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xml" ContentType="application/vnd.openxmlformats-officedocument.drawingml.chart+xml"/>
  <Override PartName="/xl/drawings/drawing1.xml" ContentType="application/vnd.openxmlformats-officedocument.drawing+xml"/>
  <Override PartName="/xl/charts/style1.xml" ContentType="application/vnd.ms-office.chartstyle+xml"/>
  <Override PartName="/xl/charts/colors1.xml" ContentType="application/vnd.ms-office.chartcolorstyl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tables/table1.xml" ContentType="application/vnd.openxmlformats-officedocument.spreadsheetml.table+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mc:AlternateContent xmlns:mc="http://schemas.openxmlformats.org/markup-compatibility/2006">
    <mc:Choice Requires="x15">
      <x15ac:absPath xmlns:x15ac="http://schemas.microsoft.com/office/spreadsheetml/2010/11/ac" url="S:\2022\2022 WA Elec and Gas GRC\Compliance Filing - Final Order\"/>
    </mc:Choice>
  </mc:AlternateContent>
  <xr:revisionPtr revIDLastSave="0" documentId="13_ncr:1_{153AF82D-4DF0-4C34-8E34-2304682E59E0}" xr6:coauthVersionLast="47" xr6:coauthVersionMax="47" xr10:uidLastSave="{00000000-0000-0000-0000-000000000000}"/>
  <bookViews>
    <workbookView xWindow="-120" yWindow="-120" windowWidth="29040" windowHeight="15840" tabRatio="740" activeTab="6" xr2:uid="{00000000-000D-0000-FFFF-FFFF00000000}"/>
  </bookViews>
  <sheets>
    <sheet name="TOC" sheetId="23" r:id="rId1"/>
    <sheet name="CGK-2C" sheetId="27" r:id="rId2"/>
    <sheet name="CGK-3" sheetId="2" r:id="rId3"/>
    <sheet name="CGK-4" sheetId="15" r:id="rId4"/>
    <sheet name="CGK-5" sheetId="3" r:id="rId5"/>
    <sheet name="CGK-6" sheetId="4" r:id="rId6"/>
    <sheet name="CGK-6 (Revised)" sheetId="33" r:id="rId7"/>
    <sheet name="Workpaper Index" sheetId="32" r:id="rId8"/>
    <sheet name="Proforma vs Authorized" sheetId="18" r:id="rId9"/>
    <sheet name="Conf  Aurora Portfolio Output" sheetId="7" r:id="rId10"/>
    <sheet name="Conf Aurora Fuel Output" sheetId="8" r:id="rId11"/>
    <sheet name="Conf Colstrip Fuel Model" sheetId="28" r:id="rId12"/>
    <sheet name="Conf Fuel Costs" sheetId="29" r:id="rId13"/>
    <sheet name="Conf Gas Contracts MTM" sheetId="30" r:id="rId14"/>
    <sheet name="Steps for Updating Aurora" sheetId="31" r:id="rId15"/>
    <sheet name="Summation Index" sheetId="1" r:id="rId16"/>
  </sheets>
  <externalReferences>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'Conf  Aurora Portfolio Output'!$A$14:$H$7551</definedName>
    <definedName name="_xlnm._FilterDatabase" localSheetId="13" hidden="1">'Conf Gas Contracts MTM'!#REF!</definedName>
    <definedName name="_xlnm._FilterDatabase" localSheetId="15" hidden="1">'Summation Index'!$A$1:$D$91</definedName>
    <definedName name="A_1">'Conf Fuel Costs'!$D$2</definedName>
    <definedName name="A_1.1">'Conf Fuel Costs'!$E$2</definedName>
    <definedName name="burn">SUMIF('Conf Fuel Costs'!$F$6:$F$12,'Conf Fuel Costs'!$F1,'Conf Fuel Costs'!A$6:A$12)</definedName>
    <definedName name="K_1">'Conf Fuel Costs'!$D$3</definedName>
    <definedName name="K_2">'Conf Fuel Costs'!$D$4</definedName>
    <definedName name="Nom">SUMIF('Conf Fuel Costs'!$F$15:$F1048576,'Conf Fuel Costs'!$F1,'Conf Fuel Costs'!A$15:A1048576)</definedName>
    <definedName name="PF_StartMth">[1]Front!$C$19</definedName>
    <definedName name="_xlnm.Print_Area" localSheetId="1">'CGK-2C'!$A$4:$AE$71</definedName>
    <definedName name="_xlnm.Print_Area" localSheetId="2">'CGK-3'!$A$1:$E$84</definedName>
    <definedName name="_xlnm.Print_Area" localSheetId="3">'CGK-4'!$A$1:$C$77</definedName>
    <definedName name="_xlnm.Print_Area" localSheetId="4">'CGK-5'!$A$1:$O$55</definedName>
    <definedName name="_xlnm.Print_Area" localSheetId="5">'CGK-6'!$A$1:$O$32</definedName>
    <definedName name="_xlnm.Print_Area" localSheetId="6">'CGK-6 (Revised)'!$A$1:$N$70</definedName>
    <definedName name="_xlnm.Print_Area" localSheetId="0">TOC!$B$2:$C$18</definedName>
    <definedName name="_xlnm.Print_Titles" localSheetId="2">'CGK-3'!$1:$8</definedName>
    <definedName name="_xlnm.Print_Titles" localSheetId="3">'CGK-4'!$1:$2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ableName">"Dummy"</definedName>
    <definedName name="Used_K1">SUMIF('Conf Fuel Costs'!$D$15:$D1048576,"K1",'Conf Fuel Costs'!A$15:A1048576)</definedName>
    <definedName name="Used_K2">SUMIF('Conf Fuel Costs'!$D$15:$D1048576,"K2",'Conf Fuel Costs'!A$15:A1048576)</definedName>
    <definedName name="Used_Stan">SUMIF('Conf Fuel Costs'!$E$15:$E1048576,"S",'Conf Fuel Costs'!A$15:A1048576)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1" i="33" l="1"/>
  <c r="A44" i="33"/>
  <c r="A43" i="33"/>
  <c r="A42" i="33"/>
  <c r="A41" i="33"/>
  <c r="A40" i="33"/>
  <c r="B37" i="33"/>
  <c r="B68" i="33" s="1"/>
  <c r="B34" i="33"/>
  <c r="B67" i="33" s="1"/>
  <c r="B70" i="33" s="1"/>
  <c r="A33" i="33" l="1"/>
  <c r="A32" i="33"/>
  <c r="B55" i="33"/>
  <c r="B26" i="33"/>
  <c r="N22" i="33"/>
  <c r="N32" i="33" s="1"/>
  <c r="M22" i="33"/>
  <c r="M32" i="33" s="1"/>
  <c r="L22" i="33"/>
  <c r="L32" i="33" s="1"/>
  <c r="K22" i="33"/>
  <c r="K32" i="33" s="1"/>
  <c r="J22" i="33"/>
  <c r="J32" i="33" s="1"/>
  <c r="I22" i="33"/>
  <c r="I32" i="33" s="1"/>
  <c r="H22" i="33"/>
  <c r="H32" i="33" s="1"/>
  <c r="G22" i="33"/>
  <c r="G32" i="33" s="1"/>
  <c r="F22" i="33"/>
  <c r="F32" i="33" s="1"/>
  <c r="E22" i="33"/>
  <c r="E32" i="33" s="1"/>
  <c r="D22" i="33"/>
  <c r="D32" i="33" s="1"/>
  <c r="C22" i="33"/>
  <c r="C32" i="33" s="1"/>
  <c r="N18" i="33"/>
  <c r="N44" i="33" s="1"/>
  <c r="M18" i="33"/>
  <c r="M44" i="33" s="1"/>
  <c r="L18" i="33"/>
  <c r="L44" i="33" s="1"/>
  <c r="K18" i="33"/>
  <c r="K44" i="33" s="1"/>
  <c r="J18" i="33"/>
  <c r="J44" i="33" s="1"/>
  <c r="I18" i="33"/>
  <c r="I44" i="33" s="1"/>
  <c r="H18" i="33"/>
  <c r="H44" i="33" s="1"/>
  <c r="G18" i="33"/>
  <c r="G44" i="33" s="1"/>
  <c r="F18" i="33"/>
  <c r="F44" i="33" s="1"/>
  <c r="E18" i="33"/>
  <c r="E44" i="33" s="1"/>
  <c r="D18" i="33"/>
  <c r="D44" i="33" s="1"/>
  <c r="C18" i="33"/>
  <c r="C44" i="33" s="1"/>
  <c r="N16" i="33"/>
  <c r="N43" i="33" s="1"/>
  <c r="M16" i="33"/>
  <c r="M43" i="33" s="1"/>
  <c r="L16" i="33"/>
  <c r="L43" i="33" s="1"/>
  <c r="K16" i="33"/>
  <c r="K43" i="33" s="1"/>
  <c r="J16" i="33"/>
  <c r="J43" i="33" s="1"/>
  <c r="I16" i="33"/>
  <c r="I43" i="33" s="1"/>
  <c r="H16" i="33"/>
  <c r="H43" i="33" s="1"/>
  <c r="G16" i="33"/>
  <c r="G43" i="33" s="1"/>
  <c r="F16" i="33"/>
  <c r="F43" i="33" s="1"/>
  <c r="E16" i="33"/>
  <c r="E43" i="33" s="1"/>
  <c r="D16" i="33"/>
  <c r="D43" i="33" s="1"/>
  <c r="C16" i="33"/>
  <c r="C43" i="33" s="1"/>
  <c r="N12" i="33"/>
  <c r="N40" i="33" s="1"/>
  <c r="M12" i="33"/>
  <c r="M40" i="33" s="1"/>
  <c r="L12" i="33"/>
  <c r="L40" i="33" s="1"/>
  <c r="K12" i="33"/>
  <c r="K40" i="33" s="1"/>
  <c r="J12" i="33"/>
  <c r="J40" i="33" s="1"/>
  <c r="I12" i="33"/>
  <c r="I40" i="33" s="1"/>
  <c r="H12" i="33"/>
  <c r="H40" i="33" s="1"/>
  <c r="G12" i="33"/>
  <c r="G40" i="33" s="1"/>
  <c r="F12" i="33"/>
  <c r="F40" i="33" s="1"/>
  <c r="E12" i="33"/>
  <c r="E40" i="33" s="1"/>
  <c r="D12" i="33"/>
  <c r="D40" i="33" s="1"/>
  <c r="C12" i="33"/>
  <c r="C40" i="33" s="1"/>
  <c r="N10" i="33"/>
  <c r="N42" i="33" s="1"/>
  <c r="M10" i="33"/>
  <c r="M42" i="33" s="1"/>
  <c r="L10" i="33"/>
  <c r="L42" i="33" s="1"/>
  <c r="K10" i="33"/>
  <c r="K42" i="33" s="1"/>
  <c r="J10" i="33"/>
  <c r="J42" i="33" s="1"/>
  <c r="I10" i="33"/>
  <c r="I42" i="33" s="1"/>
  <c r="H10" i="33"/>
  <c r="H42" i="33" s="1"/>
  <c r="G10" i="33"/>
  <c r="G42" i="33" s="1"/>
  <c r="F10" i="33"/>
  <c r="F42" i="33" s="1"/>
  <c r="E10" i="33"/>
  <c r="E42" i="33" s="1"/>
  <c r="D10" i="33"/>
  <c r="D42" i="33" s="1"/>
  <c r="C10" i="33"/>
  <c r="C42" i="33" s="1"/>
  <c r="N8" i="33"/>
  <c r="N31" i="33" s="1"/>
  <c r="M8" i="33"/>
  <c r="M31" i="33" s="1"/>
  <c r="L8" i="33"/>
  <c r="L31" i="33" s="1"/>
  <c r="K8" i="33"/>
  <c r="K31" i="33" s="1"/>
  <c r="J8" i="33"/>
  <c r="J31" i="33" s="1"/>
  <c r="I8" i="33"/>
  <c r="I31" i="33" s="1"/>
  <c r="H8" i="33"/>
  <c r="H31" i="33" s="1"/>
  <c r="G8" i="33"/>
  <c r="G31" i="33" s="1"/>
  <c r="F8" i="33"/>
  <c r="F31" i="33" s="1"/>
  <c r="E8" i="33"/>
  <c r="E31" i="33" s="1"/>
  <c r="D8" i="33"/>
  <c r="D31" i="33" s="1"/>
  <c r="C8" i="33"/>
  <c r="C31" i="33" s="1"/>
  <c r="B22" i="33" l="1"/>
  <c r="B32" i="33" s="1"/>
  <c r="B16" i="33"/>
  <c r="B43" i="33" s="1"/>
  <c r="B12" i="33"/>
  <c r="B40" i="33" s="1"/>
  <c r="B18" i="33"/>
  <c r="B44" i="33" s="1"/>
  <c r="B10" i="33"/>
  <c r="B42" i="33" s="1"/>
  <c r="D37" i="4" l="1"/>
  <c r="E37" i="4"/>
  <c r="F37" i="4"/>
  <c r="G37" i="4"/>
  <c r="H37" i="4"/>
  <c r="I37" i="4"/>
  <c r="J37" i="4"/>
  <c r="K37" i="4"/>
  <c r="L37" i="4"/>
  <c r="M37" i="4"/>
  <c r="N37" i="4"/>
  <c r="C37" i="4"/>
  <c r="B41" i="4"/>
  <c r="D42" i="4"/>
  <c r="E42" i="4"/>
  <c r="F42" i="4"/>
  <c r="G42" i="4"/>
  <c r="H42" i="4"/>
  <c r="I42" i="4"/>
  <c r="J42" i="4"/>
  <c r="K42" i="4"/>
  <c r="L42" i="4"/>
  <c r="M42" i="4"/>
  <c r="N42" i="4"/>
  <c r="C42" i="4"/>
  <c r="P43" i="4"/>
  <c r="E39" i="4" l="1"/>
  <c r="F39" i="4" s="1"/>
  <c r="G39" i="4" s="1"/>
  <c r="H39" i="4" s="1"/>
  <c r="I39" i="4" s="1"/>
  <c r="J39" i="4" s="1"/>
  <c r="K39" i="4" s="1"/>
  <c r="L39" i="4" s="1"/>
  <c r="M39" i="4" s="1"/>
  <c r="N39" i="4" s="1"/>
  <c r="D39" i="4"/>
  <c r="C39" i="4"/>
  <c r="B42" i="4" l="1"/>
  <c r="E8" i="18" l="1"/>
  <c r="C78" i="2" l="1"/>
  <c r="B26" i="4" l="1"/>
  <c r="A66" i="15" l="1"/>
  <c r="A67" i="15" s="1"/>
  <c r="A68" i="15" s="1"/>
  <c r="A69" i="15" s="1"/>
  <c r="A70" i="15" s="1"/>
  <c r="A71" i="15" s="1"/>
  <c r="A72" i="15" s="1"/>
  <c r="A73" i="15" s="1"/>
  <c r="A74" i="15" s="1"/>
  <c r="A75" i="15" s="1"/>
  <c r="A76" i="15" s="1"/>
  <c r="A77" i="15" s="1"/>
  <c r="C73" i="2" l="1"/>
  <c r="A12" i="2"/>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D72" i="2"/>
  <c r="E72" i="2" l="1"/>
  <c r="R71" i="2"/>
  <c r="Q71" i="2"/>
  <c r="P71" i="2"/>
  <c r="O71" i="2"/>
  <c r="N71" i="2"/>
  <c r="M71" i="2"/>
  <c r="L71" i="2"/>
  <c r="K71" i="2"/>
  <c r="J71" i="2"/>
  <c r="I71" i="2"/>
  <c r="H71" i="2"/>
  <c r="G71" i="2"/>
  <c r="D71" i="2"/>
  <c r="C25" i="2" l="1"/>
  <c r="E23" i="2"/>
  <c r="E24" i="2"/>
  <c r="E22" i="2"/>
  <c r="D23" i="2"/>
  <c r="D24" i="2"/>
  <c r="D22" i="2"/>
  <c r="R69" i="2" l="1"/>
  <c r="Q69" i="2"/>
  <c r="P69" i="2"/>
  <c r="O69" i="2"/>
  <c r="N69" i="2"/>
  <c r="M69" i="2"/>
  <c r="L69" i="2"/>
  <c r="K69" i="2"/>
  <c r="J69" i="2"/>
  <c r="I69" i="2"/>
  <c r="H69" i="2"/>
  <c r="G69" i="2"/>
  <c r="A54" i="27" l="1"/>
  <c r="A55" i="27" s="1"/>
  <c r="A56" i="27" s="1"/>
  <c r="A57" i="27" s="1"/>
  <c r="A58" i="27" s="1"/>
  <c r="A59" i="27" s="1"/>
  <c r="A60" i="27" s="1"/>
  <c r="A61" i="27" s="1"/>
  <c r="A62" i="27" s="1"/>
  <c r="A63" i="27" s="1"/>
  <c r="A64" i="27" s="1"/>
  <c r="A65" i="27" s="1"/>
  <c r="A66" i="27" s="1"/>
  <c r="A67" i="27" s="1"/>
  <c r="A68" i="27" s="1"/>
  <c r="A69" i="27" s="1"/>
  <c r="Q54" i="27"/>
  <c r="Q55" i="27" s="1"/>
  <c r="Q56" i="27" s="1"/>
  <c r="Q57" i="27" s="1"/>
  <c r="Q58" i="27" s="1"/>
  <c r="Q59" i="27" s="1"/>
  <c r="Q60" i="27" s="1"/>
  <c r="Q61" i="27" s="1"/>
  <c r="Q62" i="27" s="1"/>
  <c r="Q63" i="27" s="1"/>
  <c r="Q64" i="27" s="1"/>
  <c r="Q65" i="27" s="1"/>
  <c r="Q66" i="27" s="1"/>
  <c r="Q67" i="27" s="1"/>
  <c r="Q68" i="27" s="1"/>
  <c r="Q69" i="27" s="1"/>
  <c r="H70" i="2" l="1"/>
  <c r="I70" i="2"/>
  <c r="J70" i="2"/>
  <c r="K70" i="2"/>
  <c r="L70" i="2"/>
  <c r="M70" i="2"/>
  <c r="N70" i="2"/>
  <c r="O70" i="2"/>
  <c r="P70" i="2"/>
  <c r="Q70" i="2"/>
  <c r="R70" i="2"/>
  <c r="G70" i="2"/>
  <c r="K22" i="8" l="1"/>
  <c r="L22" i="8"/>
  <c r="K23" i="8"/>
  <c r="L23" i="8"/>
  <c r="K24" i="8"/>
  <c r="L24" i="8"/>
  <c r="K25" i="8"/>
  <c r="L25" i="8"/>
  <c r="K26" i="8"/>
  <c r="L26" i="8"/>
  <c r="K27" i="8"/>
  <c r="L27" i="8"/>
  <c r="K28" i="8"/>
  <c r="L28" i="8"/>
  <c r="K29" i="8"/>
  <c r="L29" i="8"/>
  <c r="K30" i="8"/>
  <c r="L30" i="8"/>
  <c r="K31" i="8"/>
  <c r="L31" i="8"/>
  <c r="K32" i="8"/>
  <c r="L32" i="8"/>
  <c r="K33" i="8"/>
  <c r="L33" i="8"/>
  <c r="K34" i="8"/>
  <c r="L34" i="8"/>
  <c r="K35" i="8"/>
  <c r="L35" i="8"/>
  <c r="K36" i="8"/>
  <c r="L36" i="8"/>
  <c r="K37" i="8"/>
  <c r="L37" i="8"/>
  <c r="K38" i="8"/>
  <c r="L38" i="8"/>
  <c r="K39" i="8"/>
  <c r="L39" i="8"/>
  <c r="K40" i="8"/>
  <c r="L40" i="8"/>
  <c r="K41" i="8"/>
  <c r="L41" i="8"/>
  <c r="K42" i="8"/>
  <c r="L42" i="8"/>
  <c r="K43" i="8"/>
  <c r="L43" i="8"/>
  <c r="K44" i="8"/>
  <c r="L44" i="8"/>
  <c r="K45" i="8"/>
  <c r="L45" i="8"/>
  <c r="K46" i="8"/>
  <c r="L46" i="8"/>
  <c r="K47" i="8"/>
  <c r="L47" i="8"/>
  <c r="K48" i="8"/>
  <c r="L48" i="8"/>
  <c r="K49" i="8"/>
  <c r="L49" i="8"/>
  <c r="K50" i="8"/>
  <c r="L50" i="8"/>
  <c r="K51" i="8"/>
  <c r="L51" i="8"/>
  <c r="K52" i="8"/>
  <c r="L52" i="8"/>
  <c r="K53" i="8"/>
  <c r="L53" i="8"/>
  <c r="K54" i="8"/>
  <c r="L54" i="8"/>
  <c r="K55" i="8"/>
  <c r="L55" i="8"/>
  <c r="K56" i="8"/>
  <c r="L56" i="8"/>
  <c r="K57" i="8"/>
  <c r="L57" i="8"/>
  <c r="K58" i="8"/>
  <c r="L58" i="8"/>
  <c r="K59" i="8"/>
  <c r="L59" i="8"/>
  <c r="K60" i="8"/>
  <c r="L60" i="8"/>
  <c r="K61" i="8"/>
  <c r="L61" i="8"/>
  <c r="K62" i="8"/>
  <c r="L62" i="8"/>
  <c r="K63" i="8"/>
  <c r="L63" i="8"/>
  <c r="K64" i="8"/>
  <c r="L64" i="8"/>
  <c r="K65" i="8"/>
  <c r="L65" i="8"/>
  <c r="K66" i="8"/>
  <c r="L66" i="8"/>
  <c r="K67" i="8"/>
  <c r="L67" i="8"/>
  <c r="K68" i="8"/>
  <c r="L68" i="8"/>
  <c r="K69" i="8"/>
  <c r="L69" i="8"/>
  <c r="K70" i="8"/>
  <c r="L70" i="8"/>
  <c r="K71" i="8"/>
  <c r="L71" i="8"/>
  <c r="K72" i="8"/>
  <c r="L72" i="8"/>
  <c r="K73" i="8"/>
  <c r="L73" i="8"/>
  <c r="K74" i="8"/>
  <c r="L74" i="8"/>
  <c r="K75" i="8"/>
  <c r="L75" i="8"/>
  <c r="K76" i="8"/>
  <c r="L76" i="8"/>
  <c r="K77" i="8"/>
  <c r="L77" i="8"/>
  <c r="K78" i="8"/>
  <c r="L78" i="8"/>
  <c r="K79" i="8"/>
  <c r="L79" i="8"/>
  <c r="K80" i="8"/>
  <c r="L80" i="8"/>
  <c r="K81" i="8"/>
  <c r="L81" i="8"/>
  <c r="K82" i="8"/>
  <c r="L82" i="8"/>
  <c r="K83" i="8"/>
  <c r="L83" i="8"/>
  <c r="K84" i="8"/>
  <c r="L84" i="8"/>
  <c r="K85" i="8"/>
  <c r="L85" i="8"/>
  <c r="K86" i="8"/>
  <c r="L86" i="8"/>
  <c r="K87" i="8"/>
  <c r="L87" i="8"/>
  <c r="K88" i="8"/>
  <c r="L88" i="8"/>
  <c r="K89" i="8"/>
  <c r="L89" i="8"/>
  <c r="K90" i="8"/>
  <c r="L90" i="8"/>
  <c r="K91" i="8"/>
  <c r="L91" i="8"/>
  <c r="K92" i="8"/>
  <c r="L92" i="8"/>
  <c r="K93" i="8"/>
  <c r="L93" i="8"/>
  <c r="K94" i="8"/>
  <c r="L94" i="8"/>
  <c r="K95" i="8"/>
  <c r="L95" i="8"/>
  <c r="K96" i="8"/>
  <c r="L96" i="8"/>
  <c r="K97" i="8"/>
  <c r="L97" i="8"/>
  <c r="K98" i="8"/>
  <c r="L98" i="8"/>
  <c r="K99" i="8"/>
  <c r="L99" i="8"/>
  <c r="K100" i="8"/>
  <c r="L100" i="8"/>
  <c r="K101" i="8"/>
  <c r="L101" i="8"/>
  <c r="K102" i="8"/>
  <c r="L102" i="8"/>
  <c r="K103" i="8"/>
  <c r="L103" i="8"/>
  <c r="K104" i="8"/>
  <c r="L104" i="8"/>
  <c r="K105" i="8"/>
  <c r="L105" i="8"/>
  <c r="K106" i="8"/>
  <c r="L106" i="8"/>
  <c r="K107" i="8"/>
  <c r="L107" i="8"/>
  <c r="K108" i="8"/>
  <c r="L108" i="8"/>
  <c r="K109" i="8"/>
  <c r="L109" i="8"/>
  <c r="K110" i="8"/>
  <c r="L110" i="8"/>
  <c r="K111" i="8"/>
  <c r="L111" i="8"/>
  <c r="K112" i="8"/>
  <c r="L112" i="8"/>
  <c r="K113" i="8"/>
  <c r="L113" i="8"/>
  <c r="K114" i="8"/>
  <c r="L114" i="8"/>
  <c r="K115" i="8"/>
  <c r="L115" i="8"/>
  <c r="K116" i="8"/>
  <c r="L116" i="8"/>
  <c r="K117" i="8"/>
  <c r="L117" i="8"/>
  <c r="K118" i="8"/>
  <c r="L118" i="8"/>
  <c r="K119" i="8"/>
  <c r="L119" i="8"/>
  <c r="K120" i="8"/>
  <c r="L120" i="8"/>
  <c r="K121" i="8"/>
  <c r="L121" i="8"/>
  <c r="K122" i="8"/>
  <c r="L122" i="8"/>
  <c r="K123" i="8"/>
  <c r="L123" i="8"/>
  <c r="K124" i="8"/>
  <c r="L124" i="8"/>
  <c r="K125" i="8"/>
  <c r="L125" i="8"/>
  <c r="K126" i="8"/>
  <c r="L126" i="8"/>
  <c r="K127" i="8"/>
  <c r="L127" i="8"/>
  <c r="K128" i="8"/>
  <c r="L128" i="8"/>
  <c r="K129" i="8"/>
  <c r="L129" i="8"/>
  <c r="K130" i="8"/>
  <c r="L130" i="8"/>
  <c r="K131" i="8"/>
  <c r="L131" i="8"/>
  <c r="K132" i="8"/>
  <c r="L132" i="8"/>
  <c r="K133" i="8"/>
  <c r="L133" i="8"/>
  <c r="K134" i="8"/>
  <c r="L134" i="8"/>
  <c r="K135" i="8"/>
  <c r="L135" i="8"/>
  <c r="K136" i="8"/>
  <c r="L136" i="8"/>
  <c r="K137" i="8"/>
  <c r="L137" i="8"/>
  <c r="K138" i="8"/>
  <c r="L138" i="8"/>
  <c r="K139" i="8"/>
  <c r="L139" i="8"/>
  <c r="K140" i="8"/>
  <c r="L140" i="8"/>
  <c r="K141" i="8"/>
  <c r="L141" i="8"/>
  <c r="K142" i="8"/>
  <c r="L142" i="8"/>
  <c r="K143" i="8"/>
  <c r="L143" i="8"/>
  <c r="K144" i="8"/>
  <c r="L144" i="8"/>
  <c r="K145" i="8"/>
  <c r="L145" i="8"/>
  <c r="K146" i="8"/>
  <c r="L146" i="8"/>
  <c r="K147" i="8"/>
  <c r="L147" i="8"/>
  <c r="K148" i="8"/>
  <c r="L148" i="8"/>
  <c r="K149" i="8"/>
  <c r="L149" i="8"/>
  <c r="K150" i="8"/>
  <c r="L150" i="8"/>
  <c r="K151" i="8"/>
  <c r="L151" i="8"/>
  <c r="K152" i="8"/>
  <c r="L152" i="8"/>
  <c r="K153" i="8"/>
  <c r="L153" i="8"/>
  <c r="K154" i="8"/>
  <c r="L154" i="8"/>
  <c r="K155" i="8"/>
  <c r="L155" i="8"/>
  <c r="K156" i="8"/>
  <c r="L156" i="8"/>
  <c r="K157" i="8"/>
  <c r="L157" i="8"/>
  <c r="K158" i="8"/>
  <c r="L158" i="8"/>
  <c r="K159" i="8"/>
  <c r="L159" i="8"/>
  <c r="K160" i="8"/>
  <c r="L160" i="8"/>
  <c r="K161" i="8"/>
  <c r="L161" i="8"/>
  <c r="K162" i="8"/>
  <c r="L162" i="8"/>
  <c r="K163" i="8"/>
  <c r="L163" i="8"/>
  <c r="K164" i="8"/>
  <c r="L164" i="8"/>
  <c r="K165" i="8"/>
  <c r="L165" i="8"/>
  <c r="K166" i="8"/>
  <c r="L166" i="8"/>
  <c r="K167" i="8"/>
  <c r="L167" i="8"/>
  <c r="K168" i="8"/>
  <c r="L168" i="8"/>
  <c r="K169" i="8"/>
  <c r="L169" i="8"/>
  <c r="K170" i="8"/>
  <c r="L170" i="8"/>
  <c r="K171" i="8"/>
  <c r="L171" i="8"/>
  <c r="K172" i="8"/>
  <c r="L172" i="8"/>
  <c r="K173" i="8"/>
  <c r="L173" i="8"/>
  <c r="K174" i="8"/>
  <c r="L174" i="8"/>
  <c r="K175" i="8"/>
  <c r="L175" i="8"/>
  <c r="K176" i="8"/>
  <c r="L176" i="8"/>
  <c r="K177" i="8"/>
  <c r="L177" i="8"/>
  <c r="K178" i="8"/>
  <c r="L178" i="8"/>
  <c r="K179" i="8"/>
  <c r="L179" i="8"/>
  <c r="K180" i="8"/>
  <c r="L180" i="8"/>
  <c r="K181" i="8"/>
  <c r="L181" i="8"/>
  <c r="K182" i="8"/>
  <c r="L182" i="8"/>
  <c r="K183" i="8"/>
  <c r="L183" i="8"/>
  <c r="K184" i="8"/>
  <c r="L184" i="8"/>
  <c r="K185" i="8"/>
  <c r="L185" i="8"/>
  <c r="K186" i="8"/>
  <c r="L186" i="8"/>
  <c r="K187" i="8"/>
  <c r="L187" i="8"/>
  <c r="K188" i="8"/>
  <c r="L188" i="8"/>
  <c r="K189" i="8"/>
  <c r="L189" i="8"/>
  <c r="K190" i="8"/>
  <c r="L190" i="8"/>
  <c r="K191" i="8"/>
  <c r="L191" i="8"/>
  <c r="K192" i="8"/>
  <c r="L192" i="8"/>
  <c r="K193" i="8"/>
  <c r="L193" i="8"/>
  <c r="K194" i="8"/>
  <c r="L194" i="8"/>
  <c r="K195" i="8"/>
  <c r="L195" i="8"/>
  <c r="K196" i="8"/>
  <c r="L196" i="8"/>
  <c r="K197" i="8"/>
  <c r="L197" i="8"/>
  <c r="K198" i="8"/>
  <c r="L198" i="8"/>
  <c r="K199" i="8"/>
  <c r="L199" i="8"/>
  <c r="K200" i="8"/>
  <c r="L200" i="8"/>
  <c r="K201" i="8"/>
  <c r="L201" i="8"/>
  <c r="K202" i="8"/>
  <c r="L202" i="8"/>
  <c r="K203" i="8"/>
  <c r="L203" i="8"/>
  <c r="K204" i="8"/>
  <c r="L204" i="8"/>
  <c r="K205" i="8"/>
  <c r="L205" i="8"/>
  <c r="K206" i="8"/>
  <c r="L206" i="8"/>
  <c r="K207" i="8"/>
  <c r="L207" i="8"/>
  <c r="K208" i="8"/>
  <c r="L208" i="8"/>
  <c r="K209" i="8"/>
  <c r="L209" i="8"/>
  <c r="K210" i="8"/>
  <c r="L210" i="8"/>
  <c r="K211" i="8"/>
  <c r="L211" i="8"/>
  <c r="K212" i="8"/>
  <c r="L212" i="8"/>
  <c r="K213" i="8"/>
  <c r="L213" i="8"/>
  <c r="K214" i="8"/>
  <c r="L214" i="8"/>
  <c r="K215" i="8"/>
  <c r="L215" i="8"/>
  <c r="K216" i="8"/>
  <c r="L216" i="8"/>
  <c r="K217" i="8"/>
  <c r="L217" i="8"/>
  <c r="K218" i="8"/>
  <c r="L218" i="8"/>
  <c r="K219" i="8"/>
  <c r="L219" i="8"/>
  <c r="K220" i="8"/>
  <c r="L220" i="8"/>
  <c r="K221" i="8"/>
  <c r="L221" i="8"/>
  <c r="K222" i="8"/>
  <c r="L222" i="8"/>
  <c r="K223" i="8"/>
  <c r="L223" i="8"/>
  <c r="K224" i="8"/>
  <c r="L224" i="8"/>
  <c r="K225" i="8"/>
  <c r="L225" i="8"/>
  <c r="K226" i="8"/>
  <c r="L226" i="8"/>
  <c r="K227" i="8"/>
  <c r="L227" i="8"/>
  <c r="K228" i="8"/>
  <c r="L228" i="8"/>
  <c r="K229" i="8"/>
  <c r="L229" i="8"/>
  <c r="K230" i="8"/>
  <c r="L230" i="8"/>
  <c r="K231" i="8"/>
  <c r="L231" i="8"/>
  <c r="K232" i="8"/>
  <c r="L232" i="8"/>
  <c r="K233" i="8"/>
  <c r="L233" i="8"/>
  <c r="K234" i="8"/>
  <c r="L234" i="8"/>
  <c r="K235" i="8"/>
  <c r="L235" i="8"/>
  <c r="K236" i="8"/>
  <c r="L236" i="8"/>
  <c r="K237" i="8"/>
  <c r="L237" i="8"/>
  <c r="K238" i="8"/>
  <c r="L238" i="8"/>
  <c r="K239" i="8"/>
  <c r="L239" i="8"/>
  <c r="K240" i="8"/>
  <c r="L240" i="8"/>
  <c r="K241" i="8"/>
  <c r="L241" i="8"/>
  <c r="K242" i="8"/>
  <c r="L242" i="8"/>
  <c r="K243" i="8"/>
  <c r="L243" i="8"/>
  <c r="K244" i="8"/>
  <c r="L244" i="8"/>
  <c r="K245" i="8"/>
  <c r="L245" i="8"/>
  <c r="K246" i="8"/>
  <c r="L246" i="8"/>
  <c r="K247" i="8"/>
  <c r="L247" i="8"/>
  <c r="K248" i="8"/>
  <c r="L248" i="8"/>
  <c r="K249" i="8"/>
  <c r="L249" i="8"/>
  <c r="K250" i="8"/>
  <c r="L250" i="8"/>
  <c r="K251" i="8"/>
  <c r="L251" i="8"/>
  <c r="K252" i="8"/>
  <c r="L252" i="8"/>
  <c r="K253" i="8"/>
  <c r="L253" i="8"/>
  <c r="K254" i="8"/>
  <c r="L254" i="8"/>
  <c r="K255" i="8"/>
  <c r="L255" i="8"/>
  <c r="K256" i="8"/>
  <c r="L256" i="8"/>
  <c r="K257" i="8"/>
  <c r="L257" i="8"/>
  <c r="K258" i="8"/>
  <c r="L258" i="8"/>
  <c r="K259" i="8"/>
  <c r="L259" i="8"/>
  <c r="K260" i="8"/>
  <c r="L260" i="8"/>
  <c r="K261" i="8"/>
  <c r="L261" i="8"/>
  <c r="K262" i="8"/>
  <c r="L262" i="8"/>
  <c r="K263" i="8"/>
  <c r="L263" i="8"/>
  <c r="K264" i="8"/>
  <c r="L264" i="8"/>
  <c r="K265" i="8"/>
  <c r="L265" i="8"/>
  <c r="K266" i="8"/>
  <c r="L266" i="8"/>
  <c r="K267" i="8"/>
  <c r="L267" i="8"/>
  <c r="K268" i="8"/>
  <c r="L268" i="8"/>
  <c r="K269" i="8"/>
  <c r="L269" i="8"/>
  <c r="K270" i="8"/>
  <c r="L270" i="8"/>
  <c r="K271" i="8"/>
  <c r="L271" i="8"/>
  <c r="K272" i="8"/>
  <c r="L272" i="8"/>
  <c r="K273" i="8"/>
  <c r="L273" i="8"/>
  <c r="K274" i="8"/>
  <c r="L274" i="8"/>
  <c r="K275" i="8"/>
  <c r="L275" i="8"/>
  <c r="K276" i="8"/>
  <c r="L276" i="8"/>
  <c r="K277" i="8"/>
  <c r="L277" i="8"/>
  <c r="K278" i="8"/>
  <c r="L278" i="8"/>
  <c r="K279" i="8"/>
  <c r="L279" i="8"/>
  <c r="K280" i="8"/>
  <c r="L280" i="8"/>
  <c r="K281" i="8"/>
  <c r="L281" i="8"/>
  <c r="K282" i="8"/>
  <c r="L282" i="8"/>
  <c r="K283" i="8"/>
  <c r="L283" i="8"/>
  <c r="K284" i="8"/>
  <c r="L284" i="8"/>
  <c r="K285" i="8"/>
  <c r="L285" i="8"/>
  <c r="K286" i="8"/>
  <c r="L286" i="8"/>
  <c r="K287" i="8"/>
  <c r="L287" i="8"/>
  <c r="K288" i="8"/>
  <c r="L288" i="8"/>
  <c r="K289" i="8"/>
  <c r="L289" i="8"/>
  <c r="K290" i="8"/>
  <c r="L290" i="8"/>
  <c r="K291" i="8"/>
  <c r="L291" i="8"/>
  <c r="K292" i="8"/>
  <c r="L292" i="8"/>
  <c r="K293" i="8"/>
  <c r="L293" i="8"/>
  <c r="K294" i="8"/>
  <c r="L294" i="8"/>
  <c r="K295" i="8"/>
  <c r="L295" i="8"/>
  <c r="K296" i="8"/>
  <c r="L296" i="8"/>
  <c r="K297" i="8"/>
  <c r="L297" i="8"/>
  <c r="K298" i="8"/>
  <c r="L298" i="8"/>
  <c r="K299" i="8"/>
  <c r="L299" i="8"/>
  <c r="K300" i="8"/>
  <c r="L300" i="8"/>
  <c r="K301" i="8"/>
  <c r="L301" i="8"/>
  <c r="K302" i="8"/>
  <c r="L302" i="8"/>
  <c r="K303" i="8"/>
  <c r="L303" i="8"/>
  <c r="K304" i="8"/>
  <c r="L304" i="8"/>
  <c r="K305" i="8"/>
  <c r="L305" i="8"/>
  <c r="K306" i="8"/>
  <c r="L306" i="8"/>
  <c r="K307" i="8"/>
  <c r="L307" i="8"/>
  <c r="K308" i="8"/>
  <c r="L308" i="8"/>
  <c r="K309" i="8"/>
  <c r="L309" i="8"/>
  <c r="K310" i="8"/>
  <c r="L310" i="8"/>
  <c r="K311" i="8"/>
  <c r="L311" i="8"/>
  <c r="K312" i="8"/>
  <c r="L312" i="8"/>
  <c r="K313" i="8"/>
  <c r="L313" i="8"/>
  <c r="K314" i="8"/>
  <c r="L314" i="8"/>
  <c r="K315" i="8"/>
  <c r="L315" i="8"/>
  <c r="K316" i="8"/>
  <c r="L316" i="8"/>
  <c r="K317" i="8"/>
  <c r="L317" i="8"/>
  <c r="K318" i="8"/>
  <c r="L318" i="8"/>
  <c r="K319" i="8"/>
  <c r="L319" i="8"/>
  <c r="K320" i="8"/>
  <c r="L320" i="8"/>
  <c r="K321" i="8"/>
  <c r="L321" i="8"/>
  <c r="K322" i="8"/>
  <c r="L322" i="8"/>
  <c r="K323" i="8"/>
  <c r="L323" i="8"/>
  <c r="K324" i="8"/>
  <c r="L324" i="8"/>
  <c r="K325" i="8"/>
  <c r="L325" i="8"/>
  <c r="K326" i="8"/>
  <c r="L326" i="8"/>
  <c r="K327" i="8"/>
  <c r="L327" i="8"/>
  <c r="K328" i="8"/>
  <c r="L328" i="8"/>
  <c r="K329" i="8"/>
  <c r="L329" i="8"/>
  <c r="K330" i="8"/>
  <c r="L330" i="8"/>
  <c r="K331" i="8"/>
  <c r="L331" i="8"/>
  <c r="K332" i="8"/>
  <c r="L332" i="8"/>
  <c r="K333" i="8"/>
  <c r="L333" i="8"/>
  <c r="K334" i="8"/>
  <c r="L334" i="8"/>
  <c r="K335" i="8"/>
  <c r="L335" i="8"/>
  <c r="K336" i="8"/>
  <c r="L336" i="8"/>
  <c r="K337" i="8"/>
  <c r="L337" i="8"/>
  <c r="K338" i="8"/>
  <c r="L338" i="8"/>
  <c r="K339" i="8"/>
  <c r="L339" i="8"/>
  <c r="K340" i="8"/>
  <c r="L340" i="8"/>
  <c r="K341" i="8"/>
  <c r="L341" i="8"/>
  <c r="K342" i="8"/>
  <c r="L342" i="8"/>
  <c r="K343" i="8"/>
  <c r="L343" i="8"/>
  <c r="K344" i="8"/>
  <c r="L344" i="8"/>
  <c r="K345" i="8"/>
  <c r="L345" i="8"/>
  <c r="K346" i="8"/>
  <c r="L346" i="8"/>
  <c r="K347" i="8"/>
  <c r="L347" i="8"/>
  <c r="K348" i="8"/>
  <c r="L348" i="8"/>
  <c r="K349" i="8"/>
  <c r="L349" i="8"/>
  <c r="K350" i="8"/>
  <c r="L350" i="8"/>
  <c r="K351" i="8"/>
  <c r="L351" i="8"/>
  <c r="K352" i="8"/>
  <c r="L352" i="8"/>
  <c r="K353" i="8"/>
  <c r="L353" i="8"/>
  <c r="K354" i="8"/>
  <c r="L354" i="8"/>
  <c r="K355" i="8"/>
  <c r="L355" i="8"/>
  <c r="K356" i="8"/>
  <c r="L356" i="8"/>
  <c r="K357" i="8"/>
  <c r="L357" i="8"/>
  <c r="K358" i="8"/>
  <c r="L358" i="8"/>
  <c r="K359" i="8"/>
  <c r="L359" i="8"/>
  <c r="K360" i="8"/>
  <c r="L360" i="8"/>
  <c r="K361" i="8"/>
  <c r="L361" i="8"/>
  <c r="K362" i="8"/>
  <c r="L362" i="8"/>
  <c r="K363" i="8"/>
  <c r="L363" i="8"/>
  <c r="K364" i="8"/>
  <c r="L364" i="8"/>
  <c r="K365" i="8"/>
  <c r="L365" i="8"/>
  <c r="K366" i="8"/>
  <c r="L366" i="8"/>
  <c r="K367" i="8"/>
  <c r="L367" i="8"/>
  <c r="K368" i="8"/>
  <c r="L368" i="8"/>
  <c r="K369" i="8"/>
  <c r="L369" i="8"/>
  <c r="K370" i="8"/>
  <c r="L370" i="8"/>
  <c r="K371" i="8"/>
  <c r="L371" i="8"/>
  <c r="K372" i="8"/>
  <c r="L372" i="8"/>
  <c r="K373" i="8"/>
  <c r="L373" i="8"/>
  <c r="K374" i="8"/>
  <c r="L374" i="8"/>
  <c r="K375" i="8"/>
  <c r="L375" i="8"/>
  <c r="K376" i="8"/>
  <c r="L376" i="8"/>
  <c r="K377" i="8"/>
  <c r="L377" i="8"/>
  <c r="K378" i="8"/>
  <c r="L378" i="8"/>
  <c r="K379" i="8"/>
  <c r="L379" i="8"/>
  <c r="K380" i="8"/>
  <c r="L380" i="8"/>
  <c r="K381" i="8"/>
  <c r="L381" i="8"/>
  <c r="K382" i="8"/>
  <c r="L382" i="8"/>
  <c r="K383" i="8"/>
  <c r="L383" i="8"/>
  <c r="K384" i="8"/>
  <c r="L384" i="8"/>
  <c r="K385" i="8"/>
  <c r="L385" i="8"/>
  <c r="K386" i="8"/>
  <c r="L386" i="8"/>
  <c r="R7" i="28" l="1"/>
  <c r="R8" i="28"/>
  <c r="R9" i="28"/>
  <c r="R10" i="28"/>
  <c r="R11" i="28"/>
  <c r="R12" i="28"/>
  <c r="R13" i="28"/>
  <c r="R14" i="28"/>
  <c r="R15" i="28"/>
  <c r="R16" i="28"/>
  <c r="R17" i="28"/>
  <c r="C8" i="4" l="1"/>
  <c r="C34" i="4" s="1"/>
  <c r="D8" i="4"/>
  <c r="D34" i="4" s="1"/>
  <c r="E8" i="4"/>
  <c r="E34" i="4" s="1"/>
  <c r="F8" i="4"/>
  <c r="F34" i="4" s="1"/>
  <c r="G8" i="4"/>
  <c r="G34" i="4" s="1"/>
  <c r="H8" i="4"/>
  <c r="H34" i="4" s="1"/>
  <c r="I8" i="4"/>
  <c r="I34" i="4" s="1"/>
  <c r="J8" i="4"/>
  <c r="J34" i="4" s="1"/>
  <c r="K8" i="4"/>
  <c r="K34" i="4" s="1"/>
  <c r="L8" i="4"/>
  <c r="L34" i="4" s="1"/>
  <c r="M8" i="4"/>
  <c r="M34" i="4" s="1"/>
  <c r="N8" i="4"/>
  <c r="N34" i="4" s="1"/>
  <c r="L17" i="28" l="1"/>
  <c r="H16" i="28"/>
  <c r="I16" i="28" s="1"/>
  <c r="L16" i="28"/>
  <c r="I15" i="28"/>
  <c r="L15" i="28"/>
  <c r="L14" i="28"/>
  <c r="H15" i="28"/>
  <c r="H13" i="28"/>
  <c r="I13" i="28" s="1"/>
  <c r="L13" i="28"/>
  <c r="H12" i="28"/>
  <c r="I12" i="28" s="1"/>
  <c r="L12" i="28"/>
  <c r="L11" i="28"/>
  <c r="H11" i="28"/>
  <c r="I11" i="28" s="1"/>
  <c r="H10" i="28"/>
  <c r="I10" i="28"/>
  <c r="L10" i="28"/>
  <c r="H9" i="28"/>
  <c r="I9" i="28" s="1"/>
  <c r="L9" i="28"/>
  <c r="L8" i="28"/>
  <c r="H8" i="28"/>
  <c r="I8" i="28"/>
  <c r="H7" i="28"/>
  <c r="I7" i="28"/>
  <c r="L7" i="28"/>
  <c r="H6" i="28"/>
  <c r="T6" i="28" s="1"/>
  <c r="F19" i="28"/>
  <c r="L6" i="28"/>
  <c r="I6" i="28" l="1"/>
  <c r="H14" i="28"/>
  <c r="I14" i="28" s="1"/>
  <c r="H17" i="28"/>
  <c r="I17" i="28" s="1"/>
  <c r="I19" i="28" l="1"/>
  <c r="Q6" i="30" l="1"/>
  <c r="Q7" i="30" l="1"/>
  <c r="Q8" i="30" l="1"/>
  <c r="Q9" i="30" l="1"/>
  <c r="Q10" i="30" l="1"/>
  <c r="G6" i="3"/>
  <c r="I6" i="3"/>
  <c r="L6" i="3"/>
  <c r="O6" i="3"/>
  <c r="M6" i="3"/>
  <c r="K6" i="3"/>
  <c r="J6" i="3"/>
  <c r="H6" i="3"/>
  <c r="F6" i="3"/>
  <c r="Q11" i="30" l="1"/>
  <c r="Q12" i="30" l="1"/>
  <c r="B48" i="4"/>
  <c r="Q13" i="30" l="1"/>
  <c r="D70" i="2"/>
  <c r="Q14" i="30" l="1"/>
  <c r="P18" i="28"/>
  <c r="O18" i="28"/>
  <c r="Q18" i="28" s="1"/>
  <c r="Q15" i="30" l="1"/>
  <c r="Q16" i="30" l="1"/>
  <c r="T26" i="27"/>
  <c r="D26" i="27" s="1"/>
  <c r="U26" i="27"/>
  <c r="E26" i="27" s="1"/>
  <c r="V26" i="27"/>
  <c r="F26" i="27" s="1"/>
  <c r="W26" i="27"/>
  <c r="G26" i="27" s="1"/>
  <c r="X26" i="27"/>
  <c r="H26" i="27" s="1"/>
  <c r="Y26" i="27"/>
  <c r="I26" i="27" s="1"/>
  <c r="Z26" i="27"/>
  <c r="J26" i="27" s="1"/>
  <c r="AA26" i="27"/>
  <c r="K26" i="27" s="1"/>
  <c r="AB26" i="27"/>
  <c r="L26" i="27" s="1"/>
  <c r="AC26" i="27"/>
  <c r="M26" i="27" s="1"/>
  <c r="AD26" i="27"/>
  <c r="N26" i="27" s="1"/>
  <c r="AE26" i="27"/>
  <c r="O26" i="27" s="1"/>
  <c r="T27" i="27"/>
  <c r="U27" i="27"/>
  <c r="E27" i="27" s="1"/>
  <c r="V27" i="27"/>
  <c r="F27" i="27" s="1"/>
  <c r="W27" i="27"/>
  <c r="G27" i="27" s="1"/>
  <c r="X27" i="27"/>
  <c r="H27" i="27" s="1"/>
  <c r="Y27" i="27"/>
  <c r="I27" i="27" s="1"/>
  <c r="Z27" i="27"/>
  <c r="J27" i="27" s="1"/>
  <c r="AA27" i="27"/>
  <c r="K27" i="27" s="1"/>
  <c r="AB27" i="27"/>
  <c r="L27" i="27" s="1"/>
  <c r="AC27" i="27"/>
  <c r="M27" i="27" s="1"/>
  <c r="AD27" i="27"/>
  <c r="N27" i="27" s="1"/>
  <c r="AE27" i="27"/>
  <c r="O27" i="27" s="1"/>
  <c r="T28" i="27"/>
  <c r="U28" i="27"/>
  <c r="E28" i="27" s="1"/>
  <c r="V28" i="27"/>
  <c r="F28" i="27" s="1"/>
  <c r="W28" i="27"/>
  <c r="G28" i="27" s="1"/>
  <c r="X28" i="27"/>
  <c r="H28" i="27" s="1"/>
  <c r="Y28" i="27"/>
  <c r="I28" i="27" s="1"/>
  <c r="Z28" i="27"/>
  <c r="J28" i="27" s="1"/>
  <c r="AA28" i="27"/>
  <c r="K28" i="27" s="1"/>
  <c r="AB28" i="27"/>
  <c r="L28" i="27" s="1"/>
  <c r="AC28" i="27"/>
  <c r="M28" i="27" s="1"/>
  <c r="AD28" i="27"/>
  <c r="N28" i="27" s="1"/>
  <c r="AE28" i="27"/>
  <c r="O28" i="27" s="1"/>
  <c r="T29" i="27"/>
  <c r="D29" i="27" s="1"/>
  <c r="U29" i="27"/>
  <c r="E29" i="27" s="1"/>
  <c r="V29" i="27"/>
  <c r="F29" i="27" s="1"/>
  <c r="W29" i="27"/>
  <c r="G29" i="27" s="1"/>
  <c r="X29" i="27"/>
  <c r="H29" i="27" s="1"/>
  <c r="Y29" i="27"/>
  <c r="I29" i="27" s="1"/>
  <c r="Z29" i="27"/>
  <c r="AA29" i="27"/>
  <c r="K29" i="27" s="1"/>
  <c r="AB29" i="27"/>
  <c r="L29" i="27" s="1"/>
  <c r="AC29" i="27"/>
  <c r="M29" i="27" s="1"/>
  <c r="AD29" i="27"/>
  <c r="N29" i="27" s="1"/>
  <c r="AE29" i="27"/>
  <c r="O29" i="27" s="1"/>
  <c r="T30" i="27"/>
  <c r="U30" i="27"/>
  <c r="E30" i="27" s="1"/>
  <c r="V30" i="27"/>
  <c r="F30" i="27" s="1"/>
  <c r="W30" i="27"/>
  <c r="G30" i="27" s="1"/>
  <c r="X30" i="27"/>
  <c r="H30" i="27" s="1"/>
  <c r="Y30" i="27"/>
  <c r="I30" i="27" s="1"/>
  <c r="Z30" i="27"/>
  <c r="J30" i="27" s="1"/>
  <c r="AA30" i="27"/>
  <c r="K30" i="27" s="1"/>
  <c r="AB30" i="27"/>
  <c r="L30" i="27" s="1"/>
  <c r="AC30" i="27"/>
  <c r="M30" i="27" s="1"/>
  <c r="AD30" i="27"/>
  <c r="N30" i="27" s="1"/>
  <c r="AE30" i="27"/>
  <c r="O30" i="27" s="1"/>
  <c r="T31" i="27"/>
  <c r="D31" i="27" s="1"/>
  <c r="U31" i="27"/>
  <c r="E31" i="27" s="1"/>
  <c r="V31" i="27"/>
  <c r="F31" i="27" s="1"/>
  <c r="W31" i="27"/>
  <c r="G31" i="27" s="1"/>
  <c r="X31" i="27"/>
  <c r="Y31" i="27"/>
  <c r="I31" i="27" s="1"/>
  <c r="Z31" i="27"/>
  <c r="J31" i="27" s="1"/>
  <c r="AA31" i="27"/>
  <c r="K31" i="27" s="1"/>
  <c r="AB31" i="27"/>
  <c r="L31" i="27" s="1"/>
  <c r="AC31" i="27"/>
  <c r="M31" i="27" s="1"/>
  <c r="AD31" i="27"/>
  <c r="N31" i="27" s="1"/>
  <c r="AE31" i="27"/>
  <c r="O31" i="27" s="1"/>
  <c r="T59" i="27"/>
  <c r="U59" i="27"/>
  <c r="E59" i="27" s="1"/>
  <c r="V59" i="27"/>
  <c r="F59" i="27" s="1"/>
  <c r="W59" i="27"/>
  <c r="G59" i="27" s="1"/>
  <c r="X59" i="27"/>
  <c r="H59" i="27" s="1"/>
  <c r="Y59" i="27"/>
  <c r="I59" i="27" s="1"/>
  <c r="Z59" i="27"/>
  <c r="J59" i="27" s="1"/>
  <c r="AA59" i="27"/>
  <c r="K59" i="27" s="1"/>
  <c r="AB59" i="27"/>
  <c r="L59" i="27" s="1"/>
  <c r="AC59" i="27"/>
  <c r="M59" i="27" s="1"/>
  <c r="AD59" i="27"/>
  <c r="N59" i="27" s="1"/>
  <c r="AE59" i="27"/>
  <c r="O59" i="27" s="1"/>
  <c r="S59" i="27" l="1"/>
  <c r="S30" i="27"/>
  <c r="S28" i="27"/>
  <c r="S27" i="27"/>
  <c r="D30" i="27"/>
  <c r="D28" i="27"/>
  <c r="D27" i="27"/>
  <c r="S29" i="27"/>
  <c r="J29" i="27"/>
  <c r="S31" i="27"/>
  <c r="H31" i="27"/>
  <c r="S26" i="27"/>
  <c r="D59" i="27"/>
  <c r="B1083" i="7" l="1"/>
  <c r="A1083" i="7" s="1"/>
  <c r="B1084" i="7"/>
  <c r="A1084" i="7" s="1"/>
  <c r="B1085" i="7"/>
  <c r="A1085" i="7" s="1"/>
  <c r="B1086" i="7"/>
  <c r="A1086" i="7" s="1"/>
  <c r="B1087" i="7"/>
  <c r="A1087" i="7" s="1"/>
  <c r="B1088" i="7"/>
  <c r="A1088" i="7" s="1"/>
  <c r="B1089" i="7"/>
  <c r="A1089" i="7" s="1"/>
  <c r="B1090" i="7"/>
  <c r="A1090" i="7" s="1"/>
  <c r="B1091" i="7"/>
  <c r="A1091" i="7" s="1"/>
  <c r="B1092" i="7"/>
  <c r="A1092" i="7" s="1"/>
  <c r="B1093" i="7"/>
  <c r="A1093" i="7" s="1"/>
  <c r="B1094" i="7"/>
  <c r="A1094" i="7" s="1"/>
  <c r="AJ4" i="30"/>
  <c r="AJ3" i="30" s="1"/>
  <c r="AI4" i="30"/>
  <c r="AI3" i="30" s="1"/>
  <c r="AH4" i="30"/>
  <c r="AH3" i="30" s="1"/>
  <c r="AG4" i="30"/>
  <c r="AG3" i="30" s="1"/>
  <c r="AF4" i="30"/>
  <c r="AF3" i="30" s="1"/>
  <c r="AE4" i="30"/>
  <c r="AE3" i="30" s="1"/>
  <c r="AD4" i="30"/>
  <c r="AD3" i="30" s="1"/>
  <c r="AC4" i="30"/>
  <c r="AC3" i="30" s="1"/>
  <c r="AB4" i="30"/>
  <c r="AB3" i="30" s="1"/>
  <c r="AA4" i="30"/>
  <c r="AA3" i="30" s="1"/>
  <c r="Z4" i="30"/>
  <c r="Z3" i="30" s="1"/>
  <c r="Y4" i="30"/>
  <c r="Y3" i="30" s="1"/>
  <c r="AH6" i="30" l="1"/>
  <c r="AH5" i="30"/>
  <c r="AH7" i="30"/>
  <c r="AJ7" i="30"/>
  <c r="AJ5" i="30"/>
  <c r="AJ6" i="30"/>
  <c r="Y5" i="30"/>
  <c r="Y7" i="30"/>
  <c r="Y6" i="30"/>
  <c r="AF6" i="30"/>
  <c r="AF7" i="30"/>
  <c r="AF5" i="30"/>
  <c r="AI7" i="30"/>
  <c r="AI5" i="30"/>
  <c r="AI6" i="30"/>
  <c r="AA7" i="30"/>
  <c r="AA6" i="30"/>
  <c r="AA5" i="30"/>
  <c r="AC6" i="30"/>
  <c r="AC7" i="30"/>
  <c r="AC5" i="30"/>
  <c r="AE5" i="30"/>
  <c r="AE6" i="30"/>
  <c r="AE7" i="30"/>
  <c r="AG5" i="30"/>
  <c r="AG7" i="30"/>
  <c r="AG6" i="30"/>
  <c r="AD5" i="30"/>
  <c r="AD6" i="30"/>
  <c r="AD7" i="30"/>
  <c r="Z5" i="30"/>
  <c r="Z7" i="30"/>
  <c r="Z6" i="30"/>
  <c r="AB5" i="30"/>
  <c r="AB6" i="30"/>
  <c r="AB7" i="30"/>
  <c r="R6" i="28"/>
  <c r="T7" i="28"/>
  <c r="T8" i="28"/>
  <c r="T9" i="28"/>
  <c r="T10" i="28"/>
  <c r="T11" i="28"/>
  <c r="T12" i="28"/>
  <c r="T13" i="28"/>
  <c r="T14" i="28"/>
  <c r="T15" i="28"/>
  <c r="T16" i="28"/>
  <c r="T17" i="28"/>
  <c r="AA8" i="30" l="1"/>
  <c r="Z8" i="30"/>
  <c r="AC8" i="30"/>
  <c r="AJ8" i="30"/>
  <c r="AE8" i="30"/>
  <c r="AB8" i="30"/>
  <c r="AF8" i="30"/>
  <c r="X6" i="30"/>
  <c r="X7" i="30"/>
  <c r="Y8" i="30"/>
  <c r="X5" i="30"/>
  <c r="AD8" i="30"/>
  <c r="AH8" i="30"/>
  <c r="AG8" i="30"/>
  <c r="AI8" i="30"/>
  <c r="X8" i="30" l="1"/>
  <c r="N6" i="3" l="1"/>
  <c r="E6" i="3"/>
  <c r="D6" i="3"/>
  <c r="AE25" i="27"/>
  <c r="AD25" i="27"/>
  <c r="AC25" i="27"/>
  <c r="AB25" i="27"/>
  <c r="AA25" i="27"/>
  <c r="Z25" i="27"/>
  <c r="Y25" i="27"/>
  <c r="X25" i="27"/>
  <c r="W25" i="27"/>
  <c r="V25" i="27"/>
  <c r="U25" i="27"/>
  <c r="T25" i="27"/>
  <c r="T32" i="27" s="1"/>
  <c r="U32" i="27" l="1"/>
  <c r="E25" i="27"/>
  <c r="V32" i="27"/>
  <c r="F25" i="27"/>
  <c r="W32" i="27"/>
  <c r="G25" i="27"/>
  <c r="X32" i="27"/>
  <c r="H25" i="27"/>
  <c r="Y32" i="27"/>
  <c r="I25" i="27"/>
  <c r="Z32" i="27"/>
  <c r="J25" i="27"/>
  <c r="AA32" i="27"/>
  <c r="K25" i="27"/>
  <c r="AB32" i="27"/>
  <c r="L25" i="27"/>
  <c r="AC32" i="27"/>
  <c r="M25" i="27"/>
  <c r="N25" i="27"/>
  <c r="AD32" i="27"/>
  <c r="AE32" i="27"/>
  <c r="O25" i="27"/>
  <c r="D25" i="27"/>
  <c r="S25" i="27"/>
  <c r="S32" i="27" s="1"/>
  <c r="C59" i="27" l="1"/>
  <c r="A10" i="2"/>
  <c r="A11" i="2" s="1"/>
  <c r="C25" i="27" l="1"/>
  <c r="C26" i="27"/>
  <c r="C27" i="27"/>
  <c r="C28" i="27"/>
  <c r="C29" i="27"/>
  <c r="C30" i="27"/>
  <c r="C31" i="27"/>
  <c r="R77" i="2" l="1"/>
  <c r="Q77" i="2"/>
  <c r="P77" i="2"/>
  <c r="O77" i="2"/>
  <c r="N77" i="2"/>
  <c r="M77" i="2"/>
  <c r="L77" i="2"/>
  <c r="K77" i="2"/>
  <c r="J77" i="2"/>
  <c r="I77" i="2"/>
  <c r="H77" i="2"/>
  <c r="G77" i="2"/>
  <c r="A4" i="15" l="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D41" i="2" l="1"/>
  <c r="S5" i="28" l="1"/>
  <c r="S6" i="28" s="1"/>
  <c r="S7" i="28" s="1"/>
  <c r="S8" i="28" s="1"/>
  <c r="S9" i="28" s="1"/>
  <c r="S10" i="28" s="1"/>
  <c r="S11" i="28" s="1"/>
  <c r="S12" i="28" s="1"/>
  <c r="S13" i="28" s="1"/>
  <c r="S14" i="28" s="1"/>
  <c r="S15" i="28" s="1"/>
  <c r="S16" i="28" s="1"/>
  <c r="S17" i="28" s="1"/>
  <c r="D29" i="2" l="1"/>
  <c r="U9" i="28" l="1"/>
  <c r="J35" i="2" s="1"/>
  <c r="R19" i="28"/>
  <c r="G23" i="3" l="1"/>
  <c r="U10" i="28"/>
  <c r="K35" i="2" s="1"/>
  <c r="U6" i="28"/>
  <c r="G35" i="2" s="1"/>
  <c r="G7551" i="7"/>
  <c r="D67" i="2"/>
  <c r="G29" i="2"/>
  <c r="H29" i="2"/>
  <c r="I29" i="2"/>
  <c r="J29" i="2"/>
  <c r="K29" i="2"/>
  <c r="L29" i="2"/>
  <c r="M29" i="2"/>
  <c r="N29" i="2"/>
  <c r="O29" i="2"/>
  <c r="P29" i="2"/>
  <c r="Q29" i="2"/>
  <c r="R29" i="2"/>
  <c r="H23" i="3" l="1"/>
  <c r="U11" i="28"/>
  <c r="L35" i="2" s="1"/>
  <c r="U7" i="28"/>
  <c r="H35" i="2" s="1"/>
  <c r="U8" i="28"/>
  <c r="I35" i="2" s="1"/>
  <c r="D23" i="3"/>
  <c r="H41" i="2"/>
  <c r="I41" i="2"/>
  <c r="J41" i="2"/>
  <c r="K41" i="2"/>
  <c r="L41" i="2"/>
  <c r="M41" i="2"/>
  <c r="N41" i="2"/>
  <c r="O41" i="2"/>
  <c r="P41" i="2"/>
  <c r="Q41" i="2"/>
  <c r="R41" i="2"/>
  <c r="G41" i="2"/>
  <c r="F23" i="3" l="1"/>
  <c r="E23" i="3"/>
  <c r="I23" i="3"/>
  <c r="U12" i="28"/>
  <c r="M35" i="2" s="1"/>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G6" i="29"/>
  <c r="BH6" i="29"/>
  <c r="BI6" i="29"/>
  <c r="BJ6" i="29"/>
  <c r="BK6" i="29"/>
  <c r="BL6" i="29"/>
  <c r="BM6" i="29"/>
  <c r="BN6" i="29"/>
  <c r="BO6" i="29"/>
  <c r="BP6" i="29"/>
  <c r="BQ6" i="29"/>
  <c r="BR6" i="29"/>
  <c r="BS6" i="29"/>
  <c r="BT6" i="29"/>
  <c r="BU6" i="29"/>
  <c r="BV6" i="29"/>
  <c r="BW6" i="29"/>
  <c r="BX6" i="29"/>
  <c r="BY6" i="29"/>
  <c r="BZ6" i="29"/>
  <c r="CA6" i="29"/>
  <c r="CB6" i="29"/>
  <c r="CC6" i="29"/>
  <c r="CD6" i="29"/>
  <c r="CE6" i="29"/>
  <c r="CF6" i="29"/>
  <c r="CG6" i="29"/>
  <c r="CH6" i="29"/>
  <c r="CI6" i="29"/>
  <c r="CJ6" i="29"/>
  <c r="CK6" i="29"/>
  <c r="CL6" i="29"/>
  <c r="CM6" i="29"/>
  <c r="CN6" i="29"/>
  <c r="CO6" i="29"/>
  <c r="CP6" i="29"/>
  <c r="CQ6" i="29"/>
  <c r="CR6" i="29"/>
  <c r="CS6" i="29"/>
  <c r="CT6" i="29"/>
  <c r="CU6" i="29"/>
  <c r="CV6" i="29"/>
  <c r="CW6" i="29"/>
  <c r="CX6" i="29"/>
  <c r="CY6" i="29"/>
  <c r="CZ6" i="29"/>
  <c r="DA6" i="29"/>
  <c r="DB6" i="29"/>
  <c r="DC6" i="29"/>
  <c r="DD6" i="29"/>
  <c r="DE6" i="29"/>
  <c r="DF6" i="29"/>
  <c r="DG6" i="29"/>
  <c r="DH6" i="29"/>
  <c r="DI6" i="29"/>
  <c r="DJ6" i="29"/>
  <c r="DK6" i="29"/>
  <c r="DL6" i="29"/>
  <c r="DM6" i="29"/>
  <c r="DN6" i="29"/>
  <c r="DO6" i="29"/>
  <c r="DP6" i="29"/>
  <c r="DQ6" i="29"/>
  <c r="DR6" i="29"/>
  <c r="DS6" i="29"/>
  <c r="DT6" i="29"/>
  <c r="DU6" i="29"/>
  <c r="DV6" i="29"/>
  <c r="DW6" i="29"/>
  <c r="DX6" i="29"/>
  <c r="DY6" i="29"/>
  <c r="DZ6" i="29"/>
  <c r="EA6" i="29"/>
  <c r="EB6" i="29"/>
  <c r="EC6" i="29"/>
  <c r="ED6" i="29"/>
  <c r="EE6" i="29"/>
  <c r="EF6" i="29"/>
  <c r="EG6" i="29"/>
  <c r="EH6" i="29"/>
  <c r="EI6" i="29"/>
  <c r="EJ6" i="29"/>
  <c r="EK6" i="29"/>
  <c r="EL6" i="29"/>
  <c r="EM6" i="29"/>
  <c r="EN6" i="29"/>
  <c r="EO6" i="29"/>
  <c r="EP6" i="29"/>
  <c r="EQ6" i="29"/>
  <c r="ER6" i="29"/>
  <c r="ES6" i="29"/>
  <c r="ET6" i="29"/>
  <c r="EU6" i="29"/>
  <c r="EV6" i="29"/>
  <c r="EW6" i="29"/>
  <c r="EX6" i="29"/>
  <c r="EY6" i="29"/>
  <c r="EZ6" i="29"/>
  <c r="FA6" i="29"/>
  <c r="FB6" i="29"/>
  <c r="FC6" i="29"/>
  <c r="FD6" i="29"/>
  <c r="FE6" i="29"/>
  <c r="FF6" i="29"/>
  <c r="FG6" i="29"/>
  <c r="FH6" i="29"/>
  <c r="FI6" i="29"/>
  <c r="FJ6" i="29"/>
  <c r="FK6" i="29"/>
  <c r="FL6" i="29"/>
  <c r="FM6" i="29"/>
  <c r="FN6" i="29"/>
  <c r="FO6" i="29"/>
  <c r="FP6" i="29"/>
  <c r="FQ6" i="29"/>
  <c r="FR6" i="29"/>
  <c r="FS6" i="29"/>
  <c r="FT6" i="29"/>
  <c r="FU6" i="29"/>
  <c r="FV6" i="29"/>
  <c r="FW6" i="29"/>
  <c r="FX6" i="29"/>
  <c r="FY6" i="29"/>
  <c r="FZ6" i="29"/>
  <c r="GA6" i="29"/>
  <c r="GB6" i="29"/>
  <c r="GC6" i="29"/>
  <c r="GD6" i="29"/>
  <c r="GE6" i="29"/>
  <c r="GF6" i="29"/>
  <c r="GG6" i="29"/>
  <c r="GH6" i="29"/>
  <c r="GI6" i="29"/>
  <c r="GJ6" i="29"/>
  <c r="GK6" i="29"/>
  <c r="GL6" i="29"/>
  <c r="GM6" i="29"/>
  <c r="GN6" i="29"/>
  <c r="GO6" i="29"/>
  <c r="GP6" i="29"/>
  <c r="GQ6" i="29"/>
  <c r="GR6" i="29"/>
  <c r="GS6" i="29"/>
  <c r="GT6" i="29"/>
  <c r="GU6" i="29"/>
  <c r="GV6" i="29"/>
  <c r="GW6" i="29"/>
  <c r="GX6" i="29"/>
  <c r="GY6" i="29"/>
  <c r="GZ6" i="29"/>
  <c r="HA6" i="29"/>
  <c r="HB6" i="29"/>
  <c r="HC6" i="29"/>
  <c r="HD6" i="29"/>
  <c r="HE6" i="29"/>
  <c r="HF6" i="29"/>
  <c r="HG6" i="29"/>
  <c r="HH6" i="29"/>
  <c r="HI6" i="29"/>
  <c r="HJ6" i="29"/>
  <c r="HK6" i="29"/>
  <c r="HL6" i="29"/>
  <c r="HM6" i="29"/>
  <c r="HN6" i="29"/>
  <c r="HO6" i="29"/>
  <c r="HP6" i="29"/>
  <c r="HQ6" i="29"/>
  <c r="HR6" i="29"/>
  <c r="HS6" i="29"/>
  <c r="HT6" i="29"/>
  <c r="HU6" i="29"/>
  <c r="HV6" i="29"/>
  <c r="HW6" i="29"/>
  <c r="HX6" i="29"/>
  <c r="HY6" i="29"/>
  <c r="HZ6" i="29"/>
  <c r="IA6" i="29"/>
  <c r="IB6" i="29"/>
  <c r="IC6" i="29"/>
  <c r="ID6" i="29"/>
  <c r="IE6" i="29"/>
  <c r="IF6" i="29"/>
  <c r="IG6" i="29"/>
  <c r="IH6" i="29"/>
  <c r="II6" i="29"/>
  <c r="IJ6" i="29"/>
  <c r="IK6" i="29"/>
  <c r="IL6" i="29"/>
  <c r="IM6" i="29"/>
  <c r="IN6" i="29"/>
  <c r="IO6" i="29"/>
  <c r="IP6" i="29"/>
  <c r="IQ6" i="29"/>
  <c r="IR6" i="29"/>
  <c r="IS6" i="29"/>
  <c r="IT6" i="29"/>
  <c r="IU6" i="29"/>
  <c r="IV6" i="29"/>
  <c r="IW6" i="29"/>
  <c r="IX6" i="29"/>
  <c r="IY6" i="29"/>
  <c r="IZ6" i="29"/>
  <c r="JA6" i="29"/>
  <c r="JB6" i="29"/>
  <c r="JC6" i="29"/>
  <c r="JD6" i="29"/>
  <c r="JE6" i="29"/>
  <c r="JF6" i="29"/>
  <c r="JG6" i="29"/>
  <c r="JH6" i="29"/>
  <c r="JI6" i="29"/>
  <c r="JJ6" i="29"/>
  <c r="JK6" i="29"/>
  <c r="JL6" i="29"/>
  <c r="JM6" i="29"/>
  <c r="JN6" i="29"/>
  <c r="JO6" i="29"/>
  <c r="JP6" i="29"/>
  <c r="JQ6" i="29"/>
  <c r="JR6" i="29"/>
  <c r="JS6" i="29"/>
  <c r="JT6" i="29"/>
  <c r="JU6" i="29"/>
  <c r="JV6" i="29"/>
  <c r="JW6" i="29"/>
  <c r="JX6" i="29"/>
  <c r="JY6" i="29"/>
  <c r="JZ6" i="29"/>
  <c r="KA6" i="29"/>
  <c r="KB6" i="29"/>
  <c r="KC6" i="29"/>
  <c r="KD6" i="29"/>
  <c r="KE6" i="29"/>
  <c r="KF6" i="29"/>
  <c r="KG6" i="29"/>
  <c r="KH6" i="29"/>
  <c r="KI6" i="29"/>
  <c r="KJ6" i="29"/>
  <c r="KK6" i="29"/>
  <c r="KL6" i="29"/>
  <c r="KM6" i="29"/>
  <c r="KN6" i="29"/>
  <c r="KO6" i="29"/>
  <c r="KP6" i="29"/>
  <c r="KQ6" i="29"/>
  <c r="KR6" i="29"/>
  <c r="KS6" i="29"/>
  <c r="KT6" i="29"/>
  <c r="KU6" i="29"/>
  <c r="KV6" i="29"/>
  <c r="KW6" i="29"/>
  <c r="KX6" i="29"/>
  <c r="KY6" i="29"/>
  <c r="KZ6" i="29"/>
  <c r="LA6" i="29"/>
  <c r="LB6" i="29"/>
  <c r="LC6" i="29"/>
  <c r="LD6" i="29"/>
  <c r="LE6" i="29"/>
  <c r="LF6" i="29"/>
  <c r="LG6" i="29"/>
  <c r="LH6" i="29"/>
  <c r="LI6" i="29"/>
  <c r="LJ6" i="29"/>
  <c r="LK6" i="29"/>
  <c r="LL6" i="29"/>
  <c r="LM6" i="29"/>
  <c r="LN6" i="29"/>
  <c r="LO6" i="29"/>
  <c r="LP6" i="29"/>
  <c r="LQ6" i="29"/>
  <c r="LR6" i="29"/>
  <c r="LS6" i="29"/>
  <c r="LT6" i="29"/>
  <c r="LU6" i="29"/>
  <c r="LV6" i="29"/>
  <c r="LW6" i="29"/>
  <c r="LX6" i="29"/>
  <c r="LY6" i="29"/>
  <c r="LZ6" i="29"/>
  <c r="MA6" i="29"/>
  <c r="MB6" i="29"/>
  <c r="MC6" i="29"/>
  <c r="MD6" i="29"/>
  <c r="ME6" i="29"/>
  <c r="MF6" i="29"/>
  <c r="MG6" i="29"/>
  <c r="MH6" i="29"/>
  <c r="MI6" i="29"/>
  <c r="MJ6" i="29"/>
  <c r="MK6" i="29"/>
  <c r="ML6" i="29"/>
  <c r="MM6" i="29"/>
  <c r="MN6" i="29"/>
  <c r="MO6" i="29"/>
  <c r="MP6" i="29"/>
  <c r="MQ6" i="29"/>
  <c r="MR6" i="29"/>
  <c r="MS6" i="29"/>
  <c r="MT6" i="29"/>
  <c r="MU6" i="29"/>
  <c r="MV6" i="29"/>
  <c r="MW6" i="29"/>
  <c r="MX6" i="29"/>
  <c r="MY6" i="29"/>
  <c r="MZ6" i="29"/>
  <c r="NA6" i="29"/>
  <c r="NB6" i="29"/>
  <c r="NC6" i="29"/>
  <c r="ND6" i="29"/>
  <c r="NE6" i="29"/>
  <c r="NF6" i="29"/>
  <c r="NG6" i="29"/>
  <c r="J23" i="3" l="1"/>
  <c r="U13" i="28"/>
  <c r="N35" i="2" s="1"/>
  <c r="NL83" i="29"/>
  <c r="NM83" i="29"/>
  <c r="NN83" i="29"/>
  <c r="NO83" i="29"/>
  <c r="NP83" i="29"/>
  <c r="NQ83" i="29"/>
  <c r="NR83" i="29"/>
  <c r="NS83" i="29"/>
  <c r="NT83" i="29"/>
  <c r="NU83" i="29"/>
  <c r="NV83" i="29"/>
  <c r="NK83" i="29"/>
  <c r="K23" i="3" l="1"/>
  <c r="U14" i="28"/>
  <c r="O35" i="2" s="1"/>
  <c r="L23" i="3" l="1"/>
  <c r="U15" i="28"/>
  <c r="P35" i="2" s="1"/>
  <c r="M23" i="3" l="1"/>
  <c r="U17" i="28"/>
  <c r="R35" i="2" s="1"/>
  <c r="U16" i="28"/>
  <c r="Q35" i="2" s="1"/>
  <c r="O23" i="3" l="1"/>
  <c r="N23" i="3"/>
  <c r="U19" i="28"/>
  <c r="I66" i="29"/>
  <c r="J66" i="29"/>
  <c r="K66" i="29"/>
  <c r="L66"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DM66" i="29"/>
  <c r="DN66" i="29"/>
  <c r="DO66" i="29"/>
  <c r="DP66" i="29"/>
  <c r="DQ66" i="29"/>
  <c r="DR66" i="29"/>
  <c r="DS66" i="29"/>
  <c r="DT66" i="29"/>
  <c r="DU66" i="29"/>
  <c r="DV66" i="29"/>
  <c r="DW66" i="29"/>
  <c r="DX66" i="29"/>
  <c r="DY66" i="29"/>
  <c r="DZ66" i="29"/>
  <c r="EA66" i="29"/>
  <c r="EB66" i="29"/>
  <c r="EC66" i="29"/>
  <c r="ED66" i="29"/>
  <c r="EE66" i="29"/>
  <c r="EF66" i="29"/>
  <c r="EG66" i="29"/>
  <c r="EH66" i="29"/>
  <c r="EI66" i="29"/>
  <c r="EJ66" i="29"/>
  <c r="EK66" i="29"/>
  <c r="EL66" i="29"/>
  <c r="EM66" i="29"/>
  <c r="EN66" i="29"/>
  <c r="EO66" i="29"/>
  <c r="EP66" i="29"/>
  <c r="EQ66" i="29"/>
  <c r="ER66" i="29"/>
  <c r="ES66" i="29"/>
  <c r="ET66" i="29"/>
  <c r="EU66" i="29"/>
  <c r="EV66" i="29"/>
  <c r="EW66" i="29"/>
  <c r="EX66" i="29"/>
  <c r="EY66" i="29"/>
  <c r="EZ66" i="29"/>
  <c r="FA66" i="29"/>
  <c r="FB66" i="29"/>
  <c r="FC66" i="29"/>
  <c r="FD66" i="29"/>
  <c r="FE66" i="29"/>
  <c r="FF66" i="29"/>
  <c r="FG66" i="29"/>
  <c r="FH66" i="29"/>
  <c r="FI66" i="29"/>
  <c r="FJ66" i="29"/>
  <c r="FK66" i="29"/>
  <c r="FL66" i="29"/>
  <c r="FM66" i="29"/>
  <c r="FN66" i="29"/>
  <c r="FO66" i="29"/>
  <c r="FP66" i="29"/>
  <c r="FQ66" i="29"/>
  <c r="FR66" i="29"/>
  <c r="FS66" i="29"/>
  <c r="FT66" i="29"/>
  <c r="FU66" i="29"/>
  <c r="FV66" i="29"/>
  <c r="FW66" i="29"/>
  <c r="FX66" i="29"/>
  <c r="FY66" i="29"/>
  <c r="FZ66" i="29"/>
  <c r="GA66" i="29"/>
  <c r="GB66" i="29"/>
  <c r="GC66" i="29"/>
  <c r="GD66" i="29"/>
  <c r="GE66" i="29"/>
  <c r="GF66" i="29"/>
  <c r="GG66" i="29"/>
  <c r="GH66" i="29"/>
  <c r="GI66" i="29"/>
  <c r="GJ66" i="29"/>
  <c r="GK66" i="29"/>
  <c r="GL66" i="29"/>
  <c r="GM66" i="29"/>
  <c r="GN66" i="29"/>
  <c r="GO66" i="29"/>
  <c r="GP66" i="29"/>
  <c r="GQ66" i="29"/>
  <c r="GR66" i="29"/>
  <c r="GS66" i="29"/>
  <c r="GT66" i="29"/>
  <c r="GU66" i="29"/>
  <c r="GV66" i="29"/>
  <c r="GW66" i="29"/>
  <c r="GX66" i="29"/>
  <c r="GY66" i="29"/>
  <c r="GZ66" i="29"/>
  <c r="HA66" i="29"/>
  <c r="HB66" i="29"/>
  <c r="HC66" i="29"/>
  <c r="HD66" i="29"/>
  <c r="HE66" i="29"/>
  <c r="HF66" i="29"/>
  <c r="HG66" i="29"/>
  <c r="HH66" i="29"/>
  <c r="HI66" i="29"/>
  <c r="HJ66" i="29"/>
  <c r="HK66" i="29"/>
  <c r="HL66" i="29"/>
  <c r="HM66" i="29"/>
  <c r="HN66" i="29"/>
  <c r="HO66" i="29"/>
  <c r="HP66" i="29"/>
  <c r="HQ66" i="29"/>
  <c r="HR66" i="29"/>
  <c r="HS66" i="29"/>
  <c r="HT66" i="29"/>
  <c r="HU66" i="29"/>
  <c r="HV66" i="29"/>
  <c r="HW66" i="29"/>
  <c r="HX66" i="29"/>
  <c r="HY66" i="29"/>
  <c r="HZ66" i="29"/>
  <c r="IA66" i="29"/>
  <c r="IB66" i="29"/>
  <c r="IC66" i="29"/>
  <c r="ID66" i="29"/>
  <c r="IE66" i="29"/>
  <c r="IF66" i="29"/>
  <c r="IG66" i="29"/>
  <c r="IH66" i="29"/>
  <c r="II66" i="29"/>
  <c r="IJ66" i="29"/>
  <c r="IK66" i="29"/>
  <c r="IL66" i="29"/>
  <c r="IM66" i="29"/>
  <c r="IN66" i="29"/>
  <c r="IO66" i="29"/>
  <c r="IP66" i="29"/>
  <c r="IQ66" i="29"/>
  <c r="IR66" i="29"/>
  <c r="IS66" i="29"/>
  <c r="IT66" i="29"/>
  <c r="IU66" i="29"/>
  <c r="IV66" i="29"/>
  <c r="IW66" i="29"/>
  <c r="IX66" i="29"/>
  <c r="IY66" i="29"/>
  <c r="IZ66" i="29"/>
  <c r="JA66" i="29"/>
  <c r="JB66" i="29"/>
  <c r="JC66" i="29"/>
  <c r="JD66" i="29"/>
  <c r="JE66" i="29"/>
  <c r="JF66" i="29"/>
  <c r="JG66" i="29"/>
  <c r="JH66" i="29"/>
  <c r="JI66" i="29"/>
  <c r="JJ66" i="29"/>
  <c r="JK66" i="29"/>
  <c r="JL66" i="29"/>
  <c r="JM66" i="29"/>
  <c r="JN66" i="29"/>
  <c r="JO66" i="29"/>
  <c r="JP66" i="29"/>
  <c r="JQ66" i="29"/>
  <c r="JR66" i="29"/>
  <c r="JS66" i="29"/>
  <c r="JT66" i="29"/>
  <c r="JU66" i="29"/>
  <c r="JV66" i="29"/>
  <c r="JW66" i="29"/>
  <c r="JX66" i="29"/>
  <c r="JY66" i="29"/>
  <c r="JZ66" i="29"/>
  <c r="KA66" i="29"/>
  <c r="KB66" i="29"/>
  <c r="KC66" i="29"/>
  <c r="KD66" i="29"/>
  <c r="KE66" i="29"/>
  <c r="KF66" i="29"/>
  <c r="KG66" i="29"/>
  <c r="KH66" i="29"/>
  <c r="KI66" i="29"/>
  <c r="KJ66" i="29"/>
  <c r="KK66" i="29"/>
  <c r="KL66" i="29"/>
  <c r="KM66" i="29"/>
  <c r="KN66" i="29"/>
  <c r="KO66" i="29"/>
  <c r="KP66" i="29"/>
  <c r="KQ66" i="29"/>
  <c r="KR66" i="29"/>
  <c r="KS66" i="29"/>
  <c r="KT66" i="29"/>
  <c r="KU66" i="29"/>
  <c r="KV66" i="29"/>
  <c r="KW66" i="29"/>
  <c r="KX66" i="29"/>
  <c r="KY66" i="29"/>
  <c r="KZ66" i="29"/>
  <c r="LA66" i="29"/>
  <c r="LB66" i="29"/>
  <c r="LC66" i="29"/>
  <c r="LD66" i="29"/>
  <c r="LE66" i="29"/>
  <c r="LF66" i="29"/>
  <c r="LG66" i="29"/>
  <c r="LH66" i="29"/>
  <c r="LI66" i="29"/>
  <c r="LJ66" i="29"/>
  <c r="LK66" i="29"/>
  <c r="LL66" i="29"/>
  <c r="LM66" i="29"/>
  <c r="LN66" i="29"/>
  <c r="LO66" i="29"/>
  <c r="LP66" i="29"/>
  <c r="LQ66" i="29"/>
  <c r="LR66" i="29"/>
  <c r="LS66" i="29"/>
  <c r="LT66" i="29"/>
  <c r="LU66" i="29"/>
  <c r="LV66" i="29"/>
  <c r="LW66" i="29"/>
  <c r="LX66" i="29"/>
  <c r="LY66" i="29"/>
  <c r="LZ66" i="29"/>
  <c r="MA66" i="29"/>
  <c r="MB66" i="29"/>
  <c r="MC66" i="29"/>
  <c r="MD66" i="29"/>
  <c r="ME66" i="29"/>
  <c r="MF66" i="29"/>
  <c r="MG66" i="29"/>
  <c r="MH66" i="29"/>
  <c r="MI66" i="29"/>
  <c r="MJ66" i="29"/>
  <c r="MK66" i="29"/>
  <c r="ML66" i="29"/>
  <c r="MM66" i="29"/>
  <c r="MN66" i="29"/>
  <c r="MO66" i="29"/>
  <c r="MP66" i="29"/>
  <c r="MQ66" i="29"/>
  <c r="MR66" i="29"/>
  <c r="MS66" i="29"/>
  <c r="MT66" i="29"/>
  <c r="MU66" i="29"/>
  <c r="MV66" i="29"/>
  <c r="MW66" i="29"/>
  <c r="MX66" i="29"/>
  <c r="MY66" i="29"/>
  <c r="MZ66" i="29"/>
  <c r="NA66" i="29"/>
  <c r="NB66" i="29"/>
  <c r="NC66" i="29"/>
  <c r="ND66" i="29"/>
  <c r="NE66" i="29"/>
  <c r="NF66" i="29"/>
  <c r="NG66" i="29"/>
  <c r="I69" i="29"/>
  <c r="J69" i="29"/>
  <c r="K69" i="29"/>
  <c r="L69"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DM69" i="29"/>
  <c r="DN69" i="29"/>
  <c r="DO69" i="29"/>
  <c r="DP69" i="29"/>
  <c r="DQ69" i="29"/>
  <c r="DR69" i="29"/>
  <c r="DS69" i="29"/>
  <c r="DT69" i="29"/>
  <c r="DU69" i="29"/>
  <c r="DV69" i="29"/>
  <c r="DW69" i="29"/>
  <c r="DX69" i="29"/>
  <c r="DY69" i="29"/>
  <c r="DZ69" i="29"/>
  <c r="EA69" i="29"/>
  <c r="EB69" i="29"/>
  <c r="EC69" i="29"/>
  <c r="ED69" i="29"/>
  <c r="EE69" i="29"/>
  <c r="EF69" i="29"/>
  <c r="EG69" i="29"/>
  <c r="EH69" i="29"/>
  <c r="EI69" i="29"/>
  <c r="EJ69" i="29"/>
  <c r="EK69" i="29"/>
  <c r="EL69" i="29"/>
  <c r="EM69" i="29"/>
  <c r="EN69" i="29"/>
  <c r="EO69" i="29"/>
  <c r="EP69" i="29"/>
  <c r="EQ69" i="29"/>
  <c r="ER69" i="29"/>
  <c r="ES69" i="29"/>
  <c r="ET69" i="29"/>
  <c r="EU69" i="29"/>
  <c r="EV69" i="29"/>
  <c r="EW69" i="29"/>
  <c r="EX69" i="29"/>
  <c r="EY69" i="29"/>
  <c r="EZ69" i="29"/>
  <c r="FA69" i="29"/>
  <c r="FB69" i="29"/>
  <c r="FC69" i="29"/>
  <c r="FD69" i="29"/>
  <c r="FE69" i="29"/>
  <c r="FF69" i="29"/>
  <c r="FG69" i="29"/>
  <c r="FH69" i="29"/>
  <c r="FI69" i="29"/>
  <c r="FJ69" i="29"/>
  <c r="FK69" i="29"/>
  <c r="FL69" i="29"/>
  <c r="FM69" i="29"/>
  <c r="FN69" i="29"/>
  <c r="FO69" i="29"/>
  <c r="FP69" i="29"/>
  <c r="FQ69" i="29"/>
  <c r="FR69" i="29"/>
  <c r="FS69" i="29"/>
  <c r="FT69" i="29"/>
  <c r="FU69" i="29"/>
  <c r="FV69" i="29"/>
  <c r="FW69" i="29"/>
  <c r="FX69" i="29"/>
  <c r="FY69" i="29"/>
  <c r="FZ69" i="29"/>
  <c r="GA69" i="29"/>
  <c r="GB69" i="29"/>
  <c r="GC69" i="29"/>
  <c r="GD69" i="29"/>
  <c r="GE69" i="29"/>
  <c r="GF69" i="29"/>
  <c r="GG69" i="29"/>
  <c r="GH69" i="29"/>
  <c r="GI69" i="29"/>
  <c r="GJ69" i="29"/>
  <c r="GK69" i="29"/>
  <c r="GL69" i="29"/>
  <c r="GM69" i="29"/>
  <c r="GN69" i="29"/>
  <c r="GO69" i="29"/>
  <c r="GP69" i="29"/>
  <c r="GQ69" i="29"/>
  <c r="GR69" i="29"/>
  <c r="GS69" i="29"/>
  <c r="GT69" i="29"/>
  <c r="GU69" i="29"/>
  <c r="GV69" i="29"/>
  <c r="GW69" i="29"/>
  <c r="GX69" i="29"/>
  <c r="GY69" i="29"/>
  <c r="GZ69" i="29"/>
  <c r="HA69" i="29"/>
  <c r="HB69" i="29"/>
  <c r="HC69" i="29"/>
  <c r="HD69" i="29"/>
  <c r="HE69" i="29"/>
  <c r="HF69" i="29"/>
  <c r="HG69" i="29"/>
  <c r="HH69" i="29"/>
  <c r="HI69" i="29"/>
  <c r="HJ69" i="29"/>
  <c r="HK69" i="29"/>
  <c r="HL69" i="29"/>
  <c r="HM69" i="29"/>
  <c r="HN69" i="29"/>
  <c r="HO69" i="29"/>
  <c r="HP69" i="29"/>
  <c r="HQ69" i="29"/>
  <c r="HR69" i="29"/>
  <c r="HS69" i="29"/>
  <c r="HT69" i="29"/>
  <c r="HU69" i="29"/>
  <c r="HV69" i="29"/>
  <c r="HW69" i="29"/>
  <c r="HX69" i="29"/>
  <c r="HY69" i="29"/>
  <c r="HZ69" i="29"/>
  <c r="IA69" i="29"/>
  <c r="IB69" i="29"/>
  <c r="IC69" i="29"/>
  <c r="ID69" i="29"/>
  <c r="IE69" i="29"/>
  <c r="IF69" i="29"/>
  <c r="IG69" i="29"/>
  <c r="IH69" i="29"/>
  <c r="II69" i="29"/>
  <c r="IJ69" i="29"/>
  <c r="IK69" i="29"/>
  <c r="IL69" i="29"/>
  <c r="IM69" i="29"/>
  <c r="IN69" i="29"/>
  <c r="IO69" i="29"/>
  <c r="IP69" i="29"/>
  <c r="IQ69" i="29"/>
  <c r="IR69" i="29"/>
  <c r="IS69" i="29"/>
  <c r="IT69" i="29"/>
  <c r="IU69" i="29"/>
  <c r="IV69" i="29"/>
  <c r="IW69" i="29"/>
  <c r="IX69" i="29"/>
  <c r="IY69" i="29"/>
  <c r="IZ69" i="29"/>
  <c r="JA69" i="29"/>
  <c r="JB69" i="29"/>
  <c r="JC69" i="29"/>
  <c r="JD69" i="29"/>
  <c r="JE69" i="29"/>
  <c r="JF69" i="29"/>
  <c r="JG69" i="29"/>
  <c r="JH69" i="29"/>
  <c r="JI69" i="29"/>
  <c r="JJ69" i="29"/>
  <c r="JK69" i="29"/>
  <c r="JL69" i="29"/>
  <c r="JM69" i="29"/>
  <c r="JN69" i="29"/>
  <c r="JO69" i="29"/>
  <c r="JP69" i="29"/>
  <c r="JQ69" i="29"/>
  <c r="JR69" i="29"/>
  <c r="JS69" i="29"/>
  <c r="JT69" i="29"/>
  <c r="JU69" i="29"/>
  <c r="JV69" i="29"/>
  <c r="JW69" i="29"/>
  <c r="JX69" i="29"/>
  <c r="JY69" i="29"/>
  <c r="JZ69" i="29"/>
  <c r="KA69" i="29"/>
  <c r="KB69" i="29"/>
  <c r="KC69" i="29"/>
  <c r="KD69" i="29"/>
  <c r="KE69" i="29"/>
  <c r="KF69" i="29"/>
  <c r="KG69" i="29"/>
  <c r="KH69" i="29"/>
  <c r="KI69" i="29"/>
  <c r="KJ69" i="29"/>
  <c r="KK69" i="29"/>
  <c r="KL69" i="29"/>
  <c r="KM69" i="29"/>
  <c r="KN69" i="29"/>
  <c r="KO69" i="29"/>
  <c r="KP69" i="29"/>
  <c r="KQ69" i="29"/>
  <c r="KR69" i="29"/>
  <c r="KS69" i="29"/>
  <c r="KT69" i="29"/>
  <c r="KU69" i="29"/>
  <c r="KV69" i="29"/>
  <c r="KW69" i="29"/>
  <c r="KX69" i="29"/>
  <c r="KY69" i="29"/>
  <c r="KZ69" i="29"/>
  <c r="LA69" i="29"/>
  <c r="LB69" i="29"/>
  <c r="LC69" i="29"/>
  <c r="LD69" i="29"/>
  <c r="LE69" i="29"/>
  <c r="LF69" i="29"/>
  <c r="LG69" i="29"/>
  <c r="LH69" i="29"/>
  <c r="LI69" i="29"/>
  <c r="LJ69" i="29"/>
  <c r="LK69" i="29"/>
  <c r="LL69" i="29"/>
  <c r="LM69" i="29"/>
  <c r="LN69" i="29"/>
  <c r="LO69" i="29"/>
  <c r="LP69" i="29"/>
  <c r="LQ69" i="29"/>
  <c r="LR69" i="29"/>
  <c r="LS69" i="29"/>
  <c r="LT69" i="29"/>
  <c r="LU69" i="29"/>
  <c r="LV69" i="29"/>
  <c r="LW69" i="29"/>
  <c r="LX69" i="29"/>
  <c r="LY69" i="29"/>
  <c r="LZ69" i="29"/>
  <c r="MA69" i="29"/>
  <c r="MB69" i="29"/>
  <c r="MC69" i="29"/>
  <c r="MD69" i="29"/>
  <c r="ME69" i="29"/>
  <c r="MF69" i="29"/>
  <c r="MG69" i="29"/>
  <c r="MH69" i="29"/>
  <c r="MI69" i="29"/>
  <c r="MJ69" i="29"/>
  <c r="MK69" i="29"/>
  <c r="ML69" i="29"/>
  <c r="MM69" i="29"/>
  <c r="MN69" i="29"/>
  <c r="MO69" i="29"/>
  <c r="MP69" i="29"/>
  <c r="MQ69" i="29"/>
  <c r="MR69" i="29"/>
  <c r="MS69" i="29"/>
  <c r="MT69" i="29"/>
  <c r="MU69" i="29"/>
  <c r="MV69" i="29"/>
  <c r="MW69" i="29"/>
  <c r="MX69" i="29"/>
  <c r="MY69" i="29"/>
  <c r="MZ69" i="29"/>
  <c r="NA69" i="29"/>
  <c r="NB69" i="29"/>
  <c r="NC69" i="29"/>
  <c r="ND69" i="29"/>
  <c r="NE69" i="29"/>
  <c r="NF69" i="29"/>
  <c r="NG69" i="29"/>
  <c r="L15" i="29"/>
  <c r="P15" i="29"/>
  <c r="T15" i="29"/>
  <c r="X15" i="29"/>
  <c r="AB15" i="29"/>
  <c r="AF15" i="29"/>
  <c r="AJ15" i="29"/>
  <c r="AN15" i="29"/>
  <c r="AR15" i="29"/>
  <c r="AV15" i="29"/>
  <c r="AZ15" i="29"/>
  <c r="BD15" i="29"/>
  <c r="BH15" i="29"/>
  <c r="BL15" i="29"/>
  <c r="BP15" i="29"/>
  <c r="BT15" i="29"/>
  <c r="BX15" i="29"/>
  <c r="CB15" i="29"/>
  <c r="CF15" i="29"/>
  <c r="CJ15" i="29"/>
  <c r="CN15" i="29"/>
  <c r="CR15" i="29"/>
  <c r="CV15" i="29"/>
  <c r="CZ15" i="29"/>
  <c r="DD15" i="29"/>
  <c r="DH15" i="29"/>
  <c r="DL15" i="29"/>
  <c r="DP15" i="29"/>
  <c r="DT15" i="29"/>
  <c r="DX15" i="29"/>
  <c r="EB15" i="29"/>
  <c r="EF15" i="29"/>
  <c r="EJ15" i="29"/>
  <c r="EN15" i="29"/>
  <c r="ER15" i="29"/>
  <c r="EV15" i="29"/>
  <c r="EZ15" i="29"/>
  <c r="FD15" i="29"/>
  <c r="FH15" i="29"/>
  <c r="FL15" i="29"/>
  <c r="FP15" i="29"/>
  <c r="FT15" i="29"/>
  <c r="FX15" i="29"/>
  <c r="GB15" i="29"/>
  <c r="GF15" i="29"/>
  <c r="GJ15" i="29"/>
  <c r="GN15" i="29"/>
  <c r="GR15" i="29"/>
  <c r="GV15" i="29"/>
  <c r="GZ15" i="29"/>
  <c r="HD15" i="29"/>
  <c r="HH15" i="29"/>
  <c r="HL15" i="29"/>
  <c r="HP15" i="29"/>
  <c r="HT15" i="29"/>
  <c r="HX15" i="29"/>
  <c r="IB15" i="29"/>
  <c r="IF15" i="29"/>
  <c r="IJ15" i="29"/>
  <c r="IN15" i="29"/>
  <c r="IR15" i="29"/>
  <c r="IV15" i="29"/>
  <c r="IZ15" i="29"/>
  <c r="JD15" i="29"/>
  <c r="JH15" i="29"/>
  <c r="JL15" i="29"/>
  <c r="JP15" i="29"/>
  <c r="JT15" i="29"/>
  <c r="JX15" i="29"/>
  <c r="KB15" i="29"/>
  <c r="KF15" i="29"/>
  <c r="KJ15" i="29"/>
  <c r="KN15" i="29"/>
  <c r="KR15" i="29"/>
  <c r="KV15" i="29"/>
  <c r="KZ15" i="29"/>
  <c r="LD15" i="29"/>
  <c r="LH15" i="29"/>
  <c r="LL15" i="29"/>
  <c r="LP15" i="29"/>
  <c r="LT15" i="29"/>
  <c r="LX15" i="29"/>
  <c r="MB15" i="29"/>
  <c r="MF15" i="29"/>
  <c r="MJ15" i="29"/>
  <c r="MN15" i="29"/>
  <c r="MR15" i="29"/>
  <c r="MV15" i="29"/>
  <c r="MZ15" i="29"/>
  <c r="ND15" i="29"/>
  <c r="NG15" i="29"/>
  <c r="H7" i="29"/>
  <c r="I7" i="29"/>
  <c r="J7" i="29"/>
  <c r="K7" i="29"/>
  <c r="L7" i="29"/>
  <c r="M7" i="29"/>
  <c r="N7" i="29"/>
  <c r="O7" i="29"/>
  <c r="P7" i="29"/>
  <c r="Q7" i="29"/>
  <c r="R7" i="29"/>
  <c r="S7" i="29"/>
  <c r="T7" i="29"/>
  <c r="U7" i="29"/>
  <c r="V7" i="29"/>
  <c r="W7" i="29"/>
  <c r="X7" i="29"/>
  <c r="Y7" i="29"/>
  <c r="Z7" i="29"/>
  <c r="AA7" i="29"/>
  <c r="AB7" i="29"/>
  <c r="AC7" i="29"/>
  <c r="AD7" i="29"/>
  <c r="AE7" i="29"/>
  <c r="AF7" i="29"/>
  <c r="AG7" i="29"/>
  <c r="AH7" i="29"/>
  <c r="AI7" i="29"/>
  <c r="AJ7" i="29"/>
  <c r="AK7" i="29"/>
  <c r="AL7" i="29"/>
  <c r="AM7" i="29"/>
  <c r="AN7" i="29"/>
  <c r="AO7" i="29"/>
  <c r="AP7" i="29"/>
  <c r="AQ7" i="29"/>
  <c r="AR7" i="29"/>
  <c r="AS7" i="29"/>
  <c r="AT7" i="29"/>
  <c r="AU7" i="29"/>
  <c r="AV7" i="29"/>
  <c r="AW7" i="29"/>
  <c r="AX7" i="29"/>
  <c r="AY7" i="29"/>
  <c r="AZ7" i="29"/>
  <c r="BA7" i="29"/>
  <c r="BB7" i="29"/>
  <c r="BC7" i="29"/>
  <c r="BD7" i="29"/>
  <c r="BE7" i="29"/>
  <c r="BF7" i="29"/>
  <c r="BG7" i="29"/>
  <c r="BH7" i="29"/>
  <c r="BI7" i="29"/>
  <c r="BJ7" i="29"/>
  <c r="BK7" i="29"/>
  <c r="BL7" i="29"/>
  <c r="BM7" i="29"/>
  <c r="BN7" i="29"/>
  <c r="BO7" i="29"/>
  <c r="BP7" i="29"/>
  <c r="BQ7" i="29"/>
  <c r="BR7" i="29"/>
  <c r="BS7" i="29"/>
  <c r="BT7" i="29"/>
  <c r="BU7" i="29"/>
  <c r="BV7" i="29"/>
  <c r="BW7" i="29"/>
  <c r="BX7" i="29"/>
  <c r="BY7" i="29"/>
  <c r="BZ7" i="29"/>
  <c r="CA7" i="29"/>
  <c r="CB7" i="29"/>
  <c r="CC7" i="29"/>
  <c r="CD7" i="29"/>
  <c r="CE7" i="29"/>
  <c r="CF7" i="29"/>
  <c r="CG7" i="29"/>
  <c r="CH7" i="29"/>
  <c r="CI7" i="29"/>
  <c r="CJ7" i="29"/>
  <c r="CK7" i="29"/>
  <c r="CL7" i="29"/>
  <c r="CM7" i="29"/>
  <c r="CN7" i="29"/>
  <c r="CO7" i="29"/>
  <c r="CP7" i="29"/>
  <c r="CQ7" i="29"/>
  <c r="CR7" i="29"/>
  <c r="CS7" i="29"/>
  <c r="CT7" i="29"/>
  <c r="CU7" i="29"/>
  <c r="CV7" i="29"/>
  <c r="CW7" i="29"/>
  <c r="CX7" i="29"/>
  <c r="CY7" i="29"/>
  <c r="CZ7" i="29"/>
  <c r="DA7" i="29"/>
  <c r="DB7" i="29"/>
  <c r="DC7" i="29"/>
  <c r="DD7" i="29"/>
  <c r="DE7" i="29"/>
  <c r="DF7" i="29"/>
  <c r="DG7" i="29"/>
  <c r="DH7" i="29"/>
  <c r="DI7" i="29"/>
  <c r="DJ7" i="29"/>
  <c r="DK7" i="29"/>
  <c r="DL7" i="29"/>
  <c r="DM7" i="29"/>
  <c r="DN7" i="29"/>
  <c r="DO7" i="29"/>
  <c r="DP7" i="29"/>
  <c r="DQ7" i="29"/>
  <c r="DR7" i="29"/>
  <c r="DS7" i="29"/>
  <c r="DT7" i="29"/>
  <c r="DU7" i="29"/>
  <c r="DV7" i="29"/>
  <c r="DW7" i="29"/>
  <c r="DX7" i="29"/>
  <c r="DY7" i="29"/>
  <c r="DZ7" i="29"/>
  <c r="EA7" i="29"/>
  <c r="EB7" i="29"/>
  <c r="EC7" i="29"/>
  <c r="ED7" i="29"/>
  <c r="EE7" i="29"/>
  <c r="EF7" i="29"/>
  <c r="EG7" i="29"/>
  <c r="EH7" i="29"/>
  <c r="EI7" i="29"/>
  <c r="EJ7" i="29"/>
  <c r="EK7" i="29"/>
  <c r="EL7" i="29"/>
  <c r="EM7" i="29"/>
  <c r="EN7" i="29"/>
  <c r="EO7" i="29"/>
  <c r="EP7" i="29"/>
  <c r="EQ7" i="29"/>
  <c r="ER7" i="29"/>
  <c r="ES7" i="29"/>
  <c r="ET7" i="29"/>
  <c r="EU7" i="29"/>
  <c r="EV7" i="29"/>
  <c r="EW7" i="29"/>
  <c r="EX7" i="29"/>
  <c r="EY7" i="29"/>
  <c r="EZ7" i="29"/>
  <c r="FA7" i="29"/>
  <c r="FB7" i="29"/>
  <c r="FC7" i="29"/>
  <c r="FD7" i="29"/>
  <c r="FE7" i="29"/>
  <c r="FF7" i="29"/>
  <c r="FG7" i="29"/>
  <c r="FH7" i="29"/>
  <c r="FI7" i="29"/>
  <c r="FJ7" i="29"/>
  <c r="FK7" i="29"/>
  <c r="FL7" i="29"/>
  <c r="FM7" i="29"/>
  <c r="FN7" i="29"/>
  <c r="FO7" i="29"/>
  <c r="FP7" i="29"/>
  <c r="FQ7" i="29"/>
  <c r="FR7" i="29"/>
  <c r="FS7" i="29"/>
  <c r="FT7" i="29"/>
  <c r="FU7" i="29"/>
  <c r="FV7" i="29"/>
  <c r="FW7" i="29"/>
  <c r="FX7" i="29"/>
  <c r="FY7" i="29"/>
  <c r="FZ7" i="29"/>
  <c r="GA7" i="29"/>
  <c r="GB7" i="29"/>
  <c r="GC7" i="29"/>
  <c r="GD7" i="29"/>
  <c r="GE7" i="29"/>
  <c r="GF7" i="29"/>
  <c r="GG7" i="29"/>
  <c r="GH7" i="29"/>
  <c r="GI7" i="29"/>
  <c r="GJ7" i="29"/>
  <c r="GK7" i="29"/>
  <c r="GL7" i="29"/>
  <c r="GM7" i="29"/>
  <c r="GN7" i="29"/>
  <c r="GO7" i="29"/>
  <c r="GP7" i="29"/>
  <c r="GQ7" i="29"/>
  <c r="GR7" i="29"/>
  <c r="GS7" i="29"/>
  <c r="GT7" i="29"/>
  <c r="GU7" i="29"/>
  <c r="GV7" i="29"/>
  <c r="GW7" i="29"/>
  <c r="GX7" i="29"/>
  <c r="GY7" i="29"/>
  <c r="GZ7" i="29"/>
  <c r="HA7" i="29"/>
  <c r="HB7" i="29"/>
  <c r="HC7" i="29"/>
  <c r="HD7" i="29"/>
  <c r="HE7" i="29"/>
  <c r="HF7" i="29"/>
  <c r="HG7" i="29"/>
  <c r="HH7" i="29"/>
  <c r="HI7" i="29"/>
  <c r="HJ7" i="29"/>
  <c r="HK7" i="29"/>
  <c r="HL7" i="29"/>
  <c r="HM7" i="29"/>
  <c r="HN7" i="29"/>
  <c r="HO7" i="29"/>
  <c r="HP7" i="29"/>
  <c r="HQ7" i="29"/>
  <c r="HR7" i="29"/>
  <c r="HS7" i="29"/>
  <c r="HT7" i="29"/>
  <c r="HU7" i="29"/>
  <c r="HV7" i="29"/>
  <c r="HW7" i="29"/>
  <c r="HX7" i="29"/>
  <c r="HY7" i="29"/>
  <c r="HZ7" i="29"/>
  <c r="IA7" i="29"/>
  <c r="IB7" i="29"/>
  <c r="IC7" i="29"/>
  <c r="ID7" i="29"/>
  <c r="IE7" i="29"/>
  <c r="IF7" i="29"/>
  <c r="IG7" i="29"/>
  <c r="IH7" i="29"/>
  <c r="II7" i="29"/>
  <c r="IJ7" i="29"/>
  <c r="IK7" i="29"/>
  <c r="IL7" i="29"/>
  <c r="IM7" i="29"/>
  <c r="IN7" i="29"/>
  <c r="IO7" i="29"/>
  <c r="IP7" i="29"/>
  <c r="IQ7" i="29"/>
  <c r="IR7" i="29"/>
  <c r="IS7" i="29"/>
  <c r="IT7" i="29"/>
  <c r="IU7" i="29"/>
  <c r="IV7" i="29"/>
  <c r="IW7" i="29"/>
  <c r="IX7" i="29"/>
  <c r="IY7" i="29"/>
  <c r="IZ7" i="29"/>
  <c r="JA7" i="29"/>
  <c r="JB7" i="29"/>
  <c r="JC7" i="29"/>
  <c r="JD7" i="29"/>
  <c r="JE7" i="29"/>
  <c r="JF7" i="29"/>
  <c r="JG7" i="29"/>
  <c r="JH7" i="29"/>
  <c r="JI7" i="29"/>
  <c r="JJ7" i="29"/>
  <c r="JK7" i="29"/>
  <c r="JL7" i="29"/>
  <c r="JM7" i="29"/>
  <c r="JN7" i="29"/>
  <c r="JO7" i="29"/>
  <c r="JP7" i="29"/>
  <c r="JQ7" i="29"/>
  <c r="JR7" i="29"/>
  <c r="JS7" i="29"/>
  <c r="JT7" i="29"/>
  <c r="JU7" i="29"/>
  <c r="JV7" i="29"/>
  <c r="JW7" i="29"/>
  <c r="JX7" i="29"/>
  <c r="JY7" i="29"/>
  <c r="JZ7" i="29"/>
  <c r="KA7" i="29"/>
  <c r="KB7" i="29"/>
  <c r="KC7" i="29"/>
  <c r="KD7" i="29"/>
  <c r="KE7" i="29"/>
  <c r="KF7" i="29"/>
  <c r="KG7" i="29"/>
  <c r="KH7" i="29"/>
  <c r="KI7" i="29"/>
  <c r="KJ7" i="29"/>
  <c r="KK7" i="29"/>
  <c r="KL7" i="29"/>
  <c r="KM7" i="29"/>
  <c r="KN7" i="29"/>
  <c r="KO7" i="29"/>
  <c r="KP7" i="29"/>
  <c r="KQ7" i="29"/>
  <c r="KR7" i="29"/>
  <c r="KS7" i="29"/>
  <c r="KT7" i="29"/>
  <c r="KU7" i="29"/>
  <c r="KV7" i="29"/>
  <c r="KW7" i="29"/>
  <c r="KX7" i="29"/>
  <c r="KY7" i="29"/>
  <c r="KZ7" i="29"/>
  <c r="LA7" i="29"/>
  <c r="LB7" i="29"/>
  <c r="LC7" i="29"/>
  <c r="LD7" i="29"/>
  <c r="LE7" i="29"/>
  <c r="LF7" i="29"/>
  <c r="LG7" i="29"/>
  <c r="LH7" i="29"/>
  <c r="LI7" i="29"/>
  <c r="LJ7" i="29"/>
  <c r="LK7" i="29"/>
  <c r="LL7" i="29"/>
  <c r="LM7" i="29"/>
  <c r="LN7" i="29"/>
  <c r="LO7" i="29"/>
  <c r="LP7" i="29"/>
  <c r="LQ7" i="29"/>
  <c r="LR7" i="29"/>
  <c r="LS7" i="29"/>
  <c r="LT7" i="29"/>
  <c r="LU7" i="29"/>
  <c r="LV7" i="29"/>
  <c r="LW7" i="29"/>
  <c r="LX7" i="29"/>
  <c r="LY7" i="29"/>
  <c r="LZ7" i="29"/>
  <c r="MA7" i="29"/>
  <c r="MB7" i="29"/>
  <c r="MC7" i="29"/>
  <c r="MD7" i="29"/>
  <c r="ME7" i="29"/>
  <c r="MF7" i="29"/>
  <c r="MG7" i="29"/>
  <c r="MH7" i="29"/>
  <c r="MI7" i="29"/>
  <c r="MJ7" i="29"/>
  <c r="MK7" i="29"/>
  <c r="ML7" i="29"/>
  <c r="MM7" i="29"/>
  <c r="MN7" i="29"/>
  <c r="MO7" i="29"/>
  <c r="MP7" i="29"/>
  <c r="MQ7" i="29"/>
  <c r="MR7" i="29"/>
  <c r="MS7" i="29"/>
  <c r="MT7" i="29"/>
  <c r="MU7" i="29"/>
  <c r="MV7" i="29"/>
  <c r="MW7" i="29"/>
  <c r="MX7" i="29"/>
  <c r="MY7" i="29"/>
  <c r="MZ7" i="29"/>
  <c r="NA7" i="29"/>
  <c r="NB7" i="29"/>
  <c r="NC7" i="29"/>
  <c r="ND7" i="29"/>
  <c r="NE7" i="29"/>
  <c r="NF7" i="29"/>
  <c r="NG7" i="29"/>
  <c r="H8" i="29"/>
  <c r="H100" i="29" s="1"/>
  <c r="I8" i="29"/>
  <c r="I100" i="29" s="1"/>
  <c r="J8" i="29"/>
  <c r="J100" i="29" s="1"/>
  <c r="K8" i="29"/>
  <c r="K100" i="29" s="1"/>
  <c r="L8" i="29"/>
  <c r="L100" i="29" s="1"/>
  <c r="M8" i="29"/>
  <c r="M100" i="29" s="1"/>
  <c r="N8" i="29"/>
  <c r="N100" i="29" s="1"/>
  <c r="O8" i="29"/>
  <c r="O100" i="29" s="1"/>
  <c r="P8" i="29"/>
  <c r="P100" i="29" s="1"/>
  <c r="Q8" i="29"/>
  <c r="Q100" i="29" s="1"/>
  <c r="R8" i="29"/>
  <c r="R100" i="29" s="1"/>
  <c r="S8" i="29"/>
  <c r="S100" i="29" s="1"/>
  <c r="T8" i="29"/>
  <c r="U8" i="29"/>
  <c r="U100" i="29" s="1"/>
  <c r="V8" i="29"/>
  <c r="V100" i="29" s="1"/>
  <c r="W8" i="29"/>
  <c r="W100" i="29" s="1"/>
  <c r="X8" i="29"/>
  <c r="Y8" i="29"/>
  <c r="Y100" i="29" s="1"/>
  <c r="Z8" i="29"/>
  <c r="Z100" i="29" s="1"/>
  <c r="AA8" i="29"/>
  <c r="AA100" i="29" s="1"/>
  <c r="AB8" i="29"/>
  <c r="AB100" i="29" s="1"/>
  <c r="AC8" i="29"/>
  <c r="AC100" i="29" s="1"/>
  <c r="AD8" i="29"/>
  <c r="AD100" i="29" s="1"/>
  <c r="AE8" i="29"/>
  <c r="AE100" i="29" s="1"/>
  <c r="AF8" i="29"/>
  <c r="AF100" i="29" s="1"/>
  <c r="AG8" i="29"/>
  <c r="AG100" i="29" s="1"/>
  <c r="AH8" i="29"/>
  <c r="AH100" i="29" s="1"/>
  <c r="AI8" i="29"/>
  <c r="AI100" i="29" s="1"/>
  <c r="AJ8" i="29"/>
  <c r="AK8" i="29"/>
  <c r="AK100" i="29" s="1"/>
  <c r="AL8" i="29"/>
  <c r="AL100" i="29" s="1"/>
  <c r="AM8" i="29"/>
  <c r="AM100" i="29" s="1"/>
  <c r="AN8" i="29"/>
  <c r="AO8" i="29"/>
  <c r="AO100" i="29" s="1"/>
  <c r="AP8" i="29"/>
  <c r="AP100" i="29" s="1"/>
  <c r="AQ8" i="29"/>
  <c r="AQ100" i="29" s="1"/>
  <c r="AR8" i="29"/>
  <c r="AR100" i="29" s="1"/>
  <c r="AS8" i="29"/>
  <c r="AS100" i="29" s="1"/>
  <c r="AT8" i="29"/>
  <c r="AT100" i="29" s="1"/>
  <c r="AU8" i="29"/>
  <c r="AU100" i="29" s="1"/>
  <c r="AV8" i="29"/>
  <c r="AV100" i="29" s="1"/>
  <c r="AW8" i="29"/>
  <c r="AW100" i="29" s="1"/>
  <c r="AX8" i="29"/>
  <c r="AX100" i="29" s="1"/>
  <c r="AY8" i="29"/>
  <c r="AY100" i="29" s="1"/>
  <c r="AZ8" i="29"/>
  <c r="BA8" i="29"/>
  <c r="BA100" i="29" s="1"/>
  <c r="BB8" i="29"/>
  <c r="BB100" i="29" s="1"/>
  <c r="BC8" i="29"/>
  <c r="BC100" i="29" s="1"/>
  <c r="BD8" i="29"/>
  <c r="BE8" i="29"/>
  <c r="BE100" i="29" s="1"/>
  <c r="BF8" i="29"/>
  <c r="BF100" i="29" s="1"/>
  <c r="BG8" i="29"/>
  <c r="BG100" i="29" s="1"/>
  <c r="BH8" i="29"/>
  <c r="BH100" i="29" s="1"/>
  <c r="BI8" i="29"/>
  <c r="BI100" i="29" s="1"/>
  <c r="BJ8" i="29"/>
  <c r="BJ100" i="29" s="1"/>
  <c r="BK8" i="29"/>
  <c r="BK100" i="29" s="1"/>
  <c r="BL8" i="29"/>
  <c r="BL100" i="29" s="1"/>
  <c r="BM8" i="29"/>
  <c r="BM100" i="29" s="1"/>
  <c r="BN8" i="29"/>
  <c r="BN100" i="29" s="1"/>
  <c r="BO8" i="29"/>
  <c r="BO100" i="29" s="1"/>
  <c r="BP8" i="29"/>
  <c r="BQ8" i="29"/>
  <c r="BQ100" i="29" s="1"/>
  <c r="BR8" i="29"/>
  <c r="BR100" i="29" s="1"/>
  <c r="BS8" i="29"/>
  <c r="BS100" i="29" s="1"/>
  <c r="BT8" i="29"/>
  <c r="BU8" i="29"/>
  <c r="BU100" i="29" s="1"/>
  <c r="BV8" i="29"/>
  <c r="BV100" i="29" s="1"/>
  <c r="BW8" i="29"/>
  <c r="BW100" i="29" s="1"/>
  <c r="BX8" i="29"/>
  <c r="BX100" i="29" s="1"/>
  <c r="BY8" i="29"/>
  <c r="BY100" i="29" s="1"/>
  <c r="BZ8" i="29"/>
  <c r="BZ100" i="29" s="1"/>
  <c r="CA8" i="29"/>
  <c r="CA100" i="29" s="1"/>
  <c r="CB8" i="29"/>
  <c r="CB100" i="29" s="1"/>
  <c r="CC8" i="29"/>
  <c r="CC100" i="29" s="1"/>
  <c r="CD8" i="29"/>
  <c r="CD100" i="29" s="1"/>
  <c r="CE8" i="29"/>
  <c r="CE100" i="29" s="1"/>
  <c r="CF8" i="29"/>
  <c r="CG8" i="29"/>
  <c r="CG100" i="29" s="1"/>
  <c r="CH8" i="29"/>
  <c r="CH100" i="29" s="1"/>
  <c r="CI8" i="29"/>
  <c r="CI100" i="29" s="1"/>
  <c r="CJ8" i="29"/>
  <c r="CK8" i="29"/>
  <c r="CK100" i="29" s="1"/>
  <c r="CL8" i="29"/>
  <c r="CL100" i="29" s="1"/>
  <c r="CM8" i="29"/>
  <c r="CM100" i="29" s="1"/>
  <c r="CN8" i="29"/>
  <c r="CN100" i="29" s="1"/>
  <c r="CO8" i="29"/>
  <c r="CO100" i="29" s="1"/>
  <c r="CP8" i="29"/>
  <c r="CP100" i="29" s="1"/>
  <c r="CQ8" i="29"/>
  <c r="CQ100" i="29" s="1"/>
  <c r="CR8" i="29"/>
  <c r="CR100" i="29" s="1"/>
  <c r="CS8" i="29"/>
  <c r="CS100" i="29" s="1"/>
  <c r="CT8" i="29"/>
  <c r="CT100" i="29" s="1"/>
  <c r="CU8" i="29"/>
  <c r="CU100" i="29" s="1"/>
  <c r="CV8" i="29"/>
  <c r="CW8" i="29"/>
  <c r="CW100" i="29" s="1"/>
  <c r="CX8" i="29"/>
  <c r="CX100" i="29" s="1"/>
  <c r="CY8" i="29"/>
  <c r="CY100" i="29" s="1"/>
  <c r="CZ8" i="29"/>
  <c r="DA8" i="29"/>
  <c r="DA100" i="29" s="1"/>
  <c r="DB8" i="29"/>
  <c r="DB100" i="29" s="1"/>
  <c r="DC8" i="29"/>
  <c r="DC100" i="29" s="1"/>
  <c r="DD8" i="29"/>
  <c r="DD100" i="29" s="1"/>
  <c r="DE8" i="29"/>
  <c r="DE100" i="29" s="1"/>
  <c r="DF8" i="29"/>
  <c r="DF100" i="29" s="1"/>
  <c r="DG8" i="29"/>
  <c r="DG100" i="29" s="1"/>
  <c r="DH8" i="29"/>
  <c r="DH100" i="29" s="1"/>
  <c r="DI8" i="29"/>
  <c r="DI100" i="29" s="1"/>
  <c r="DJ8" i="29"/>
  <c r="DJ100" i="29" s="1"/>
  <c r="DK8" i="29"/>
  <c r="DK100" i="29" s="1"/>
  <c r="DL8" i="29"/>
  <c r="DM8" i="29"/>
  <c r="DM100" i="29" s="1"/>
  <c r="DN8" i="29"/>
  <c r="DN100" i="29" s="1"/>
  <c r="DO8" i="29"/>
  <c r="DO100" i="29" s="1"/>
  <c r="DP8" i="29"/>
  <c r="DQ8" i="29"/>
  <c r="DQ100" i="29" s="1"/>
  <c r="DR8" i="29"/>
  <c r="DR100" i="29" s="1"/>
  <c r="DS8" i="29"/>
  <c r="DS100" i="29" s="1"/>
  <c r="DT8" i="29"/>
  <c r="DT100" i="29" s="1"/>
  <c r="DU8" i="29"/>
  <c r="DU100" i="29" s="1"/>
  <c r="DV8" i="29"/>
  <c r="DV100" i="29" s="1"/>
  <c r="DW8" i="29"/>
  <c r="DW100" i="29" s="1"/>
  <c r="DX8" i="29"/>
  <c r="DX100" i="29" s="1"/>
  <c r="DY8" i="29"/>
  <c r="DY100" i="29" s="1"/>
  <c r="DZ8" i="29"/>
  <c r="DZ100" i="29" s="1"/>
  <c r="EA8" i="29"/>
  <c r="EA100" i="29" s="1"/>
  <c r="EB8" i="29"/>
  <c r="EC8" i="29"/>
  <c r="EC100" i="29" s="1"/>
  <c r="ED8" i="29"/>
  <c r="ED100" i="29" s="1"/>
  <c r="EE8" i="29"/>
  <c r="EE100" i="29" s="1"/>
  <c r="EF8" i="29"/>
  <c r="EG8" i="29"/>
  <c r="EG100" i="29" s="1"/>
  <c r="EH8" i="29"/>
  <c r="EH100" i="29" s="1"/>
  <c r="EI8" i="29"/>
  <c r="EI100" i="29" s="1"/>
  <c r="EJ8" i="29"/>
  <c r="EJ100" i="29" s="1"/>
  <c r="EK8" i="29"/>
  <c r="EK100" i="29" s="1"/>
  <c r="EL8" i="29"/>
  <c r="EL100" i="29" s="1"/>
  <c r="EM8" i="29"/>
  <c r="EM100" i="29" s="1"/>
  <c r="EN8" i="29"/>
  <c r="EN100" i="29" s="1"/>
  <c r="EO8" i="29"/>
  <c r="EO100" i="29" s="1"/>
  <c r="EP8" i="29"/>
  <c r="EP100" i="29" s="1"/>
  <c r="EQ8" i="29"/>
  <c r="EQ100" i="29" s="1"/>
  <c r="ER8" i="29"/>
  <c r="ES8" i="29"/>
  <c r="ES100" i="29" s="1"/>
  <c r="ET8" i="29"/>
  <c r="ET100" i="29" s="1"/>
  <c r="EU8" i="29"/>
  <c r="EU100" i="29" s="1"/>
  <c r="EV8" i="29"/>
  <c r="EW8" i="29"/>
  <c r="EW100" i="29" s="1"/>
  <c r="EX8" i="29"/>
  <c r="EX100" i="29" s="1"/>
  <c r="EY8" i="29"/>
  <c r="EY100" i="29" s="1"/>
  <c r="EZ8" i="29"/>
  <c r="EZ100" i="29" s="1"/>
  <c r="FA8" i="29"/>
  <c r="FA100" i="29" s="1"/>
  <c r="FB8" i="29"/>
  <c r="FB100" i="29" s="1"/>
  <c r="FC8" i="29"/>
  <c r="FC100" i="29" s="1"/>
  <c r="FD8" i="29"/>
  <c r="FD100" i="29" s="1"/>
  <c r="FE8" i="29"/>
  <c r="FE100" i="29" s="1"/>
  <c r="FF8" i="29"/>
  <c r="FF100" i="29" s="1"/>
  <c r="FG8" i="29"/>
  <c r="FG100" i="29" s="1"/>
  <c r="FH8" i="29"/>
  <c r="FH100" i="29" s="1"/>
  <c r="FI8" i="29"/>
  <c r="FI100" i="29" s="1"/>
  <c r="FJ8" i="29"/>
  <c r="FJ100" i="29" s="1"/>
  <c r="FK8" i="29"/>
  <c r="FK100" i="29" s="1"/>
  <c r="FL8" i="29"/>
  <c r="FL100" i="29" s="1"/>
  <c r="FM8" i="29"/>
  <c r="FM100" i="29" s="1"/>
  <c r="FN8" i="29"/>
  <c r="FN100" i="29" s="1"/>
  <c r="FO8" i="29"/>
  <c r="FO100" i="29" s="1"/>
  <c r="FP8" i="29"/>
  <c r="FP100" i="29" s="1"/>
  <c r="FQ8" i="29"/>
  <c r="FQ100" i="29" s="1"/>
  <c r="FR8" i="29"/>
  <c r="FR100" i="29" s="1"/>
  <c r="FS8" i="29"/>
  <c r="FS100" i="29" s="1"/>
  <c r="FT8" i="29"/>
  <c r="FT100" i="29" s="1"/>
  <c r="FU8" i="29"/>
  <c r="FU100" i="29" s="1"/>
  <c r="FV8" i="29"/>
  <c r="FV100" i="29" s="1"/>
  <c r="FW8" i="29"/>
  <c r="FW100" i="29" s="1"/>
  <c r="FX8" i="29"/>
  <c r="FX100" i="29" s="1"/>
  <c r="FY8" i="29"/>
  <c r="FY100" i="29" s="1"/>
  <c r="FZ8" i="29"/>
  <c r="FZ100" i="29" s="1"/>
  <c r="GA8" i="29"/>
  <c r="GA100" i="29" s="1"/>
  <c r="GB8" i="29"/>
  <c r="GB100" i="29" s="1"/>
  <c r="GC8" i="29"/>
  <c r="GC100" i="29" s="1"/>
  <c r="GD8" i="29"/>
  <c r="GD100" i="29" s="1"/>
  <c r="GE8" i="29"/>
  <c r="GE100" i="29" s="1"/>
  <c r="GF8" i="29"/>
  <c r="GF100" i="29" s="1"/>
  <c r="GG8" i="29"/>
  <c r="GG100" i="29" s="1"/>
  <c r="GH8" i="29"/>
  <c r="GH100" i="29" s="1"/>
  <c r="GI8" i="29"/>
  <c r="GI100" i="29" s="1"/>
  <c r="GJ8" i="29"/>
  <c r="GJ100" i="29" s="1"/>
  <c r="GK8" i="29"/>
  <c r="GK100" i="29" s="1"/>
  <c r="GL8" i="29"/>
  <c r="GL100" i="29" s="1"/>
  <c r="GM8" i="29"/>
  <c r="GM100" i="29" s="1"/>
  <c r="GN8" i="29"/>
  <c r="GN100" i="29" s="1"/>
  <c r="GO8" i="29"/>
  <c r="GO100" i="29" s="1"/>
  <c r="GP8" i="29"/>
  <c r="GP100" i="29" s="1"/>
  <c r="GQ8" i="29"/>
  <c r="GQ100" i="29" s="1"/>
  <c r="GR8" i="29"/>
  <c r="GR100" i="29" s="1"/>
  <c r="GS8" i="29"/>
  <c r="GS100" i="29" s="1"/>
  <c r="GT8" i="29"/>
  <c r="GT100" i="29" s="1"/>
  <c r="GU8" i="29"/>
  <c r="GU100" i="29" s="1"/>
  <c r="GV8" i="29"/>
  <c r="GV100" i="29" s="1"/>
  <c r="GW8" i="29"/>
  <c r="GW100" i="29" s="1"/>
  <c r="GX8" i="29"/>
  <c r="GX100" i="29" s="1"/>
  <c r="GY8" i="29"/>
  <c r="GY100" i="29" s="1"/>
  <c r="GZ8" i="29"/>
  <c r="GZ100" i="29" s="1"/>
  <c r="HA8" i="29"/>
  <c r="HA100" i="29" s="1"/>
  <c r="HB8" i="29"/>
  <c r="HB100" i="29" s="1"/>
  <c r="HC8" i="29"/>
  <c r="HC100" i="29" s="1"/>
  <c r="HD8" i="29"/>
  <c r="HD100" i="29" s="1"/>
  <c r="HE8" i="29"/>
  <c r="HE100" i="29" s="1"/>
  <c r="HF8" i="29"/>
  <c r="HF100" i="29" s="1"/>
  <c r="HG8" i="29"/>
  <c r="HG100" i="29" s="1"/>
  <c r="HH8" i="29"/>
  <c r="HH100" i="29" s="1"/>
  <c r="HI8" i="29"/>
  <c r="HI100" i="29" s="1"/>
  <c r="HJ8" i="29"/>
  <c r="HJ100" i="29" s="1"/>
  <c r="HK8" i="29"/>
  <c r="HK100" i="29" s="1"/>
  <c r="HL8" i="29"/>
  <c r="HL100" i="29" s="1"/>
  <c r="HM8" i="29"/>
  <c r="HM100" i="29" s="1"/>
  <c r="HN8" i="29"/>
  <c r="HN100" i="29" s="1"/>
  <c r="HO8" i="29"/>
  <c r="HO100" i="29" s="1"/>
  <c r="HP8" i="29"/>
  <c r="HP100" i="29" s="1"/>
  <c r="HQ8" i="29"/>
  <c r="HQ100" i="29" s="1"/>
  <c r="HR8" i="29"/>
  <c r="HR100" i="29" s="1"/>
  <c r="HS8" i="29"/>
  <c r="HS100" i="29" s="1"/>
  <c r="HT8" i="29"/>
  <c r="HT100" i="29" s="1"/>
  <c r="HU8" i="29"/>
  <c r="HU100" i="29" s="1"/>
  <c r="HV8" i="29"/>
  <c r="HV100" i="29" s="1"/>
  <c r="HW8" i="29"/>
  <c r="HW100" i="29" s="1"/>
  <c r="HX8" i="29"/>
  <c r="HX100" i="29" s="1"/>
  <c r="HY8" i="29"/>
  <c r="HY100" i="29" s="1"/>
  <c r="HZ8" i="29"/>
  <c r="HZ100" i="29" s="1"/>
  <c r="IA8" i="29"/>
  <c r="IA100" i="29" s="1"/>
  <c r="IB8" i="29"/>
  <c r="IB100" i="29" s="1"/>
  <c r="IC8" i="29"/>
  <c r="IC100" i="29" s="1"/>
  <c r="ID8" i="29"/>
  <c r="ID100" i="29" s="1"/>
  <c r="IE8" i="29"/>
  <c r="IE100" i="29" s="1"/>
  <c r="IF8" i="29"/>
  <c r="IF100" i="29" s="1"/>
  <c r="IG8" i="29"/>
  <c r="IG100" i="29" s="1"/>
  <c r="IH8" i="29"/>
  <c r="IH100" i="29" s="1"/>
  <c r="II8" i="29"/>
  <c r="II100" i="29" s="1"/>
  <c r="IJ8" i="29"/>
  <c r="IJ100" i="29" s="1"/>
  <c r="IK8" i="29"/>
  <c r="IK100" i="29" s="1"/>
  <c r="IL8" i="29"/>
  <c r="IL100" i="29" s="1"/>
  <c r="IM8" i="29"/>
  <c r="IM100" i="29" s="1"/>
  <c r="IN8" i="29"/>
  <c r="IN100" i="29" s="1"/>
  <c r="IO8" i="29"/>
  <c r="IO100" i="29" s="1"/>
  <c r="IP8" i="29"/>
  <c r="IP100" i="29" s="1"/>
  <c r="IQ8" i="29"/>
  <c r="IQ100" i="29" s="1"/>
  <c r="IR8" i="29"/>
  <c r="IR100" i="29" s="1"/>
  <c r="IS8" i="29"/>
  <c r="IS100" i="29" s="1"/>
  <c r="IT8" i="29"/>
  <c r="IT100" i="29" s="1"/>
  <c r="IU8" i="29"/>
  <c r="IU100" i="29" s="1"/>
  <c r="IV8" i="29"/>
  <c r="IV100" i="29" s="1"/>
  <c r="IW8" i="29"/>
  <c r="IW100" i="29" s="1"/>
  <c r="IX8" i="29"/>
  <c r="IX100" i="29" s="1"/>
  <c r="IY8" i="29"/>
  <c r="IY100" i="29" s="1"/>
  <c r="IZ8" i="29"/>
  <c r="IZ100" i="29" s="1"/>
  <c r="JA8" i="29"/>
  <c r="JA100" i="29" s="1"/>
  <c r="JB8" i="29"/>
  <c r="JB100" i="29" s="1"/>
  <c r="JC8" i="29"/>
  <c r="JC100" i="29" s="1"/>
  <c r="JD8" i="29"/>
  <c r="JD100" i="29" s="1"/>
  <c r="JE8" i="29"/>
  <c r="JE100" i="29" s="1"/>
  <c r="JF8" i="29"/>
  <c r="JF100" i="29" s="1"/>
  <c r="JG8" i="29"/>
  <c r="JG100" i="29" s="1"/>
  <c r="JH8" i="29"/>
  <c r="JH100" i="29" s="1"/>
  <c r="JI8" i="29"/>
  <c r="JI100" i="29" s="1"/>
  <c r="JJ8" i="29"/>
  <c r="JJ100" i="29" s="1"/>
  <c r="JK8" i="29"/>
  <c r="JK100" i="29" s="1"/>
  <c r="JL8" i="29"/>
  <c r="JL100" i="29" s="1"/>
  <c r="JM8" i="29"/>
  <c r="JM100" i="29" s="1"/>
  <c r="JN8" i="29"/>
  <c r="JN100" i="29" s="1"/>
  <c r="JO8" i="29"/>
  <c r="JO100" i="29" s="1"/>
  <c r="JP8" i="29"/>
  <c r="JP100" i="29" s="1"/>
  <c r="JQ8" i="29"/>
  <c r="JQ100" i="29" s="1"/>
  <c r="JR8" i="29"/>
  <c r="JR100" i="29" s="1"/>
  <c r="JS8" i="29"/>
  <c r="JS100" i="29" s="1"/>
  <c r="JT8" i="29"/>
  <c r="JT100" i="29" s="1"/>
  <c r="JU8" i="29"/>
  <c r="JU100" i="29" s="1"/>
  <c r="JV8" i="29"/>
  <c r="JV100" i="29" s="1"/>
  <c r="JW8" i="29"/>
  <c r="JW100" i="29" s="1"/>
  <c r="JX8" i="29"/>
  <c r="JX100" i="29" s="1"/>
  <c r="JY8" i="29"/>
  <c r="JY100" i="29" s="1"/>
  <c r="JZ8" i="29"/>
  <c r="JZ100" i="29" s="1"/>
  <c r="KA8" i="29"/>
  <c r="KA100" i="29" s="1"/>
  <c r="KB8" i="29"/>
  <c r="KB100" i="29" s="1"/>
  <c r="KC8" i="29"/>
  <c r="KC100" i="29" s="1"/>
  <c r="KD8" i="29"/>
  <c r="KD100" i="29" s="1"/>
  <c r="KE8" i="29"/>
  <c r="KE100" i="29" s="1"/>
  <c r="KF8" i="29"/>
  <c r="KF100" i="29" s="1"/>
  <c r="KG8" i="29"/>
  <c r="KG100" i="29" s="1"/>
  <c r="KH8" i="29"/>
  <c r="KH100" i="29" s="1"/>
  <c r="KI8" i="29"/>
  <c r="KI100" i="29" s="1"/>
  <c r="KJ8" i="29"/>
  <c r="KJ100" i="29" s="1"/>
  <c r="KK8" i="29"/>
  <c r="KK100" i="29" s="1"/>
  <c r="KL8" i="29"/>
  <c r="KL100" i="29" s="1"/>
  <c r="KM8" i="29"/>
  <c r="KM100" i="29" s="1"/>
  <c r="KN8" i="29"/>
  <c r="KN100" i="29" s="1"/>
  <c r="KO8" i="29"/>
  <c r="KO100" i="29" s="1"/>
  <c r="KP8" i="29"/>
  <c r="KP100" i="29" s="1"/>
  <c r="KQ8" i="29"/>
  <c r="KQ100" i="29" s="1"/>
  <c r="KR8" i="29"/>
  <c r="KR100" i="29" s="1"/>
  <c r="KS8" i="29"/>
  <c r="KS100" i="29" s="1"/>
  <c r="KT8" i="29"/>
  <c r="KT100" i="29" s="1"/>
  <c r="KU8" i="29"/>
  <c r="KU100" i="29" s="1"/>
  <c r="KV8" i="29"/>
  <c r="KV100" i="29" s="1"/>
  <c r="KW8" i="29"/>
  <c r="KW100" i="29" s="1"/>
  <c r="KX8" i="29"/>
  <c r="KX100" i="29" s="1"/>
  <c r="KY8" i="29"/>
  <c r="KY100" i="29" s="1"/>
  <c r="KZ8" i="29"/>
  <c r="KZ100" i="29" s="1"/>
  <c r="LA8" i="29"/>
  <c r="LA100" i="29" s="1"/>
  <c r="LB8" i="29"/>
  <c r="LB100" i="29" s="1"/>
  <c r="LC8" i="29"/>
  <c r="LC100" i="29" s="1"/>
  <c r="LD8" i="29"/>
  <c r="LD100" i="29" s="1"/>
  <c r="LE8" i="29"/>
  <c r="LE100" i="29" s="1"/>
  <c r="LF8" i="29"/>
  <c r="LF100" i="29" s="1"/>
  <c r="LG8" i="29"/>
  <c r="LG100" i="29" s="1"/>
  <c r="LH8" i="29"/>
  <c r="LH100" i="29" s="1"/>
  <c r="LI8" i="29"/>
  <c r="LI100" i="29" s="1"/>
  <c r="LJ8" i="29"/>
  <c r="LJ100" i="29" s="1"/>
  <c r="LK8" i="29"/>
  <c r="LK100" i="29" s="1"/>
  <c r="LL8" i="29"/>
  <c r="LL100" i="29" s="1"/>
  <c r="LM8" i="29"/>
  <c r="LM100" i="29" s="1"/>
  <c r="LN8" i="29"/>
  <c r="LN100" i="29" s="1"/>
  <c r="LO8" i="29"/>
  <c r="LO100" i="29" s="1"/>
  <c r="LP8" i="29"/>
  <c r="LP100" i="29" s="1"/>
  <c r="LQ8" i="29"/>
  <c r="LQ100" i="29" s="1"/>
  <c r="LR8" i="29"/>
  <c r="LR100" i="29" s="1"/>
  <c r="LS8" i="29"/>
  <c r="LS100" i="29" s="1"/>
  <c r="LT8" i="29"/>
  <c r="LT100" i="29" s="1"/>
  <c r="LU8" i="29"/>
  <c r="LU100" i="29" s="1"/>
  <c r="LV8" i="29"/>
  <c r="LV100" i="29" s="1"/>
  <c r="LW8" i="29"/>
  <c r="LW100" i="29" s="1"/>
  <c r="LX8" i="29"/>
  <c r="LX100" i="29" s="1"/>
  <c r="LY8" i="29"/>
  <c r="LY100" i="29" s="1"/>
  <c r="LZ8" i="29"/>
  <c r="LZ100" i="29" s="1"/>
  <c r="MA8" i="29"/>
  <c r="MA100" i="29" s="1"/>
  <c r="MB8" i="29"/>
  <c r="MB100" i="29" s="1"/>
  <c r="MC8" i="29"/>
  <c r="MC100" i="29" s="1"/>
  <c r="MD8" i="29"/>
  <c r="MD100" i="29" s="1"/>
  <c r="ME8" i="29"/>
  <c r="ME100" i="29" s="1"/>
  <c r="MF8" i="29"/>
  <c r="MF100" i="29" s="1"/>
  <c r="MG8" i="29"/>
  <c r="MG100" i="29" s="1"/>
  <c r="MH8" i="29"/>
  <c r="MH100" i="29" s="1"/>
  <c r="MI8" i="29"/>
  <c r="MI100" i="29" s="1"/>
  <c r="MJ8" i="29"/>
  <c r="MJ100" i="29" s="1"/>
  <c r="MK8" i="29"/>
  <c r="MK100" i="29" s="1"/>
  <c r="ML8" i="29"/>
  <c r="ML100" i="29" s="1"/>
  <c r="MM8" i="29"/>
  <c r="MM100" i="29" s="1"/>
  <c r="MN8" i="29"/>
  <c r="MN100" i="29" s="1"/>
  <c r="MO8" i="29"/>
  <c r="MO100" i="29" s="1"/>
  <c r="MP8" i="29"/>
  <c r="MP100" i="29" s="1"/>
  <c r="MQ8" i="29"/>
  <c r="MQ100" i="29" s="1"/>
  <c r="MR8" i="29"/>
  <c r="MR100" i="29" s="1"/>
  <c r="MS8" i="29"/>
  <c r="MS100" i="29" s="1"/>
  <c r="MT8" i="29"/>
  <c r="MT100" i="29" s="1"/>
  <c r="MU8" i="29"/>
  <c r="MU100" i="29" s="1"/>
  <c r="MV8" i="29"/>
  <c r="MV100" i="29" s="1"/>
  <c r="MW8" i="29"/>
  <c r="MW100" i="29" s="1"/>
  <c r="MX8" i="29"/>
  <c r="MX100" i="29" s="1"/>
  <c r="MY8" i="29"/>
  <c r="MY100" i="29" s="1"/>
  <c r="MZ8" i="29"/>
  <c r="MZ100" i="29" s="1"/>
  <c r="NA8" i="29"/>
  <c r="NA100" i="29" s="1"/>
  <c r="NB8" i="29"/>
  <c r="NB100" i="29" s="1"/>
  <c r="NC8" i="29"/>
  <c r="NC100" i="29" s="1"/>
  <c r="ND8" i="29"/>
  <c r="ND100" i="29" s="1"/>
  <c r="NE8" i="29"/>
  <c r="NE100" i="29" s="1"/>
  <c r="NF8" i="29"/>
  <c r="NF100" i="29" s="1"/>
  <c r="NG8" i="29"/>
  <c r="NG100" i="29" s="1"/>
  <c r="H9" i="29"/>
  <c r="H101" i="29" s="1"/>
  <c r="I9" i="29"/>
  <c r="I101" i="29" s="1"/>
  <c r="J9" i="29"/>
  <c r="J101" i="29" s="1"/>
  <c r="K9" i="29"/>
  <c r="K101" i="29" s="1"/>
  <c r="L9" i="29"/>
  <c r="L101" i="29" s="1"/>
  <c r="M9" i="29"/>
  <c r="M101" i="29" s="1"/>
  <c r="N9" i="29"/>
  <c r="N101" i="29" s="1"/>
  <c r="O9" i="29"/>
  <c r="O101" i="29" s="1"/>
  <c r="P9" i="29"/>
  <c r="P101" i="29" s="1"/>
  <c r="Q9" i="29"/>
  <c r="Q101" i="29" s="1"/>
  <c r="R9" i="29"/>
  <c r="R101" i="29" s="1"/>
  <c r="S9" i="29"/>
  <c r="S101" i="29" s="1"/>
  <c r="T9" i="29"/>
  <c r="U9" i="29"/>
  <c r="U101" i="29" s="1"/>
  <c r="V9" i="29"/>
  <c r="V101" i="29" s="1"/>
  <c r="W9" i="29"/>
  <c r="W101" i="29" s="1"/>
  <c r="X9" i="29"/>
  <c r="Y9" i="29"/>
  <c r="Y101" i="29" s="1"/>
  <c r="Z9" i="29"/>
  <c r="Z101" i="29" s="1"/>
  <c r="AA9" i="29"/>
  <c r="AA101" i="29" s="1"/>
  <c r="AB9" i="29"/>
  <c r="AB101" i="29" s="1"/>
  <c r="AC9" i="29"/>
  <c r="AC101" i="29" s="1"/>
  <c r="AD9" i="29"/>
  <c r="AD101" i="29" s="1"/>
  <c r="AE9" i="29"/>
  <c r="AE101" i="29" s="1"/>
  <c r="AF9" i="29"/>
  <c r="AF101" i="29" s="1"/>
  <c r="AG9" i="29"/>
  <c r="AG101" i="29" s="1"/>
  <c r="AH9" i="29"/>
  <c r="AH101" i="29" s="1"/>
  <c r="AI9" i="29"/>
  <c r="AI101" i="29" s="1"/>
  <c r="AJ9" i="29"/>
  <c r="AK9" i="29"/>
  <c r="AK101" i="29" s="1"/>
  <c r="AL9" i="29"/>
  <c r="AL101" i="29" s="1"/>
  <c r="AM9" i="29"/>
  <c r="AM101" i="29" s="1"/>
  <c r="AN9" i="29"/>
  <c r="AO9" i="29"/>
  <c r="AO101" i="29" s="1"/>
  <c r="AP9" i="29"/>
  <c r="AP101" i="29" s="1"/>
  <c r="AQ9" i="29"/>
  <c r="AQ101" i="29" s="1"/>
  <c r="AR9" i="29"/>
  <c r="AR101" i="29" s="1"/>
  <c r="AS9" i="29"/>
  <c r="AS101" i="29" s="1"/>
  <c r="AT9" i="29"/>
  <c r="AT101" i="29" s="1"/>
  <c r="AU9" i="29"/>
  <c r="AU101" i="29" s="1"/>
  <c r="AV9" i="29"/>
  <c r="AV101" i="29" s="1"/>
  <c r="AW9" i="29"/>
  <c r="AW101" i="29" s="1"/>
  <c r="AX9" i="29"/>
  <c r="AX101" i="29" s="1"/>
  <c r="AY9" i="29"/>
  <c r="AY101" i="29" s="1"/>
  <c r="AZ9" i="29"/>
  <c r="BA9" i="29"/>
  <c r="BA101" i="29" s="1"/>
  <c r="BB9" i="29"/>
  <c r="BB101" i="29" s="1"/>
  <c r="BC9" i="29"/>
  <c r="BC101" i="29" s="1"/>
  <c r="BD9" i="29"/>
  <c r="BE9" i="29"/>
  <c r="BE101" i="29" s="1"/>
  <c r="BF9" i="29"/>
  <c r="BF101" i="29" s="1"/>
  <c r="BG9" i="29"/>
  <c r="BG101" i="29" s="1"/>
  <c r="BH9" i="29"/>
  <c r="BH101" i="29" s="1"/>
  <c r="BI9" i="29"/>
  <c r="BI101" i="29" s="1"/>
  <c r="BJ9" i="29"/>
  <c r="BJ101" i="29" s="1"/>
  <c r="BK9" i="29"/>
  <c r="BK101" i="29" s="1"/>
  <c r="BL9" i="29"/>
  <c r="BL101" i="29" s="1"/>
  <c r="BM9" i="29"/>
  <c r="BM101" i="29" s="1"/>
  <c r="BN9" i="29"/>
  <c r="BN101" i="29" s="1"/>
  <c r="BO9" i="29"/>
  <c r="BO101" i="29" s="1"/>
  <c r="BP9" i="29"/>
  <c r="BQ9" i="29"/>
  <c r="BQ101" i="29" s="1"/>
  <c r="BR9" i="29"/>
  <c r="BR101" i="29" s="1"/>
  <c r="BS9" i="29"/>
  <c r="BS101" i="29" s="1"/>
  <c r="BT9" i="29"/>
  <c r="BU9" i="29"/>
  <c r="BU101" i="29" s="1"/>
  <c r="BV9" i="29"/>
  <c r="BV101" i="29" s="1"/>
  <c r="BW9" i="29"/>
  <c r="BW101" i="29" s="1"/>
  <c r="BX9" i="29"/>
  <c r="BX101" i="29" s="1"/>
  <c r="BY9" i="29"/>
  <c r="BY101" i="29" s="1"/>
  <c r="BZ9" i="29"/>
  <c r="BZ101" i="29" s="1"/>
  <c r="CA9" i="29"/>
  <c r="CA101" i="29" s="1"/>
  <c r="CB9" i="29"/>
  <c r="CB101" i="29" s="1"/>
  <c r="CC9" i="29"/>
  <c r="CC101" i="29" s="1"/>
  <c r="CD9" i="29"/>
  <c r="CD101" i="29" s="1"/>
  <c r="CE9" i="29"/>
  <c r="CE101" i="29" s="1"/>
  <c r="CF9" i="29"/>
  <c r="CG9" i="29"/>
  <c r="CG101" i="29" s="1"/>
  <c r="CH9" i="29"/>
  <c r="CH101" i="29" s="1"/>
  <c r="CI9" i="29"/>
  <c r="CI101" i="29" s="1"/>
  <c r="CJ9" i="29"/>
  <c r="CK9" i="29"/>
  <c r="CK101" i="29" s="1"/>
  <c r="CL9" i="29"/>
  <c r="CL101" i="29" s="1"/>
  <c r="CM9" i="29"/>
  <c r="CM101" i="29" s="1"/>
  <c r="CN9" i="29"/>
  <c r="CN101" i="29" s="1"/>
  <c r="CO9" i="29"/>
  <c r="CO101" i="29" s="1"/>
  <c r="CP9" i="29"/>
  <c r="CP101" i="29" s="1"/>
  <c r="CQ9" i="29"/>
  <c r="CQ101" i="29" s="1"/>
  <c r="CR9" i="29"/>
  <c r="CR101" i="29" s="1"/>
  <c r="CS9" i="29"/>
  <c r="CS101" i="29" s="1"/>
  <c r="CT9" i="29"/>
  <c r="CT101" i="29" s="1"/>
  <c r="CU9" i="29"/>
  <c r="CU101" i="29" s="1"/>
  <c r="CV9" i="29"/>
  <c r="CW9" i="29"/>
  <c r="CW101" i="29" s="1"/>
  <c r="CX9" i="29"/>
  <c r="CX101" i="29" s="1"/>
  <c r="CY9" i="29"/>
  <c r="CY101" i="29" s="1"/>
  <c r="CZ9" i="29"/>
  <c r="DA9" i="29"/>
  <c r="DA101" i="29" s="1"/>
  <c r="DB9" i="29"/>
  <c r="DB101" i="29" s="1"/>
  <c r="DC9" i="29"/>
  <c r="DC101" i="29" s="1"/>
  <c r="DD9" i="29"/>
  <c r="DD101" i="29" s="1"/>
  <c r="DE9" i="29"/>
  <c r="DE101" i="29" s="1"/>
  <c r="DF9" i="29"/>
  <c r="DF101" i="29" s="1"/>
  <c r="DG9" i="29"/>
  <c r="DG101" i="29" s="1"/>
  <c r="DH9" i="29"/>
  <c r="DH101" i="29" s="1"/>
  <c r="DI9" i="29"/>
  <c r="DI101" i="29" s="1"/>
  <c r="DJ9" i="29"/>
  <c r="DJ101" i="29" s="1"/>
  <c r="DK9" i="29"/>
  <c r="DK101" i="29" s="1"/>
  <c r="DL9" i="29"/>
  <c r="DM9" i="29"/>
  <c r="DM101" i="29" s="1"/>
  <c r="DN9" i="29"/>
  <c r="DN101" i="29" s="1"/>
  <c r="DO9" i="29"/>
  <c r="DO101" i="29" s="1"/>
  <c r="DP9" i="29"/>
  <c r="DQ9" i="29"/>
  <c r="DQ101" i="29" s="1"/>
  <c r="DR9" i="29"/>
  <c r="DR101" i="29" s="1"/>
  <c r="DS9" i="29"/>
  <c r="DS101" i="29" s="1"/>
  <c r="DT9" i="29"/>
  <c r="DT101" i="29" s="1"/>
  <c r="DU9" i="29"/>
  <c r="DU101" i="29" s="1"/>
  <c r="DV9" i="29"/>
  <c r="DV101" i="29" s="1"/>
  <c r="DW9" i="29"/>
  <c r="DW101" i="29" s="1"/>
  <c r="DX9" i="29"/>
  <c r="DX101" i="29" s="1"/>
  <c r="DY9" i="29"/>
  <c r="DY101" i="29" s="1"/>
  <c r="DZ9" i="29"/>
  <c r="DZ101" i="29" s="1"/>
  <c r="EA9" i="29"/>
  <c r="EA101" i="29" s="1"/>
  <c r="EB9" i="29"/>
  <c r="EC9" i="29"/>
  <c r="EC101" i="29" s="1"/>
  <c r="ED9" i="29"/>
  <c r="ED101" i="29" s="1"/>
  <c r="EE9" i="29"/>
  <c r="EE101" i="29" s="1"/>
  <c r="EF9" i="29"/>
  <c r="EG9" i="29"/>
  <c r="EG101" i="29" s="1"/>
  <c r="EH9" i="29"/>
  <c r="EH101" i="29" s="1"/>
  <c r="EI9" i="29"/>
  <c r="EI101" i="29" s="1"/>
  <c r="EJ9" i="29"/>
  <c r="EJ101" i="29" s="1"/>
  <c r="EK9" i="29"/>
  <c r="EK101" i="29" s="1"/>
  <c r="EL9" i="29"/>
  <c r="EL101" i="29" s="1"/>
  <c r="EM9" i="29"/>
  <c r="EM101" i="29" s="1"/>
  <c r="EN9" i="29"/>
  <c r="EN101" i="29" s="1"/>
  <c r="EO9" i="29"/>
  <c r="EO101" i="29" s="1"/>
  <c r="EP9" i="29"/>
  <c r="EP101" i="29" s="1"/>
  <c r="EQ9" i="29"/>
  <c r="EQ101" i="29" s="1"/>
  <c r="ER9" i="29"/>
  <c r="ES9" i="29"/>
  <c r="ES101" i="29" s="1"/>
  <c r="ET9" i="29"/>
  <c r="ET101" i="29" s="1"/>
  <c r="EU9" i="29"/>
  <c r="EU101" i="29" s="1"/>
  <c r="EV9" i="29"/>
  <c r="EW9" i="29"/>
  <c r="EW101" i="29" s="1"/>
  <c r="EX9" i="29"/>
  <c r="EX101" i="29" s="1"/>
  <c r="EY9" i="29"/>
  <c r="EY101" i="29" s="1"/>
  <c r="EZ9" i="29"/>
  <c r="EZ101" i="29" s="1"/>
  <c r="FA9" i="29"/>
  <c r="FA101" i="29" s="1"/>
  <c r="FB9" i="29"/>
  <c r="FB101" i="29" s="1"/>
  <c r="FC9" i="29"/>
  <c r="FC101" i="29" s="1"/>
  <c r="FD9" i="29"/>
  <c r="FD101" i="29" s="1"/>
  <c r="FE9" i="29"/>
  <c r="FE101" i="29" s="1"/>
  <c r="FF9" i="29"/>
  <c r="FF101" i="29" s="1"/>
  <c r="FG9" i="29"/>
  <c r="FG101" i="29" s="1"/>
  <c r="FH9" i="29"/>
  <c r="FH101" i="29" s="1"/>
  <c r="FI9" i="29"/>
  <c r="FI101" i="29" s="1"/>
  <c r="FJ9" i="29"/>
  <c r="FJ101" i="29" s="1"/>
  <c r="FK9" i="29"/>
  <c r="FK101" i="29" s="1"/>
  <c r="FL9" i="29"/>
  <c r="FL101" i="29" s="1"/>
  <c r="FM9" i="29"/>
  <c r="FM101" i="29" s="1"/>
  <c r="FN9" i="29"/>
  <c r="FN101" i="29" s="1"/>
  <c r="FO9" i="29"/>
  <c r="FO101" i="29" s="1"/>
  <c r="FP9" i="29"/>
  <c r="FP101" i="29" s="1"/>
  <c r="FQ9" i="29"/>
  <c r="FQ101" i="29" s="1"/>
  <c r="FR9" i="29"/>
  <c r="FR101" i="29" s="1"/>
  <c r="FS9" i="29"/>
  <c r="FS101" i="29" s="1"/>
  <c r="FT9" i="29"/>
  <c r="FT101" i="29" s="1"/>
  <c r="FU9" i="29"/>
  <c r="FU101" i="29" s="1"/>
  <c r="FV9" i="29"/>
  <c r="FV101" i="29" s="1"/>
  <c r="FW9" i="29"/>
  <c r="FW101" i="29" s="1"/>
  <c r="FX9" i="29"/>
  <c r="FX101" i="29" s="1"/>
  <c r="FY9" i="29"/>
  <c r="FY101" i="29" s="1"/>
  <c r="FZ9" i="29"/>
  <c r="FZ101" i="29" s="1"/>
  <c r="GA9" i="29"/>
  <c r="GA101" i="29" s="1"/>
  <c r="GB9" i="29"/>
  <c r="GB101" i="29" s="1"/>
  <c r="GC9" i="29"/>
  <c r="GC101" i="29" s="1"/>
  <c r="GD9" i="29"/>
  <c r="GD101" i="29" s="1"/>
  <c r="GE9" i="29"/>
  <c r="GE101" i="29" s="1"/>
  <c r="GF9" i="29"/>
  <c r="GF101" i="29" s="1"/>
  <c r="GG9" i="29"/>
  <c r="GG101" i="29" s="1"/>
  <c r="GH9" i="29"/>
  <c r="GH101" i="29" s="1"/>
  <c r="GI9" i="29"/>
  <c r="GI101" i="29" s="1"/>
  <c r="GJ9" i="29"/>
  <c r="GJ101" i="29" s="1"/>
  <c r="GK9" i="29"/>
  <c r="GK101" i="29" s="1"/>
  <c r="GL9" i="29"/>
  <c r="GL101" i="29" s="1"/>
  <c r="GM9" i="29"/>
  <c r="GM101" i="29" s="1"/>
  <c r="GN9" i="29"/>
  <c r="GN101" i="29" s="1"/>
  <c r="GO9" i="29"/>
  <c r="GO101" i="29" s="1"/>
  <c r="GP9" i="29"/>
  <c r="GP101" i="29" s="1"/>
  <c r="GQ9" i="29"/>
  <c r="GQ101" i="29" s="1"/>
  <c r="GR9" i="29"/>
  <c r="GR101" i="29" s="1"/>
  <c r="GS9" i="29"/>
  <c r="GS101" i="29" s="1"/>
  <c r="GT9" i="29"/>
  <c r="GT101" i="29" s="1"/>
  <c r="GU9" i="29"/>
  <c r="GU101" i="29" s="1"/>
  <c r="GV9" i="29"/>
  <c r="GV101" i="29" s="1"/>
  <c r="GW9" i="29"/>
  <c r="GW101" i="29" s="1"/>
  <c r="GX9" i="29"/>
  <c r="GX101" i="29" s="1"/>
  <c r="GY9" i="29"/>
  <c r="GY101" i="29" s="1"/>
  <c r="GZ9" i="29"/>
  <c r="GZ101" i="29" s="1"/>
  <c r="HA9" i="29"/>
  <c r="HA101" i="29" s="1"/>
  <c r="HB9" i="29"/>
  <c r="HB101" i="29" s="1"/>
  <c r="HC9" i="29"/>
  <c r="HC101" i="29" s="1"/>
  <c r="HD9" i="29"/>
  <c r="HD101" i="29" s="1"/>
  <c r="HE9" i="29"/>
  <c r="HE101" i="29" s="1"/>
  <c r="HF9" i="29"/>
  <c r="HF101" i="29" s="1"/>
  <c r="HG9" i="29"/>
  <c r="HG101" i="29" s="1"/>
  <c r="HH9" i="29"/>
  <c r="HH101" i="29" s="1"/>
  <c r="HI9" i="29"/>
  <c r="HI101" i="29" s="1"/>
  <c r="HJ9" i="29"/>
  <c r="HJ101" i="29" s="1"/>
  <c r="HK9" i="29"/>
  <c r="HK101" i="29" s="1"/>
  <c r="HL9" i="29"/>
  <c r="HL101" i="29" s="1"/>
  <c r="HM9" i="29"/>
  <c r="HM101" i="29" s="1"/>
  <c r="HN9" i="29"/>
  <c r="HN101" i="29" s="1"/>
  <c r="HO9" i="29"/>
  <c r="HO101" i="29" s="1"/>
  <c r="HP9" i="29"/>
  <c r="HP101" i="29" s="1"/>
  <c r="HQ9" i="29"/>
  <c r="HQ101" i="29" s="1"/>
  <c r="HR9" i="29"/>
  <c r="HR101" i="29" s="1"/>
  <c r="HS9" i="29"/>
  <c r="HS101" i="29" s="1"/>
  <c r="HT9" i="29"/>
  <c r="HT101" i="29" s="1"/>
  <c r="HU9" i="29"/>
  <c r="HU101" i="29" s="1"/>
  <c r="HV9" i="29"/>
  <c r="HV101" i="29" s="1"/>
  <c r="HW9" i="29"/>
  <c r="HW101" i="29" s="1"/>
  <c r="HX9" i="29"/>
  <c r="HX101" i="29" s="1"/>
  <c r="HY9" i="29"/>
  <c r="HY101" i="29" s="1"/>
  <c r="HZ9" i="29"/>
  <c r="HZ101" i="29" s="1"/>
  <c r="IA9" i="29"/>
  <c r="IA101" i="29" s="1"/>
  <c r="IB9" i="29"/>
  <c r="IB101" i="29" s="1"/>
  <c r="IC9" i="29"/>
  <c r="IC101" i="29" s="1"/>
  <c r="ID9" i="29"/>
  <c r="ID101" i="29" s="1"/>
  <c r="IE9" i="29"/>
  <c r="IE101" i="29" s="1"/>
  <c r="IF9" i="29"/>
  <c r="IF101" i="29" s="1"/>
  <c r="IG9" i="29"/>
  <c r="IG101" i="29" s="1"/>
  <c r="IH9" i="29"/>
  <c r="IH101" i="29" s="1"/>
  <c r="II9" i="29"/>
  <c r="II101" i="29" s="1"/>
  <c r="IJ9" i="29"/>
  <c r="IJ101" i="29" s="1"/>
  <c r="IK9" i="29"/>
  <c r="IK101" i="29" s="1"/>
  <c r="IL9" i="29"/>
  <c r="IL101" i="29" s="1"/>
  <c r="IM9" i="29"/>
  <c r="IM101" i="29" s="1"/>
  <c r="IN9" i="29"/>
  <c r="IN101" i="29" s="1"/>
  <c r="IO9" i="29"/>
  <c r="IO101" i="29" s="1"/>
  <c r="IP9" i="29"/>
  <c r="IP101" i="29" s="1"/>
  <c r="IQ9" i="29"/>
  <c r="IQ101" i="29" s="1"/>
  <c r="IR9" i="29"/>
  <c r="IR101" i="29" s="1"/>
  <c r="IS9" i="29"/>
  <c r="IS101" i="29" s="1"/>
  <c r="IT9" i="29"/>
  <c r="IT101" i="29" s="1"/>
  <c r="IU9" i="29"/>
  <c r="IU101" i="29" s="1"/>
  <c r="IV9" i="29"/>
  <c r="IV101" i="29" s="1"/>
  <c r="IW9" i="29"/>
  <c r="IW101" i="29" s="1"/>
  <c r="IX9" i="29"/>
  <c r="IX101" i="29" s="1"/>
  <c r="IY9" i="29"/>
  <c r="IY101" i="29" s="1"/>
  <c r="IZ9" i="29"/>
  <c r="IZ101" i="29" s="1"/>
  <c r="JA9" i="29"/>
  <c r="JA101" i="29" s="1"/>
  <c r="JB9" i="29"/>
  <c r="JB101" i="29" s="1"/>
  <c r="JC9" i="29"/>
  <c r="JC101" i="29" s="1"/>
  <c r="JD9" i="29"/>
  <c r="JD101" i="29" s="1"/>
  <c r="JE9" i="29"/>
  <c r="JE101" i="29" s="1"/>
  <c r="JF9" i="29"/>
  <c r="JF101" i="29" s="1"/>
  <c r="JG9" i="29"/>
  <c r="JG101" i="29" s="1"/>
  <c r="JH9" i="29"/>
  <c r="JH101" i="29" s="1"/>
  <c r="JI9" i="29"/>
  <c r="JI101" i="29" s="1"/>
  <c r="JJ9" i="29"/>
  <c r="JJ101" i="29" s="1"/>
  <c r="JK9" i="29"/>
  <c r="JK101" i="29" s="1"/>
  <c r="JL9" i="29"/>
  <c r="JL101" i="29" s="1"/>
  <c r="JM9" i="29"/>
  <c r="JM101" i="29" s="1"/>
  <c r="JN9" i="29"/>
  <c r="JN101" i="29" s="1"/>
  <c r="JO9" i="29"/>
  <c r="JO101" i="29" s="1"/>
  <c r="JP9" i="29"/>
  <c r="JP101" i="29" s="1"/>
  <c r="JQ9" i="29"/>
  <c r="JQ101" i="29" s="1"/>
  <c r="JR9" i="29"/>
  <c r="JR101" i="29" s="1"/>
  <c r="JS9" i="29"/>
  <c r="JS101" i="29" s="1"/>
  <c r="JT9" i="29"/>
  <c r="JT101" i="29" s="1"/>
  <c r="JU9" i="29"/>
  <c r="JU101" i="29" s="1"/>
  <c r="JV9" i="29"/>
  <c r="JV101" i="29" s="1"/>
  <c r="JW9" i="29"/>
  <c r="JW101" i="29" s="1"/>
  <c r="JX9" i="29"/>
  <c r="JX101" i="29" s="1"/>
  <c r="JY9" i="29"/>
  <c r="JY101" i="29" s="1"/>
  <c r="JZ9" i="29"/>
  <c r="JZ101" i="29" s="1"/>
  <c r="KA9" i="29"/>
  <c r="KA101" i="29" s="1"/>
  <c r="KB9" i="29"/>
  <c r="KB101" i="29" s="1"/>
  <c r="KC9" i="29"/>
  <c r="KC101" i="29" s="1"/>
  <c r="KD9" i="29"/>
  <c r="KD101" i="29" s="1"/>
  <c r="KE9" i="29"/>
  <c r="KE101" i="29" s="1"/>
  <c r="KF9" i="29"/>
  <c r="KF101" i="29" s="1"/>
  <c r="KG9" i="29"/>
  <c r="KG101" i="29" s="1"/>
  <c r="KH9" i="29"/>
  <c r="KH101" i="29" s="1"/>
  <c r="KI9" i="29"/>
  <c r="KI101" i="29" s="1"/>
  <c r="KJ9" i="29"/>
  <c r="KJ101" i="29" s="1"/>
  <c r="KK9" i="29"/>
  <c r="KK101" i="29" s="1"/>
  <c r="KL9" i="29"/>
  <c r="KL101" i="29" s="1"/>
  <c r="KM9" i="29"/>
  <c r="KM101" i="29" s="1"/>
  <c r="KN9" i="29"/>
  <c r="KN101" i="29" s="1"/>
  <c r="KO9" i="29"/>
  <c r="KO101" i="29" s="1"/>
  <c r="KP9" i="29"/>
  <c r="KP101" i="29" s="1"/>
  <c r="KQ9" i="29"/>
  <c r="KQ101" i="29" s="1"/>
  <c r="KR9" i="29"/>
  <c r="KR101" i="29" s="1"/>
  <c r="KS9" i="29"/>
  <c r="KS101" i="29" s="1"/>
  <c r="KT9" i="29"/>
  <c r="KT101" i="29" s="1"/>
  <c r="KU9" i="29"/>
  <c r="KU101" i="29" s="1"/>
  <c r="KV9" i="29"/>
  <c r="KV101" i="29" s="1"/>
  <c r="KW9" i="29"/>
  <c r="KW101" i="29" s="1"/>
  <c r="KX9" i="29"/>
  <c r="KX101" i="29" s="1"/>
  <c r="KY9" i="29"/>
  <c r="KY101" i="29" s="1"/>
  <c r="KZ9" i="29"/>
  <c r="KZ101" i="29" s="1"/>
  <c r="LA9" i="29"/>
  <c r="LA101" i="29" s="1"/>
  <c r="LB9" i="29"/>
  <c r="LB101" i="29" s="1"/>
  <c r="LC9" i="29"/>
  <c r="LC101" i="29" s="1"/>
  <c r="LD9" i="29"/>
  <c r="LD101" i="29" s="1"/>
  <c r="LE9" i="29"/>
  <c r="LE101" i="29" s="1"/>
  <c r="LF9" i="29"/>
  <c r="LF101" i="29" s="1"/>
  <c r="LG9" i="29"/>
  <c r="LG101" i="29" s="1"/>
  <c r="LH9" i="29"/>
  <c r="LH101" i="29" s="1"/>
  <c r="LI9" i="29"/>
  <c r="LI101" i="29" s="1"/>
  <c r="LJ9" i="29"/>
  <c r="LJ101" i="29" s="1"/>
  <c r="LK9" i="29"/>
  <c r="LK101" i="29" s="1"/>
  <c r="LL9" i="29"/>
  <c r="LL101" i="29" s="1"/>
  <c r="LM9" i="29"/>
  <c r="LM101" i="29" s="1"/>
  <c r="LN9" i="29"/>
  <c r="LN101" i="29" s="1"/>
  <c r="LO9" i="29"/>
  <c r="LO101" i="29" s="1"/>
  <c r="LP9" i="29"/>
  <c r="LP101" i="29" s="1"/>
  <c r="LQ9" i="29"/>
  <c r="LQ101" i="29" s="1"/>
  <c r="LR9" i="29"/>
  <c r="LR101" i="29" s="1"/>
  <c r="LS9" i="29"/>
  <c r="LS101" i="29" s="1"/>
  <c r="LT9" i="29"/>
  <c r="LT101" i="29" s="1"/>
  <c r="LU9" i="29"/>
  <c r="LU101" i="29" s="1"/>
  <c r="LV9" i="29"/>
  <c r="LV101" i="29" s="1"/>
  <c r="LW9" i="29"/>
  <c r="LW101" i="29" s="1"/>
  <c r="LX9" i="29"/>
  <c r="LX101" i="29" s="1"/>
  <c r="LY9" i="29"/>
  <c r="LY101" i="29" s="1"/>
  <c r="LZ9" i="29"/>
  <c r="LZ101" i="29" s="1"/>
  <c r="MA9" i="29"/>
  <c r="MA101" i="29" s="1"/>
  <c r="MB9" i="29"/>
  <c r="MB101" i="29" s="1"/>
  <c r="MC9" i="29"/>
  <c r="MC101" i="29" s="1"/>
  <c r="MD9" i="29"/>
  <c r="MD101" i="29" s="1"/>
  <c r="ME9" i="29"/>
  <c r="ME101" i="29" s="1"/>
  <c r="MF9" i="29"/>
  <c r="MF101" i="29" s="1"/>
  <c r="MG9" i="29"/>
  <c r="MG101" i="29" s="1"/>
  <c r="MH9" i="29"/>
  <c r="MH101" i="29" s="1"/>
  <c r="MI9" i="29"/>
  <c r="MI101" i="29" s="1"/>
  <c r="MJ9" i="29"/>
  <c r="MJ101" i="29" s="1"/>
  <c r="MK9" i="29"/>
  <c r="MK101" i="29" s="1"/>
  <c r="ML9" i="29"/>
  <c r="ML101" i="29" s="1"/>
  <c r="MM9" i="29"/>
  <c r="MM101" i="29" s="1"/>
  <c r="MN9" i="29"/>
  <c r="MN101" i="29" s="1"/>
  <c r="MO9" i="29"/>
  <c r="MO101" i="29" s="1"/>
  <c r="MP9" i="29"/>
  <c r="MP101" i="29" s="1"/>
  <c r="MQ9" i="29"/>
  <c r="MQ101" i="29" s="1"/>
  <c r="MR9" i="29"/>
  <c r="MR101" i="29" s="1"/>
  <c r="MS9" i="29"/>
  <c r="MS101" i="29" s="1"/>
  <c r="MT9" i="29"/>
  <c r="MT101" i="29" s="1"/>
  <c r="MU9" i="29"/>
  <c r="MU101" i="29" s="1"/>
  <c r="MV9" i="29"/>
  <c r="MV101" i="29" s="1"/>
  <c r="MW9" i="29"/>
  <c r="MW101" i="29" s="1"/>
  <c r="MX9" i="29"/>
  <c r="MX101" i="29" s="1"/>
  <c r="MY9" i="29"/>
  <c r="MY101" i="29" s="1"/>
  <c r="MZ9" i="29"/>
  <c r="MZ101" i="29" s="1"/>
  <c r="NA9" i="29"/>
  <c r="NA101" i="29" s="1"/>
  <c r="NB9" i="29"/>
  <c r="NB101" i="29" s="1"/>
  <c r="NC9" i="29"/>
  <c r="NC101" i="29" s="1"/>
  <c r="ND9" i="29"/>
  <c r="ND101" i="29" s="1"/>
  <c r="NE9" i="29"/>
  <c r="NE101" i="29" s="1"/>
  <c r="NF9" i="29"/>
  <c r="NF101" i="29" s="1"/>
  <c r="NG9" i="29"/>
  <c r="NG101" i="29" s="1"/>
  <c r="H10" i="29"/>
  <c r="H102" i="29" s="1"/>
  <c r="I10" i="29"/>
  <c r="I102" i="29" s="1"/>
  <c r="J10" i="29"/>
  <c r="J102" i="29" s="1"/>
  <c r="K10" i="29"/>
  <c r="K102" i="29" s="1"/>
  <c r="L10" i="29"/>
  <c r="L102" i="29" s="1"/>
  <c r="M10" i="29"/>
  <c r="M102" i="29" s="1"/>
  <c r="N10" i="29"/>
  <c r="N102" i="29" s="1"/>
  <c r="O10" i="29"/>
  <c r="O102" i="29" s="1"/>
  <c r="P10" i="29"/>
  <c r="P102" i="29" s="1"/>
  <c r="Q10" i="29"/>
  <c r="Q102" i="29" s="1"/>
  <c r="R10" i="29"/>
  <c r="R102" i="29" s="1"/>
  <c r="S10" i="29"/>
  <c r="S102" i="29" s="1"/>
  <c r="T10" i="29"/>
  <c r="U10" i="29"/>
  <c r="U102" i="29" s="1"/>
  <c r="V10" i="29"/>
  <c r="V102" i="29" s="1"/>
  <c r="W10" i="29"/>
  <c r="W102" i="29" s="1"/>
  <c r="X10" i="29"/>
  <c r="Y10" i="29"/>
  <c r="Y102" i="29" s="1"/>
  <c r="Z10" i="29"/>
  <c r="Z102" i="29" s="1"/>
  <c r="AA10" i="29"/>
  <c r="AA102" i="29" s="1"/>
  <c r="AB10" i="29"/>
  <c r="AB102" i="29" s="1"/>
  <c r="AC10" i="29"/>
  <c r="AC102" i="29" s="1"/>
  <c r="AD10" i="29"/>
  <c r="AD102" i="29" s="1"/>
  <c r="AE10" i="29"/>
  <c r="AE102" i="29" s="1"/>
  <c r="AF10" i="29"/>
  <c r="AF102" i="29" s="1"/>
  <c r="AG10" i="29"/>
  <c r="AG102" i="29" s="1"/>
  <c r="AH10" i="29"/>
  <c r="AH102" i="29" s="1"/>
  <c r="AI10" i="29"/>
  <c r="AI102" i="29" s="1"/>
  <c r="AJ10" i="29"/>
  <c r="AK10" i="29"/>
  <c r="AK102" i="29" s="1"/>
  <c r="AL10" i="29"/>
  <c r="AL102" i="29" s="1"/>
  <c r="AM10" i="29"/>
  <c r="AM102" i="29" s="1"/>
  <c r="AN10" i="29"/>
  <c r="AO10" i="29"/>
  <c r="AO102" i="29" s="1"/>
  <c r="AP10" i="29"/>
  <c r="AP102" i="29" s="1"/>
  <c r="AQ10" i="29"/>
  <c r="AQ102" i="29" s="1"/>
  <c r="AR10" i="29"/>
  <c r="AR102" i="29" s="1"/>
  <c r="AS10" i="29"/>
  <c r="AS102" i="29" s="1"/>
  <c r="AT10" i="29"/>
  <c r="AT102" i="29" s="1"/>
  <c r="AU10" i="29"/>
  <c r="AU102" i="29" s="1"/>
  <c r="AV10" i="29"/>
  <c r="AV102" i="29" s="1"/>
  <c r="AW10" i="29"/>
  <c r="AW102" i="29" s="1"/>
  <c r="AX10" i="29"/>
  <c r="AX102" i="29" s="1"/>
  <c r="AY10" i="29"/>
  <c r="AY102" i="29" s="1"/>
  <c r="AZ10" i="29"/>
  <c r="BA10" i="29"/>
  <c r="BA102" i="29" s="1"/>
  <c r="BB10" i="29"/>
  <c r="BB102" i="29" s="1"/>
  <c r="BC10" i="29"/>
  <c r="BC102" i="29" s="1"/>
  <c r="BD10" i="29"/>
  <c r="BE10" i="29"/>
  <c r="BE102" i="29" s="1"/>
  <c r="BF10" i="29"/>
  <c r="BF102" i="29" s="1"/>
  <c r="BG10" i="29"/>
  <c r="BG102" i="29" s="1"/>
  <c r="BH10" i="29"/>
  <c r="BH102" i="29" s="1"/>
  <c r="BI10" i="29"/>
  <c r="BI102" i="29" s="1"/>
  <c r="BJ10" i="29"/>
  <c r="BJ102" i="29" s="1"/>
  <c r="BK10" i="29"/>
  <c r="BK102" i="29" s="1"/>
  <c r="BL10" i="29"/>
  <c r="BL102" i="29" s="1"/>
  <c r="BM10" i="29"/>
  <c r="BM102" i="29" s="1"/>
  <c r="BN10" i="29"/>
  <c r="BN102" i="29" s="1"/>
  <c r="BO10" i="29"/>
  <c r="BO102" i="29" s="1"/>
  <c r="BP10" i="29"/>
  <c r="BQ10" i="29"/>
  <c r="BQ102" i="29" s="1"/>
  <c r="BR10" i="29"/>
  <c r="BR102" i="29" s="1"/>
  <c r="BS10" i="29"/>
  <c r="BS102" i="29" s="1"/>
  <c r="BT10" i="29"/>
  <c r="BU10" i="29"/>
  <c r="BU102" i="29" s="1"/>
  <c r="BV10" i="29"/>
  <c r="BV102" i="29" s="1"/>
  <c r="BW10" i="29"/>
  <c r="BW102" i="29" s="1"/>
  <c r="BX10" i="29"/>
  <c r="BX102" i="29" s="1"/>
  <c r="BY10" i="29"/>
  <c r="BY102" i="29" s="1"/>
  <c r="BZ10" i="29"/>
  <c r="BZ102" i="29" s="1"/>
  <c r="CA10" i="29"/>
  <c r="CA102" i="29" s="1"/>
  <c r="CB10" i="29"/>
  <c r="CB102" i="29" s="1"/>
  <c r="CC10" i="29"/>
  <c r="CC102" i="29" s="1"/>
  <c r="CD10" i="29"/>
  <c r="CD102" i="29" s="1"/>
  <c r="CE10" i="29"/>
  <c r="CE102" i="29" s="1"/>
  <c r="CF10" i="29"/>
  <c r="CG10" i="29"/>
  <c r="CG102" i="29" s="1"/>
  <c r="CH10" i="29"/>
  <c r="CH102" i="29" s="1"/>
  <c r="CI10" i="29"/>
  <c r="CI102" i="29" s="1"/>
  <c r="CJ10" i="29"/>
  <c r="CK10" i="29"/>
  <c r="CK102" i="29" s="1"/>
  <c r="CL10" i="29"/>
  <c r="CL102" i="29" s="1"/>
  <c r="CM10" i="29"/>
  <c r="CM102" i="29" s="1"/>
  <c r="CN10" i="29"/>
  <c r="CN102" i="29" s="1"/>
  <c r="CO10" i="29"/>
  <c r="CO102" i="29" s="1"/>
  <c r="CP10" i="29"/>
  <c r="CP102" i="29" s="1"/>
  <c r="CQ10" i="29"/>
  <c r="CQ102" i="29" s="1"/>
  <c r="CR10" i="29"/>
  <c r="CR102" i="29" s="1"/>
  <c r="CS10" i="29"/>
  <c r="CS102" i="29" s="1"/>
  <c r="CT10" i="29"/>
  <c r="CT102" i="29" s="1"/>
  <c r="CU10" i="29"/>
  <c r="CU102" i="29" s="1"/>
  <c r="CV10" i="29"/>
  <c r="CW10" i="29"/>
  <c r="CW102" i="29" s="1"/>
  <c r="CX10" i="29"/>
  <c r="CX102" i="29" s="1"/>
  <c r="CY10" i="29"/>
  <c r="CY102" i="29" s="1"/>
  <c r="CZ10" i="29"/>
  <c r="DA10" i="29"/>
  <c r="DA102" i="29" s="1"/>
  <c r="DB10" i="29"/>
  <c r="DB102" i="29" s="1"/>
  <c r="DC10" i="29"/>
  <c r="DC102" i="29" s="1"/>
  <c r="DD10" i="29"/>
  <c r="DD102" i="29" s="1"/>
  <c r="DE10" i="29"/>
  <c r="DE102" i="29" s="1"/>
  <c r="DF10" i="29"/>
  <c r="DF102" i="29" s="1"/>
  <c r="DG10" i="29"/>
  <c r="DG102" i="29" s="1"/>
  <c r="DH10" i="29"/>
  <c r="DH102" i="29" s="1"/>
  <c r="DI10" i="29"/>
  <c r="DI102" i="29" s="1"/>
  <c r="DJ10" i="29"/>
  <c r="DJ102" i="29" s="1"/>
  <c r="DK10" i="29"/>
  <c r="DK102" i="29" s="1"/>
  <c r="DL10" i="29"/>
  <c r="DM10" i="29"/>
  <c r="DM102" i="29" s="1"/>
  <c r="DN10" i="29"/>
  <c r="DN102" i="29" s="1"/>
  <c r="DO10" i="29"/>
  <c r="DO102" i="29" s="1"/>
  <c r="DP10" i="29"/>
  <c r="DQ10" i="29"/>
  <c r="DQ102" i="29" s="1"/>
  <c r="DR10" i="29"/>
  <c r="DR102" i="29" s="1"/>
  <c r="DS10" i="29"/>
  <c r="DS102" i="29" s="1"/>
  <c r="DT10" i="29"/>
  <c r="DT102" i="29" s="1"/>
  <c r="DU10" i="29"/>
  <c r="DU102" i="29" s="1"/>
  <c r="DV10" i="29"/>
  <c r="DV102" i="29" s="1"/>
  <c r="DW10" i="29"/>
  <c r="DW102" i="29" s="1"/>
  <c r="DX10" i="29"/>
  <c r="DX102" i="29" s="1"/>
  <c r="DY10" i="29"/>
  <c r="DY102" i="29" s="1"/>
  <c r="DZ10" i="29"/>
  <c r="DZ102" i="29" s="1"/>
  <c r="EA10" i="29"/>
  <c r="EA102" i="29" s="1"/>
  <c r="EB10" i="29"/>
  <c r="EC10" i="29"/>
  <c r="EC102" i="29" s="1"/>
  <c r="ED10" i="29"/>
  <c r="ED102" i="29" s="1"/>
  <c r="EE10" i="29"/>
  <c r="EE102" i="29" s="1"/>
  <c r="EF10" i="29"/>
  <c r="EG10" i="29"/>
  <c r="EG102" i="29" s="1"/>
  <c r="EH10" i="29"/>
  <c r="EH102" i="29" s="1"/>
  <c r="EI10" i="29"/>
  <c r="EI102" i="29" s="1"/>
  <c r="EJ10" i="29"/>
  <c r="EJ102" i="29" s="1"/>
  <c r="EK10" i="29"/>
  <c r="EK102" i="29" s="1"/>
  <c r="EL10" i="29"/>
  <c r="EL102" i="29" s="1"/>
  <c r="EM10" i="29"/>
  <c r="EM102" i="29" s="1"/>
  <c r="EN10" i="29"/>
  <c r="EN102" i="29" s="1"/>
  <c r="EO10" i="29"/>
  <c r="EO102" i="29" s="1"/>
  <c r="EP10" i="29"/>
  <c r="EP102" i="29" s="1"/>
  <c r="EQ10" i="29"/>
  <c r="EQ102" i="29" s="1"/>
  <c r="ER10" i="29"/>
  <c r="ES10" i="29"/>
  <c r="ES102" i="29" s="1"/>
  <c r="ET10" i="29"/>
  <c r="ET102" i="29" s="1"/>
  <c r="EU10" i="29"/>
  <c r="EU102" i="29" s="1"/>
  <c r="EV10" i="29"/>
  <c r="EW10" i="29"/>
  <c r="EW102" i="29" s="1"/>
  <c r="EX10" i="29"/>
  <c r="EX102" i="29" s="1"/>
  <c r="EY10" i="29"/>
  <c r="EY102" i="29" s="1"/>
  <c r="EZ10" i="29"/>
  <c r="EZ102" i="29" s="1"/>
  <c r="FA10" i="29"/>
  <c r="FA102" i="29" s="1"/>
  <c r="FB10" i="29"/>
  <c r="FB102" i="29" s="1"/>
  <c r="FC10" i="29"/>
  <c r="FC102" i="29" s="1"/>
  <c r="FD10" i="29"/>
  <c r="FD102" i="29" s="1"/>
  <c r="FE10" i="29"/>
  <c r="FE102" i="29" s="1"/>
  <c r="FF10" i="29"/>
  <c r="FF102" i="29" s="1"/>
  <c r="FG10" i="29"/>
  <c r="FG102" i="29" s="1"/>
  <c r="FH10" i="29"/>
  <c r="FH102" i="29" s="1"/>
  <c r="FI10" i="29"/>
  <c r="FI102" i="29" s="1"/>
  <c r="FJ10" i="29"/>
  <c r="FJ102" i="29" s="1"/>
  <c r="FK10" i="29"/>
  <c r="FK102" i="29" s="1"/>
  <c r="FL10" i="29"/>
  <c r="FL102" i="29" s="1"/>
  <c r="FM10" i="29"/>
  <c r="FM102" i="29" s="1"/>
  <c r="FN10" i="29"/>
  <c r="FN102" i="29" s="1"/>
  <c r="FO10" i="29"/>
  <c r="FO102" i="29" s="1"/>
  <c r="FP10" i="29"/>
  <c r="FP102" i="29" s="1"/>
  <c r="FQ10" i="29"/>
  <c r="FQ102" i="29" s="1"/>
  <c r="FR10" i="29"/>
  <c r="FR102" i="29" s="1"/>
  <c r="FS10" i="29"/>
  <c r="FS102" i="29" s="1"/>
  <c r="FT10" i="29"/>
  <c r="FT102" i="29" s="1"/>
  <c r="FU10" i="29"/>
  <c r="FU102" i="29" s="1"/>
  <c r="FV10" i="29"/>
  <c r="FV102" i="29" s="1"/>
  <c r="FW10" i="29"/>
  <c r="FW102" i="29" s="1"/>
  <c r="FX10" i="29"/>
  <c r="FX102" i="29" s="1"/>
  <c r="FY10" i="29"/>
  <c r="FY102" i="29" s="1"/>
  <c r="FZ10" i="29"/>
  <c r="FZ102" i="29" s="1"/>
  <c r="GA10" i="29"/>
  <c r="GA102" i="29" s="1"/>
  <c r="GB10" i="29"/>
  <c r="GB102" i="29" s="1"/>
  <c r="GC10" i="29"/>
  <c r="GC102" i="29" s="1"/>
  <c r="GD10" i="29"/>
  <c r="GD102" i="29" s="1"/>
  <c r="GE10" i="29"/>
  <c r="GE102" i="29" s="1"/>
  <c r="GF10" i="29"/>
  <c r="GF102" i="29" s="1"/>
  <c r="GG10" i="29"/>
  <c r="GG102" i="29" s="1"/>
  <c r="GH10" i="29"/>
  <c r="GH102" i="29" s="1"/>
  <c r="GI10" i="29"/>
  <c r="GI102" i="29" s="1"/>
  <c r="GJ10" i="29"/>
  <c r="GJ102" i="29" s="1"/>
  <c r="GK10" i="29"/>
  <c r="GK102" i="29" s="1"/>
  <c r="GL10" i="29"/>
  <c r="GL102" i="29" s="1"/>
  <c r="GM10" i="29"/>
  <c r="GM102" i="29" s="1"/>
  <c r="GN10" i="29"/>
  <c r="GN102" i="29" s="1"/>
  <c r="GO10" i="29"/>
  <c r="GO102" i="29" s="1"/>
  <c r="GP10" i="29"/>
  <c r="GP102" i="29" s="1"/>
  <c r="GQ10" i="29"/>
  <c r="GQ102" i="29" s="1"/>
  <c r="GR10" i="29"/>
  <c r="GR102" i="29" s="1"/>
  <c r="GS10" i="29"/>
  <c r="GS102" i="29" s="1"/>
  <c r="GT10" i="29"/>
  <c r="GT102" i="29" s="1"/>
  <c r="GU10" i="29"/>
  <c r="GU102" i="29" s="1"/>
  <c r="GV10" i="29"/>
  <c r="GV102" i="29" s="1"/>
  <c r="GW10" i="29"/>
  <c r="GW102" i="29" s="1"/>
  <c r="GX10" i="29"/>
  <c r="GX102" i="29" s="1"/>
  <c r="GY10" i="29"/>
  <c r="GY102" i="29" s="1"/>
  <c r="GZ10" i="29"/>
  <c r="GZ102" i="29" s="1"/>
  <c r="HA10" i="29"/>
  <c r="HA102" i="29" s="1"/>
  <c r="HB10" i="29"/>
  <c r="HB102" i="29" s="1"/>
  <c r="HC10" i="29"/>
  <c r="HC102" i="29" s="1"/>
  <c r="HD10" i="29"/>
  <c r="HD102" i="29" s="1"/>
  <c r="HE10" i="29"/>
  <c r="HE102" i="29" s="1"/>
  <c r="HF10" i="29"/>
  <c r="HF102" i="29" s="1"/>
  <c r="HG10" i="29"/>
  <c r="HG102" i="29" s="1"/>
  <c r="HH10" i="29"/>
  <c r="HH102" i="29" s="1"/>
  <c r="HI10" i="29"/>
  <c r="HI102" i="29" s="1"/>
  <c r="HJ10" i="29"/>
  <c r="HJ102" i="29" s="1"/>
  <c r="HK10" i="29"/>
  <c r="HK102" i="29" s="1"/>
  <c r="HL10" i="29"/>
  <c r="HL102" i="29" s="1"/>
  <c r="HM10" i="29"/>
  <c r="HM102" i="29" s="1"/>
  <c r="HN10" i="29"/>
  <c r="HN102" i="29" s="1"/>
  <c r="HO10" i="29"/>
  <c r="HO102" i="29" s="1"/>
  <c r="HP10" i="29"/>
  <c r="HP102" i="29" s="1"/>
  <c r="HQ10" i="29"/>
  <c r="HQ102" i="29" s="1"/>
  <c r="HR10" i="29"/>
  <c r="HR102" i="29" s="1"/>
  <c r="HS10" i="29"/>
  <c r="HS102" i="29" s="1"/>
  <c r="HT10" i="29"/>
  <c r="HT102" i="29" s="1"/>
  <c r="HU10" i="29"/>
  <c r="HU102" i="29" s="1"/>
  <c r="HV10" i="29"/>
  <c r="HV102" i="29" s="1"/>
  <c r="HW10" i="29"/>
  <c r="HW102" i="29" s="1"/>
  <c r="HX10" i="29"/>
  <c r="HX102" i="29" s="1"/>
  <c r="HY10" i="29"/>
  <c r="HY102" i="29" s="1"/>
  <c r="HZ10" i="29"/>
  <c r="HZ102" i="29" s="1"/>
  <c r="IA10" i="29"/>
  <c r="IA102" i="29" s="1"/>
  <c r="IB10" i="29"/>
  <c r="IB102" i="29" s="1"/>
  <c r="IC10" i="29"/>
  <c r="IC102" i="29" s="1"/>
  <c r="ID10" i="29"/>
  <c r="ID102" i="29" s="1"/>
  <c r="IE10" i="29"/>
  <c r="IE102" i="29" s="1"/>
  <c r="IF10" i="29"/>
  <c r="IF102" i="29" s="1"/>
  <c r="IG10" i="29"/>
  <c r="IG102" i="29" s="1"/>
  <c r="IH10" i="29"/>
  <c r="IH102" i="29" s="1"/>
  <c r="II10" i="29"/>
  <c r="II102" i="29" s="1"/>
  <c r="IJ10" i="29"/>
  <c r="IJ102" i="29" s="1"/>
  <c r="IK10" i="29"/>
  <c r="IK102" i="29" s="1"/>
  <c r="IL10" i="29"/>
  <c r="IL102" i="29" s="1"/>
  <c r="IM10" i="29"/>
  <c r="IM102" i="29" s="1"/>
  <c r="IN10" i="29"/>
  <c r="IN102" i="29" s="1"/>
  <c r="IO10" i="29"/>
  <c r="IO102" i="29" s="1"/>
  <c r="IP10" i="29"/>
  <c r="IP102" i="29" s="1"/>
  <c r="IQ10" i="29"/>
  <c r="IQ102" i="29" s="1"/>
  <c r="IR10" i="29"/>
  <c r="IR102" i="29" s="1"/>
  <c r="IS10" i="29"/>
  <c r="IS102" i="29" s="1"/>
  <c r="IT10" i="29"/>
  <c r="IT102" i="29" s="1"/>
  <c r="IU10" i="29"/>
  <c r="IU102" i="29" s="1"/>
  <c r="IV10" i="29"/>
  <c r="IV102" i="29" s="1"/>
  <c r="IW10" i="29"/>
  <c r="IW102" i="29" s="1"/>
  <c r="IX10" i="29"/>
  <c r="IX102" i="29" s="1"/>
  <c r="IY10" i="29"/>
  <c r="IY102" i="29" s="1"/>
  <c r="IZ10" i="29"/>
  <c r="IZ102" i="29" s="1"/>
  <c r="JA10" i="29"/>
  <c r="JA102" i="29" s="1"/>
  <c r="JB10" i="29"/>
  <c r="JB102" i="29" s="1"/>
  <c r="JC10" i="29"/>
  <c r="JC102" i="29" s="1"/>
  <c r="JD10" i="29"/>
  <c r="JD102" i="29" s="1"/>
  <c r="JE10" i="29"/>
  <c r="JE102" i="29" s="1"/>
  <c r="JF10" i="29"/>
  <c r="JF102" i="29" s="1"/>
  <c r="JG10" i="29"/>
  <c r="JG102" i="29" s="1"/>
  <c r="JH10" i="29"/>
  <c r="JH102" i="29" s="1"/>
  <c r="JI10" i="29"/>
  <c r="JI102" i="29" s="1"/>
  <c r="JJ10" i="29"/>
  <c r="JJ102" i="29" s="1"/>
  <c r="JK10" i="29"/>
  <c r="JK102" i="29" s="1"/>
  <c r="JL10" i="29"/>
  <c r="JL102" i="29" s="1"/>
  <c r="JM10" i="29"/>
  <c r="JM102" i="29" s="1"/>
  <c r="JN10" i="29"/>
  <c r="JN102" i="29" s="1"/>
  <c r="JO10" i="29"/>
  <c r="JO102" i="29" s="1"/>
  <c r="JP10" i="29"/>
  <c r="JP102" i="29" s="1"/>
  <c r="JQ10" i="29"/>
  <c r="JQ102" i="29" s="1"/>
  <c r="JR10" i="29"/>
  <c r="JR102" i="29" s="1"/>
  <c r="JS10" i="29"/>
  <c r="JS102" i="29" s="1"/>
  <c r="JT10" i="29"/>
  <c r="JT102" i="29" s="1"/>
  <c r="JU10" i="29"/>
  <c r="JU102" i="29" s="1"/>
  <c r="JV10" i="29"/>
  <c r="JV102" i="29" s="1"/>
  <c r="JW10" i="29"/>
  <c r="JW102" i="29" s="1"/>
  <c r="JX10" i="29"/>
  <c r="JX102" i="29" s="1"/>
  <c r="JY10" i="29"/>
  <c r="JY102" i="29" s="1"/>
  <c r="JZ10" i="29"/>
  <c r="JZ102" i="29" s="1"/>
  <c r="KA10" i="29"/>
  <c r="KA102" i="29" s="1"/>
  <c r="KB10" i="29"/>
  <c r="KB102" i="29" s="1"/>
  <c r="KC10" i="29"/>
  <c r="KC102" i="29" s="1"/>
  <c r="KD10" i="29"/>
  <c r="KD102" i="29" s="1"/>
  <c r="KE10" i="29"/>
  <c r="KE102" i="29" s="1"/>
  <c r="KF10" i="29"/>
  <c r="KF102" i="29" s="1"/>
  <c r="KG10" i="29"/>
  <c r="KG102" i="29" s="1"/>
  <c r="KH10" i="29"/>
  <c r="KH102" i="29" s="1"/>
  <c r="KI10" i="29"/>
  <c r="KI102" i="29" s="1"/>
  <c r="KJ10" i="29"/>
  <c r="KJ102" i="29" s="1"/>
  <c r="KK10" i="29"/>
  <c r="KK102" i="29" s="1"/>
  <c r="KL10" i="29"/>
  <c r="KL102" i="29" s="1"/>
  <c r="KM10" i="29"/>
  <c r="KM102" i="29" s="1"/>
  <c r="KN10" i="29"/>
  <c r="KN102" i="29" s="1"/>
  <c r="KO10" i="29"/>
  <c r="KO102" i="29" s="1"/>
  <c r="KP10" i="29"/>
  <c r="KP102" i="29" s="1"/>
  <c r="KQ10" i="29"/>
  <c r="KQ102" i="29" s="1"/>
  <c r="KR10" i="29"/>
  <c r="KR102" i="29" s="1"/>
  <c r="KS10" i="29"/>
  <c r="KS102" i="29" s="1"/>
  <c r="KT10" i="29"/>
  <c r="KT102" i="29" s="1"/>
  <c r="KU10" i="29"/>
  <c r="KU102" i="29" s="1"/>
  <c r="KV10" i="29"/>
  <c r="KV102" i="29" s="1"/>
  <c r="KW10" i="29"/>
  <c r="KW102" i="29" s="1"/>
  <c r="KX10" i="29"/>
  <c r="KX102" i="29" s="1"/>
  <c r="KY10" i="29"/>
  <c r="KY102" i="29" s="1"/>
  <c r="KZ10" i="29"/>
  <c r="KZ102" i="29" s="1"/>
  <c r="LA10" i="29"/>
  <c r="LA102" i="29" s="1"/>
  <c r="LB10" i="29"/>
  <c r="LB102" i="29" s="1"/>
  <c r="LC10" i="29"/>
  <c r="LC102" i="29" s="1"/>
  <c r="LD10" i="29"/>
  <c r="LD102" i="29" s="1"/>
  <c r="LE10" i="29"/>
  <c r="LE102" i="29" s="1"/>
  <c r="LF10" i="29"/>
  <c r="LF102" i="29" s="1"/>
  <c r="LG10" i="29"/>
  <c r="LG102" i="29" s="1"/>
  <c r="LH10" i="29"/>
  <c r="LH102" i="29" s="1"/>
  <c r="LI10" i="29"/>
  <c r="LI102" i="29" s="1"/>
  <c r="LJ10" i="29"/>
  <c r="LJ102" i="29" s="1"/>
  <c r="LK10" i="29"/>
  <c r="LK102" i="29" s="1"/>
  <c r="LL10" i="29"/>
  <c r="LL102" i="29" s="1"/>
  <c r="LM10" i="29"/>
  <c r="LM102" i="29" s="1"/>
  <c r="LN10" i="29"/>
  <c r="LN102" i="29" s="1"/>
  <c r="LO10" i="29"/>
  <c r="LO102" i="29" s="1"/>
  <c r="LP10" i="29"/>
  <c r="LP102" i="29" s="1"/>
  <c r="LQ10" i="29"/>
  <c r="LQ102" i="29" s="1"/>
  <c r="LR10" i="29"/>
  <c r="LR102" i="29" s="1"/>
  <c r="LS10" i="29"/>
  <c r="LS102" i="29" s="1"/>
  <c r="LT10" i="29"/>
  <c r="LT102" i="29" s="1"/>
  <c r="LU10" i="29"/>
  <c r="LU102" i="29" s="1"/>
  <c r="LV10" i="29"/>
  <c r="LV102" i="29" s="1"/>
  <c r="LW10" i="29"/>
  <c r="LW102" i="29" s="1"/>
  <c r="LX10" i="29"/>
  <c r="LX102" i="29" s="1"/>
  <c r="LY10" i="29"/>
  <c r="LY102" i="29" s="1"/>
  <c r="LZ10" i="29"/>
  <c r="LZ102" i="29" s="1"/>
  <c r="MA10" i="29"/>
  <c r="MA102" i="29" s="1"/>
  <c r="MB10" i="29"/>
  <c r="MB102" i="29" s="1"/>
  <c r="MC10" i="29"/>
  <c r="MC102" i="29" s="1"/>
  <c r="MD10" i="29"/>
  <c r="MD102" i="29" s="1"/>
  <c r="ME10" i="29"/>
  <c r="ME102" i="29" s="1"/>
  <c r="MF10" i="29"/>
  <c r="MF102" i="29" s="1"/>
  <c r="MG10" i="29"/>
  <c r="MG102" i="29" s="1"/>
  <c r="MH10" i="29"/>
  <c r="MH102" i="29" s="1"/>
  <c r="MI10" i="29"/>
  <c r="MI102" i="29" s="1"/>
  <c r="MJ10" i="29"/>
  <c r="MJ102" i="29" s="1"/>
  <c r="MK10" i="29"/>
  <c r="MK102" i="29" s="1"/>
  <c r="ML10" i="29"/>
  <c r="ML102" i="29" s="1"/>
  <c r="MM10" i="29"/>
  <c r="MM102" i="29" s="1"/>
  <c r="MN10" i="29"/>
  <c r="MN102" i="29" s="1"/>
  <c r="MO10" i="29"/>
  <c r="MO102" i="29" s="1"/>
  <c r="MP10" i="29"/>
  <c r="MP102" i="29" s="1"/>
  <c r="MQ10" i="29"/>
  <c r="MQ102" i="29" s="1"/>
  <c r="MR10" i="29"/>
  <c r="MR102" i="29" s="1"/>
  <c r="MS10" i="29"/>
  <c r="MS102" i="29" s="1"/>
  <c r="MT10" i="29"/>
  <c r="MT102" i="29" s="1"/>
  <c r="MU10" i="29"/>
  <c r="MU102" i="29" s="1"/>
  <c r="MV10" i="29"/>
  <c r="MV102" i="29" s="1"/>
  <c r="MW10" i="29"/>
  <c r="MW102" i="29" s="1"/>
  <c r="MX10" i="29"/>
  <c r="MX102" i="29" s="1"/>
  <c r="MY10" i="29"/>
  <c r="MY102" i="29" s="1"/>
  <c r="MZ10" i="29"/>
  <c r="MZ102" i="29" s="1"/>
  <c r="NA10" i="29"/>
  <c r="NA102" i="29" s="1"/>
  <c r="NB10" i="29"/>
  <c r="NB102" i="29" s="1"/>
  <c r="NC10" i="29"/>
  <c r="NC102" i="29" s="1"/>
  <c r="ND10" i="29"/>
  <c r="ND102" i="29" s="1"/>
  <c r="NE10" i="29"/>
  <c r="NE102" i="29" s="1"/>
  <c r="NF10" i="29"/>
  <c r="NF102" i="29" s="1"/>
  <c r="NG10" i="29"/>
  <c r="NG102" i="29" s="1"/>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DI11" i="29"/>
  <c r="DJ11" i="29"/>
  <c r="DK11" i="29"/>
  <c r="DL11" i="29"/>
  <c r="DM11" i="29"/>
  <c r="DN11" i="29"/>
  <c r="DO11" i="29"/>
  <c r="DP11" i="29"/>
  <c r="DQ11" i="29"/>
  <c r="DR11" i="29"/>
  <c r="DS11" i="29"/>
  <c r="DT11" i="29"/>
  <c r="DU11" i="29"/>
  <c r="DV11" i="29"/>
  <c r="DW11" i="29"/>
  <c r="DX11" i="29"/>
  <c r="DY11" i="29"/>
  <c r="DZ11" i="29"/>
  <c r="EA11" i="29"/>
  <c r="EB11" i="29"/>
  <c r="EC11" i="29"/>
  <c r="ED11" i="29"/>
  <c r="EE11" i="29"/>
  <c r="EF11" i="29"/>
  <c r="EG11" i="29"/>
  <c r="EH11" i="29"/>
  <c r="EI11" i="29"/>
  <c r="EJ11" i="29"/>
  <c r="EK11" i="29"/>
  <c r="EL11" i="29"/>
  <c r="EM11" i="29"/>
  <c r="EN11" i="29"/>
  <c r="EO11" i="29"/>
  <c r="EP11" i="29"/>
  <c r="EQ11" i="29"/>
  <c r="ER11" i="29"/>
  <c r="ES11" i="29"/>
  <c r="ET11" i="29"/>
  <c r="EU11" i="29"/>
  <c r="EV11" i="29"/>
  <c r="EW11" i="29"/>
  <c r="EX11" i="29"/>
  <c r="EY11" i="29"/>
  <c r="EZ11" i="29"/>
  <c r="FA11" i="29"/>
  <c r="FB11" i="29"/>
  <c r="FC11" i="29"/>
  <c r="FD11" i="29"/>
  <c r="FE11" i="29"/>
  <c r="FF11" i="29"/>
  <c r="FG11" i="29"/>
  <c r="FH11" i="29"/>
  <c r="FI11" i="29"/>
  <c r="FJ11" i="29"/>
  <c r="FK11" i="29"/>
  <c r="FL11" i="29"/>
  <c r="FM11" i="29"/>
  <c r="FN11" i="29"/>
  <c r="FO11" i="29"/>
  <c r="FP11" i="29"/>
  <c r="FQ11" i="29"/>
  <c r="FR11" i="29"/>
  <c r="FS11" i="29"/>
  <c r="FT11" i="29"/>
  <c r="FU11" i="29"/>
  <c r="FV11" i="29"/>
  <c r="FW11" i="29"/>
  <c r="FX11" i="29"/>
  <c r="FY11" i="29"/>
  <c r="FZ11" i="29"/>
  <c r="GA11" i="29"/>
  <c r="GB11" i="29"/>
  <c r="GC11" i="29"/>
  <c r="GD11" i="29"/>
  <c r="GE11" i="29"/>
  <c r="GF11" i="29"/>
  <c r="GG11" i="29"/>
  <c r="GH11" i="29"/>
  <c r="GI11" i="29"/>
  <c r="GJ11" i="29"/>
  <c r="GK11" i="29"/>
  <c r="GL11" i="29"/>
  <c r="GM11" i="29"/>
  <c r="GN11" i="29"/>
  <c r="GO11" i="29"/>
  <c r="GP11" i="29"/>
  <c r="GQ11" i="29"/>
  <c r="GR11" i="29"/>
  <c r="GS11" i="29"/>
  <c r="GT11" i="29"/>
  <c r="GU11" i="29"/>
  <c r="GV11" i="29"/>
  <c r="GW11" i="29"/>
  <c r="GX11" i="29"/>
  <c r="GY11" i="29"/>
  <c r="GZ11" i="29"/>
  <c r="HA11" i="29"/>
  <c r="HB11" i="29"/>
  <c r="HC11" i="29"/>
  <c r="HD11" i="29"/>
  <c r="HE11" i="29"/>
  <c r="HF11" i="29"/>
  <c r="HG11" i="29"/>
  <c r="HH11" i="29"/>
  <c r="HI11" i="29"/>
  <c r="HJ11" i="29"/>
  <c r="HK11" i="29"/>
  <c r="HL11" i="29"/>
  <c r="HM11" i="29"/>
  <c r="HN11" i="29"/>
  <c r="HO11" i="29"/>
  <c r="HP11" i="29"/>
  <c r="HQ11" i="29"/>
  <c r="HR11" i="29"/>
  <c r="HS11" i="29"/>
  <c r="HT11" i="29"/>
  <c r="HU11" i="29"/>
  <c r="HV11" i="29"/>
  <c r="HW11" i="29"/>
  <c r="HX11" i="29"/>
  <c r="HY11" i="29"/>
  <c r="HZ11" i="29"/>
  <c r="IA11" i="29"/>
  <c r="IB11" i="29"/>
  <c r="IC11" i="29"/>
  <c r="ID11" i="29"/>
  <c r="IE11" i="29"/>
  <c r="IF11" i="29"/>
  <c r="IG11" i="29"/>
  <c r="IH11" i="29"/>
  <c r="II11" i="29"/>
  <c r="IJ11" i="29"/>
  <c r="IK11" i="29"/>
  <c r="IL11" i="29"/>
  <c r="IM11" i="29"/>
  <c r="IN11" i="29"/>
  <c r="IO11" i="29"/>
  <c r="IP11" i="29"/>
  <c r="IQ11" i="29"/>
  <c r="IR11" i="29"/>
  <c r="IS11" i="29"/>
  <c r="IT11" i="29"/>
  <c r="IU11" i="29"/>
  <c r="IV11" i="29"/>
  <c r="IW11" i="29"/>
  <c r="IX11" i="29"/>
  <c r="IY11" i="29"/>
  <c r="IZ11" i="29"/>
  <c r="JA11" i="29"/>
  <c r="JB11" i="29"/>
  <c r="JC11" i="29"/>
  <c r="JD11" i="29"/>
  <c r="JE11" i="29"/>
  <c r="JF11" i="29"/>
  <c r="JG11" i="29"/>
  <c r="JH11" i="29"/>
  <c r="JI11" i="29"/>
  <c r="JJ11" i="29"/>
  <c r="JK11" i="29"/>
  <c r="JL11" i="29"/>
  <c r="JM11" i="29"/>
  <c r="JN11" i="29"/>
  <c r="JO11" i="29"/>
  <c r="JP11" i="29"/>
  <c r="JQ11" i="29"/>
  <c r="JR11" i="29"/>
  <c r="JS11" i="29"/>
  <c r="JT11" i="29"/>
  <c r="JU11" i="29"/>
  <c r="JV11" i="29"/>
  <c r="JW11" i="29"/>
  <c r="JX11" i="29"/>
  <c r="JY11" i="29"/>
  <c r="JZ11" i="29"/>
  <c r="KA11" i="29"/>
  <c r="KB11" i="29"/>
  <c r="KC11" i="29"/>
  <c r="KD11" i="29"/>
  <c r="KE11" i="29"/>
  <c r="KF11" i="29"/>
  <c r="KG11" i="29"/>
  <c r="KH11" i="29"/>
  <c r="KI11" i="29"/>
  <c r="KJ11" i="29"/>
  <c r="KK11" i="29"/>
  <c r="KL11" i="29"/>
  <c r="KM11" i="29"/>
  <c r="KN11" i="29"/>
  <c r="KO11" i="29"/>
  <c r="KP11" i="29"/>
  <c r="KQ11" i="29"/>
  <c r="KR11" i="29"/>
  <c r="KS11" i="29"/>
  <c r="KT11" i="29"/>
  <c r="KU11" i="29"/>
  <c r="KV11" i="29"/>
  <c r="KW11" i="29"/>
  <c r="KX11" i="29"/>
  <c r="KY11" i="29"/>
  <c r="KZ11" i="29"/>
  <c r="LA11" i="29"/>
  <c r="LB11" i="29"/>
  <c r="LC11" i="29"/>
  <c r="LD11" i="29"/>
  <c r="LE11" i="29"/>
  <c r="LF11" i="29"/>
  <c r="LG11" i="29"/>
  <c r="LH11" i="29"/>
  <c r="LI11" i="29"/>
  <c r="LJ11" i="29"/>
  <c r="LK11" i="29"/>
  <c r="LL11" i="29"/>
  <c r="LM11" i="29"/>
  <c r="LN11" i="29"/>
  <c r="LO11" i="29"/>
  <c r="LP11" i="29"/>
  <c r="LQ11" i="29"/>
  <c r="LR11" i="29"/>
  <c r="LS11" i="29"/>
  <c r="LT11" i="29"/>
  <c r="LU11" i="29"/>
  <c r="LV11" i="29"/>
  <c r="LW11" i="29"/>
  <c r="LX11" i="29"/>
  <c r="LY11" i="29"/>
  <c r="LZ11" i="29"/>
  <c r="MA11" i="29"/>
  <c r="MB11" i="29"/>
  <c r="MC11" i="29"/>
  <c r="MD11" i="29"/>
  <c r="ME11" i="29"/>
  <c r="MF11" i="29"/>
  <c r="MG11" i="29"/>
  <c r="MH11" i="29"/>
  <c r="MI11" i="29"/>
  <c r="MJ11" i="29"/>
  <c r="MK11" i="29"/>
  <c r="ML11" i="29"/>
  <c r="MM11" i="29"/>
  <c r="MN11" i="29"/>
  <c r="MO11" i="29"/>
  <c r="MP11" i="29"/>
  <c r="MQ11" i="29"/>
  <c r="MR11" i="29"/>
  <c r="MS11" i="29"/>
  <c r="MT11" i="29"/>
  <c r="MU11" i="29"/>
  <c r="MV11" i="29"/>
  <c r="MW11" i="29"/>
  <c r="MX11" i="29"/>
  <c r="MY11" i="29"/>
  <c r="MZ11" i="29"/>
  <c r="NA11" i="29"/>
  <c r="NB11" i="29"/>
  <c r="NC11" i="29"/>
  <c r="ND11" i="29"/>
  <c r="NE11" i="29"/>
  <c r="NF11" i="29"/>
  <c r="NG11" i="29"/>
  <c r="H66" i="29"/>
  <c r="H69" i="29"/>
  <c r="EA12" i="29" l="1"/>
  <c r="BG12" i="29"/>
  <c r="NG16" i="29"/>
  <c r="NF67" i="29"/>
  <c r="NF68" i="29"/>
  <c r="NB67" i="29"/>
  <c r="NB68" i="29"/>
  <c r="NB62" i="29" s="1"/>
  <c r="MX67" i="29"/>
  <c r="MX68" i="29"/>
  <c r="MT67" i="29"/>
  <c r="MT68" i="29"/>
  <c r="MT62" i="29" s="1"/>
  <c r="MP67" i="29"/>
  <c r="MP68" i="29"/>
  <c r="ML67" i="29"/>
  <c r="ML68" i="29"/>
  <c r="ML62" i="29" s="1"/>
  <c r="MH67" i="29"/>
  <c r="MH68" i="29"/>
  <c r="MD67" i="29"/>
  <c r="MD68" i="29"/>
  <c r="MD62" i="29" s="1"/>
  <c r="LZ67" i="29"/>
  <c r="LZ68" i="29"/>
  <c r="LV67" i="29"/>
  <c r="LV68" i="29"/>
  <c r="LV62" i="29" s="1"/>
  <c r="LR67" i="29"/>
  <c r="LR68" i="29"/>
  <c r="LN68" i="29"/>
  <c r="LN67" i="29"/>
  <c r="LJ67" i="29"/>
  <c r="LJ68" i="29"/>
  <c r="LF67" i="29"/>
  <c r="LF68" i="29"/>
  <c r="LF62" i="29" s="1"/>
  <c r="LB67" i="29"/>
  <c r="LB68" i="29"/>
  <c r="KX67" i="29"/>
  <c r="KX68" i="29"/>
  <c r="KX62" i="29" s="1"/>
  <c r="KT67" i="29"/>
  <c r="KT68" i="29"/>
  <c r="KP67" i="29"/>
  <c r="KP68" i="29"/>
  <c r="KP62" i="29" s="1"/>
  <c r="KL67" i="29"/>
  <c r="KL68" i="29"/>
  <c r="KH67" i="29"/>
  <c r="KH68" i="29"/>
  <c r="KH62" i="29" s="1"/>
  <c r="KD67" i="29"/>
  <c r="KD68" i="29"/>
  <c r="JZ67" i="29"/>
  <c r="JZ68" i="29"/>
  <c r="JZ62" i="29" s="1"/>
  <c r="JV67" i="29"/>
  <c r="JV68" i="29"/>
  <c r="JR67" i="29"/>
  <c r="JR68" i="29"/>
  <c r="JR62" i="29" s="1"/>
  <c r="JN67" i="29"/>
  <c r="JN68" i="29"/>
  <c r="JJ67" i="29"/>
  <c r="JJ68" i="29"/>
  <c r="JJ62" i="29" s="1"/>
  <c r="JF67" i="29"/>
  <c r="JF68" i="29"/>
  <c r="JB67" i="29"/>
  <c r="JB68" i="29"/>
  <c r="JB62" i="29" s="1"/>
  <c r="IX67" i="29"/>
  <c r="IX68" i="29"/>
  <c r="IT67" i="29"/>
  <c r="IT68" i="29"/>
  <c r="IT62" i="29" s="1"/>
  <c r="IP67" i="29"/>
  <c r="IP68" i="29"/>
  <c r="IL67" i="29"/>
  <c r="IL68" i="29"/>
  <c r="IL62" i="29" s="1"/>
  <c r="IH67" i="29"/>
  <c r="IH68" i="29"/>
  <c r="ID67" i="29"/>
  <c r="ID68" i="29"/>
  <c r="ID62" i="29" s="1"/>
  <c r="HZ67" i="29"/>
  <c r="HZ68" i="29"/>
  <c r="HV68" i="29"/>
  <c r="HV67" i="29"/>
  <c r="HR68" i="29"/>
  <c r="HR67" i="29"/>
  <c r="HN67" i="29"/>
  <c r="HN68" i="29"/>
  <c r="HN62" i="29" s="1"/>
  <c r="HJ67" i="29"/>
  <c r="HJ68" i="29"/>
  <c r="HF68" i="29"/>
  <c r="HF67" i="29"/>
  <c r="HB68" i="29"/>
  <c r="HB67" i="29"/>
  <c r="GX67" i="29"/>
  <c r="GX68" i="29"/>
  <c r="GX62" i="29" s="1"/>
  <c r="GT67" i="29"/>
  <c r="GT68" i="29"/>
  <c r="GP68" i="29"/>
  <c r="GP67" i="29"/>
  <c r="GL68" i="29"/>
  <c r="GL67" i="29"/>
  <c r="GH67" i="29"/>
  <c r="GH68" i="29"/>
  <c r="GH62" i="29" s="1"/>
  <c r="GD67" i="29"/>
  <c r="GD68" i="29"/>
  <c r="FZ68" i="29"/>
  <c r="FZ67" i="29"/>
  <c r="FV68" i="29"/>
  <c r="FV67" i="29"/>
  <c r="FR67" i="29"/>
  <c r="FR68" i="29"/>
  <c r="FR62" i="29" s="1"/>
  <c r="FN67" i="29"/>
  <c r="FN68" i="29"/>
  <c r="FJ68" i="29"/>
  <c r="FJ67" i="29"/>
  <c r="FF68" i="29"/>
  <c r="FF67" i="29"/>
  <c r="FB67" i="29"/>
  <c r="FB68" i="29"/>
  <c r="FB62" i="29" s="1"/>
  <c r="EX67" i="29"/>
  <c r="EX68" i="29"/>
  <c r="ET68" i="29"/>
  <c r="ET67" i="29"/>
  <c r="EP68" i="29"/>
  <c r="EP67" i="29"/>
  <c r="EL67" i="29"/>
  <c r="EL68" i="29"/>
  <c r="EL62" i="29" s="1"/>
  <c r="EH67" i="29"/>
  <c r="EH68" i="29"/>
  <c r="ED68" i="29"/>
  <c r="ED67" i="29"/>
  <c r="DZ68" i="29"/>
  <c r="DZ67" i="29"/>
  <c r="DV67" i="29"/>
  <c r="DV68" i="29"/>
  <c r="DV62" i="29" s="1"/>
  <c r="DR67" i="29"/>
  <c r="DR68" i="29"/>
  <c r="DN68" i="29"/>
  <c r="DN67" i="29"/>
  <c r="DJ68" i="29"/>
  <c r="DJ67" i="29"/>
  <c r="DF67" i="29"/>
  <c r="DF68" i="29"/>
  <c r="DF62" i="29" s="1"/>
  <c r="DB67" i="29"/>
  <c r="DB68" i="29"/>
  <c r="CX68" i="29"/>
  <c r="CX67" i="29"/>
  <c r="CT68" i="29"/>
  <c r="CT67" i="29"/>
  <c r="CP67" i="29"/>
  <c r="CP68" i="29"/>
  <c r="CP62" i="29" s="1"/>
  <c r="CL67" i="29"/>
  <c r="CL68" i="29"/>
  <c r="CH68" i="29"/>
  <c r="CH67" i="29"/>
  <c r="CD68" i="29"/>
  <c r="CD67" i="29"/>
  <c r="BZ67" i="29"/>
  <c r="BZ68" i="29"/>
  <c r="BZ62" i="29" s="1"/>
  <c r="BV67" i="29"/>
  <c r="BV68" i="29"/>
  <c r="BR68" i="29"/>
  <c r="BR62" i="29" s="1"/>
  <c r="BR67" i="29"/>
  <c r="BN68" i="29"/>
  <c r="BN67" i="29"/>
  <c r="BJ67" i="29"/>
  <c r="BJ68" i="29"/>
  <c r="BJ62" i="29" s="1"/>
  <c r="BF67" i="29"/>
  <c r="BF68" i="29"/>
  <c r="BB68" i="29"/>
  <c r="BB67" i="29"/>
  <c r="AX68" i="29"/>
  <c r="AX67" i="29"/>
  <c r="AT67" i="29"/>
  <c r="AT68" i="29"/>
  <c r="AT62" i="29" s="1"/>
  <c r="AP67" i="29"/>
  <c r="AP68" i="29"/>
  <c r="AL68" i="29"/>
  <c r="AL67" i="29"/>
  <c r="AH68" i="29"/>
  <c r="AH67" i="29"/>
  <c r="AD67" i="29"/>
  <c r="AD68" i="29"/>
  <c r="AD62" i="29" s="1"/>
  <c r="Z67" i="29"/>
  <c r="Z68" i="29"/>
  <c r="V68" i="29"/>
  <c r="V67" i="29"/>
  <c r="R68" i="29"/>
  <c r="R67" i="29"/>
  <c r="N67" i="29"/>
  <c r="N68" i="29"/>
  <c r="N62" i="29" s="1"/>
  <c r="J67" i="29"/>
  <c r="J68" i="29"/>
  <c r="NE68" i="29"/>
  <c r="NE67" i="29"/>
  <c r="NA67" i="29"/>
  <c r="NA68" i="29"/>
  <c r="MW67" i="29"/>
  <c r="MW68" i="29"/>
  <c r="MW62" i="29" s="1"/>
  <c r="MS67" i="29"/>
  <c r="MS68" i="29"/>
  <c r="MO68" i="29"/>
  <c r="MO67" i="29"/>
  <c r="MK68" i="29"/>
  <c r="MK67" i="29"/>
  <c r="MG67" i="29"/>
  <c r="MG68" i="29"/>
  <c r="MG62" i="29" s="1"/>
  <c r="MC67" i="29"/>
  <c r="MC68" i="29"/>
  <c r="LY67" i="29"/>
  <c r="LY68" i="29"/>
  <c r="LY62" i="29" s="1"/>
  <c r="LU67" i="29"/>
  <c r="LU68" i="29"/>
  <c r="LQ67" i="29"/>
  <c r="LQ68" i="29"/>
  <c r="LQ62" i="29" s="1"/>
  <c r="LM67" i="29"/>
  <c r="LM68" i="29"/>
  <c r="LI67" i="29"/>
  <c r="LI68" i="29"/>
  <c r="LI62" i="29" s="1"/>
  <c r="LE67" i="29"/>
  <c r="LE68" i="29"/>
  <c r="LA67" i="29"/>
  <c r="LA68" i="29"/>
  <c r="LA62" i="29" s="1"/>
  <c r="KW67" i="29"/>
  <c r="KW68" i="29"/>
  <c r="KS67" i="29"/>
  <c r="KS68" i="29"/>
  <c r="KS62" i="29" s="1"/>
  <c r="KO67" i="29"/>
  <c r="KO68" i="29"/>
  <c r="KK67" i="29"/>
  <c r="KK68" i="29"/>
  <c r="KK62" i="29" s="1"/>
  <c r="KG67" i="29"/>
  <c r="KG68" i="29"/>
  <c r="KC67" i="29"/>
  <c r="KC68" i="29"/>
  <c r="KC62" i="29" s="1"/>
  <c r="JY67" i="29"/>
  <c r="JY68" i="29"/>
  <c r="JU67" i="29"/>
  <c r="JU68" i="29"/>
  <c r="JU62" i="29" s="1"/>
  <c r="JQ67" i="29"/>
  <c r="JQ68" i="29"/>
  <c r="JM67" i="29"/>
  <c r="JM68" i="29"/>
  <c r="JM62" i="29" s="1"/>
  <c r="JI67" i="29"/>
  <c r="JI68" i="29"/>
  <c r="JE67" i="29"/>
  <c r="JE68" i="29"/>
  <c r="JE62" i="29" s="1"/>
  <c r="JA67" i="29"/>
  <c r="JA68" i="29"/>
  <c r="IW67" i="29"/>
  <c r="IW68" i="29"/>
  <c r="IW62" i="29" s="1"/>
  <c r="IS67" i="29"/>
  <c r="IS68" i="29"/>
  <c r="IO67" i="29"/>
  <c r="IO68" i="29"/>
  <c r="IO62" i="29" s="1"/>
  <c r="IK67" i="29"/>
  <c r="IK68" i="29"/>
  <c r="IG67" i="29"/>
  <c r="IG68" i="29"/>
  <c r="IG62" i="29" s="1"/>
  <c r="IC67" i="29"/>
  <c r="IC68" i="29"/>
  <c r="HY67" i="29"/>
  <c r="HY68" i="29"/>
  <c r="HY62" i="29" s="1"/>
  <c r="HU67" i="29"/>
  <c r="HU68" i="29"/>
  <c r="HQ67" i="29"/>
  <c r="HQ68" i="29"/>
  <c r="HQ62" i="29" s="1"/>
  <c r="HM67" i="29"/>
  <c r="HM68" i="29"/>
  <c r="HI67" i="29"/>
  <c r="HI68" i="29"/>
  <c r="HI62" i="29" s="1"/>
  <c r="HE67" i="29"/>
  <c r="HE68" i="29"/>
  <c r="HA67" i="29"/>
  <c r="HA68" i="29"/>
  <c r="HA62" i="29" s="1"/>
  <c r="GW67" i="29"/>
  <c r="GW68" i="29"/>
  <c r="GS67" i="29"/>
  <c r="GS68" i="29"/>
  <c r="GS62" i="29" s="1"/>
  <c r="GO67" i="29"/>
  <c r="GO68" i="29"/>
  <c r="GK67" i="29"/>
  <c r="GK68" i="29"/>
  <c r="GK62" i="29" s="1"/>
  <c r="GG67" i="29"/>
  <c r="GG68" i="29"/>
  <c r="GC67" i="29"/>
  <c r="GC68" i="29"/>
  <c r="GC62" i="29" s="1"/>
  <c r="FY67" i="29"/>
  <c r="FY68" i="29"/>
  <c r="FU67" i="29"/>
  <c r="FU68" i="29"/>
  <c r="FU62" i="29" s="1"/>
  <c r="FQ67" i="29"/>
  <c r="FQ68" i="29"/>
  <c r="FM67" i="29"/>
  <c r="FM68" i="29"/>
  <c r="FM62" i="29" s="1"/>
  <c r="FI67" i="29"/>
  <c r="FI68" i="29"/>
  <c r="FE67" i="29"/>
  <c r="FE68" i="29"/>
  <c r="FE62" i="29" s="1"/>
  <c r="FA67" i="29"/>
  <c r="FA68" i="29"/>
  <c r="EW67" i="29"/>
  <c r="EW68" i="29"/>
  <c r="EW62" i="29" s="1"/>
  <c r="ES67" i="29"/>
  <c r="ES68" i="29"/>
  <c r="EO67" i="29"/>
  <c r="EO68" i="29"/>
  <c r="EO62" i="29" s="1"/>
  <c r="EK67" i="29"/>
  <c r="EK68" i="29"/>
  <c r="EG67" i="29"/>
  <c r="EG68" i="29"/>
  <c r="EG62" i="29" s="1"/>
  <c r="EC67" i="29"/>
  <c r="EC68" i="29"/>
  <c r="DY67" i="29"/>
  <c r="DY68" i="29"/>
  <c r="DY62" i="29" s="1"/>
  <c r="DU67" i="29"/>
  <c r="DU68" i="29"/>
  <c r="DQ67" i="29"/>
  <c r="DQ68" i="29"/>
  <c r="DQ62" i="29" s="1"/>
  <c r="DM67" i="29"/>
  <c r="DM68" i="29"/>
  <c r="DI67" i="29"/>
  <c r="DI68" i="29"/>
  <c r="DI62" i="29" s="1"/>
  <c r="DE67" i="29"/>
  <c r="DE68" i="29"/>
  <c r="DA67" i="29"/>
  <c r="DA68" i="29"/>
  <c r="DA62" i="29" s="1"/>
  <c r="CW67" i="29"/>
  <c r="CW68" i="29"/>
  <c r="CS67" i="29"/>
  <c r="CS68" i="29"/>
  <c r="CS62" i="29" s="1"/>
  <c r="CO67" i="29"/>
  <c r="CO68" i="29"/>
  <c r="CK67" i="29"/>
  <c r="CK68" i="29"/>
  <c r="CK62" i="29" s="1"/>
  <c r="CG67" i="29"/>
  <c r="CG68" i="29"/>
  <c r="CC67" i="29"/>
  <c r="CC68" i="29"/>
  <c r="CC62" i="29" s="1"/>
  <c r="BY67" i="29"/>
  <c r="BY68" i="29"/>
  <c r="BU67" i="29"/>
  <c r="BU68" i="29"/>
  <c r="BU62" i="29" s="1"/>
  <c r="BQ67" i="29"/>
  <c r="BQ68" i="29"/>
  <c r="BM67" i="29"/>
  <c r="BM68" i="29"/>
  <c r="BM62" i="29" s="1"/>
  <c r="BI67" i="29"/>
  <c r="BI68" i="29"/>
  <c r="BE67" i="29"/>
  <c r="BE68" i="29"/>
  <c r="BE62" i="29" s="1"/>
  <c r="BA67" i="29"/>
  <c r="BA68" i="29"/>
  <c r="AW67" i="29"/>
  <c r="AW68" i="29"/>
  <c r="AW62" i="29" s="1"/>
  <c r="AS67" i="29"/>
  <c r="AS68" i="29"/>
  <c r="AO67" i="29"/>
  <c r="AO68" i="29"/>
  <c r="AO62" i="29" s="1"/>
  <c r="AK67" i="29"/>
  <c r="AK68" i="29"/>
  <c r="AG67" i="29"/>
  <c r="AG68" i="29"/>
  <c r="AG62" i="29" s="1"/>
  <c r="AC67" i="29"/>
  <c r="AC68" i="29"/>
  <c r="Y67" i="29"/>
  <c r="Y68" i="29"/>
  <c r="Y62" i="29" s="1"/>
  <c r="U67" i="29"/>
  <c r="U68" i="29"/>
  <c r="Q67" i="29"/>
  <c r="Q68" i="29"/>
  <c r="Q62" i="29" s="1"/>
  <c r="M67" i="29"/>
  <c r="M68" i="29"/>
  <c r="I67" i="29"/>
  <c r="I68" i="29"/>
  <c r="I62" i="29" s="1"/>
  <c r="H67" i="29"/>
  <c r="H68" i="29"/>
  <c r="ND67" i="29"/>
  <c r="ND68" i="29"/>
  <c r="ND62" i="29" s="1"/>
  <c r="MZ67" i="29"/>
  <c r="MZ68" i="29"/>
  <c r="MV67" i="29"/>
  <c r="MV68" i="29"/>
  <c r="MV62" i="29" s="1"/>
  <c r="MR67" i="29"/>
  <c r="MR68" i="29"/>
  <c r="MN67" i="29"/>
  <c r="MN68" i="29"/>
  <c r="MN62" i="29" s="1"/>
  <c r="MJ67" i="29"/>
  <c r="MJ68" i="29"/>
  <c r="MF67" i="29"/>
  <c r="MF68" i="29"/>
  <c r="MF62" i="29" s="1"/>
  <c r="MB67" i="29"/>
  <c r="MB68" i="29"/>
  <c r="LX67" i="29"/>
  <c r="LX68" i="29"/>
  <c r="LX62" i="29" s="1"/>
  <c r="LT67" i="29"/>
  <c r="LT68" i="29"/>
  <c r="LP67" i="29"/>
  <c r="LP68" i="29"/>
  <c r="LP62" i="29" s="1"/>
  <c r="LL67" i="29"/>
  <c r="LL68" i="29"/>
  <c r="LH67" i="29"/>
  <c r="LH68" i="29"/>
  <c r="LH62" i="29" s="1"/>
  <c r="LD67" i="29"/>
  <c r="LD68" i="29"/>
  <c r="KZ67" i="29"/>
  <c r="KZ68" i="29"/>
  <c r="KZ62" i="29" s="1"/>
  <c r="KV67" i="29"/>
  <c r="KV68" i="29"/>
  <c r="KR67" i="29"/>
  <c r="KR68" i="29"/>
  <c r="KR62" i="29" s="1"/>
  <c r="KN67" i="29"/>
  <c r="KN68" i="29"/>
  <c r="KJ67" i="29"/>
  <c r="KJ68" i="29"/>
  <c r="KJ62" i="29" s="1"/>
  <c r="KF67" i="29"/>
  <c r="KF68" i="29"/>
  <c r="KB67" i="29"/>
  <c r="KB68" i="29"/>
  <c r="KB62" i="29" s="1"/>
  <c r="JX67" i="29"/>
  <c r="JX68" i="29"/>
  <c r="JT67" i="29"/>
  <c r="JT68" i="29"/>
  <c r="JT62" i="29" s="1"/>
  <c r="JP67" i="29"/>
  <c r="JP68" i="29"/>
  <c r="JL67" i="29"/>
  <c r="JL68" i="29"/>
  <c r="JL62" i="29" s="1"/>
  <c r="JH67" i="29"/>
  <c r="JH68" i="29"/>
  <c r="JD67" i="29"/>
  <c r="JD68" i="29"/>
  <c r="JD62" i="29" s="1"/>
  <c r="IZ67" i="29"/>
  <c r="IZ68" i="29"/>
  <c r="IV67" i="29"/>
  <c r="IV68" i="29"/>
  <c r="IV62" i="29" s="1"/>
  <c r="IR67" i="29"/>
  <c r="IR68" i="29"/>
  <c r="IN67" i="29"/>
  <c r="IN68" i="29"/>
  <c r="IN62" i="29" s="1"/>
  <c r="IJ67" i="29"/>
  <c r="IJ68" i="29"/>
  <c r="IF67" i="29"/>
  <c r="IF68" i="29"/>
  <c r="IF62" i="29" s="1"/>
  <c r="IB67" i="29"/>
  <c r="IB68" i="29"/>
  <c r="HX67" i="29"/>
  <c r="HX68" i="29"/>
  <c r="HX62" i="29" s="1"/>
  <c r="HT67" i="29"/>
  <c r="HT68" i="29"/>
  <c r="HP67" i="29"/>
  <c r="HP68" i="29"/>
  <c r="HP62" i="29" s="1"/>
  <c r="HL67" i="29"/>
  <c r="HL68" i="29"/>
  <c r="HH67" i="29"/>
  <c r="HH68" i="29"/>
  <c r="HH62" i="29" s="1"/>
  <c r="HD67" i="29"/>
  <c r="HD68" i="29"/>
  <c r="GZ67" i="29"/>
  <c r="GZ68" i="29"/>
  <c r="GZ62" i="29" s="1"/>
  <c r="GV67" i="29"/>
  <c r="GV68" i="29"/>
  <c r="GR67" i="29"/>
  <c r="GR68" i="29"/>
  <c r="GR62" i="29" s="1"/>
  <c r="GN67" i="29"/>
  <c r="GN68" i="29"/>
  <c r="GJ67" i="29"/>
  <c r="GJ68" i="29"/>
  <c r="GJ62" i="29" s="1"/>
  <c r="GF67" i="29"/>
  <c r="GF68" i="29"/>
  <c r="GB67" i="29"/>
  <c r="GB68" i="29"/>
  <c r="GB62" i="29" s="1"/>
  <c r="FX67" i="29"/>
  <c r="FX68" i="29"/>
  <c r="FT67" i="29"/>
  <c r="FT68" i="29"/>
  <c r="FT62" i="29" s="1"/>
  <c r="FP67" i="29"/>
  <c r="FP68" i="29"/>
  <c r="FL67" i="29"/>
  <c r="FL68" i="29"/>
  <c r="FL62" i="29" s="1"/>
  <c r="FH67" i="29"/>
  <c r="FH68" i="29"/>
  <c r="FD67" i="29"/>
  <c r="FD68" i="29"/>
  <c r="FD62" i="29" s="1"/>
  <c r="EZ67" i="29"/>
  <c r="EZ68" i="29"/>
  <c r="EV67" i="29"/>
  <c r="EV68" i="29"/>
  <c r="EV62" i="29" s="1"/>
  <c r="ER67" i="29"/>
  <c r="ER68" i="29"/>
  <c r="EN67" i="29"/>
  <c r="EN68" i="29"/>
  <c r="EN62" i="29" s="1"/>
  <c r="EJ67" i="29"/>
  <c r="EJ68" i="29"/>
  <c r="EF67" i="29"/>
  <c r="EF68" i="29"/>
  <c r="EF62" i="29" s="1"/>
  <c r="EB67" i="29"/>
  <c r="EB68" i="29"/>
  <c r="DX67" i="29"/>
  <c r="DX68" i="29"/>
  <c r="DX62" i="29" s="1"/>
  <c r="DT67" i="29"/>
  <c r="DT68" i="29"/>
  <c r="DP67" i="29"/>
  <c r="DP68" i="29"/>
  <c r="DP62" i="29" s="1"/>
  <c r="DL67" i="29"/>
  <c r="DL68" i="29"/>
  <c r="DH67" i="29"/>
  <c r="DH68" i="29"/>
  <c r="DH62" i="29" s="1"/>
  <c r="DD67" i="29"/>
  <c r="DD68" i="29"/>
  <c r="CZ67" i="29"/>
  <c r="CZ68" i="29"/>
  <c r="CZ62" i="29" s="1"/>
  <c r="CV67" i="29"/>
  <c r="CV68" i="29"/>
  <c r="CR67" i="29"/>
  <c r="CR68" i="29"/>
  <c r="CR62" i="29" s="1"/>
  <c r="CN67" i="29"/>
  <c r="CN68" i="29"/>
  <c r="CJ67" i="29"/>
  <c r="CJ68" i="29"/>
  <c r="CJ62" i="29" s="1"/>
  <c r="CF67" i="29"/>
  <c r="CF68" i="29"/>
  <c r="CB67" i="29"/>
  <c r="CB68" i="29"/>
  <c r="CB62" i="29" s="1"/>
  <c r="BX67" i="29"/>
  <c r="BX68" i="29"/>
  <c r="BT67" i="29"/>
  <c r="BT68" i="29"/>
  <c r="BT62" i="29" s="1"/>
  <c r="BP67" i="29"/>
  <c r="BP68" i="29"/>
  <c r="BL67" i="29"/>
  <c r="BL68" i="29"/>
  <c r="BL62" i="29" s="1"/>
  <c r="BH67" i="29"/>
  <c r="BH68" i="29"/>
  <c r="BD67" i="29"/>
  <c r="BD68" i="29"/>
  <c r="BD62" i="29" s="1"/>
  <c r="AZ67" i="29"/>
  <c r="AZ68" i="29"/>
  <c r="AV67" i="29"/>
  <c r="AV68" i="29"/>
  <c r="AR67" i="29"/>
  <c r="AR68" i="29"/>
  <c r="AN67" i="29"/>
  <c r="AN68" i="29"/>
  <c r="AN62" i="29" s="1"/>
  <c r="AJ67" i="29"/>
  <c r="AJ68" i="29"/>
  <c r="AF67" i="29"/>
  <c r="AF68" i="29"/>
  <c r="AF62" i="29" s="1"/>
  <c r="AB67" i="29"/>
  <c r="AB68" i="29"/>
  <c r="X67" i="29"/>
  <c r="X68" i="29"/>
  <c r="X62" i="29" s="1"/>
  <c r="T67" i="29"/>
  <c r="T68" i="29"/>
  <c r="P67" i="29"/>
  <c r="P68" i="29"/>
  <c r="P62" i="29" s="1"/>
  <c r="L67" i="29"/>
  <c r="L68" i="29"/>
  <c r="NG67" i="29"/>
  <c r="NG68" i="29"/>
  <c r="NG62" i="29" s="1"/>
  <c r="NC67" i="29"/>
  <c r="NC68" i="29"/>
  <c r="MY67" i="29"/>
  <c r="MY68" i="29"/>
  <c r="MY62" i="29" s="1"/>
  <c r="MU67" i="29"/>
  <c r="MU68" i="29"/>
  <c r="MQ67" i="29"/>
  <c r="MQ68" i="29"/>
  <c r="MQ62" i="29" s="1"/>
  <c r="MM67" i="29"/>
  <c r="MM68" i="29"/>
  <c r="MI67" i="29"/>
  <c r="MI68" i="29"/>
  <c r="MI62" i="29" s="1"/>
  <c r="ME67" i="29"/>
  <c r="ME68" i="29"/>
  <c r="MA67" i="29"/>
  <c r="MA68" i="29"/>
  <c r="MA62" i="29" s="1"/>
  <c r="LW67" i="29"/>
  <c r="LW68" i="29"/>
  <c r="LS67" i="29"/>
  <c r="LS68" i="29"/>
  <c r="LS62" i="29" s="1"/>
  <c r="LO67" i="29"/>
  <c r="LO68" i="29"/>
  <c r="LK67" i="29"/>
  <c r="LK68" i="29"/>
  <c r="LK62" i="29" s="1"/>
  <c r="LG67" i="29"/>
  <c r="LG68" i="29"/>
  <c r="LC67" i="29"/>
  <c r="LC68" i="29"/>
  <c r="LC62" i="29" s="1"/>
  <c r="KY67" i="29"/>
  <c r="KY68" i="29"/>
  <c r="KU67" i="29"/>
  <c r="KU68" i="29"/>
  <c r="KU62" i="29" s="1"/>
  <c r="KQ67" i="29"/>
  <c r="KQ68" i="29"/>
  <c r="KM67" i="29"/>
  <c r="KM68" i="29"/>
  <c r="KM62" i="29" s="1"/>
  <c r="KI67" i="29"/>
  <c r="KI68" i="29"/>
  <c r="KE67" i="29"/>
  <c r="KE68" i="29"/>
  <c r="KE62" i="29" s="1"/>
  <c r="KA67" i="29"/>
  <c r="KA68" i="29"/>
  <c r="JW67" i="29"/>
  <c r="JW68" i="29"/>
  <c r="JW62" i="29" s="1"/>
  <c r="JS67" i="29"/>
  <c r="JS68" i="29"/>
  <c r="JO67" i="29"/>
  <c r="JO68" i="29"/>
  <c r="JO62" i="29" s="1"/>
  <c r="JK67" i="29"/>
  <c r="JK68" i="29"/>
  <c r="JG67" i="29"/>
  <c r="JG68" i="29"/>
  <c r="JG62" i="29" s="1"/>
  <c r="JC67" i="29"/>
  <c r="JC68" i="29"/>
  <c r="IY67" i="29"/>
  <c r="IY68" i="29"/>
  <c r="IY62" i="29" s="1"/>
  <c r="IU67" i="29"/>
  <c r="IU68" i="29"/>
  <c r="IQ67" i="29"/>
  <c r="IQ68" i="29"/>
  <c r="IQ62" i="29" s="1"/>
  <c r="IM67" i="29"/>
  <c r="IM68" i="29"/>
  <c r="II67" i="29"/>
  <c r="II68" i="29"/>
  <c r="II62" i="29" s="1"/>
  <c r="IE67" i="29"/>
  <c r="IE68" i="29"/>
  <c r="IA67" i="29"/>
  <c r="IA68" i="29"/>
  <c r="IA62" i="29" s="1"/>
  <c r="HW67" i="29"/>
  <c r="HW68" i="29"/>
  <c r="HS67" i="29"/>
  <c r="HS68" i="29"/>
  <c r="HS62" i="29" s="1"/>
  <c r="HO67" i="29"/>
  <c r="HO68" i="29"/>
  <c r="HK67" i="29"/>
  <c r="HK68" i="29"/>
  <c r="HK62" i="29" s="1"/>
  <c r="HG67" i="29"/>
  <c r="HG68" i="29"/>
  <c r="HC67" i="29"/>
  <c r="HC68" i="29"/>
  <c r="HC62" i="29" s="1"/>
  <c r="GY67" i="29"/>
  <c r="GY68" i="29"/>
  <c r="GU67" i="29"/>
  <c r="GU68" i="29"/>
  <c r="GU62" i="29" s="1"/>
  <c r="GQ67" i="29"/>
  <c r="GQ68" i="29"/>
  <c r="GM67" i="29"/>
  <c r="GM68" i="29"/>
  <c r="GM62" i="29" s="1"/>
  <c r="GI67" i="29"/>
  <c r="GI68" i="29"/>
  <c r="GE67" i="29"/>
  <c r="GE68" i="29"/>
  <c r="GE62" i="29" s="1"/>
  <c r="GA67" i="29"/>
  <c r="GA68" i="29"/>
  <c r="FW67" i="29"/>
  <c r="FW68" i="29"/>
  <c r="FW62" i="29" s="1"/>
  <c r="FS67" i="29"/>
  <c r="FS68" i="29"/>
  <c r="FO67" i="29"/>
  <c r="FO68" i="29"/>
  <c r="FO62" i="29" s="1"/>
  <c r="FK67" i="29"/>
  <c r="FK68" i="29"/>
  <c r="FG67" i="29"/>
  <c r="FG68" i="29"/>
  <c r="FG62" i="29" s="1"/>
  <c r="FC67" i="29"/>
  <c r="FC68" i="29"/>
  <c r="EY67" i="29"/>
  <c r="EY68" i="29"/>
  <c r="EY62" i="29" s="1"/>
  <c r="EU67" i="29"/>
  <c r="EU68" i="29"/>
  <c r="EQ67" i="29"/>
  <c r="EQ68" i="29"/>
  <c r="EQ62" i="29" s="1"/>
  <c r="EM67" i="29"/>
  <c r="EM68" i="29"/>
  <c r="EI67" i="29"/>
  <c r="EI68" i="29"/>
  <c r="EI62" i="29" s="1"/>
  <c r="EE67" i="29"/>
  <c r="EE68" i="29"/>
  <c r="EA67" i="29"/>
  <c r="EA68" i="29"/>
  <c r="EA62" i="29" s="1"/>
  <c r="DW67" i="29"/>
  <c r="DW68" i="29"/>
  <c r="DS67" i="29"/>
  <c r="DS68" i="29"/>
  <c r="DS62" i="29" s="1"/>
  <c r="DO67" i="29"/>
  <c r="DO68" i="29"/>
  <c r="DK67" i="29"/>
  <c r="DK68" i="29"/>
  <c r="DK62" i="29" s="1"/>
  <c r="DG67" i="29"/>
  <c r="DG68" i="29"/>
  <c r="DC67" i="29"/>
  <c r="DC68" i="29"/>
  <c r="DC62" i="29" s="1"/>
  <c r="CY67" i="29"/>
  <c r="CY68" i="29"/>
  <c r="CU67" i="29"/>
  <c r="CU68" i="29"/>
  <c r="CU62" i="29" s="1"/>
  <c r="CQ67" i="29"/>
  <c r="CQ68" i="29"/>
  <c r="CM67" i="29"/>
  <c r="CM68" i="29"/>
  <c r="CM62" i="29" s="1"/>
  <c r="CI67" i="29"/>
  <c r="CI68" i="29"/>
  <c r="CE67" i="29"/>
  <c r="CE68" i="29"/>
  <c r="CE62" i="29" s="1"/>
  <c r="CA67" i="29"/>
  <c r="CA68" i="29"/>
  <c r="BW67" i="29"/>
  <c r="BW68" i="29"/>
  <c r="BW62" i="29" s="1"/>
  <c r="BS67" i="29"/>
  <c r="BS68" i="29"/>
  <c r="BO67" i="29"/>
  <c r="BO68" i="29"/>
  <c r="BO62" i="29" s="1"/>
  <c r="BK67" i="29"/>
  <c r="BK68" i="29"/>
  <c r="BG67" i="29"/>
  <c r="BG68" i="29"/>
  <c r="BG62" i="29" s="1"/>
  <c r="BC67" i="29"/>
  <c r="BC68" i="29"/>
  <c r="AY67" i="29"/>
  <c r="AY68" i="29"/>
  <c r="AY62" i="29" s="1"/>
  <c r="AU67" i="29"/>
  <c r="AU68" i="29"/>
  <c r="AQ67" i="29"/>
  <c r="AQ68" i="29"/>
  <c r="AQ62" i="29" s="1"/>
  <c r="AM67" i="29"/>
  <c r="AM68" i="29"/>
  <c r="AI67" i="29"/>
  <c r="AI68" i="29"/>
  <c r="AI62" i="29" s="1"/>
  <c r="AE67" i="29"/>
  <c r="AE68" i="29"/>
  <c r="AA67" i="29"/>
  <c r="AA68" i="29"/>
  <c r="AA62" i="29" s="1"/>
  <c r="W67" i="29"/>
  <c r="W68" i="29"/>
  <c r="S67" i="29"/>
  <c r="S68" i="29"/>
  <c r="S62" i="29" s="1"/>
  <c r="O67" i="29"/>
  <c r="O68" i="29"/>
  <c r="K67" i="29"/>
  <c r="K68" i="29"/>
  <c r="K62" i="29" s="1"/>
  <c r="ER17" i="29"/>
  <c r="ER20" i="29" s="1"/>
  <c r="ER23" i="29" s="1"/>
  <c r="CV17" i="29"/>
  <c r="AZ17" i="29"/>
  <c r="AZ20" i="29" s="1"/>
  <c r="AV62" i="29"/>
  <c r="IR62" i="29"/>
  <c r="MJ62" i="29"/>
  <c r="KW62" i="29"/>
  <c r="IC62" i="29"/>
  <c r="FI62" i="29"/>
  <c r="U62" i="29"/>
  <c r="ME62" i="29"/>
  <c r="JK62" i="29"/>
  <c r="GQ62" i="29"/>
  <c r="BC62" i="29"/>
  <c r="BB62" i="29"/>
  <c r="MC62" i="29"/>
  <c r="JI62" i="29"/>
  <c r="GO62" i="29"/>
  <c r="DU62" i="29"/>
  <c r="BA62" i="29"/>
  <c r="MB62" i="29"/>
  <c r="JH62" i="29"/>
  <c r="GN62" i="29"/>
  <c r="DT62" i="29"/>
  <c r="AZ62" i="29"/>
  <c r="MM62" i="29"/>
  <c r="JS62" i="29"/>
  <c r="GY62" i="29"/>
  <c r="EE62" i="29"/>
  <c r="MK62" i="29"/>
  <c r="GW62" i="29"/>
  <c r="EC62" i="29"/>
  <c r="BI62" i="29"/>
  <c r="BU12" i="29"/>
  <c r="AW12" i="29"/>
  <c r="FL12" i="29"/>
  <c r="EZ12" i="29"/>
  <c r="EN12" i="29"/>
  <c r="EB12" i="29"/>
  <c r="DP12" i="29"/>
  <c r="DD12" i="29"/>
  <c r="CR12" i="29"/>
  <c r="BT12" i="29"/>
  <c r="BH12" i="29"/>
  <c r="AV12" i="29"/>
  <c r="AJ12" i="29"/>
  <c r="X12" i="29"/>
  <c r="L12" i="29"/>
  <c r="HU12" i="29"/>
  <c r="GK12" i="29"/>
  <c r="EO12" i="29"/>
  <c r="CS12" i="29"/>
  <c r="AK12" i="29"/>
  <c r="HI12" i="29"/>
  <c r="DE12" i="29"/>
  <c r="BI12" i="29"/>
  <c r="M12" i="29"/>
  <c r="EV17" i="29"/>
  <c r="CZ17" i="29"/>
  <c r="CZ20" i="29" s="1"/>
  <c r="CZ23" i="29" s="1"/>
  <c r="BD17" i="29"/>
  <c r="EB17" i="29"/>
  <c r="EB20" i="29" s="1"/>
  <c r="CF17" i="29"/>
  <c r="CF20" i="29" s="1"/>
  <c r="CF23" i="29" s="1"/>
  <c r="AJ17" i="29"/>
  <c r="AJ20" i="29" s="1"/>
  <c r="AJ23" i="29" s="1"/>
  <c r="EF17" i="29"/>
  <c r="CJ17" i="29"/>
  <c r="CJ20" i="29" s="1"/>
  <c r="CJ23" i="29" s="1"/>
  <c r="I12" i="29"/>
  <c r="J12" i="29"/>
  <c r="MX12" i="29"/>
  <c r="ML12" i="29"/>
  <c r="LZ12" i="29"/>
  <c r="LB12" i="29"/>
  <c r="KP12" i="29"/>
  <c r="KD12" i="29"/>
  <c r="JF12" i="29"/>
  <c r="IT12" i="29"/>
  <c r="IH12" i="29"/>
  <c r="HV12" i="29"/>
  <c r="HJ12" i="29"/>
  <c r="GX12" i="29"/>
  <c r="GL12" i="29"/>
  <c r="FZ12" i="29"/>
  <c r="FN12" i="29"/>
  <c r="FB12" i="29"/>
  <c r="EP12" i="29"/>
  <c r="ED12" i="29"/>
  <c r="DR12" i="29"/>
  <c r="DF12" i="29"/>
  <c r="CH12" i="29"/>
  <c r="BV12" i="29"/>
  <c r="BJ12" i="29"/>
  <c r="AX12" i="29"/>
  <c r="H12" i="29"/>
  <c r="BD12" i="29"/>
  <c r="AN17" i="29"/>
  <c r="AN20" i="29" s="1"/>
  <c r="AN23" i="29" s="1"/>
  <c r="DP17" i="29"/>
  <c r="DP20" i="29" s="1"/>
  <c r="DP23" i="29" s="1"/>
  <c r="BT17" i="29"/>
  <c r="X17" i="29"/>
  <c r="X20" i="29" s="1"/>
  <c r="X23" i="29" s="1"/>
  <c r="AZ12" i="29"/>
  <c r="BP12" i="29"/>
  <c r="T12" i="29"/>
  <c r="AR12" i="29"/>
  <c r="AB12" i="29"/>
  <c r="AF12" i="29"/>
  <c r="FC12" i="29"/>
  <c r="EQ12" i="29"/>
  <c r="AY12" i="29"/>
  <c r="KE12" i="29"/>
  <c r="BW12" i="29"/>
  <c r="IU12" i="29"/>
  <c r="O12" i="29"/>
  <c r="BK12" i="29"/>
  <c r="AA12" i="29"/>
  <c r="II12" i="29"/>
  <c r="GM12" i="29"/>
  <c r="CU12" i="29"/>
  <c r="KQ12" i="29"/>
  <c r="CI12" i="29"/>
  <c r="GY12" i="29"/>
  <c r="Z12" i="29"/>
  <c r="CE12" i="29"/>
  <c r="NC12" i="29"/>
  <c r="MQ12" i="29"/>
  <c r="ME12" i="29"/>
  <c r="LG12" i="29"/>
  <c r="KU12" i="29"/>
  <c r="KI12" i="29"/>
  <c r="JK12" i="29"/>
  <c r="IY12" i="29"/>
  <c r="IM12" i="29"/>
  <c r="HO12" i="29"/>
  <c r="HC12" i="29"/>
  <c r="GQ12" i="29"/>
  <c r="GE12" i="29"/>
  <c r="FS12" i="29"/>
  <c r="FG12" i="29"/>
  <c r="EU12" i="29"/>
  <c r="EI12" i="29"/>
  <c r="DW12" i="29"/>
  <c r="DK12" i="29"/>
  <c r="CY12" i="29"/>
  <c r="CM12" i="29"/>
  <c r="CA12" i="29"/>
  <c r="BO12" i="29"/>
  <c r="BC12" i="29"/>
  <c r="AQ12" i="29"/>
  <c r="AE12" i="29"/>
  <c r="S12" i="29"/>
  <c r="AM12" i="29"/>
  <c r="DG12" i="29"/>
  <c r="DL17" i="29"/>
  <c r="DL20" i="29" s="1"/>
  <c r="DL23" i="29" s="1"/>
  <c r="BP17" i="29"/>
  <c r="BP20" i="29" s="1"/>
  <c r="BP23" i="29" s="1"/>
  <c r="BP26" i="29" s="1"/>
  <c r="T17" i="29"/>
  <c r="HS12" i="29"/>
  <c r="K12" i="29"/>
  <c r="MM12" i="29"/>
  <c r="MA12" i="29"/>
  <c r="LO12" i="29"/>
  <c r="JS12" i="29"/>
  <c r="HW12" i="29"/>
  <c r="HK12" i="29"/>
  <c r="GA12" i="29"/>
  <c r="FO12" i="29"/>
  <c r="EE12" i="29"/>
  <c r="DS12" i="29"/>
  <c r="AL12" i="29"/>
  <c r="N12" i="29"/>
  <c r="BM12" i="29"/>
  <c r="BA12" i="29"/>
  <c r="AO12" i="29"/>
  <c r="AC12" i="29"/>
  <c r="Q12" i="29"/>
  <c r="AN12" i="29"/>
  <c r="Y12" i="29"/>
  <c r="BQ12" i="29"/>
  <c r="AS12" i="29"/>
  <c r="U12" i="29"/>
  <c r="JM12" i="29"/>
  <c r="GG12" i="29"/>
  <c r="FI12" i="29"/>
  <c r="DY12" i="29"/>
  <c r="DM12" i="29"/>
  <c r="DA12" i="29"/>
  <c r="CO12" i="29"/>
  <c r="CC12" i="29"/>
  <c r="MG12" i="29"/>
  <c r="FH12" i="29"/>
  <c r="EV12" i="29"/>
  <c r="EJ12" i="29"/>
  <c r="DX12" i="29"/>
  <c r="DL12" i="29"/>
  <c r="CZ12" i="29"/>
  <c r="BL12" i="29"/>
  <c r="P12" i="29"/>
  <c r="FP12" i="29"/>
  <c r="FD12" i="29"/>
  <c r="ER12" i="29"/>
  <c r="EF12" i="29"/>
  <c r="DT12" i="29"/>
  <c r="DH12" i="29"/>
  <c r="CV12" i="29"/>
  <c r="BE12" i="29"/>
  <c r="AG12" i="29"/>
  <c r="MX103" i="29"/>
  <c r="MX104" i="29" s="1"/>
  <c r="ML103" i="29"/>
  <c r="ML104" i="29" s="1"/>
  <c r="LZ103" i="29"/>
  <c r="LZ104" i="29" s="1"/>
  <c r="LN103" i="29"/>
  <c r="LN104" i="29" s="1"/>
  <c r="LB103" i="29"/>
  <c r="LB104" i="29" s="1"/>
  <c r="KP103" i="29"/>
  <c r="KP104" i="29" s="1"/>
  <c r="KD103" i="29"/>
  <c r="KD104" i="29" s="1"/>
  <c r="JR103" i="29"/>
  <c r="JR104" i="29" s="1"/>
  <c r="JF103" i="29"/>
  <c r="JF104" i="29" s="1"/>
  <c r="IT103" i="29"/>
  <c r="IT104" i="29" s="1"/>
  <c r="IH103" i="29"/>
  <c r="IH104" i="29" s="1"/>
  <c r="HV103" i="29"/>
  <c r="HV104" i="29" s="1"/>
  <c r="HJ103" i="29"/>
  <c r="HJ104" i="29" s="1"/>
  <c r="LW12" i="29"/>
  <c r="IE12" i="29"/>
  <c r="EM12" i="29"/>
  <c r="BS12" i="29"/>
  <c r="W12" i="29"/>
  <c r="MU12" i="29"/>
  <c r="LK12" i="29"/>
  <c r="JC12" i="29"/>
  <c r="HG12" i="29"/>
  <c r="FK12" i="29"/>
  <c r="DO12" i="29"/>
  <c r="GU12" i="29"/>
  <c r="EY12" i="29"/>
  <c r="DC12" i="29"/>
  <c r="NG12" i="29"/>
  <c r="KY12" i="29"/>
  <c r="AI12" i="29"/>
  <c r="KA12" i="29"/>
  <c r="GI12" i="29"/>
  <c r="CQ12" i="29"/>
  <c r="AU12" i="29"/>
  <c r="JO12" i="29"/>
  <c r="FW12" i="29"/>
  <c r="LE12" i="29"/>
  <c r="KG12" i="29"/>
  <c r="JU12" i="29"/>
  <c r="HA12" i="29"/>
  <c r="FQ12" i="29"/>
  <c r="ES12" i="29"/>
  <c r="EG12" i="29"/>
  <c r="DU12" i="29"/>
  <c r="CK12" i="29"/>
  <c r="BY12" i="29"/>
  <c r="CT12" i="29"/>
  <c r="GD12" i="29"/>
  <c r="EH12" i="29"/>
  <c r="EX12" i="29"/>
  <c r="CP12" i="29"/>
  <c r="V12" i="29"/>
  <c r="GT12" i="29"/>
  <c r="AH12" i="29"/>
  <c r="GH12" i="29"/>
  <c r="DZ12" i="29"/>
  <c r="CD12" i="29"/>
  <c r="AT12" i="29"/>
  <c r="IP12" i="29"/>
  <c r="BF12" i="29"/>
  <c r="FV12" i="29"/>
  <c r="DB12" i="29"/>
  <c r="BR12" i="29"/>
  <c r="ID12" i="29"/>
  <c r="GX103" i="29"/>
  <c r="GX104" i="29" s="1"/>
  <c r="GL103" i="29"/>
  <c r="GL104" i="29" s="1"/>
  <c r="FZ103" i="29"/>
  <c r="FZ104" i="29" s="1"/>
  <c r="FN103" i="29"/>
  <c r="FN104" i="29" s="1"/>
  <c r="FB103" i="29"/>
  <c r="FB104" i="29" s="1"/>
  <c r="EP103" i="29"/>
  <c r="EP104" i="29" s="1"/>
  <c r="ED103" i="29"/>
  <c r="ED104" i="29" s="1"/>
  <c r="DR103" i="29"/>
  <c r="DR104" i="29" s="1"/>
  <c r="DF103" i="29"/>
  <c r="DF104" i="29" s="1"/>
  <c r="CT103" i="29"/>
  <c r="CT104" i="29" s="1"/>
  <c r="CH103" i="29"/>
  <c r="CH104" i="29" s="1"/>
  <c r="BV103" i="29"/>
  <c r="BV104" i="29" s="1"/>
  <c r="BJ103" i="29"/>
  <c r="BJ104" i="29" s="1"/>
  <c r="AX103" i="29"/>
  <c r="AX104" i="29" s="1"/>
  <c r="AL103" i="29"/>
  <c r="AL104" i="29" s="1"/>
  <c r="Z103" i="29"/>
  <c r="Z104" i="29" s="1"/>
  <c r="N103" i="29"/>
  <c r="N104" i="29" s="1"/>
  <c r="JN12" i="29"/>
  <c r="MW103" i="29"/>
  <c r="MW104" i="29" s="1"/>
  <c r="MK103" i="29"/>
  <c r="MK104" i="29" s="1"/>
  <c r="LY103" i="29"/>
  <c r="LY104" i="29" s="1"/>
  <c r="LM103" i="29"/>
  <c r="LM104" i="29" s="1"/>
  <c r="LA103" i="29"/>
  <c r="LA104" i="29" s="1"/>
  <c r="KO103" i="29"/>
  <c r="KO104" i="29" s="1"/>
  <c r="KC103" i="29"/>
  <c r="KC104" i="29" s="1"/>
  <c r="JQ103" i="29"/>
  <c r="JQ104" i="29" s="1"/>
  <c r="JE103" i="29"/>
  <c r="JE104" i="29" s="1"/>
  <c r="IS103" i="29"/>
  <c r="IS104" i="29" s="1"/>
  <c r="IG103" i="29"/>
  <c r="IG104" i="29" s="1"/>
  <c r="HU103" i="29"/>
  <c r="HU104" i="29" s="1"/>
  <c r="HI103" i="29"/>
  <c r="HI104" i="29" s="1"/>
  <c r="GW103" i="29"/>
  <c r="GW104" i="29" s="1"/>
  <c r="GK103" i="29"/>
  <c r="GK104" i="29" s="1"/>
  <c r="FY103" i="29"/>
  <c r="FY104" i="29" s="1"/>
  <c r="FM103" i="29"/>
  <c r="FM104" i="29" s="1"/>
  <c r="FA103" i="29"/>
  <c r="FA104" i="29" s="1"/>
  <c r="EO103" i="29"/>
  <c r="EO104" i="29" s="1"/>
  <c r="EC103" i="29"/>
  <c r="EC104" i="29" s="1"/>
  <c r="DQ103" i="29"/>
  <c r="DQ104" i="29" s="1"/>
  <c r="DE103" i="29"/>
  <c r="DE104" i="29" s="1"/>
  <c r="CS103" i="29"/>
  <c r="CS104" i="29" s="1"/>
  <c r="CG103" i="29"/>
  <c r="CG104" i="29" s="1"/>
  <c r="BU103" i="29"/>
  <c r="BU104" i="29" s="1"/>
  <c r="BI103" i="29"/>
  <c r="BI104" i="29" s="1"/>
  <c r="AW103" i="29"/>
  <c r="AW104" i="29" s="1"/>
  <c r="AK103" i="29"/>
  <c r="AK104" i="29" s="1"/>
  <c r="Y103" i="29"/>
  <c r="Y104" i="29" s="1"/>
  <c r="M103" i="29"/>
  <c r="M104" i="29" s="1"/>
  <c r="CW12" i="29"/>
  <c r="ER102" i="29"/>
  <c r="EF102" i="29"/>
  <c r="CV102" i="29"/>
  <c r="CJ102" i="29"/>
  <c r="AZ102" i="29"/>
  <c r="AN102" i="29"/>
  <c r="EV101" i="29"/>
  <c r="DL101" i="29"/>
  <c r="CZ101" i="29"/>
  <c r="BP101" i="29"/>
  <c r="BD101" i="29"/>
  <c r="T101" i="29"/>
  <c r="MV103" i="29"/>
  <c r="MV104" i="29" s="1"/>
  <c r="MJ103" i="29"/>
  <c r="MJ104" i="29" s="1"/>
  <c r="LX103" i="29"/>
  <c r="LX104" i="29" s="1"/>
  <c r="LL103" i="29"/>
  <c r="LL104" i="29" s="1"/>
  <c r="KZ103" i="29"/>
  <c r="KZ104" i="29" s="1"/>
  <c r="KN103" i="29"/>
  <c r="KN104" i="29" s="1"/>
  <c r="KB103" i="29"/>
  <c r="KB104" i="29" s="1"/>
  <c r="JP103" i="29"/>
  <c r="JP104" i="29" s="1"/>
  <c r="JD103" i="29"/>
  <c r="JD104" i="29" s="1"/>
  <c r="IR103" i="29"/>
  <c r="IR104" i="29" s="1"/>
  <c r="IF103" i="29"/>
  <c r="IF104" i="29" s="1"/>
  <c r="HT103" i="29"/>
  <c r="HT104" i="29" s="1"/>
  <c r="HH103" i="29"/>
  <c r="HH104" i="29" s="1"/>
  <c r="GV103" i="29"/>
  <c r="GV104" i="29" s="1"/>
  <c r="GJ103" i="29"/>
  <c r="GJ104" i="29" s="1"/>
  <c r="FX103" i="29"/>
  <c r="FX104" i="29" s="1"/>
  <c r="FL103" i="29"/>
  <c r="FL104" i="29" s="1"/>
  <c r="EZ103" i="29"/>
  <c r="EZ104" i="29" s="1"/>
  <c r="EN103" i="29"/>
  <c r="EN104" i="29" s="1"/>
  <c r="EB100" i="29"/>
  <c r="DP100" i="29"/>
  <c r="DD103" i="29"/>
  <c r="DD104" i="29" s="1"/>
  <c r="CR103" i="29"/>
  <c r="CR104" i="29" s="1"/>
  <c r="CF100" i="29"/>
  <c r="BT100" i="29"/>
  <c r="BH103" i="29"/>
  <c r="BH104" i="29" s="1"/>
  <c r="AV103" i="29"/>
  <c r="AV104" i="29" s="1"/>
  <c r="AJ100" i="29"/>
  <c r="X100" i="29"/>
  <c r="L103" i="29"/>
  <c r="L104" i="29" s="1"/>
  <c r="NG103" i="29"/>
  <c r="NG104" i="29" s="1"/>
  <c r="MU103" i="29"/>
  <c r="MU104" i="29" s="1"/>
  <c r="MI103" i="29"/>
  <c r="MI104" i="29" s="1"/>
  <c r="LW103" i="29"/>
  <c r="LW104" i="29" s="1"/>
  <c r="LK103" i="29"/>
  <c r="LK104" i="29" s="1"/>
  <c r="KY103" i="29"/>
  <c r="KY104" i="29" s="1"/>
  <c r="KM103" i="29"/>
  <c r="KM104" i="29" s="1"/>
  <c r="KA103" i="29"/>
  <c r="KA104" i="29" s="1"/>
  <c r="JO103" i="29"/>
  <c r="JO104" i="29" s="1"/>
  <c r="JC103" i="29"/>
  <c r="JC104" i="29" s="1"/>
  <c r="IQ103" i="29"/>
  <c r="IQ104" i="29" s="1"/>
  <c r="IE103" i="29"/>
  <c r="IE104" i="29" s="1"/>
  <c r="HS103" i="29"/>
  <c r="HS104" i="29" s="1"/>
  <c r="HG103" i="29"/>
  <c r="HG104" i="29" s="1"/>
  <c r="GU103" i="29"/>
  <c r="GU104" i="29" s="1"/>
  <c r="GI103" i="29"/>
  <c r="GI104" i="29" s="1"/>
  <c r="FW103" i="29"/>
  <c r="FW104" i="29" s="1"/>
  <c r="FK103" i="29"/>
  <c r="FK104" i="29" s="1"/>
  <c r="EY103" i="29"/>
  <c r="EY104" i="29" s="1"/>
  <c r="EM103" i="29"/>
  <c r="EM104" i="29" s="1"/>
  <c r="EA103" i="29"/>
  <c r="EA104" i="29" s="1"/>
  <c r="DO103" i="29"/>
  <c r="DO104" i="29" s="1"/>
  <c r="DC103" i="29"/>
  <c r="DC104" i="29" s="1"/>
  <c r="CQ103" i="29"/>
  <c r="CQ104" i="29" s="1"/>
  <c r="CE103" i="29"/>
  <c r="CE104" i="29" s="1"/>
  <c r="BS103" i="29"/>
  <c r="BS104" i="29" s="1"/>
  <c r="BG103" i="29"/>
  <c r="BG104" i="29" s="1"/>
  <c r="AU103" i="29"/>
  <c r="AU104" i="29" s="1"/>
  <c r="AI103" i="29"/>
  <c r="AI104" i="29" s="1"/>
  <c r="W103" i="29"/>
  <c r="W104" i="29" s="1"/>
  <c r="K103" i="29"/>
  <c r="K104" i="29" s="1"/>
  <c r="NF12" i="29"/>
  <c r="FR12" i="29"/>
  <c r="DV12" i="29"/>
  <c r="BN12" i="29"/>
  <c r="BB12" i="29"/>
  <c r="AP12" i="29"/>
  <c r="AD12" i="29"/>
  <c r="R12" i="29"/>
  <c r="LV12" i="29"/>
  <c r="LJ12" i="29"/>
  <c r="KL12" i="29"/>
  <c r="HR12" i="29"/>
  <c r="HF12" i="29"/>
  <c r="FJ12" i="29"/>
  <c r="EL12" i="29"/>
  <c r="DN12" i="29"/>
  <c r="NF103" i="29"/>
  <c r="NF104" i="29" s="1"/>
  <c r="MT103" i="29"/>
  <c r="MT104" i="29" s="1"/>
  <c r="MH103" i="29"/>
  <c r="MH104" i="29" s="1"/>
  <c r="LV103" i="29"/>
  <c r="LV104" i="29" s="1"/>
  <c r="LJ103" i="29"/>
  <c r="LJ104" i="29" s="1"/>
  <c r="KX103" i="29"/>
  <c r="KX104" i="29" s="1"/>
  <c r="KL103" i="29"/>
  <c r="KL104" i="29" s="1"/>
  <c r="JZ103" i="29"/>
  <c r="JZ104" i="29" s="1"/>
  <c r="JN103" i="29"/>
  <c r="JN104" i="29" s="1"/>
  <c r="JB103" i="29"/>
  <c r="JB104" i="29" s="1"/>
  <c r="IP103" i="29"/>
  <c r="IP104" i="29" s="1"/>
  <c r="ID103" i="29"/>
  <c r="ID104" i="29" s="1"/>
  <c r="HR103" i="29"/>
  <c r="HR104" i="29" s="1"/>
  <c r="HF103" i="29"/>
  <c r="HF104" i="29" s="1"/>
  <c r="GT103" i="29"/>
  <c r="GT104" i="29" s="1"/>
  <c r="GH103" i="29"/>
  <c r="GH104" i="29" s="1"/>
  <c r="FV103" i="29"/>
  <c r="FV104" i="29" s="1"/>
  <c r="FJ103" i="29"/>
  <c r="FJ104" i="29" s="1"/>
  <c r="EX103" i="29"/>
  <c r="EX104" i="29" s="1"/>
  <c r="EL103" i="29"/>
  <c r="EL104" i="29" s="1"/>
  <c r="DZ103" i="29"/>
  <c r="DZ104" i="29" s="1"/>
  <c r="DN103" i="29"/>
  <c r="DN104" i="29" s="1"/>
  <c r="DB103" i="29"/>
  <c r="DB104" i="29" s="1"/>
  <c r="CP103" i="29"/>
  <c r="CP104" i="29" s="1"/>
  <c r="CD103" i="29"/>
  <c r="CD104" i="29" s="1"/>
  <c r="BR103" i="29"/>
  <c r="BR104" i="29" s="1"/>
  <c r="BF103" i="29"/>
  <c r="BF104" i="29" s="1"/>
  <c r="AT103" i="29"/>
  <c r="AT104" i="29" s="1"/>
  <c r="AH103" i="29"/>
  <c r="AH104" i="29" s="1"/>
  <c r="V103" i="29"/>
  <c r="V104" i="29" s="1"/>
  <c r="J103" i="29"/>
  <c r="J104" i="29" s="1"/>
  <c r="KT12" i="29"/>
  <c r="IX12" i="29"/>
  <c r="HB12" i="29"/>
  <c r="NE103" i="29"/>
  <c r="NE104" i="29" s="1"/>
  <c r="MS103" i="29"/>
  <c r="MS104" i="29" s="1"/>
  <c r="MG103" i="29"/>
  <c r="MG104" i="29" s="1"/>
  <c r="LU103" i="29"/>
  <c r="LU104" i="29" s="1"/>
  <c r="LI103" i="29"/>
  <c r="LI104" i="29" s="1"/>
  <c r="KW103" i="29"/>
  <c r="KW104" i="29" s="1"/>
  <c r="KK103" i="29"/>
  <c r="KK104" i="29" s="1"/>
  <c r="JY103" i="29"/>
  <c r="JY104" i="29" s="1"/>
  <c r="JM103" i="29"/>
  <c r="JM104" i="29" s="1"/>
  <c r="JA103" i="29"/>
  <c r="JA104" i="29" s="1"/>
  <c r="IO103" i="29"/>
  <c r="IO104" i="29" s="1"/>
  <c r="IC103" i="29"/>
  <c r="IC104" i="29" s="1"/>
  <c r="HQ103" i="29"/>
  <c r="HQ104" i="29" s="1"/>
  <c r="HE103" i="29"/>
  <c r="HE104" i="29" s="1"/>
  <c r="GS103" i="29"/>
  <c r="GS104" i="29" s="1"/>
  <c r="GG103" i="29"/>
  <c r="GG104" i="29" s="1"/>
  <c r="FU103" i="29"/>
  <c r="FU104" i="29" s="1"/>
  <c r="FI103" i="29"/>
  <c r="FI104" i="29" s="1"/>
  <c r="EW103" i="29"/>
  <c r="EW104" i="29" s="1"/>
  <c r="EK103" i="29"/>
  <c r="EK104" i="29" s="1"/>
  <c r="DY103" i="29"/>
  <c r="DY104" i="29" s="1"/>
  <c r="DM103" i="29"/>
  <c r="DM104" i="29" s="1"/>
  <c r="DA103" i="29"/>
  <c r="DA104" i="29" s="1"/>
  <c r="CO103" i="29"/>
  <c r="CO104" i="29" s="1"/>
  <c r="CC103" i="29"/>
  <c r="CC104" i="29" s="1"/>
  <c r="BQ103" i="29"/>
  <c r="BQ104" i="29" s="1"/>
  <c r="BE103" i="29"/>
  <c r="BE104" i="29" s="1"/>
  <c r="AS103" i="29"/>
  <c r="AS104" i="29" s="1"/>
  <c r="AG103" i="29"/>
  <c r="AG104" i="29" s="1"/>
  <c r="U103" i="29"/>
  <c r="U104" i="29" s="1"/>
  <c r="I103" i="29"/>
  <c r="I104" i="29" s="1"/>
  <c r="LY12" i="29"/>
  <c r="IS12" i="29"/>
  <c r="EB102" i="29"/>
  <c r="DP102" i="29"/>
  <c r="CF102" i="29"/>
  <c r="BT102" i="29"/>
  <c r="AJ102" i="29"/>
  <c r="X102" i="29"/>
  <c r="ER101" i="29"/>
  <c r="EF101" i="29"/>
  <c r="CV101" i="29"/>
  <c r="CJ101" i="29"/>
  <c r="AZ101" i="29"/>
  <c r="AN101" i="29"/>
  <c r="ND103" i="29"/>
  <c r="ND104" i="29" s="1"/>
  <c r="MR103" i="29"/>
  <c r="MR104" i="29" s="1"/>
  <c r="MF103" i="29"/>
  <c r="MF104" i="29" s="1"/>
  <c r="LT103" i="29"/>
  <c r="LT104" i="29" s="1"/>
  <c r="LH103" i="29"/>
  <c r="LH104" i="29" s="1"/>
  <c r="KV103" i="29"/>
  <c r="KV104" i="29" s="1"/>
  <c r="KJ103" i="29"/>
  <c r="KJ104" i="29" s="1"/>
  <c r="JX103" i="29"/>
  <c r="JX104" i="29" s="1"/>
  <c r="JL103" i="29"/>
  <c r="JL104" i="29" s="1"/>
  <c r="IZ103" i="29"/>
  <c r="IZ104" i="29" s="1"/>
  <c r="IN103" i="29"/>
  <c r="IN104" i="29" s="1"/>
  <c r="IB103" i="29"/>
  <c r="IB104" i="29" s="1"/>
  <c r="HP103" i="29"/>
  <c r="HP104" i="29" s="1"/>
  <c r="HD103" i="29"/>
  <c r="HD104" i="29" s="1"/>
  <c r="GR103" i="29"/>
  <c r="GR104" i="29" s="1"/>
  <c r="GF103" i="29"/>
  <c r="GF104" i="29" s="1"/>
  <c r="FT103" i="29"/>
  <c r="FT104" i="29" s="1"/>
  <c r="FH103" i="29"/>
  <c r="FH104" i="29" s="1"/>
  <c r="EV20" i="29"/>
  <c r="EV100" i="29"/>
  <c r="EJ103" i="29"/>
  <c r="EJ104" i="29" s="1"/>
  <c r="DX103" i="29"/>
  <c r="DX104" i="29" s="1"/>
  <c r="DL100" i="29"/>
  <c r="CZ100" i="29"/>
  <c r="CN103" i="29"/>
  <c r="CN104" i="29" s="1"/>
  <c r="CB103" i="29"/>
  <c r="CB104" i="29" s="1"/>
  <c r="BP100" i="29"/>
  <c r="BD100" i="29"/>
  <c r="AR103" i="29"/>
  <c r="AR104" i="29" s="1"/>
  <c r="AF103" i="29"/>
  <c r="AF104" i="29" s="1"/>
  <c r="T100" i="29"/>
  <c r="H103" i="29"/>
  <c r="H104" i="29" s="1"/>
  <c r="MH12" i="29"/>
  <c r="DJ12" i="29"/>
  <c r="NC103" i="29"/>
  <c r="NC104" i="29" s="1"/>
  <c r="MQ103" i="29"/>
  <c r="MQ104" i="29" s="1"/>
  <c r="ME103" i="29"/>
  <c r="ME104" i="29" s="1"/>
  <c r="LS103" i="29"/>
  <c r="LS104" i="29" s="1"/>
  <c r="LG103" i="29"/>
  <c r="LG104" i="29" s="1"/>
  <c r="KU103" i="29"/>
  <c r="KU104" i="29" s="1"/>
  <c r="KI103" i="29"/>
  <c r="KI104" i="29" s="1"/>
  <c r="JW103" i="29"/>
  <c r="JW104" i="29" s="1"/>
  <c r="JK103" i="29"/>
  <c r="JK104" i="29" s="1"/>
  <c r="IY103" i="29"/>
  <c r="IY104" i="29" s="1"/>
  <c r="IM103" i="29"/>
  <c r="IM104" i="29" s="1"/>
  <c r="IA103" i="29"/>
  <c r="IA104" i="29" s="1"/>
  <c r="HO103" i="29"/>
  <c r="HO104" i="29" s="1"/>
  <c r="HC103" i="29"/>
  <c r="HC104" i="29" s="1"/>
  <c r="GQ103" i="29"/>
  <c r="GQ104" i="29" s="1"/>
  <c r="GE103" i="29"/>
  <c r="GE104" i="29" s="1"/>
  <c r="FS103" i="29"/>
  <c r="FS104" i="29" s="1"/>
  <c r="FG103" i="29"/>
  <c r="FG104" i="29" s="1"/>
  <c r="EU103" i="29"/>
  <c r="EU104" i="29" s="1"/>
  <c r="EI103" i="29"/>
  <c r="EI104" i="29" s="1"/>
  <c r="DW103" i="29"/>
  <c r="DW104" i="29" s="1"/>
  <c r="DK103" i="29"/>
  <c r="DK104" i="29" s="1"/>
  <c r="CY103" i="29"/>
  <c r="CY104" i="29" s="1"/>
  <c r="CM103" i="29"/>
  <c r="CM104" i="29" s="1"/>
  <c r="CA103" i="29"/>
  <c r="CA104" i="29" s="1"/>
  <c r="BO103" i="29"/>
  <c r="BO104" i="29" s="1"/>
  <c r="BC103" i="29"/>
  <c r="BC104" i="29" s="1"/>
  <c r="AQ103" i="29"/>
  <c r="AQ104" i="29" s="1"/>
  <c r="AE103" i="29"/>
  <c r="AE104" i="29" s="1"/>
  <c r="S103" i="29"/>
  <c r="S104" i="29" s="1"/>
  <c r="LF12" i="29"/>
  <c r="MP12" i="29"/>
  <c r="JJ12" i="29"/>
  <c r="HZ12" i="29"/>
  <c r="HN12" i="29"/>
  <c r="GP12" i="29"/>
  <c r="FF12" i="29"/>
  <c r="ET12" i="29"/>
  <c r="CX12" i="29"/>
  <c r="CL12" i="29"/>
  <c r="NB103" i="29"/>
  <c r="NB104" i="29" s="1"/>
  <c r="MP103" i="29"/>
  <c r="MP104" i="29" s="1"/>
  <c r="MD103" i="29"/>
  <c r="MD104" i="29" s="1"/>
  <c r="LR103" i="29"/>
  <c r="LR104" i="29" s="1"/>
  <c r="LF103" i="29"/>
  <c r="LF104" i="29" s="1"/>
  <c r="KT103" i="29"/>
  <c r="KT104" i="29" s="1"/>
  <c r="KH103" i="29"/>
  <c r="KH104" i="29" s="1"/>
  <c r="JV103" i="29"/>
  <c r="JV104" i="29" s="1"/>
  <c r="JJ103" i="29"/>
  <c r="JJ104" i="29" s="1"/>
  <c r="IX103" i="29"/>
  <c r="IX104" i="29" s="1"/>
  <c r="IL103" i="29"/>
  <c r="IL104" i="29" s="1"/>
  <c r="HZ103" i="29"/>
  <c r="HZ104" i="29" s="1"/>
  <c r="HN103" i="29"/>
  <c r="HN104" i="29" s="1"/>
  <c r="HB103" i="29"/>
  <c r="HB104" i="29" s="1"/>
  <c r="GP103" i="29"/>
  <c r="GP104" i="29" s="1"/>
  <c r="GD103" i="29"/>
  <c r="GD104" i="29" s="1"/>
  <c r="FR103" i="29"/>
  <c r="FR104" i="29" s="1"/>
  <c r="FF103" i="29"/>
  <c r="FF104" i="29" s="1"/>
  <c r="ET103" i="29"/>
  <c r="ET104" i="29" s="1"/>
  <c r="EH103" i="29"/>
  <c r="EH104" i="29" s="1"/>
  <c r="DV103" i="29"/>
  <c r="DV104" i="29" s="1"/>
  <c r="DJ103" i="29"/>
  <c r="DJ104" i="29" s="1"/>
  <c r="CX103" i="29"/>
  <c r="CX104" i="29" s="1"/>
  <c r="CL103" i="29"/>
  <c r="CL104" i="29" s="1"/>
  <c r="BZ103" i="29"/>
  <c r="BZ104" i="29" s="1"/>
  <c r="BN103" i="29"/>
  <c r="BN104" i="29" s="1"/>
  <c r="BB103" i="29"/>
  <c r="BB104" i="29" s="1"/>
  <c r="AP103" i="29"/>
  <c r="AP104" i="29" s="1"/>
  <c r="AD103" i="29"/>
  <c r="AD104" i="29" s="1"/>
  <c r="R103" i="29"/>
  <c r="R104" i="29" s="1"/>
  <c r="BZ12" i="29"/>
  <c r="NB12" i="29"/>
  <c r="NA103" i="29"/>
  <c r="NA104" i="29" s="1"/>
  <c r="MO103" i="29"/>
  <c r="MO104" i="29" s="1"/>
  <c r="MC103" i="29"/>
  <c r="MC104" i="29" s="1"/>
  <c r="LQ103" i="29"/>
  <c r="LQ104" i="29" s="1"/>
  <c r="LE103" i="29"/>
  <c r="LE104" i="29" s="1"/>
  <c r="KS103" i="29"/>
  <c r="KS104" i="29" s="1"/>
  <c r="KG103" i="29"/>
  <c r="KG104" i="29" s="1"/>
  <c r="JU103" i="29"/>
  <c r="JU104" i="29" s="1"/>
  <c r="JI103" i="29"/>
  <c r="JI104" i="29" s="1"/>
  <c r="IW103" i="29"/>
  <c r="IW104" i="29" s="1"/>
  <c r="IK103" i="29"/>
  <c r="IK104" i="29" s="1"/>
  <c r="HY103" i="29"/>
  <c r="HY104" i="29" s="1"/>
  <c r="HM103" i="29"/>
  <c r="HM104" i="29" s="1"/>
  <c r="HA103" i="29"/>
  <c r="HA104" i="29" s="1"/>
  <c r="GO103" i="29"/>
  <c r="GO104" i="29" s="1"/>
  <c r="GC103" i="29"/>
  <c r="GC104" i="29" s="1"/>
  <c r="FQ103" i="29"/>
  <c r="FQ104" i="29" s="1"/>
  <c r="FE103" i="29"/>
  <c r="FE104" i="29" s="1"/>
  <c r="ES103" i="29"/>
  <c r="ES104" i="29" s="1"/>
  <c r="EG103" i="29"/>
  <c r="EG104" i="29" s="1"/>
  <c r="DU103" i="29"/>
  <c r="DU104" i="29" s="1"/>
  <c r="DI103" i="29"/>
  <c r="DI104" i="29" s="1"/>
  <c r="CW103" i="29"/>
  <c r="CW104" i="29" s="1"/>
  <c r="CK103" i="29"/>
  <c r="CK104" i="29" s="1"/>
  <c r="BY103" i="29"/>
  <c r="BY104" i="29" s="1"/>
  <c r="BM103" i="29"/>
  <c r="BM104" i="29" s="1"/>
  <c r="BA103" i="29"/>
  <c r="BA104" i="29" s="1"/>
  <c r="AO103" i="29"/>
  <c r="AO104" i="29" s="1"/>
  <c r="AC103" i="29"/>
  <c r="AC104" i="29" s="1"/>
  <c r="Q103" i="29"/>
  <c r="Q104" i="29" s="1"/>
  <c r="MS12" i="29"/>
  <c r="EW12" i="29"/>
  <c r="EV102" i="29"/>
  <c r="DL102" i="29"/>
  <c r="CZ102" i="29"/>
  <c r="BP102" i="29"/>
  <c r="BD102" i="29"/>
  <c r="T102" i="29"/>
  <c r="EB101" i="29"/>
  <c r="DP101" i="29"/>
  <c r="CF101" i="29"/>
  <c r="BT101" i="29"/>
  <c r="AJ101" i="29"/>
  <c r="X101" i="29"/>
  <c r="MZ103" i="29"/>
  <c r="MZ104" i="29" s="1"/>
  <c r="MN103" i="29"/>
  <c r="MN104" i="29" s="1"/>
  <c r="MB103" i="29"/>
  <c r="MB104" i="29" s="1"/>
  <c r="LP103" i="29"/>
  <c r="LP104" i="29" s="1"/>
  <c r="LD103" i="29"/>
  <c r="LD104" i="29" s="1"/>
  <c r="KR103" i="29"/>
  <c r="KR104" i="29" s="1"/>
  <c r="KF103" i="29"/>
  <c r="KF104" i="29" s="1"/>
  <c r="JT103" i="29"/>
  <c r="JT104" i="29" s="1"/>
  <c r="JH103" i="29"/>
  <c r="JH104" i="29" s="1"/>
  <c r="IV103" i="29"/>
  <c r="IV104" i="29" s="1"/>
  <c r="IJ103" i="29"/>
  <c r="IJ104" i="29" s="1"/>
  <c r="HX103" i="29"/>
  <c r="HX104" i="29" s="1"/>
  <c r="HL103" i="29"/>
  <c r="HL104" i="29" s="1"/>
  <c r="GZ103" i="29"/>
  <c r="GZ104" i="29" s="1"/>
  <c r="GN103" i="29"/>
  <c r="GN104" i="29" s="1"/>
  <c r="GB103" i="29"/>
  <c r="GB104" i="29" s="1"/>
  <c r="FP103" i="29"/>
  <c r="FP104" i="29" s="1"/>
  <c r="FD103" i="29"/>
  <c r="FD104" i="29" s="1"/>
  <c r="ER100" i="29"/>
  <c r="EF100" i="29"/>
  <c r="DT103" i="29"/>
  <c r="DT104" i="29" s="1"/>
  <c r="DH103" i="29"/>
  <c r="DH104" i="29" s="1"/>
  <c r="CV20" i="29"/>
  <c r="CV23" i="29" s="1"/>
  <c r="CV100" i="29"/>
  <c r="CJ100" i="29"/>
  <c r="BX103" i="29"/>
  <c r="BX104" i="29" s="1"/>
  <c r="BL103" i="29"/>
  <c r="BL104" i="29" s="1"/>
  <c r="AZ100" i="29"/>
  <c r="AN100" i="29"/>
  <c r="AB103" i="29"/>
  <c r="AB104" i="29" s="1"/>
  <c r="P103" i="29"/>
  <c r="P104" i="29" s="1"/>
  <c r="JZ12" i="29"/>
  <c r="LR12" i="29"/>
  <c r="JV12" i="29"/>
  <c r="MY103" i="29"/>
  <c r="MY104" i="29" s="1"/>
  <c r="MM103" i="29"/>
  <c r="MM104" i="29" s="1"/>
  <c r="MA103" i="29"/>
  <c r="MA104" i="29" s="1"/>
  <c r="LO103" i="29"/>
  <c r="LO104" i="29" s="1"/>
  <c r="LC103" i="29"/>
  <c r="LC104" i="29" s="1"/>
  <c r="KQ103" i="29"/>
  <c r="KQ104" i="29" s="1"/>
  <c r="KE103" i="29"/>
  <c r="KE104" i="29" s="1"/>
  <c r="JS103" i="29"/>
  <c r="JS104" i="29" s="1"/>
  <c r="JG103" i="29"/>
  <c r="JG104" i="29" s="1"/>
  <c r="IU103" i="29"/>
  <c r="IU104" i="29" s="1"/>
  <c r="II103" i="29"/>
  <c r="II104" i="29" s="1"/>
  <c r="HW103" i="29"/>
  <c r="HW104" i="29" s="1"/>
  <c r="HK103" i="29"/>
  <c r="HK104" i="29" s="1"/>
  <c r="GY103" i="29"/>
  <c r="GY104" i="29" s="1"/>
  <c r="GM103" i="29"/>
  <c r="GM104" i="29" s="1"/>
  <c r="GA103" i="29"/>
  <c r="GA104" i="29" s="1"/>
  <c r="FO103" i="29"/>
  <c r="FO104" i="29" s="1"/>
  <c r="FC103" i="29"/>
  <c r="FC104" i="29" s="1"/>
  <c r="EQ103" i="29"/>
  <c r="EQ104" i="29" s="1"/>
  <c r="EE103" i="29"/>
  <c r="EE104" i="29" s="1"/>
  <c r="DS103" i="29"/>
  <c r="DS104" i="29" s="1"/>
  <c r="DG103" i="29"/>
  <c r="DG104" i="29" s="1"/>
  <c r="CU103" i="29"/>
  <c r="CU104" i="29" s="1"/>
  <c r="CI103" i="29"/>
  <c r="CI104" i="29" s="1"/>
  <c r="BW103" i="29"/>
  <c r="BW104" i="29" s="1"/>
  <c r="BK103" i="29"/>
  <c r="BK104" i="29" s="1"/>
  <c r="AY103" i="29"/>
  <c r="AY104" i="29" s="1"/>
  <c r="AM103" i="29"/>
  <c r="AM104" i="29" s="1"/>
  <c r="AA103" i="29"/>
  <c r="AA104" i="29" s="1"/>
  <c r="O103" i="29"/>
  <c r="O104" i="29" s="1"/>
  <c r="CN17" i="29"/>
  <c r="BX17" i="29"/>
  <c r="BX20" i="29" s="1"/>
  <c r="BH17" i="29"/>
  <c r="AR17" i="29"/>
  <c r="AB17" i="29"/>
  <c r="LH17" i="29"/>
  <c r="LH20" i="29" s="1"/>
  <c r="KB17" i="29"/>
  <c r="KB20" i="29" s="1"/>
  <c r="DX17" i="29"/>
  <c r="DH17" i="29"/>
  <c r="DH20" i="29" s="1"/>
  <c r="KR17" i="29"/>
  <c r="KR20" i="29" s="1"/>
  <c r="EN17" i="29"/>
  <c r="DT17" i="29"/>
  <c r="DD17" i="29"/>
  <c r="DD20" i="29" s="1"/>
  <c r="DD23" i="29" s="1"/>
  <c r="CR17" i="29"/>
  <c r="CB17" i="29"/>
  <c r="BL17" i="29"/>
  <c r="AV17" i="29"/>
  <c r="AV20" i="29" s="1"/>
  <c r="AV23" i="29" s="1"/>
  <c r="AV26" i="29" s="1"/>
  <c r="AF17" i="29"/>
  <c r="P17" i="29"/>
  <c r="P20" i="29" s="1"/>
  <c r="EJ17" i="29"/>
  <c r="LL62" i="29"/>
  <c r="KV62" i="29"/>
  <c r="KF62" i="29"/>
  <c r="JP62" i="29"/>
  <c r="IZ62" i="29"/>
  <c r="LW62" i="29"/>
  <c r="IM62" i="29"/>
  <c r="NF62" i="29"/>
  <c r="MP62" i="29"/>
  <c r="NA12" i="29"/>
  <c r="MW12" i="29"/>
  <c r="MO12" i="29"/>
  <c r="MC12" i="29"/>
  <c r="LU12" i="29"/>
  <c r="LQ12" i="29"/>
  <c r="LI12" i="29"/>
  <c r="KW12" i="29"/>
  <c r="KO12" i="29"/>
  <c r="KK12" i="29"/>
  <c r="KC12" i="29"/>
  <c r="JQ12" i="29"/>
  <c r="JI12" i="29"/>
  <c r="JE12" i="29"/>
  <c r="IW12" i="29"/>
  <c r="IK12" i="29"/>
  <c r="IC12" i="29"/>
  <c r="HY12" i="29"/>
  <c r="HQ12" i="29"/>
  <c r="HE12" i="29"/>
  <c r="GW12" i="29"/>
  <c r="GS12" i="29"/>
  <c r="FY12" i="29"/>
  <c r="FM12" i="29"/>
  <c r="FE12" i="29"/>
  <c r="EK12" i="29"/>
  <c r="DI12" i="29"/>
  <c r="CG12" i="29"/>
  <c r="NE12" i="29"/>
  <c r="MK12" i="29"/>
  <c r="LM12" i="29"/>
  <c r="LA12" i="29"/>
  <c r="KS12" i="29"/>
  <c r="JY12" i="29"/>
  <c r="JA12" i="29"/>
  <c r="IO12" i="29"/>
  <c r="IG12" i="29"/>
  <c r="HM12" i="29"/>
  <c r="GO12" i="29"/>
  <c r="GC12" i="29"/>
  <c r="FU12" i="29"/>
  <c r="FA12" i="29"/>
  <c r="EC12" i="29"/>
  <c r="DQ12" i="29"/>
  <c r="MY12" i="29"/>
  <c r="MI12" i="29"/>
  <c r="LS12" i="29"/>
  <c r="LC12" i="29"/>
  <c r="KM12" i="29"/>
  <c r="JW12" i="29"/>
  <c r="JG12" i="29"/>
  <c r="IQ12" i="29"/>
  <c r="IA12" i="29"/>
  <c r="MT12" i="29"/>
  <c r="MD12" i="29"/>
  <c r="LN12" i="29"/>
  <c r="KX12" i="29"/>
  <c r="KH12" i="29"/>
  <c r="JR12" i="29"/>
  <c r="JB12" i="29"/>
  <c r="IL12" i="29"/>
  <c r="ND12" i="29"/>
  <c r="MZ12" i="29"/>
  <c r="MV12" i="29"/>
  <c r="MR12" i="29"/>
  <c r="MN12" i="29"/>
  <c r="MJ12" i="29"/>
  <c r="MF12" i="29"/>
  <c r="MB12" i="29"/>
  <c r="LX12" i="29"/>
  <c r="LT12" i="29"/>
  <c r="LP12" i="29"/>
  <c r="LL12" i="29"/>
  <c r="LH12" i="29"/>
  <c r="LD12" i="29"/>
  <c r="KZ12" i="29"/>
  <c r="KV12" i="29"/>
  <c r="KR12" i="29"/>
  <c r="KN12" i="29"/>
  <c r="KJ12" i="29"/>
  <c r="KF12" i="29"/>
  <c r="KB12" i="29"/>
  <c r="JX12" i="29"/>
  <c r="JT12" i="29"/>
  <c r="JP12" i="29"/>
  <c r="JL12" i="29"/>
  <c r="JH12" i="29"/>
  <c r="JD12" i="29"/>
  <c r="IZ12" i="29"/>
  <c r="IV12" i="29"/>
  <c r="IR12" i="29"/>
  <c r="IN12" i="29"/>
  <c r="IJ12" i="29"/>
  <c r="IF12" i="29"/>
  <c r="IB12" i="29"/>
  <c r="HX12" i="29"/>
  <c r="HT12" i="29"/>
  <c r="HP12" i="29"/>
  <c r="HL12" i="29"/>
  <c r="HH12" i="29"/>
  <c r="HD12" i="29"/>
  <c r="GZ12" i="29"/>
  <c r="GV12" i="29"/>
  <c r="GR12" i="29"/>
  <c r="GN12" i="29"/>
  <c r="GJ12" i="29"/>
  <c r="GF12" i="29"/>
  <c r="GB12" i="29"/>
  <c r="FX12" i="29"/>
  <c r="FT12" i="29"/>
  <c r="CN12" i="29"/>
  <c r="CJ12" i="29"/>
  <c r="CF12" i="29"/>
  <c r="CB12" i="29"/>
  <c r="BX12" i="29"/>
  <c r="NG17" i="29"/>
  <c r="NG20" i="29" s="1"/>
  <c r="KA62" i="29"/>
  <c r="HR62" i="29"/>
  <c r="GL62" i="29"/>
  <c r="AM62" i="29"/>
  <c r="JF62" i="29"/>
  <c r="HJ62" i="29"/>
  <c r="GD62" i="29"/>
  <c r="FN62" i="29"/>
  <c r="EX62" i="29"/>
  <c r="DO62" i="29"/>
  <c r="IP62" i="29"/>
  <c r="HB62" i="29"/>
  <c r="FZ62" i="29"/>
  <c r="FJ62" i="29"/>
  <c r="ET62" i="29"/>
  <c r="CY62" i="29"/>
  <c r="LR62" i="29"/>
  <c r="HZ62" i="29"/>
  <c r="GT62" i="29"/>
  <c r="FV62" i="29"/>
  <c r="FF62" i="29"/>
  <c r="EP62" i="29"/>
  <c r="NE62" i="29"/>
  <c r="NA62" i="29"/>
  <c r="MO62" i="29"/>
  <c r="LE62" i="29"/>
  <c r="IS62" i="29"/>
  <c r="GG62" i="29"/>
  <c r="FA62" i="29"/>
  <c r="EK62" i="29"/>
  <c r="DM62" i="29"/>
  <c r="DE62" i="29"/>
  <c r="CW62" i="29"/>
  <c r="CO62" i="29"/>
  <c r="CG62" i="29"/>
  <c r="BY62" i="29"/>
  <c r="BQ62" i="29"/>
  <c r="AS62" i="29"/>
  <c r="AK62" i="29"/>
  <c r="AC62" i="29"/>
  <c r="M62" i="29"/>
  <c r="IK62" i="29"/>
  <c r="MZ62" i="29"/>
  <c r="MR62" i="29"/>
  <c r="NC62" i="29"/>
  <c r="MH62" i="29"/>
  <c r="LM62" i="29"/>
  <c r="KQ62" i="29"/>
  <c r="JV62" i="29"/>
  <c r="JA62" i="29"/>
  <c r="IE62" i="29"/>
  <c r="HO62" i="29"/>
  <c r="GI62" i="29"/>
  <c r="CI62" i="29"/>
  <c r="W62" i="29"/>
  <c r="LU62" i="29"/>
  <c r="KO62" i="29"/>
  <c r="HM62" i="29"/>
  <c r="MU62" i="29"/>
  <c r="LO62" i="29"/>
  <c r="KY62" i="29"/>
  <c r="KI62" i="29"/>
  <c r="JC62" i="29"/>
  <c r="HW62" i="29"/>
  <c r="HG62" i="29"/>
  <c r="GA62" i="29"/>
  <c r="FS62" i="29"/>
  <c r="FK62" i="29"/>
  <c r="FC62" i="29"/>
  <c r="EU62" i="29"/>
  <c r="EM62" i="29"/>
  <c r="DW62" i="29"/>
  <c r="DG62" i="29"/>
  <c r="CQ62" i="29"/>
  <c r="CA62" i="29"/>
  <c r="BK62" i="29"/>
  <c r="AU62" i="29"/>
  <c r="AE62" i="29"/>
  <c r="MX62" i="29"/>
  <c r="LG62" i="29"/>
  <c r="KL62" i="29"/>
  <c r="JQ62" i="29"/>
  <c r="IU62" i="29"/>
  <c r="BS62" i="29"/>
  <c r="JY62" i="29"/>
  <c r="FY62" i="29"/>
  <c r="FQ62" i="29"/>
  <c r="ES62" i="29"/>
  <c r="LZ62" i="29"/>
  <c r="LN62" i="29"/>
  <c r="LJ62" i="29"/>
  <c r="KT62" i="29"/>
  <c r="KD62" i="29"/>
  <c r="JN62" i="29"/>
  <c r="MS62" i="29"/>
  <c r="LB62" i="29"/>
  <c r="KG62" i="29"/>
  <c r="HU62" i="29"/>
  <c r="HE62" i="29"/>
  <c r="LT62" i="29"/>
  <c r="LD62" i="29"/>
  <c r="KN62" i="29"/>
  <c r="JX62" i="29"/>
  <c r="IJ62" i="29"/>
  <c r="IB62" i="29"/>
  <c r="HT62" i="29"/>
  <c r="HL62" i="29"/>
  <c r="HD62" i="29"/>
  <c r="GV62" i="29"/>
  <c r="GF62" i="29"/>
  <c r="FX62" i="29"/>
  <c r="FP62" i="29"/>
  <c r="FH62" i="29"/>
  <c r="EZ62" i="29"/>
  <c r="ER62" i="29"/>
  <c r="EJ62" i="29"/>
  <c r="EB62" i="29"/>
  <c r="DL62" i="29"/>
  <c r="DD62" i="29"/>
  <c r="CV62" i="29"/>
  <c r="CN62" i="29"/>
  <c r="CF62" i="29"/>
  <c r="BX62" i="29"/>
  <c r="BP62" i="29"/>
  <c r="BH62" i="29"/>
  <c r="AR62" i="29"/>
  <c r="AJ62" i="29"/>
  <c r="AB62" i="29"/>
  <c r="T62" i="29"/>
  <c r="L62" i="29"/>
  <c r="IX62" i="29"/>
  <c r="IH62" i="29"/>
  <c r="O62" i="29"/>
  <c r="EH62" i="29"/>
  <c r="ED62" i="29"/>
  <c r="DZ62" i="29"/>
  <c r="DR62" i="29"/>
  <c r="DN62" i="29"/>
  <c r="DJ62" i="29"/>
  <c r="DB62" i="29"/>
  <c r="CX62" i="29"/>
  <c r="CT62" i="29"/>
  <c r="CL62" i="29"/>
  <c r="CH62" i="29"/>
  <c r="CD62" i="29"/>
  <c r="BV62" i="29"/>
  <c r="BN62" i="29"/>
  <c r="BF62" i="29"/>
  <c r="AX62" i="29"/>
  <c r="AP62" i="29"/>
  <c r="AL62" i="29"/>
  <c r="AH62" i="29"/>
  <c r="Z62" i="29"/>
  <c r="V62" i="29"/>
  <c r="R62" i="29"/>
  <c r="J62" i="29"/>
  <c r="HV62" i="29"/>
  <c r="HF62" i="29"/>
  <c r="GP62" i="29"/>
  <c r="MV16" i="29"/>
  <c r="MF16" i="29"/>
  <c r="LT16" i="29"/>
  <c r="LH16" i="29"/>
  <c r="KV16" i="29"/>
  <c r="KN16" i="29"/>
  <c r="JX16" i="29"/>
  <c r="JL16" i="29"/>
  <c r="JD16" i="29"/>
  <c r="IR16" i="29"/>
  <c r="GF16" i="29"/>
  <c r="FT16" i="29"/>
  <c r="FH16" i="29"/>
  <c r="EV16" i="29"/>
  <c r="EV18" i="29" s="1"/>
  <c r="EJ16" i="29"/>
  <c r="DX16" i="29"/>
  <c r="DL16" i="29"/>
  <c r="DH16" i="29"/>
  <c r="DD16" i="29"/>
  <c r="CZ16" i="29"/>
  <c r="CV16" i="29"/>
  <c r="CV18" i="29" s="1"/>
  <c r="CR16" i="29"/>
  <c r="CN16" i="29"/>
  <c r="CJ16" i="29"/>
  <c r="BX16" i="29"/>
  <c r="BT16" i="29"/>
  <c r="BP16" i="29"/>
  <c r="BL16" i="29"/>
  <c r="BH16" i="29"/>
  <c r="BD16" i="29"/>
  <c r="AZ16" i="29"/>
  <c r="AV16" i="29"/>
  <c r="AR16" i="29"/>
  <c r="AN16" i="29"/>
  <c r="AN18" i="29" s="1"/>
  <c r="AJ16" i="29"/>
  <c r="AF16" i="29"/>
  <c r="AB16" i="29"/>
  <c r="MZ16" i="29"/>
  <c r="MN16" i="29"/>
  <c r="MB16" i="29"/>
  <c r="LP16" i="29"/>
  <c r="LD16" i="29"/>
  <c r="KR16" i="29"/>
  <c r="KF16" i="29"/>
  <c r="JT16" i="29"/>
  <c r="JH16" i="29"/>
  <c r="IV16" i="29"/>
  <c r="IN16" i="29"/>
  <c r="IJ16" i="29"/>
  <c r="IB16" i="29"/>
  <c r="HX16" i="29"/>
  <c r="HT16" i="29"/>
  <c r="HL16" i="29"/>
  <c r="GZ16" i="29"/>
  <c r="GR16" i="29"/>
  <c r="GJ16" i="29"/>
  <c r="FX16" i="29"/>
  <c r="FP16" i="29"/>
  <c r="FD16" i="29"/>
  <c r="ER16" i="29"/>
  <c r="EF16" i="29"/>
  <c r="DP16" i="29"/>
  <c r="CB16" i="29"/>
  <c r="ND16" i="29"/>
  <c r="MR16" i="29"/>
  <c r="MJ16" i="29"/>
  <c r="LX16" i="29"/>
  <c r="LL16" i="29"/>
  <c r="KZ16" i="29"/>
  <c r="KJ16" i="29"/>
  <c r="KB16" i="29"/>
  <c r="JP16" i="29"/>
  <c r="IZ16" i="29"/>
  <c r="IF16" i="29"/>
  <c r="HP16" i="29"/>
  <c r="HH16" i="29"/>
  <c r="HD16" i="29"/>
  <c r="GV16" i="29"/>
  <c r="GN16" i="29"/>
  <c r="GB16" i="29"/>
  <c r="FL16" i="29"/>
  <c r="EZ16" i="29"/>
  <c r="EN16" i="29"/>
  <c r="EB16" i="29"/>
  <c r="DT16" i="29"/>
  <c r="CF16" i="29"/>
  <c r="X16" i="29"/>
  <c r="T16" i="29"/>
  <c r="P16" i="29"/>
  <c r="ND17" i="29"/>
  <c r="MZ17" i="29"/>
  <c r="MV17" i="29"/>
  <c r="MR17" i="29"/>
  <c r="MN17" i="29"/>
  <c r="MJ17" i="29"/>
  <c r="MF17" i="29"/>
  <c r="MB17" i="29"/>
  <c r="LX17" i="29"/>
  <c r="LT17" i="29"/>
  <c r="LP17" i="29"/>
  <c r="LL17" i="29"/>
  <c r="LD17" i="29"/>
  <c r="KZ17" i="29"/>
  <c r="KV17" i="29"/>
  <c r="KN17" i="29"/>
  <c r="KJ17" i="29"/>
  <c r="KF17" i="29"/>
  <c r="JX17" i="29"/>
  <c r="JT17" i="29"/>
  <c r="JP17" i="29"/>
  <c r="JL17" i="29"/>
  <c r="JH17" i="29"/>
  <c r="JD17" i="29"/>
  <c r="IZ17" i="29"/>
  <c r="IV17" i="29"/>
  <c r="IR17" i="29"/>
  <c r="IN17" i="29"/>
  <c r="IJ17" i="29"/>
  <c r="IF17" i="29"/>
  <c r="IB17" i="29"/>
  <c r="HX17" i="29"/>
  <c r="HT17" i="29"/>
  <c r="HP17" i="29"/>
  <c r="HL17" i="29"/>
  <c r="HH17" i="29"/>
  <c r="HD17" i="29"/>
  <c r="GZ17" i="29"/>
  <c r="GV17" i="29"/>
  <c r="GR17" i="29"/>
  <c r="GN17" i="29"/>
  <c r="GJ17" i="29"/>
  <c r="GF17" i="29"/>
  <c r="GB17" i="29"/>
  <c r="FX17" i="29"/>
  <c r="FT17" i="29"/>
  <c r="FP17" i="29"/>
  <c r="FL17" i="29"/>
  <c r="FH17" i="29"/>
  <c r="FD17" i="29"/>
  <c r="EZ17" i="29"/>
  <c r="NC15" i="29"/>
  <c r="MY15" i="29"/>
  <c r="MU15" i="29"/>
  <c r="MQ15" i="29"/>
  <c r="MM15" i="29"/>
  <c r="MI15" i="29"/>
  <c r="ME15" i="29"/>
  <c r="MA15" i="29"/>
  <c r="LW15" i="29"/>
  <c r="LS15" i="29"/>
  <c r="LO15" i="29"/>
  <c r="LK15" i="29"/>
  <c r="LG15" i="29"/>
  <c r="LC15" i="29"/>
  <c r="KY15" i="29"/>
  <c r="KU15" i="29"/>
  <c r="KQ15" i="29"/>
  <c r="KM15" i="29"/>
  <c r="KI15" i="29"/>
  <c r="KE15" i="29"/>
  <c r="KA15" i="29"/>
  <c r="JW15" i="29"/>
  <c r="JS15" i="29"/>
  <c r="JO15" i="29"/>
  <c r="JK15" i="29"/>
  <c r="JG15" i="29"/>
  <c r="JC15" i="29"/>
  <c r="IY15" i="29"/>
  <c r="IU15" i="29"/>
  <c r="IQ15" i="29"/>
  <c r="IM15" i="29"/>
  <c r="II15" i="29"/>
  <c r="IE15" i="29"/>
  <c r="IA15" i="29"/>
  <c r="HW15" i="29"/>
  <c r="HS15" i="29"/>
  <c r="HO15" i="29"/>
  <c r="HK15" i="29"/>
  <c r="HG15" i="29"/>
  <c r="HC15" i="29"/>
  <c r="GY15" i="29"/>
  <c r="GU15" i="29"/>
  <c r="GQ15" i="29"/>
  <c r="GM15" i="29"/>
  <c r="GI15" i="29"/>
  <c r="GE15" i="29"/>
  <c r="GA15" i="29"/>
  <c r="FW15" i="29"/>
  <c r="FS15" i="29"/>
  <c r="FO15" i="29"/>
  <c r="FK15" i="29"/>
  <c r="FG15" i="29"/>
  <c r="FC15" i="29"/>
  <c r="EY15" i="29"/>
  <c r="EU15" i="29"/>
  <c r="EQ15" i="29"/>
  <c r="EM15" i="29"/>
  <c r="EI15" i="29"/>
  <c r="EE15" i="29"/>
  <c r="EA15" i="29"/>
  <c r="DW15" i="29"/>
  <c r="DS15" i="29"/>
  <c r="DO15" i="29"/>
  <c r="DK15" i="29"/>
  <c r="DG15" i="29"/>
  <c r="DC15" i="29"/>
  <c r="CY15" i="29"/>
  <c r="CU15" i="29"/>
  <c r="CQ15" i="29"/>
  <c r="CM15" i="29"/>
  <c r="CI15" i="29"/>
  <c r="CE15" i="29"/>
  <c r="CA15" i="29"/>
  <c r="BW15" i="29"/>
  <c r="BS15" i="29"/>
  <c r="BO15" i="29"/>
  <c r="BK15" i="29"/>
  <c r="BG15" i="29"/>
  <c r="BC15" i="29"/>
  <c r="AY15" i="29"/>
  <c r="AU15" i="29"/>
  <c r="AQ15" i="29"/>
  <c r="AM15" i="29"/>
  <c r="AI15" i="29"/>
  <c r="AE15" i="29"/>
  <c r="AA15" i="29"/>
  <c r="W15" i="29"/>
  <c r="S15" i="29"/>
  <c r="O15" i="29"/>
  <c r="K15" i="29"/>
  <c r="NF15" i="29"/>
  <c r="NB15" i="29"/>
  <c r="MX15" i="29"/>
  <c r="MT15" i="29"/>
  <c r="MP15" i="29"/>
  <c r="ML15" i="29"/>
  <c r="MH15" i="29"/>
  <c r="MD15" i="29"/>
  <c r="LZ15" i="29"/>
  <c r="LV15" i="29"/>
  <c r="LR15" i="29"/>
  <c r="LN15" i="29"/>
  <c r="LJ15" i="29"/>
  <c r="LF15" i="29"/>
  <c r="LB15" i="29"/>
  <c r="KX15" i="29"/>
  <c r="KT15" i="29"/>
  <c r="KP15" i="29"/>
  <c r="KL15" i="29"/>
  <c r="KH15" i="29"/>
  <c r="KD15" i="29"/>
  <c r="JZ15" i="29"/>
  <c r="JV15" i="29"/>
  <c r="JR15" i="29"/>
  <c r="JN15" i="29"/>
  <c r="JJ15" i="29"/>
  <c r="JF15" i="29"/>
  <c r="JB15" i="29"/>
  <c r="IX15" i="29"/>
  <c r="IT15" i="29"/>
  <c r="IP15" i="29"/>
  <c r="IL15" i="29"/>
  <c r="IH15" i="29"/>
  <c r="ID15" i="29"/>
  <c r="HZ15" i="29"/>
  <c r="HV15" i="29"/>
  <c r="HR15" i="29"/>
  <c r="HN15" i="29"/>
  <c r="HJ15" i="29"/>
  <c r="HF15" i="29"/>
  <c r="HB15" i="29"/>
  <c r="GX15" i="29"/>
  <c r="GT15" i="29"/>
  <c r="GP15" i="29"/>
  <c r="GL15" i="29"/>
  <c r="GH15" i="29"/>
  <c r="GD15" i="29"/>
  <c r="FZ15" i="29"/>
  <c r="FV15" i="29"/>
  <c r="FR15" i="29"/>
  <c r="FN15" i="29"/>
  <c r="FJ15" i="29"/>
  <c r="FF15" i="29"/>
  <c r="FB15" i="29"/>
  <c r="EX15" i="29"/>
  <c r="ET15" i="29"/>
  <c r="EP15" i="29"/>
  <c r="EL15" i="29"/>
  <c r="EH15" i="29"/>
  <c r="ED15" i="29"/>
  <c r="DZ15" i="29"/>
  <c r="DV15" i="29"/>
  <c r="DR15" i="29"/>
  <c r="DN15" i="29"/>
  <c r="DJ15" i="29"/>
  <c r="DF15" i="29"/>
  <c r="DB15" i="29"/>
  <c r="CX15" i="29"/>
  <c r="CT15" i="29"/>
  <c r="CP15" i="29"/>
  <c r="CL15" i="29"/>
  <c r="CH15" i="29"/>
  <c r="CD15" i="29"/>
  <c r="BZ15" i="29"/>
  <c r="BV15" i="29"/>
  <c r="BR15" i="29"/>
  <c r="BN15" i="29"/>
  <c r="BJ15" i="29"/>
  <c r="BF15" i="29"/>
  <c r="BB15" i="29"/>
  <c r="AX15" i="29"/>
  <c r="AT15" i="29"/>
  <c r="AP15" i="29"/>
  <c r="AL15" i="29"/>
  <c r="AH15" i="29"/>
  <c r="AD15" i="29"/>
  <c r="Z15" i="29"/>
  <c r="V15" i="29"/>
  <c r="R15" i="29"/>
  <c r="N15" i="29"/>
  <c r="J15" i="29"/>
  <c r="NE15" i="29"/>
  <c r="NA15" i="29"/>
  <c r="MW15" i="29"/>
  <c r="MS15" i="29"/>
  <c r="MO15" i="29"/>
  <c r="MK15" i="29"/>
  <c r="MG15" i="29"/>
  <c r="MC15" i="29"/>
  <c r="LY15" i="29"/>
  <c r="LU15" i="29"/>
  <c r="LQ15" i="29"/>
  <c r="LM15" i="29"/>
  <c r="LI15" i="29"/>
  <c r="LE15" i="29"/>
  <c r="LA15" i="29"/>
  <c r="KW15" i="29"/>
  <c r="KS15" i="29"/>
  <c r="KO15" i="29"/>
  <c r="KK15" i="29"/>
  <c r="KG15" i="29"/>
  <c r="KC15" i="29"/>
  <c r="JY15" i="29"/>
  <c r="JU15" i="29"/>
  <c r="JQ15" i="29"/>
  <c r="JM15" i="29"/>
  <c r="JI15" i="29"/>
  <c r="JE15" i="29"/>
  <c r="JA15" i="29"/>
  <c r="IW15" i="29"/>
  <c r="IS15" i="29"/>
  <c r="IO15" i="29"/>
  <c r="IK15" i="29"/>
  <c r="IG15" i="29"/>
  <c r="IC15" i="29"/>
  <c r="HY15" i="29"/>
  <c r="HU15" i="29"/>
  <c r="HQ15" i="29"/>
  <c r="HM15" i="29"/>
  <c r="HI15" i="29"/>
  <c r="HE15" i="29"/>
  <c r="HA15" i="29"/>
  <c r="GW15" i="29"/>
  <c r="GS15" i="29"/>
  <c r="GO15" i="29"/>
  <c r="GK15" i="29"/>
  <c r="GG15" i="29"/>
  <c r="GC15" i="29"/>
  <c r="FY15" i="29"/>
  <c r="FU15" i="29"/>
  <c r="FQ15" i="29"/>
  <c r="FM15" i="29"/>
  <c r="FI15" i="29"/>
  <c r="FE15" i="29"/>
  <c r="FA15" i="29"/>
  <c r="EW15" i="29"/>
  <c r="ES15" i="29"/>
  <c r="EO15" i="29"/>
  <c r="EK15" i="29"/>
  <c r="EG15" i="29"/>
  <c r="EC15" i="29"/>
  <c r="DY15" i="29"/>
  <c r="DU15" i="29"/>
  <c r="DQ15" i="29"/>
  <c r="DM15" i="29"/>
  <c r="DI15" i="29"/>
  <c r="DE15" i="29"/>
  <c r="DA15" i="29"/>
  <c r="CW15" i="29"/>
  <c r="CS15" i="29"/>
  <c r="CO15" i="29"/>
  <c r="CK15" i="29"/>
  <c r="CG15" i="29"/>
  <c r="CC15" i="29"/>
  <c r="BY15" i="29"/>
  <c r="BU15" i="29"/>
  <c r="BQ15" i="29"/>
  <c r="BM15" i="29"/>
  <c r="BI15" i="29"/>
  <c r="BE15" i="29"/>
  <c r="BA15" i="29"/>
  <c r="AW15" i="29"/>
  <c r="AS15" i="29"/>
  <c r="AO15" i="29"/>
  <c r="AK15" i="29"/>
  <c r="AG15" i="29"/>
  <c r="AC15" i="29"/>
  <c r="Y15" i="29"/>
  <c r="U15" i="29"/>
  <c r="Q15" i="29"/>
  <c r="M15" i="29"/>
  <c r="I15" i="29"/>
  <c r="L17" i="29"/>
  <c r="L16" i="29"/>
  <c r="F61" i="29"/>
  <c r="F50" i="29"/>
  <c r="F49" i="29"/>
  <c r="F47" i="29"/>
  <c r="AZ18" i="29" l="1"/>
  <c r="ER18" i="29"/>
  <c r="BL20" i="29"/>
  <c r="BD20" i="29"/>
  <c r="DT20" i="29"/>
  <c r="DT23" i="29" s="1"/>
  <c r="T20" i="29"/>
  <c r="T23" i="29" s="1"/>
  <c r="BT20" i="29"/>
  <c r="BT23" i="29" s="1"/>
  <c r="BT26" i="29" s="1"/>
  <c r="EF20" i="29"/>
  <c r="EF23" i="29" s="1"/>
  <c r="DE16" i="29"/>
  <c r="IC16" i="29"/>
  <c r="KO16" i="29"/>
  <c r="NA16" i="29"/>
  <c r="AX16" i="29"/>
  <c r="DO16" i="29"/>
  <c r="IM16" i="29"/>
  <c r="JS16" i="29"/>
  <c r="CO16" i="29"/>
  <c r="FA16" i="29"/>
  <c r="LE16" i="29"/>
  <c r="R16" i="29"/>
  <c r="BN16" i="29"/>
  <c r="FF16" i="29"/>
  <c r="Q16" i="29"/>
  <c r="AG16" i="29"/>
  <c r="AW16" i="29"/>
  <c r="BM16" i="29"/>
  <c r="CC16" i="29"/>
  <c r="CS16" i="29"/>
  <c r="DY16" i="29"/>
  <c r="EO16" i="29"/>
  <c r="FE16" i="29"/>
  <c r="GK16" i="29"/>
  <c r="HA16" i="29"/>
  <c r="HQ16" i="29"/>
  <c r="IW16" i="29"/>
  <c r="JM16" i="29"/>
  <c r="KC16" i="29"/>
  <c r="LI16" i="29"/>
  <c r="LY16" i="29"/>
  <c r="MO16" i="29"/>
  <c r="BB16" i="29"/>
  <c r="BR16" i="29"/>
  <c r="CH16" i="29"/>
  <c r="DN16" i="29"/>
  <c r="ET16" i="29"/>
  <c r="FJ16" i="29"/>
  <c r="HF16" i="29"/>
  <c r="IL16" i="29"/>
  <c r="JB16" i="29"/>
  <c r="KH16" i="29"/>
  <c r="LN16" i="29"/>
  <c r="GG16" i="29"/>
  <c r="IS16" i="29"/>
  <c r="AH16" i="29"/>
  <c r="GA16" i="29"/>
  <c r="CW16" i="29"/>
  <c r="DM16" i="29"/>
  <c r="FI16" i="29"/>
  <c r="FY16" i="29"/>
  <c r="GO16" i="29"/>
  <c r="HU16" i="29"/>
  <c r="IK16" i="29"/>
  <c r="JA16" i="29"/>
  <c r="KG16" i="29"/>
  <c r="KW16" i="29"/>
  <c r="LM16" i="29"/>
  <c r="MS16" i="29"/>
  <c r="FQ16" i="29"/>
  <c r="HM16" i="29"/>
  <c r="JY16" i="29"/>
  <c r="MK16" i="29"/>
  <c r="IX16" i="29"/>
  <c r="ME16" i="29"/>
  <c r="Y16" i="29"/>
  <c r="BE16" i="29"/>
  <c r="S16" i="29"/>
  <c r="AI16" i="29"/>
  <c r="CE16" i="29"/>
  <c r="CU16" i="29"/>
  <c r="JO16" i="29"/>
  <c r="LK16" i="29"/>
  <c r="MQ16" i="29"/>
  <c r="BD18" i="29"/>
  <c r="DP18" i="29"/>
  <c r="DP19" i="29" s="1"/>
  <c r="CZ18" i="29"/>
  <c r="CZ21" i="29" s="1"/>
  <c r="CZ24" i="29" s="1"/>
  <c r="CF18" i="29"/>
  <c r="AJ18" i="29"/>
  <c r="EB18" i="29"/>
  <c r="DL18" i="29"/>
  <c r="EF18" i="29"/>
  <c r="CJ18" i="29"/>
  <c r="BT18" i="29"/>
  <c r="X18" i="29"/>
  <c r="AR18" i="29"/>
  <c r="AR19" i="29" s="1"/>
  <c r="DH18" i="29"/>
  <c r="BP18" i="29"/>
  <c r="BP21" i="29" s="1"/>
  <c r="BP24" i="29" s="1"/>
  <c r="BP27" i="29" s="1"/>
  <c r="AZ103" i="29"/>
  <c r="AZ104" i="29" s="1"/>
  <c r="DD18" i="29"/>
  <c r="DD19" i="29" s="1"/>
  <c r="T18" i="29"/>
  <c r="T19" i="29" s="1"/>
  <c r="EF103" i="29"/>
  <c r="EF104" i="29" s="1"/>
  <c r="CJ103" i="29"/>
  <c r="CJ104" i="29" s="1"/>
  <c r="EJ18" i="29"/>
  <c r="EJ19" i="29" s="1"/>
  <c r="LH18" i="29"/>
  <c r="LH21" i="29" s="1"/>
  <c r="AF18" i="29"/>
  <c r="ER103" i="29"/>
  <c r="ER104" i="29" s="1"/>
  <c r="BX18" i="29"/>
  <c r="BX21" i="29" s="1"/>
  <c r="EB23" i="29"/>
  <c r="EB26" i="29" s="1"/>
  <c r="EB29" i="29" s="1"/>
  <c r="EB30" i="29" s="1"/>
  <c r="DL103" i="29"/>
  <c r="DL104" i="29" s="1"/>
  <c r="CV103" i="29"/>
  <c r="CV104" i="29" s="1"/>
  <c r="AN103" i="29"/>
  <c r="AN104" i="29" s="1"/>
  <c r="X26" i="29"/>
  <c r="X29" i="29" s="1"/>
  <c r="X30" i="29" s="1"/>
  <c r="DP26" i="29"/>
  <c r="DP29" i="29" s="1"/>
  <c r="DP30" i="29" s="1"/>
  <c r="CZ103" i="29"/>
  <c r="CZ104" i="29" s="1"/>
  <c r="CZ26" i="29"/>
  <c r="CZ29" i="29" s="1"/>
  <c r="CZ30" i="29" s="1"/>
  <c r="T26" i="29"/>
  <c r="T29" i="29" s="1"/>
  <c r="T30" i="29" s="1"/>
  <c r="DL26" i="29"/>
  <c r="DL29" i="29" s="1"/>
  <c r="DL30" i="29" s="1"/>
  <c r="BP29" i="29"/>
  <c r="BP30" i="29" s="1"/>
  <c r="CJ26" i="29"/>
  <c r="CJ29" i="29" s="1"/>
  <c r="CJ30" i="29" s="1"/>
  <c r="AZ23" i="29"/>
  <c r="AJ26" i="29"/>
  <c r="AJ29" i="29" s="1"/>
  <c r="AJ30" i="29" s="1"/>
  <c r="BD103" i="29"/>
  <c r="BD104" i="29" s="1"/>
  <c r="EV103" i="29"/>
  <c r="EV104" i="29" s="1"/>
  <c r="BT103" i="29"/>
  <c r="BT104" i="29" s="1"/>
  <c r="CV26" i="29"/>
  <c r="CV29" i="29" s="1"/>
  <c r="CV30" i="29" s="1"/>
  <c r="BP103" i="29"/>
  <c r="BP104" i="29" s="1"/>
  <c r="CF103" i="29"/>
  <c r="CF104" i="29" s="1"/>
  <c r="EF26" i="29"/>
  <c r="EF29" i="29" s="1"/>
  <c r="EF30" i="29" s="1"/>
  <c r="CF26" i="29"/>
  <c r="CF29" i="29" s="1"/>
  <c r="CF30" i="29" s="1"/>
  <c r="EV23" i="29"/>
  <c r="EV26" i="29" s="1"/>
  <c r="ER26" i="29"/>
  <c r="ER29" i="29" s="1"/>
  <c r="ER30" i="29" s="1"/>
  <c r="X103" i="29"/>
  <c r="X104" i="29" s="1"/>
  <c r="DP103" i="29"/>
  <c r="DP104" i="29" s="1"/>
  <c r="AN26" i="29"/>
  <c r="AN29" i="29" s="1"/>
  <c r="AN30" i="29" s="1"/>
  <c r="T103" i="29"/>
  <c r="T104" i="29" s="1"/>
  <c r="AJ103" i="29"/>
  <c r="AJ104" i="29" s="1"/>
  <c r="EB103" i="29"/>
  <c r="EB104" i="29" s="1"/>
  <c r="BD23" i="29"/>
  <c r="BD26" i="29" s="1"/>
  <c r="BD29" i="29" s="1"/>
  <c r="BD30" i="29" s="1"/>
  <c r="P18" i="29"/>
  <c r="P19" i="29" s="1"/>
  <c r="BH18" i="29"/>
  <c r="BH19" i="29" s="1"/>
  <c r="EN18" i="29"/>
  <c r="EN19" i="29" s="1"/>
  <c r="DX18" i="29"/>
  <c r="DX19" i="29" s="1"/>
  <c r="AB20" i="29"/>
  <c r="AB23" i="29" s="1"/>
  <c r="CN20" i="29"/>
  <c r="CN23" i="29" s="1"/>
  <c r="CN18" i="29"/>
  <c r="CN19" i="29" s="1"/>
  <c r="DT18" i="29"/>
  <c r="DT19" i="29" s="1"/>
  <c r="AB18" i="29"/>
  <c r="AB19" i="29" s="1"/>
  <c r="AR20" i="29"/>
  <c r="AR23" i="29" s="1"/>
  <c r="BX23" i="29"/>
  <c r="BL18" i="29"/>
  <c r="BL21" i="29" s="1"/>
  <c r="GN18" i="29"/>
  <c r="GN19" i="29" s="1"/>
  <c r="LX18" i="29"/>
  <c r="LX19" i="29" s="1"/>
  <c r="MN18" i="29"/>
  <c r="MN19" i="29" s="1"/>
  <c r="BH20" i="29"/>
  <c r="AV18" i="29"/>
  <c r="DH23" i="29"/>
  <c r="DH26" i="29" s="1"/>
  <c r="DH29" i="29" s="1"/>
  <c r="DH30" i="29" s="1"/>
  <c r="DX20" i="29"/>
  <c r="DX23" i="29" s="1"/>
  <c r="EN20" i="29"/>
  <c r="EN23" i="29" s="1"/>
  <c r="HT18" i="29"/>
  <c r="HT19" i="29" s="1"/>
  <c r="GB18" i="29"/>
  <c r="GB19" i="29" s="1"/>
  <c r="CB18" i="29"/>
  <c r="CB20" i="29"/>
  <c r="CB23" i="29" s="1"/>
  <c r="CB26" i="29" s="1"/>
  <c r="P23" i="29"/>
  <c r="P26" i="29" s="1"/>
  <c r="P29" i="29" s="1"/>
  <c r="P30" i="29" s="1"/>
  <c r="DD26" i="29"/>
  <c r="DD29" i="29" s="1"/>
  <c r="DD30" i="29" s="1"/>
  <c r="DT26" i="29"/>
  <c r="DT29" i="29" s="1"/>
  <c r="DT30" i="29" s="1"/>
  <c r="CR20" i="29"/>
  <c r="CR23" i="29" s="1"/>
  <c r="AF20" i="29"/>
  <c r="AF23" i="29" s="1"/>
  <c r="BL23" i="29"/>
  <c r="BL26" i="29" s="1"/>
  <c r="EJ20" i="29"/>
  <c r="EJ23" i="29" s="1"/>
  <c r="AV29" i="29"/>
  <c r="AV30" i="29" s="1"/>
  <c r="CR18" i="29"/>
  <c r="CR19" i="29" s="1"/>
  <c r="FL18" i="29"/>
  <c r="FL19" i="29" s="1"/>
  <c r="JD18" i="29"/>
  <c r="JD19" i="29" s="1"/>
  <c r="JT18" i="29"/>
  <c r="JT19" i="29" s="1"/>
  <c r="MR18" i="29"/>
  <c r="MR19" i="29" s="1"/>
  <c r="H62" i="29"/>
  <c r="JP18" i="29"/>
  <c r="JP19" i="29" s="1"/>
  <c r="ND18" i="29"/>
  <c r="ND19" i="29" s="1"/>
  <c r="HL18" i="29"/>
  <c r="HL19" i="29" s="1"/>
  <c r="KV18" i="29"/>
  <c r="KV19" i="29" s="1"/>
  <c r="LP18" i="29"/>
  <c r="LP19" i="29" s="1"/>
  <c r="KZ18" i="29"/>
  <c r="KZ19" i="29" s="1"/>
  <c r="FH18" i="29"/>
  <c r="FH19" i="29" s="1"/>
  <c r="FX18" i="29"/>
  <c r="FX19" i="29" s="1"/>
  <c r="HD18" i="29"/>
  <c r="HD19" i="29" s="1"/>
  <c r="KJ18" i="29"/>
  <c r="KJ19" i="29" s="1"/>
  <c r="LD18" i="29"/>
  <c r="LD19" i="29" s="1"/>
  <c r="GR18" i="29"/>
  <c r="GR19" i="29" s="1"/>
  <c r="GF18" i="29"/>
  <c r="GF19" i="29" s="1"/>
  <c r="HX18" i="29"/>
  <c r="HX19" i="29" s="1"/>
  <c r="FD18" i="29"/>
  <c r="FD19" i="29" s="1"/>
  <c r="FT18" i="29"/>
  <c r="FT19" i="29" s="1"/>
  <c r="GJ18" i="29"/>
  <c r="GJ19" i="29" s="1"/>
  <c r="GV18" i="29"/>
  <c r="GV19" i="29" s="1"/>
  <c r="IB18" i="29"/>
  <c r="IB19" i="29" s="1"/>
  <c r="IR18" i="29"/>
  <c r="IR19" i="29" s="1"/>
  <c r="JH18" i="29"/>
  <c r="JH19" i="29" s="1"/>
  <c r="JX18" i="29"/>
  <c r="JX19" i="29" s="1"/>
  <c r="MF18" i="29"/>
  <c r="MF19" i="29" s="1"/>
  <c r="NG18" i="29"/>
  <c r="HP18" i="29"/>
  <c r="HP19" i="29" s="1"/>
  <c r="IV18" i="29"/>
  <c r="IV19" i="29" s="1"/>
  <c r="LT18" i="29"/>
  <c r="LT19" i="29" s="1"/>
  <c r="NG23" i="29"/>
  <c r="EZ18" i="29"/>
  <c r="EZ19" i="29" s="1"/>
  <c r="FP18" i="29"/>
  <c r="FP19" i="29" s="1"/>
  <c r="IN18" i="29"/>
  <c r="IN19" i="29" s="1"/>
  <c r="KN18" i="29"/>
  <c r="KN19" i="29" s="1"/>
  <c r="GZ18" i="29"/>
  <c r="GZ19" i="29" s="1"/>
  <c r="IF18" i="29"/>
  <c r="IF19" i="29" s="1"/>
  <c r="KF18" i="29"/>
  <c r="KF19" i="29" s="1"/>
  <c r="MJ18" i="29"/>
  <c r="MJ19" i="29" s="1"/>
  <c r="MZ18" i="29"/>
  <c r="MZ19" i="29" s="1"/>
  <c r="CT16" i="29"/>
  <c r="GL16" i="29"/>
  <c r="FZ16" i="29"/>
  <c r="JR16" i="29"/>
  <c r="AM16" i="29"/>
  <c r="AY16" i="29"/>
  <c r="HS16" i="29"/>
  <c r="KE16" i="29"/>
  <c r="MA16" i="29"/>
  <c r="AP16" i="29"/>
  <c r="I16" i="29"/>
  <c r="AO16" i="29"/>
  <c r="BU16" i="29"/>
  <c r="DU16" i="29"/>
  <c r="EC16" i="29"/>
  <c r="ED16" i="29"/>
  <c r="HV16" i="29"/>
  <c r="BO16" i="29"/>
  <c r="EQ16" i="29"/>
  <c r="KU16" i="29"/>
  <c r="HH18" i="29"/>
  <c r="HH19" i="29" s="1"/>
  <c r="IJ18" i="29"/>
  <c r="IJ19" i="29" s="1"/>
  <c r="IZ18" i="29"/>
  <c r="IZ19" i="29" s="1"/>
  <c r="JL18" i="29"/>
  <c r="JL19" i="29" s="1"/>
  <c r="LL18" i="29"/>
  <c r="LL19" i="29" s="1"/>
  <c r="MV18" i="29"/>
  <c r="MV19" i="29" s="1"/>
  <c r="J16" i="29"/>
  <c r="MD16" i="29"/>
  <c r="MT16" i="29"/>
  <c r="BS16" i="29"/>
  <c r="EU16" i="29"/>
  <c r="KY16" i="29"/>
  <c r="MB18" i="29"/>
  <c r="MB19" i="29" s="1"/>
  <c r="LH19" i="29"/>
  <c r="AL17" i="29"/>
  <c r="EX16" i="29"/>
  <c r="JN17" i="29"/>
  <c r="KL16" i="29"/>
  <c r="KX17" i="29"/>
  <c r="LZ17" i="29"/>
  <c r="MX16" i="29"/>
  <c r="AU17" i="29"/>
  <c r="DS17" i="29"/>
  <c r="FO17" i="29"/>
  <c r="GM17" i="29"/>
  <c r="KR18" i="29"/>
  <c r="KR21" i="29" s="1"/>
  <c r="MO17" i="29"/>
  <c r="FJ17" i="29"/>
  <c r="MP17" i="29"/>
  <c r="AA17" i="29"/>
  <c r="CM17" i="29"/>
  <c r="DK16" i="29"/>
  <c r="GM16" i="29"/>
  <c r="HK17" i="29"/>
  <c r="II16" i="29"/>
  <c r="JG17" i="29"/>
  <c r="MQ17" i="29"/>
  <c r="KB18" i="29"/>
  <c r="V17" i="29"/>
  <c r="DR16" i="29"/>
  <c r="FN16" i="29"/>
  <c r="FZ17" i="29"/>
  <c r="HJ16" i="29"/>
  <c r="HV17" i="29"/>
  <c r="NF17" i="29"/>
  <c r="DC17" i="29"/>
  <c r="FG16" i="29"/>
  <c r="GE17" i="29"/>
  <c r="HC16" i="29"/>
  <c r="IA17" i="29"/>
  <c r="IY17" i="29"/>
  <c r="JS17" i="29"/>
  <c r="KQ17" i="29"/>
  <c r="M16" i="29"/>
  <c r="U16" i="29"/>
  <c r="AC16" i="29"/>
  <c r="AK16" i="29"/>
  <c r="AS16" i="29"/>
  <c r="BA16" i="29"/>
  <c r="BI16" i="29"/>
  <c r="BQ16" i="29"/>
  <c r="BY16" i="29"/>
  <c r="CG16" i="29"/>
  <c r="DI16" i="29"/>
  <c r="EK16" i="29"/>
  <c r="ES16" i="29"/>
  <c r="FU16" i="29"/>
  <c r="GW16" i="29"/>
  <c r="HE16" i="29"/>
  <c r="IG16" i="29"/>
  <c r="JI16" i="29"/>
  <c r="JQ16" i="29"/>
  <c r="KS16" i="29"/>
  <c r="LU16" i="29"/>
  <c r="MC16" i="29"/>
  <c r="NE16" i="29"/>
  <c r="Z16" i="29"/>
  <c r="CX16" i="29"/>
  <c r="EH16" i="29"/>
  <c r="GP16" i="29"/>
  <c r="HB17" i="29"/>
  <c r="HZ16" i="29"/>
  <c r="IL17" i="29"/>
  <c r="JV16" i="29"/>
  <c r="KH17" i="29"/>
  <c r="KX16" i="29"/>
  <c r="LJ17" i="29"/>
  <c r="MH16" i="29"/>
  <c r="W16" i="29"/>
  <c r="BC16" i="29"/>
  <c r="CI16" i="29"/>
  <c r="DG17" i="29"/>
  <c r="EA16" i="29"/>
  <c r="EY17" i="29"/>
  <c r="FW16" i="29"/>
  <c r="HG16" i="29"/>
  <c r="IY16" i="29"/>
  <c r="JW17" i="29"/>
  <c r="KI16" i="29"/>
  <c r="LC17" i="29"/>
  <c r="LO16" i="29"/>
  <c r="MU16" i="29"/>
  <c r="I17" i="29"/>
  <c r="Q17" i="29"/>
  <c r="Y17" i="29"/>
  <c r="AG17" i="29"/>
  <c r="AO17" i="29"/>
  <c r="AW17" i="29"/>
  <c r="BE17" i="29"/>
  <c r="BM17" i="29"/>
  <c r="BU17" i="29"/>
  <c r="CC17" i="29"/>
  <c r="CK17" i="29"/>
  <c r="CS17" i="29"/>
  <c r="DA17" i="29"/>
  <c r="DI17" i="29"/>
  <c r="DQ17" i="29"/>
  <c r="DY17" i="29"/>
  <c r="EG17" i="29"/>
  <c r="EO17" i="29"/>
  <c r="EW17" i="29"/>
  <c r="FE17" i="29"/>
  <c r="FM17" i="29"/>
  <c r="FU17" i="29"/>
  <c r="GC17" i="29"/>
  <c r="GK17" i="29"/>
  <c r="GS17" i="29"/>
  <c r="HA17" i="29"/>
  <c r="HI17" i="29"/>
  <c r="HQ17" i="29"/>
  <c r="HY17" i="29"/>
  <c r="IG17" i="29"/>
  <c r="IO17" i="29"/>
  <c r="IW17" i="29"/>
  <c r="JE17" i="29"/>
  <c r="JM17" i="29"/>
  <c r="JU17" i="29"/>
  <c r="KC17" i="29"/>
  <c r="KK17" i="29"/>
  <c r="KS17" i="29"/>
  <c r="LA17" i="29"/>
  <c r="LI17" i="29"/>
  <c r="LQ17" i="29"/>
  <c r="MS17" i="29"/>
  <c r="NE17" i="29"/>
  <c r="BF16" i="29"/>
  <c r="BV16" i="29"/>
  <c r="CD16" i="29"/>
  <c r="CL16" i="29"/>
  <c r="DB16" i="29"/>
  <c r="DJ16" i="29"/>
  <c r="DZ16" i="29"/>
  <c r="EP16" i="29"/>
  <c r="FV16" i="29"/>
  <c r="GD16" i="29"/>
  <c r="GT16" i="29"/>
  <c r="HB16" i="29"/>
  <c r="HR16" i="29"/>
  <c r="IH16" i="29"/>
  <c r="IP16" i="29"/>
  <c r="JF16" i="29"/>
  <c r="JN16" i="29"/>
  <c r="KD16" i="29"/>
  <c r="KT16" i="29"/>
  <c r="LB16" i="29"/>
  <c r="LJ16" i="29"/>
  <c r="LR16" i="29"/>
  <c r="LZ16" i="29"/>
  <c r="MP16" i="29"/>
  <c r="NF16" i="29"/>
  <c r="BB17" i="29"/>
  <c r="BR17" i="29"/>
  <c r="CH17" i="29"/>
  <c r="CX17" i="29"/>
  <c r="DN17" i="29"/>
  <c r="ED17" i="29"/>
  <c r="ET17" i="29"/>
  <c r="GP17" i="29"/>
  <c r="HF17" i="29"/>
  <c r="JB17" i="29"/>
  <c r="JR17" i="29"/>
  <c r="LN17" i="29"/>
  <c r="MD17" i="29"/>
  <c r="MT17" i="29"/>
  <c r="MC17" i="29"/>
  <c r="NA17" i="29"/>
  <c r="R17" i="29"/>
  <c r="AH17" i="29"/>
  <c r="AX17" i="29"/>
  <c r="BN17" i="29"/>
  <c r="CD17" i="29"/>
  <c r="CT17" i="29"/>
  <c r="DJ17" i="29"/>
  <c r="DZ17" i="29"/>
  <c r="EP17" i="29"/>
  <c r="FF17" i="29"/>
  <c r="FV17" i="29"/>
  <c r="GL17" i="29"/>
  <c r="HR17" i="29"/>
  <c r="IH17" i="29"/>
  <c r="IX17" i="29"/>
  <c r="KD17" i="29"/>
  <c r="KT17" i="29"/>
  <c r="CK16" i="29"/>
  <c r="DA16" i="29"/>
  <c r="DQ16" i="29"/>
  <c r="EG16" i="29"/>
  <c r="EW16" i="29"/>
  <c r="FM16" i="29"/>
  <c r="GC16" i="29"/>
  <c r="GS16" i="29"/>
  <c r="HI16" i="29"/>
  <c r="HY16" i="29"/>
  <c r="IO16" i="29"/>
  <c r="JE16" i="29"/>
  <c r="JU16" i="29"/>
  <c r="KK16" i="29"/>
  <c r="LA16" i="29"/>
  <c r="LQ16" i="29"/>
  <c r="MG16" i="29"/>
  <c r="MW16" i="29"/>
  <c r="M17" i="29"/>
  <c r="U17" i="29"/>
  <c r="AC17" i="29"/>
  <c r="AK17" i="29"/>
  <c r="AS17" i="29"/>
  <c r="BA17" i="29"/>
  <c r="BI17" i="29"/>
  <c r="BQ17" i="29"/>
  <c r="BY17" i="29"/>
  <c r="CG17" i="29"/>
  <c r="CO17" i="29"/>
  <c r="CW17" i="29"/>
  <c r="DE17" i="29"/>
  <c r="DM17" i="29"/>
  <c r="DU17" i="29"/>
  <c r="EC17" i="29"/>
  <c r="EK17" i="29"/>
  <c r="ES17" i="29"/>
  <c r="FA17" i="29"/>
  <c r="FI17" i="29"/>
  <c r="FQ17" i="29"/>
  <c r="FY17" i="29"/>
  <c r="GG17" i="29"/>
  <c r="GO17" i="29"/>
  <c r="GW17" i="29"/>
  <c r="HE17" i="29"/>
  <c r="HM17" i="29"/>
  <c r="HU17" i="29"/>
  <c r="IC17" i="29"/>
  <c r="IK17" i="29"/>
  <c r="IS17" i="29"/>
  <c r="JA17" i="29"/>
  <c r="JI17" i="29"/>
  <c r="JQ17" i="29"/>
  <c r="JY17" i="29"/>
  <c r="KG17" i="29"/>
  <c r="KO17" i="29"/>
  <c r="KW17" i="29"/>
  <c r="LE17" i="29"/>
  <c r="LM17" i="29"/>
  <c r="LY17" i="29"/>
  <c r="MK17" i="29"/>
  <c r="MW17" i="29"/>
  <c r="N16" i="29"/>
  <c r="V16" i="29"/>
  <c r="AD16" i="29"/>
  <c r="AL16" i="29"/>
  <c r="AT16" i="29"/>
  <c r="BJ16" i="29"/>
  <c r="BZ16" i="29"/>
  <c r="CP16" i="29"/>
  <c r="DF16" i="29"/>
  <c r="DV16" i="29"/>
  <c r="EL16" i="29"/>
  <c r="FB16" i="29"/>
  <c r="FR16" i="29"/>
  <c r="GH16" i="29"/>
  <c r="GX16" i="29"/>
  <c r="HN16" i="29"/>
  <c r="ID16" i="29"/>
  <c r="IT16" i="29"/>
  <c r="JJ16" i="29"/>
  <c r="JZ16" i="29"/>
  <c r="KP16" i="29"/>
  <c r="LF16" i="29"/>
  <c r="LV16" i="29"/>
  <c r="ML16" i="29"/>
  <c r="NB16" i="29"/>
  <c r="J17" i="29"/>
  <c r="N17" i="29"/>
  <c r="AD17" i="29"/>
  <c r="AT17" i="29"/>
  <c r="BJ17" i="29"/>
  <c r="BZ17" i="29"/>
  <c r="CP17" i="29"/>
  <c r="DF17" i="29"/>
  <c r="DV17" i="29"/>
  <c r="EL17" i="29"/>
  <c r="FB17" i="29"/>
  <c r="FR17" i="29"/>
  <c r="GH17" i="29"/>
  <c r="GX17" i="29"/>
  <c r="HN17" i="29"/>
  <c r="ID17" i="29"/>
  <c r="IT17" i="29"/>
  <c r="JJ17" i="29"/>
  <c r="JZ17" i="29"/>
  <c r="KP17" i="29"/>
  <c r="LF17" i="29"/>
  <c r="LV17" i="29"/>
  <c r="ML17" i="29"/>
  <c r="NB17" i="29"/>
  <c r="LU17" i="29"/>
  <c r="MG17" i="29"/>
  <c r="Z17" i="29"/>
  <c r="AP17" i="29"/>
  <c r="BF17" i="29"/>
  <c r="BV17" i="29"/>
  <c r="CL17" i="29"/>
  <c r="DB17" i="29"/>
  <c r="DR17" i="29"/>
  <c r="EH17" i="29"/>
  <c r="EX17" i="29"/>
  <c r="FN17" i="29"/>
  <c r="GD17" i="29"/>
  <c r="GT17" i="29"/>
  <c r="HJ17" i="29"/>
  <c r="HZ17" i="29"/>
  <c r="IP17" i="29"/>
  <c r="JF17" i="29"/>
  <c r="JV17" i="29"/>
  <c r="KL17" i="29"/>
  <c r="LB17" i="29"/>
  <c r="LR17" i="29"/>
  <c r="MH17" i="29"/>
  <c r="MX17" i="29"/>
  <c r="O16" i="29"/>
  <c r="AE16" i="29"/>
  <c r="AU16" i="29"/>
  <c r="BK16" i="29"/>
  <c r="CA16" i="29"/>
  <c r="CQ16" i="29"/>
  <c r="CY16" i="29"/>
  <c r="DG16" i="29"/>
  <c r="DW16" i="29"/>
  <c r="EE16" i="29"/>
  <c r="EM16" i="29"/>
  <c r="FC16" i="29"/>
  <c r="FK16" i="29"/>
  <c r="FS16" i="29"/>
  <c r="GI16" i="29"/>
  <c r="GQ16" i="29"/>
  <c r="GY16" i="29"/>
  <c r="HO16" i="29"/>
  <c r="HW16" i="29"/>
  <c r="IE16" i="29"/>
  <c r="IU16" i="29"/>
  <c r="JC16" i="29"/>
  <c r="JK16" i="29"/>
  <c r="KA16" i="29"/>
  <c r="KQ16" i="29"/>
  <c r="LG16" i="29"/>
  <c r="LW16" i="29"/>
  <c r="MM16" i="29"/>
  <c r="NC16" i="29"/>
  <c r="K17" i="29"/>
  <c r="O17" i="29"/>
  <c r="AE17" i="29"/>
  <c r="BK17" i="29"/>
  <c r="CA17" i="29"/>
  <c r="CQ17" i="29"/>
  <c r="DW17" i="29"/>
  <c r="EM17" i="29"/>
  <c r="FC17" i="29"/>
  <c r="GI17" i="29"/>
  <c r="GY17" i="29"/>
  <c r="HO17" i="29"/>
  <c r="IU17" i="29"/>
  <c r="JK17" i="29"/>
  <c r="KA17" i="29"/>
  <c r="KM17" i="29"/>
  <c r="LG17" i="29"/>
  <c r="LS17" i="29"/>
  <c r="LW17" i="29"/>
  <c r="MM17" i="29"/>
  <c r="NC17" i="29"/>
  <c r="FL20" i="29"/>
  <c r="FL23" i="29" s="1"/>
  <c r="GB20" i="29"/>
  <c r="GB23" i="29" s="1"/>
  <c r="GV20" i="29"/>
  <c r="HH20" i="29"/>
  <c r="HH23" i="29" s="1"/>
  <c r="HH26" i="29" s="1"/>
  <c r="HH29" i="29" s="1"/>
  <c r="HX20" i="29"/>
  <c r="HX23" i="29" s="1"/>
  <c r="HX26" i="29" s="1"/>
  <c r="IN20" i="29"/>
  <c r="JD20" i="29"/>
  <c r="JT20" i="29"/>
  <c r="JT23" i="29" s="1"/>
  <c r="JT26" i="29" s="1"/>
  <c r="KV20" i="29"/>
  <c r="KV23" i="29" s="1"/>
  <c r="LT20" i="29"/>
  <c r="LT23" i="29" s="1"/>
  <c r="LT26" i="29" s="1"/>
  <c r="MF20" i="29"/>
  <c r="MV20" i="29"/>
  <c r="MV23" i="29" s="1"/>
  <c r="MV26" i="29" s="1"/>
  <c r="MV29" i="29" s="1"/>
  <c r="K16" i="29"/>
  <c r="AA16" i="29"/>
  <c r="AQ16" i="29"/>
  <c r="BG16" i="29"/>
  <c r="BW16" i="29"/>
  <c r="CM16" i="29"/>
  <c r="DC16" i="29"/>
  <c r="DS16" i="29"/>
  <c r="EI16" i="29"/>
  <c r="EY16" i="29"/>
  <c r="FO16" i="29"/>
  <c r="GE16" i="29"/>
  <c r="GU16" i="29"/>
  <c r="HK16" i="29"/>
  <c r="IA16" i="29"/>
  <c r="IQ16" i="29"/>
  <c r="JG16" i="29"/>
  <c r="JW16" i="29"/>
  <c r="KM16" i="29"/>
  <c r="LC16" i="29"/>
  <c r="LS16" i="29"/>
  <c r="MI16" i="29"/>
  <c r="MY16" i="29"/>
  <c r="S17" i="29"/>
  <c r="AI17" i="29"/>
  <c r="AY17" i="29"/>
  <c r="BC17" i="29"/>
  <c r="CE17" i="29"/>
  <c r="CU17" i="29"/>
  <c r="DK17" i="29"/>
  <c r="DO17" i="29"/>
  <c r="EQ17" i="29"/>
  <c r="FG17" i="29"/>
  <c r="FW17" i="29"/>
  <c r="GA17" i="29"/>
  <c r="HC17" i="29"/>
  <c r="II17" i="29"/>
  <c r="IM17" i="29"/>
  <c r="JO17" i="29"/>
  <c r="KI17" i="29"/>
  <c r="KU17" i="29"/>
  <c r="KY17" i="29"/>
  <c r="MA17" i="29"/>
  <c r="FX20" i="29"/>
  <c r="GR20" i="29"/>
  <c r="IJ20" i="29"/>
  <c r="IJ23" i="29" s="1"/>
  <c r="IJ26" i="29" s="1"/>
  <c r="KF20" i="29"/>
  <c r="KF23" i="29" s="1"/>
  <c r="LD20" i="29"/>
  <c r="LP20" i="29"/>
  <c r="LP23" i="29" s="1"/>
  <c r="LP26" i="29" s="1"/>
  <c r="W17" i="29"/>
  <c r="AM17" i="29"/>
  <c r="BO17" i="29"/>
  <c r="BS17" i="29"/>
  <c r="CI17" i="29"/>
  <c r="CY17" i="29"/>
  <c r="EA17" i="29"/>
  <c r="EE17" i="29"/>
  <c r="EU17" i="29"/>
  <c r="FK17" i="29"/>
  <c r="GQ17" i="29"/>
  <c r="HG17" i="29"/>
  <c r="HS17" i="29"/>
  <c r="HW17" i="29"/>
  <c r="JC17" i="29"/>
  <c r="KE17" i="29"/>
  <c r="LO17" i="29"/>
  <c r="ME17" i="29"/>
  <c r="MU17" i="29"/>
  <c r="FD20" i="29"/>
  <c r="FD23" i="29" s="1"/>
  <c r="FD26" i="29" s="1"/>
  <c r="FH20" i="29"/>
  <c r="FH23" i="29" s="1"/>
  <c r="FT20" i="29"/>
  <c r="FT23" i="29" s="1"/>
  <c r="FT26" i="29" s="1"/>
  <c r="GJ20" i="29"/>
  <c r="GJ23" i="29" s="1"/>
  <c r="GN20" i="29"/>
  <c r="GN23" i="29" s="1"/>
  <c r="GN26" i="29" s="1"/>
  <c r="HP20" i="29"/>
  <c r="HP23" i="29" s="1"/>
  <c r="HT20" i="29"/>
  <c r="HT23" i="29" s="1"/>
  <c r="IF20" i="29"/>
  <c r="IV20" i="29"/>
  <c r="IV23" i="29" s="1"/>
  <c r="IZ20" i="29"/>
  <c r="JP20" i="29"/>
  <c r="JP23" i="29" s="1"/>
  <c r="KN20" i="29"/>
  <c r="KZ20" i="29"/>
  <c r="MN20" i="29"/>
  <c r="MR20" i="29"/>
  <c r="ND20" i="29"/>
  <c r="KB23" i="29"/>
  <c r="KR23" i="29"/>
  <c r="LH23" i="29"/>
  <c r="AQ17" i="29"/>
  <c r="BG17" i="29"/>
  <c r="BW17" i="29"/>
  <c r="EI17" i="29"/>
  <c r="FS17" i="29"/>
  <c r="GU17" i="29"/>
  <c r="IE17" i="29"/>
  <c r="IQ17" i="29"/>
  <c r="LK17" i="29"/>
  <c r="MI17" i="29"/>
  <c r="MY17" i="29"/>
  <c r="EZ20" i="29"/>
  <c r="FP20" i="29"/>
  <c r="GF20" i="29"/>
  <c r="GZ20" i="29"/>
  <c r="HD20" i="29"/>
  <c r="HD23" i="29" s="1"/>
  <c r="HL20" i="29"/>
  <c r="IB20" i="29"/>
  <c r="IB23" i="29" s="1"/>
  <c r="IR20" i="29"/>
  <c r="JH20" i="29"/>
  <c r="JL20" i="29"/>
  <c r="JX20" i="29"/>
  <c r="KJ20" i="29"/>
  <c r="LL20" i="29"/>
  <c r="LX20" i="29"/>
  <c r="MB20" i="29"/>
  <c r="MJ20" i="29"/>
  <c r="MJ23" i="29" s="1"/>
  <c r="MZ20" i="29"/>
  <c r="AJ21" i="29"/>
  <c r="AJ24" i="29" s="1"/>
  <c r="AZ21" i="29"/>
  <c r="CF21" i="29"/>
  <c r="CF24" i="29" s="1"/>
  <c r="CV21" i="29"/>
  <c r="CV24" i="29" s="1"/>
  <c r="DL21" i="29"/>
  <c r="DL24" i="29" s="1"/>
  <c r="EB21" i="29"/>
  <c r="EB24" i="29" s="1"/>
  <c r="AJ19" i="29"/>
  <c r="AZ19" i="29"/>
  <c r="CF19" i="29"/>
  <c r="CV19" i="29"/>
  <c r="DL19" i="29"/>
  <c r="EB19" i="29"/>
  <c r="ER19" i="29"/>
  <c r="L18" i="29"/>
  <c r="L20" i="29"/>
  <c r="X21" i="29"/>
  <c r="X24" i="29" s="1"/>
  <c r="AN21" i="29"/>
  <c r="AN24" i="29" s="1"/>
  <c r="BD21" i="29"/>
  <c r="BT21" i="29"/>
  <c r="BT24" i="29" s="1"/>
  <c r="CJ21" i="29"/>
  <c r="CJ24" i="29" s="1"/>
  <c r="EV21" i="29"/>
  <c r="AV21" i="29"/>
  <c r="AV24" i="29" s="1"/>
  <c r="DH21" i="29"/>
  <c r="X19" i="29"/>
  <c r="AN19" i="29"/>
  <c r="AV19" i="29"/>
  <c r="BD19" i="29"/>
  <c r="BT19" i="29"/>
  <c r="CJ19" i="29"/>
  <c r="DH19" i="29"/>
  <c r="EV19" i="29"/>
  <c r="ER21" i="29"/>
  <c r="H15" i="29"/>
  <c r="EF21" i="29" l="1"/>
  <c r="EF24" i="29" s="1"/>
  <c r="DP21" i="29"/>
  <c r="DP24" i="29" s="1"/>
  <c r="BT29" i="29"/>
  <c r="BT30" i="29" s="1"/>
  <c r="CZ19" i="29"/>
  <c r="MQ20" i="29"/>
  <c r="MQ23" i="29" s="1"/>
  <c r="BW20" i="29"/>
  <c r="LO20" i="29"/>
  <c r="HS20" i="29"/>
  <c r="W20" i="29"/>
  <c r="IM20" i="29"/>
  <c r="IM23" i="29" s="1"/>
  <c r="AY20" i="29"/>
  <c r="LW20" i="29"/>
  <c r="LW23" i="29" s="1"/>
  <c r="LW26" i="29" s="1"/>
  <c r="KA20" i="29"/>
  <c r="KA23" i="29" s="1"/>
  <c r="KA26" i="29" s="1"/>
  <c r="GY20" i="29"/>
  <c r="GY23" i="29" s="1"/>
  <c r="DW20" i="29"/>
  <c r="AE20" i="29"/>
  <c r="AE23" i="29" s="1"/>
  <c r="KP20" i="29"/>
  <c r="ID20" i="29"/>
  <c r="FR20" i="29"/>
  <c r="DF20" i="29"/>
  <c r="AT20" i="29"/>
  <c r="AT23" i="29" s="1"/>
  <c r="AT26" i="29" s="1"/>
  <c r="KG18" i="29"/>
  <c r="KG19" i="29" s="1"/>
  <c r="HU18" i="29"/>
  <c r="HU19" i="29" s="1"/>
  <c r="FI18" i="29"/>
  <c r="FI19" i="29" s="1"/>
  <c r="CW18" i="29"/>
  <c r="CW19" i="29" s="1"/>
  <c r="FV20" i="29"/>
  <c r="FV23" i="29" s="1"/>
  <c r="AX20" i="29"/>
  <c r="JR20" i="29"/>
  <c r="NE20" i="29"/>
  <c r="NE23" i="29" s="1"/>
  <c r="LA20" i="29"/>
  <c r="JU20" i="29"/>
  <c r="IO20" i="29"/>
  <c r="IO23" i="29" s="1"/>
  <c r="HI20" i="29"/>
  <c r="HI23" i="29" s="1"/>
  <c r="EW20" i="29"/>
  <c r="DQ20" i="29"/>
  <c r="DQ23" i="29" s="1"/>
  <c r="DQ26" i="29" s="1"/>
  <c r="CK20" i="29"/>
  <c r="CK23" i="29" s="1"/>
  <c r="CK26" i="29" s="1"/>
  <c r="BE18" i="29"/>
  <c r="BE19" i="29" s="1"/>
  <c r="Y18" i="29"/>
  <c r="Y19" i="29" s="1"/>
  <c r="KH18" i="29"/>
  <c r="KH19" i="29" s="1"/>
  <c r="HB20" i="29"/>
  <c r="HB23" i="29" s="1"/>
  <c r="KQ20" i="29"/>
  <c r="KQ23" i="29" s="1"/>
  <c r="NF20" i="29"/>
  <c r="MP20" i="29"/>
  <c r="GM20" i="29"/>
  <c r="GM23" i="29" s="1"/>
  <c r="JN20" i="29"/>
  <c r="MI20" i="29"/>
  <c r="HG20" i="29"/>
  <c r="KU20" i="29"/>
  <c r="KU23" i="29" s="1"/>
  <c r="AI20" i="29"/>
  <c r="AI23" i="29" s="1"/>
  <c r="AI26" i="29" s="1"/>
  <c r="AI29" i="29" s="1"/>
  <c r="LS20" i="29"/>
  <c r="LS23" i="29" s="1"/>
  <c r="LS26" i="29" s="1"/>
  <c r="JK20" i="29"/>
  <c r="JK23" i="29" s="1"/>
  <c r="JK26" i="29" s="1"/>
  <c r="GI20" i="29"/>
  <c r="GI23" i="29" s="1"/>
  <c r="GI26" i="29" s="1"/>
  <c r="CQ20" i="29"/>
  <c r="CQ23" i="29" s="1"/>
  <c r="O20" i="29"/>
  <c r="MH20" i="29"/>
  <c r="MH23" i="29" s="1"/>
  <c r="MH26" i="29" s="1"/>
  <c r="MH29" i="29" s="1"/>
  <c r="JV20" i="29"/>
  <c r="EX20" i="29"/>
  <c r="EX23" i="29" s="1"/>
  <c r="CL20" i="29"/>
  <c r="Z20" i="29"/>
  <c r="JZ20" i="29"/>
  <c r="JZ23" i="29" s="1"/>
  <c r="FB20" i="29"/>
  <c r="FB23" i="29" s="1"/>
  <c r="CP20" i="29"/>
  <c r="CP23" i="29" s="1"/>
  <c r="CP26" i="29" s="1"/>
  <c r="AD20" i="29"/>
  <c r="JY18" i="29"/>
  <c r="JY19" i="29" s="1"/>
  <c r="HM18" i="29"/>
  <c r="HM19" i="29" s="1"/>
  <c r="FA18" i="29"/>
  <c r="FA19" i="29" s="1"/>
  <c r="CO18" i="29"/>
  <c r="CO19" i="29" s="1"/>
  <c r="AH20" i="29"/>
  <c r="MT20" i="29"/>
  <c r="ED20" i="29"/>
  <c r="ED23" i="29" s="1"/>
  <c r="LC20" i="29"/>
  <c r="LC23" i="29" s="1"/>
  <c r="DG20" i="29"/>
  <c r="DG23" i="29" s="1"/>
  <c r="DG26" i="29" s="1"/>
  <c r="JS20" i="29"/>
  <c r="JS23" i="29" s="1"/>
  <c r="GE20" i="29"/>
  <c r="GE23" i="29" s="1"/>
  <c r="GE26" i="29" s="1"/>
  <c r="JG20" i="29"/>
  <c r="JG23" i="29" s="1"/>
  <c r="FJ20" i="29"/>
  <c r="FO20" i="29"/>
  <c r="FO23" i="29" s="1"/>
  <c r="FO26" i="29" s="1"/>
  <c r="LZ20" i="29"/>
  <c r="MU20" i="29"/>
  <c r="JC20" i="29"/>
  <c r="EA20" i="29"/>
  <c r="IU20" i="29"/>
  <c r="FC20" i="29"/>
  <c r="FC23" i="29" s="1"/>
  <c r="K20" i="29"/>
  <c r="K23" i="29" s="1"/>
  <c r="K26" i="29" s="1"/>
  <c r="JJ20" i="29"/>
  <c r="JJ23" i="29" s="1"/>
  <c r="GX20" i="29"/>
  <c r="GX23" i="29" s="1"/>
  <c r="BZ20" i="29"/>
  <c r="N20" i="29"/>
  <c r="HR20" i="29"/>
  <c r="EP20" i="29"/>
  <c r="R20" i="29"/>
  <c r="R23" i="29" s="1"/>
  <c r="LQ20" i="29"/>
  <c r="KK20" i="29"/>
  <c r="JE20" i="29"/>
  <c r="HY20" i="29"/>
  <c r="GS20" i="29"/>
  <c r="GS23" i="29" s="1"/>
  <c r="FM20" i="29"/>
  <c r="FM23" i="29" s="1"/>
  <c r="FM26" i="29" s="1"/>
  <c r="EG20" i="29"/>
  <c r="EG23" i="29" s="1"/>
  <c r="DA20" i="29"/>
  <c r="DA23" i="29" s="1"/>
  <c r="I20" i="29"/>
  <c r="I23" i="29" s="1"/>
  <c r="I26" i="29" s="1"/>
  <c r="LJ20" i="29"/>
  <c r="LJ23" i="29" s="1"/>
  <c r="LJ26" i="29" s="1"/>
  <c r="IL18" i="29"/>
  <c r="IL19" i="29" s="1"/>
  <c r="IY20" i="29"/>
  <c r="IY23" i="29" s="1"/>
  <c r="V20" i="29"/>
  <c r="V23" i="29" s="1"/>
  <c r="V26" i="29" s="1"/>
  <c r="CM20" i="29"/>
  <c r="CM23" i="29" s="1"/>
  <c r="CM26" i="29" s="1"/>
  <c r="MO18" i="29"/>
  <c r="MO19" i="29" s="1"/>
  <c r="DS20" i="29"/>
  <c r="DS23" i="29" s="1"/>
  <c r="DS26" i="29" s="1"/>
  <c r="KX20" i="29"/>
  <c r="KX23" i="29" s="1"/>
  <c r="AL20" i="29"/>
  <c r="AL23" i="29" s="1"/>
  <c r="HW20" i="29"/>
  <c r="HW23" i="29" s="1"/>
  <c r="AM20" i="29"/>
  <c r="GA20" i="29"/>
  <c r="DO20" i="29"/>
  <c r="DR20" i="29"/>
  <c r="BF20" i="29"/>
  <c r="LF20" i="29"/>
  <c r="IT20" i="29"/>
  <c r="DV20" i="29"/>
  <c r="DV23" i="29" s="1"/>
  <c r="BJ20" i="29"/>
  <c r="J20" i="29"/>
  <c r="J23" i="29" s="1"/>
  <c r="KO18" i="29"/>
  <c r="KO19" i="29" s="1"/>
  <c r="IC18" i="29"/>
  <c r="IC19" i="29" s="1"/>
  <c r="FQ18" i="29"/>
  <c r="FQ19" i="29" s="1"/>
  <c r="DE18" i="29"/>
  <c r="DE19" i="29" s="1"/>
  <c r="DZ20" i="29"/>
  <c r="BN20" i="29"/>
  <c r="NA20" i="29"/>
  <c r="GP20" i="29"/>
  <c r="CX20" i="29"/>
  <c r="CX23" i="29" s="1"/>
  <c r="LI18" i="29"/>
  <c r="LI19" i="29" s="1"/>
  <c r="IW18" i="29"/>
  <c r="IW19" i="29" s="1"/>
  <c r="HQ20" i="29"/>
  <c r="HQ23" i="29" s="1"/>
  <c r="GK18" i="29"/>
  <c r="GK19" i="29" s="1"/>
  <c r="DY18" i="29"/>
  <c r="DY19" i="29" s="1"/>
  <c r="BM18" i="29"/>
  <c r="BM19" i="29" s="1"/>
  <c r="AG18" i="29"/>
  <c r="AG19" i="29" s="1"/>
  <c r="IA20" i="29"/>
  <c r="DC20" i="29"/>
  <c r="DC23" i="29" s="1"/>
  <c r="HK20" i="29"/>
  <c r="HK23" i="29" s="1"/>
  <c r="HK26" i="29" s="1"/>
  <c r="AA20" i="29"/>
  <c r="AA23" i="29" s="1"/>
  <c r="AA26" i="29" s="1"/>
  <c r="AU20" i="29"/>
  <c r="AU23" i="29" s="1"/>
  <c r="AU26" i="29" s="1"/>
  <c r="EF19" i="29"/>
  <c r="DD21" i="29"/>
  <c r="DD22" i="29" s="1"/>
  <c r="T21" i="29"/>
  <c r="T24" i="29" s="1"/>
  <c r="DT21" i="29"/>
  <c r="DT24" i="29" s="1"/>
  <c r="AR21" i="29"/>
  <c r="AR22" i="29" s="1"/>
  <c r="AJ27" i="29"/>
  <c r="AJ40" i="29" s="1"/>
  <c r="CN21" i="29"/>
  <c r="CN24" i="29" s="1"/>
  <c r="P21" i="29"/>
  <c r="P22" i="29" s="1"/>
  <c r="U18" i="29"/>
  <c r="U19" i="29" s="1"/>
  <c r="M18" i="29"/>
  <c r="M19" i="29" s="1"/>
  <c r="BP19" i="29"/>
  <c r="KX18" i="29"/>
  <c r="KX19" i="29" s="1"/>
  <c r="AZ24" i="29"/>
  <c r="FU18" i="29"/>
  <c r="FU19" i="29" s="1"/>
  <c r="IL20" i="29"/>
  <c r="IL23" i="29" s="1"/>
  <c r="JI18" i="29"/>
  <c r="JI19" i="29" s="1"/>
  <c r="BA18" i="29"/>
  <c r="BA19" i="29" s="1"/>
  <c r="AF21" i="29"/>
  <c r="AF24" i="29" s="1"/>
  <c r="BH21" i="29"/>
  <c r="BH22" i="29" s="1"/>
  <c r="AF19" i="29"/>
  <c r="LX21" i="29"/>
  <c r="LX22" i="29" s="1"/>
  <c r="EN21" i="29"/>
  <c r="EN24" i="29" s="1"/>
  <c r="DX21" i="29"/>
  <c r="DX24" i="29" s="1"/>
  <c r="BY18" i="29"/>
  <c r="BY19" i="29" s="1"/>
  <c r="CR21" i="29"/>
  <c r="CR22" i="29" s="1"/>
  <c r="CG18" i="29"/>
  <c r="CG19" i="29" s="1"/>
  <c r="EV24" i="29"/>
  <c r="EV27" i="29" s="1"/>
  <c r="BX19" i="29"/>
  <c r="V18" i="29"/>
  <c r="V19" i="29" s="1"/>
  <c r="MO20" i="29"/>
  <c r="MO21" i="29" s="1"/>
  <c r="IY18" i="29"/>
  <c r="IY19" i="29" s="1"/>
  <c r="CB21" i="29"/>
  <c r="CB24" i="29" s="1"/>
  <c r="AS18" i="29"/>
  <c r="AS19" i="29" s="1"/>
  <c r="BD24" i="29"/>
  <c r="BD27" i="29" s="1"/>
  <c r="BD40" i="29" s="1"/>
  <c r="CV27" i="29"/>
  <c r="CV40" i="29" s="1"/>
  <c r="CB19" i="29"/>
  <c r="AZ26" i="29"/>
  <c r="AZ29" i="29" s="1"/>
  <c r="AZ30" i="29" s="1"/>
  <c r="EV29" i="29"/>
  <c r="EV30" i="29" s="1"/>
  <c r="BL24" i="29"/>
  <c r="BL27" i="29" s="1"/>
  <c r="AB21" i="29"/>
  <c r="AB22" i="29" s="1"/>
  <c r="BL19" i="29"/>
  <c r="CN26" i="29"/>
  <c r="BH23" i="29"/>
  <c r="EJ21" i="29"/>
  <c r="EJ22" i="29" s="1"/>
  <c r="AB26" i="29"/>
  <c r="AB29" i="29" s="1"/>
  <c r="AB30" i="29" s="1"/>
  <c r="BX26" i="29"/>
  <c r="AR26" i="29"/>
  <c r="AR29" i="29" s="1"/>
  <c r="AR30" i="29" s="1"/>
  <c r="EN26" i="29"/>
  <c r="EN29" i="29" s="1"/>
  <c r="EN30" i="29" s="1"/>
  <c r="DX26" i="29"/>
  <c r="DX29" i="29" s="1"/>
  <c r="DX30" i="29" s="1"/>
  <c r="CB29" i="29"/>
  <c r="CB30" i="29" s="1"/>
  <c r="AF26" i="29"/>
  <c r="AF29" i="29" s="1"/>
  <c r="AF30" i="29" s="1"/>
  <c r="EJ26" i="29"/>
  <c r="EJ29" i="29" s="1"/>
  <c r="EJ30" i="29" s="1"/>
  <c r="BL29" i="29"/>
  <c r="BL30" i="29" s="1"/>
  <c r="CR26" i="29"/>
  <c r="CR29" i="29" s="1"/>
  <c r="CR30" i="29" s="1"/>
  <c r="FZ18" i="29"/>
  <c r="FZ19" i="29" s="1"/>
  <c r="GK20" i="29"/>
  <c r="ES18" i="29"/>
  <c r="ES19" i="29" s="1"/>
  <c r="LH24" i="29"/>
  <c r="DC18" i="29"/>
  <c r="DC19" i="29" s="1"/>
  <c r="AG20" i="29"/>
  <c r="AG23" i="29" s="1"/>
  <c r="IG18" i="29"/>
  <c r="IG19" i="29" s="1"/>
  <c r="FU20" i="29"/>
  <c r="FU23" i="29" s="1"/>
  <c r="IW20" i="29"/>
  <c r="IW23" i="29" s="1"/>
  <c r="IW26" i="29" s="1"/>
  <c r="FJ18" i="29"/>
  <c r="FJ19" i="29" s="1"/>
  <c r="DY20" i="29"/>
  <c r="DY21" i="29" s="1"/>
  <c r="JQ18" i="29"/>
  <c r="JQ19" i="29" s="1"/>
  <c r="JS18" i="29"/>
  <c r="JS19" i="29" s="1"/>
  <c r="LI20" i="29"/>
  <c r="LI23" i="29" s="1"/>
  <c r="BM20" i="29"/>
  <c r="BM23" i="29" s="1"/>
  <c r="AO18" i="29"/>
  <c r="AO19" i="29" s="1"/>
  <c r="HV18" i="29"/>
  <c r="HV19" i="29" s="1"/>
  <c r="LH22" i="29"/>
  <c r="Y20" i="29"/>
  <c r="BU18" i="29"/>
  <c r="BU19" i="29" s="1"/>
  <c r="O23" i="29"/>
  <c r="O26" i="29" s="1"/>
  <c r="O29" i="29" s="1"/>
  <c r="HV20" i="29"/>
  <c r="HV23" i="29" s="1"/>
  <c r="MG18" i="29"/>
  <c r="MG19" i="29" s="1"/>
  <c r="GM18" i="29"/>
  <c r="GM19" i="29" s="1"/>
  <c r="NG26" i="29"/>
  <c r="NG21" i="29"/>
  <c r="NG24" i="29" s="1"/>
  <c r="NG19" i="29"/>
  <c r="KH20" i="29"/>
  <c r="AO20" i="29"/>
  <c r="AO23" i="29" s="1"/>
  <c r="GB26" i="29"/>
  <c r="GB29" i="29" s="1"/>
  <c r="GB30" i="29" s="1"/>
  <c r="HB18" i="29"/>
  <c r="HB19" i="29" s="1"/>
  <c r="BU20" i="29"/>
  <c r="BU23" i="29" s="1"/>
  <c r="EK18" i="29"/>
  <c r="EK19" i="29" s="1"/>
  <c r="ER22" i="29"/>
  <c r="BE20" i="29"/>
  <c r="BE23" i="29" s="1"/>
  <c r="BQ18" i="29"/>
  <c r="BQ19" i="29" s="1"/>
  <c r="AK18" i="29"/>
  <c r="AK19" i="29" s="1"/>
  <c r="KS18" i="29"/>
  <c r="KS19" i="29" s="1"/>
  <c r="MQ18" i="29"/>
  <c r="MQ19" i="29" s="1"/>
  <c r="HE18" i="29"/>
  <c r="HE19" i="29" s="1"/>
  <c r="NF18" i="29"/>
  <c r="NF19" i="29" s="1"/>
  <c r="FL26" i="29"/>
  <c r="FL29" i="29" s="1"/>
  <c r="FL30" i="29" s="1"/>
  <c r="MW18" i="29"/>
  <c r="MW19" i="29" s="1"/>
  <c r="MF23" i="29"/>
  <c r="JD23" i="29"/>
  <c r="JD26" i="29" s="1"/>
  <c r="JD29" i="29" s="1"/>
  <c r="JD30" i="29" s="1"/>
  <c r="GV23" i="29"/>
  <c r="GV26" i="29" s="1"/>
  <c r="GV29" i="29" s="1"/>
  <c r="GV30" i="29" s="1"/>
  <c r="MM20" i="29"/>
  <c r="MM23" i="29" s="1"/>
  <c r="MM26" i="29" s="1"/>
  <c r="MM29" i="29" s="1"/>
  <c r="MM30" i="29" s="1"/>
  <c r="HO20" i="29"/>
  <c r="EM20" i="29"/>
  <c r="EM23" i="29" s="1"/>
  <c r="BK20" i="29"/>
  <c r="BK23" i="29" s="1"/>
  <c r="AP20" i="29"/>
  <c r="AP23" i="29" s="1"/>
  <c r="AP26" i="29" s="1"/>
  <c r="KW18" i="29"/>
  <c r="KW19" i="29" s="1"/>
  <c r="IK18" i="29"/>
  <c r="IK19" i="29" s="1"/>
  <c r="FY18" i="29"/>
  <c r="FY19" i="29" s="1"/>
  <c r="DM18" i="29"/>
  <c r="DM19" i="29" s="1"/>
  <c r="MS20" i="29"/>
  <c r="MS23" i="29" s="1"/>
  <c r="MS26" i="29" s="1"/>
  <c r="JM18" i="29"/>
  <c r="JM19" i="29" s="1"/>
  <c r="HA18" i="29"/>
  <c r="HA19" i="29" s="1"/>
  <c r="HA20" i="29"/>
  <c r="HA23" i="29" s="1"/>
  <c r="EO18" i="29"/>
  <c r="EO19" i="29" s="1"/>
  <c r="EO20" i="29"/>
  <c r="DI18" i="29"/>
  <c r="DI19" i="29" s="1"/>
  <c r="DI20" i="29"/>
  <c r="DI23" i="29" s="1"/>
  <c r="CC18" i="29"/>
  <c r="CC19" i="29" s="1"/>
  <c r="CC20" i="29"/>
  <c r="CC23" i="29" s="1"/>
  <c r="AW18" i="29"/>
  <c r="AW19" i="29" s="1"/>
  <c r="AW20" i="29"/>
  <c r="AW23" i="29" s="1"/>
  <c r="Q18" i="29"/>
  <c r="Q19" i="29" s="1"/>
  <c r="Q20" i="29"/>
  <c r="Q23" i="29" s="1"/>
  <c r="LD23" i="29"/>
  <c r="FX23" i="29"/>
  <c r="FX26" i="29" s="1"/>
  <c r="FX29" i="29" s="1"/>
  <c r="HC20" i="29"/>
  <c r="HC23" i="29" s="1"/>
  <c r="HC26" i="29" s="1"/>
  <c r="HC29" i="29" s="1"/>
  <c r="EQ20" i="29"/>
  <c r="EQ23" i="29" s="1"/>
  <c r="S20" i="29"/>
  <c r="S23" i="29" s="1"/>
  <c r="S26" i="29" s="1"/>
  <c r="LC18" i="29"/>
  <c r="LC19" i="29" s="1"/>
  <c r="DS18" i="29"/>
  <c r="DS19" i="29" s="1"/>
  <c r="IA23" i="29"/>
  <c r="IA26" i="29" s="1"/>
  <c r="EL20" i="29"/>
  <c r="EL23" i="29" s="1"/>
  <c r="EL26" i="29" s="1"/>
  <c r="MK20" i="29"/>
  <c r="MK23" i="29" s="1"/>
  <c r="KS20" i="29"/>
  <c r="FF20" i="29"/>
  <c r="FF23" i="29" s="1"/>
  <c r="CT20" i="29"/>
  <c r="CT23" i="29" s="1"/>
  <c r="BB20" i="29"/>
  <c r="BB23" i="29" s="1"/>
  <c r="JW20" i="29"/>
  <c r="JW23" i="29" s="1"/>
  <c r="JW26" i="29" s="1"/>
  <c r="JW29" i="29" s="1"/>
  <c r="JW30" i="29" s="1"/>
  <c r="EY20" i="29"/>
  <c r="EY23" i="29" s="1"/>
  <c r="L19" i="29"/>
  <c r="BO20" i="29"/>
  <c r="BO23" i="29" s="1"/>
  <c r="KM20" i="29"/>
  <c r="KM23" i="29" s="1"/>
  <c r="KM26" i="29" s="1"/>
  <c r="DR23" i="29"/>
  <c r="DR26" i="29" s="1"/>
  <c r="DR29" i="29" s="1"/>
  <c r="IN23" i="29"/>
  <c r="HJ20" i="29"/>
  <c r="HJ23" i="29" s="1"/>
  <c r="HJ26" i="29" s="1"/>
  <c r="LM18" i="29"/>
  <c r="LM19" i="29" s="1"/>
  <c r="JA18" i="29"/>
  <c r="JA19" i="29" s="1"/>
  <c r="GO18" i="29"/>
  <c r="GO19" i="29" s="1"/>
  <c r="EC18" i="29"/>
  <c r="EC19" i="29" s="1"/>
  <c r="NA23" i="29"/>
  <c r="NA26" i="29" s="1"/>
  <c r="NA29" i="29" s="1"/>
  <c r="NA30" i="29" s="1"/>
  <c r="KC20" i="29"/>
  <c r="KC23" i="29" s="1"/>
  <c r="HQ18" i="29"/>
  <c r="HQ19" i="29" s="1"/>
  <c r="FE18" i="29"/>
  <c r="FE19" i="29" s="1"/>
  <c r="CS18" i="29"/>
  <c r="CS19" i="29" s="1"/>
  <c r="BP40" i="29"/>
  <c r="LJ29" i="29"/>
  <c r="LJ30" i="29" s="1"/>
  <c r="LE18" i="29"/>
  <c r="LE19" i="29" s="1"/>
  <c r="GG18" i="29"/>
  <c r="GG19" i="29" s="1"/>
  <c r="BI18" i="29"/>
  <c r="BI19" i="29" s="1"/>
  <c r="AC18" i="29"/>
  <c r="AC19" i="29" s="1"/>
  <c r="JB20" i="29"/>
  <c r="JB23" i="29" s="1"/>
  <c r="LZ18" i="29"/>
  <c r="LZ19" i="29" s="1"/>
  <c r="KB19" i="29"/>
  <c r="KB21" i="29"/>
  <c r="KN23" i="29"/>
  <c r="KN26" i="29" s="1"/>
  <c r="GJ26" i="29"/>
  <c r="GJ29" i="29" s="1"/>
  <c r="GA23" i="29"/>
  <c r="GA26" i="29" s="1"/>
  <c r="GA29" i="29" s="1"/>
  <c r="DO23" i="29"/>
  <c r="DO26" i="29" s="1"/>
  <c r="DO29" i="29" s="1"/>
  <c r="FO18" i="29"/>
  <c r="FO19" i="29" s="1"/>
  <c r="DG18" i="29"/>
  <c r="DG19" i="29" s="1"/>
  <c r="JV23" i="29"/>
  <c r="JV26" i="29" s="1"/>
  <c r="EX26" i="29"/>
  <c r="EX29" i="29" s="1"/>
  <c r="Z23" i="29"/>
  <c r="Z26" i="29" s="1"/>
  <c r="FZ20" i="29"/>
  <c r="GW18" i="29"/>
  <c r="GW19" i="29" s="1"/>
  <c r="LN20" i="29"/>
  <c r="LN23" i="29" s="1"/>
  <c r="GP23" i="29"/>
  <c r="GP26" i="29" s="1"/>
  <c r="GP29" i="29" s="1"/>
  <c r="JN18" i="29"/>
  <c r="JN19" i="29" s="1"/>
  <c r="I18" i="29"/>
  <c r="KR19" i="29"/>
  <c r="HR23" i="29"/>
  <c r="HH30" i="29"/>
  <c r="IJ29" i="29"/>
  <c r="MI23" i="29"/>
  <c r="MI26" i="29" s="1"/>
  <c r="MQ26" i="29"/>
  <c r="MQ29" i="29" s="1"/>
  <c r="DZ23" i="29"/>
  <c r="DZ26" i="29" s="1"/>
  <c r="DZ29" i="29" s="1"/>
  <c r="LP29" i="29"/>
  <c r="FD29" i="29"/>
  <c r="MT23" i="29"/>
  <c r="GN29" i="29"/>
  <c r="FO29" i="29"/>
  <c r="DP27" i="29"/>
  <c r="DP40" i="29" s="1"/>
  <c r="JL21" i="29"/>
  <c r="JL22" i="29" s="1"/>
  <c r="HL21" i="29"/>
  <c r="HL22" i="29" s="1"/>
  <c r="FP21" i="29"/>
  <c r="LK20" i="29"/>
  <c r="LK23" i="29" s="1"/>
  <c r="IQ18" i="29"/>
  <c r="EI18" i="29"/>
  <c r="KR24" i="29"/>
  <c r="IF23" i="29"/>
  <c r="MN21" i="29"/>
  <c r="JP21" i="29"/>
  <c r="JP24" i="29" s="1"/>
  <c r="HT21" i="29"/>
  <c r="FT21" i="29"/>
  <c r="DS29" i="29"/>
  <c r="CM29" i="29"/>
  <c r="KE18" i="29"/>
  <c r="KE19" i="29" s="1"/>
  <c r="HG18" i="29"/>
  <c r="HG21" i="29" s="1"/>
  <c r="EE18" i="29"/>
  <c r="EE19" i="29" s="1"/>
  <c r="BS18" i="29"/>
  <c r="MB23" i="29"/>
  <c r="JH23" i="29"/>
  <c r="LP21" i="29"/>
  <c r="LP24" i="29" s="1"/>
  <c r="GR21" i="29"/>
  <c r="GR22" i="29" s="1"/>
  <c r="HK29" i="29"/>
  <c r="KY18" i="29"/>
  <c r="IM18" i="29"/>
  <c r="IM19" i="29" s="1"/>
  <c r="FW18" i="29"/>
  <c r="DK18" i="29"/>
  <c r="AY18" i="29"/>
  <c r="AY21" i="29" s="1"/>
  <c r="JP26" i="29"/>
  <c r="JP29" i="29" s="1"/>
  <c r="ND23" i="29"/>
  <c r="GR23" i="29"/>
  <c r="MF21" i="29"/>
  <c r="JD21" i="29"/>
  <c r="JD22" i="29" s="1"/>
  <c r="GV21" i="29"/>
  <c r="HG23" i="29"/>
  <c r="W23" i="29"/>
  <c r="IY26" i="29"/>
  <c r="IY29" i="29" s="1"/>
  <c r="EI20" i="29"/>
  <c r="EI23" i="29" s="1"/>
  <c r="AQ20" i="29"/>
  <c r="AQ23" i="29" s="1"/>
  <c r="LS18" i="29"/>
  <c r="JK18" i="29"/>
  <c r="JK19" i="29" s="1"/>
  <c r="GI18" i="29"/>
  <c r="CQ18" i="29"/>
  <c r="CQ21" i="29" s="1"/>
  <c r="O18" i="29"/>
  <c r="O21" i="29" s="1"/>
  <c r="MX20" i="29"/>
  <c r="MX23" i="29" s="1"/>
  <c r="MX26" i="29" s="1"/>
  <c r="KL20" i="29"/>
  <c r="KL23" i="29" s="1"/>
  <c r="HZ20" i="29"/>
  <c r="HZ23" i="29" s="1"/>
  <c r="HZ26" i="29" s="1"/>
  <c r="FN20" i="29"/>
  <c r="EH20" i="29"/>
  <c r="EH23" i="29" s="1"/>
  <c r="EH26" i="29" s="1"/>
  <c r="DB20" i="29"/>
  <c r="BV20" i="29"/>
  <c r="BV23" i="29" s="1"/>
  <c r="LB18" i="29"/>
  <c r="IP18" i="29"/>
  <c r="GD18" i="29"/>
  <c r="GD19" i="29" s="1"/>
  <c r="DR18" i="29"/>
  <c r="DR21" i="29" s="1"/>
  <c r="BF18" i="29"/>
  <c r="BF19" i="29" s="1"/>
  <c r="NF23" i="29"/>
  <c r="NF26" i="29" s="1"/>
  <c r="LZ23" i="29"/>
  <c r="LZ26" i="29" s="1"/>
  <c r="HB26" i="29"/>
  <c r="HB29" i="29" s="1"/>
  <c r="JW18" i="29"/>
  <c r="JW19" i="29" s="1"/>
  <c r="NB18" i="29"/>
  <c r="KP18" i="29"/>
  <c r="ID18" i="29"/>
  <c r="ID19" i="29" s="1"/>
  <c r="FR18" i="29"/>
  <c r="DF18" i="29"/>
  <c r="DF19" i="29" s="1"/>
  <c r="AT18" i="29"/>
  <c r="AT19" i="29" s="1"/>
  <c r="FW20" i="29"/>
  <c r="FW23" i="29" s="1"/>
  <c r="DF23" i="29"/>
  <c r="DF26" i="29" s="1"/>
  <c r="DF29" i="29" s="1"/>
  <c r="NB20" i="29"/>
  <c r="NB23" i="29" s="1"/>
  <c r="IX18" i="29"/>
  <c r="FV18" i="29"/>
  <c r="DJ18" i="29"/>
  <c r="DJ19" i="29" s="1"/>
  <c r="AX18" i="29"/>
  <c r="KP23" i="29"/>
  <c r="KP26" i="29" s="1"/>
  <c r="KP29" i="29" s="1"/>
  <c r="ID23" i="29"/>
  <c r="ID26" i="29" s="1"/>
  <c r="ID29" i="29" s="1"/>
  <c r="MC18" i="29"/>
  <c r="CY20" i="29"/>
  <c r="CY23" i="29" s="1"/>
  <c r="GL20" i="29"/>
  <c r="JR18" i="29"/>
  <c r="ET18" i="29"/>
  <c r="CH18" i="29"/>
  <c r="CH19" i="29" s="1"/>
  <c r="LM20" i="29"/>
  <c r="KG20" i="29"/>
  <c r="JA20" i="29"/>
  <c r="JA23" i="29" s="1"/>
  <c r="HU20" i="29"/>
  <c r="GO20" i="29"/>
  <c r="FI20" i="29"/>
  <c r="EC20" i="29"/>
  <c r="CW20" i="29"/>
  <c r="BQ20" i="29"/>
  <c r="BQ23" i="29" s="1"/>
  <c r="AK20" i="29"/>
  <c r="NE18" i="29"/>
  <c r="NE21" i="29" s="1"/>
  <c r="LA18" i="29"/>
  <c r="LA19" i="29" s="1"/>
  <c r="JU18" i="29"/>
  <c r="JU19" i="29" s="1"/>
  <c r="IO18" i="29"/>
  <c r="IO21" i="29" s="1"/>
  <c r="HI18" i="29"/>
  <c r="HI19" i="29" s="1"/>
  <c r="GC18" i="29"/>
  <c r="EW18" i="29"/>
  <c r="EW19" i="29" s="1"/>
  <c r="DQ18" i="29"/>
  <c r="DQ19" i="29" s="1"/>
  <c r="CK18" i="29"/>
  <c r="CK19" i="29" s="1"/>
  <c r="BF23" i="29"/>
  <c r="BF26" i="29" s="1"/>
  <c r="ET20" i="29"/>
  <c r="GC20" i="29"/>
  <c r="LR20" i="29"/>
  <c r="LR23" i="29" s="1"/>
  <c r="JF20" i="29"/>
  <c r="JF23" i="29" s="1"/>
  <c r="FE20" i="29"/>
  <c r="CS20" i="29"/>
  <c r="MV30" i="29"/>
  <c r="MZ21" i="29"/>
  <c r="MZ22" i="29" s="1"/>
  <c r="LL21" i="29"/>
  <c r="JH21" i="29"/>
  <c r="JH22" i="29" s="1"/>
  <c r="HD21" i="29"/>
  <c r="HD22" i="29" s="1"/>
  <c r="EZ21" i="29"/>
  <c r="EZ22" i="29" s="1"/>
  <c r="MY18" i="29"/>
  <c r="MY19" i="29" s="1"/>
  <c r="IE18" i="29"/>
  <c r="IE19" i="29" s="1"/>
  <c r="BW18" i="29"/>
  <c r="BW19" i="29" s="1"/>
  <c r="KZ21" i="29"/>
  <c r="IZ21" i="29"/>
  <c r="HP21" i="29"/>
  <c r="FH21" i="29"/>
  <c r="BW23" i="29"/>
  <c r="BW26" i="29" s="1"/>
  <c r="MU18" i="29"/>
  <c r="MU21" i="29" s="1"/>
  <c r="JC18" i="29"/>
  <c r="JC19" i="29" s="1"/>
  <c r="GQ18" i="29"/>
  <c r="EA18" i="29"/>
  <c r="EA21" i="29" s="1"/>
  <c r="BO18" i="29"/>
  <c r="KF26" i="29"/>
  <c r="LL23" i="29"/>
  <c r="IR23" i="29"/>
  <c r="GF23" i="29"/>
  <c r="LD21" i="29"/>
  <c r="FX21" i="29"/>
  <c r="DC26" i="29"/>
  <c r="DC29" i="29" s="1"/>
  <c r="KU18" i="29"/>
  <c r="KU19" i="29" s="1"/>
  <c r="II18" i="29"/>
  <c r="FG18" i="29"/>
  <c r="CU18" i="29"/>
  <c r="AI18" i="29"/>
  <c r="AI19" i="29" s="1"/>
  <c r="HT26" i="29"/>
  <c r="HT29" i="29" s="1"/>
  <c r="MN23" i="29"/>
  <c r="KZ23" i="29"/>
  <c r="LT21" i="29"/>
  <c r="LT24" i="29" s="1"/>
  <c r="IN21" i="29"/>
  <c r="IN22" i="29" s="1"/>
  <c r="GB21" i="29"/>
  <c r="MA20" i="29"/>
  <c r="MA23" i="29" s="1"/>
  <c r="IE20" i="29"/>
  <c r="IE23" i="29" s="1"/>
  <c r="NC18" i="29"/>
  <c r="NC19" i="29" s="1"/>
  <c r="LG18" i="29"/>
  <c r="IU18" i="29"/>
  <c r="IU19" i="29" s="1"/>
  <c r="FC18" i="29"/>
  <c r="FC19" i="29" s="1"/>
  <c r="CA18" i="29"/>
  <c r="K18" i="29"/>
  <c r="K19" i="29" s="1"/>
  <c r="JC23" i="29"/>
  <c r="JC26" i="29" s="1"/>
  <c r="BC20" i="29"/>
  <c r="MX18" i="29"/>
  <c r="KL18" i="29"/>
  <c r="KL19" i="29" s="1"/>
  <c r="HZ18" i="29"/>
  <c r="FN18" i="29"/>
  <c r="FN19" i="29" s="1"/>
  <c r="DB18" i="29"/>
  <c r="DB19" i="29" s="1"/>
  <c r="AP18" i="29"/>
  <c r="MP23" i="29"/>
  <c r="EY18" i="29"/>
  <c r="EY19" i="29" s="1"/>
  <c r="ML18" i="29"/>
  <c r="ML19" i="29" s="1"/>
  <c r="JZ18" i="29"/>
  <c r="JZ19" i="29" s="1"/>
  <c r="HN18" i="29"/>
  <c r="FB18" i="29"/>
  <c r="CP18" i="29"/>
  <c r="AD18" i="29"/>
  <c r="FJ23" i="29"/>
  <c r="IS18" i="29"/>
  <c r="DU18" i="29"/>
  <c r="KY20" i="29"/>
  <c r="EU20" i="29"/>
  <c r="EU23" i="29" s="1"/>
  <c r="FR23" i="29"/>
  <c r="FR26" i="29" s="1"/>
  <c r="AD23" i="29"/>
  <c r="AD26" i="29" s="1"/>
  <c r="AD29" i="29" s="1"/>
  <c r="ML20" i="29"/>
  <c r="ML23" i="29" s="1"/>
  <c r="GH20" i="29"/>
  <c r="IH18" i="29"/>
  <c r="IH19" i="29" s="1"/>
  <c r="FF18" i="29"/>
  <c r="CT18" i="29"/>
  <c r="AH18" i="29"/>
  <c r="AH21" i="29" s="1"/>
  <c r="LF23" i="29"/>
  <c r="LF26" i="29" s="1"/>
  <c r="MW20" i="29"/>
  <c r="JG18" i="29"/>
  <c r="HK18" i="29"/>
  <c r="HK19" i="29" s="1"/>
  <c r="FG20" i="29"/>
  <c r="BN23" i="29"/>
  <c r="BN26" i="29" s="1"/>
  <c r="MT18" i="29"/>
  <c r="JB18" i="29"/>
  <c r="JB19" i="29" s="1"/>
  <c r="ED18" i="29"/>
  <c r="BR18" i="29"/>
  <c r="BR19" i="29" s="1"/>
  <c r="JU23" i="29"/>
  <c r="LE20" i="29"/>
  <c r="LE23" i="29" s="1"/>
  <c r="JY20" i="29"/>
  <c r="IS20" i="29"/>
  <c r="HM20" i="29"/>
  <c r="GG20" i="29"/>
  <c r="FA20" i="29"/>
  <c r="DU20" i="29"/>
  <c r="CO20" i="29"/>
  <c r="BI20" i="29"/>
  <c r="AC20" i="29"/>
  <c r="MS18" i="29"/>
  <c r="IO26" i="29"/>
  <c r="IO29" i="29" s="1"/>
  <c r="JM20" i="29"/>
  <c r="JM23" i="29" s="1"/>
  <c r="IH20" i="29"/>
  <c r="BR20" i="29"/>
  <c r="CJ27" i="29"/>
  <c r="CJ40" i="29" s="1"/>
  <c r="X27" i="29"/>
  <c r="X40" i="29" s="1"/>
  <c r="CF22" i="29"/>
  <c r="CF25" i="29" s="1"/>
  <c r="MZ23" i="29"/>
  <c r="IZ23" i="29"/>
  <c r="IZ26" i="29" s="1"/>
  <c r="MJ21" i="29"/>
  <c r="MJ22" i="29" s="1"/>
  <c r="KJ21" i="29"/>
  <c r="IR21" i="29"/>
  <c r="IR22" i="29" s="1"/>
  <c r="GZ21" i="29"/>
  <c r="GZ22" i="29" s="1"/>
  <c r="MI18" i="29"/>
  <c r="GU18" i="29"/>
  <c r="GU19" i="29" s="1"/>
  <c r="BG18" i="29"/>
  <c r="HP26" i="29"/>
  <c r="JL23" i="29"/>
  <c r="GZ23" i="29"/>
  <c r="GZ26" i="29" s="1"/>
  <c r="ND21" i="29"/>
  <c r="IV21" i="29"/>
  <c r="IV22" i="29" s="1"/>
  <c r="GN21" i="29"/>
  <c r="GN22" i="29" s="1"/>
  <c r="FD21" i="29"/>
  <c r="FD22" i="29" s="1"/>
  <c r="ME18" i="29"/>
  <c r="HW18" i="29"/>
  <c r="FK18" i="29"/>
  <c r="FK19" i="29" s="1"/>
  <c r="CY18" i="29"/>
  <c r="AM18" i="29"/>
  <c r="AM21" i="29" s="1"/>
  <c r="JT29" i="29"/>
  <c r="HD26" i="29"/>
  <c r="HD29" i="29" s="1"/>
  <c r="FT29" i="29"/>
  <c r="FP23" i="29"/>
  <c r="FP26" i="29" s="1"/>
  <c r="KF21" i="29"/>
  <c r="AU29" i="29"/>
  <c r="EA23" i="29"/>
  <c r="EA26" i="29" s="1"/>
  <c r="ME20" i="29"/>
  <c r="FK20" i="29"/>
  <c r="FK23" i="29" s="1"/>
  <c r="KI18" i="29"/>
  <c r="HC18" i="29"/>
  <c r="EQ18" i="29"/>
  <c r="EQ19" i="29" s="1"/>
  <c r="CE18" i="29"/>
  <c r="S18" i="29"/>
  <c r="S19" i="29" s="1"/>
  <c r="LX23" i="29"/>
  <c r="KJ23" i="29"/>
  <c r="KV21" i="29"/>
  <c r="KV24" i="29" s="1"/>
  <c r="HX21" i="29"/>
  <c r="HX22" i="29" s="1"/>
  <c r="FL21" i="29"/>
  <c r="FL22" i="29" s="1"/>
  <c r="NC20" i="29"/>
  <c r="NC23" i="29" s="1"/>
  <c r="LG20" i="29"/>
  <c r="GM26" i="29"/>
  <c r="BG20" i="29"/>
  <c r="MM18" i="29"/>
  <c r="KM18" i="29"/>
  <c r="KM19" i="29" s="1"/>
  <c r="HO18" i="29"/>
  <c r="HO19" i="29" s="1"/>
  <c r="EM18" i="29"/>
  <c r="EM19" i="29" s="1"/>
  <c r="BK18" i="29"/>
  <c r="FC26" i="29"/>
  <c r="DK20" i="29"/>
  <c r="AU18" i="29"/>
  <c r="AU19" i="29" s="1"/>
  <c r="MH18" i="29"/>
  <c r="JV18" i="29"/>
  <c r="HJ18" i="29"/>
  <c r="EX18" i="29"/>
  <c r="EX19" i="29" s="1"/>
  <c r="CL18" i="29"/>
  <c r="CL19" i="29" s="1"/>
  <c r="Z18" i="29"/>
  <c r="Z19" i="29" s="1"/>
  <c r="LU18" i="29"/>
  <c r="IM26" i="29"/>
  <c r="GI29" i="29"/>
  <c r="CU20" i="29"/>
  <c r="CU23" i="29" s="1"/>
  <c r="HN20" i="29"/>
  <c r="HN23" i="29" s="1"/>
  <c r="LV18" i="29"/>
  <c r="LV19" i="29" s="1"/>
  <c r="JJ18" i="29"/>
  <c r="GX18" i="29"/>
  <c r="EL18" i="29"/>
  <c r="BZ18" i="29"/>
  <c r="BZ19" i="29" s="1"/>
  <c r="N18" i="29"/>
  <c r="N21" i="29" s="1"/>
  <c r="LY20" i="29"/>
  <c r="MK18" i="29"/>
  <c r="KB26" i="29"/>
  <c r="KB29" i="29" s="1"/>
  <c r="KB30" i="29" s="1"/>
  <c r="KQ18" i="29"/>
  <c r="KQ19" i="29" s="1"/>
  <c r="CQ26" i="29"/>
  <c r="CQ29" i="29" s="1"/>
  <c r="BZ23" i="29"/>
  <c r="N23" i="29"/>
  <c r="KT18" i="29"/>
  <c r="HR18" i="29"/>
  <c r="HR21" i="29" s="1"/>
  <c r="EP18" i="29"/>
  <c r="EP21" i="29" s="1"/>
  <c r="CD18" i="29"/>
  <c r="CD19" i="29" s="1"/>
  <c r="R18" i="29"/>
  <c r="MG20" i="29"/>
  <c r="IU23" i="29"/>
  <c r="IU26" i="29" s="1"/>
  <c r="CM18" i="29"/>
  <c r="AX23" i="29"/>
  <c r="AX26" i="29" s="1"/>
  <c r="MD18" i="29"/>
  <c r="MD19" i="29" s="1"/>
  <c r="HF18" i="29"/>
  <c r="HF19" i="29" s="1"/>
  <c r="DN18" i="29"/>
  <c r="BB18" i="29"/>
  <c r="MC20" i="29"/>
  <c r="KW20" i="29"/>
  <c r="JQ20" i="29"/>
  <c r="IK20" i="29"/>
  <c r="HE20" i="29"/>
  <c r="FY20" i="29"/>
  <c r="ES20" i="29"/>
  <c r="DM20" i="29"/>
  <c r="DM23" i="29" s="1"/>
  <c r="CG20" i="29"/>
  <c r="BA20" i="29"/>
  <c r="U20" i="29"/>
  <c r="U23" i="29" s="1"/>
  <c r="LQ18" i="29"/>
  <c r="LQ19" i="29" s="1"/>
  <c r="KK18" i="29"/>
  <c r="KK19" i="29" s="1"/>
  <c r="JE18" i="29"/>
  <c r="JE19" i="29" s="1"/>
  <c r="HY18" i="29"/>
  <c r="HY19" i="29" s="1"/>
  <c r="GS18" i="29"/>
  <c r="GS19" i="29" s="1"/>
  <c r="FM18" i="29"/>
  <c r="FM19" i="29" s="1"/>
  <c r="EG18" i="29"/>
  <c r="EG19" i="29" s="1"/>
  <c r="DA18" i="29"/>
  <c r="DA19" i="29" s="1"/>
  <c r="AL18" i="29"/>
  <c r="AL19" i="29" s="1"/>
  <c r="LV20" i="29"/>
  <c r="DJ20" i="29"/>
  <c r="DJ23" i="29" s="1"/>
  <c r="LA23" i="29"/>
  <c r="KT20" i="29"/>
  <c r="CH20" i="29"/>
  <c r="LB20" i="29"/>
  <c r="HF20" i="29"/>
  <c r="EP23" i="29"/>
  <c r="HI26" i="29"/>
  <c r="DA26" i="29"/>
  <c r="DA29" i="29" s="1"/>
  <c r="EB27" i="29"/>
  <c r="MB21" i="29"/>
  <c r="JX21" i="29"/>
  <c r="JX22" i="29" s="1"/>
  <c r="IB21" i="29"/>
  <c r="GF21" i="29"/>
  <c r="GF22" i="29" s="1"/>
  <c r="LK18" i="29"/>
  <c r="FS18" i="29"/>
  <c r="AQ18" i="29"/>
  <c r="AQ19" i="29" s="1"/>
  <c r="IB26" i="29"/>
  <c r="MR21" i="29"/>
  <c r="KN21" i="29"/>
  <c r="KN22" i="29" s="1"/>
  <c r="IF21" i="29"/>
  <c r="GJ21" i="29"/>
  <c r="GQ20" i="29"/>
  <c r="LO18" i="29"/>
  <c r="LO19" i="29" s="1"/>
  <c r="HS18" i="29"/>
  <c r="EU18" i="29"/>
  <c r="CI18" i="29"/>
  <c r="CI19" i="29" s="1"/>
  <c r="W18" i="29"/>
  <c r="FH26" i="29"/>
  <c r="MR23" i="29"/>
  <c r="IV26" i="29"/>
  <c r="JX23" i="29"/>
  <c r="HL23" i="29"/>
  <c r="EZ23" i="29"/>
  <c r="IJ21" i="29"/>
  <c r="IJ24" i="29" s="1"/>
  <c r="AE26" i="29"/>
  <c r="HS23" i="29"/>
  <c r="AY23" i="29"/>
  <c r="MY20" i="29"/>
  <c r="IQ20" i="29"/>
  <c r="GU20" i="29"/>
  <c r="MA18" i="29"/>
  <c r="JO18" i="29"/>
  <c r="GA18" i="29"/>
  <c r="GA19" i="29" s="1"/>
  <c r="DO18" i="29"/>
  <c r="BC18" i="29"/>
  <c r="BC19" i="29" s="1"/>
  <c r="HX29" i="29"/>
  <c r="KV26" i="29"/>
  <c r="MJ26" i="29"/>
  <c r="MJ29" i="29" s="1"/>
  <c r="LT29" i="29"/>
  <c r="MV21" i="29"/>
  <c r="MV24" i="29" s="1"/>
  <c r="JT21" i="29"/>
  <c r="HH21" i="29"/>
  <c r="HH22" i="29" s="1"/>
  <c r="AA29" i="29"/>
  <c r="JG26" i="29"/>
  <c r="MU23" i="29"/>
  <c r="MU26" i="29" s="1"/>
  <c r="LO23" i="29"/>
  <c r="AM23" i="29"/>
  <c r="LC26" i="29"/>
  <c r="JO20" i="29"/>
  <c r="FS20" i="29"/>
  <c r="FS23" i="29" s="1"/>
  <c r="CA20" i="29"/>
  <c r="LW18" i="29"/>
  <c r="KA18" i="29"/>
  <c r="GY18" i="29"/>
  <c r="DW18" i="29"/>
  <c r="DW19" i="29" s="1"/>
  <c r="AE18" i="29"/>
  <c r="KR26" i="29"/>
  <c r="KR29" i="29" s="1"/>
  <c r="KR30" i="29" s="1"/>
  <c r="KI20" i="29"/>
  <c r="II20" i="29"/>
  <c r="EE20" i="29"/>
  <c r="CI20" i="29"/>
  <c r="LR18" i="29"/>
  <c r="JF18" i="29"/>
  <c r="JF19" i="29" s="1"/>
  <c r="GT18" i="29"/>
  <c r="GT19" i="29" s="1"/>
  <c r="EH18" i="29"/>
  <c r="BV18" i="29"/>
  <c r="BV19" i="29" s="1"/>
  <c r="JN23" i="29"/>
  <c r="JN26" i="29" s="1"/>
  <c r="LF18" i="29"/>
  <c r="LF19" i="29" s="1"/>
  <c r="IT18" i="29"/>
  <c r="IT19" i="29" s="1"/>
  <c r="GH18" i="29"/>
  <c r="GH19" i="29" s="1"/>
  <c r="DV18" i="29"/>
  <c r="DV19" i="29" s="1"/>
  <c r="BJ18" i="29"/>
  <c r="BJ19" i="29" s="1"/>
  <c r="J18" i="29"/>
  <c r="J19" i="29" s="1"/>
  <c r="LY18" i="29"/>
  <c r="LY19" i="29" s="1"/>
  <c r="KQ26" i="29"/>
  <c r="IA18" i="29"/>
  <c r="GE18" i="29"/>
  <c r="GE19" i="29" s="1"/>
  <c r="BS20" i="29"/>
  <c r="IT23" i="29"/>
  <c r="BJ23" i="29"/>
  <c r="BJ26" i="29" s="1"/>
  <c r="GT20" i="29"/>
  <c r="GT23" i="29" s="1"/>
  <c r="KD18" i="29"/>
  <c r="KD19" i="29" s="1"/>
  <c r="GL18" i="29"/>
  <c r="DZ18" i="29"/>
  <c r="BN18" i="29"/>
  <c r="BN21" i="29" s="1"/>
  <c r="DV26" i="29"/>
  <c r="AL26" i="29"/>
  <c r="EW23" i="29"/>
  <c r="NA18" i="29"/>
  <c r="LH26" i="29"/>
  <c r="LH29" i="29" s="1"/>
  <c r="KE20" i="29"/>
  <c r="DW23" i="29"/>
  <c r="CE20" i="29"/>
  <c r="AA18" i="29"/>
  <c r="AA19" i="29" s="1"/>
  <c r="AH23" i="29"/>
  <c r="AH26" i="29" s="1"/>
  <c r="IX20" i="29"/>
  <c r="LN18" i="29"/>
  <c r="GP18" i="29"/>
  <c r="CX18" i="29"/>
  <c r="KK23" i="29"/>
  <c r="JE23" i="29"/>
  <c r="JE26" i="29" s="1"/>
  <c r="HY23" i="29"/>
  <c r="HY26" i="29" s="1"/>
  <c r="LU20" i="29"/>
  <c r="KO20" i="29"/>
  <c r="JI20" i="29"/>
  <c r="IC20" i="29"/>
  <c r="GW20" i="29"/>
  <c r="FQ20" i="29"/>
  <c r="EK20" i="29"/>
  <c r="DE20" i="29"/>
  <c r="BY20" i="29"/>
  <c r="AS20" i="29"/>
  <c r="M20" i="29"/>
  <c r="KC18" i="29"/>
  <c r="IP20" i="29"/>
  <c r="CD20" i="29"/>
  <c r="NE26" i="29"/>
  <c r="IG20" i="29"/>
  <c r="IG23" i="29" s="1"/>
  <c r="LJ18" i="29"/>
  <c r="GD20" i="29"/>
  <c r="CL23" i="29"/>
  <c r="MD20" i="29"/>
  <c r="JR23" i="29"/>
  <c r="LQ23" i="29"/>
  <c r="MP18" i="29"/>
  <c r="MP19" i="29" s="1"/>
  <c r="KD20" i="29"/>
  <c r="DN20" i="29"/>
  <c r="AV27" i="29"/>
  <c r="EF22" i="29"/>
  <c r="CZ22" i="29"/>
  <c r="CZ25" i="29" s="1"/>
  <c r="BT22" i="29"/>
  <c r="BT25" i="29" s="1"/>
  <c r="AN22" i="29"/>
  <c r="L23" i="29"/>
  <c r="L26" i="29" s="1"/>
  <c r="BX24" i="29"/>
  <c r="DH22" i="29"/>
  <c r="AV22" i="29"/>
  <c r="AV25" i="29" s="1"/>
  <c r="EB22" i="29"/>
  <c r="CV22" i="29"/>
  <c r="AJ22" i="29"/>
  <c r="ER24" i="29"/>
  <c r="EV22" i="29"/>
  <c r="DP22" i="29"/>
  <c r="DP25" i="29" s="1"/>
  <c r="CJ22" i="29"/>
  <c r="CJ25" i="29" s="1"/>
  <c r="BD22" i="29"/>
  <c r="X22" i="29"/>
  <c r="L21" i="29"/>
  <c r="DL27" i="29"/>
  <c r="CF27" i="29"/>
  <c r="DH24" i="29"/>
  <c r="DD24" i="29"/>
  <c r="EF27" i="29"/>
  <c r="CZ27" i="29"/>
  <c r="BT27" i="29"/>
  <c r="AN27" i="29"/>
  <c r="DL22" i="29"/>
  <c r="DL25" i="29" s="1"/>
  <c r="AZ22" i="29"/>
  <c r="H16" i="29"/>
  <c r="H17" i="29"/>
  <c r="G69" i="29"/>
  <c r="G66" i="29"/>
  <c r="NH66" i="29" s="1"/>
  <c r="LW21" i="29" l="1"/>
  <c r="T27" i="29"/>
  <c r="T22" i="29"/>
  <c r="FB21" i="29"/>
  <c r="CP21" i="29"/>
  <c r="Y21" i="29"/>
  <c r="Y22" i="29" s="1"/>
  <c r="DT27" i="29"/>
  <c r="AR24" i="29"/>
  <c r="AR25" i="29" s="1"/>
  <c r="GX21" i="29"/>
  <c r="GY26" i="29"/>
  <c r="LS21" i="29"/>
  <c r="GK21" i="29"/>
  <c r="GK22" i="29" s="1"/>
  <c r="KR22" i="29"/>
  <c r="KR25" i="29" s="1"/>
  <c r="V21" i="29"/>
  <c r="V22" i="29" s="1"/>
  <c r="KP21" i="29"/>
  <c r="KP24" i="29" s="1"/>
  <c r="I21" i="29"/>
  <c r="I24" i="29" s="1"/>
  <c r="I27" i="29" s="1"/>
  <c r="BL22" i="29"/>
  <c r="KH21" i="29"/>
  <c r="BX22" i="29"/>
  <c r="BP22" i="29"/>
  <c r="G67" i="29"/>
  <c r="NH67" i="29" s="1"/>
  <c r="G68" i="29"/>
  <c r="NH68" i="29" s="1"/>
  <c r="P24" i="29"/>
  <c r="DT22" i="29"/>
  <c r="EJ24" i="29"/>
  <c r="EJ25" i="29" s="1"/>
  <c r="EN22" i="29"/>
  <c r="EN25" i="29" s="1"/>
  <c r="CR24" i="29"/>
  <c r="CR25" i="29" s="1"/>
  <c r="NH69" i="29"/>
  <c r="CN22" i="29"/>
  <c r="KX21" i="29"/>
  <c r="KX22" i="29" s="1"/>
  <c r="DX22" i="29"/>
  <c r="IL21" i="29"/>
  <c r="IL22" i="29" s="1"/>
  <c r="EV25" i="29"/>
  <c r="EV28" i="29" s="1"/>
  <c r="EV31" i="29" s="1"/>
  <c r="DD25" i="29"/>
  <c r="AF22" i="29"/>
  <c r="AF25" i="29" s="1"/>
  <c r="CB22" i="29"/>
  <c r="CB25" i="29" s="1"/>
  <c r="IY21" i="29"/>
  <c r="IY22" i="29" s="1"/>
  <c r="LX24" i="29"/>
  <c r="LX25" i="29" s="1"/>
  <c r="DG21" i="29"/>
  <c r="DG22" i="29" s="1"/>
  <c r="AZ27" i="29"/>
  <c r="GK23" i="29"/>
  <c r="GK26" i="29" s="1"/>
  <c r="GK29" i="29" s="1"/>
  <c r="GK30" i="29" s="1"/>
  <c r="LI21" i="29"/>
  <c r="LI22" i="29" s="1"/>
  <c r="EV40" i="29"/>
  <c r="DC21" i="29"/>
  <c r="DC22" i="29" s="1"/>
  <c r="KH23" i="29"/>
  <c r="KH26" i="29" s="1"/>
  <c r="KH29" i="29" s="1"/>
  <c r="KH30" i="29" s="1"/>
  <c r="MO23" i="29"/>
  <c r="MO26" i="29" s="1"/>
  <c r="AG21" i="29"/>
  <c r="AG24" i="29" s="1"/>
  <c r="AB24" i="29"/>
  <c r="AB27" i="29" s="1"/>
  <c r="AB40" i="29" s="1"/>
  <c r="CN27" i="29"/>
  <c r="FZ21" i="29"/>
  <c r="FZ22" i="29" s="1"/>
  <c r="DG29" i="29"/>
  <c r="DG30" i="29" s="1"/>
  <c r="BH24" i="29"/>
  <c r="BH25" i="29" s="1"/>
  <c r="EN27" i="29"/>
  <c r="LH25" i="29"/>
  <c r="BM21" i="29"/>
  <c r="BM22" i="29" s="1"/>
  <c r="FU26" i="29"/>
  <c r="FU29" i="29" s="1"/>
  <c r="FU21" i="29"/>
  <c r="FU22" i="29" s="1"/>
  <c r="AF27" i="29"/>
  <c r="IW21" i="29"/>
  <c r="IW22" i="29" s="1"/>
  <c r="HA26" i="29"/>
  <c r="HA29" i="29" s="1"/>
  <c r="HA30" i="29" s="1"/>
  <c r="L22" i="29"/>
  <c r="FX24" i="29"/>
  <c r="FX27" i="29" s="1"/>
  <c r="EZ24" i="29"/>
  <c r="EZ25" i="29" s="1"/>
  <c r="CT21" i="29"/>
  <c r="CT24" i="29" s="1"/>
  <c r="LC21" i="29"/>
  <c r="LC24" i="29" s="1"/>
  <c r="GE29" i="29"/>
  <c r="GE30" i="29" s="1"/>
  <c r="AW26" i="29"/>
  <c r="AW29" i="29" s="1"/>
  <c r="AW30" i="29" s="1"/>
  <c r="KS21" i="29"/>
  <c r="KS22" i="29" s="1"/>
  <c r="DF21" i="29"/>
  <c r="DF22" i="29" s="1"/>
  <c r="IM21" i="29"/>
  <c r="IM22" i="29" s="1"/>
  <c r="AW21" i="29"/>
  <c r="AW24" i="29" s="1"/>
  <c r="HB21" i="29"/>
  <c r="HB24" i="29" s="1"/>
  <c r="JS21" i="29"/>
  <c r="JS22" i="29" s="1"/>
  <c r="KH22" i="29"/>
  <c r="FJ21" i="29"/>
  <c r="FJ22" i="29" s="1"/>
  <c r="FF21" i="29"/>
  <c r="FF24" i="29" s="1"/>
  <c r="HA21" i="29"/>
  <c r="HA22" i="29" s="1"/>
  <c r="GM21" i="29"/>
  <c r="GM22" i="29" s="1"/>
  <c r="HI21" i="29"/>
  <c r="HI22" i="29" s="1"/>
  <c r="EW21" i="29"/>
  <c r="EW22" i="29" s="1"/>
  <c r="IV24" i="29"/>
  <c r="IV25" i="29" s="1"/>
  <c r="DS21" i="29"/>
  <c r="DS22" i="29" s="1"/>
  <c r="GV24" i="29"/>
  <c r="GV27" i="29" s="1"/>
  <c r="GV40" i="29" s="1"/>
  <c r="BX25" i="29"/>
  <c r="JZ21" i="29"/>
  <c r="JZ24" i="29" s="1"/>
  <c r="BE21" i="29"/>
  <c r="BE24" i="29" s="1"/>
  <c r="BF21" i="29"/>
  <c r="BF22" i="29" s="1"/>
  <c r="Q21" i="29"/>
  <c r="Q24" i="29" s="1"/>
  <c r="DY23" i="29"/>
  <c r="DY26" i="29" s="1"/>
  <c r="DY29" i="29" s="1"/>
  <c r="DY30" i="29" s="1"/>
  <c r="BM26" i="29"/>
  <c r="BM29" i="29" s="1"/>
  <c r="BM30" i="29" s="1"/>
  <c r="Y23" i="29"/>
  <c r="HC21" i="29"/>
  <c r="HC24" i="29" s="1"/>
  <c r="HC27" i="29" s="1"/>
  <c r="KH24" i="29"/>
  <c r="LZ21" i="29"/>
  <c r="LZ22" i="29" s="1"/>
  <c r="HL24" i="29"/>
  <c r="HL25" i="29" s="1"/>
  <c r="CK21" i="29"/>
  <c r="CK22" i="29" s="1"/>
  <c r="KS23" i="29"/>
  <c r="KS26" i="29" s="1"/>
  <c r="AO21" i="29"/>
  <c r="AO22" i="29" s="1"/>
  <c r="CC21" i="29"/>
  <c r="CC24" i="29" s="1"/>
  <c r="AT21" i="29"/>
  <c r="AT22" i="29" s="1"/>
  <c r="NF21" i="29"/>
  <c r="NF22" i="29" s="1"/>
  <c r="BB21" i="29"/>
  <c r="BB24" i="29" s="1"/>
  <c r="HV21" i="29"/>
  <c r="HV22" i="29" s="1"/>
  <c r="HV26" i="29"/>
  <c r="HV29" i="29" s="1"/>
  <c r="V24" i="29"/>
  <c r="V27" i="29" s="1"/>
  <c r="KA29" i="29"/>
  <c r="KA30" i="29" s="1"/>
  <c r="MQ21" i="29"/>
  <c r="MQ22" i="29" s="1"/>
  <c r="HQ21" i="29"/>
  <c r="HQ22" i="29" s="1"/>
  <c r="MU19" i="29"/>
  <c r="BU21" i="29"/>
  <c r="BU24" i="29" s="1"/>
  <c r="NG22" i="29"/>
  <c r="NG25" i="29" s="1"/>
  <c r="DQ21" i="29"/>
  <c r="DQ22" i="29" s="1"/>
  <c r="LQ21" i="29"/>
  <c r="LQ22" i="29" s="1"/>
  <c r="JN21" i="29"/>
  <c r="JN22" i="29" s="1"/>
  <c r="EQ26" i="29"/>
  <c r="EQ29" i="29" s="1"/>
  <c r="KV27" i="29"/>
  <c r="FZ23" i="29"/>
  <c r="FZ26" i="29" s="1"/>
  <c r="FZ29" i="29" s="1"/>
  <c r="FZ30" i="29" s="1"/>
  <c r="NG29" i="29"/>
  <c r="NG27" i="29"/>
  <c r="JL24" i="29"/>
  <c r="JL25" i="29" s="1"/>
  <c r="DI21" i="29"/>
  <c r="DI22" i="29" s="1"/>
  <c r="EO21" i="29"/>
  <c r="EO22" i="29" s="1"/>
  <c r="FJ26" i="29"/>
  <c r="FJ29" i="29" s="1"/>
  <c r="EY21" i="29"/>
  <c r="EY22" i="29" s="1"/>
  <c r="AP21" i="29"/>
  <c r="AP24" i="29" s="1"/>
  <c r="DR24" i="29"/>
  <c r="DR27" i="29" s="1"/>
  <c r="EM21" i="29"/>
  <c r="EM22" i="29" s="1"/>
  <c r="BN19" i="29"/>
  <c r="LW19" i="29"/>
  <c r="EO23" i="29"/>
  <c r="JW21" i="29"/>
  <c r="JW24" i="29" s="1"/>
  <c r="JW27" i="29" s="1"/>
  <c r="ID21" i="29"/>
  <c r="ID22" i="29" s="1"/>
  <c r="Q26" i="29"/>
  <c r="Q29" i="29" s="1"/>
  <c r="Q30" i="29" s="1"/>
  <c r="CC26" i="29"/>
  <c r="CC29" i="29" s="1"/>
  <c r="CC30" i="29" s="1"/>
  <c r="FF26" i="29"/>
  <c r="FF29" i="29" s="1"/>
  <c r="FF30" i="29" s="1"/>
  <c r="CP19" i="29"/>
  <c r="JB26" i="29"/>
  <c r="JB29" i="29" s="1"/>
  <c r="MF24" i="29"/>
  <c r="BB26" i="29"/>
  <c r="BB29" i="29" s="1"/>
  <c r="BB30" i="29" s="1"/>
  <c r="BZ21" i="29"/>
  <c r="BZ22" i="29" s="1"/>
  <c r="KZ24" i="29"/>
  <c r="MV22" i="29"/>
  <c r="MV25" i="29" s="1"/>
  <c r="DO19" i="29"/>
  <c r="JO19" i="29"/>
  <c r="DN19" i="29"/>
  <c r="CA19" i="29"/>
  <c r="LG19" i="29"/>
  <c r="LL24" i="29"/>
  <c r="MC19" i="29"/>
  <c r="FO21" i="29"/>
  <c r="FO24" i="29" s="1"/>
  <c r="LD26" i="29"/>
  <c r="LD29" i="29" s="1"/>
  <c r="LD30" i="29" s="1"/>
  <c r="GP19" i="29"/>
  <c r="HO21" i="29"/>
  <c r="HO22" i="29" s="1"/>
  <c r="JR21" i="29"/>
  <c r="JR24" i="29" s="1"/>
  <c r="EP19" i="29"/>
  <c r="FV21" i="29"/>
  <c r="FV24" i="29" s="1"/>
  <c r="MP26" i="29"/>
  <c r="MP29" i="29" s="1"/>
  <c r="MP30" i="29" s="1"/>
  <c r="CQ24" i="29"/>
  <c r="CQ27" i="29" s="1"/>
  <c r="LA21" i="29"/>
  <c r="LA22" i="29" s="1"/>
  <c r="MF26" i="29"/>
  <c r="MF29" i="29" s="1"/>
  <c r="MF30" i="29" s="1"/>
  <c r="LD24" i="29"/>
  <c r="NB21" i="29"/>
  <c r="LB19" i="29"/>
  <c r="IQ19" i="29"/>
  <c r="CN25" i="29"/>
  <c r="HC19" i="29"/>
  <c r="MZ24" i="29"/>
  <c r="MZ25" i="29" s="1"/>
  <c r="II19" i="29"/>
  <c r="NB19" i="29"/>
  <c r="LN26" i="29"/>
  <c r="LN29" i="29" s="1"/>
  <c r="LN30" i="29" s="1"/>
  <c r="BK19" i="29"/>
  <c r="HX24" i="29"/>
  <c r="HX27" i="29" s="1"/>
  <c r="BG19" i="29"/>
  <c r="AI21" i="29"/>
  <c r="AI22" i="29" s="1"/>
  <c r="FH24" i="29"/>
  <c r="FH27" i="29" s="1"/>
  <c r="NE19" i="29"/>
  <c r="JR19" i="29"/>
  <c r="FR21" i="29"/>
  <c r="FR24" i="29" s="1"/>
  <c r="FR27" i="29" s="1"/>
  <c r="DR19" i="29"/>
  <c r="IP19" i="29"/>
  <c r="HZ29" i="29"/>
  <c r="HZ30" i="29" s="1"/>
  <c r="CQ19" i="29"/>
  <c r="MF22" i="29"/>
  <c r="BS19" i="29"/>
  <c r="FP22" i="29"/>
  <c r="BJ29" i="29"/>
  <c r="BJ30" i="29" s="1"/>
  <c r="FK26" i="29"/>
  <c r="FK29" i="29" s="1"/>
  <c r="GB24" i="29"/>
  <c r="GB27" i="29" s="1"/>
  <c r="GB40" i="29" s="1"/>
  <c r="IO19" i="29"/>
  <c r="NE24" i="29"/>
  <c r="NE27" i="29" s="1"/>
  <c r="KL26" i="29"/>
  <c r="KL29" i="29" s="1"/>
  <c r="I19" i="29"/>
  <c r="EY26" i="29"/>
  <c r="EY29" i="29" s="1"/>
  <c r="EY30" i="29" s="1"/>
  <c r="HY29" i="29"/>
  <c r="HY30" i="29" s="1"/>
  <c r="AE21" i="29"/>
  <c r="AE24" i="29" s="1"/>
  <c r="AE19" i="29"/>
  <c r="IJ27" i="29"/>
  <c r="LJ19" i="29"/>
  <c r="BZ26" i="29"/>
  <c r="BZ29" i="29" s="1"/>
  <c r="BZ30" i="29" s="1"/>
  <c r="DZ19" i="29"/>
  <c r="IA19" i="29"/>
  <c r="KK21" i="29"/>
  <c r="KK22" i="29" s="1"/>
  <c r="R21" i="29"/>
  <c r="R24" i="29" s="1"/>
  <c r="EL21" i="29"/>
  <c r="EL24" i="29" s="1"/>
  <c r="EL27" i="29" s="1"/>
  <c r="LW24" i="29"/>
  <c r="LW27" i="29" s="1"/>
  <c r="IJ22" i="29"/>
  <c r="IJ25" i="29" s="1"/>
  <c r="MJ24" i="29"/>
  <c r="MJ25" i="29" s="1"/>
  <c r="I29" i="29"/>
  <c r="I30" i="29" s="1"/>
  <c r="CM19" i="29"/>
  <c r="KX26" i="29"/>
  <c r="KX29" i="29" s="1"/>
  <c r="KX30" i="29" s="1"/>
  <c r="IU21" i="29"/>
  <c r="IU24" i="29" s="1"/>
  <c r="JG19" i="29"/>
  <c r="NB26" i="29"/>
  <c r="NB29" i="29" s="1"/>
  <c r="NB30" i="29" s="1"/>
  <c r="AX21" i="29"/>
  <c r="AX24" i="29" s="1"/>
  <c r="AX27" i="29" s="1"/>
  <c r="AD21" i="29"/>
  <c r="AD24" i="29" s="1"/>
  <c r="AD27" i="29" s="1"/>
  <c r="GB22" i="29"/>
  <c r="LT22" i="29"/>
  <c r="LT25" i="29" s="1"/>
  <c r="FX22" i="29"/>
  <c r="AX19" i="29"/>
  <c r="FV19" i="29"/>
  <c r="HJ29" i="29"/>
  <c r="HJ30" i="29" s="1"/>
  <c r="KB22" i="29"/>
  <c r="IN26" i="29"/>
  <c r="IN29" i="29" s="1"/>
  <c r="IN30" i="29" s="1"/>
  <c r="KB24" i="29"/>
  <c r="LF21" i="29"/>
  <c r="LF22" i="29" s="1"/>
  <c r="HS19" i="29"/>
  <c r="CG23" i="29"/>
  <c r="CG26" i="29" s="1"/>
  <c r="CG29" i="29" s="1"/>
  <c r="CX19" i="29"/>
  <c r="LN19" i="29"/>
  <c r="AU21" i="29"/>
  <c r="AU22" i="29" s="1"/>
  <c r="FS26" i="29"/>
  <c r="KI23" i="29"/>
  <c r="KI26" i="29" s="1"/>
  <c r="KI29" i="29" s="1"/>
  <c r="KI30" i="29" s="1"/>
  <c r="JT22" i="29"/>
  <c r="HH24" i="29"/>
  <c r="HH27" i="29" s="1"/>
  <c r="HH40" i="29" s="1"/>
  <c r="BB19" i="29"/>
  <c r="HN26" i="29"/>
  <c r="HN29" i="29" s="1"/>
  <c r="KV22" i="29"/>
  <c r="GZ24" i="29"/>
  <c r="GZ25" i="29" s="1"/>
  <c r="KJ22" i="29"/>
  <c r="BN29" i="29"/>
  <c r="BN30" i="29" s="1"/>
  <c r="AD19" i="29"/>
  <c r="HN19" i="29"/>
  <c r="IN24" i="29"/>
  <c r="IN25" i="29" s="1"/>
  <c r="CU19" i="29"/>
  <c r="GQ19" i="29"/>
  <c r="BW21" i="29"/>
  <c r="BW22" i="29" s="1"/>
  <c r="GC19" i="29"/>
  <c r="KP19" i="29"/>
  <c r="FW19" i="29"/>
  <c r="KY19" i="29"/>
  <c r="EI19" i="29"/>
  <c r="DT25" i="29"/>
  <c r="DT28" i="29" s="1"/>
  <c r="DT31" i="29" s="1"/>
  <c r="IA29" i="29"/>
  <c r="IA30" i="29" s="1"/>
  <c r="BK26" i="29"/>
  <c r="BK29" i="29" s="1"/>
  <c r="BK30" i="29" s="1"/>
  <c r="HO23" i="29"/>
  <c r="AP29" i="29"/>
  <c r="HT30" i="29"/>
  <c r="IY30" i="29"/>
  <c r="LH30" i="29"/>
  <c r="LR26" i="29"/>
  <c r="LR29" i="29" s="1"/>
  <c r="KP30" i="29"/>
  <c r="DO30" i="29"/>
  <c r="MJ30" i="29"/>
  <c r="MH30" i="29"/>
  <c r="GP30" i="29"/>
  <c r="ML26" i="29"/>
  <c r="ML29" i="29" s="1"/>
  <c r="EU26" i="29"/>
  <c r="EU29" i="29" s="1"/>
  <c r="S29" i="29"/>
  <c r="KC19" i="29"/>
  <c r="GW21" i="29"/>
  <c r="GW22" i="29" s="1"/>
  <c r="GW23" i="29"/>
  <c r="LU21" i="29"/>
  <c r="GA30" i="29"/>
  <c r="LU23" i="29"/>
  <c r="HB30" i="29"/>
  <c r="EE21" i="29"/>
  <c r="EE22" i="29" s="1"/>
  <c r="MU24" i="29"/>
  <c r="MU27" i="29" s="1"/>
  <c r="CQ30" i="29"/>
  <c r="MY21" i="29"/>
  <c r="MY22" i="29" s="1"/>
  <c r="GJ24" i="29"/>
  <c r="LB21" i="29"/>
  <c r="LV21" i="29"/>
  <c r="BA21" i="29"/>
  <c r="BA22" i="29" s="1"/>
  <c r="BA23" i="29"/>
  <c r="BA26" i="29" s="1"/>
  <c r="FY21" i="29"/>
  <c r="FY23" i="29"/>
  <c r="KW21" i="29"/>
  <c r="KW22" i="29" s="1"/>
  <c r="KW23" i="29"/>
  <c r="KW26" i="29" s="1"/>
  <c r="DM26" i="29"/>
  <c r="DM29" i="29" s="1"/>
  <c r="FB24" i="29"/>
  <c r="AI30" i="29"/>
  <c r="HJ21" i="29"/>
  <c r="HJ24" i="29" s="1"/>
  <c r="KM29" i="29"/>
  <c r="KM30" i="29" s="1"/>
  <c r="AA21" i="29"/>
  <c r="AA22" i="29" s="1"/>
  <c r="GM29" i="29"/>
  <c r="IA21" i="29"/>
  <c r="IA24" i="29" s="1"/>
  <c r="LG21" i="29"/>
  <c r="LG23" i="29"/>
  <c r="GZ29" i="29"/>
  <c r="GY21" i="29"/>
  <c r="GY24" i="29" s="1"/>
  <c r="KM21" i="29"/>
  <c r="KM24" i="29" s="1"/>
  <c r="MY23" i="29"/>
  <c r="DC30" i="29"/>
  <c r="IZ24" i="29"/>
  <c r="IZ27" i="29" s="1"/>
  <c r="IZ29" i="29"/>
  <c r="BR21" i="29"/>
  <c r="BR22" i="29" s="1"/>
  <c r="BR23" i="29"/>
  <c r="BR26" i="29" s="1"/>
  <c r="DU21" i="29"/>
  <c r="DU23" i="29"/>
  <c r="DU26" i="29" s="1"/>
  <c r="IS21" i="29"/>
  <c r="MS21" i="29"/>
  <c r="BU26" i="29"/>
  <c r="MW21" i="29"/>
  <c r="MW22" i="29" s="1"/>
  <c r="DA21" i="29"/>
  <c r="DA22" i="29" s="1"/>
  <c r="JE21" i="29"/>
  <c r="JE24" i="29" s="1"/>
  <c r="MK21" i="29"/>
  <c r="MK24" i="29" s="1"/>
  <c r="KX24" i="29"/>
  <c r="BJ21" i="29"/>
  <c r="BJ22" i="29" s="1"/>
  <c r="DV21" i="29"/>
  <c r="DV22" i="29" s="1"/>
  <c r="MP21" i="29"/>
  <c r="MP22" i="29" s="1"/>
  <c r="BC21" i="29"/>
  <c r="BC22" i="29" s="1"/>
  <c r="IU29" i="29"/>
  <c r="IU30" i="29" s="1"/>
  <c r="BK21" i="29"/>
  <c r="BK24" i="29" s="1"/>
  <c r="DW21" i="29"/>
  <c r="DW22" i="29" s="1"/>
  <c r="MN24" i="29"/>
  <c r="MN26" i="29"/>
  <c r="GE21" i="29"/>
  <c r="GE22" i="29" s="1"/>
  <c r="KQ21" i="29"/>
  <c r="KQ24" i="29" s="1"/>
  <c r="KQ27" i="29" s="1"/>
  <c r="IR24" i="29"/>
  <c r="IR25" i="29" s="1"/>
  <c r="IR26" i="29"/>
  <c r="IR29" i="29" s="1"/>
  <c r="HS21" i="29"/>
  <c r="FE21" i="29"/>
  <c r="FE22" i="29" s="1"/>
  <c r="FE23" i="29"/>
  <c r="FE26" i="29" s="1"/>
  <c r="AK21" i="29"/>
  <c r="AK22" i="29" s="1"/>
  <c r="AK23" i="29"/>
  <c r="FI21" i="29"/>
  <c r="FI23" i="29"/>
  <c r="FI26" i="29" s="1"/>
  <c r="KG21" i="29"/>
  <c r="KG22" i="29" s="1"/>
  <c r="KG23" i="29"/>
  <c r="FW21" i="29"/>
  <c r="FW26" i="29"/>
  <c r="FW29" i="29" s="1"/>
  <c r="IS23" i="29"/>
  <c r="EH21" i="29"/>
  <c r="EH24" i="29" s="1"/>
  <c r="MX21" i="29"/>
  <c r="LS19" i="29"/>
  <c r="EI21" i="29"/>
  <c r="EI26" i="29"/>
  <c r="HK21" i="29"/>
  <c r="CI23" i="29"/>
  <c r="GR24" i="29"/>
  <c r="GR25" i="29" s="1"/>
  <c r="GR26" i="29"/>
  <c r="GR29" i="29" s="1"/>
  <c r="JP27" i="29"/>
  <c r="GA21" i="29"/>
  <c r="GA22" i="29" s="1"/>
  <c r="FT24" i="29"/>
  <c r="KF24" i="29"/>
  <c r="KF27" i="29" s="1"/>
  <c r="CT26" i="29"/>
  <c r="CT29" i="29" s="1"/>
  <c r="BE26" i="29"/>
  <c r="HQ26" i="29"/>
  <c r="MZ26" i="29"/>
  <c r="KC21" i="29"/>
  <c r="KC24" i="29" s="1"/>
  <c r="MI21" i="29"/>
  <c r="MI24" i="29" s="1"/>
  <c r="MI27" i="29" s="1"/>
  <c r="EX30" i="29"/>
  <c r="IB24" i="29"/>
  <c r="HR24" i="29"/>
  <c r="EW26" i="29"/>
  <c r="EW29" i="29" s="1"/>
  <c r="IT21" i="29"/>
  <c r="IT22" i="29" s="1"/>
  <c r="HW21" i="29"/>
  <c r="HW24" i="29" s="1"/>
  <c r="JX26" i="29"/>
  <c r="BY21" i="29"/>
  <c r="BY22" i="29" s="1"/>
  <c r="BY23" i="29"/>
  <c r="L29" i="29"/>
  <c r="L30" i="29" s="1"/>
  <c r="X25" i="29"/>
  <c r="X28" i="29" s="1"/>
  <c r="X31" i="29" s="1"/>
  <c r="KD21" i="29"/>
  <c r="KD23" i="29"/>
  <c r="JR26" i="29"/>
  <c r="JR29" i="29" s="1"/>
  <c r="CD21" i="29"/>
  <c r="DE21" i="29"/>
  <c r="DE22" i="29" s="1"/>
  <c r="DE23" i="29"/>
  <c r="IC21" i="29"/>
  <c r="IC22" i="29" s="1"/>
  <c r="IC23" i="29"/>
  <c r="DA30" i="29"/>
  <c r="GT21" i="29"/>
  <c r="GT22" i="29" s="1"/>
  <c r="BS21" i="29"/>
  <c r="DR30" i="29"/>
  <c r="LR19" i="29"/>
  <c r="GY19" i="29"/>
  <c r="KA19" i="29"/>
  <c r="HX30" i="29"/>
  <c r="GU21" i="29"/>
  <c r="AY24" i="29"/>
  <c r="HD30" i="29"/>
  <c r="GJ22" i="29"/>
  <c r="FS19" i="29"/>
  <c r="FV26" i="29"/>
  <c r="FV29" i="29" s="1"/>
  <c r="CG21" i="29"/>
  <c r="HE21" i="29"/>
  <c r="HE22" i="29" s="1"/>
  <c r="HE23" i="29"/>
  <c r="HE26" i="29" s="1"/>
  <c r="MC21" i="29"/>
  <c r="MC23" i="29"/>
  <c r="HI29" i="29"/>
  <c r="HC30" i="29"/>
  <c r="MG21" i="29"/>
  <c r="MG22" i="29" s="1"/>
  <c r="AD30" i="29"/>
  <c r="GX24" i="29"/>
  <c r="HR19" i="29"/>
  <c r="LY21" i="29"/>
  <c r="LY22" i="29" s="1"/>
  <c r="LY23" i="29" s="1"/>
  <c r="LY24" i="29" s="1"/>
  <c r="LY25" i="29" s="1"/>
  <c r="N19" i="29"/>
  <c r="EL19" i="29"/>
  <c r="JJ19" i="29"/>
  <c r="HN21" i="29"/>
  <c r="HN24" i="29" s="1"/>
  <c r="CU21" i="29"/>
  <c r="CU24" i="29" s="1"/>
  <c r="JV19" i="29"/>
  <c r="MM19" i="29"/>
  <c r="BG21" i="29"/>
  <c r="BG23" i="29"/>
  <c r="BG26" i="29" s="1"/>
  <c r="NC21" i="29"/>
  <c r="NC22" i="29" s="1"/>
  <c r="FL24" i="29"/>
  <c r="FL25" i="29" s="1"/>
  <c r="FL27" i="29" s="1"/>
  <c r="HL26" i="29"/>
  <c r="HL29" i="29" s="1"/>
  <c r="KI19" i="29"/>
  <c r="ME21" i="29"/>
  <c r="KF22" i="29"/>
  <c r="FT30" i="29"/>
  <c r="FX30" i="29"/>
  <c r="CY19" i="29"/>
  <c r="HW19" i="29"/>
  <c r="ND22" i="29"/>
  <c r="FH29" i="29"/>
  <c r="IB29" i="29"/>
  <c r="IH21" i="29"/>
  <c r="IH22" i="29" s="1"/>
  <c r="IH23" i="29"/>
  <c r="JM21" i="29"/>
  <c r="JM26" i="29"/>
  <c r="JM29" i="29" s="1"/>
  <c r="AC21" i="29"/>
  <c r="AC22" i="29" s="1"/>
  <c r="AC23" i="29"/>
  <c r="FA21" i="29"/>
  <c r="FA22" i="29" s="1"/>
  <c r="FA23" i="29"/>
  <c r="JY21" i="29"/>
  <c r="JY23" i="29"/>
  <c r="EG26" i="29"/>
  <c r="FG21" i="29"/>
  <c r="AH19" i="29"/>
  <c r="FF19" i="29"/>
  <c r="CP24" i="29"/>
  <c r="KY21" i="29"/>
  <c r="KY23" i="29"/>
  <c r="FB19" i="29"/>
  <c r="BV26" i="29"/>
  <c r="AP19" i="29"/>
  <c r="K29" i="29"/>
  <c r="KA21" i="29"/>
  <c r="JL26" i="29"/>
  <c r="JG21" i="29"/>
  <c r="LD22" i="29"/>
  <c r="KF29" i="29"/>
  <c r="BO19" i="29"/>
  <c r="MU29" i="29"/>
  <c r="JC21" i="29"/>
  <c r="HP22" i="29"/>
  <c r="KZ22" i="29"/>
  <c r="BO21" i="29"/>
  <c r="BO24" i="29" s="1"/>
  <c r="LT27" i="29"/>
  <c r="GC21" i="29"/>
  <c r="GC23" i="29"/>
  <c r="BQ21" i="29"/>
  <c r="BQ22" i="29" s="1"/>
  <c r="BQ26" i="29"/>
  <c r="GO21" i="29"/>
  <c r="GO22" i="29" s="1"/>
  <c r="GO23" i="29"/>
  <c r="LM21" i="29"/>
  <c r="LM22" i="29" s="1"/>
  <c r="LM23" i="29"/>
  <c r="LM26" i="29" s="1"/>
  <c r="LE26" i="29"/>
  <c r="CY21" i="29"/>
  <c r="GX26" i="29"/>
  <c r="AL21" i="29"/>
  <c r="AL22" i="29" s="1"/>
  <c r="NE29" i="29"/>
  <c r="HY21" i="29"/>
  <c r="HY22" i="29" s="1"/>
  <c r="FR19" i="29"/>
  <c r="J21" i="29"/>
  <c r="J22" i="29" s="1"/>
  <c r="FN21" i="29"/>
  <c r="FN22" i="29" s="1"/>
  <c r="FN23" i="29"/>
  <c r="FN26" i="29" s="1"/>
  <c r="O19" i="29"/>
  <c r="GI19" i="29"/>
  <c r="AQ21" i="29"/>
  <c r="AQ22" i="29" s="1"/>
  <c r="JD24" i="29"/>
  <c r="AY19" i="29"/>
  <c r="GI21" i="29"/>
  <c r="JH24" i="29"/>
  <c r="JH25" i="29" s="1"/>
  <c r="JH26" i="29"/>
  <c r="JH29" i="29" s="1"/>
  <c r="GU23" i="29"/>
  <c r="FT22" i="29"/>
  <c r="JP22" i="29"/>
  <c r="JP25" i="29" s="1"/>
  <c r="IF24" i="29"/>
  <c r="DO21" i="29"/>
  <c r="MV27" i="29"/>
  <c r="V29" i="29"/>
  <c r="CK29" i="29"/>
  <c r="JJ21" i="29"/>
  <c r="FO30" i="29"/>
  <c r="ED26" i="29"/>
  <c r="MT26" i="29"/>
  <c r="HP29" i="29"/>
  <c r="IV29" i="29"/>
  <c r="EZ26" i="29"/>
  <c r="DZ21" i="29"/>
  <c r="EH29" i="29"/>
  <c r="NF29" i="29"/>
  <c r="W21" i="29"/>
  <c r="W24" i="29" s="1"/>
  <c r="CX21" i="29"/>
  <c r="LN21" i="29"/>
  <c r="LN24" i="29" s="1"/>
  <c r="HR26" i="29"/>
  <c r="BC23" i="29"/>
  <c r="BC26" i="29" s="1"/>
  <c r="MD21" i="29"/>
  <c r="MD22" i="29" s="1"/>
  <c r="MD23" i="29"/>
  <c r="IP21" i="29"/>
  <c r="IP23" i="29"/>
  <c r="IP26" i="29" s="1"/>
  <c r="M21" i="29"/>
  <c r="M22" i="29" s="1"/>
  <c r="M23" i="29"/>
  <c r="M26" i="29" s="1"/>
  <c r="EK21" i="29"/>
  <c r="EK22" i="29" s="1"/>
  <c r="EK23" i="29"/>
  <c r="JI21" i="29"/>
  <c r="JI22" i="29" s="1"/>
  <c r="JI23" i="29"/>
  <c r="JI26" i="29" s="1"/>
  <c r="IO30" i="29"/>
  <c r="IX21" i="29"/>
  <c r="CE21" i="29"/>
  <c r="CE23" i="29"/>
  <c r="KE21" i="29"/>
  <c r="KE22" i="29" s="1"/>
  <c r="KE23" i="29"/>
  <c r="KE26" i="29" s="1"/>
  <c r="ID30" i="29"/>
  <c r="II21" i="29"/>
  <c r="LW29" i="29"/>
  <c r="CA21" i="29"/>
  <c r="CA23" i="29"/>
  <c r="JO21" i="29"/>
  <c r="AM24" i="29"/>
  <c r="IQ21" i="29"/>
  <c r="MR24" i="29"/>
  <c r="EP24" i="29"/>
  <c r="EP26" i="29"/>
  <c r="EP29" i="29" s="1"/>
  <c r="CH21" i="29"/>
  <c r="CH22" i="29" s="1"/>
  <c r="CH23" i="29"/>
  <c r="CH26" i="29" s="1"/>
  <c r="DM21" i="29"/>
  <c r="DM22" i="29" s="1"/>
  <c r="IK21" i="29"/>
  <c r="IK22" i="29" s="1"/>
  <c r="IK23" i="29"/>
  <c r="AO26" i="29"/>
  <c r="JA26" i="29"/>
  <c r="JE29" i="29"/>
  <c r="N24" i="29"/>
  <c r="EM26" i="29"/>
  <c r="EM29" i="29" s="1"/>
  <c r="IL26" i="29"/>
  <c r="IL29" i="29" s="1"/>
  <c r="CL26" i="29"/>
  <c r="CL29" i="29" s="1"/>
  <c r="Z21" i="29"/>
  <c r="Z22" i="29" s="1"/>
  <c r="CL21" i="29"/>
  <c r="CL22" i="29" s="1"/>
  <c r="EX21" i="29"/>
  <c r="JV21" i="29"/>
  <c r="DK21" i="29"/>
  <c r="DK23" i="29"/>
  <c r="DK26" i="29" s="1"/>
  <c r="FK21" i="29"/>
  <c r="FK24" i="29" s="1"/>
  <c r="AU30" i="29"/>
  <c r="FP24" i="29"/>
  <c r="FP29" i="29"/>
  <c r="MI29" i="29"/>
  <c r="MI30" i="29" s="1"/>
  <c r="LI26" i="29"/>
  <c r="LI29" i="29" s="1"/>
  <c r="BI21" i="29"/>
  <c r="BI23" i="29"/>
  <c r="GG21" i="29"/>
  <c r="GG22" i="29" s="1"/>
  <c r="GG23" i="29"/>
  <c r="LE21" i="29"/>
  <c r="LE24" i="29" s="1"/>
  <c r="JU26" i="29"/>
  <c r="IX23" i="29"/>
  <c r="LJ21" i="29"/>
  <c r="MK26" i="29"/>
  <c r="JJ26" i="29"/>
  <c r="GH21" i="29"/>
  <c r="GH22" i="29" s="1"/>
  <c r="GH23" i="29"/>
  <c r="EG21" i="29"/>
  <c r="EG22" i="29" s="1"/>
  <c r="FC21" i="29"/>
  <c r="MA21" i="29"/>
  <c r="BS23" i="29"/>
  <c r="KQ29" i="29"/>
  <c r="IE26" i="29"/>
  <c r="GJ30" i="29"/>
  <c r="JC29" i="29"/>
  <c r="FD24" i="29"/>
  <c r="FD25" i="29" s="1"/>
  <c r="AG26" i="29"/>
  <c r="JF21" i="29"/>
  <c r="CW21" i="29"/>
  <c r="CW22" i="29" s="1"/>
  <c r="CW23" i="29"/>
  <c r="HU21" i="29"/>
  <c r="HU22" i="29" s="1"/>
  <c r="HU23" i="29"/>
  <c r="LS24" i="29"/>
  <c r="LS27" i="29" s="1"/>
  <c r="AL29" i="29"/>
  <c r="LF29" i="29"/>
  <c r="LB23" i="29"/>
  <c r="BV21" i="29"/>
  <c r="BV24" i="29" s="1"/>
  <c r="HZ21" i="29"/>
  <c r="LS29" i="29"/>
  <c r="LS30" i="29" s="1"/>
  <c r="MM21" i="29"/>
  <c r="HG24" i="29"/>
  <c r="HG26" i="29"/>
  <c r="ND24" i="29"/>
  <c r="FG23" i="29"/>
  <c r="HK30" i="29"/>
  <c r="CU26" i="29"/>
  <c r="CU29" i="29" s="1"/>
  <c r="O24" i="29"/>
  <c r="IQ23" i="29"/>
  <c r="CM30" i="29"/>
  <c r="KR27" i="29"/>
  <c r="KR40" i="29" s="1"/>
  <c r="LK21" i="29"/>
  <c r="MX29" i="29"/>
  <c r="ED21" i="29"/>
  <c r="CP29" i="29"/>
  <c r="K21" i="29"/>
  <c r="K22" i="29" s="1"/>
  <c r="KZ26" i="29"/>
  <c r="KZ27" i="29" s="1"/>
  <c r="LP30" i="29"/>
  <c r="KC26" i="29"/>
  <c r="DZ30" i="29"/>
  <c r="GT26" i="29"/>
  <c r="LO21" i="29"/>
  <c r="LO22" i="29" s="1"/>
  <c r="ME23" i="29"/>
  <c r="FM21" i="29"/>
  <c r="IO24" i="29"/>
  <c r="J26" i="29"/>
  <c r="J29" i="29" s="1"/>
  <c r="IF26" i="29"/>
  <c r="KV29" i="29"/>
  <c r="CF28" i="29"/>
  <c r="BP25" i="29"/>
  <c r="BP28" i="29" s="1"/>
  <c r="BT28" i="29"/>
  <c r="BT31" i="29" s="1"/>
  <c r="EB25" i="29"/>
  <c r="EB28" i="29" s="1"/>
  <c r="EB31" i="29" s="1"/>
  <c r="EF25" i="29"/>
  <c r="BX27" i="29"/>
  <c r="DN21" i="29"/>
  <c r="DN23" i="29"/>
  <c r="DN26" i="29" s="1"/>
  <c r="LQ26" i="29"/>
  <c r="GD21" i="29"/>
  <c r="GD22" i="29" s="1"/>
  <c r="IG21" i="29"/>
  <c r="IG22" i="29" s="1"/>
  <c r="IG26" i="29"/>
  <c r="IG29" i="29" s="1"/>
  <c r="AS21" i="29"/>
  <c r="AS22" i="29" s="1"/>
  <c r="AS23" i="29"/>
  <c r="FQ21" i="29"/>
  <c r="FQ22" i="29" s="1"/>
  <c r="FQ23" i="29"/>
  <c r="KO21" i="29"/>
  <c r="KO23" i="29"/>
  <c r="AH24" i="29"/>
  <c r="AH27" i="29" s="1"/>
  <c r="DW26" i="29"/>
  <c r="DW29" i="29" s="1"/>
  <c r="NA19" i="29"/>
  <c r="DI26" i="29"/>
  <c r="IT26" i="29"/>
  <c r="IT29" i="29" s="1"/>
  <c r="GL19" i="29"/>
  <c r="EH19" i="29"/>
  <c r="CI21" i="29"/>
  <c r="CI22" i="29" s="1"/>
  <c r="KI21" i="29"/>
  <c r="FS21" i="29"/>
  <c r="LC29" i="29"/>
  <c r="LC30" i="29" s="1"/>
  <c r="MQ30" i="29"/>
  <c r="AA30" i="29"/>
  <c r="JT24" i="29"/>
  <c r="LT30" i="29"/>
  <c r="MA19" i="29"/>
  <c r="JX24" i="29"/>
  <c r="JX25" i="29" s="1"/>
  <c r="MR26" i="29"/>
  <c r="W19" i="29"/>
  <c r="EU19" i="29"/>
  <c r="LO26" i="29"/>
  <c r="GQ21" i="29"/>
  <c r="GQ23" i="29"/>
  <c r="EA29" i="29"/>
  <c r="IF22" i="29"/>
  <c r="MR22" i="29"/>
  <c r="LH27" i="29"/>
  <c r="LH40" i="29" s="1"/>
  <c r="LK19" i="29"/>
  <c r="IB22" i="29"/>
  <c r="MB22" i="29"/>
  <c r="HF21" i="29"/>
  <c r="HF22" i="29" s="1"/>
  <c r="HF23" i="29"/>
  <c r="KT21" i="29"/>
  <c r="KT23" i="29"/>
  <c r="DJ21" i="29"/>
  <c r="DJ26" i="29"/>
  <c r="DJ29" i="29" s="1"/>
  <c r="U21" i="29"/>
  <c r="U22" i="29" s="1"/>
  <c r="ES21" i="29"/>
  <c r="ES22" i="29" s="1"/>
  <c r="ES23" i="29"/>
  <c r="JQ21" i="29"/>
  <c r="JQ22" i="29" s="1"/>
  <c r="JQ23" i="29"/>
  <c r="Z29" i="29"/>
  <c r="U26" i="29"/>
  <c r="DF30" i="29"/>
  <c r="R19" i="29"/>
  <c r="KT19" i="29"/>
  <c r="MK19" i="29"/>
  <c r="DY22" i="29"/>
  <c r="LA26" i="29"/>
  <c r="GX19" i="29"/>
  <c r="GI30" i="29"/>
  <c r="LU19" i="29"/>
  <c r="HJ19" i="29"/>
  <c r="MH19" i="29"/>
  <c r="MH21" i="29"/>
  <c r="FC29" i="29"/>
  <c r="CM21" i="29"/>
  <c r="II23" i="29"/>
  <c r="KJ24" i="29"/>
  <c r="JP30" i="29"/>
  <c r="CE19" i="29"/>
  <c r="EA24" i="29"/>
  <c r="EA27" i="29" s="1"/>
  <c r="KJ26" i="29"/>
  <c r="KJ29" i="29" s="1"/>
  <c r="JT30" i="29"/>
  <c r="AM19" i="29"/>
  <c r="ME19" i="29"/>
  <c r="MI19" i="29"/>
  <c r="EQ21" i="29"/>
  <c r="EQ22" i="29" s="1"/>
  <c r="GN24" i="29"/>
  <c r="GN25" i="29" s="1"/>
  <c r="MS19" i="29"/>
  <c r="CO21" i="29"/>
  <c r="CO22" i="29" s="1"/>
  <c r="CO23" i="29"/>
  <c r="HM21" i="29"/>
  <c r="HM22" i="29" s="1"/>
  <c r="HM23" i="29"/>
  <c r="AX29" i="29"/>
  <c r="ED19" i="29"/>
  <c r="MT19" i="29"/>
  <c r="BN24" i="29"/>
  <c r="BN27" i="29" s="1"/>
  <c r="AT29" i="29"/>
  <c r="FR29" i="29"/>
  <c r="JZ26" i="29"/>
  <c r="CT19" i="29"/>
  <c r="ML21" i="29"/>
  <c r="ML22" i="29" s="1"/>
  <c r="EU21" i="29"/>
  <c r="EU24" i="29" s="1"/>
  <c r="DT40" i="29"/>
  <c r="DU19" i="29"/>
  <c r="IS19" i="29"/>
  <c r="HZ19" i="29"/>
  <c r="MX19" i="29"/>
  <c r="O30" i="29"/>
  <c r="IE21" i="29"/>
  <c r="EE23" i="29"/>
  <c r="EE26" i="29" s="1"/>
  <c r="FG19" i="29"/>
  <c r="JG29" i="29"/>
  <c r="JG30" i="29" s="1"/>
  <c r="GF24" i="29"/>
  <c r="GF25" i="29" s="1"/>
  <c r="LX26" i="29"/>
  <c r="EA19" i="29"/>
  <c r="FH22" i="29"/>
  <c r="IZ22" i="29"/>
  <c r="HP24" i="29"/>
  <c r="LL22" i="29"/>
  <c r="HD24" i="29"/>
  <c r="HD25" i="29" s="1"/>
  <c r="CS21" i="29"/>
  <c r="CS22" i="29" s="1"/>
  <c r="CS23" i="29"/>
  <c r="CS26" i="29" s="1"/>
  <c r="CS29" i="29" s="1"/>
  <c r="LR21" i="29"/>
  <c r="ET21" i="29"/>
  <c r="ET23" i="29"/>
  <c r="ET26" i="29" s="1"/>
  <c r="ET29" i="29" s="1"/>
  <c r="BF29" i="29"/>
  <c r="EC21" i="29"/>
  <c r="EC23" i="29"/>
  <c r="EC26" i="29" s="1"/>
  <c r="JA21" i="29"/>
  <c r="R26" i="29"/>
  <c r="ET19" i="29"/>
  <c r="GL21" i="29"/>
  <c r="EL29" i="29"/>
  <c r="IX19" i="29"/>
  <c r="GP21" i="29"/>
  <c r="GD23" i="29"/>
  <c r="GS21" i="29"/>
  <c r="GS22" i="29" s="1"/>
  <c r="JU21" i="29"/>
  <c r="NA21" i="29"/>
  <c r="MO22" i="29"/>
  <c r="DB21" i="29"/>
  <c r="DB22" i="29" s="1"/>
  <c r="KL21" i="29"/>
  <c r="KL22" i="29" s="1"/>
  <c r="JK29" i="29"/>
  <c r="GV22" i="29"/>
  <c r="DK19" i="29"/>
  <c r="JK21" i="29"/>
  <c r="LP22" i="29"/>
  <c r="MB24" i="29"/>
  <c r="HG19" i="29"/>
  <c r="DS30" i="29"/>
  <c r="HT22" i="29"/>
  <c r="MN22" i="29"/>
  <c r="KN29" i="29"/>
  <c r="HT24" i="29"/>
  <c r="AH29" i="29"/>
  <c r="LV23" i="29"/>
  <c r="JN29" i="29"/>
  <c r="S21" i="29"/>
  <c r="S22" i="29" s="1"/>
  <c r="GN30" i="29"/>
  <c r="JB21" i="29"/>
  <c r="JB22" i="29" s="1"/>
  <c r="MT21" i="29"/>
  <c r="FB26" i="29"/>
  <c r="FB29" i="29" s="1"/>
  <c r="KU21" i="29"/>
  <c r="KU22" i="29" s="1"/>
  <c r="FD30" i="29"/>
  <c r="LP27" i="29"/>
  <c r="GL23" i="29"/>
  <c r="JF26" i="29"/>
  <c r="W26" i="29"/>
  <c r="IM29" i="29"/>
  <c r="IJ30" i="29"/>
  <c r="JV29" i="29"/>
  <c r="GJ27" i="29"/>
  <c r="GF26" i="29"/>
  <c r="FM29" i="29"/>
  <c r="CX26" i="29"/>
  <c r="CD23" i="29"/>
  <c r="DQ29" i="29"/>
  <c r="KK26" i="29"/>
  <c r="DV29" i="29"/>
  <c r="LZ29" i="29"/>
  <c r="HW26" i="29"/>
  <c r="KN24" i="29"/>
  <c r="KN25" i="29" s="1"/>
  <c r="CB27" i="29"/>
  <c r="CZ28" i="29"/>
  <c r="BD25" i="29"/>
  <c r="BD28" i="29" s="1"/>
  <c r="BD31" i="29" s="1"/>
  <c r="P25" i="29"/>
  <c r="P27" i="29"/>
  <c r="AR27" i="29"/>
  <c r="L24" i="29"/>
  <c r="BL25" i="29"/>
  <c r="BL28" i="29" s="1"/>
  <c r="DL28" i="29"/>
  <c r="DL31" i="29" s="1"/>
  <c r="DX25" i="29"/>
  <c r="DX27" i="29"/>
  <c r="AJ25" i="29"/>
  <c r="AJ28" i="29" s="1"/>
  <c r="AZ25" i="29"/>
  <c r="AZ28" i="29" s="1"/>
  <c r="AN25" i="29"/>
  <c r="AN28" i="29" s="1"/>
  <c r="CJ28" i="29"/>
  <c r="CJ31" i="29" s="1"/>
  <c r="DP28" i="29"/>
  <c r="DP31" i="29" s="1"/>
  <c r="AV28" i="29"/>
  <c r="DH25" i="29"/>
  <c r="DH27" i="29"/>
  <c r="ER25" i="29"/>
  <c r="ER27" i="29"/>
  <c r="CV25" i="29"/>
  <c r="CV28" i="29" s="1"/>
  <c r="DD27" i="29"/>
  <c r="T25" i="29"/>
  <c r="H18" i="29"/>
  <c r="H19" i="29" s="1"/>
  <c r="H20" i="29"/>
  <c r="EJ27" i="29" l="1"/>
  <c r="AR28" i="29"/>
  <c r="AR31" i="29" s="1"/>
  <c r="CR27" i="29"/>
  <c r="EV60" i="29"/>
  <c r="AM22" i="29"/>
  <c r="NE22" i="29"/>
  <c r="NE25" i="29" s="1"/>
  <c r="NE28" i="29" s="1"/>
  <c r="HG22" i="29"/>
  <c r="FB22" i="29"/>
  <c r="DR22" i="29"/>
  <c r="LW22" i="29"/>
  <c r="LS22" i="29"/>
  <c r="LS25" i="29" s="1"/>
  <c r="LS28" i="29" s="1"/>
  <c r="LS31" i="29" s="1"/>
  <c r="CQ22" i="29"/>
  <c r="CQ25" i="29" s="1"/>
  <c r="CQ28" i="29" s="1"/>
  <c r="CQ31" i="29" s="1"/>
  <c r="EP22" i="29"/>
  <c r="EP25" i="29" s="1"/>
  <c r="CP22" i="29"/>
  <c r="CP25" i="29" s="1"/>
  <c r="BN22" i="29"/>
  <c r="MU22" i="29"/>
  <c r="BD60" i="29"/>
  <c r="EA22" i="29"/>
  <c r="EA25" i="29" s="1"/>
  <c r="EA28" i="29" s="1"/>
  <c r="ME22" i="29"/>
  <c r="GX22" i="29"/>
  <c r="IO22" i="29"/>
  <c r="IY24" i="29"/>
  <c r="IY25" i="29" s="1"/>
  <c r="IL24" i="29"/>
  <c r="IL25" i="29" s="1"/>
  <c r="BJ24" i="29"/>
  <c r="BJ27" i="29" s="1"/>
  <c r="DD28" i="29"/>
  <c r="DD31" i="29" s="1"/>
  <c r="DA24" i="29"/>
  <c r="DA25" i="29" s="1"/>
  <c r="DG24" i="29"/>
  <c r="DG25" i="29" s="1"/>
  <c r="CX22" i="29"/>
  <c r="GK24" i="29"/>
  <c r="GK25" i="29" s="1"/>
  <c r="DQ24" i="29"/>
  <c r="DQ25" i="29" s="1"/>
  <c r="LL25" i="29"/>
  <c r="LL26" i="29" s="1"/>
  <c r="EY24" i="29"/>
  <c r="EY25" i="29" s="1"/>
  <c r="DY24" i="29"/>
  <c r="DY25" i="29" s="1"/>
  <c r="LI24" i="29"/>
  <c r="LI27" i="29" s="1"/>
  <c r="FW22" i="29"/>
  <c r="MO24" i="29"/>
  <c r="MO25" i="29" s="1"/>
  <c r="NF24" i="29"/>
  <c r="NF25" i="29" s="1"/>
  <c r="AF28" i="29"/>
  <c r="AF31" i="29" s="1"/>
  <c r="GC22" i="29"/>
  <c r="IJ28" i="29"/>
  <c r="DC24" i="29"/>
  <c r="DC27" i="29" s="1"/>
  <c r="AG22" i="29"/>
  <c r="FU24" i="29"/>
  <c r="FU25" i="29" s="1"/>
  <c r="KJ25" i="29"/>
  <c r="KZ25" i="29"/>
  <c r="KZ28" i="29" s="1"/>
  <c r="MC22" i="29"/>
  <c r="EM24" i="29"/>
  <c r="EM25" i="29" s="1"/>
  <c r="KY22" i="29"/>
  <c r="FP25" i="29"/>
  <c r="JZ22" i="29"/>
  <c r="JZ25" i="29" s="1"/>
  <c r="EN28" i="29"/>
  <c r="EN31" i="29" s="1"/>
  <c r="CN28" i="29"/>
  <c r="CN29" i="29" s="1"/>
  <c r="CN30" i="29" s="1"/>
  <c r="CN40" i="29" s="1"/>
  <c r="KH25" i="29"/>
  <c r="HX25" i="29"/>
  <c r="HX28" i="29" s="1"/>
  <c r="HQ24" i="29"/>
  <c r="HQ25" i="29" s="1"/>
  <c r="LD25" i="29"/>
  <c r="CK24" i="29"/>
  <c r="CK27" i="29" s="1"/>
  <c r="LR22" i="29"/>
  <c r="DO22" i="29"/>
  <c r="JV22" i="29"/>
  <c r="GP22" i="29"/>
  <c r="IQ22" i="29"/>
  <c r="AT24" i="29"/>
  <c r="AT25" i="29" s="1"/>
  <c r="LC22" i="29"/>
  <c r="LC25" i="29" s="1"/>
  <c r="EJ28" i="29"/>
  <c r="EJ31" i="29" s="1"/>
  <c r="AI24" i="29"/>
  <c r="AI25" i="29" s="1"/>
  <c r="JL27" i="29"/>
  <c r="JL28" i="29" s="1"/>
  <c r="CC22" i="29"/>
  <c r="CC25" i="29" s="1"/>
  <c r="BF24" i="29"/>
  <c r="BF27" i="29" s="1"/>
  <c r="LJ22" i="29"/>
  <c r="JW22" i="29"/>
  <c r="JW25" i="29" s="1"/>
  <c r="JW28" i="29" s="1"/>
  <c r="HC22" i="29"/>
  <c r="HC25" i="29" s="1"/>
  <c r="HC28" i="29" s="1"/>
  <c r="DW24" i="29"/>
  <c r="DW25" i="29" s="1"/>
  <c r="BW24" i="29"/>
  <c r="BW27" i="29" s="1"/>
  <c r="LF24" i="29"/>
  <c r="LF25" i="29" s="1"/>
  <c r="AW27" i="29"/>
  <c r="AW40" i="29" s="1"/>
  <c r="HH25" i="29"/>
  <c r="HH28" i="29" s="1"/>
  <c r="HH31" i="29" s="1"/>
  <c r="GM24" i="29"/>
  <c r="GM25" i="29" s="1"/>
  <c r="GQ22" i="29"/>
  <c r="IV27" i="29"/>
  <c r="IV28" i="29" s="1"/>
  <c r="IM24" i="29"/>
  <c r="IM27" i="29" s="1"/>
  <c r="LT40" i="29"/>
  <c r="V25" i="29"/>
  <c r="V28" i="29" s="1"/>
  <c r="DZ22" i="29"/>
  <c r="DN22" i="29"/>
  <c r="IW24" i="29"/>
  <c r="IW25" i="29" s="1"/>
  <c r="AB25" i="29"/>
  <c r="AB28" i="29" s="1"/>
  <c r="EO24" i="29"/>
  <c r="EO25" i="29" s="1"/>
  <c r="BH26" i="29"/>
  <c r="BH29" i="29" s="1"/>
  <c r="BH30" i="29" s="1"/>
  <c r="BE22" i="29"/>
  <c r="BM24" i="29"/>
  <c r="BM25" i="29" s="1"/>
  <c r="LQ24" i="29"/>
  <c r="LQ25" i="29" s="1"/>
  <c r="CA22" i="29"/>
  <c r="KS24" i="29"/>
  <c r="KS25" i="29" s="1"/>
  <c r="JR22" i="29"/>
  <c r="JR25" i="29" s="1"/>
  <c r="L25" i="29"/>
  <c r="EJ40" i="29"/>
  <c r="JT25" i="29"/>
  <c r="EO26" i="29"/>
  <c r="EO29" i="29" s="1"/>
  <c r="KR28" i="29"/>
  <c r="KR31" i="29" s="1"/>
  <c r="KR60" i="29" s="1"/>
  <c r="FS22" i="29"/>
  <c r="MV28" i="29"/>
  <c r="MV31" i="29" s="1"/>
  <c r="AU24" i="29"/>
  <c r="AU27" i="29" s="1"/>
  <c r="FJ24" i="29"/>
  <c r="FJ27" i="29" s="1"/>
  <c r="AW22" i="29"/>
  <c r="DS24" i="29"/>
  <c r="DS25" i="29" s="1"/>
  <c r="DR25" i="29"/>
  <c r="DR28" i="29" s="1"/>
  <c r="DR31" i="29" s="1"/>
  <c r="EI22" i="29"/>
  <c r="KC22" i="29"/>
  <c r="KC25" i="29" s="1"/>
  <c r="GB25" i="29"/>
  <c r="GB28" i="29" s="1"/>
  <c r="MF27" i="29"/>
  <c r="MF40" i="29" s="1"/>
  <c r="FF27" i="29"/>
  <c r="FF40" i="29" s="1"/>
  <c r="LA24" i="29"/>
  <c r="LA25" i="29" s="1"/>
  <c r="DK22" i="29"/>
  <c r="R22" i="29"/>
  <c r="R25" i="29" s="1"/>
  <c r="ND25" i="29"/>
  <c r="ND26" i="29" s="1"/>
  <c r="ND27" i="29" s="1"/>
  <c r="ND28" i="29" s="1"/>
  <c r="ID24" i="29"/>
  <c r="ID25" i="29" s="1"/>
  <c r="HI24" i="29"/>
  <c r="HI27" i="29" s="1"/>
  <c r="HS22" i="29"/>
  <c r="MF25" i="29"/>
  <c r="Y24" i="29"/>
  <c r="Y25" i="29" s="1"/>
  <c r="BB27" i="29"/>
  <c r="BB40" i="29" s="1"/>
  <c r="AO24" i="29"/>
  <c r="AO25" i="29" s="1"/>
  <c r="LN27" i="29"/>
  <c r="LN40" i="29" s="1"/>
  <c r="BS22" i="29"/>
  <c r="LZ24" i="29"/>
  <c r="LZ25" i="29" s="1"/>
  <c r="LC27" i="29"/>
  <c r="LI25" i="29"/>
  <c r="JP40" i="29"/>
  <c r="DF24" i="29"/>
  <c r="DF27" i="29" s="1"/>
  <c r="Y26" i="29"/>
  <c r="HB27" i="29"/>
  <c r="HB40" i="29" s="1"/>
  <c r="HB22" i="29"/>
  <c r="HB25" i="29" s="1"/>
  <c r="BU22" i="29"/>
  <c r="BU25" i="29" s="1"/>
  <c r="HP25" i="29"/>
  <c r="MR27" i="29"/>
  <c r="BX28" i="29"/>
  <c r="CG24" i="29"/>
  <c r="CG27" i="29" s="1"/>
  <c r="MQ24" i="29"/>
  <c r="MQ25" i="29" s="1"/>
  <c r="II22" i="29"/>
  <c r="HA24" i="29"/>
  <c r="HA25" i="29" s="1"/>
  <c r="CY22" i="29"/>
  <c r="HO24" i="29"/>
  <c r="HO25" i="29" s="1"/>
  <c r="BG22" i="29"/>
  <c r="Q22" i="29"/>
  <c r="Q25" i="29" s="1"/>
  <c r="FV22" i="29"/>
  <c r="FV25" i="29" s="1"/>
  <c r="EW24" i="29"/>
  <c r="EW25" i="29" s="1"/>
  <c r="L27" i="29"/>
  <c r="L40" i="29" s="1"/>
  <c r="JS24" i="29"/>
  <c r="JS25" i="29" s="1"/>
  <c r="JS26" i="29" s="1"/>
  <c r="JS27" i="29" s="1"/>
  <c r="JS28" i="29" s="1"/>
  <c r="Q27" i="29"/>
  <c r="Q40" i="29" s="1"/>
  <c r="FX40" i="29"/>
  <c r="JN24" i="29"/>
  <c r="JN25" i="29" s="1"/>
  <c r="CC27" i="29"/>
  <c r="LB22" i="29"/>
  <c r="GY27" i="29"/>
  <c r="KI24" i="29"/>
  <c r="KI27" i="29" s="1"/>
  <c r="LD27" i="29"/>
  <c r="DR40" i="29"/>
  <c r="BE27" i="29"/>
  <c r="FX25" i="29"/>
  <c r="FX28" i="29" s="1"/>
  <c r="HV24" i="29"/>
  <c r="CX24" i="29"/>
  <c r="CX25" i="29" s="1"/>
  <c r="AL24" i="29"/>
  <c r="AL25" i="29" s="1"/>
  <c r="NA22" i="29"/>
  <c r="GL22" i="29"/>
  <c r="Z24" i="29"/>
  <c r="Z25" i="29" s="1"/>
  <c r="P28" i="29"/>
  <c r="P31" i="29" s="1"/>
  <c r="IS24" i="29"/>
  <c r="LW25" i="29"/>
  <c r="LW28" i="29" s="1"/>
  <c r="NB22" i="29"/>
  <c r="NG28" i="29"/>
  <c r="JT27" i="29"/>
  <c r="KH27" i="29"/>
  <c r="DU22" i="29"/>
  <c r="BE29" i="29"/>
  <c r="BE30" i="29" s="1"/>
  <c r="BZ24" i="29"/>
  <c r="BZ25" i="29" s="1"/>
  <c r="J24" i="29"/>
  <c r="J25" i="29" s="1"/>
  <c r="LN22" i="29"/>
  <c r="LN25" i="29" s="1"/>
  <c r="KA22" i="29"/>
  <c r="NB24" i="29"/>
  <c r="NB27" i="29" s="1"/>
  <c r="LG22" i="29"/>
  <c r="GE24" i="29"/>
  <c r="GE25" i="29" s="1"/>
  <c r="JW40" i="29"/>
  <c r="FO22" i="29"/>
  <c r="MJ27" i="29"/>
  <c r="MJ28" i="29" s="1"/>
  <c r="MJ31" i="29" s="1"/>
  <c r="IA22" i="29"/>
  <c r="IA25" i="29" s="1"/>
  <c r="DI24" i="29"/>
  <c r="DI25" i="29" s="1"/>
  <c r="NG30" i="29"/>
  <c r="NG40" i="29" s="1"/>
  <c r="GZ27" i="29"/>
  <c r="GZ28" i="29" s="1"/>
  <c r="FO27" i="29"/>
  <c r="FO40" i="29" s="1"/>
  <c r="FZ24" i="29"/>
  <c r="FZ27" i="29" s="1"/>
  <c r="FZ40" i="29" s="1"/>
  <c r="CE22" i="29"/>
  <c r="GN27" i="29"/>
  <c r="GN28" i="29" s="1"/>
  <c r="GN31" i="29" s="1"/>
  <c r="ES24" i="29"/>
  <c r="ES25" i="29" s="1"/>
  <c r="ES26" i="29" s="1"/>
  <c r="LK22" i="29"/>
  <c r="JL29" i="29"/>
  <c r="JL30" i="29" s="1"/>
  <c r="HT25" i="29"/>
  <c r="LO24" i="29"/>
  <c r="LO25" i="29" s="1"/>
  <c r="BQ24" i="29"/>
  <c r="BQ25" i="29" s="1"/>
  <c r="EK24" i="29"/>
  <c r="EK25" i="29" s="1"/>
  <c r="EK26" i="29" s="1"/>
  <c r="AX22" i="29"/>
  <c r="AX25" i="29" s="1"/>
  <c r="MT22" i="29"/>
  <c r="AQ24" i="29"/>
  <c r="AQ25" i="29" s="1"/>
  <c r="AQ26" i="29" s="1"/>
  <c r="AQ27" i="29" s="1"/>
  <c r="AQ28" i="29" s="1"/>
  <c r="AQ29" i="29" s="1"/>
  <c r="JI24" i="29"/>
  <c r="JI27" i="29" s="1"/>
  <c r="BO22" i="29"/>
  <c r="BO25" i="29" s="1"/>
  <c r="BO26" i="29" s="1"/>
  <c r="DT32" i="29"/>
  <c r="DT60" i="29"/>
  <c r="BT50" i="29"/>
  <c r="BT60" i="29"/>
  <c r="BI24" i="29"/>
  <c r="FK22" i="29"/>
  <c r="FK25" i="29" s="1"/>
  <c r="BY24" i="29"/>
  <c r="BY25" i="29" s="1"/>
  <c r="BY26" i="29" s="1"/>
  <c r="BY29" i="29" s="1"/>
  <c r="X32" i="29"/>
  <c r="X33" i="29" s="1"/>
  <c r="X41" i="29" s="1"/>
  <c r="X77" i="29" s="1"/>
  <c r="X60" i="29"/>
  <c r="FI22" i="29"/>
  <c r="DL40" i="29"/>
  <c r="DL60" i="29"/>
  <c r="DP50" i="29"/>
  <c r="DP57" i="29" s="1"/>
  <c r="DP76" i="29" s="1"/>
  <c r="DP60" i="29"/>
  <c r="AR32" i="29"/>
  <c r="AR42" i="29" s="1"/>
  <c r="AR78" i="29" s="1"/>
  <c r="AR60" i="29"/>
  <c r="HM24" i="29"/>
  <c r="HM25" i="29" s="1"/>
  <c r="HM26" i="29" s="1"/>
  <c r="KI22" i="29"/>
  <c r="AY22" i="29"/>
  <c r="AY25" i="29" s="1"/>
  <c r="AY26" i="29" s="1"/>
  <c r="EV48" i="29"/>
  <c r="KK24" i="29"/>
  <c r="KK25" i="29" s="1"/>
  <c r="CJ50" i="29"/>
  <c r="CJ57" i="29" s="1"/>
  <c r="CJ76" i="29" s="1"/>
  <c r="CJ60" i="29"/>
  <c r="EC22" i="29"/>
  <c r="EB50" i="29"/>
  <c r="EB60" i="29"/>
  <c r="O22" i="29"/>
  <c r="O25" i="29" s="1"/>
  <c r="FA24" i="29"/>
  <c r="FA25" i="29" s="1"/>
  <c r="FA26" i="29" s="1"/>
  <c r="BD48" i="29"/>
  <c r="BD50" i="29"/>
  <c r="BD57" i="29" s="1"/>
  <c r="BD76" i="29" s="1"/>
  <c r="I40" i="29"/>
  <c r="IJ31" i="29"/>
  <c r="LT28" i="29"/>
  <c r="LT31" i="29" s="1"/>
  <c r="GT24" i="29"/>
  <c r="GT25" i="29" s="1"/>
  <c r="LU22" i="29"/>
  <c r="AR48" i="29"/>
  <c r="AE22" i="29"/>
  <c r="AE25" i="29" s="1"/>
  <c r="HO26" i="29"/>
  <c r="DL48" i="29"/>
  <c r="I22" i="29"/>
  <c r="I25" i="29" s="1"/>
  <c r="DT50" i="29"/>
  <c r="DT57" i="29" s="1"/>
  <c r="DT76" i="29" s="1"/>
  <c r="AF40" i="29"/>
  <c r="CB28" i="29"/>
  <c r="CB31" i="29" s="1"/>
  <c r="DJ22" i="29"/>
  <c r="HF24" i="29"/>
  <c r="HF25" i="29" s="1"/>
  <c r="CY24" i="29"/>
  <c r="BI22" i="29"/>
  <c r="CH29" i="29"/>
  <c r="CH30" i="29" s="1"/>
  <c r="JJ22" i="29"/>
  <c r="GC26" i="29"/>
  <c r="GC29" i="29" s="1"/>
  <c r="GC30" i="29" s="1"/>
  <c r="JM22" i="29"/>
  <c r="EI24" i="29"/>
  <c r="EI27" i="29" s="1"/>
  <c r="CU22" i="29"/>
  <c r="CU25" i="29" s="1"/>
  <c r="CG22" i="29"/>
  <c r="CD22" i="29"/>
  <c r="EH22" i="29"/>
  <c r="EH25" i="29" s="1"/>
  <c r="KG24" i="29"/>
  <c r="KG25" i="29" s="1"/>
  <c r="MN27" i="29"/>
  <c r="KX25" i="29"/>
  <c r="IS22" i="29"/>
  <c r="FY22" i="29"/>
  <c r="LV22" i="29"/>
  <c r="KB25" i="29"/>
  <c r="IN27" i="29"/>
  <c r="IN40" i="29" s="1"/>
  <c r="EB48" i="29"/>
  <c r="AD22" i="29"/>
  <c r="AD25" i="29" s="1"/>
  <c r="AD28" i="29" s="1"/>
  <c r="IU22" i="29"/>
  <c r="KV25" i="29"/>
  <c r="KV28" i="29" s="1"/>
  <c r="DT48" i="29"/>
  <c r="BB22" i="29"/>
  <c r="BB25" i="29" s="1"/>
  <c r="EV32" i="29"/>
  <c r="EV42" i="29" s="1"/>
  <c r="EV78" i="29" s="1"/>
  <c r="EV50" i="29"/>
  <c r="EV57" i="29" s="1"/>
  <c r="EV76" i="29" s="1"/>
  <c r="HC40" i="29"/>
  <c r="JY24" i="29"/>
  <c r="HN27" i="29"/>
  <c r="FE29" i="29"/>
  <c r="FE30" i="29" s="1"/>
  <c r="LU24" i="29"/>
  <c r="BT48" i="29"/>
  <c r="DP48" i="29"/>
  <c r="AR50" i="29"/>
  <c r="KP22" i="29"/>
  <c r="CZ31" i="29"/>
  <c r="ET22" i="29"/>
  <c r="EY27" i="29"/>
  <c r="EY28" i="29" s="1"/>
  <c r="EY31" i="29" s="1"/>
  <c r="CO24" i="29"/>
  <c r="CO25" i="29" s="1"/>
  <c r="CO26" i="29" s="1"/>
  <c r="LH28" i="29"/>
  <c r="LH31" i="29" s="1"/>
  <c r="KO22" i="29"/>
  <c r="IO25" i="29"/>
  <c r="FW24" i="29"/>
  <c r="KP27" i="29"/>
  <c r="KP40" i="29" s="1"/>
  <c r="JY22" i="29"/>
  <c r="IH26" i="29"/>
  <c r="IH29" i="29" s="1"/>
  <c r="IH30" i="29" s="1"/>
  <c r="HN22" i="29"/>
  <c r="HN25" i="29" s="1"/>
  <c r="AA24" i="29"/>
  <c r="AA25" i="29" s="1"/>
  <c r="AE27" i="29"/>
  <c r="CJ48" i="29"/>
  <c r="KB27" i="29"/>
  <c r="DL50" i="29"/>
  <c r="X50" i="29"/>
  <c r="X57" i="29" s="1"/>
  <c r="X76" i="29" s="1"/>
  <c r="X48" i="29"/>
  <c r="CS30" i="29"/>
  <c r="FB30" i="29"/>
  <c r="EB32" i="29"/>
  <c r="EB40" i="29"/>
  <c r="BP31" i="29"/>
  <c r="DK29" i="29"/>
  <c r="EM30" i="29"/>
  <c r="IJ40" i="29"/>
  <c r="BT40" i="29"/>
  <c r="BT32" i="29"/>
  <c r="AM25" i="29"/>
  <c r="AM26" i="29" s="1"/>
  <c r="MI40" i="29"/>
  <c r="ML30" i="29"/>
  <c r="CU30" i="29"/>
  <c r="FL28" i="29"/>
  <c r="FL31" i="29" s="1"/>
  <c r="FL40" i="29"/>
  <c r="DB23" i="29"/>
  <c r="LL27" i="29"/>
  <c r="LL29" i="29"/>
  <c r="IG30" i="29"/>
  <c r="JR30" i="29"/>
  <c r="MW23" i="29"/>
  <c r="CD24" i="29"/>
  <c r="KN30" i="29"/>
  <c r="BF30" i="29"/>
  <c r="FR30" i="29"/>
  <c r="FR40" i="29" s="1"/>
  <c r="HW27" i="29"/>
  <c r="HW29" i="29"/>
  <c r="DQ30" i="29"/>
  <c r="JV30" i="29"/>
  <c r="IM30" i="29"/>
  <c r="GL24" i="29"/>
  <c r="GL26" i="29"/>
  <c r="AH30" i="29"/>
  <c r="AH40" i="29" s="1"/>
  <c r="MB25" i="29"/>
  <c r="MB26" i="29" s="1"/>
  <c r="LR30" i="29"/>
  <c r="ET24" i="29"/>
  <c r="ET27" i="29" s="1"/>
  <c r="CS24" i="29"/>
  <c r="CS25" i="29" s="1"/>
  <c r="EU22" i="29"/>
  <c r="EU25" i="29" s="1"/>
  <c r="AT30" i="29"/>
  <c r="BN25" i="29"/>
  <c r="BN28" i="29" s="1"/>
  <c r="KJ27" i="29"/>
  <c r="KJ28" i="29" s="1"/>
  <c r="CM24" i="29"/>
  <c r="CM22" i="29"/>
  <c r="MH22" i="29"/>
  <c r="MO29" i="29"/>
  <c r="U29" i="29"/>
  <c r="KT26" i="29"/>
  <c r="GQ24" i="29"/>
  <c r="BN40" i="29"/>
  <c r="KO24" i="29"/>
  <c r="FQ24" i="29"/>
  <c r="FQ25" i="29" s="1"/>
  <c r="FQ26" i="29" s="1"/>
  <c r="DN24" i="29"/>
  <c r="ME24" i="29"/>
  <c r="ME25" i="29" s="1"/>
  <c r="ME26" i="29" s="1"/>
  <c r="CP30" i="29"/>
  <c r="ED22" i="29"/>
  <c r="IQ24" i="29"/>
  <c r="BV22" i="29"/>
  <c r="BV25" i="29" s="1"/>
  <c r="FJ30" i="29"/>
  <c r="CW24" i="29"/>
  <c r="CW25" i="29" s="1"/>
  <c r="CW26" i="29"/>
  <c r="JF22" i="29"/>
  <c r="MA22" i="29"/>
  <c r="MK27" i="29"/>
  <c r="LE22" i="29"/>
  <c r="LE25" i="29" s="1"/>
  <c r="HD27" i="29"/>
  <c r="HD28" i="29" s="1"/>
  <c r="HD31" i="29" s="1"/>
  <c r="AO29" i="29"/>
  <c r="EP27" i="29"/>
  <c r="DG27" i="29"/>
  <c r="DG28" i="29" s="1"/>
  <c r="DG31" i="29" s="1"/>
  <c r="CA24" i="29"/>
  <c r="LW30" i="29"/>
  <c r="LW40" i="29" s="1"/>
  <c r="LJ24" i="29"/>
  <c r="M24" i="29"/>
  <c r="M25" i="29" s="1"/>
  <c r="IP24" i="29"/>
  <c r="IP27" i="29" s="1"/>
  <c r="CL24" i="29"/>
  <c r="CL25" i="29" s="1"/>
  <c r="MD26" i="29"/>
  <c r="HJ27" i="29"/>
  <c r="HR27" i="29"/>
  <c r="HR29" i="29"/>
  <c r="NF30" i="29"/>
  <c r="EZ27" i="29"/>
  <c r="EZ29" i="29"/>
  <c r="ED29" i="29"/>
  <c r="GO24" i="29"/>
  <c r="GO25" i="29" s="1"/>
  <c r="GO26" i="29"/>
  <c r="GO29" i="29" s="1"/>
  <c r="KF30" i="29"/>
  <c r="KF40" i="29" s="1"/>
  <c r="AH22" i="29"/>
  <c r="AH25" i="29" s="1"/>
  <c r="FG22" i="29"/>
  <c r="FH30" i="29"/>
  <c r="HX40" i="29"/>
  <c r="BG24" i="29"/>
  <c r="BG27" i="29" s="1"/>
  <c r="HZ24" i="29"/>
  <c r="N22" i="29"/>
  <c r="N25" i="29" s="1"/>
  <c r="N26" i="29" s="1"/>
  <c r="HI30" i="29"/>
  <c r="MC24" i="29"/>
  <c r="MC26" i="29"/>
  <c r="MC29" i="29" s="1"/>
  <c r="FV27" i="29"/>
  <c r="GU22" i="29"/>
  <c r="DD40" i="29"/>
  <c r="HY24" i="29"/>
  <c r="KD22" i="29"/>
  <c r="IB25" i="29"/>
  <c r="MZ27" i="29"/>
  <c r="MZ28" i="29" s="1"/>
  <c r="MZ29" i="29"/>
  <c r="HQ27" i="29"/>
  <c r="HQ28" i="29" s="1"/>
  <c r="HQ29" i="29"/>
  <c r="CT27" i="29"/>
  <c r="FT25" i="29"/>
  <c r="FT27" i="29"/>
  <c r="GR27" i="29"/>
  <c r="LK24" i="29"/>
  <c r="EI29" i="29"/>
  <c r="KG26" i="29"/>
  <c r="FI24" i="29"/>
  <c r="FI29" i="29"/>
  <c r="AK24" i="29"/>
  <c r="AK25" i="29" s="1"/>
  <c r="AK26" i="29"/>
  <c r="AK29" i="29" s="1"/>
  <c r="KQ22" i="29"/>
  <c r="KQ25" i="29" s="1"/>
  <c r="KQ28" i="29" s="1"/>
  <c r="MN29" i="29"/>
  <c r="BK22" i="29"/>
  <c r="BK25" i="29" s="1"/>
  <c r="EH27" i="29"/>
  <c r="JE22" i="29"/>
  <c r="IS26" i="29"/>
  <c r="BU27" i="29"/>
  <c r="BU29" i="29"/>
  <c r="DU24" i="29"/>
  <c r="DU27" i="29" s="1"/>
  <c r="DU29" i="29"/>
  <c r="LP25" i="29"/>
  <c r="MY24" i="29"/>
  <c r="MY25" i="29" s="1"/>
  <c r="MY26" i="29" s="1"/>
  <c r="GZ30" i="29"/>
  <c r="LG24" i="29"/>
  <c r="GM30" i="29"/>
  <c r="JF24" i="29"/>
  <c r="JF27" i="29" s="1"/>
  <c r="KL24" i="29"/>
  <c r="KL25" i="29" s="1"/>
  <c r="FB25" i="29"/>
  <c r="FY24" i="29"/>
  <c r="FY26" i="29"/>
  <c r="HS24" i="29"/>
  <c r="MU25" i="29"/>
  <c r="IT24" i="29"/>
  <c r="IT25" i="29" s="1"/>
  <c r="JJ24" i="29"/>
  <c r="S30" i="29"/>
  <c r="BK27" i="29"/>
  <c r="BK40" i="29" s="1"/>
  <c r="LS40" i="29"/>
  <c r="KE29" i="29"/>
  <c r="MA24" i="29"/>
  <c r="NA24" i="29"/>
  <c r="GP24" i="29"/>
  <c r="GP27" i="29" s="1"/>
  <c r="AP27" i="29"/>
  <c r="JU22" i="29"/>
  <c r="EC24" i="29"/>
  <c r="EC29" i="29"/>
  <c r="HT27" i="29"/>
  <c r="FC30" i="29"/>
  <c r="J30" i="29"/>
  <c r="FM22" i="29"/>
  <c r="S24" i="29"/>
  <c r="S25" i="29" s="1"/>
  <c r="MM22" i="29"/>
  <c r="LB24" i="29"/>
  <c r="JM30" i="29"/>
  <c r="HU24" i="29"/>
  <c r="HU25" i="29" s="1"/>
  <c r="HU26" i="29"/>
  <c r="HU29" i="29" s="1"/>
  <c r="KQ30" i="29"/>
  <c r="KQ40" i="29" s="1"/>
  <c r="EP30" i="29"/>
  <c r="FS24" i="29"/>
  <c r="JI29" i="29"/>
  <c r="BC24" i="29"/>
  <c r="BC29" i="29"/>
  <c r="EH30" i="29"/>
  <c r="IV30" i="29"/>
  <c r="IV40" i="29" s="1"/>
  <c r="IR30" i="29"/>
  <c r="KZ29" i="29"/>
  <c r="GU24" i="29"/>
  <c r="GI22" i="29"/>
  <c r="GI24" i="29"/>
  <c r="GI27" i="29" s="1"/>
  <c r="GX27" i="29"/>
  <c r="GX29" i="29"/>
  <c r="LM24" i="29"/>
  <c r="LM25" i="29" s="1"/>
  <c r="LM29" i="29"/>
  <c r="JC22" i="29"/>
  <c r="IA27" i="29"/>
  <c r="K30" i="29"/>
  <c r="EG24" i="29"/>
  <c r="EG25" i="29" s="1"/>
  <c r="AC24" i="29"/>
  <c r="AC25" i="29" s="1"/>
  <c r="AC26" i="29"/>
  <c r="AC29" i="29" s="1"/>
  <c r="IH24" i="29"/>
  <c r="IH25" i="29" s="1"/>
  <c r="IB30" i="29"/>
  <c r="HP27" i="29"/>
  <c r="DA27" i="29"/>
  <c r="DA40" i="29" s="1"/>
  <c r="BS26" i="29"/>
  <c r="KD24" i="29"/>
  <c r="EF28" i="29"/>
  <c r="EF31" i="29" s="1"/>
  <c r="JX27" i="29"/>
  <c r="JX28" i="29" s="1"/>
  <c r="JX29" i="29" s="1"/>
  <c r="MT24" i="29"/>
  <c r="ED24" i="29"/>
  <c r="KF25" i="29"/>
  <c r="CI24" i="29"/>
  <c r="CI25" i="29" s="1"/>
  <c r="MX22" i="29"/>
  <c r="BM27" i="29"/>
  <c r="BM28" i="29" s="1"/>
  <c r="BM31" i="29" s="1"/>
  <c r="MS22" i="29"/>
  <c r="MS24" i="29"/>
  <c r="BR24" i="29"/>
  <c r="BR25" i="29" s="1"/>
  <c r="IZ30" i="29"/>
  <c r="IZ40" i="29" s="1"/>
  <c r="EE29" i="29"/>
  <c r="MX24" i="29"/>
  <c r="KX27" i="29"/>
  <c r="KW24" i="29"/>
  <c r="KW25" i="29" s="1"/>
  <c r="KW29" i="29"/>
  <c r="LB26" i="29"/>
  <c r="LB29" i="29" s="1"/>
  <c r="GV25" i="29"/>
  <c r="GV28" i="29" s="1"/>
  <c r="CQ40" i="29"/>
  <c r="EU27" i="29"/>
  <c r="FH25" i="29"/>
  <c r="FD27" i="29"/>
  <c r="FD28" i="29" s="1"/>
  <c r="HR22" i="29"/>
  <c r="JK24" i="29"/>
  <c r="JK27" i="29" s="1"/>
  <c r="LR24" i="29"/>
  <c r="JV24" i="29"/>
  <c r="HN30" i="29"/>
  <c r="DV24" i="29"/>
  <c r="DV25" i="29" s="1"/>
  <c r="JE27" i="29"/>
  <c r="IE24" i="29"/>
  <c r="IE27" i="29" s="1"/>
  <c r="BD32" i="29"/>
  <c r="LV24" i="29"/>
  <c r="LV26" i="29"/>
  <c r="DH28" i="29"/>
  <c r="DH31" i="29" s="1"/>
  <c r="BL31" i="29"/>
  <c r="CR28" i="29"/>
  <c r="CR31" i="29" s="1"/>
  <c r="DV30" i="29"/>
  <c r="GF27" i="29"/>
  <c r="GF28" i="29" s="1"/>
  <c r="GF29" i="29"/>
  <c r="W27" i="29"/>
  <c r="GD24" i="29"/>
  <c r="GD25" i="29" s="1"/>
  <c r="IT30" i="29"/>
  <c r="R27" i="29"/>
  <c r="JA22" i="29"/>
  <c r="LX27" i="29"/>
  <c r="LX29" i="29"/>
  <c r="IE22" i="29"/>
  <c r="JZ27" i="29"/>
  <c r="KN27" i="29"/>
  <c r="KN28" i="29" s="1"/>
  <c r="KJ30" i="29"/>
  <c r="LI30" i="29"/>
  <c r="JQ24" i="29"/>
  <c r="JQ25" i="29" s="1"/>
  <c r="JQ26" i="29"/>
  <c r="KT22" i="29"/>
  <c r="HF26" i="29"/>
  <c r="HF29" i="29" s="1"/>
  <c r="GD26" i="29"/>
  <c r="DN29" i="29"/>
  <c r="KV30" i="29"/>
  <c r="KV40" i="29" s="1"/>
  <c r="EQ24" i="29"/>
  <c r="EQ25" i="29" s="1"/>
  <c r="KC27" i="29"/>
  <c r="KC29" i="29"/>
  <c r="MX30" i="29"/>
  <c r="CU27" i="29"/>
  <c r="FG24" i="29"/>
  <c r="HG27" i="29"/>
  <c r="HZ22" i="29"/>
  <c r="AL30" i="29"/>
  <c r="AG27" i="29"/>
  <c r="FC22" i="29"/>
  <c r="JU29" i="29"/>
  <c r="GG24" i="29"/>
  <c r="GG25" i="29" s="1"/>
  <c r="GG26" i="29" s="1"/>
  <c r="FP30" i="29"/>
  <c r="HL30" i="29"/>
  <c r="EQ30" i="29"/>
  <c r="DM30" i="29"/>
  <c r="DJ24" i="29"/>
  <c r="JE30" i="29"/>
  <c r="IK24" i="29"/>
  <c r="IK25" i="29" s="1"/>
  <c r="IK26" i="29" s="1"/>
  <c r="MR29" i="29"/>
  <c r="JO22" i="29"/>
  <c r="JO23" i="29" s="1"/>
  <c r="IX22" i="29"/>
  <c r="IP22" i="29"/>
  <c r="JA24" i="29"/>
  <c r="MH24" i="29"/>
  <c r="HP30" i="29"/>
  <c r="MT29" i="29"/>
  <c r="CK30" i="29"/>
  <c r="IF25" i="29"/>
  <c r="JH27" i="29"/>
  <c r="JH28" i="29" s="1"/>
  <c r="JD25" i="29"/>
  <c r="JD27" i="29"/>
  <c r="NE30" i="29"/>
  <c r="NE40" i="29" s="1"/>
  <c r="GC24" i="29"/>
  <c r="MU30" i="29"/>
  <c r="JG24" i="29"/>
  <c r="JG22" i="29"/>
  <c r="BV27" i="29"/>
  <c r="KY24" i="29"/>
  <c r="HL27" i="29"/>
  <c r="LY26" i="29"/>
  <c r="CG30" i="29"/>
  <c r="FP27" i="29"/>
  <c r="IC24" i="29"/>
  <c r="IC25" i="29" s="1"/>
  <c r="IC26" i="29" s="1"/>
  <c r="DE24" i="29"/>
  <c r="DE25" i="29" s="1"/>
  <c r="DE26" i="29" s="1"/>
  <c r="DE29" i="29" s="1"/>
  <c r="KD26" i="29"/>
  <c r="HW22" i="29"/>
  <c r="FM24" i="29"/>
  <c r="DZ24" i="29"/>
  <c r="JP28" i="29"/>
  <c r="JP31" i="29" s="1"/>
  <c r="IR27" i="29"/>
  <c r="MN25" i="29"/>
  <c r="BR29" i="29"/>
  <c r="IZ25" i="29"/>
  <c r="IZ28" i="29" s="1"/>
  <c r="KM22" i="29"/>
  <c r="KM25" i="29" s="1"/>
  <c r="HJ22" i="29"/>
  <c r="NC24" i="29"/>
  <c r="NC25" i="29" s="1"/>
  <c r="NC26" i="29" s="1"/>
  <c r="U24" i="29"/>
  <c r="U25" i="29" s="1"/>
  <c r="IB27" i="29"/>
  <c r="AR40" i="29"/>
  <c r="KL30" i="29"/>
  <c r="CF31" i="29"/>
  <c r="FK27" i="29"/>
  <c r="KM27" i="29"/>
  <c r="FR22" i="29"/>
  <c r="FR25" i="29" s="1"/>
  <c r="O27" i="29"/>
  <c r="O40" i="29" s="1"/>
  <c r="DO24" i="29"/>
  <c r="LZ30" i="29"/>
  <c r="FM30" i="29"/>
  <c r="EU30" i="29"/>
  <c r="DT33" i="29"/>
  <c r="DT41" i="29" s="1"/>
  <c r="DT77" i="29" s="1"/>
  <c r="DT42" i="29"/>
  <c r="DT78" i="29" s="1"/>
  <c r="JF29" i="29"/>
  <c r="FB27" i="29"/>
  <c r="JN30" i="29"/>
  <c r="JK22" i="29"/>
  <c r="JK30" i="29"/>
  <c r="EL30" i="29"/>
  <c r="ET30" i="29"/>
  <c r="EE24" i="29"/>
  <c r="EE27" i="29" s="1"/>
  <c r="AX30" i="29"/>
  <c r="II24" i="29"/>
  <c r="Z30" i="29"/>
  <c r="DJ30" i="29"/>
  <c r="KT24" i="29"/>
  <c r="EA30" i="29"/>
  <c r="LO29" i="29"/>
  <c r="LO30" i="29" s="1"/>
  <c r="FK30" i="29"/>
  <c r="DW30" i="29"/>
  <c r="AS24" i="29"/>
  <c r="AS25" i="29" s="1"/>
  <c r="AS26" i="29" s="1"/>
  <c r="IF27" i="29"/>
  <c r="IF29" i="29"/>
  <c r="JH30" i="29"/>
  <c r="LP40" i="29"/>
  <c r="HG25" i="29"/>
  <c r="IL30" i="29"/>
  <c r="LF30" i="29"/>
  <c r="FU30" i="29"/>
  <c r="JC30" i="29"/>
  <c r="BS24" i="29"/>
  <c r="GT29" i="29"/>
  <c r="GH24" i="29"/>
  <c r="IX24" i="29"/>
  <c r="IX26" i="29"/>
  <c r="JU24" i="29"/>
  <c r="EW30" i="29"/>
  <c r="DK24" i="29"/>
  <c r="DK27" i="29" s="1"/>
  <c r="EX24" i="29"/>
  <c r="EX22" i="29"/>
  <c r="CH24" i="29"/>
  <c r="CH27" i="29" s="1"/>
  <c r="MR25" i="29"/>
  <c r="KE24" i="29"/>
  <c r="CE24" i="29"/>
  <c r="IP29" i="29"/>
  <c r="CL30" i="29"/>
  <c r="MD24" i="29"/>
  <c r="MD25" i="29" s="1"/>
  <c r="W22" i="29"/>
  <c r="W25" i="29" s="1"/>
  <c r="JB30" i="29"/>
  <c r="V30" i="29"/>
  <c r="V40" i="29" s="1"/>
  <c r="FN24" i="29"/>
  <c r="FN25" i="29" s="1"/>
  <c r="FN29" i="29"/>
  <c r="HV30" i="29"/>
  <c r="LE27" i="29"/>
  <c r="GE27" i="29"/>
  <c r="GE28" i="29" s="1"/>
  <c r="JC24" i="29"/>
  <c r="FF22" i="29"/>
  <c r="FF25" i="29" s="1"/>
  <c r="FG26" i="29"/>
  <c r="CT30" i="29"/>
  <c r="IO27" i="29"/>
  <c r="EL22" i="29"/>
  <c r="EL25" i="29" s="1"/>
  <c r="GX25" i="29"/>
  <c r="MG23" i="29"/>
  <c r="JM24" i="29"/>
  <c r="HE24" i="29"/>
  <c r="HE25" i="29" s="1"/>
  <c r="HE29" i="29"/>
  <c r="FV30" i="29"/>
  <c r="MV40" i="29"/>
  <c r="CD26" i="29"/>
  <c r="JR27" i="29"/>
  <c r="GS24" i="29"/>
  <c r="KA24" i="29"/>
  <c r="MI22" i="29"/>
  <c r="K24" i="29"/>
  <c r="K25" i="29" s="1"/>
  <c r="JB24" i="29"/>
  <c r="JB25" i="29" s="1"/>
  <c r="FC24" i="29"/>
  <c r="GR30" i="29"/>
  <c r="HK22" i="29"/>
  <c r="HK24" i="29"/>
  <c r="FW30" i="29"/>
  <c r="JJ29" i="29"/>
  <c r="FE24" i="29"/>
  <c r="FE25" i="29" s="1"/>
  <c r="MP24" i="29"/>
  <c r="MK22" i="29"/>
  <c r="MK25" i="29" s="1"/>
  <c r="AD40" i="29"/>
  <c r="CP27" i="29"/>
  <c r="GY22" i="29"/>
  <c r="GY25" i="29" s="1"/>
  <c r="KU24" i="29"/>
  <c r="KU25" i="29" s="1"/>
  <c r="KU26" i="29" s="1"/>
  <c r="BA29" i="29"/>
  <c r="BA24" i="29"/>
  <c r="BA25" i="29" s="1"/>
  <c r="GJ25" i="29"/>
  <c r="GW24" i="29"/>
  <c r="GW25" i="29" s="1"/>
  <c r="GW26" i="29" s="1"/>
  <c r="GW27" i="29" s="1"/>
  <c r="GW28" i="29" s="1"/>
  <c r="GW29" i="29" s="1"/>
  <c r="ML24" i="29"/>
  <c r="ML25" i="29" s="1"/>
  <c r="DM24" i="29"/>
  <c r="DM25" i="29" s="1"/>
  <c r="GA24" i="29"/>
  <c r="AP22" i="29"/>
  <c r="AP25" i="29" s="1"/>
  <c r="IU27" i="29"/>
  <c r="II26" i="29"/>
  <c r="MM24" i="29"/>
  <c r="CT22" i="29"/>
  <c r="KY26" i="29"/>
  <c r="AP30" i="29"/>
  <c r="IG24" i="29"/>
  <c r="IG25" i="29" s="1"/>
  <c r="CV31" i="29"/>
  <c r="ER28" i="29"/>
  <c r="ER31" i="29" s="1"/>
  <c r="T28" i="29"/>
  <c r="T31" i="29" s="1"/>
  <c r="DX28" i="29"/>
  <c r="DX31" i="29" s="1"/>
  <c r="DL32" i="29"/>
  <c r="CJ32" i="29"/>
  <c r="DP32" i="29"/>
  <c r="AN31" i="29"/>
  <c r="AJ31" i="29"/>
  <c r="AZ31" i="29"/>
  <c r="AV31" i="29"/>
  <c r="H21" i="29"/>
  <c r="H23" i="29"/>
  <c r="IL27" i="29" l="1"/>
  <c r="BJ40" i="29"/>
  <c r="BJ25" i="29"/>
  <c r="BJ28" i="29" s="1"/>
  <c r="DD48" i="29"/>
  <c r="AF32" i="29"/>
  <c r="BL32" i="29"/>
  <c r="LH60" i="29"/>
  <c r="CZ60" i="29"/>
  <c r="CB60" i="29"/>
  <c r="MJ60" i="29"/>
  <c r="EN60" i="29"/>
  <c r="T60" i="29"/>
  <c r="JP60" i="29"/>
  <c r="EF60" i="29"/>
  <c r="AW25" i="29"/>
  <c r="AW28" i="29" s="1"/>
  <c r="AW31" i="29" s="1"/>
  <c r="MV60" i="29"/>
  <c r="BE25" i="29"/>
  <c r="AG25" i="29"/>
  <c r="AG28" i="29" s="1"/>
  <c r="AF60" i="29"/>
  <c r="AJ60" i="29"/>
  <c r="CV60" i="29"/>
  <c r="LT60" i="29"/>
  <c r="FO25" i="29"/>
  <c r="FO28" i="29" s="1"/>
  <c r="FO31" i="29" s="1"/>
  <c r="DX60" i="29"/>
  <c r="HD60" i="29"/>
  <c r="IJ32" i="29"/>
  <c r="IJ33" i="29" s="1"/>
  <c r="IJ41" i="29" s="1"/>
  <c r="IJ77" i="29" s="1"/>
  <c r="GN60" i="29"/>
  <c r="DD60" i="29"/>
  <c r="GK27" i="29"/>
  <c r="GK28" i="29" s="1"/>
  <c r="GK31" i="29" s="1"/>
  <c r="DD32" i="29"/>
  <c r="DD33" i="29" s="1"/>
  <c r="DD41" i="29" s="1"/>
  <c r="DD77" i="29" s="1"/>
  <c r="DD50" i="29"/>
  <c r="DD57" i="29" s="1"/>
  <c r="DD76" i="29" s="1"/>
  <c r="DQ27" i="29"/>
  <c r="DQ28" i="29" s="1"/>
  <c r="DQ31" i="29" s="1"/>
  <c r="IY27" i="29"/>
  <c r="IY40" i="29" s="1"/>
  <c r="CK25" i="29"/>
  <c r="DY27" i="29"/>
  <c r="DY28" i="29" s="1"/>
  <c r="DY31" i="29" s="1"/>
  <c r="FW25" i="29"/>
  <c r="EM27" i="29"/>
  <c r="EM28" i="29" s="1"/>
  <c r="EM31" i="29" s="1"/>
  <c r="LI28" i="29"/>
  <c r="LI31" i="29" s="1"/>
  <c r="LR25" i="29"/>
  <c r="II25" i="29"/>
  <c r="AF50" i="29"/>
  <c r="AF57" i="29" s="1"/>
  <c r="AF76" i="29" s="1"/>
  <c r="AF48" i="29"/>
  <c r="KR32" i="29"/>
  <c r="KR33" i="29" s="1"/>
  <c r="KR41" i="29" s="1"/>
  <c r="KR77" i="29" s="1"/>
  <c r="HI25" i="29"/>
  <c r="HI28" i="29" s="1"/>
  <c r="HI31" i="29" s="1"/>
  <c r="GC25" i="29"/>
  <c r="HI40" i="29"/>
  <c r="MO27" i="29"/>
  <c r="MO28" i="29" s="1"/>
  <c r="NF27" i="29"/>
  <c r="NF40" i="29" s="1"/>
  <c r="FP28" i="29"/>
  <c r="FP31" i="29" s="1"/>
  <c r="AR33" i="29"/>
  <c r="AR41" i="29" s="1"/>
  <c r="AR77" i="29" s="1"/>
  <c r="AI27" i="29"/>
  <c r="AI28" i="29" s="1"/>
  <c r="AI31" i="29" s="1"/>
  <c r="AO27" i="29"/>
  <c r="AO28" i="29" s="1"/>
  <c r="DC25" i="29"/>
  <c r="DC28" i="29" s="1"/>
  <c r="DC31" i="29" s="1"/>
  <c r="HX31" i="29"/>
  <c r="KR48" i="29"/>
  <c r="KR50" i="29"/>
  <c r="KR57" i="29" s="1"/>
  <c r="KR76" i="29" s="1"/>
  <c r="HP28" i="29"/>
  <c r="FS25" i="29"/>
  <c r="FU27" i="29"/>
  <c r="FU28" i="29" s="1"/>
  <c r="FU31" i="29" s="1"/>
  <c r="DC40" i="29"/>
  <c r="IO28" i="29"/>
  <c r="IO31" i="29" s="1"/>
  <c r="HH32" i="29"/>
  <c r="HH33" i="29" s="1"/>
  <c r="HH41" i="29" s="1"/>
  <c r="HH77" i="29" s="1"/>
  <c r="LD28" i="29"/>
  <c r="LD31" i="29" s="1"/>
  <c r="MV50" i="29"/>
  <c r="GQ25" i="29"/>
  <c r="GQ26" i="29" s="1"/>
  <c r="GQ27" i="29" s="1"/>
  <c r="MV48" i="29"/>
  <c r="CN31" i="29"/>
  <c r="JL40" i="29"/>
  <c r="EJ60" i="29"/>
  <c r="MV32" i="29"/>
  <c r="MV33" i="29" s="1"/>
  <c r="MV41" i="29" s="1"/>
  <c r="MV77" i="29" s="1"/>
  <c r="EJ50" i="29"/>
  <c r="EJ57" i="29" s="1"/>
  <c r="EJ76" i="29" s="1"/>
  <c r="EJ32" i="29"/>
  <c r="EJ33" i="29" s="1"/>
  <c r="EJ41" i="29" s="1"/>
  <c r="EJ77" i="29" s="1"/>
  <c r="KH28" i="29"/>
  <c r="KH31" i="29" s="1"/>
  <c r="EJ48" i="29"/>
  <c r="DN25" i="29"/>
  <c r="DW27" i="29"/>
  <c r="DW28" i="29" s="1"/>
  <c r="DW31" i="29" s="1"/>
  <c r="IW27" i="29"/>
  <c r="IW28" i="29" s="1"/>
  <c r="IW29" i="29" s="1"/>
  <c r="JT28" i="29"/>
  <c r="JT31" i="29" s="1"/>
  <c r="BW25" i="29"/>
  <c r="BW28" i="29" s="1"/>
  <c r="BW29" i="29" s="1"/>
  <c r="BW30" i="29" s="1"/>
  <c r="BW31" i="29" s="1"/>
  <c r="BZ27" i="29"/>
  <c r="BZ28" i="29" s="1"/>
  <c r="BZ31" i="29" s="1"/>
  <c r="X42" i="29"/>
  <c r="X78" i="29" s="1"/>
  <c r="LB25" i="29"/>
  <c r="AT27" i="29"/>
  <c r="AT28" i="29" s="1"/>
  <c r="AT31" i="29" s="1"/>
  <c r="EO27" i="29"/>
  <c r="EO28" i="29" s="1"/>
  <c r="JJ25" i="29"/>
  <c r="DS27" i="29"/>
  <c r="LQ27" i="29"/>
  <c r="LQ28" i="29" s="1"/>
  <c r="LQ29" i="29" s="1"/>
  <c r="LQ30" i="29" s="1"/>
  <c r="LQ31" i="29" s="1"/>
  <c r="CC28" i="29"/>
  <c r="CC31" i="29" s="1"/>
  <c r="AU25" i="29"/>
  <c r="AU28" i="29" s="1"/>
  <c r="AU31" i="29" s="1"/>
  <c r="LF27" i="29"/>
  <c r="LF28" i="29" s="1"/>
  <c r="LF31" i="29" s="1"/>
  <c r="LC28" i="29"/>
  <c r="LC31" i="29" s="1"/>
  <c r="JS29" i="29"/>
  <c r="JS30" i="29" s="1"/>
  <c r="CG25" i="29"/>
  <c r="CG28" i="29" s="1"/>
  <c r="CG31" i="29" s="1"/>
  <c r="JY25" i="29"/>
  <c r="JY26" i="29" s="1"/>
  <c r="JY27" i="29" s="1"/>
  <c r="KS27" i="29"/>
  <c r="KS28" i="29" s="1"/>
  <c r="EB57" i="29"/>
  <c r="EB76" i="29" s="1"/>
  <c r="HN40" i="29"/>
  <c r="HB28" i="29"/>
  <c r="HB31" i="29" s="1"/>
  <c r="BF25" i="29"/>
  <c r="BF28" i="29" s="1"/>
  <c r="BF31" i="29" s="1"/>
  <c r="LA27" i="29"/>
  <c r="LA28" i="29" s="1"/>
  <c r="MQ27" i="29"/>
  <c r="MQ28" i="29" s="1"/>
  <c r="MQ31" i="29" s="1"/>
  <c r="EA31" i="29"/>
  <c r="J27" i="29"/>
  <c r="J28" i="29" s="1"/>
  <c r="AL27" i="29"/>
  <c r="AL28" i="29" s="1"/>
  <c r="GL25" i="29"/>
  <c r="GM27" i="29"/>
  <c r="GM40" i="29" s="1"/>
  <c r="HO27" i="29"/>
  <c r="HO28" i="29" s="1"/>
  <c r="DI27" i="29"/>
  <c r="DI28" i="29" s="1"/>
  <c r="IM25" i="29"/>
  <c r="IM28" i="29" s="1"/>
  <c r="IM31" i="29" s="1"/>
  <c r="JR40" i="29"/>
  <c r="MR28" i="29"/>
  <c r="BS25" i="29"/>
  <c r="LD40" i="29"/>
  <c r="EQ27" i="29"/>
  <c r="EQ28" i="29" s="1"/>
  <c r="EQ31" i="29" s="1"/>
  <c r="L28" i="29"/>
  <c r="L31" i="29" s="1"/>
  <c r="LG25" i="29"/>
  <c r="LG26" i="29" s="1"/>
  <c r="LG27" i="29" s="1"/>
  <c r="LG28" i="29" s="1"/>
  <c r="ID27" i="29"/>
  <c r="ID28" i="29" s="1"/>
  <c r="ID31" i="29" s="1"/>
  <c r="Y27" i="29"/>
  <c r="Y28" i="29" s="1"/>
  <c r="AB31" i="29"/>
  <c r="FG25" i="29"/>
  <c r="JZ28" i="29"/>
  <c r="CY25" i="29"/>
  <c r="CY26" i="29" s="1"/>
  <c r="CY27" i="29" s="1"/>
  <c r="CY28" i="29" s="1"/>
  <c r="JT40" i="29"/>
  <c r="Y29" i="29"/>
  <c r="Y30" i="29" s="1"/>
  <c r="JN27" i="29"/>
  <c r="JN28" i="29" s="1"/>
  <c r="JN31" i="29" s="1"/>
  <c r="EI25" i="29"/>
  <c r="EI28" i="29" s="1"/>
  <c r="FJ25" i="29"/>
  <c r="FJ28" i="29" s="1"/>
  <c r="KK27" i="29"/>
  <c r="KK28" i="29" s="1"/>
  <c r="BH27" i="29"/>
  <c r="BH40" i="29" s="1"/>
  <c r="MN28" i="29"/>
  <c r="LZ27" i="29"/>
  <c r="LZ28" i="29" s="1"/>
  <c r="LZ31" i="29" s="1"/>
  <c r="HT28" i="29"/>
  <c r="HT31" i="29" s="1"/>
  <c r="KI25" i="29"/>
  <c r="KI28" i="29" s="1"/>
  <c r="FB28" i="29"/>
  <c r="FB31" i="29" s="1"/>
  <c r="FS27" i="29"/>
  <c r="BV28" i="29"/>
  <c r="BV29" i="29" s="1"/>
  <c r="BV30" i="29" s="1"/>
  <c r="BV31" i="29" s="1"/>
  <c r="JI25" i="29"/>
  <c r="JI28" i="29" s="1"/>
  <c r="IM40" i="29"/>
  <c r="BT57" i="29"/>
  <c r="BT76" i="29" s="1"/>
  <c r="BE28" i="29"/>
  <c r="BE31" i="29" s="1"/>
  <c r="GN40" i="29"/>
  <c r="BX29" i="29"/>
  <c r="EV33" i="29"/>
  <c r="EV41" i="29" s="1"/>
  <c r="EV77" i="29" s="1"/>
  <c r="MV57" i="29"/>
  <c r="MV76" i="29" s="1"/>
  <c r="FM25" i="29"/>
  <c r="EW27" i="29"/>
  <c r="EW28" i="29" s="1"/>
  <c r="EW31" i="29" s="1"/>
  <c r="KC28" i="29"/>
  <c r="MF28" i="29"/>
  <c r="MF31" i="29" s="1"/>
  <c r="KO25" i="29"/>
  <c r="KO26" i="29" s="1"/>
  <c r="HH50" i="29"/>
  <c r="HH57" i="29" s="1"/>
  <c r="HH76" i="29" s="1"/>
  <c r="CC40" i="29"/>
  <c r="IS25" i="29"/>
  <c r="MM25" i="29"/>
  <c r="ND29" i="29"/>
  <c r="ND30" i="29" s="1"/>
  <c r="ND31" i="29" s="1"/>
  <c r="LR27" i="29"/>
  <c r="IF28" i="29"/>
  <c r="IN28" i="29"/>
  <c r="IN31" i="29" s="1"/>
  <c r="GU25" i="29"/>
  <c r="GU26" i="29" s="1"/>
  <c r="GU27" i="29" s="1"/>
  <c r="GU28" i="29" s="1"/>
  <c r="IS27" i="29"/>
  <c r="DF40" i="29"/>
  <c r="LC40" i="29"/>
  <c r="DF25" i="29"/>
  <c r="DF28" i="29" s="1"/>
  <c r="HA27" i="29"/>
  <c r="HA28" i="29" s="1"/>
  <c r="HA31" i="29" s="1"/>
  <c r="MH25" i="29"/>
  <c r="ED25" i="29"/>
  <c r="FY25" i="29"/>
  <c r="BG25" i="29"/>
  <c r="BG28" i="29" s="1"/>
  <c r="BG29" i="29" s="1"/>
  <c r="LU25" i="29"/>
  <c r="LU26" i="29" s="1"/>
  <c r="LU27" i="29" s="1"/>
  <c r="MT25" i="29"/>
  <c r="FV28" i="29"/>
  <c r="FV31" i="29" s="1"/>
  <c r="GN32" i="29"/>
  <c r="GN42" i="29" s="1"/>
  <c r="GN78" i="29" s="1"/>
  <c r="FJ40" i="29"/>
  <c r="Z27" i="29"/>
  <c r="Z28" i="29" s="1"/>
  <c r="Z31" i="29" s="1"/>
  <c r="AI40" i="29"/>
  <c r="AR57" i="29"/>
  <c r="AR76" i="29" s="1"/>
  <c r="DG40" i="29"/>
  <c r="FW27" i="29"/>
  <c r="GN50" i="29"/>
  <c r="CU28" i="29"/>
  <c r="CU31" i="29" s="1"/>
  <c r="EY40" i="29"/>
  <c r="LM27" i="29"/>
  <c r="LM28" i="29" s="1"/>
  <c r="GT27" i="29"/>
  <c r="GT28" i="29" s="1"/>
  <c r="LO27" i="29"/>
  <c r="LO28" i="29" s="1"/>
  <c r="LO31" i="29" s="1"/>
  <c r="IB28" i="29"/>
  <c r="KH40" i="29"/>
  <c r="LV25" i="29"/>
  <c r="EC25" i="29"/>
  <c r="CX27" i="29"/>
  <c r="CX28" i="29" s="1"/>
  <c r="CX29" i="29" s="1"/>
  <c r="CX30" i="29" s="1"/>
  <c r="CX31" i="29" s="1"/>
  <c r="GN48" i="29"/>
  <c r="HV25" i="29"/>
  <c r="HV27" i="29"/>
  <c r="HV40" i="29" s="1"/>
  <c r="CP28" i="29"/>
  <c r="CP31" i="29" s="1"/>
  <c r="ET25" i="29"/>
  <c r="ET28" i="29" s="1"/>
  <c r="ET31" i="29" s="1"/>
  <c r="JA25" i="29"/>
  <c r="NG31" i="29"/>
  <c r="BI25" i="29"/>
  <c r="BI26" i="29" s="1"/>
  <c r="BI29" i="29" s="1"/>
  <c r="FZ25" i="29"/>
  <c r="JW31" i="29"/>
  <c r="IH27" i="29"/>
  <c r="IH28" i="29" s="1"/>
  <c r="IH31" i="29" s="1"/>
  <c r="IX25" i="29"/>
  <c r="DJ25" i="29"/>
  <c r="CE25" i="29"/>
  <c r="JJ27" i="29"/>
  <c r="KN40" i="29"/>
  <c r="KJ31" i="29"/>
  <c r="KX28" i="29"/>
  <c r="KX31" i="29" s="1"/>
  <c r="GZ40" i="29"/>
  <c r="FI25" i="29"/>
  <c r="CD25" i="29"/>
  <c r="LN28" i="29"/>
  <c r="LN31" i="29" s="1"/>
  <c r="MJ40" i="29"/>
  <c r="IA28" i="29"/>
  <c r="IA31" i="29" s="1"/>
  <c r="NB25" i="29"/>
  <c r="NB28" i="29" s="1"/>
  <c r="NB40" i="29"/>
  <c r="BQ27" i="29"/>
  <c r="BQ28" i="29" s="1"/>
  <c r="BQ29" i="29" s="1"/>
  <c r="DV27" i="29"/>
  <c r="DV28" i="29" s="1"/>
  <c r="DV31" i="29" s="1"/>
  <c r="JM25" i="29"/>
  <c r="JU25" i="29"/>
  <c r="IT27" i="29"/>
  <c r="IT28" i="29" s="1"/>
  <c r="IT31" i="29" s="1"/>
  <c r="FK28" i="29"/>
  <c r="S27" i="29"/>
  <c r="S28" i="29" s="1"/>
  <c r="S31" i="29" s="1"/>
  <c r="KD25" i="29"/>
  <c r="LK25" i="29"/>
  <c r="LK26" i="29" s="1"/>
  <c r="LK27" i="29" s="1"/>
  <c r="LK28" i="29" s="1"/>
  <c r="HN28" i="29"/>
  <c r="HN31" i="29" s="1"/>
  <c r="EE25" i="29"/>
  <c r="EE28" i="29" s="1"/>
  <c r="HL40" i="29"/>
  <c r="MT27" i="29"/>
  <c r="AE28" i="29"/>
  <c r="AE29" i="29" s="1"/>
  <c r="AE30" i="29" s="1"/>
  <c r="AE40" i="29" s="1"/>
  <c r="IZ31" i="29"/>
  <c r="HP31" i="29"/>
  <c r="DN27" i="29"/>
  <c r="FA27" i="29"/>
  <c r="FA28" i="29" s="1"/>
  <c r="FA29" i="29"/>
  <c r="FA30" i="29" s="1"/>
  <c r="BO27" i="29"/>
  <c r="BO28" i="29" s="1"/>
  <c r="BO29" i="29"/>
  <c r="BO30" i="29" s="1"/>
  <c r="IL28" i="29"/>
  <c r="IL31" i="29" s="1"/>
  <c r="CQ50" i="29"/>
  <c r="CQ57" i="29" s="1"/>
  <c r="CQ76" i="29" s="1"/>
  <c r="CQ60" i="29"/>
  <c r="CQ32" i="29"/>
  <c r="CQ42" i="29" s="1"/>
  <c r="CQ78" i="29" s="1"/>
  <c r="CR32" i="29"/>
  <c r="CR33" i="29" s="1"/>
  <c r="CR41" i="29" s="1"/>
  <c r="CR77" i="29" s="1"/>
  <c r="CR60" i="29"/>
  <c r="ER50" i="29"/>
  <c r="ER60" i="29"/>
  <c r="O28" i="29"/>
  <c r="O31" i="29" s="1"/>
  <c r="KX40" i="29"/>
  <c r="EY32" i="29"/>
  <c r="EY42" i="29" s="1"/>
  <c r="EY78" i="29" s="1"/>
  <c r="EY60" i="29"/>
  <c r="BP32" i="29"/>
  <c r="BP33" i="29" s="1"/>
  <c r="BP41" i="29" s="1"/>
  <c r="BP77" i="29" s="1"/>
  <c r="BP60" i="29"/>
  <c r="AA27" i="29"/>
  <c r="AA28" i="29" s="1"/>
  <c r="AA31" i="29" s="1"/>
  <c r="IJ48" i="29"/>
  <c r="IJ60" i="29"/>
  <c r="X61" i="29"/>
  <c r="X80" i="29" s="1"/>
  <c r="P48" i="29"/>
  <c r="P60" i="29"/>
  <c r="AZ50" i="29"/>
  <c r="AZ60" i="29"/>
  <c r="EN32" i="29"/>
  <c r="EN33" i="29" s="1"/>
  <c r="EN41" i="29" s="1"/>
  <c r="EN77" i="29" s="1"/>
  <c r="CF48" i="29"/>
  <c r="CF60" i="29"/>
  <c r="FL48" i="29"/>
  <c r="FL60" i="29"/>
  <c r="DR50" i="29"/>
  <c r="DR57" i="29" s="1"/>
  <c r="DR76" i="29" s="1"/>
  <c r="DR60" i="29"/>
  <c r="IV31" i="29"/>
  <c r="FT28" i="29"/>
  <c r="FT31" i="29" s="1"/>
  <c r="DG48" i="29"/>
  <c r="DG60" i="29"/>
  <c r="DL57" i="29"/>
  <c r="DL76" i="29" s="1"/>
  <c r="DT61" i="29"/>
  <c r="DT80" i="29" s="1"/>
  <c r="AN50" i="29"/>
  <c r="AN60" i="29"/>
  <c r="BL48" i="29"/>
  <c r="BL60" i="29"/>
  <c r="BM32" i="29"/>
  <c r="BM42" i="29" s="1"/>
  <c r="BM78" i="29" s="1"/>
  <c r="BM60" i="29"/>
  <c r="I28" i="29"/>
  <c r="I31" i="29" s="1"/>
  <c r="DD61" i="29"/>
  <c r="DD80" i="29" s="1"/>
  <c r="DH50" i="29"/>
  <c r="DH60" i="29"/>
  <c r="AV50" i="29"/>
  <c r="AV60" i="29"/>
  <c r="AN32" i="29"/>
  <c r="AN42" i="29" s="1"/>
  <c r="AN78" i="29" s="1"/>
  <c r="GZ31" i="29"/>
  <c r="LS32" i="29"/>
  <c r="LS33" i="29" s="1"/>
  <c r="LS41" i="29" s="1"/>
  <c r="LS77" i="29" s="1"/>
  <c r="LS60" i="29"/>
  <c r="CQ48" i="29"/>
  <c r="HH48" i="29"/>
  <c r="HH60" i="29"/>
  <c r="LT50" i="29"/>
  <c r="LT57" i="29" s="1"/>
  <c r="LT76" i="29" s="1"/>
  <c r="LT48" i="29"/>
  <c r="FP40" i="29"/>
  <c r="ET40" i="29"/>
  <c r="LH32" i="29"/>
  <c r="LH48" i="29"/>
  <c r="LH50" i="29"/>
  <c r="LH57" i="29" s="1"/>
  <c r="LH76" i="29" s="1"/>
  <c r="AJ32" i="29"/>
  <c r="AJ33" i="29" s="1"/>
  <c r="AJ41" i="29" s="1"/>
  <c r="AJ77" i="29" s="1"/>
  <c r="AJ48" i="29"/>
  <c r="AJ50" i="29"/>
  <c r="AJ57" i="29" s="1"/>
  <c r="AJ76" i="29" s="1"/>
  <c r="JP32" i="29"/>
  <c r="JP42" i="29" s="1"/>
  <c r="JP78" i="29" s="1"/>
  <c r="JP50" i="29"/>
  <c r="JP57" i="29" s="1"/>
  <c r="JP76" i="29" s="1"/>
  <c r="HD40" i="29"/>
  <c r="HD50" i="29"/>
  <c r="HD48" i="29"/>
  <c r="KN31" i="29"/>
  <c r="X49" i="29"/>
  <c r="EY50" i="29"/>
  <c r="DD49" i="29"/>
  <c r="BM50" i="29"/>
  <c r="DT49" i="29"/>
  <c r="KP25" i="29"/>
  <c r="KP28" i="29" s="1"/>
  <c r="KP31" i="29" s="1"/>
  <c r="P50" i="29"/>
  <c r="FX31" i="29"/>
  <c r="AZ48" i="29"/>
  <c r="CR40" i="29"/>
  <c r="CR48" i="29"/>
  <c r="CR50" i="29"/>
  <c r="FM27" i="29"/>
  <c r="FM40" i="29" s="1"/>
  <c r="KT25" i="29"/>
  <c r="KM28" i="29"/>
  <c r="KM31" i="29" s="1"/>
  <c r="HP40" i="29"/>
  <c r="GI40" i="29"/>
  <c r="FL32" i="29"/>
  <c r="FL33" i="29" s="1"/>
  <c r="FL41" i="29" s="1"/>
  <c r="FL77" i="29" s="1"/>
  <c r="FL50" i="29"/>
  <c r="FL57" i="29" s="1"/>
  <c r="FL76" i="29" s="1"/>
  <c r="FI27" i="29"/>
  <c r="EF48" i="29"/>
  <c r="EF50" i="29"/>
  <c r="MA25" i="29"/>
  <c r="MA26" i="29" s="1"/>
  <c r="MA29" i="29" s="1"/>
  <c r="LW31" i="29"/>
  <c r="EP40" i="29"/>
  <c r="IQ25" i="29"/>
  <c r="IQ26" i="29" s="1"/>
  <c r="IQ27" i="29" s="1"/>
  <c r="IQ28" i="29" s="1"/>
  <c r="IQ29" i="29" s="1"/>
  <c r="CZ40" i="29"/>
  <c r="CZ50" i="29"/>
  <c r="CZ48" i="29"/>
  <c r="JP48" i="29"/>
  <c r="EY48" i="29"/>
  <c r="HC31" i="29"/>
  <c r="CZ32" i="29"/>
  <c r="ER48" i="29"/>
  <c r="DR48" i="29"/>
  <c r="DX40" i="29"/>
  <c r="DX50" i="29"/>
  <c r="DX48" i="29"/>
  <c r="CF40" i="29"/>
  <c r="CF50" i="29"/>
  <c r="HT40" i="29"/>
  <c r="CT25" i="29"/>
  <c r="CT28" i="29" s="1"/>
  <c r="JH31" i="29"/>
  <c r="DJ27" i="29"/>
  <c r="AN40" i="29"/>
  <c r="AN48" i="29"/>
  <c r="CB40" i="29"/>
  <c r="CB48" i="29"/>
  <c r="CB50" i="29"/>
  <c r="DX32" i="29"/>
  <c r="DX42" i="29" s="1"/>
  <c r="DX78" i="29" s="1"/>
  <c r="EN40" i="29"/>
  <c r="EN50" i="29"/>
  <c r="CV32" i="29"/>
  <c r="CV42" i="29" s="1"/>
  <c r="CV78" i="29" s="1"/>
  <c r="CV50" i="29"/>
  <c r="CV57" i="29" s="1"/>
  <c r="CV76" i="29" s="1"/>
  <c r="CV48" i="29"/>
  <c r="V31" i="29"/>
  <c r="GH25" i="29"/>
  <c r="GH26" i="29" s="1"/>
  <c r="GH27" i="29" s="1"/>
  <c r="GH28" i="29" s="1"/>
  <c r="KM40" i="29"/>
  <c r="KD27" i="29"/>
  <c r="BL40" i="29"/>
  <c r="BL50" i="29"/>
  <c r="CS27" i="29"/>
  <c r="M27" i="29"/>
  <c r="M28" i="29" s="1"/>
  <c r="CA25" i="29"/>
  <c r="CA26" i="29" s="1"/>
  <c r="CA29" i="29" s="1"/>
  <c r="EP28" i="29"/>
  <c r="BP50" i="29"/>
  <c r="BP57" i="29" s="1"/>
  <c r="BP48" i="29"/>
  <c r="LS48" i="29"/>
  <c r="IU25" i="29"/>
  <c r="IU28" i="29" s="1"/>
  <c r="Q28" i="29"/>
  <c r="DG50" i="29"/>
  <c r="DH48" i="29"/>
  <c r="IJ50" i="29"/>
  <c r="IJ57" i="29" s="1"/>
  <c r="IJ76" i="29" s="1"/>
  <c r="BM48" i="29"/>
  <c r="T40" i="29"/>
  <c r="T50" i="29"/>
  <c r="T48" i="29"/>
  <c r="MJ32" i="29"/>
  <c r="MJ33" i="29" s="1"/>
  <c r="MJ41" i="29" s="1"/>
  <c r="MJ77" i="29" s="1"/>
  <c r="MJ50" i="29"/>
  <c r="DG32" i="29"/>
  <c r="DG42" i="29" s="1"/>
  <c r="DG78" i="29" s="1"/>
  <c r="KB40" i="29"/>
  <c r="KB28" i="29"/>
  <c r="KB31" i="29" s="1"/>
  <c r="MJ48" i="29"/>
  <c r="LS50" i="29"/>
  <c r="LS57" i="29" s="1"/>
  <c r="LS76" i="29" s="1"/>
  <c r="AI48" i="29"/>
  <c r="LT32" i="29"/>
  <c r="HO29" i="29"/>
  <c r="EN48" i="29"/>
  <c r="AV48" i="29"/>
  <c r="EA40" i="29"/>
  <c r="ER40" i="29"/>
  <c r="ER32" i="29"/>
  <c r="JK40" i="29"/>
  <c r="BY30" i="29"/>
  <c r="J31" i="29"/>
  <c r="KJ40" i="29"/>
  <c r="KI40" i="29"/>
  <c r="CI26" i="29"/>
  <c r="EF40" i="29"/>
  <c r="EF32" i="29"/>
  <c r="ME27" i="29"/>
  <c r="ME28" i="29" s="1"/>
  <c r="ME29" i="29"/>
  <c r="IB40" i="29"/>
  <c r="CE26" i="29"/>
  <c r="CU40" i="29"/>
  <c r="JZ29" i="29"/>
  <c r="M29" i="29"/>
  <c r="GW30" i="29"/>
  <c r="GW31" i="29" s="1"/>
  <c r="DE30" i="29"/>
  <c r="AG29" i="29"/>
  <c r="KS29" i="29"/>
  <c r="EU28" i="29"/>
  <c r="EU31" i="29" s="1"/>
  <c r="GS25" i="29"/>
  <c r="MG24" i="29"/>
  <c r="MG25" i="29" s="1"/>
  <c r="FN30" i="29"/>
  <c r="JB27" i="29"/>
  <c r="JB28" i="29" s="1"/>
  <c r="JB31" i="29" s="1"/>
  <c r="LY27" i="29"/>
  <c r="LY28" i="29" s="1"/>
  <c r="LY29" i="29" s="1"/>
  <c r="KC30" i="29"/>
  <c r="KC40" i="29" s="1"/>
  <c r="HM27" i="29"/>
  <c r="HM29" i="29"/>
  <c r="R28" i="29"/>
  <c r="R29" i="29" s="1"/>
  <c r="K27" i="29"/>
  <c r="K28" i="29" s="1"/>
  <c r="K31" i="29" s="1"/>
  <c r="MX25" i="29"/>
  <c r="MX27" i="29"/>
  <c r="MS25" i="29"/>
  <c r="MS27" i="29"/>
  <c r="BS27" i="29"/>
  <c r="CK40" i="29"/>
  <c r="GX28" i="29"/>
  <c r="JI30" i="29"/>
  <c r="JI40" i="29" s="1"/>
  <c r="CF32" i="29"/>
  <c r="NA25" i="29"/>
  <c r="NA27" i="29"/>
  <c r="KE30" i="29"/>
  <c r="FY27" i="29"/>
  <c r="FY29" i="29"/>
  <c r="MY27" i="29"/>
  <c r="MY29" i="29"/>
  <c r="MY30" i="29" s="1"/>
  <c r="BU30" i="29"/>
  <c r="BU40" i="29" s="1"/>
  <c r="JE40" i="29"/>
  <c r="AK30" i="29"/>
  <c r="KG27" i="29"/>
  <c r="KG28" i="29" s="1"/>
  <c r="KG29" i="29" s="1"/>
  <c r="HQ30" i="29"/>
  <c r="HQ31" i="29" s="1"/>
  <c r="HR25" i="29"/>
  <c r="HR28" i="29" s="1"/>
  <c r="MC30" i="29"/>
  <c r="HZ25" i="29"/>
  <c r="HE27" i="29"/>
  <c r="HE28" i="29" s="1"/>
  <c r="EZ30" i="29"/>
  <c r="EZ40" i="29" s="1"/>
  <c r="HR30" i="29"/>
  <c r="CL27" i="29"/>
  <c r="GE40" i="29"/>
  <c r="MK28" i="29"/>
  <c r="MK29" i="29" s="1"/>
  <c r="KT27" i="29"/>
  <c r="U27" i="29"/>
  <c r="U28" i="29" s="1"/>
  <c r="GL27" i="29"/>
  <c r="GV31" i="29"/>
  <c r="BC27" i="29"/>
  <c r="LL28" i="29"/>
  <c r="HW25" i="29"/>
  <c r="AM27" i="29"/>
  <c r="AM28" i="29" s="1"/>
  <c r="BT33" i="29"/>
  <c r="BT41" i="29" s="1"/>
  <c r="BT77" i="29" s="1"/>
  <c r="BT42" i="29"/>
  <c r="BT78" i="29" s="1"/>
  <c r="AH28" i="29"/>
  <c r="AH31" i="29" s="1"/>
  <c r="BR27" i="29"/>
  <c r="BR28" i="29" s="1"/>
  <c r="EB33" i="29"/>
  <c r="EB41" i="29" s="1"/>
  <c r="EB77" i="29" s="1"/>
  <c r="EB42" i="29"/>
  <c r="EB78" i="29" s="1"/>
  <c r="BN31" i="29"/>
  <c r="BJ31" i="29"/>
  <c r="AZ32" i="29"/>
  <c r="AZ40" i="29"/>
  <c r="CJ33" i="29"/>
  <c r="CJ41" i="29" s="1"/>
  <c r="CJ77" i="29" s="1"/>
  <c r="CJ42" i="29"/>
  <c r="CJ78" i="29" s="1"/>
  <c r="CD27" i="29"/>
  <c r="HE30" i="29"/>
  <c r="FG27" i="29"/>
  <c r="EX25" i="29"/>
  <c r="EX27" i="29"/>
  <c r="IC27" i="29"/>
  <c r="IC28" i="29" s="1"/>
  <c r="IC29" i="29"/>
  <c r="AV32" i="29"/>
  <c r="AV40" i="29"/>
  <c r="DH32" i="29"/>
  <c r="DH40" i="29"/>
  <c r="DP33" i="29"/>
  <c r="DP41" i="29" s="1"/>
  <c r="DP77" i="29" s="1"/>
  <c r="DP42" i="29"/>
  <c r="DP78" i="29" s="1"/>
  <c r="DM27" i="29"/>
  <c r="DM28" i="29" s="1"/>
  <c r="DM31" i="29" s="1"/>
  <c r="MP25" i="29"/>
  <c r="MP27" i="29"/>
  <c r="MP40" i="29" s="1"/>
  <c r="HK25" i="29"/>
  <c r="HK27" i="29"/>
  <c r="FC25" i="29"/>
  <c r="FC27" i="29"/>
  <c r="KD29" i="29"/>
  <c r="FF28" i="29"/>
  <c r="FF31" i="29" s="1"/>
  <c r="GC27" i="29"/>
  <c r="LE28" i="29"/>
  <c r="LE29" i="29" s="1"/>
  <c r="DK25" i="29"/>
  <c r="IX27" i="29"/>
  <c r="IF30" i="29"/>
  <c r="DO25" i="29"/>
  <c r="DO27" i="29"/>
  <c r="GB31" i="29"/>
  <c r="DZ25" i="29"/>
  <c r="DZ27" i="29"/>
  <c r="CD29" i="29"/>
  <c r="HL28" i="29"/>
  <c r="HL31" i="29" s="1"/>
  <c r="JG25" i="29"/>
  <c r="JG27" i="29"/>
  <c r="JG40" i="29" s="1"/>
  <c r="JH40" i="29"/>
  <c r="JO24" i="29"/>
  <c r="JO25" i="29" s="1"/>
  <c r="JO26" i="29"/>
  <c r="JO29" i="29" s="1"/>
  <c r="JO30" i="29" s="1"/>
  <c r="GG27" i="29"/>
  <c r="GG28" i="29" s="1"/>
  <c r="GG29" i="29"/>
  <c r="BM40" i="29"/>
  <c r="GD27" i="29"/>
  <c r="GD28" i="29" s="1"/>
  <c r="GD29" i="29"/>
  <c r="LX30" i="29"/>
  <c r="LX40" i="29" s="1"/>
  <c r="W28" i="29"/>
  <c r="W29" i="29" s="1"/>
  <c r="DR32" i="29"/>
  <c r="JX30" i="29"/>
  <c r="JX31" i="29" s="1"/>
  <c r="IA40" i="29"/>
  <c r="CK28" i="29"/>
  <c r="CK31" i="29" s="1"/>
  <c r="KF28" i="29"/>
  <c r="KF31" i="29" s="1"/>
  <c r="LM30" i="29"/>
  <c r="LI40" i="29"/>
  <c r="AP28" i="29"/>
  <c r="AP31" i="29" s="1"/>
  <c r="HS25" i="29"/>
  <c r="JF25" i="29"/>
  <c r="JF28" i="29" s="1"/>
  <c r="BU28" i="29"/>
  <c r="EI30" i="29"/>
  <c r="EI40" i="29" s="1"/>
  <c r="GR28" i="29"/>
  <c r="GR31" i="29" s="1"/>
  <c r="GR40" i="29"/>
  <c r="HY25" i="29"/>
  <c r="HY27" i="29"/>
  <c r="MC25" i="29"/>
  <c r="FK40" i="29"/>
  <c r="EG27" i="29"/>
  <c r="EG28" i="29" s="1"/>
  <c r="EG29" i="29" s="1"/>
  <c r="GO30" i="29"/>
  <c r="ED30" i="29"/>
  <c r="EZ28" i="29"/>
  <c r="IP25" i="29"/>
  <c r="JE25" i="29"/>
  <c r="JE28" i="29" s="1"/>
  <c r="LJ25" i="29"/>
  <c r="LJ27" i="29"/>
  <c r="AO30" i="29"/>
  <c r="CW27" i="29"/>
  <c r="MI25" i="29"/>
  <c r="HJ25" i="29"/>
  <c r="HJ28" i="29" s="1"/>
  <c r="HJ31" i="29" s="1"/>
  <c r="FQ27" i="29"/>
  <c r="FQ28" i="29" s="1"/>
  <c r="FQ29" i="29"/>
  <c r="MO30" i="29"/>
  <c r="DA28" i="29"/>
  <c r="KW27" i="29"/>
  <c r="MW24" i="29"/>
  <c r="GE31" i="29"/>
  <c r="DB24" i="29"/>
  <c r="DB25" i="29" s="1"/>
  <c r="DB26" i="29"/>
  <c r="DB29" i="29" s="1"/>
  <c r="AD31" i="29"/>
  <c r="AQ30" i="29"/>
  <c r="AQ40" i="29" s="1"/>
  <c r="P32" i="29"/>
  <c r="P40" i="29"/>
  <c r="BL33" i="29"/>
  <c r="BL41" i="29" s="1"/>
  <c r="BL77" i="29" s="1"/>
  <c r="BL42" i="29"/>
  <c r="BL78" i="29" s="1"/>
  <c r="KY27" i="29"/>
  <c r="KY29" i="29"/>
  <c r="KU27" i="29"/>
  <c r="KU28" i="29" s="1"/>
  <c r="KU29" i="29"/>
  <c r="KU30" i="29" s="1"/>
  <c r="JC25" i="29"/>
  <c r="JC27" i="29"/>
  <c r="JC40" i="29" s="1"/>
  <c r="HF30" i="29"/>
  <c r="CB32" i="29"/>
  <c r="AF33" i="29"/>
  <c r="AF41" i="29" s="1"/>
  <c r="AF77" i="29" s="1"/>
  <c r="AF42" i="29"/>
  <c r="AF78" i="29" s="1"/>
  <c r="DL33" i="29"/>
  <c r="DL41" i="29" s="1"/>
  <c r="DL77" i="29" s="1"/>
  <c r="DL42" i="29"/>
  <c r="DL78" i="29" s="1"/>
  <c r="II27" i="29"/>
  <c r="GY28" i="29"/>
  <c r="GY29" i="29" s="1"/>
  <c r="JJ30" i="29"/>
  <c r="KA25" i="29"/>
  <c r="KA27" i="29"/>
  <c r="JR28" i="29"/>
  <c r="JR31" i="29" s="1"/>
  <c r="IP30" i="29"/>
  <c r="CH25" i="29"/>
  <c r="JA27" i="29"/>
  <c r="IG27" i="29"/>
  <c r="IG28" i="29" s="1"/>
  <c r="IG31" i="29" s="1"/>
  <c r="GJ28" i="29"/>
  <c r="GJ31" i="29" s="1"/>
  <c r="NC27" i="29"/>
  <c r="NC29" i="29"/>
  <c r="NC30" i="29" s="1"/>
  <c r="LB30" i="29"/>
  <c r="NE31" i="29"/>
  <c r="JD28" i="29"/>
  <c r="JD31" i="29" s="1"/>
  <c r="JD40" i="29"/>
  <c r="MT30" i="29"/>
  <c r="MR30" i="29"/>
  <c r="JU30" i="29"/>
  <c r="DN30" i="29"/>
  <c r="HF27" i="29"/>
  <c r="HF28" i="29" s="1"/>
  <c r="LX28" i="29"/>
  <c r="BD33" i="29"/>
  <c r="BD41" i="29" s="1"/>
  <c r="BD77" i="29" s="1"/>
  <c r="BD42" i="29"/>
  <c r="BD78" i="29" s="1"/>
  <c r="JV25" i="29"/>
  <c r="JV27" i="29"/>
  <c r="JK25" i="29"/>
  <c r="JK28" i="29" s="1"/>
  <c r="KW30" i="29"/>
  <c r="EE30" i="29"/>
  <c r="FE27" i="29"/>
  <c r="FE28" i="29" s="1"/>
  <c r="FE31" i="29" s="1"/>
  <c r="AY27" i="29"/>
  <c r="AY28" i="29" s="1"/>
  <c r="AY29" i="29"/>
  <c r="AC27" i="29"/>
  <c r="CP40" i="29"/>
  <c r="BC30" i="29"/>
  <c r="KQ31" i="29"/>
  <c r="HU27" i="29"/>
  <c r="HU28" i="29" s="1"/>
  <c r="ES27" i="29"/>
  <c r="EC30" i="29"/>
  <c r="BK28" i="29"/>
  <c r="FH28" i="29"/>
  <c r="FH31" i="29" s="1"/>
  <c r="DU30" i="29"/>
  <c r="DU40" i="29" s="1"/>
  <c r="MN30" i="29"/>
  <c r="MN40" i="29" s="1"/>
  <c r="FI30" i="29"/>
  <c r="AU40" i="29"/>
  <c r="CT40" i="29"/>
  <c r="CG40" i="29"/>
  <c r="N27" i="29"/>
  <c r="N28" i="29" s="1"/>
  <c r="N29" i="29"/>
  <c r="GO27" i="29"/>
  <c r="ED27" i="29"/>
  <c r="KO27" i="29"/>
  <c r="KO29" i="29"/>
  <c r="CM25" i="29"/>
  <c r="CM27" i="29"/>
  <c r="CM40" i="29" s="1"/>
  <c r="HD32" i="29"/>
  <c r="BF40" i="29"/>
  <c r="LP28" i="29"/>
  <c r="MM27" i="29"/>
  <c r="EC27" i="29"/>
  <c r="BB28" i="29"/>
  <c r="BB31" i="29" s="1"/>
  <c r="FD31" i="29"/>
  <c r="EL28" i="29"/>
  <c r="GA25" i="29"/>
  <c r="GA27" i="29"/>
  <c r="BA30" i="29"/>
  <c r="KE25" i="29"/>
  <c r="CH40" i="29"/>
  <c r="GT30" i="29"/>
  <c r="JL31" i="29"/>
  <c r="EO30" i="29"/>
  <c r="AS27" i="29"/>
  <c r="AS28" i="29" s="1"/>
  <c r="AS29" i="29" s="1"/>
  <c r="DI29" i="29"/>
  <c r="JF30" i="29"/>
  <c r="BR30" i="29"/>
  <c r="IR28" i="29"/>
  <c r="IR31" i="29" s="1"/>
  <c r="IR40" i="29"/>
  <c r="DE27" i="29"/>
  <c r="DE28" i="29" s="1"/>
  <c r="KY25" i="29"/>
  <c r="BA27" i="29"/>
  <c r="BA28" i="29" s="1"/>
  <c r="IK27" i="29"/>
  <c r="IK28" i="29" s="1"/>
  <c r="IK29" i="29"/>
  <c r="MH27" i="29"/>
  <c r="JU27" i="29"/>
  <c r="IW30" i="29"/>
  <c r="IW31" i="29" s="1"/>
  <c r="HG28" i="29"/>
  <c r="HG29" i="29" s="1"/>
  <c r="KV31" i="29"/>
  <c r="JQ27" i="29"/>
  <c r="JQ28" i="29" s="1"/>
  <c r="JQ29" i="29" s="1"/>
  <c r="CO27" i="29"/>
  <c r="CO29" i="29"/>
  <c r="GF30" i="29"/>
  <c r="GF31" i="29" s="1"/>
  <c r="LV27" i="29"/>
  <c r="IE25" i="29"/>
  <c r="ML27" i="29"/>
  <c r="LB27" i="29"/>
  <c r="BY27" i="29"/>
  <c r="AC30" i="29"/>
  <c r="GX30" i="29"/>
  <c r="GI25" i="29"/>
  <c r="KZ30" i="29"/>
  <c r="KZ31" i="29" s="1"/>
  <c r="BC25" i="29"/>
  <c r="EK27" i="29"/>
  <c r="EK28" i="29" s="1"/>
  <c r="EK29" i="29"/>
  <c r="HU30" i="29"/>
  <c r="DU25" i="29"/>
  <c r="EH28" i="29"/>
  <c r="AK27" i="29"/>
  <c r="MZ30" i="29"/>
  <c r="MZ31" i="29" s="1"/>
  <c r="MC27" i="29"/>
  <c r="JM27" i="29"/>
  <c r="MD27" i="29"/>
  <c r="MD28" i="29" s="1"/>
  <c r="MD29" i="29" s="1"/>
  <c r="IU40" i="29"/>
  <c r="U30" i="29"/>
  <c r="MB27" i="29"/>
  <c r="MB28" i="29" s="1"/>
  <c r="MB29" i="29"/>
  <c r="FN27" i="29"/>
  <c r="FN28" i="29" s="1"/>
  <c r="GL29" i="29"/>
  <c r="HW30" i="29"/>
  <c r="GP25" i="29"/>
  <c r="KE27" i="29"/>
  <c r="LL30" i="29"/>
  <c r="HZ27" i="29"/>
  <c r="MU28" i="29"/>
  <c r="MU31" i="29" s="1"/>
  <c r="AX28" i="29"/>
  <c r="AX31" i="29" s="1"/>
  <c r="FR28" i="29"/>
  <c r="DK30" i="29"/>
  <c r="JS40" i="29"/>
  <c r="KL27" i="29"/>
  <c r="KL28" i="29" s="1"/>
  <c r="KL31" i="29" s="1"/>
  <c r="T32" i="29"/>
  <c r="H22" i="29"/>
  <c r="H24" i="29"/>
  <c r="H26" i="29"/>
  <c r="BZ32" i="29" l="1"/>
  <c r="BS28" i="29"/>
  <c r="BS29" i="29" s="1"/>
  <c r="DQ40" i="29"/>
  <c r="JS31" i="29"/>
  <c r="DD42" i="29"/>
  <c r="DD78" i="29" s="1"/>
  <c r="IJ42" i="29"/>
  <c r="IJ78" i="29" s="1"/>
  <c r="LR28" i="29"/>
  <c r="LR31" i="29" s="1"/>
  <c r="LR60" i="29" s="1"/>
  <c r="BN32" i="29"/>
  <c r="BE60" i="29"/>
  <c r="EA48" i="29"/>
  <c r="HQ60" i="29"/>
  <c r="IY28" i="29"/>
  <c r="AH60" i="29"/>
  <c r="AO31" i="29"/>
  <c r="EM40" i="29"/>
  <c r="CP32" i="29"/>
  <c r="CP33" i="29" s="1"/>
  <c r="CP41" i="29" s="1"/>
  <c r="CP77" i="29" s="1"/>
  <c r="LW60" i="29"/>
  <c r="NG32" i="29"/>
  <c r="NG33" i="29" s="1"/>
  <c r="NG41" i="29" s="1"/>
  <c r="NG77" i="29" s="1"/>
  <c r="IO60" i="29"/>
  <c r="KL60" i="29"/>
  <c r="MZ60" i="29"/>
  <c r="KZ60" i="29"/>
  <c r="IR60" i="29"/>
  <c r="KQ60" i="29"/>
  <c r="AD60" i="29"/>
  <c r="AP60" i="29"/>
  <c r="HL60" i="29"/>
  <c r="GB60" i="29"/>
  <c r="KP60" i="29"/>
  <c r="IL60" i="29"/>
  <c r="S60" i="29"/>
  <c r="KJ60" i="29"/>
  <c r="ET60" i="29"/>
  <c r="LZ32" i="29"/>
  <c r="AB60" i="29"/>
  <c r="IM48" i="29"/>
  <c r="LF48" i="29"/>
  <c r="JT48" i="29"/>
  <c r="FU60" i="29"/>
  <c r="GF60" i="29"/>
  <c r="KV60" i="29"/>
  <c r="JD60" i="29"/>
  <c r="K60" i="29"/>
  <c r="HC60" i="29"/>
  <c r="LI32" i="29"/>
  <c r="CX60" i="29"/>
  <c r="Z60" i="29"/>
  <c r="ND60" i="29"/>
  <c r="CG60" i="29"/>
  <c r="AU60" i="29"/>
  <c r="HX32" i="29"/>
  <c r="HX42" i="29" s="1"/>
  <c r="HX78" i="29" s="1"/>
  <c r="DY60" i="29"/>
  <c r="FD60" i="29"/>
  <c r="GJ60" i="29"/>
  <c r="HJ60" i="29"/>
  <c r="JX60" i="29"/>
  <c r="BJ32" i="29"/>
  <c r="J60" i="29"/>
  <c r="JH60" i="29"/>
  <c r="KN60" i="29"/>
  <c r="FT60" i="29"/>
  <c r="HP60" i="29"/>
  <c r="IT60" i="29"/>
  <c r="IH60" i="29"/>
  <c r="IN60" i="29"/>
  <c r="JN60" i="29"/>
  <c r="BF32" i="29"/>
  <c r="DW48" i="29"/>
  <c r="GK60" i="29"/>
  <c r="DC32" i="29"/>
  <c r="DC33" i="29" s="1"/>
  <c r="DC41" i="29" s="1"/>
  <c r="DC77" i="29" s="1"/>
  <c r="JL60" i="29"/>
  <c r="FH60" i="29"/>
  <c r="GR60" i="29"/>
  <c r="KF60" i="29"/>
  <c r="GV60" i="29"/>
  <c r="EU60" i="29"/>
  <c r="KB60" i="29"/>
  <c r="JS60" i="29"/>
  <c r="KM60" i="29"/>
  <c r="GZ48" i="29"/>
  <c r="I60" i="29"/>
  <c r="IV60" i="29"/>
  <c r="IZ60" i="29"/>
  <c r="JW32" i="29"/>
  <c r="CU50" i="29"/>
  <c r="MF60" i="29"/>
  <c r="HT60" i="29"/>
  <c r="EQ60" i="29"/>
  <c r="HB32" i="29"/>
  <c r="HB33" i="29" s="1"/>
  <c r="HB49" i="29" s="1"/>
  <c r="AT60" i="29"/>
  <c r="BW60" i="29"/>
  <c r="CN50" i="29"/>
  <c r="CN57" i="29" s="1"/>
  <c r="CN76" i="29" s="1"/>
  <c r="FP60" i="29"/>
  <c r="EM60" i="29"/>
  <c r="LD60" i="29"/>
  <c r="AI60" i="29"/>
  <c r="II28" i="29"/>
  <c r="II29" i="29" s="1"/>
  <c r="II30" i="29" s="1"/>
  <c r="II31" i="29" s="1"/>
  <c r="KR42" i="29"/>
  <c r="KR78" i="29" s="1"/>
  <c r="AI50" i="29"/>
  <c r="AI57" i="29" s="1"/>
  <c r="AI76" i="29" s="1"/>
  <c r="LD32" i="29"/>
  <c r="LD42" i="29" s="1"/>
  <c r="LD78" i="29" s="1"/>
  <c r="LD50" i="29"/>
  <c r="LD57" i="29" s="1"/>
  <c r="LD76" i="29" s="1"/>
  <c r="AI32" i="29"/>
  <c r="AI33" i="29" s="1"/>
  <c r="AI41" i="29" s="1"/>
  <c r="AI77" i="29" s="1"/>
  <c r="LD48" i="29"/>
  <c r="FW28" i="29"/>
  <c r="FW31" i="29" s="1"/>
  <c r="DY40" i="29"/>
  <c r="GC28" i="29"/>
  <c r="GC31" i="29" s="1"/>
  <c r="FU40" i="29"/>
  <c r="NF28" i="29"/>
  <c r="NF31" i="29" s="1"/>
  <c r="GL28" i="29"/>
  <c r="FU50" i="29"/>
  <c r="LS42" i="29"/>
  <c r="LS78" i="29" s="1"/>
  <c r="FW40" i="29"/>
  <c r="DN28" i="29"/>
  <c r="DN31" i="29" s="1"/>
  <c r="HH42" i="29"/>
  <c r="HH78" i="29" s="1"/>
  <c r="AR49" i="29"/>
  <c r="AR61" i="29"/>
  <c r="AR80" i="29" s="1"/>
  <c r="KH48" i="29"/>
  <c r="BP76" i="29"/>
  <c r="DC60" i="29"/>
  <c r="CC50" i="29"/>
  <c r="CC57" i="29" s="1"/>
  <c r="CC76" i="29" s="1"/>
  <c r="MQ40" i="29"/>
  <c r="JT60" i="29"/>
  <c r="DC48" i="29"/>
  <c r="JT50" i="29"/>
  <c r="JT57" i="29" s="1"/>
  <c r="JT32" i="29"/>
  <c r="JT33" i="29" s="1"/>
  <c r="JT41" i="29" s="1"/>
  <c r="JT77" i="29" s="1"/>
  <c r="DC50" i="29"/>
  <c r="DC57" i="29" s="1"/>
  <c r="DC76" i="29" s="1"/>
  <c r="LF40" i="29"/>
  <c r="CN32" i="29"/>
  <c r="CN42" i="29" s="1"/>
  <c r="CN78" i="29" s="1"/>
  <c r="CN48" i="29"/>
  <c r="EQ40" i="29"/>
  <c r="HX50" i="29"/>
  <c r="HX57" i="29" s="1"/>
  <c r="HX76" i="29" s="1"/>
  <c r="CN60" i="29"/>
  <c r="GU29" i="29"/>
  <c r="GU30" i="29" s="1"/>
  <c r="GU31" i="29" s="1"/>
  <c r="CC48" i="29"/>
  <c r="CC60" i="29"/>
  <c r="CC32" i="29"/>
  <c r="CC42" i="29" s="1"/>
  <c r="CC78" i="29" s="1"/>
  <c r="LC48" i="29"/>
  <c r="LC60" i="29"/>
  <c r="EA32" i="29"/>
  <c r="EA33" i="29" s="1"/>
  <c r="EA41" i="29" s="1"/>
  <c r="EA77" i="29" s="1"/>
  <c r="HX60" i="29"/>
  <c r="LC32" i="29"/>
  <c r="LC33" i="29" s="1"/>
  <c r="LC41" i="29" s="1"/>
  <c r="LC77" i="29" s="1"/>
  <c r="HX48" i="29"/>
  <c r="DW40" i="29"/>
  <c r="LC50" i="29"/>
  <c r="LC57" i="29" s="1"/>
  <c r="LC76" i="29" s="1"/>
  <c r="FS28" i="29"/>
  <c r="FS29" i="29" s="1"/>
  <c r="FS30" i="29" s="1"/>
  <c r="FS31" i="29" s="1"/>
  <c r="BZ60" i="29"/>
  <c r="BZ40" i="29"/>
  <c r="DX33" i="29"/>
  <c r="DX41" i="29" s="1"/>
  <c r="DX77" i="29" s="1"/>
  <c r="AL40" i="29"/>
  <c r="BZ50" i="29"/>
  <c r="BZ48" i="29"/>
  <c r="EJ42" i="29"/>
  <c r="EJ78" i="29" s="1"/>
  <c r="MM28" i="29"/>
  <c r="MM31" i="29" s="1"/>
  <c r="EJ49" i="29"/>
  <c r="EJ61" i="29"/>
  <c r="EJ80" i="29" s="1"/>
  <c r="KH60" i="29"/>
  <c r="IV50" i="29"/>
  <c r="IV57" i="29" s="1"/>
  <c r="IV76" i="29" s="1"/>
  <c r="FI28" i="29"/>
  <c r="FI31" i="29" s="1"/>
  <c r="MV42" i="29"/>
  <c r="MV78" i="29" s="1"/>
  <c r="GM28" i="29"/>
  <c r="GM31" i="29" s="1"/>
  <c r="DY32" i="29"/>
  <c r="DY42" i="29" s="1"/>
  <c r="DY78" i="29" s="1"/>
  <c r="AE31" i="29"/>
  <c r="KH32" i="29"/>
  <c r="KH42" i="29" s="1"/>
  <c r="KH78" i="29" s="1"/>
  <c r="MO31" i="29"/>
  <c r="DF31" i="29"/>
  <c r="KH50" i="29"/>
  <c r="KH57" i="29" s="1"/>
  <c r="KH76" i="29" s="1"/>
  <c r="JM28" i="29"/>
  <c r="JM31" i="29" s="1"/>
  <c r="JY29" i="29"/>
  <c r="JY30" i="29" s="1"/>
  <c r="Y31" i="29"/>
  <c r="GT31" i="29"/>
  <c r="AJ42" i="29"/>
  <c r="AJ78" i="29" s="1"/>
  <c r="JJ28" i="29"/>
  <c r="JJ31" i="29" s="1"/>
  <c r="IF31" i="29"/>
  <c r="HT50" i="29"/>
  <c r="HT57" i="29" s="1"/>
  <c r="HT76" i="29" s="1"/>
  <c r="FG28" i="29"/>
  <c r="FG29" i="29" s="1"/>
  <c r="KD28" i="29"/>
  <c r="AN57" i="29"/>
  <c r="AN76" i="29" s="1"/>
  <c r="LG29" i="29"/>
  <c r="LG30" i="29" s="1"/>
  <c r="LG40" i="29" s="1"/>
  <c r="FU32" i="29"/>
  <c r="FU33" i="29" s="1"/>
  <c r="FU41" i="29" s="1"/>
  <c r="FU77" i="29" s="1"/>
  <c r="Y40" i="29"/>
  <c r="FU48" i="29"/>
  <c r="DS28" i="29"/>
  <c r="DS40" i="29"/>
  <c r="EA50" i="29"/>
  <c r="EA57" i="29" s="1"/>
  <c r="EA76" i="29" s="1"/>
  <c r="EA60" i="29"/>
  <c r="GN57" i="29"/>
  <c r="GN76" i="29" s="1"/>
  <c r="Z40" i="29"/>
  <c r="LF50" i="29"/>
  <c r="LF32" i="29"/>
  <c r="LF42" i="29" s="1"/>
  <c r="LF78" i="29" s="1"/>
  <c r="LF60" i="29"/>
  <c r="MQ48" i="29"/>
  <c r="EO31" i="29"/>
  <c r="ED28" i="29"/>
  <c r="ED31" i="29" s="1"/>
  <c r="MF32" i="29"/>
  <c r="MF42" i="29" s="1"/>
  <c r="MF78" i="29" s="1"/>
  <c r="ID40" i="29"/>
  <c r="EY33" i="29"/>
  <c r="EY41" i="29" s="1"/>
  <c r="EY77" i="29" s="1"/>
  <c r="JN40" i="29"/>
  <c r="J40" i="29"/>
  <c r="BE32" i="29"/>
  <c r="HT48" i="29"/>
  <c r="AN33" i="29"/>
  <c r="AN41" i="29" s="1"/>
  <c r="AN77" i="29" s="1"/>
  <c r="IX28" i="29"/>
  <c r="IX29" i="29" s="1"/>
  <c r="IX30" i="29" s="1"/>
  <c r="IX31" i="29" s="1"/>
  <c r="EY57" i="29"/>
  <c r="EY76" i="29" s="1"/>
  <c r="CY29" i="29"/>
  <c r="CY30" i="29" s="1"/>
  <c r="CY31" i="29" s="1"/>
  <c r="MR31" i="29"/>
  <c r="DJ28" i="29"/>
  <c r="DJ31" i="29" s="1"/>
  <c r="HT32" i="29"/>
  <c r="HT42" i="29" s="1"/>
  <c r="HT78" i="29" s="1"/>
  <c r="JA28" i="29"/>
  <c r="JA29" i="29" s="1"/>
  <c r="JA30" i="29" s="1"/>
  <c r="JA31" i="29" s="1"/>
  <c r="AW32" i="29"/>
  <c r="AW50" i="29"/>
  <c r="AW57" i="29" s="1"/>
  <c r="AW76" i="29" s="1"/>
  <c r="AW48" i="29"/>
  <c r="AW60" i="29"/>
  <c r="L60" i="29"/>
  <c r="L32" i="29"/>
  <c r="L33" i="29" s="1"/>
  <c r="L41" i="29" s="1"/>
  <c r="L77" i="29" s="1"/>
  <c r="L48" i="29"/>
  <c r="L50" i="29"/>
  <c r="L57" i="29" s="1"/>
  <c r="L76" i="29" s="1"/>
  <c r="CV33" i="29"/>
  <c r="CV41" i="29" s="1"/>
  <c r="CV77" i="29" s="1"/>
  <c r="ID50" i="29"/>
  <c r="MA27" i="29"/>
  <c r="MA28" i="29" s="1"/>
  <c r="EV49" i="29"/>
  <c r="ID32" i="29"/>
  <c r="ID33" i="29" s="1"/>
  <c r="ID41" i="29" s="1"/>
  <c r="ID77" i="29" s="1"/>
  <c r="CU57" i="29"/>
  <c r="CU60" i="29"/>
  <c r="LZ40" i="29"/>
  <c r="EV61" i="29"/>
  <c r="EV80" i="29" s="1"/>
  <c r="AB50" i="29"/>
  <c r="AB57" i="29" s="1"/>
  <c r="AB76" i="29" s="1"/>
  <c r="AB32" i="29"/>
  <c r="AB33" i="29" s="1"/>
  <c r="AB48" i="29"/>
  <c r="S40" i="29"/>
  <c r="BI27" i="29"/>
  <c r="BI28" i="29" s="1"/>
  <c r="MQ60" i="29"/>
  <c r="MQ32" i="29"/>
  <c r="MQ50" i="29"/>
  <c r="FA31" i="29"/>
  <c r="FJ31" i="29"/>
  <c r="FO48" i="29"/>
  <c r="GN33" i="29"/>
  <c r="GN41" i="29" s="1"/>
  <c r="GN77" i="29" s="1"/>
  <c r="FO32" i="29"/>
  <c r="FO33" i="29" s="1"/>
  <c r="FO41" i="29" s="1"/>
  <c r="FO77" i="29" s="1"/>
  <c r="BH28" i="29"/>
  <c r="BH31" i="29" s="1"/>
  <c r="FP50" i="29"/>
  <c r="FP57" i="29" s="1"/>
  <c r="FP76" i="29" s="1"/>
  <c r="EN42" i="29"/>
  <c r="EN78" i="29" s="1"/>
  <c r="HA50" i="29"/>
  <c r="JN50" i="29"/>
  <c r="CA27" i="29"/>
  <c r="CA28" i="29" s="1"/>
  <c r="FL42" i="29"/>
  <c r="FL78" i="29" s="1"/>
  <c r="JN48" i="29"/>
  <c r="JN32" i="29"/>
  <c r="DG57" i="29"/>
  <c r="DG76" i="29" s="1"/>
  <c r="LU28" i="29"/>
  <c r="LU29" i="29" s="1"/>
  <c r="LU30" i="29" s="1"/>
  <c r="LU31" i="29" s="1"/>
  <c r="KI31" i="29"/>
  <c r="IS28" i="29"/>
  <c r="IS29" i="29" s="1"/>
  <c r="IS30" i="29" s="1"/>
  <c r="IS40" i="29" s="1"/>
  <c r="S50" i="29"/>
  <c r="BX30" i="29"/>
  <c r="KX48" i="29"/>
  <c r="FV50" i="29"/>
  <c r="FV48" i="29"/>
  <c r="IH40" i="29"/>
  <c r="FM28" i="29"/>
  <c r="FM31" i="29" s="1"/>
  <c r="FV32" i="29"/>
  <c r="FV33" i="29" s="1"/>
  <c r="FV41" i="29" s="1"/>
  <c r="FV77" i="29" s="1"/>
  <c r="EQ48" i="29"/>
  <c r="IZ50" i="29"/>
  <c r="IZ57" i="29" s="1"/>
  <c r="IZ76" i="29" s="1"/>
  <c r="KX32" i="29"/>
  <c r="IZ48" i="29"/>
  <c r="JU28" i="29"/>
  <c r="JU31" i="29" s="1"/>
  <c r="CQ33" i="29"/>
  <c r="MH28" i="29"/>
  <c r="MH31" i="29" s="1"/>
  <c r="K40" i="29"/>
  <c r="AV57" i="29"/>
  <c r="AV76" i="29" s="1"/>
  <c r="BM33" i="29"/>
  <c r="BM41" i="29" s="1"/>
  <c r="BM77" i="29" s="1"/>
  <c r="LZ50" i="29"/>
  <c r="KX50" i="29"/>
  <c r="KX57" i="29" s="1"/>
  <c r="KX76" i="29" s="1"/>
  <c r="Z48" i="29"/>
  <c r="IZ32" i="29"/>
  <c r="LZ60" i="29"/>
  <c r="GX31" i="29"/>
  <c r="MJ57" i="29"/>
  <c r="MJ76" i="29" s="1"/>
  <c r="KX60" i="29"/>
  <c r="MT28" i="29"/>
  <c r="MT31" i="29" s="1"/>
  <c r="FP32" i="29"/>
  <c r="EW40" i="29"/>
  <c r="ER57" i="29"/>
  <c r="ER76" i="29" s="1"/>
  <c r="AA50" i="29"/>
  <c r="CU48" i="29"/>
  <c r="O48" i="29"/>
  <c r="KJ48" i="29"/>
  <c r="IB31" i="29"/>
  <c r="KJ32" i="29"/>
  <c r="KJ42" i="29" s="1"/>
  <c r="KJ78" i="29" s="1"/>
  <c r="MF50" i="29"/>
  <c r="MF57" i="29" s="1"/>
  <c r="MF76" i="29" s="1"/>
  <c r="O50" i="29"/>
  <c r="O57" i="29" s="1"/>
  <c r="O76" i="29" s="1"/>
  <c r="KJ50" i="29"/>
  <c r="KJ57" i="29" s="1"/>
  <c r="KJ76" i="29" s="1"/>
  <c r="DY50" i="29"/>
  <c r="DY57" i="29" s="1"/>
  <c r="DY76" i="29" s="1"/>
  <c r="AK40" i="29"/>
  <c r="CU32" i="29"/>
  <c r="CU33" i="29" s="1"/>
  <c r="CU41" i="29" s="1"/>
  <c r="CU77" i="29" s="1"/>
  <c r="DY48" i="29"/>
  <c r="MF48" i="29"/>
  <c r="AA40" i="29"/>
  <c r="NG48" i="29"/>
  <c r="HA48" i="29"/>
  <c r="LZ48" i="29"/>
  <c r="ID60" i="29"/>
  <c r="HA40" i="29"/>
  <c r="LB40" i="29"/>
  <c r="GH29" i="29"/>
  <c r="GH30" i="29" s="1"/>
  <c r="GH31" i="29" s="1"/>
  <c r="LM40" i="29"/>
  <c r="KT28" i="29"/>
  <c r="KT29" i="29" s="1"/>
  <c r="KT30" i="29" s="1"/>
  <c r="KT31" i="29" s="1"/>
  <c r="EQ32" i="29"/>
  <c r="EQ33" i="29" s="1"/>
  <c r="EQ41" i="29" s="1"/>
  <c r="EQ77" i="29" s="1"/>
  <c r="EQ50" i="29"/>
  <c r="HA60" i="29"/>
  <c r="ID48" i="29"/>
  <c r="DG33" i="29"/>
  <c r="DG41" i="29" s="1"/>
  <c r="DG77" i="29" s="1"/>
  <c r="EF57" i="29"/>
  <c r="EF76" i="29" s="1"/>
  <c r="AA48" i="29"/>
  <c r="HA32" i="29"/>
  <c r="IA48" i="29"/>
  <c r="LV28" i="29"/>
  <c r="LV29" i="29" s="1"/>
  <c r="LV30" i="29" s="1"/>
  <c r="LV31" i="29" s="1"/>
  <c r="Z32" i="29"/>
  <c r="Z33" i="29" s="1"/>
  <c r="Z41" i="29" s="1"/>
  <c r="Z77" i="29" s="1"/>
  <c r="IA50" i="29"/>
  <c r="IA57" i="29" s="1"/>
  <c r="IA76" i="29" s="1"/>
  <c r="FO50" i="29"/>
  <c r="FO57" i="29" s="1"/>
  <c r="FO76" i="29" s="1"/>
  <c r="HP50" i="29"/>
  <c r="HP57" i="29" s="1"/>
  <c r="HP76" i="29" s="1"/>
  <c r="LL31" i="29"/>
  <c r="FN31" i="29"/>
  <c r="BY40" i="29"/>
  <c r="DJ40" i="29"/>
  <c r="DH57" i="29"/>
  <c r="DH76" i="29" s="1"/>
  <c r="AZ57" i="29"/>
  <c r="AZ76" i="29" s="1"/>
  <c r="LK29" i="29"/>
  <c r="LK30" i="29" s="1"/>
  <c r="LK31" i="29" s="1"/>
  <c r="Z50" i="29"/>
  <c r="HP32" i="29"/>
  <c r="BU31" i="29"/>
  <c r="IA32" i="29"/>
  <c r="IA42" i="29" s="1"/>
  <c r="IA78" i="29" s="1"/>
  <c r="S32" i="29"/>
  <c r="S33" i="29" s="1"/>
  <c r="S41" i="29" s="1"/>
  <c r="S77" i="29" s="1"/>
  <c r="JP33" i="29"/>
  <c r="JP41" i="29" s="1"/>
  <c r="JP77" i="29" s="1"/>
  <c r="FO60" i="29"/>
  <c r="IA60" i="29"/>
  <c r="HV28" i="29"/>
  <c r="MJ42" i="29"/>
  <c r="MJ78" i="29" s="1"/>
  <c r="EM32" i="29"/>
  <c r="EM33" i="29" s="1"/>
  <c r="EM41" i="29" s="1"/>
  <c r="EM77" i="29" s="1"/>
  <c r="BO31" i="29"/>
  <c r="MC28" i="29"/>
  <c r="MC31" i="29" s="1"/>
  <c r="HP48" i="29"/>
  <c r="JW48" i="29"/>
  <c r="NG50" i="29"/>
  <c r="NG57" i="29" s="1"/>
  <c r="NG76" i="29" s="1"/>
  <c r="NG60" i="29"/>
  <c r="HE40" i="29"/>
  <c r="FZ28" i="29"/>
  <c r="FZ31" i="29" s="1"/>
  <c r="LN50" i="29"/>
  <c r="LN57" i="29" s="1"/>
  <c r="LN76" i="29" s="1"/>
  <c r="LN32" i="29"/>
  <c r="LN33" i="29" s="1"/>
  <c r="LN41" i="29" s="1"/>
  <c r="LN77" i="29" s="1"/>
  <c r="LN48" i="29"/>
  <c r="LN60" i="29"/>
  <c r="BR31" i="29"/>
  <c r="AO40" i="29"/>
  <c r="EZ31" i="29"/>
  <c r="DV32" i="29"/>
  <c r="DV42" i="29" s="1"/>
  <c r="DV78" i="29" s="1"/>
  <c r="FK31" i="29"/>
  <c r="JW60" i="29"/>
  <c r="BM57" i="29"/>
  <c r="BM76" i="29" s="1"/>
  <c r="NB31" i="29"/>
  <c r="JW42" i="29"/>
  <c r="JW78" i="29" s="1"/>
  <c r="JW33" i="29"/>
  <c r="IL32" i="29"/>
  <c r="IL33" i="29" s="1"/>
  <c r="IL41" i="29" s="1"/>
  <c r="IL77" i="29" s="1"/>
  <c r="IF40" i="29"/>
  <c r="DV40" i="29"/>
  <c r="CD28" i="29"/>
  <c r="HC32" i="29"/>
  <c r="HC33" i="29" s="1"/>
  <c r="HC41" i="29" s="1"/>
  <c r="HC77" i="29" s="1"/>
  <c r="FP48" i="29"/>
  <c r="JW50" i="29"/>
  <c r="JW57" i="29" s="1"/>
  <c r="JW76" i="29" s="1"/>
  <c r="BF33" i="29"/>
  <c r="BF41" i="29" s="1"/>
  <c r="BF77" i="29" s="1"/>
  <c r="BF42" i="29"/>
  <c r="BF78" i="29" s="1"/>
  <c r="BA31" i="29"/>
  <c r="GZ50" i="29"/>
  <c r="GZ57" i="29" s="1"/>
  <c r="GZ76" i="29" s="1"/>
  <c r="ET48" i="29"/>
  <c r="LI60" i="29"/>
  <c r="U31" i="29"/>
  <c r="JF31" i="29"/>
  <c r="GO40" i="29"/>
  <c r="ET32" i="29"/>
  <c r="ET42" i="29" s="1"/>
  <c r="ET78" i="29" s="1"/>
  <c r="AI42" i="29"/>
  <c r="AI78" i="29" s="1"/>
  <c r="DW50" i="29"/>
  <c r="ET50" i="29"/>
  <c r="ET57" i="29" s="1"/>
  <c r="ET76" i="29" s="1"/>
  <c r="LI48" i="29"/>
  <c r="HZ28" i="29"/>
  <c r="HZ31" i="29" s="1"/>
  <c r="HQ40" i="29"/>
  <c r="EN57" i="29"/>
  <c r="EN76" i="29" s="1"/>
  <c r="CB57" i="29"/>
  <c r="CB76" i="29" s="1"/>
  <c r="CR57" i="29"/>
  <c r="CR76" i="29" s="1"/>
  <c r="FI40" i="29"/>
  <c r="FC28" i="29"/>
  <c r="FC31" i="29" s="1"/>
  <c r="CR42" i="29"/>
  <c r="CR78" i="29" s="1"/>
  <c r="IV32" i="29"/>
  <c r="IM50" i="29"/>
  <c r="IM57" i="29" s="1"/>
  <c r="IM76" i="29" s="1"/>
  <c r="LI50" i="29"/>
  <c r="LI57" i="29" s="1"/>
  <c r="LI76" i="29" s="1"/>
  <c r="EE31" i="29"/>
  <c r="GW40" i="29"/>
  <c r="P57" i="29"/>
  <c r="P76" i="29" s="1"/>
  <c r="BP42" i="29"/>
  <c r="BP78" i="29" s="1"/>
  <c r="IV48" i="29"/>
  <c r="HD57" i="29"/>
  <c r="HD76" i="29" s="1"/>
  <c r="KE28" i="29"/>
  <c r="KE31" i="29" s="1"/>
  <c r="BR40" i="29"/>
  <c r="FC40" i="29"/>
  <c r="GB32" i="29"/>
  <c r="GB42" i="29" s="1"/>
  <c r="GB78" i="29" s="1"/>
  <c r="NA28" i="29"/>
  <c r="NA31" i="29" s="1"/>
  <c r="IT32" i="29"/>
  <c r="IT33" i="29" s="1"/>
  <c r="IT41" i="29" s="1"/>
  <c r="IT77" i="29" s="1"/>
  <c r="T57" i="29"/>
  <c r="T76" i="29" s="1"/>
  <c r="DX57" i="29"/>
  <c r="DX76" i="29" s="1"/>
  <c r="KY28" i="29"/>
  <c r="JC28" i="29"/>
  <c r="JC31" i="29" s="1"/>
  <c r="HR31" i="29"/>
  <c r="HE31" i="29"/>
  <c r="LQ32" i="29"/>
  <c r="LQ33" i="29" s="1"/>
  <c r="LQ41" i="29" s="1"/>
  <c r="LQ77" i="29" s="1"/>
  <c r="LQ60" i="29"/>
  <c r="MU48" i="29"/>
  <c r="MU60" i="29"/>
  <c r="HU31" i="29"/>
  <c r="LO48" i="29"/>
  <c r="LO60" i="29"/>
  <c r="FE48" i="29"/>
  <c r="FE60" i="29"/>
  <c r="GE32" i="29"/>
  <c r="GE33" i="29" s="1"/>
  <c r="GE41" i="29" s="1"/>
  <c r="GE77" i="29" s="1"/>
  <c r="GE60" i="29"/>
  <c r="MS28" i="29"/>
  <c r="MS29" i="29" s="1"/>
  <c r="MS30" i="29" s="1"/>
  <c r="MS31" i="29" s="1"/>
  <c r="DQ48" i="29"/>
  <c r="DQ60" i="29"/>
  <c r="MJ61" i="29"/>
  <c r="MJ80" i="29" s="1"/>
  <c r="BL57" i="29"/>
  <c r="BL76" i="29" s="1"/>
  <c r="EW50" i="29"/>
  <c r="EW60" i="29"/>
  <c r="CF57" i="29"/>
  <c r="CF76" i="29" s="1"/>
  <c r="CZ57" i="29"/>
  <c r="CZ76" i="29" s="1"/>
  <c r="S48" i="29"/>
  <c r="CP48" i="29"/>
  <c r="CP60" i="29"/>
  <c r="LS61" i="29"/>
  <c r="LS80" i="29" s="1"/>
  <c r="DW32" i="29"/>
  <c r="DW60" i="29"/>
  <c r="CJ61" i="29"/>
  <c r="CJ80" i="29" s="1"/>
  <c r="KR61" i="29"/>
  <c r="KR80" i="29" s="1"/>
  <c r="O32" i="29"/>
  <c r="O60" i="29"/>
  <c r="IW50" i="29"/>
  <c r="IW60" i="29"/>
  <c r="NE48" i="29"/>
  <c r="NE60" i="29"/>
  <c r="EI31" i="29"/>
  <c r="DZ28" i="29"/>
  <c r="DZ31" i="29" s="1"/>
  <c r="DM48" i="29"/>
  <c r="DM60" i="29"/>
  <c r="BJ50" i="29"/>
  <c r="BJ57" i="29" s="1"/>
  <c r="BJ76" i="29" s="1"/>
  <c r="BJ60" i="29"/>
  <c r="BV50" i="29"/>
  <c r="BV60" i="29"/>
  <c r="NF32" i="29"/>
  <c r="NF60" i="29"/>
  <c r="DV48" i="29"/>
  <c r="DV60" i="29"/>
  <c r="V48" i="29"/>
  <c r="V60" i="29"/>
  <c r="FL61" i="29"/>
  <c r="FL80" i="29" s="1"/>
  <c r="FX32" i="29"/>
  <c r="FX42" i="29" s="1"/>
  <c r="FX78" i="29" s="1"/>
  <c r="FX60" i="29"/>
  <c r="GZ32" i="29"/>
  <c r="GZ60" i="29"/>
  <c r="EB61" i="29"/>
  <c r="EB80" i="29" s="1"/>
  <c r="DC61" i="29"/>
  <c r="DC80" i="29" s="1"/>
  <c r="IJ61" i="29"/>
  <c r="IJ80" i="29" s="1"/>
  <c r="IM32" i="29"/>
  <c r="IM60" i="29"/>
  <c r="AI61" i="29"/>
  <c r="AI80" i="29" s="1"/>
  <c r="DL61" i="29"/>
  <c r="DL80" i="29" s="1"/>
  <c r="BP61" i="29"/>
  <c r="HH61" i="29"/>
  <c r="HH80" i="29" s="1"/>
  <c r="AX48" i="29"/>
  <c r="AX60" i="29"/>
  <c r="GA28" i="29"/>
  <c r="GA31" i="29" s="1"/>
  <c r="BB50" i="29"/>
  <c r="BB57" i="29" s="1"/>
  <c r="BB76" i="29" s="1"/>
  <c r="BB60" i="29"/>
  <c r="FF48" i="29"/>
  <c r="FF60" i="29"/>
  <c r="CK32" i="29"/>
  <c r="CK42" i="29" s="1"/>
  <c r="CK78" i="29" s="1"/>
  <c r="CK60" i="29"/>
  <c r="DO28" i="29"/>
  <c r="DO31" i="29" s="1"/>
  <c r="BN50" i="29"/>
  <c r="BN57" i="29" s="1"/>
  <c r="BN76" i="29" s="1"/>
  <c r="BN60" i="29"/>
  <c r="JB48" i="29"/>
  <c r="JB60" i="29"/>
  <c r="GW32" i="29"/>
  <c r="GW33" i="29" s="1"/>
  <c r="GW41" i="29" s="1"/>
  <c r="GW77" i="29" s="1"/>
  <c r="GW60" i="29"/>
  <c r="FB40" i="29"/>
  <c r="FB60" i="29"/>
  <c r="HB50" i="29"/>
  <c r="HB57" i="29" s="1"/>
  <c r="HB76" i="29" s="1"/>
  <c r="HB60" i="29"/>
  <c r="BF50" i="29"/>
  <c r="BF57" i="29" s="1"/>
  <c r="BF76" i="29" s="1"/>
  <c r="BF60" i="29"/>
  <c r="BT61" i="29"/>
  <c r="BT80" i="29" s="1"/>
  <c r="MV61" i="29"/>
  <c r="MV80" i="29" s="1"/>
  <c r="BD61" i="29"/>
  <c r="BD80" i="29" s="1"/>
  <c r="EN61" i="29"/>
  <c r="EN80" i="29" s="1"/>
  <c r="AF61" i="29"/>
  <c r="AF80" i="29" s="1"/>
  <c r="CR61" i="29"/>
  <c r="CR80" i="29" s="1"/>
  <c r="IG48" i="29"/>
  <c r="IG60" i="29"/>
  <c r="JR48" i="29"/>
  <c r="JR60" i="29"/>
  <c r="HI48" i="29"/>
  <c r="HI60" i="29"/>
  <c r="AO32" i="29"/>
  <c r="AO42" i="29" s="1"/>
  <c r="AO78" i="29" s="1"/>
  <c r="AO60" i="29"/>
  <c r="HN48" i="29"/>
  <c r="HN60" i="29"/>
  <c r="GC50" i="29"/>
  <c r="GC60" i="29"/>
  <c r="AJ61" i="29"/>
  <c r="AJ80" i="29" s="1"/>
  <c r="DP61" i="29"/>
  <c r="DP80" i="29" s="1"/>
  <c r="FV40" i="29"/>
  <c r="FV60" i="29"/>
  <c r="BL61" i="29"/>
  <c r="BL80" i="29" s="1"/>
  <c r="AA32" i="29"/>
  <c r="AA60" i="29"/>
  <c r="KZ40" i="29"/>
  <c r="KZ48" i="29"/>
  <c r="KZ50" i="29"/>
  <c r="BW40" i="29"/>
  <c r="BW48" i="29"/>
  <c r="BW50" i="29"/>
  <c r="BW32" i="29"/>
  <c r="BW42" i="29" s="1"/>
  <c r="BW78" i="29" s="1"/>
  <c r="GX40" i="29"/>
  <c r="GT40" i="29"/>
  <c r="KB32" i="29"/>
  <c r="KB48" i="29"/>
  <c r="KB50" i="29"/>
  <c r="KB57" i="29" s="1"/>
  <c r="KB76" i="29" s="1"/>
  <c r="KP32" i="29"/>
  <c r="KP48" i="29"/>
  <c r="KP50" i="29"/>
  <c r="KP57" i="29" s="1"/>
  <c r="KP76" i="29" s="1"/>
  <c r="JX50" i="29"/>
  <c r="JX48" i="29"/>
  <c r="EU40" i="29"/>
  <c r="EU50" i="29"/>
  <c r="EU48" i="29"/>
  <c r="IU31" i="29"/>
  <c r="CT31" i="29"/>
  <c r="CX40" i="29"/>
  <c r="CX48" i="29"/>
  <c r="CX50" i="29"/>
  <c r="CX32" i="29"/>
  <c r="CX33" i="29" s="1"/>
  <c r="CX41" i="29" s="1"/>
  <c r="CX77" i="29" s="1"/>
  <c r="HQ32" i="29"/>
  <c r="HQ42" i="29" s="1"/>
  <c r="HQ78" i="29" s="1"/>
  <c r="HQ48" i="29"/>
  <c r="HQ50" i="29"/>
  <c r="IN32" i="29"/>
  <c r="IN42" i="29" s="1"/>
  <c r="IN78" i="29" s="1"/>
  <c r="IN50" i="29"/>
  <c r="IN57" i="29" s="1"/>
  <c r="IN76" i="29" s="1"/>
  <c r="IN48" i="29"/>
  <c r="GA40" i="29"/>
  <c r="FD40" i="29"/>
  <c r="FD48" i="29"/>
  <c r="FD50" i="29"/>
  <c r="HJ40" i="29"/>
  <c r="HJ50" i="29"/>
  <c r="HJ48" i="29"/>
  <c r="AU32" i="29"/>
  <c r="AU33" i="29" s="1"/>
  <c r="AU41" i="29" s="1"/>
  <c r="AU77" i="29" s="1"/>
  <c r="AU48" i="29"/>
  <c r="JV28" i="29"/>
  <c r="JV31" i="29" s="1"/>
  <c r="K32" i="29"/>
  <c r="K42" i="29" s="1"/>
  <c r="K78" i="29" s="1"/>
  <c r="K48" i="29"/>
  <c r="HL32" i="29"/>
  <c r="HL42" i="29" s="1"/>
  <c r="HL78" i="29" s="1"/>
  <c r="HL48" i="29"/>
  <c r="HL50" i="29"/>
  <c r="HL57" i="29" s="1"/>
  <c r="HL76" i="29" s="1"/>
  <c r="ND50" i="29"/>
  <c r="ND48" i="29"/>
  <c r="MX28" i="29"/>
  <c r="MX31" i="29" s="1"/>
  <c r="KC31" i="29"/>
  <c r="LO50" i="29"/>
  <c r="IG50" i="29"/>
  <c r="MJ49" i="29"/>
  <c r="BN48" i="29"/>
  <c r="JB50" i="29"/>
  <c r="EM48" i="29"/>
  <c r="EM50" i="29"/>
  <c r="IL40" i="29"/>
  <c r="IL50" i="29"/>
  <c r="IL48" i="29"/>
  <c r="BL49" i="29"/>
  <c r="DL49" i="29"/>
  <c r="CZ33" i="29"/>
  <c r="CZ61" i="29" s="1"/>
  <c r="CZ80" i="29" s="1"/>
  <c r="CZ42" i="29"/>
  <c r="CZ78" i="29" s="1"/>
  <c r="BB48" i="29"/>
  <c r="LQ48" i="29"/>
  <c r="GE48" i="29"/>
  <c r="BJ48" i="29"/>
  <c r="BF48" i="29"/>
  <c r="EB49" i="29"/>
  <c r="I32" i="29"/>
  <c r="I50" i="29"/>
  <c r="I57" i="29" s="1"/>
  <c r="I76" i="29" s="1"/>
  <c r="CK50" i="29"/>
  <c r="CK57" i="29" s="1"/>
  <c r="CK76" i="29" s="1"/>
  <c r="CP50" i="29"/>
  <c r="CP57" i="29" s="1"/>
  <c r="CP76" i="29" s="1"/>
  <c r="JR50" i="29"/>
  <c r="JR57" i="29" s="1"/>
  <c r="JR76" i="29" s="1"/>
  <c r="IO40" i="29"/>
  <c r="IO48" i="29"/>
  <c r="KL40" i="29"/>
  <c r="KL48" i="29"/>
  <c r="AX40" i="29"/>
  <c r="AX50" i="29"/>
  <c r="MZ50" i="29"/>
  <c r="MZ48" i="29"/>
  <c r="KV32" i="29"/>
  <c r="KV33" i="29" s="1"/>
  <c r="KV41" i="29" s="1"/>
  <c r="KV77" i="29" s="1"/>
  <c r="KV50" i="29"/>
  <c r="KV57" i="29" s="1"/>
  <c r="KV76" i="29" s="1"/>
  <c r="KV48" i="29"/>
  <c r="MH40" i="29"/>
  <c r="JD32" i="29"/>
  <c r="JD42" i="29" s="1"/>
  <c r="JD78" i="29" s="1"/>
  <c r="JD50" i="29"/>
  <c r="JD57" i="29" s="1"/>
  <c r="JD76" i="29" s="1"/>
  <c r="JD48" i="29"/>
  <c r="IR32" i="29"/>
  <c r="IR42" i="29" s="1"/>
  <c r="IR78" i="29" s="1"/>
  <c r="IR50" i="29"/>
  <c r="IR57" i="29" s="1"/>
  <c r="IR76" i="29" s="1"/>
  <c r="IR48" i="29"/>
  <c r="JL32" i="29"/>
  <c r="JL33" i="29" s="1"/>
  <c r="JL41" i="29" s="1"/>
  <c r="JL77" i="29" s="1"/>
  <c r="JL48" i="29"/>
  <c r="JL50" i="29"/>
  <c r="JL57" i="29" s="1"/>
  <c r="JL76" i="29" s="1"/>
  <c r="ED40" i="29"/>
  <c r="FH50" i="29"/>
  <c r="FH48" i="29"/>
  <c r="KQ32" i="29"/>
  <c r="KQ42" i="29" s="1"/>
  <c r="KQ78" i="29" s="1"/>
  <c r="KQ48" i="29"/>
  <c r="HF31" i="29"/>
  <c r="CG32" i="29"/>
  <c r="CG42" i="29" s="1"/>
  <c r="CG78" i="29" s="1"/>
  <c r="CG48" i="29"/>
  <c r="JJ40" i="29"/>
  <c r="FT40" i="29"/>
  <c r="FT50" i="29"/>
  <c r="FT48" i="29"/>
  <c r="KM32" i="29"/>
  <c r="KM42" i="29" s="1"/>
  <c r="KM78" i="29" s="1"/>
  <c r="KM50" i="29"/>
  <c r="KM57" i="29" s="1"/>
  <c r="KM76" i="29" s="1"/>
  <c r="KM48" i="29"/>
  <c r="LX31" i="29"/>
  <c r="JG28" i="29"/>
  <c r="JG31" i="29" s="1"/>
  <c r="GB48" i="29"/>
  <c r="GB50" i="29"/>
  <c r="GB57" i="29" s="1"/>
  <c r="GB76" i="29" s="1"/>
  <c r="FF32" i="29"/>
  <c r="FF33" i="29" s="1"/>
  <c r="FF41" i="29" s="1"/>
  <c r="FF77" i="29" s="1"/>
  <c r="AT40" i="29"/>
  <c r="AT50" i="29"/>
  <c r="AT48" i="29"/>
  <c r="DQ32" i="29"/>
  <c r="DQ42" i="29" s="1"/>
  <c r="DQ78" i="29" s="1"/>
  <c r="IT40" i="29"/>
  <c r="IT50" i="29"/>
  <c r="HO30" i="29"/>
  <c r="HO40" i="29" s="1"/>
  <c r="HI50" i="29"/>
  <c r="HI57" i="29" s="1"/>
  <c r="HI76" i="29" s="1"/>
  <c r="LR40" i="29"/>
  <c r="LR50" i="29"/>
  <c r="LR48" i="29"/>
  <c r="IW48" i="29"/>
  <c r="AO50" i="29"/>
  <c r="AI49" i="29"/>
  <c r="JH32" i="29"/>
  <c r="JH50" i="29"/>
  <c r="JH57" i="29" s="1"/>
  <c r="JH76" i="29" s="1"/>
  <c r="JH48" i="29"/>
  <c r="HC50" i="29"/>
  <c r="HC57" i="29" s="1"/>
  <c r="HC76" i="29" s="1"/>
  <c r="HC48" i="29"/>
  <c r="HB42" i="29"/>
  <c r="HB78" i="29" s="1"/>
  <c r="FE50" i="29"/>
  <c r="JS32" i="29"/>
  <c r="JS48" i="29"/>
  <c r="JS50" i="29"/>
  <c r="JS57" i="29" s="1"/>
  <c r="JS76" i="29" s="1"/>
  <c r="LW32" i="29"/>
  <c r="LW48" i="29"/>
  <c r="LW50" i="29"/>
  <c r="LW57" i="29" s="1"/>
  <c r="LW76" i="29" s="1"/>
  <c r="FB50" i="29"/>
  <c r="NF48" i="29"/>
  <c r="KN32" i="29"/>
  <c r="KN50" i="29"/>
  <c r="KN57" i="29" s="1"/>
  <c r="KN76" i="29" s="1"/>
  <c r="KN48" i="29"/>
  <c r="LS49" i="29"/>
  <c r="I48" i="29"/>
  <c r="FF50" i="29"/>
  <c r="FF57" i="29" s="1"/>
  <c r="FF76" i="29" s="1"/>
  <c r="JF40" i="29"/>
  <c r="GO28" i="29"/>
  <c r="GO31" i="29" s="1"/>
  <c r="MN31" i="29"/>
  <c r="NE32" i="29"/>
  <c r="NE42" i="29" s="1"/>
  <c r="NE78" i="29" s="1"/>
  <c r="NE50" i="29"/>
  <c r="NE57" i="29" s="1"/>
  <c r="NE76" i="29" s="1"/>
  <c r="GJ48" i="29"/>
  <c r="GJ50" i="29"/>
  <c r="AP40" i="29"/>
  <c r="AP50" i="29"/>
  <c r="GK40" i="29"/>
  <c r="GK50" i="29"/>
  <c r="GK48" i="29"/>
  <c r="IH32" i="29"/>
  <c r="IH33" i="29" s="1"/>
  <c r="IH41" i="29" s="1"/>
  <c r="IH77" i="29" s="1"/>
  <c r="IH48" i="29"/>
  <c r="IH50" i="29"/>
  <c r="GV32" i="29"/>
  <c r="GV42" i="29" s="1"/>
  <c r="GV78" i="29" s="1"/>
  <c r="GV50" i="29"/>
  <c r="GV57" i="29" s="1"/>
  <c r="GV76" i="29" s="1"/>
  <c r="GV48" i="29"/>
  <c r="J32" i="29"/>
  <c r="J33" i="29" s="1"/>
  <c r="J41" i="29" s="1"/>
  <c r="J77" i="29" s="1"/>
  <c r="J50" i="29"/>
  <c r="J48" i="29"/>
  <c r="GC48" i="29"/>
  <c r="BV48" i="29"/>
  <c r="CG50" i="29"/>
  <c r="CG57" i="29" s="1"/>
  <c r="CG76" i="29" s="1"/>
  <c r="CS28" i="29"/>
  <c r="CS40" i="29"/>
  <c r="LR32" i="29"/>
  <c r="EW32" i="29"/>
  <c r="EW48" i="29"/>
  <c r="DP49" i="29"/>
  <c r="GE50" i="29"/>
  <c r="GE57" i="29" s="1"/>
  <c r="GE76" i="29" s="1"/>
  <c r="IJ49" i="29"/>
  <c r="KR49" i="29"/>
  <c r="FL49" i="29"/>
  <c r="CJ49" i="29"/>
  <c r="CK48" i="29"/>
  <c r="K50" i="29"/>
  <c r="MV49" i="29"/>
  <c r="LH42" i="29"/>
  <c r="LH78" i="29" s="1"/>
  <c r="LH33" i="29"/>
  <c r="LH61" i="29" s="1"/>
  <c r="LH80" i="29" s="1"/>
  <c r="MU50" i="29"/>
  <c r="IO50" i="29"/>
  <c r="AU50" i="29"/>
  <c r="AU57" i="29" s="1"/>
  <c r="AU76" i="29" s="1"/>
  <c r="EP31" i="29"/>
  <c r="NF50" i="29"/>
  <c r="NF57" i="29" s="1"/>
  <c r="NF76" i="29" s="1"/>
  <c r="KQ50" i="29"/>
  <c r="KQ57" i="29" s="1"/>
  <c r="KQ76" i="29" s="1"/>
  <c r="GF50" i="29"/>
  <c r="GF48" i="29"/>
  <c r="DN40" i="29"/>
  <c r="AD32" i="29"/>
  <c r="AD42" i="29" s="1"/>
  <c r="AD78" i="29" s="1"/>
  <c r="AD48" i="29"/>
  <c r="AD50" i="29"/>
  <c r="AD57" i="29" s="1"/>
  <c r="AD76" i="29" s="1"/>
  <c r="AH50" i="29"/>
  <c r="AH57" i="29" s="1"/>
  <c r="AH76" i="29" s="1"/>
  <c r="AH48" i="29"/>
  <c r="HR40" i="29"/>
  <c r="GR32" i="29"/>
  <c r="GR33" i="29" s="1"/>
  <c r="GR41" i="29" s="1"/>
  <c r="GR77" i="29" s="1"/>
  <c r="GR48" i="29"/>
  <c r="GR50" i="29"/>
  <c r="GR57" i="29" s="1"/>
  <c r="GR76" i="29" s="1"/>
  <c r="KF32" i="29"/>
  <c r="KF33" i="29" s="1"/>
  <c r="KF41" i="29" s="1"/>
  <c r="KF77" i="29" s="1"/>
  <c r="KF48" i="29"/>
  <c r="KF50" i="29"/>
  <c r="KF57" i="29" s="1"/>
  <c r="KF76" i="29" s="1"/>
  <c r="HN32" i="29"/>
  <c r="HN42" i="29" s="1"/>
  <c r="HN78" i="29" s="1"/>
  <c r="HN50" i="29"/>
  <c r="HN57" i="29" s="1"/>
  <c r="HN76" i="29" s="1"/>
  <c r="IF32" i="29"/>
  <c r="IF42" i="29" s="1"/>
  <c r="IF78" i="29" s="1"/>
  <c r="IF50" i="29"/>
  <c r="IF48" i="29"/>
  <c r="EU32" i="29"/>
  <c r="EU33" i="29" s="1"/>
  <c r="EU41" i="29" s="1"/>
  <c r="EU77" i="29" s="1"/>
  <c r="LT42" i="29"/>
  <c r="LT78" i="29" s="1"/>
  <c r="LT33" i="29"/>
  <c r="LT41" i="29" s="1"/>
  <c r="LT77" i="29" s="1"/>
  <c r="IT48" i="29"/>
  <c r="GW50" i="29"/>
  <c r="DQ50" i="29"/>
  <c r="DQ57" i="29" s="1"/>
  <c r="DQ76" i="29" s="1"/>
  <c r="Q31" i="29"/>
  <c r="BD49" i="29"/>
  <c r="V32" i="29"/>
  <c r="V50" i="29"/>
  <c r="V57" i="29" s="1"/>
  <c r="V76" i="29" s="1"/>
  <c r="EN49" i="29"/>
  <c r="KL50" i="29"/>
  <c r="GW48" i="29"/>
  <c r="BT49" i="29"/>
  <c r="HH49" i="29"/>
  <c r="DC49" i="29"/>
  <c r="AF49" i="29"/>
  <c r="FX48" i="29"/>
  <c r="FX50" i="29"/>
  <c r="FX57" i="29" s="1"/>
  <c r="FX76" i="29" s="1"/>
  <c r="AP48" i="29"/>
  <c r="DV50" i="29"/>
  <c r="DM50" i="29"/>
  <c r="LQ50" i="29"/>
  <c r="BE40" i="29"/>
  <c r="BE48" i="29"/>
  <c r="BE50" i="29"/>
  <c r="AJ49" i="29"/>
  <c r="CR49" i="29"/>
  <c r="BP49" i="29"/>
  <c r="AO48" i="29"/>
  <c r="FB48" i="29"/>
  <c r="HB48" i="29"/>
  <c r="LL40" i="29"/>
  <c r="FA40" i="29"/>
  <c r="BO40" i="29"/>
  <c r="FH40" i="29"/>
  <c r="FH32" i="29"/>
  <c r="EE40" i="29"/>
  <c r="IG40" i="29"/>
  <c r="IG32" i="29"/>
  <c r="JB40" i="29"/>
  <c r="JB32" i="29"/>
  <c r="BV40" i="29"/>
  <c r="BV32" i="29"/>
  <c r="FN40" i="29"/>
  <c r="MZ32" i="29"/>
  <c r="MZ40" i="29"/>
  <c r="MU40" i="29"/>
  <c r="MU32" i="29"/>
  <c r="BA40" i="29"/>
  <c r="DE31" i="29"/>
  <c r="MR40" i="29"/>
  <c r="GJ40" i="29"/>
  <c r="GJ32" i="29"/>
  <c r="MC40" i="29"/>
  <c r="AM29" i="29"/>
  <c r="KE40" i="29"/>
  <c r="MD30" i="29"/>
  <c r="MD31" i="29" s="1"/>
  <c r="GF40" i="29"/>
  <c r="GF32" i="29"/>
  <c r="IW32" i="29"/>
  <c r="IW40" i="29"/>
  <c r="MT40" i="29"/>
  <c r="DM32" i="29"/>
  <c r="DM40" i="29"/>
  <c r="JM40" i="29"/>
  <c r="EO40" i="29"/>
  <c r="FE32" i="29"/>
  <c r="FE40" i="29"/>
  <c r="DB30" i="29"/>
  <c r="ND32" i="29"/>
  <c r="ND40" i="29"/>
  <c r="GC40" i="29"/>
  <c r="GC32" i="29"/>
  <c r="FG30" i="29"/>
  <c r="FG31" i="29" s="1"/>
  <c r="LY30" i="29"/>
  <c r="LY31" i="29" s="1"/>
  <c r="MG26" i="29"/>
  <c r="MG27" i="29" s="1"/>
  <c r="MG28" i="29" s="1"/>
  <c r="MG29" i="29" s="1"/>
  <c r="MA30" i="29"/>
  <c r="LA29" i="29"/>
  <c r="EG30" i="29"/>
  <c r="EG31" i="29" s="1"/>
  <c r="GI28" i="29"/>
  <c r="GI31" i="29" s="1"/>
  <c r="CO30" i="29"/>
  <c r="CO40" i="29" s="1"/>
  <c r="HD42" i="29"/>
  <c r="HD78" i="29" s="1"/>
  <c r="HD33" i="29"/>
  <c r="HD41" i="29" s="1"/>
  <c r="HD77" i="29" s="1"/>
  <c r="KO30" i="29"/>
  <c r="KO40" i="29" s="1"/>
  <c r="AC40" i="29"/>
  <c r="U40" i="29"/>
  <c r="KU31" i="29"/>
  <c r="MO40" i="29"/>
  <c r="HJ32" i="29"/>
  <c r="HS26" i="29"/>
  <c r="JX40" i="29"/>
  <c r="JX32" i="29"/>
  <c r="GD30" i="29"/>
  <c r="GD40" i="29" s="1"/>
  <c r="GG30" i="29"/>
  <c r="GG31" i="29" s="1"/>
  <c r="JY28" i="29"/>
  <c r="BZ33" i="29"/>
  <c r="BZ41" i="29" s="1"/>
  <c r="BZ77" i="29" s="1"/>
  <c r="BZ42" i="29"/>
  <c r="BZ78" i="29" s="1"/>
  <c r="LZ33" i="29"/>
  <c r="LZ41" i="29" s="1"/>
  <c r="LZ77" i="29" s="1"/>
  <c r="LZ42" i="29"/>
  <c r="LZ78" i="29" s="1"/>
  <c r="IQ30" i="29"/>
  <c r="IQ31" i="29" s="1"/>
  <c r="CF33" i="29"/>
  <c r="CF41" i="29" s="1"/>
  <c r="CF77" i="29" s="1"/>
  <c r="CF42" i="29"/>
  <c r="CF78" i="29" s="1"/>
  <c r="BS30" i="29"/>
  <c r="BS31" i="29" s="1"/>
  <c r="GS26" i="29"/>
  <c r="KL32" i="29"/>
  <c r="EL31" i="29"/>
  <c r="CH28" i="29"/>
  <c r="CH31" i="29" s="1"/>
  <c r="FT32" i="29"/>
  <c r="ER33" i="29"/>
  <c r="ER41" i="29" s="1"/>
  <c r="ER77" i="29" s="1"/>
  <c r="ER42" i="29"/>
  <c r="ER78" i="29" s="1"/>
  <c r="BE42" i="29"/>
  <c r="BE78" i="29" s="1"/>
  <c r="BE33" i="29"/>
  <c r="BE41" i="29" s="1"/>
  <c r="BE77" i="29" s="1"/>
  <c r="H25" i="29"/>
  <c r="MB30" i="29"/>
  <c r="MB31" i="29" s="1"/>
  <c r="AK28" i="29"/>
  <c r="AK31" i="29" s="1"/>
  <c r="BY28" i="29"/>
  <c r="BY31" i="29" s="1"/>
  <c r="LB28" i="29"/>
  <c r="ML28" i="29"/>
  <c r="ML31" i="29" s="1"/>
  <c r="ML40" i="29"/>
  <c r="CO28" i="29"/>
  <c r="DI30" i="29"/>
  <c r="DI31" i="29" s="1"/>
  <c r="CM28" i="29"/>
  <c r="CM31" i="29" s="1"/>
  <c r="KO28" i="29"/>
  <c r="JU40" i="29"/>
  <c r="ES28" i="29"/>
  <c r="ES29" i="29" s="1"/>
  <c r="HU40" i="29"/>
  <c r="AY30" i="29"/>
  <c r="AY31" i="29" s="1"/>
  <c r="NC28" i="29"/>
  <c r="NC31" i="29" s="1"/>
  <c r="NC40" i="29"/>
  <c r="BQ30" i="29"/>
  <c r="BQ31" i="29" s="1"/>
  <c r="GY30" i="29"/>
  <c r="GY31" i="29" s="1"/>
  <c r="P33" i="29"/>
  <c r="P41" i="29" s="1"/>
  <c r="P77" i="29" s="1"/>
  <c r="P42" i="29"/>
  <c r="P78" i="29" s="1"/>
  <c r="AQ31" i="29"/>
  <c r="BK31" i="29"/>
  <c r="KW28" i="29"/>
  <c r="KW31" i="29" s="1"/>
  <c r="KW40" i="29"/>
  <c r="FR31" i="29"/>
  <c r="FQ30" i="29"/>
  <c r="FQ31" i="29" s="1"/>
  <c r="JE31" i="29"/>
  <c r="DR33" i="29"/>
  <c r="DR42" i="29"/>
  <c r="DR78" i="29" s="1"/>
  <c r="IP28" i="29"/>
  <c r="IP31" i="29" s="1"/>
  <c r="MP28" i="29"/>
  <c r="MP31" i="29" s="1"/>
  <c r="AV33" i="29"/>
  <c r="AV41" i="29" s="1"/>
  <c r="AV77" i="29" s="1"/>
  <c r="AV42" i="29"/>
  <c r="AV78" i="29" s="1"/>
  <c r="IC30" i="29"/>
  <c r="IC31" i="29" s="1"/>
  <c r="AZ33" i="29"/>
  <c r="AZ41" i="29" s="1"/>
  <c r="AZ77" i="29" s="1"/>
  <c r="AZ42" i="29"/>
  <c r="AZ78" i="29" s="1"/>
  <c r="MI28" i="29"/>
  <c r="MI31" i="29" s="1"/>
  <c r="AH32" i="29"/>
  <c r="CL40" i="29"/>
  <c r="CL28" i="29"/>
  <c r="CL31" i="29" s="1"/>
  <c r="AX32" i="29"/>
  <c r="LI33" i="29"/>
  <c r="LI41" i="29" s="1"/>
  <c r="LI77" i="29" s="1"/>
  <c r="LI42" i="29"/>
  <c r="LI78" i="29" s="1"/>
  <c r="AP32" i="29"/>
  <c r="R30" i="29"/>
  <c r="R31" i="29" s="1"/>
  <c r="BI30" i="29"/>
  <c r="KS30" i="29"/>
  <c r="KS31" i="29" s="1"/>
  <c r="JK31" i="29"/>
  <c r="M30" i="29"/>
  <c r="M40" i="29" s="1"/>
  <c r="BG30" i="29"/>
  <c r="BG40" i="29" s="1"/>
  <c r="JZ30" i="29"/>
  <c r="JZ31" i="29" s="1"/>
  <c r="MH32" i="29"/>
  <c r="GK32" i="29"/>
  <c r="ME30" i="29"/>
  <c r="ME31" i="29" s="1"/>
  <c r="EF33" i="29"/>
  <c r="EF41" i="29" s="1"/>
  <c r="EF77" i="29" s="1"/>
  <c r="EF42" i="29"/>
  <c r="EF78" i="29" s="1"/>
  <c r="CI27" i="29"/>
  <c r="CI28" i="29" s="1"/>
  <c r="CI29" i="29"/>
  <c r="KZ32" i="29"/>
  <c r="FB32" i="29"/>
  <c r="DK28" i="29"/>
  <c r="DK31" i="29" s="1"/>
  <c r="GP28" i="29"/>
  <c r="GP31" i="29" s="1"/>
  <c r="EK30" i="29"/>
  <c r="EK31" i="29" s="1"/>
  <c r="JQ30" i="29"/>
  <c r="JQ31" i="29" s="1"/>
  <c r="HG30" i="29"/>
  <c r="HG31" i="29" s="1"/>
  <c r="AS30" i="29"/>
  <c r="AS31" i="29" s="1"/>
  <c r="N30" i="29"/>
  <c r="N31" i="29" s="1"/>
  <c r="BJ33" i="29"/>
  <c r="BJ41" i="29" s="1"/>
  <c r="BJ77" i="29" s="1"/>
  <c r="BJ42" i="29"/>
  <c r="BJ78" i="29" s="1"/>
  <c r="IO32" i="29"/>
  <c r="JR32" i="29"/>
  <c r="DB27" i="29"/>
  <c r="DB28" i="29" s="1"/>
  <c r="DA31" i="29"/>
  <c r="LJ28" i="29"/>
  <c r="LJ31" i="29" s="1"/>
  <c r="HY28" i="29"/>
  <c r="HY31" i="29" s="1"/>
  <c r="HY40" i="29"/>
  <c r="W30" i="29"/>
  <c r="W31" i="29" s="1"/>
  <c r="JO27" i="29"/>
  <c r="JO28" i="29" s="1"/>
  <c r="JO31" i="29" s="1"/>
  <c r="LE30" i="29"/>
  <c r="LE31" i="29" s="1"/>
  <c r="HK28" i="29"/>
  <c r="HW28" i="29"/>
  <c r="HW31" i="29" s="1"/>
  <c r="BB32" i="29"/>
  <c r="KG30" i="29"/>
  <c r="KG31" i="29" s="1"/>
  <c r="MY28" i="29"/>
  <c r="MY31" i="29" s="1"/>
  <c r="MY40" i="29"/>
  <c r="FY30" i="29"/>
  <c r="EH31" i="29"/>
  <c r="HM30" i="29"/>
  <c r="HM40" i="29" s="1"/>
  <c r="LP31" i="29"/>
  <c r="IE28" i="29"/>
  <c r="IE29" i="29" s="1"/>
  <c r="AG30" i="29"/>
  <c r="AG31" i="29" s="1"/>
  <c r="CE27" i="29"/>
  <c r="CE28" i="29" s="1"/>
  <c r="AL31" i="29"/>
  <c r="AT32" i="29"/>
  <c r="T33" i="29"/>
  <c r="T41" i="29" s="1"/>
  <c r="T77" i="29" s="1"/>
  <c r="T42" i="29"/>
  <c r="T78" i="29" s="1"/>
  <c r="GL30" i="29"/>
  <c r="GL31" i="29" s="1"/>
  <c r="BN33" i="29"/>
  <c r="BN41" i="29" s="1"/>
  <c r="BN77" i="29" s="1"/>
  <c r="BN42" i="29"/>
  <c r="BN78" i="29" s="1"/>
  <c r="DU28" i="29"/>
  <c r="IK30" i="29"/>
  <c r="IK31" i="29" s="1"/>
  <c r="LO32" i="29"/>
  <c r="LO40" i="29"/>
  <c r="EC28" i="29"/>
  <c r="EC31" i="29" s="1"/>
  <c r="EC40" i="29"/>
  <c r="KK29" i="29"/>
  <c r="MM40" i="29"/>
  <c r="AC28" i="29"/>
  <c r="AC31" i="29" s="1"/>
  <c r="KA28" i="29"/>
  <c r="KA31" i="29" s="1"/>
  <c r="CB33" i="29"/>
  <c r="CB41" i="29" s="1"/>
  <c r="CB77" i="29" s="1"/>
  <c r="CB42" i="29"/>
  <c r="CB78" i="29" s="1"/>
  <c r="KY30" i="29"/>
  <c r="MW25" i="29"/>
  <c r="GQ28" i="29"/>
  <c r="GQ29" i="29" s="1"/>
  <c r="CW28" i="29"/>
  <c r="LJ40" i="29"/>
  <c r="LM31" i="29"/>
  <c r="CD30" i="29"/>
  <c r="KD30" i="29"/>
  <c r="HK40" i="29"/>
  <c r="DH33" i="29"/>
  <c r="DH41" i="29" s="1"/>
  <c r="DH77" i="29" s="1"/>
  <c r="DH42" i="29"/>
  <c r="DH78" i="29" s="1"/>
  <c r="HI32" i="29"/>
  <c r="EX28" i="29"/>
  <c r="BC28" i="29"/>
  <c r="BC31" i="29" s="1"/>
  <c r="MK30" i="29"/>
  <c r="MK31" i="29" s="1"/>
  <c r="CA30" i="29"/>
  <c r="FY28" i="29"/>
  <c r="JI31" i="29"/>
  <c r="HM28" i="29"/>
  <c r="FD32" i="29"/>
  <c r="LQ40" i="29"/>
  <c r="H29" i="29"/>
  <c r="H27" i="29"/>
  <c r="CA31" i="29" l="1"/>
  <c r="CA60" i="29" s="1"/>
  <c r="EM57" i="29"/>
  <c r="EM76" i="29" s="1"/>
  <c r="DC42" i="29"/>
  <c r="DC78" i="29" s="1"/>
  <c r="CP42" i="29"/>
  <c r="CP78" i="29" s="1"/>
  <c r="HX33" i="29"/>
  <c r="HX41" i="29" s="1"/>
  <c r="HX77" i="29" s="1"/>
  <c r="EM42" i="29"/>
  <c r="EM78" i="29" s="1"/>
  <c r="LD33" i="29"/>
  <c r="LD41" i="29" s="1"/>
  <c r="LD77" i="29" s="1"/>
  <c r="NG61" i="29"/>
  <c r="NG80" i="29" s="1"/>
  <c r="NG42" i="29"/>
  <c r="NG78" i="29" s="1"/>
  <c r="CC33" i="29"/>
  <c r="CC41" i="29" s="1"/>
  <c r="CC77" i="29" s="1"/>
  <c r="Z57" i="29"/>
  <c r="Z76" i="29" s="1"/>
  <c r="NG49" i="29"/>
  <c r="AG60" i="29"/>
  <c r="IY31" i="29"/>
  <c r="IY32" i="29" s="1"/>
  <c r="MK60" i="29"/>
  <c r="JO60" i="29"/>
  <c r="LJ60" i="29"/>
  <c r="AS60" i="29"/>
  <c r="GP60" i="29"/>
  <c r="ME60" i="29"/>
  <c r="IC60" i="29"/>
  <c r="IP60" i="29"/>
  <c r="FQ60" i="29"/>
  <c r="BK60" i="29"/>
  <c r="AY60" i="29"/>
  <c r="AK60" i="29"/>
  <c r="CH60" i="29"/>
  <c r="EG60" i="29"/>
  <c r="LY60" i="29"/>
  <c r="GO60" i="29"/>
  <c r="HF60" i="29"/>
  <c r="EI60" i="29"/>
  <c r="HE60" i="29"/>
  <c r="DN50" i="29"/>
  <c r="FC60" i="29"/>
  <c r="U60" i="29"/>
  <c r="BA50" i="29"/>
  <c r="NB50" i="29"/>
  <c r="NB57" i="29" s="1"/>
  <c r="NB76" i="29" s="1"/>
  <c r="FZ32" i="29"/>
  <c r="FZ42" i="29" s="1"/>
  <c r="FZ78" i="29" s="1"/>
  <c r="BU60" i="29"/>
  <c r="FN48" i="29"/>
  <c r="KT60" i="29"/>
  <c r="MH60" i="29"/>
  <c r="BH32" i="29"/>
  <c r="FJ48" i="29"/>
  <c r="MR60" i="29"/>
  <c r="ED60" i="29"/>
  <c r="IF60" i="29"/>
  <c r="Y60" i="29"/>
  <c r="DF32" i="29"/>
  <c r="DF42" i="29" s="1"/>
  <c r="DF78" i="29" s="1"/>
  <c r="AE50" i="29"/>
  <c r="AE57" i="29" s="1"/>
  <c r="AE76" i="29" s="1"/>
  <c r="FI60" i="29"/>
  <c r="JI60" i="29"/>
  <c r="KA60" i="29"/>
  <c r="IK60" i="29"/>
  <c r="GL60" i="29"/>
  <c r="AL60" i="29"/>
  <c r="LP60" i="29"/>
  <c r="HW60" i="29"/>
  <c r="W60" i="29"/>
  <c r="DA60" i="29"/>
  <c r="HG60" i="29"/>
  <c r="DK60" i="29"/>
  <c r="R60" i="29"/>
  <c r="MI60" i="29"/>
  <c r="FR60" i="29"/>
  <c r="AQ60" i="29"/>
  <c r="BQ60" i="29"/>
  <c r="CM60" i="29"/>
  <c r="ML60" i="29"/>
  <c r="MB60" i="29"/>
  <c r="EL60" i="29"/>
  <c r="IQ60" i="29"/>
  <c r="FG60" i="29"/>
  <c r="DE60" i="29"/>
  <c r="Q60" i="29"/>
  <c r="JG60" i="29"/>
  <c r="DO60" i="29"/>
  <c r="HR60" i="29"/>
  <c r="EZ60" i="29"/>
  <c r="LL60" i="29"/>
  <c r="CQ41" i="29"/>
  <c r="CQ77" i="29" s="1"/>
  <c r="KI60" i="29"/>
  <c r="FA50" i="29"/>
  <c r="FA57" i="29" s="1"/>
  <c r="FA76" i="29" s="1"/>
  <c r="JA60" i="29"/>
  <c r="CY60" i="29"/>
  <c r="EO48" i="29"/>
  <c r="MM60" i="29"/>
  <c r="FS60" i="29"/>
  <c r="BC60" i="29"/>
  <c r="LM60" i="29"/>
  <c r="AC60" i="29"/>
  <c r="EC60" i="29"/>
  <c r="MY60" i="29"/>
  <c r="JQ60" i="29"/>
  <c r="JK60" i="29"/>
  <c r="CL60" i="29"/>
  <c r="DR41" i="29"/>
  <c r="DR77" i="29" s="1"/>
  <c r="DI60" i="29"/>
  <c r="BS60" i="29"/>
  <c r="KU60" i="29"/>
  <c r="MD60" i="29"/>
  <c r="LX60" i="29"/>
  <c r="KC60" i="29"/>
  <c r="JC60" i="29"/>
  <c r="EE50" i="29"/>
  <c r="MC60" i="29"/>
  <c r="LV60" i="29"/>
  <c r="GH60" i="29"/>
  <c r="GX60" i="29"/>
  <c r="JU60" i="29"/>
  <c r="LU60" i="29"/>
  <c r="MO60" i="29"/>
  <c r="GU60" i="29"/>
  <c r="EH60" i="29"/>
  <c r="KG60" i="29"/>
  <c r="LE60" i="29"/>
  <c r="HY60" i="29"/>
  <c r="N60" i="29"/>
  <c r="EK60" i="29"/>
  <c r="JZ60" i="29"/>
  <c r="KS60" i="29"/>
  <c r="MP60" i="29"/>
  <c r="JE60" i="29"/>
  <c r="KW60" i="29"/>
  <c r="NC60" i="29"/>
  <c r="BY60" i="29"/>
  <c r="GG60" i="29"/>
  <c r="GI60" i="29"/>
  <c r="MN60" i="29"/>
  <c r="MX60" i="29"/>
  <c r="JV60" i="29"/>
  <c r="CT60" i="29"/>
  <c r="DZ60" i="29"/>
  <c r="MS60" i="29"/>
  <c r="HU60" i="29"/>
  <c r="NA60" i="29"/>
  <c r="KE60" i="29"/>
  <c r="HZ60" i="29"/>
  <c r="JF60" i="29"/>
  <c r="FK50" i="29"/>
  <c r="FK57" i="29" s="1"/>
  <c r="FK76" i="29" s="1"/>
  <c r="BR32" i="29"/>
  <c r="BR33" i="29" s="1"/>
  <c r="BR41" i="29" s="1"/>
  <c r="BR77" i="29" s="1"/>
  <c r="BO60" i="29"/>
  <c r="LK60" i="29"/>
  <c r="IB48" i="29"/>
  <c r="MT50" i="29"/>
  <c r="MT57" i="29" s="1"/>
  <c r="MT76" i="29" s="1"/>
  <c r="IX60" i="29"/>
  <c r="GT60" i="29"/>
  <c r="FW32" i="29"/>
  <c r="FW33" i="29" s="1"/>
  <c r="FW41" i="29" s="1"/>
  <c r="FW77" i="29" s="1"/>
  <c r="II60" i="29"/>
  <c r="FW48" i="29"/>
  <c r="FW50" i="29"/>
  <c r="FW57" i="29" s="1"/>
  <c r="FW76" i="29" s="1"/>
  <c r="FW60" i="29"/>
  <c r="LF33" i="29"/>
  <c r="LF41" i="29" s="1"/>
  <c r="LF77" i="29" s="1"/>
  <c r="DW57" i="29"/>
  <c r="DW76" i="29" s="1"/>
  <c r="MQ57" i="29"/>
  <c r="MQ76" i="29" s="1"/>
  <c r="FU57" i="29"/>
  <c r="FU76" i="29" s="1"/>
  <c r="FS32" i="29"/>
  <c r="FS33" i="29" s="1"/>
  <c r="FS41" i="29" s="1"/>
  <c r="FS77" i="29" s="1"/>
  <c r="AN49" i="29"/>
  <c r="FS40" i="29"/>
  <c r="FS50" i="29"/>
  <c r="FS48" i="29"/>
  <c r="DX49" i="29"/>
  <c r="JT61" i="29"/>
  <c r="JT80" i="29" s="1"/>
  <c r="JT49" i="29"/>
  <c r="DX61" i="29"/>
  <c r="DX80" i="29" s="1"/>
  <c r="MH48" i="29"/>
  <c r="GM50" i="29"/>
  <c r="GM57" i="29" s="1"/>
  <c r="GM76" i="29" s="1"/>
  <c r="GX50" i="29"/>
  <c r="GX57" i="29" s="1"/>
  <c r="GX76" i="29" s="1"/>
  <c r="GX48" i="29"/>
  <c r="EA42" i="29"/>
  <c r="EA78" i="29" s="1"/>
  <c r="GX32" i="29"/>
  <c r="GX33" i="29" s="1"/>
  <c r="GX41" i="29" s="1"/>
  <c r="GX77" i="29" s="1"/>
  <c r="EY49" i="29"/>
  <c r="MH50" i="29"/>
  <c r="MH57" i="29" s="1"/>
  <c r="MH76" i="29" s="1"/>
  <c r="KH33" i="29"/>
  <c r="KH61" i="29" s="1"/>
  <c r="KH80" i="29" s="1"/>
  <c r="FV57" i="29"/>
  <c r="FV76" i="29" s="1"/>
  <c r="LC61" i="29"/>
  <c r="LC80" i="29" s="1"/>
  <c r="CU76" i="29"/>
  <c r="JT76" i="29"/>
  <c r="BP80" i="29"/>
  <c r="JT42" i="29"/>
  <c r="JT78" i="29" s="1"/>
  <c r="BZ57" i="29"/>
  <c r="BZ76" i="29" s="1"/>
  <c r="GM48" i="29"/>
  <c r="Y48" i="29"/>
  <c r="Y50" i="29"/>
  <c r="Y57" i="29" s="1"/>
  <c r="Y76" i="29" s="1"/>
  <c r="CY32" i="29"/>
  <c r="CY33" i="29" s="1"/>
  <c r="CY41" i="29" s="1"/>
  <c r="CY77" i="29" s="1"/>
  <c r="Y32" i="29"/>
  <c r="Y42" i="29" s="1"/>
  <c r="Y78" i="29" s="1"/>
  <c r="HX61" i="29"/>
  <c r="HX80" i="29" s="1"/>
  <c r="DV33" i="29"/>
  <c r="DV41" i="29" s="1"/>
  <c r="DV77" i="29" s="1"/>
  <c r="GM60" i="29"/>
  <c r="GM32" i="29"/>
  <c r="GM42" i="29" s="1"/>
  <c r="GM78" i="29" s="1"/>
  <c r="ID57" i="29"/>
  <c r="ID76" i="29" s="1"/>
  <c r="LC49" i="29"/>
  <c r="LC42" i="29"/>
  <c r="LC78" i="29" s="1"/>
  <c r="EQ57" i="29"/>
  <c r="EQ76" i="29" s="1"/>
  <c r="LF57" i="29"/>
  <c r="LF76" i="29" s="1"/>
  <c r="HX49" i="29"/>
  <c r="CN33" i="29"/>
  <c r="CN61" i="29" s="1"/>
  <c r="CN80" i="29" s="1"/>
  <c r="Z42" i="29"/>
  <c r="Z78" i="29" s="1"/>
  <c r="DY33" i="29"/>
  <c r="DY41" i="29" s="1"/>
  <c r="DY77" i="29" s="1"/>
  <c r="GT32" i="29"/>
  <c r="GT33" i="29" s="1"/>
  <c r="GT41" i="29" s="1"/>
  <c r="GT77" i="29" s="1"/>
  <c r="MF33" i="29"/>
  <c r="MF41" i="29" s="1"/>
  <c r="MF77" i="29" s="1"/>
  <c r="JN57" i="29"/>
  <c r="JN76" i="29" s="1"/>
  <c r="MM48" i="29"/>
  <c r="MM50" i="29"/>
  <c r="MM57" i="29" s="1"/>
  <c r="MM76" i="29" s="1"/>
  <c r="MO32" i="29"/>
  <c r="MO33" i="29" s="1"/>
  <c r="MO41" i="29" s="1"/>
  <c r="MO77" i="29" s="1"/>
  <c r="MM32" i="29"/>
  <c r="MM33" i="29" s="1"/>
  <c r="MM41" i="29" s="1"/>
  <c r="MM77" i="29" s="1"/>
  <c r="ID42" i="29"/>
  <c r="ID78" i="29" s="1"/>
  <c r="MO50" i="29"/>
  <c r="MO57" i="29" s="1"/>
  <c r="MO76" i="29" s="1"/>
  <c r="J57" i="29"/>
  <c r="J76" i="29" s="1"/>
  <c r="MO48" i="29"/>
  <c r="IT42" i="29"/>
  <c r="IT78" i="29" s="1"/>
  <c r="AE48" i="29"/>
  <c r="GB33" i="29"/>
  <c r="GB41" i="29" s="1"/>
  <c r="GB77" i="29" s="1"/>
  <c r="DJ48" i="29"/>
  <c r="GW57" i="29"/>
  <c r="GW76" i="29" s="1"/>
  <c r="AE60" i="29"/>
  <c r="AE32" i="29"/>
  <c r="AE42" i="29" s="1"/>
  <c r="AE78" i="29" s="1"/>
  <c r="IA33" i="29"/>
  <c r="IA41" i="29" s="1"/>
  <c r="IA77" i="29" s="1"/>
  <c r="DF50" i="29"/>
  <c r="DF57" i="29" s="1"/>
  <c r="DF76" i="29" s="1"/>
  <c r="DF48" i="29"/>
  <c r="DF60" i="29"/>
  <c r="KD31" i="29"/>
  <c r="LG31" i="29"/>
  <c r="AN61" i="29"/>
  <c r="AN80" i="29" s="1"/>
  <c r="L61" i="29"/>
  <c r="L80" i="29" s="1"/>
  <c r="FU61" i="29"/>
  <c r="FU80" i="29" s="1"/>
  <c r="L49" i="29"/>
  <c r="FU49" i="29"/>
  <c r="CC49" i="29"/>
  <c r="CC61" i="29"/>
  <c r="CC80" i="29" s="1"/>
  <c r="JM32" i="29"/>
  <c r="JM42" i="29" s="1"/>
  <c r="JM78" i="29" s="1"/>
  <c r="L42" i="29"/>
  <c r="L78" i="29" s="1"/>
  <c r="GT50" i="29"/>
  <c r="GT57" i="29" s="1"/>
  <c r="GT76" i="29" s="1"/>
  <c r="MR50" i="29"/>
  <c r="MR57" i="29" s="1"/>
  <c r="MR76" i="29" s="1"/>
  <c r="GT48" i="29"/>
  <c r="MR48" i="29"/>
  <c r="FN60" i="29"/>
  <c r="FU42" i="29"/>
  <c r="FU78" i="29" s="1"/>
  <c r="MR32" i="29"/>
  <c r="MR33" i="29" s="1"/>
  <c r="MR41" i="29" s="1"/>
  <c r="MR77" i="29" s="1"/>
  <c r="CV49" i="29"/>
  <c r="EO50" i="29"/>
  <c r="EO57" i="29" s="1"/>
  <c r="EO76" i="29" s="1"/>
  <c r="JM60" i="29"/>
  <c r="JM48" i="29"/>
  <c r="CV61" i="29"/>
  <c r="CV80" i="29" s="1"/>
  <c r="JM50" i="29"/>
  <c r="JM57" i="29" s="1"/>
  <c r="JM76" i="29" s="1"/>
  <c r="EW57" i="29"/>
  <c r="EW76" i="29" s="1"/>
  <c r="JJ60" i="29"/>
  <c r="JJ32" i="29"/>
  <c r="JJ33" i="29" s="1"/>
  <c r="JJ41" i="29" s="1"/>
  <c r="JJ77" i="29" s="1"/>
  <c r="JJ48" i="29"/>
  <c r="JJ50" i="29"/>
  <c r="JJ57" i="29" s="1"/>
  <c r="JJ76" i="29" s="1"/>
  <c r="GN61" i="29"/>
  <c r="GN80" i="29" s="1"/>
  <c r="EO32" i="29"/>
  <c r="EO42" i="29" s="1"/>
  <c r="EO78" i="29" s="1"/>
  <c r="GN49" i="29"/>
  <c r="EO60" i="29"/>
  <c r="EY61" i="29"/>
  <c r="EY80" i="29" s="1"/>
  <c r="BO48" i="29"/>
  <c r="HT33" i="29"/>
  <c r="HT41" i="29" s="1"/>
  <c r="HT77" i="29" s="1"/>
  <c r="BO32" i="29"/>
  <c r="BO42" i="29" s="1"/>
  <c r="BO78" i="29" s="1"/>
  <c r="FO49" i="29"/>
  <c r="CY48" i="29"/>
  <c r="CY50" i="29"/>
  <c r="CY40" i="29"/>
  <c r="DN32" i="29"/>
  <c r="DN33" i="29" s="1"/>
  <c r="DN41" i="29" s="1"/>
  <c r="DN77" i="29" s="1"/>
  <c r="CU42" i="29"/>
  <c r="CU78" i="29" s="1"/>
  <c r="FO61" i="29"/>
  <c r="FO80" i="29" s="1"/>
  <c r="FO42" i="29"/>
  <c r="FO78" i="29" s="1"/>
  <c r="DS31" i="29"/>
  <c r="DJ32" i="29"/>
  <c r="DJ42" i="29" s="1"/>
  <c r="DJ78" i="29" s="1"/>
  <c r="DJ60" i="29"/>
  <c r="DJ50" i="29"/>
  <c r="DJ57" i="29" s="1"/>
  <c r="DJ76" i="29" s="1"/>
  <c r="LZ57" i="29"/>
  <c r="LZ76" i="29" s="1"/>
  <c r="FA48" i="29"/>
  <c r="FA32" i="29"/>
  <c r="FA42" i="29" s="1"/>
  <c r="FA78" i="29" s="1"/>
  <c r="FA60" i="29"/>
  <c r="CQ61" i="29"/>
  <c r="CQ80" i="29" s="1"/>
  <c r="S57" i="29"/>
  <c r="S76" i="29" s="1"/>
  <c r="NB48" i="29"/>
  <c r="NB32" i="29"/>
  <c r="NB42" i="29" s="1"/>
  <c r="NB78" i="29" s="1"/>
  <c r="GC57" i="29"/>
  <c r="GC76" i="29" s="1"/>
  <c r="GE42" i="29"/>
  <c r="GE78" i="29" s="1"/>
  <c r="CQ49" i="29"/>
  <c r="BO50" i="29"/>
  <c r="BO57" i="29" s="1"/>
  <c r="BO76" i="29" s="1"/>
  <c r="IR33" i="29"/>
  <c r="IR41" i="29" s="1"/>
  <c r="IR77" i="29" s="1"/>
  <c r="MA31" i="29"/>
  <c r="AA57" i="29"/>
  <c r="AA76" i="29" s="1"/>
  <c r="HA57" i="29"/>
  <c r="HA76" i="29" s="1"/>
  <c r="AO33" i="29"/>
  <c r="AO41" i="29" s="1"/>
  <c r="AO77" i="29" s="1"/>
  <c r="BI40" i="29"/>
  <c r="HC42" i="29"/>
  <c r="HC78" i="29" s="1"/>
  <c r="AW42" i="29"/>
  <c r="AW78" i="29" s="1"/>
  <c r="AW33" i="29"/>
  <c r="AB42" i="29"/>
  <c r="AB78" i="29" s="1"/>
  <c r="AB41" i="29"/>
  <c r="AB77" i="29" s="1"/>
  <c r="AB49" i="29"/>
  <c r="AB61" i="29"/>
  <c r="AB80" i="29" s="1"/>
  <c r="FJ60" i="29"/>
  <c r="FJ32" i="29"/>
  <c r="FJ50" i="29"/>
  <c r="FJ57" i="29" s="1"/>
  <c r="FJ76" i="29" s="1"/>
  <c r="MQ33" i="29"/>
  <c r="MQ42" i="29"/>
  <c r="MQ78" i="29" s="1"/>
  <c r="FV42" i="29"/>
  <c r="FV78" i="29" s="1"/>
  <c r="BU32" i="29"/>
  <c r="BU33" i="29" s="1"/>
  <c r="BU41" i="29" s="1"/>
  <c r="BU77" i="29" s="1"/>
  <c r="GV33" i="29"/>
  <c r="GV41" i="29" s="1"/>
  <c r="GV77" i="29" s="1"/>
  <c r="KI32" i="29"/>
  <c r="JN33" i="29"/>
  <c r="JN42" i="29"/>
  <c r="JN78" i="29" s="1"/>
  <c r="KI50" i="29"/>
  <c r="KI57" i="29" s="1"/>
  <c r="KI76" i="29" s="1"/>
  <c r="BM49" i="29"/>
  <c r="KV42" i="29"/>
  <c r="KV78" i="29" s="1"/>
  <c r="BM61" i="29"/>
  <c r="BM80" i="29" s="1"/>
  <c r="KI48" i="29"/>
  <c r="IH57" i="29"/>
  <c r="IH76" i="29" s="1"/>
  <c r="BW33" i="29"/>
  <c r="BW41" i="29" s="1"/>
  <c r="BW77" i="29" s="1"/>
  <c r="IB60" i="29"/>
  <c r="ED32" i="29"/>
  <c r="ED33" i="29" s="1"/>
  <c r="ED41" i="29" s="1"/>
  <c r="ED77" i="29" s="1"/>
  <c r="K57" i="29"/>
  <c r="K76" i="29" s="1"/>
  <c r="IB50" i="29"/>
  <c r="IB57" i="29" s="1"/>
  <c r="IB76" i="29" s="1"/>
  <c r="J42" i="29"/>
  <c r="J78" i="29" s="1"/>
  <c r="BH60" i="29"/>
  <c r="BH42" i="29"/>
  <c r="BH78" i="29" s="1"/>
  <c r="BH33" i="29"/>
  <c r="BH41" i="29" s="1"/>
  <c r="BH77" i="29" s="1"/>
  <c r="BH50" i="29"/>
  <c r="BH57" i="29" s="1"/>
  <c r="BH76" i="29" s="1"/>
  <c r="BX40" i="29"/>
  <c r="BH48" i="29"/>
  <c r="BX31" i="29"/>
  <c r="EQ42" i="29"/>
  <c r="EQ78" i="29" s="1"/>
  <c r="FM50" i="29"/>
  <c r="FM57" i="29" s="1"/>
  <c r="FM76" i="29" s="1"/>
  <c r="LN49" i="29"/>
  <c r="LL48" i="29"/>
  <c r="IZ33" i="29"/>
  <c r="IZ42" i="29"/>
  <c r="IZ78" i="29" s="1"/>
  <c r="JY31" i="29"/>
  <c r="KY31" i="29"/>
  <c r="KJ33" i="29"/>
  <c r="KJ41" i="29" s="1"/>
  <c r="KJ77" i="29" s="1"/>
  <c r="LL50" i="29"/>
  <c r="LL57" i="29" s="1"/>
  <c r="LL76" i="29" s="1"/>
  <c r="MT60" i="29"/>
  <c r="FM60" i="29"/>
  <c r="FM32" i="29"/>
  <c r="KM33" i="29"/>
  <c r="KM41" i="29" s="1"/>
  <c r="KM77" i="29" s="1"/>
  <c r="MT32" i="29"/>
  <c r="MT33" i="29" s="1"/>
  <c r="MT41" i="29" s="1"/>
  <c r="MT77" i="29" s="1"/>
  <c r="JL42" i="29"/>
  <c r="JL78" i="29" s="1"/>
  <c r="LL32" i="29"/>
  <c r="LL33" i="29" s="1"/>
  <c r="LL41" i="29" s="1"/>
  <c r="LL77" i="29" s="1"/>
  <c r="MT48" i="29"/>
  <c r="FM48" i="29"/>
  <c r="KX33" i="29"/>
  <c r="KX42" i="29"/>
  <c r="KX78" i="29" s="1"/>
  <c r="FP42" i="29"/>
  <c r="FP78" i="29" s="1"/>
  <c r="FP33" i="29"/>
  <c r="HR48" i="29"/>
  <c r="JD33" i="29"/>
  <c r="JD41" i="29" s="1"/>
  <c r="JD77" i="29" s="1"/>
  <c r="NE33" i="29"/>
  <c r="NE41" i="29" s="1"/>
  <c r="NE77" i="29" s="1"/>
  <c r="DB31" i="29"/>
  <c r="IB32" i="29"/>
  <c r="FQ40" i="29"/>
  <c r="EG40" i="29"/>
  <c r="BR42" i="29"/>
  <c r="BR78" i="29" s="1"/>
  <c r="HA33" i="29"/>
  <c r="HA41" i="29" s="1"/>
  <c r="HA77" i="29" s="1"/>
  <c r="HA42" i="29"/>
  <c r="HA78" i="29" s="1"/>
  <c r="S42" i="29"/>
  <c r="S78" i="29" s="1"/>
  <c r="KQ33" i="29"/>
  <c r="KQ41" i="29" s="1"/>
  <c r="KQ77" i="29" s="1"/>
  <c r="K33" i="29"/>
  <c r="K41" i="29" s="1"/>
  <c r="K77" i="29" s="1"/>
  <c r="HR32" i="29"/>
  <c r="HR33" i="29" s="1"/>
  <c r="HR41" i="29" s="1"/>
  <c r="HR77" i="29" s="1"/>
  <c r="BR60" i="29"/>
  <c r="BR48" i="29"/>
  <c r="DG49" i="29"/>
  <c r="BR50" i="29"/>
  <c r="BR57" i="29" s="1"/>
  <c r="BR76" i="29" s="1"/>
  <c r="LQ57" i="29"/>
  <c r="LQ76" i="29" s="1"/>
  <c r="IF57" i="29"/>
  <c r="IF76" i="29" s="1"/>
  <c r="DG61" i="29"/>
  <c r="DG80" i="29" s="1"/>
  <c r="HP33" i="29"/>
  <c r="HP41" i="29" s="1"/>
  <c r="HP77" i="29" s="1"/>
  <c r="HP42" i="29"/>
  <c r="HP78" i="29" s="1"/>
  <c r="ET33" i="29"/>
  <c r="ET41" i="29" s="1"/>
  <c r="ET77" i="29" s="1"/>
  <c r="AU42" i="29"/>
  <c r="AU78" i="29" s="1"/>
  <c r="FN32" i="29"/>
  <c r="FN33" i="29" s="1"/>
  <c r="FN41" i="29" s="1"/>
  <c r="FN77" i="29" s="1"/>
  <c r="DV57" i="29"/>
  <c r="DV76" i="29" s="1"/>
  <c r="BU48" i="29"/>
  <c r="AO57" i="29"/>
  <c r="AO76" i="29" s="1"/>
  <c r="FN50" i="29"/>
  <c r="FN57" i="29" s="1"/>
  <c r="FN76" i="29" s="1"/>
  <c r="JP61" i="29"/>
  <c r="JP80" i="29" s="1"/>
  <c r="LX32" i="29"/>
  <c r="LX42" i="29" s="1"/>
  <c r="LX78" i="29" s="1"/>
  <c r="HQ33" i="29"/>
  <c r="HQ41" i="29" s="1"/>
  <c r="HQ77" i="29" s="1"/>
  <c r="BA32" i="29"/>
  <c r="BA42" i="29" s="1"/>
  <c r="BA78" i="29" s="1"/>
  <c r="FF42" i="29"/>
  <c r="FF78" i="29" s="1"/>
  <c r="CG33" i="29"/>
  <c r="CG41" i="29" s="1"/>
  <c r="CG77" i="29" s="1"/>
  <c r="BU50" i="29"/>
  <c r="BU57" i="29" s="1"/>
  <c r="BU76" i="29" s="1"/>
  <c r="HR50" i="29"/>
  <c r="HR57" i="29" s="1"/>
  <c r="HR76" i="29" s="1"/>
  <c r="LN42" i="29"/>
  <c r="LN78" i="29" s="1"/>
  <c r="HV31" i="29"/>
  <c r="JP49" i="29"/>
  <c r="EK40" i="29"/>
  <c r="FX33" i="29"/>
  <c r="FX41" i="29" s="1"/>
  <c r="FX77" i="29" s="1"/>
  <c r="JE32" i="29"/>
  <c r="JE42" i="29" s="1"/>
  <c r="JE78" i="29" s="1"/>
  <c r="ND57" i="29"/>
  <c r="ND76" i="29" s="1"/>
  <c r="KF42" i="29"/>
  <c r="KF78" i="29" s="1"/>
  <c r="CK33" i="29"/>
  <c r="CK41" i="29" s="1"/>
  <c r="CK77" i="29" s="1"/>
  <c r="ED48" i="29"/>
  <c r="EZ32" i="29"/>
  <c r="EZ42" i="29" s="1"/>
  <c r="EZ78" i="29" s="1"/>
  <c r="U48" i="29"/>
  <c r="MM42" i="29"/>
  <c r="MM78" i="29" s="1"/>
  <c r="JB57" i="29"/>
  <c r="JB76" i="29" s="1"/>
  <c r="EE32" i="29"/>
  <c r="EE42" i="29" s="1"/>
  <c r="EE78" i="29" s="1"/>
  <c r="HE32" i="29"/>
  <c r="HE42" i="29" s="1"/>
  <c r="HE78" i="29" s="1"/>
  <c r="U50" i="29"/>
  <c r="U57" i="29" s="1"/>
  <c r="U76" i="29" s="1"/>
  <c r="MZ57" i="29"/>
  <c r="MZ76" i="29" s="1"/>
  <c r="IG57" i="29"/>
  <c r="IG76" i="29" s="1"/>
  <c r="EE48" i="29"/>
  <c r="ED50" i="29"/>
  <c r="ED57" i="29" s="1"/>
  <c r="ED76" i="29" s="1"/>
  <c r="U32" i="29"/>
  <c r="U33" i="29" s="1"/>
  <c r="U41" i="29" s="1"/>
  <c r="U77" i="29" s="1"/>
  <c r="FK60" i="29"/>
  <c r="FK32" i="29"/>
  <c r="FK42" i="29" s="1"/>
  <c r="FK78" i="29" s="1"/>
  <c r="FZ50" i="29"/>
  <c r="FZ57" i="29" s="1"/>
  <c r="FZ76" i="29" s="1"/>
  <c r="FZ60" i="29"/>
  <c r="FZ48" i="29"/>
  <c r="HE50" i="29"/>
  <c r="HE57" i="29" s="1"/>
  <c r="HE76" i="29" s="1"/>
  <c r="JF50" i="29"/>
  <c r="JF57" i="29" s="1"/>
  <c r="JF76" i="29" s="1"/>
  <c r="EI48" i="29"/>
  <c r="BF61" i="29"/>
  <c r="BF80" i="29" s="1"/>
  <c r="EE60" i="29"/>
  <c r="JW41" i="29"/>
  <c r="JW77" i="29" s="1"/>
  <c r="JW61" i="29"/>
  <c r="JW80" i="29" s="1"/>
  <c r="JW49" i="29"/>
  <c r="IL42" i="29"/>
  <c r="IL78" i="29" s="1"/>
  <c r="DQ33" i="29"/>
  <c r="DQ41" i="29" s="1"/>
  <c r="DQ77" i="29" s="1"/>
  <c r="CD31" i="29"/>
  <c r="JF32" i="29"/>
  <c r="JF33" i="29" s="1"/>
  <c r="JF41" i="29" s="1"/>
  <c r="JF77" i="29" s="1"/>
  <c r="HF32" i="29"/>
  <c r="HF33" i="29" s="1"/>
  <c r="HF41" i="29" s="1"/>
  <c r="HF77" i="29" s="1"/>
  <c r="JX57" i="29"/>
  <c r="JX76" i="29" s="1"/>
  <c r="IW57" i="29"/>
  <c r="IW76" i="29" s="1"/>
  <c r="MC32" i="29"/>
  <c r="MC42" i="29" s="1"/>
  <c r="MC78" i="29" s="1"/>
  <c r="GJ57" i="29"/>
  <c r="GJ76" i="29" s="1"/>
  <c r="FH57" i="29"/>
  <c r="FH76" i="29" s="1"/>
  <c r="IN33" i="29"/>
  <c r="IN41" i="29" s="1"/>
  <c r="IN77" i="29" s="1"/>
  <c r="EZ48" i="29"/>
  <c r="EI50" i="29"/>
  <c r="EI57" i="29" s="1"/>
  <c r="EI76" i="29" s="1"/>
  <c r="NB60" i="29"/>
  <c r="LO57" i="29"/>
  <c r="LO76" i="29" s="1"/>
  <c r="FE57" i="29"/>
  <c r="FE76" i="29" s="1"/>
  <c r="BV57" i="29"/>
  <c r="BV76" i="29" s="1"/>
  <c r="EE57" i="29"/>
  <c r="EE76" i="29" s="1"/>
  <c r="BF49" i="29"/>
  <c r="HE48" i="29"/>
  <c r="JF48" i="29"/>
  <c r="EZ50" i="29"/>
  <c r="EZ57" i="29" s="1"/>
  <c r="EZ76" i="29" s="1"/>
  <c r="EI32" i="29"/>
  <c r="HQ57" i="29"/>
  <c r="HQ76" i="29" s="1"/>
  <c r="LN61" i="29"/>
  <c r="LN80" i="29" s="1"/>
  <c r="DN60" i="29"/>
  <c r="FK48" i="29"/>
  <c r="BI31" i="29"/>
  <c r="GD31" i="29"/>
  <c r="HN33" i="29"/>
  <c r="HN41" i="29" s="1"/>
  <c r="HN77" i="29" s="1"/>
  <c r="GR42" i="29"/>
  <c r="GR78" i="29" s="1"/>
  <c r="AD33" i="29"/>
  <c r="AD41" i="29" s="1"/>
  <c r="AD77" i="29" s="1"/>
  <c r="GW42" i="29"/>
  <c r="GW78" i="29" s="1"/>
  <c r="LQ42" i="29"/>
  <c r="LQ78" i="29" s="1"/>
  <c r="CX42" i="29"/>
  <c r="CX78" i="29" s="1"/>
  <c r="HL33" i="29"/>
  <c r="HL41" i="29" s="1"/>
  <c r="HL77" i="29" s="1"/>
  <c r="KE32" i="29"/>
  <c r="KE33" i="29" s="1"/>
  <c r="KE41" i="29" s="1"/>
  <c r="KE77" i="29" s="1"/>
  <c r="IH42" i="29"/>
  <c r="IH78" i="29" s="1"/>
  <c r="BA57" i="29"/>
  <c r="BA76" i="29" s="1"/>
  <c r="DN48" i="29"/>
  <c r="BA60" i="29"/>
  <c r="H28" i="29"/>
  <c r="GF57" i="29"/>
  <c r="GF76" i="29" s="1"/>
  <c r="LD49" i="29"/>
  <c r="DN57" i="29"/>
  <c r="DN76" i="29" s="1"/>
  <c r="BA48" i="29"/>
  <c r="LD61" i="29"/>
  <c r="LD80" i="29" s="1"/>
  <c r="IV33" i="29"/>
  <c r="IV61" i="29" s="1"/>
  <c r="IV80" i="29" s="1"/>
  <c r="IV42" i="29"/>
  <c r="IV78" i="29" s="1"/>
  <c r="GO32" i="29"/>
  <c r="GO33" i="29" s="1"/>
  <c r="GO41" i="29" s="1"/>
  <c r="GO77" i="29" s="1"/>
  <c r="IF33" i="29"/>
  <c r="IF41" i="29" s="1"/>
  <c r="IF77" i="29" s="1"/>
  <c r="HU50" i="29"/>
  <c r="HU57" i="29" s="1"/>
  <c r="HU76" i="29" s="1"/>
  <c r="FD57" i="29"/>
  <c r="FD76" i="29" s="1"/>
  <c r="HU48" i="29"/>
  <c r="M31" i="29"/>
  <c r="HU32" i="29"/>
  <c r="GY60" i="29"/>
  <c r="GY32" i="29"/>
  <c r="GY33" i="29" s="1"/>
  <c r="GY41" i="29" s="1"/>
  <c r="GY77" i="29" s="1"/>
  <c r="AT57" i="29"/>
  <c r="AT76" i="29" s="1"/>
  <c r="MU57" i="29"/>
  <c r="MU76" i="29" s="1"/>
  <c r="KZ57" i="29"/>
  <c r="KZ76" i="29" s="1"/>
  <c r="DB40" i="29"/>
  <c r="KG40" i="29"/>
  <c r="EU42" i="29"/>
  <c r="EU78" i="29" s="1"/>
  <c r="GK57" i="29"/>
  <c r="GK76" i="29" s="1"/>
  <c r="IL57" i="29"/>
  <c r="IL76" i="29" s="1"/>
  <c r="BW57" i="29"/>
  <c r="BW76" i="29" s="1"/>
  <c r="GA32" i="29"/>
  <c r="GA42" i="29" s="1"/>
  <c r="GA78" i="29" s="1"/>
  <c r="GA60" i="29"/>
  <c r="BE57" i="29"/>
  <c r="BE76" i="29" s="1"/>
  <c r="KF61" i="29"/>
  <c r="KF80" i="29" s="1"/>
  <c r="LH49" i="29"/>
  <c r="AP57" i="29"/>
  <c r="AP76" i="29" s="1"/>
  <c r="LR57" i="29"/>
  <c r="LR76" i="29" s="1"/>
  <c r="FT57" i="29"/>
  <c r="FT76" i="29" s="1"/>
  <c r="KV61" i="29"/>
  <c r="KV80" i="29" s="1"/>
  <c r="CZ49" i="29"/>
  <c r="AU61" i="29"/>
  <c r="AU80" i="29" s="1"/>
  <c r="CX57" i="29"/>
  <c r="CX76" i="29" s="1"/>
  <c r="S61" i="29"/>
  <c r="S80" i="29" s="1"/>
  <c r="LZ61" i="29"/>
  <c r="LZ80" i="29" s="1"/>
  <c r="DW42" i="29"/>
  <c r="DW78" i="29" s="1"/>
  <c r="DW33" i="29"/>
  <c r="DW61" i="29" s="1"/>
  <c r="DW80" i="29" s="1"/>
  <c r="ER61" i="29"/>
  <c r="ER80" i="29" s="1"/>
  <c r="AZ61" i="29"/>
  <c r="AZ80" i="29" s="1"/>
  <c r="BJ61" i="29"/>
  <c r="BJ80" i="29" s="1"/>
  <c r="LQ61" i="29"/>
  <c r="LQ80" i="29" s="1"/>
  <c r="IQ40" i="29"/>
  <c r="DM57" i="29"/>
  <c r="DM76" i="29" s="1"/>
  <c r="LT49" i="29"/>
  <c r="GR61" i="29"/>
  <c r="GR80" i="29" s="1"/>
  <c r="EP32" i="29"/>
  <c r="EP33" i="29" s="1"/>
  <c r="EP41" i="29" s="1"/>
  <c r="EP77" i="29" s="1"/>
  <c r="EP60" i="29"/>
  <c r="HC49" i="29"/>
  <c r="JL61" i="29"/>
  <c r="JL80" i="29" s="1"/>
  <c r="KL57" i="29"/>
  <c r="KL76" i="29" s="1"/>
  <c r="CX61" i="29"/>
  <c r="CX80" i="29" s="1"/>
  <c r="CT32" i="29"/>
  <c r="EU57" i="29"/>
  <c r="EU76" i="29" s="1"/>
  <c r="FV61" i="29"/>
  <c r="FV80" i="29" s="1"/>
  <c r="DH61" i="29"/>
  <c r="DH80" i="29" s="1"/>
  <c r="CP61" i="29"/>
  <c r="CP80" i="29" s="1"/>
  <c r="IM42" i="29"/>
  <c r="IM78" i="29" s="1"/>
  <c r="IM33" i="29"/>
  <c r="IM61" i="29" s="1"/>
  <c r="IM80" i="29" s="1"/>
  <c r="EQ61" i="29"/>
  <c r="EQ80" i="29" s="1"/>
  <c r="O33" i="29"/>
  <c r="O61" i="29" s="1"/>
  <c r="O80" i="29" s="1"/>
  <c r="O42" i="29"/>
  <c r="O78" i="29" s="1"/>
  <c r="CF61" i="29"/>
  <c r="CF80" i="29" s="1"/>
  <c r="AV61" i="29"/>
  <c r="AV80" i="29" s="1"/>
  <c r="GE61" i="29"/>
  <c r="GE80" i="29" s="1"/>
  <c r="EU61" i="29"/>
  <c r="EU80" i="29" s="1"/>
  <c r="J61" i="29"/>
  <c r="J80" i="29" s="1"/>
  <c r="MM61" i="29"/>
  <c r="MM80" i="29" s="1"/>
  <c r="FF61" i="29"/>
  <c r="FF80" i="29" s="1"/>
  <c r="IU48" i="29"/>
  <c r="IU60" i="29"/>
  <c r="AA33" i="29"/>
  <c r="AA42" i="29"/>
  <c r="AA78" i="29" s="1"/>
  <c r="EF61" i="29"/>
  <c r="EF80" i="29" s="1"/>
  <c r="CU61" i="29"/>
  <c r="HD61" i="29"/>
  <c r="HD80" i="29" s="1"/>
  <c r="HB61" i="29"/>
  <c r="HB80" i="29" s="1"/>
  <c r="LT61" i="29"/>
  <c r="LT80" i="29" s="1"/>
  <c r="IA61" i="29"/>
  <c r="IA80" i="29" s="1"/>
  <c r="P61" i="29"/>
  <c r="P80" i="29" s="1"/>
  <c r="GZ33" i="29"/>
  <c r="GZ61" i="29" s="1"/>
  <c r="GZ80" i="29" s="1"/>
  <c r="GZ42" i="29"/>
  <c r="GZ78" i="29" s="1"/>
  <c r="NF42" i="29"/>
  <c r="NF78" i="29" s="1"/>
  <c r="NF33" i="29"/>
  <c r="NF61" i="29" s="1"/>
  <c r="NF80" i="29" s="1"/>
  <c r="HC61" i="29"/>
  <c r="HC80" i="29" s="1"/>
  <c r="IL61" i="29"/>
  <c r="IL80" i="29" s="1"/>
  <c r="DR61" i="29"/>
  <c r="DR80" i="29" s="1"/>
  <c r="IH61" i="29"/>
  <c r="IH80" i="29" s="1"/>
  <c r="IT57" i="29"/>
  <c r="IT76" i="29" s="1"/>
  <c r="AX57" i="29"/>
  <c r="AX76" i="29" s="1"/>
  <c r="IO57" i="29"/>
  <c r="IO76" i="29" s="1"/>
  <c r="HJ57" i="29"/>
  <c r="HJ76" i="29" s="1"/>
  <c r="EM61" i="29"/>
  <c r="EM80" i="29" s="1"/>
  <c r="ID61" i="29"/>
  <c r="ID80" i="29" s="1"/>
  <c r="T61" i="29"/>
  <c r="T80" i="29" s="1"/>
  <c r="Z61" i="29"/>
  <c r="Z80" i="29" s="1"/>
  <c r="FB57" i="29"/>
  <c r="GW61" i="29"/>
  <c r="GW80" i="29" s="1"/>
  <c r="CB61" i="29"/>
  <c r="CB80" i="29" s="1"/>
  <c r="BE61" i="29"/>
  <c r="BE80" i="29" s="1"/>
  <c r="LI61" i="29"/>
  <c r="LI80" i="29" s="1"/>
  <c r="BN61" i="29"/>
  <c r="BN80" i="29" s="1"/>
  <c r="EA61" i="29"/>
  <c r="EA80" i="29" s="1"/>
  <c r="IT61" i="29"/>
  <c r="IT80" i="29" s="1"/>
  <c r="BZ61" i="29"/>
  <c r="BZ80" i="29" s="1"/>
  <c r="LV48" i="29"/>
  <c r="LV50" i="29"/>
  <c r="LE48" i="29"/>
  <c r="LE50" i="29"/>
  <c r="CA32" i="29"/>
  <c r="CA33" i="29" s="1"/>
  <c r="CA41" i="29" s="1"/>
  <c r="CA77" i="29" s="1"/>
  <c r="CA48" i="29"/>
  <c r="CA50" i="29"/>
  <c r="JA50" i="29"/>
  <c r="JA48" i="29"/>
  <c r="LY48" i="29"/>
  <c r="LY50" i="29"/>
  <c r="KG32" i="29"/>
  <c r="KG33" i="29" s="1"/>
  <c r="KG41" i="29" s="1"/>
  <c r="KG77" i="29" s="1"/>
  <c r="KG48" i="29"/>
  <c r="KG50" i="29"/>
  <c r="MB40" i="29"/>
  <c r="MB48" i="29"/>
  <c r="MB50" i="29"/>
  <c r="MB32" i="29"/>
  <c r="MB33" i="29" s="1"/>
  <c r="MB41" i="29" s="1"/>
  <c r="MB77" i="29" s="1"/>
  <c r="CH32" i="29"/>
  <c r="CH42" i="29" s="1"/>
  <c r="CH78" i="29" s="1"/>
  <c r="CH50" i="29"/>
  <c r="CH57" i="29" s="1"/>
  <c r="CH76" i="29" s="1"/>
  <c r="CH48" i="29"/>
  <c r="FG48" i="29"/>
  <c r="FG50" i="29"/>
  <c r="MK48" i="29"/>
  <c r="MK50" i="29"/>
  <c r="KT40" i="29"/>
  <c r="KT48" i="29"/>
  <c r="KT50" i="29"/>
  <c r="KT32" i="29"/>
  <c r="KT42" i="29" s="1"/>
  <c r="KT78" i="29" s="1"/>
  <c r="R40" i="29"/>
  <c r="R48" i="29"/>
  <c r="R50" i="29"/>
  <c r="R32" i="29"/>
  <c r="R42" i="29" s="1"/>
  <c r="R78" i="29" s="1"/>
  <c r="MP48" i="29"/>
  <c r="MP50" i="29"/>
  <c r="MP57" i="29" s="1"/>
  <c r="MP76" i="29" s="1"/>
  <c r="MP32" i="29"/>
  <c r="MP33" i="29" s="1"/>
  <c r="MP41" i="29" s="1"/>
  <c r="MP77" i="29" s="1"/>
  <c r="BQ48" i="29"/>
  <c r="BQ50" i="29"/>
  <c r="BS40" i="29"/>
  <c r="BS50" i="29"/>
  <c r="BS48" i="29"/>
  <c r="HY32" i="29"/>
  <c r="HY42" i="29" s="1"/>
  <c r="HY78" i="29" s="1"/>
  <c r="HY50" i="29"/>
  <c r="HY57" i="29" s="1"/>
  <c r="HY76" i="29" s="1"/>
  <c r="HY48" i="29"/>
  <c r="JZ48" i="29"/>
  <c r="JZ50" i="29"/>
  <c r="FQ48" i="29"/>
  <c r="FQ50" i="29"/>
  <c r="FQ32" i="29"/>
  <c r="FQ42" i="29" s="1"/>
  <c r="FQ78" i="29" s="1"/>
  <c r="EG32" i="29"/>
  <c r="EG42" i="29" s="1"/>
  <c r="EG78" i="29" s="1"/>
  <c r="EG50" i="29"/>
  <c r="EG48" i="29"/>
  <c r="JI32" i="29"/>
  <c r="JI33" i="29" s="1"/>
  <c r="JI41" i="29" s="1"/>
  <c r="JI77" i="29" s="1"/>
  <c r="JI48" i="29"/>
  <c r="JI50" i="29"/>
  <c r="JI57" i="29" s="1"/>
  <c r="JI76" i="29" s="1"/>
  <c r="GL40" i="29"/>
  <c r="GL48" i="29"/>
  <c r="GL50" i="29"/>
  <c r="AL32" i="29"/>
  <c r="AL33" i="29" s="1"/>
  <c r="AL41" i="29" s="1"/>
  <c r="AL77" i="29" s="1"/>
  <c r="AL48" i="29"/>
  <c r="AL50" i="29"/>
  <c r="AL57" i="29" s="1"/>
  <c r="EH40" i="29"/>
  <c r="EH50" i="29"/>
  <c r="EH48" i="29"/>
  <c r="W48" i="29"/>
  <c r="W50" i="29"/>
  <c r="JQ48" i="29"/>
  <c r="JQ50" i="29"/>
  <c r="EK32" i="29"/>
  <c r="EK42" i="29" s="1"/>
  <c r="EK78" i="29" s="1"/>
  <c r="EK48" i="29"/>
  <c r="EK50" i="29"/>
  <c r="BC48" i="29"/>
  <c r="BC50" i="29"/>
  <c r="CD40" i="29"/>
  <c r="IX48" i="29"/>
  <c r="IX50" i="29"/>
  <c r="HZ40" i="29"/>
  <c r="HZ50" i="29"/>
  <c r="HZ48" i="29"/>
  <c r="HM31" i="29"/>
  <c r="JK32" i="29"/>
  <c r="JK33" i="29" s="1"/>
  <c r="JK41" i="29" s="1"/>
  <c r="JK77" i="29" s="1"/>
  <c r="JK50" i="29"/>
  <c r="JK57" i="29" s="1"/>
  <c r="JK76" i="29" s="1"/>
  <c r="JK48" i="29"/>
  <c r="CL32" i="29"/>
  <c r="CL33" i="29" s="1"/>
  <c r="CL41" i="29" s="1"/>
  <c r="CL77" i="29" s="1"/>
  <c r="CL50" i="29"/>
  <c r="CL57" i="29" s="1"/>
  <c r="CL76" i="29" s="1"/>
  <c r="CL48" i="29"/>
  <c r="IC48" i="29"/>
  <c r="IC50" i="29"/>
  <c r="BK32" i="29"/>
  <c r="BK33" i="29" s="1"/>
  <c r="BK41" i="29" s="1"/>
  <c r="BK77" i="29" s="1"/>
  <c r="BK48" i="29"/>
  <c r="BK50" i="29"/>
  <c r="BK57" i="29" s="1"/>
  <c r="BK76" i="29" s="1"/>
  <c r="AY48" i="29"/>
  <c r="AY50" i="29"/>
  <c r="FI32" i="29"/>
  <c r="FI42" i="29" s="1"/>
  <c r="FI78" i="29" s="1"/>
  <c r="FI48" i="29"/>
  <c r="FI50" i="29"/>
  <c r="FI57" i="29" s="1"/>
  <c r="FI76" i="29" s="1"/>
  <c r="BY32" i="29"/>
  <c r="BY42" i="29" s="1"/>
  <c r="BY78" i="29" s="1"/>
  <c r="BY50" i="29"/>
  <c r="BY57" i="29" s="1"/>
  <c r="BY76" i="29" s="1"/>
  <c r="BY48" i="29"/>
  <c r="AK48" i="29"/>
  <c r="AK50" i="29"/>
  <c r="AK57" i="29" s="1"/>
  <c r="AK76" i="29" s="1"/>
  <c r="EL40" i="29"/>
  <c r="EL48" i="29"/>
  <c r="EL50" i="29"/>
  <c r="GG50" i="29"/>
  <c r="GG48" i="29"/>
  <c r="KU48" i="29"/>
  <c r="KU50" i="29"/>
  <c r="DE40" i="29"/>
  <c r="DE50" i="29"/>
  <c r="DE48" i="29"/>
  <c r="CU49" i="29"/>
  <c r="GR49" i="29"/>
  <c r="CP49" i="29"/>
  <c r="IL49" i="29"/>
  <c r="LH41" i="29"/>
  <c r="LH77" i="29" s="1"/>
  <c r="S49" i="29"/>
  <c r="EF49" i="29"/>
  <c r="KE50" i="29"/>
  <c r="KE57" i="29" s="1"/>
  <c r="KE76" i="29" s="1"/>
  <c r="KE48" i="29"/>
  <c r="MC48" i="29"/>
  <c r="MC50" i="29"/>
  <c r="MC57" i="29" s="1"/>
  <c r="MC76" i="29" s="1"/>
  <c r="LW33" i="29"/>
  <c r="LW49" i="29" s="1"/>
  <c r="LW42" i="29"/>
  <c r="LW78" i="29" s="1"/>
  <c r="LI49" i="29"/>
  <c r="JU32" i="29"/>
  <c r="JU50" i="29"/>
  <c r="JU57" i="29" s="1"/>
  <c r="JU76" i="29" s="1"/>
  <c r="JU48" i="29"/>
  <c r="JL49" i="29"/>
  <c r="CZ41" i="29"/>
  <c r="CZ77" i="29" s="1"/>
  <c r="ER49" i="29"/>
  <c r="IT49" i="29"/>
  <c r="CF49" i="29"/>
  <c r="T49" i="29"/>
  <c r="LU48" i="29"/>
  <c r="LU50" i="29"/>
  <c r="LP32" i="29"/>
  <c r="LP42" i="29" s="1"/>
  <c r="LP78" i="29" s="1"/>
  <c r="LP48" i="29"/>
  <c r="LP50" i="29"/>
  <c r="LP57" i="29" s="1"/>
  <c r="LP76" i="29" s="1"/>
  <c r="HW48" i="29"/>
  <c r="HW50" i="29"/>
  <c r="N50" i="29"/>
  <c r="N48" i="29"/>
  <c r="MX40" i="29"/>
  <c r="MX48" i="29"/>
  <c r="MX50" i="29"/>
  <c r="NA48" i="29"/>
  <c r="NA50" i="29"/>
  <c r="FR32" i="29"/>
  <c r="FR42" i="29" s="1"/>
  <c r="FR78" i="29" s="1"/>
  <c r="FR50" i="29"/>
  <c r="FR57" i="29" s="1"/>
  <c r="FR76" i="29" s="1"/>
  <c r="AQ32" i="29"/>
  <c r="AQ33" i="29" s="1"/>
  <c r="AQ41" i="29" s="1"/>
  <c r="AQ77" i="29" s="1"/>
  <c r="AQ48" i="29"/>
  <c r="AQ50" i="29"/>
  <c r="AQ57" i="29" s="1"/>
  <c r="AQ76" i="29" s="1"/>
  <c r="GY40" i="29"/>
  <c r="GY50" i="29"/>
  <c r="GY48" i="29"/>
  <c r="GH48" i="29"/>
  <c r="GH50" i="29"/>
  <c r="DI50" i="29"/>
  <c r="DI48" i="29"/>
  <c r="IQ32" i="29"/>
  <c r="IQ42" i="29" s="1"/>
  <c r="IQ78" i="29" s="1"/>
  <c r="IQ50" i="29"/>
  <c r="IQ48" i="29"/>
  <c r="GU50" i="29"/>
  <c r="GU48" i="29"/>
  <c r="MD50" i="29"/>
  <c r="MD48" i="29"/>
  <c r="V33" i="29"/>
  <c r="V41" i="29" s="1"/>
  <c r="V77" i="29" s="1"/>
  <c r="V42" i="29"/>
  <c r="V78" i="29" s="1"/>
  <c r="Q48" i="29"/>
  <c r="Q50" i="29"/>
  <c r="Q57" i="29" s="1"/>
  <c r="Q76" i="29" s="1"/>
  <c r="BZ49" i="29"/>
  <c r="GO48" i="29"/>
  <c r="GO50" i="29"/>
  <c r="GO57" i="29" s="1"/>
  <c r="GO76" i="29" s="1"/>
  <c r="LR33" i="29"/>
  <c r="LR61" i="29" s="1"/>
  <c r="LR80" i="29" s="1"/>
  <c r="LR42" i="29"/>
  <c r="LR78" i="29" s="1"/>
  <c r="GW49" i="29"/>
  <c r="FV49" i="29"/>
  <c r="IH49" i="29"/>
  <c r="JH42" i="29"/>
  <c r="JH78" i="29" s="1"/>
  <c r="JH33" i="29"/>
  <c r="JH61" i="29" s="1"/>
  <c r="JH80" i="29" s="1"/>
  <c r="FC32" i="29"/>
  <c r="FC48" i="29"/>
  <c r="FC50" i="29"/>
  <c r="FC57" i="29" s="1"/>
  <c r="FC76" i="29" s="1"/>
  <c r="CB49" i="29"/>
  <c r="BJ49" i="29"/>
  <c r="EM49" i="29"/>
  <c r="KC32" i="29"/>
  <c r="KC48" i="29"/>
  <c r="KC50" i="29"/>
  <c r="KC57" i="29" s="1"/>
  <c r="KC76" i="29" s="1"/>
  <c r="LZ49" i="29"/>
  <c r="DR49" i="29"/>
  <c r="IU32" i="29"/>
  <c r="IU50" i="29"/>
  <c r="IU57" i="29" s="1"/>
  <c r="IU76" i="29" s="1"/>
  <c r="KB33" i="29"/>
  <c r="KB41" i="29" s="1"/>
  <c r="KB77" i="29" s="1"/>
  <c r="KB42" i="29"/>
  <c r="KB78" i="29" s="1"/>
  <c r="JV40" i="29"/>
  <c r="JV48" i="29"/>
  <c r="JV50" i="29"/>
  <c r="MS50" i="29"/>
  <c r="MS48" i="29"/>
  <c r="LK48" i="29"/>
  <c r="LK50" i="29"/>
  <c r="JO48" i="29"/>
  <c r="JO50" i="29"/>
  <c r="DA32" i="29"/>
  <c r="DA33" i="29" s="1"/>
  <c r="DA41" i="29" s="1"/>
  <c r="DA77" i="29" s="1"/>
  <c r="DA48" i="29"/>
  <c r="DA50" i="29"/>
  <c r="DA57" i="29" s="1"/>
  <c r="DA76" i="29" s="1"/>
  <c r="AS48" i="29"/>
  <c r="AS50" i="29"/>
  <c r="LM32" i="29"/>
  <c r="LM33" i="29" s="1"/>
  <c r="LM41" i="29" s="1"/>
  <c r="LM77" i="29" s="1"/>
  <c r="LM48" i="29"/>
  <c r="LM50" i="29"/>
  <c r="LM57" i="29" s="1"/>
  <c r="LM76" i="29" s="1"/>
  <c r="JC32" i="29"/>
  <c r="JC33" i="29" s="1"/>
  <c r="JC41" i="29" s="1"/>
  <c r="JC77" i="29" s="1"/>
  <c r="JC50" i="29"/>
  <c r="JC57" i="29" s="1"/>
  <c r="JC76" i="29" s="1"/>
  <c r="JC48" i="29"/>
  <c r="KA48" i="29"/>
  <c r="KA50" i="29"/>
  <c r="AC32" i="29"/>
  <c r="AC42" i="29" s="1"/>
  <c r="AC78" i="29" s="1"/>
  <c r="AC48" i="29"/>
  <c r="AC50" i="29"/>
  <c r="AC57" i="29" s="1"/>
  <c r="AC76" i="29" s="1"/>
  <c r="EC32" i="29"/>
  <c r="EC42" i="29" s="1"/>
  <c r="EC78" i="29" s="1"/>
  <c r="EC48" i="29"/>
  <c r="EC50" i="29"/>
  <c r="EC57" i="29" s="1"/>
  <c r="EC76" i="29" s="1"/>
  <c r="MY32" i="29"/>
  <c r="MY42" i="29" s="1"/>
  <c r="MY78" i="29" s="1"/>
  <c r="MY48" i="29"/>
  <c r="MY50" i="29"/>
  <c r="MY57" i="29" s="1"/>
  <c r="MY76" i="29" s="1"/>
  <c r="HG50" i="29"/>
  <c r="HG48" i="29"/>
  <c r="DK40" i="29"/>
  <c r="DK50" i="29"/>
  <c r="DK48" i="29"/>
  <c r="IP48" i="29"/>
  <c r="IP50" i="29"/>
  <c r="JE50" i="29"/>
  <c r="JE57" i="29" s="1"/>
  <c r="JE76" i="29" s="1"/>
  <c r="JE48" i="29"/>
  <c r="NC32" i="29"/>
  <c r="NC33" i="29" s="1"/>
  <c r="NC41" i="29" s="1"/>
  <c r="NC77" i="29" s="1"/>
  <c r="NC48" i="29"/>
  <c r="NC50" i="29"/>
  <c r="NC57" i="29" s="1"/>
  <c r="NC76" i="29" s="1"/>
  <c r="ML32" i="29"/>
  <c r="ML33" i="29" s="1"/>
  <c r="ML41" i="29" s="1"/>
  <c r="ML77" i="29" s="1"/>
  <c r="ML48" i="29"/>
  <c r="ML50" i="29"/>
  <c r="ML57" i="29" s="1"/>
  <c r="ML76" i="29" s="1"/>
  <c r="IS31" i="29"/>
  <c r="CO31" i="29"/>
  <c r="Q32" i="29"/>
  <c r="EU49" i="29"/>
  <c r="AV49" i="29"/>
  <c r="JG32" i="29"/>
  <c r="JG50" i="29"/>
  <c r="JG57" i="29" s="1"/>
  <c r="JG76" i="29" s="1"/>
  <c r="JG48" i="29"/>
  <c r="GE49" i="29"/>
  <c r="P49" i="29"/>
  <c r="Z49" i="29"/>
  <c r="MM49" i="29"/>
  <c r="KN42" i="29"/>
  <c r="KN78" i="29" s="1"/>
  <c r="KN33" i="29"/>
  <c r="KN61" i="29" s="1"/>
  <c r="KN80" i="29" s="1"/>
  <c r="HO31" i="29"/>
  <c r="AZ49" i="29"/>
  <c r="FF49" i="29"/>
  <c r="LX50" i="29"/>
  <c r="LX57" i="29" s="1"/>
  <c r="LX76" i="29" s="1"/>
  <c r="LX48" i="29"/>
  <c r="HF40" i="29"/>
  <c r="HF50" i="29"/>
  <c r="HF48" i="29"/>
  <c r="BN49" i="29"/>
  <c r="AU49" i="29"/>
  <c r="HD49" i="29"/>
  <c r="CX49" i="29"/>
  <c r="CT50" i="29"/>
  <c r="CT57" i="29" s="1"/>
  <c r="CT76" i="29" s="1"/>
  <c r="CT48" i="29"/>
  <c r="KP33" i="29"/>
  <c r="KP41" i="29" s="1"/>
  <c r="KP77" i="29" s="1"/>
  <c r="KP42" i="29"/>
  <c r="KP78" i="29" s="1"/>
  <c r="DO40" i="29"/>
  <c r="DO48" i="29"/>
  <c r="DO50" i="29"/>
  <c r="IK48" i="29"/>
  <c r="IK50" i="29"/>
  <c r="AG48" i="29"/>
  <c r="AG50" i="29"/>
  <c r="LJ32" i="29"/>
  <c r="LJ42" i="29" s="1"/>
  <c r="LJ78" i="29" s="1"/>
  <c r="LJ50" i="29"/>
  <c r="LJ57" i="29" s="1"/>
  <c r="LJ76" i="29" s="1"/>
  <c r="LJ48" i="29"/>
  <c r="GP48" i="29"/>
  <c r="GP50" i="29"/>
  <c r="ME50" i="29"/>
  <c r="ME48" i="29"/>
  <c r="KS48" i="29"/>
  <c r="KS50" i="29"/>
  <c r="MI32" i="29"/>
  <c r="MI50" i="29"/>
  <c r="MI57" i="29" s="1"/>
  <c r="MI76" i="29" s="1"/>
  <c r="MI48" i="29"/>
  <c r="DZ40" i="29"/>
  <c r="DZ48" i="29"/>
  <c r="DZ50" i="29"/>
  <c r="KW32" i="29"/>
  <c r="KW42" i="29" s="1"/>
  <c r="KW78" i="29" s="1"/>
  <c r="KW50" i="29"/>
  <c r="KW57" i="29" s="1"/>
  <c r="KW76" i="29" s="1"/>
  <c r="KW48" i="29"/>
  <c r="CM32" i="29"/>
  <c r="CM42" i="29" s="1"/>
  <c r="CM78" i="29" s="1"/>
  <c r="CM50" i="29"/>
  <c r="CM57" i="29" s="1"/>
  <c r="CM76" i="29" s="1"/>
  <c r="CM48" i="29"/>
  <c r="GA50" i="29"/>
  <c r="GA57" i="29" s="1"/>
  <c r="GA76" i="29" s="1"/>
  <c r="GA48" i="29"/>
  <c r="GI32" i="29"/>
  <c r="GI42" i="29" s="1"/>
  <c r="GI78" i="29" s="1"/>
  <c r="GI48" i="29"/>
  <c r="GI50" i="29"/>
  <c r="GI57" i="29" s="1"/>
  <c r="GI76" i="29" s="1"/>
  <c r="MA40" i="29"/>
  <c r="II48" i="29"/>
  <c r="II50" i="29"/>
  <c r="KF49" i="29"/>
  <c r="ID49" i="29"/>
  <c r="BE49" i="29"/>
  <c r="EP50" i="29"/>
  <c r="EP57" i="29" s="1"/>
  <c r="EP76" i="29" s="1"/>
  <c r="EP48" i="29"/>
  <c r="EW42" i="29"/>
  <c r="EW78" i="29" s="1"/>
  <c r="EW33" i="29"/>
  <c r="EW41" i="29" s="1"/>
  <c r="EW77" i="29" s="1"/>
  <c r="CS31" i="29"/>
  <c r="J49" i="29"/>
  <c r="LQ49" i="29"/>
  <c r="MN32" i="29"/>
  <c r="MN50" i="29"/>
  <c r="MN57" i="29" s="1"/>
  <c r="MN76" i="29" s="1"/>
  <c r="MN48" i="29"/>
  <c r="JS42" i="29"/>
  <c r="JS78" i="29" s="1"/>
  <c r="JS33" i="29"/>
  <c r="JS41" i="29" s="1"/>
  <c r="JS77" i="29" s="1"/>
  <c r="HB41" i="29"/>
  <c r="HB77" i="29" s="1"/>
  <c r="DH49" i="29"/>
  <c r="KV49" i="29"/>
  <c r="I42" i="29"/>
  <c r="I78" i="29" s="1"/>
  <c r="I33" i="29"/>
  <c r="I49" i="29" s="1"/>
  <c r="EA49" i="29"/>
  <c r="EQ49" i="29"/>
  <c r="FR48" i="29"/>
  <c r="II32" i="29"/>
  <c r="II40" i="29"/>
  <c r="GG40" i="29"/>
  <c r="GG32" i="29"/>
  <c r="BC40" i="29"/>
  <c r="BC32" i="29"/>
  <c r="IX40" i="29"/>
  <c r="IX32" i="29"/>
  <c r="KS40" i="29"/>
  <c r="KS32" i="29"/>
  <c r="KY40" i="29"/>
  <c r="JO32" i="29"/>
  <c r="JO40" i="29"/>
  <c r="AS40" i="29"/>
  <c r="AS32" i="29"/>
  <c r="AY32" i="29"/>
  <c r="AY40" i="29"/>
  <c r="KA32" i="29"/>
  <c r="KA40" i="29"/>
  <c r="HG40" i="29"/>
  <c r="HG32" i="29"/>
  <c r="GH40" i="29"/>
  <c r="GH32" i="29"/>
  <c r="DI40" i="29"/>
  <c r="DI32" i="29"/>
  <c r="GU40" i="29"/>
  <c r="GU32" i="29"/>
  <c r="JY40" i="29"/>
  <c r="CE29" i="29"/>
  <c r="HW40" i="29"/>
  <c r="HW32" i="29"/>
  <c r="N40" i="29"/>
  <c r="N32" i="29"/>
  <c r="IC40" i="29"/>
  <c r="IC32" i="29"/>
  <c r="IK32" i="29"/>
  <c r="IK40" i="29"/>
  <c r="W40" i="29"/>
  <c r="W32" i="29"/>
  <c r="GP40" i="29"/>
  <c r="GP32" i="29"/>
  <c r="IP40" i="29"/>
  <c r="IP32" i="29"/>
  <c r="FD42" i="29"/>
  <c r="FD78" i="29" s="1"/>
  <c r="FD33" i="29"/>
  <c r="FD41" i="29" s="1"/>
  <c r="FD77" i="29" s="1"/>
  <c r="JV32" i="29"/>
  <c r="JR33" i="29"/>
  <c r="JR41" i="29" s="1"/>
  <c r="JR77" i="29" s="1"/>
  <c r="JR42" i="29"/>
  <c r="JR78" i="29" s="1"/>
  <c r="FB33" i="29"/>
  <c r="FB41" i="29" s="1"/>
  <c r="FB77" i="29" s="1"/>
  <c r="FB42" i="29"/>
  <c r="FB78" i="29" s="1"/>
  <c r="BG31" i="29"/>
  <c r="AX33" i="29"/>
  <c r="AX41" i="29" s="1"/>
  <c r="AX77" i="29" s="1"/>
  <c r="AX42" i="29"/>
  <c r="AX78" i="29" s="1"/>
  <c r="AH33" i="29"/>
  <c r="AH41" i="29" s="1"/>
  <c r="AH77" i="29" s="1"/>
  <c r="AH42" i="29"/>
  <c r="AH78" i="29" s="1"/>
  <c r="LB31" i="29"/>
  <c r="KL33" i="29"/>
  <c r="KL41" i="29" s="1"/>
  <c r="KL77" i="29" s="1"/>
  <c r="KL42" i="29"/>
  <c r="KL78" i="29" s="1"/>
  <c r="HJ33" i="29"/>
  <c r="HJ41" i="29" s="1"/>
  <c r="HJ77" i="29" s="1"/>
  <c r="HJ42" i="29"/>
  <c r="HJ78" i="29" s="1"/>
  <c r="LY32" i="29"/>
  <c r="LY40" i="29"/>
  <c r="GC42" i="29"/>
  <c r="GC78" i="29" s="1"/>
  <c r="GC33" i="29"/>
  <c r="GC41" i="29" s="1"/>
  <c r="GC77" i="29" s="1"/>
  <c r="DU31" i="29"/>
  <c r="EL32" i="29"/>
  <c r="DM42" i="29"/>
  <c r="DM78" i="29" s="1"/>
  <c r="DM33" i="29"/>
  <c r="DM41" i="29" s="1"/>
  <c r="DM77" i="29" s="1"/>
  <c r="GF42" i="29"/>
  <c r="GF78" i="29" s="1"/>
  <c r="GF33" i="29"/>
  <c r="GF41" i="29" s="1"/>
  <c r="GF77" i="29" s="1"/>
  <c r="MD32" i="29"/>
  <c r="MD40" i="29"/>
  <c r="MU33" i="29"/>
  <c r="MU41" i="29" s="1"/>
  <c r="MU77" i="29" s="1"/>
  <c r="MU42" i="29"/>
  <c r="MU78" i="29" s="1"/>
  <c r="KD40" i="29"/>
  <c r="HI42" i="29"/>
  <c r="HI78" i="29" s="1"/>
  <c r="HI33" i="29"/>
  <c r="HI41" i="29" s="1"/>
  <c r="HI77" i="29" s="1"/>
  <c r="GQ30" i="29"/>
  <c r="GQ31" i="29" s="1"/>
  <c r="AT33" i="29"/>
  <c r="AT41" i="29" s="1"/>
  <c r="AT77" i="29" s="1"/>
  <c r="AT42" i="29"/>
  <c r="AT78" i="29" s="1"/>
  <c r="AG32" i="29"/>
  <c r="AG40" i="29"/>
  <c r="BB33" i="29"/>
  <c r="BB41" i="29" s="1"/>
  <c r="BB77" i="29" s="1"/>
  <c r="BB42" i="29"/>
  <c r="BB78" i="29" s="1"/>
  <c r="HK31" i="29"/>
  <c r="IO42" i="29"/>
  <c r="IO78" i="29" s="1"/>
  <c r="IO33" i="29"/>
  <c r="IO41" i="29" s="1"/>
  <c r="IO77" i="29" s="1"/>
  <c r="KZ42" i="29"/>
  <c r="KZ78" i="29" s="1"/>
  <c r="KZ33" i="29"/>
  <c r="KZ41" i="29" s="1"/>
  <c r="KZ77" i="29" s="1"/>
  <c r="GK42" i="29"/>
  <c r="GK78" i="29" s="1"/>
  <c r="GK33" i="29"/>
  <c r="GK41" i="29" s="1"/>
  <c r="GK77" i="29" s="1"/>
  <c r="MX32" i="29"/>
  <c r="NA32" i="29"/>
  <c r="NA40" i="29"/>
  <c r="CA40" i="29"/>
  <c r="DZ32" i="29"/>
  <c r="ES30" i="29"/>
  <c r="ES31" i="29" s="1"/>
  <c r="FT42" i="29"/>
  <c r="FT78" i="29" s="1"/>
  <c r="FT33" i="29"/>
  <c r="FT41" i="29" s="1"/>
  <c r="FT77" i="29" s="1"/>
  <c r="BS32" i="29"/>
  <c r="GS27" i="29"/>
  <c r="GS28" i="29" s="1"/>
  <c r="GS29" i="29"/>
  <c r="JX42" i="29"/>
  <c r="JX78" i="29" s="1"/>
  <c r="JX33" i="29"/>
  <c r="JX41" i="29" s="1"/>
  <c r="JX77" i="29" s="1"/>
  <c r="GL32" i="29"/>
  <c r="JB33" i="29"/>
  <c r="JB41" i="29" s="1"/>
  <c r="JB77" i="29" s="1"/>
  <c r="JB42" i="29"/>
  <c r="JB78" i="29" s="1"/>
  <c r="IG42" i="29"/>
  <c r="IG78" i="29" s="1"/>
  <c r="IG33" i="29"/>
  <c r="IG41" i="29" s="1"/>
  <c r="IG77" i="29" s="1"/>
  <c r="MK32" i="29"/>
  <c r="MK40" i="29"/>
  <c r="MW26" i="29"/>
  <c r="MW27" i="29" s="1"/>
  <c r="MW28" i="29" s="1"/>
  <c r="MW29" i="29" s="1"/>
  <c r="KK30" i="29"/>
  <c r="KK31" i="29" s="1"/>
  <c r="LU32" i="29"/>
  <c r="LU40" i="29"/>
  <c r="IE30" i="29"/>
  <c r="IE31" i="29" s="1"/>
  <c r="MS32" i="29"/>
  <c r="MS40" i="29"/>
  <c r="FY31" i="29"/>
  <c r="LE32" i="29"/>
  <c r="LE40" i="29"/>
  <c r="LV40" i="29"/>
  <c r="LV32" i="29"/>
  <c r="ME32" i="29"/>
  <c r="ME40" i="29"/>
  <c r="MH33" i="29"/>
  <c r="MH41" i="29" s="1"/>
  <c r="MH77" i="29" s="1"/>
  <c r="MH42" i="29"/>
  <c r="MH78" i="29" s="1"/>
  <c r="JZ40" i="29"/>
  <c r="JZ32" i="29"/>
  <c r="AP33" i="29"/>
  <c r="AP41" i="29" s="1"/>
  <c r="AP77" i="29" s="1"/>
  <c r="AP42" i="29"/>
  <c r="AP78" i="29" s="1"/>
  <c r="AK32" i="29"/>
  <c r="HS27" i="29"/>
  <c r="HS28" i="29" s="1"/>
  <c r="HS29" i="29"/>
  <c r="KO31" i="29"/>
  <c r="FG32" i="29"/>
  <c r="FG40" i="29"/>
  <c r="FE42" i="29"/>
  <c r="FE78" i="29" s="1"/>
  <c r="FE33" i="29"/>
  <c r="FE41" i="29" s="1"/>
  <c r="FE77" i="29" s="1"/>
  <c r="AM30" i="29"/>
  <c r="AM31" i="29" s="1"/>
  <c r="EX31" i="29"/>
  <c r="DO32" i="29"/>
  <c r="CW29" i="29"/>
  <c r="JA32" i="29"/>
  <c r="JA40" i="29"/>
  <c r="LO33" i="29"/>
  <c r="LO41" i="29" s="1"/>
  <c r="LO77" i="29" s="1"/>
  <c r="LO42" i="29"/>
  <c r="LO78" i="29" s="1"/>
  <c r="LK32" i="29"/>
  <c r="LK40" i="29"/>
  <c r="JQ32" i="29"/>
  <c r="JQ40" i="29"/>
  <c r="CI30" i="29"/>
  <c r="CI31" i="29" s="1"/>
  <c r="BQ40" i="29"/>
  <c r="BQ32" i="29"/>
  <c r="FI33" i="29"/>
  <c r="FI41" i="29" s="1"/>
  <c r="FI77" i="29" s="1"/>
  <c r="DK32" i="29"/>
  <c r="KU32" i="29"/>
  <c r="KU40" i="29"/>
  <c r="LA30" i="29"/>
  <c r="LA40" i="29" s="1"/>
  <c r="MG30" i="29"/>
  <c r="MG31" i="29" s="1"/>
  <c r="ND33" i="29"/>
  <c r="ND41" i="29" s="1"/>
  <c r="ND77" i="29" s="1"/>
  <c r="ND42" i="29"/>
  <c r="ND78" i="29" s="1"/>
  <c r="IW42" i="29"/>
  <c r="IW78" i="29" s="1"/>
  <c r="IW33" i="29"/>
  <c r="IW41" i="29" s="1"/>
  <c r="IW77" i="29" s="1"/>
  <c r="EH32" i="29"/>
  <c r="GJ42" i="29"/>
  <c r="GJ78" i="29" s="1"/>
  <c r="GJ33" i="29"/>
  <c r="GJ41" i="29" s="1"/>
  <c r="GJ77" i="29" s="1"/>
  <c r="DE32" i="29"/>
  <c r="HZ32" i="29"/>
  <c r="MZ42" i="29"/>
  <c r="MZ78" i="29" s="1"/>
  <c r="MZ33" i="29"/>
  <c r="MZ41" i="29" s="1"/>
  <c r="MZ77" i="29" s="1"/>
  <c r="BV33" i="29"/>
  <c r="BV41" i="29" s="1"/>
  <c r="BV77" i="29" s="1"/>
  <c r="BV42" i="29"/>
  <c r="BV78" i="29" s="1"/>
  <c r="FH42" i="29"/>
  <c r="FH78" i="29" s="1"/>
  <c r="FH33" i="29"/>
  <c r="FH41" i="29" s="1"/>
  <c r="FH77" i="29" s="1"/>
  <c r="H30" i="29"/>
  <c r="LF49" i="29" l="1"/>
  <c r="MO42" i="29"/>
  <c r="MO78" i="29" s="1"/>
  <c r="FZ33" i="29"/>
  <c r="DF33" i="29"/>
  <c r="DF41" i="29" s="1"/>
  <c r="DF77" i="29" s="1"/>
  <c r="FS57" i="29"/>
  <c r="FS76" i="29" s="1"/>
  <c r="FW61" i="29"/>
  <c r="FW80" i="29" s="1"/>
  <c r="FW49" i="29"/>
  <c r="IY33" i="29"/>
  <c r="IY41" i="29" s="1"/>
  <c r="IY77" i="29" s="1"/>
  <c r="IY42" i="29"/>
  <c r="IY78" i="29" s="1"/>
  <c r="IY50" i="29"/>
  <c r="IY57" i="29" s="1"/>
  <c r="IY76" i="29" s="1"/>
  <c r="IY48" i="29"/>
  <c r="IY60" i="29"/>
  <c r="HM60" i="29"/>
  <c r="GD60" i="29"/>
  <c r="DB60" i="29"/>
  <c r="KY60" i="29"/>
  <c r="KD60" i="29"/>
  <c r="KO60" i="29"/>
  <c r="IE60" i="29"/>
  <c r="DU60" i="29"/>
  <c r="FY60" i="29"/>
  <c r="LB60" i="29"/>
  <c r="HO60" i="29"/>
  <c r="IS60" i="29"/>
  <c r="BI60" i="29"/>
  <c r="JY60" i="29"/>
  <c r="FW42" i="29"/>
  <c r="FW78" i="29" s="1"/>
  <c r="EX60" i="29"/>
  <c r="BG60" i="29"/>
  <c r="CS60" i="29"/>
  <c r="CO60" i="29"/>
  <c r="M60" i="29"/>
  <c r="HV48" i="29"/>
  <c r="MA32" i="29"/>
  <c r="MA33" i="29" s="1"/>
  <c r="MA41" i="29" s="1"/>
  <c r="MA77" i="29" s="1"/>
  <c r="MG60" i="29"/>
  <c r="CI60" i="29"/>
  <c r="AM60" i="29"/>
  <c r="KK60" i="29"/>
  <c r="ES60" i="29"/>
  <c r="GQ60" i="29"/>
  <c r="CD60" i="29"/>
  <c r="DS48" i="29"/>
  <c r="LG60" i="29"/>
  <c r="IA49" i="29"/>
  <c r="CY42" i="29"/>
  <c r="CY78" i="29" s="1"/>
  <c r="GX61" i="29"/>
  <c r="GX80" i="29" s="1"/>
  <c r="JF42" i="29"/>
  <c r="JF78" i="29" s="1"/>
  <c r="EO33" i="29"/>
  <c r="EO41" i="29" s="1"/>
  <c r="EO77" i="29" s="1"/>
  <c r="GX42" i="29"/>
  <c r="GX78" i="29" s="1"/>
  <c r="FS42" i="29"/>
  <c r="FS78" i="29" s="1"/>
  <c r="MT42" i="29"/>
  <c r="MT78" i="29" s="1"/>
  <c r="LF61" i="29"/>
  <c r="LF80" i="29" s="1"/>
  <c r="GX49" i="29"/>
  <c r="DV49" i="29"/>
  <c r="DV61" i="29"/>
  <c r="DV80" i="29" s="1"/>
  <c r="JM33" i="29"/>
  <c r="JM41" i="29" s="1"/>
  <c r="JM77" i="29" s="1"/>
  <c r="MF49" i="29"/>
  <c r="DB32" i="29"/>
  <c r="DB33" i="29" s="1"/>
  <c r="DB41" i="29" s="1"/>
  <c r="DB77" i="29" s="1"/>
  <c r="LG48" i="29"/>
  <c r="LG50" i="29"/>
  <c r="LG57" i="29" s="1"/>
  <c r="LG76" i="29" s="1"/>
  <c r="MF61" i="29"/>
  <c r="MF80" i="29" s="1"/>
  <c r="LG32" i="29"/>
  <c r="LG42" i="29" s="1"/>
  <c r="LG78" i="29" s="1"/>
  <c r="HQ49" i="29"/>
  <c r="KH49" i="29"/>
  <c r="KH41" i="29"/>
  <c r="KH77" i="29" s="1"/>
  <c r="Y33" i="29"/>
  <c r="Y41" i="29" s="1"/>
  <c r="Y77" i="29" s="1"/>
  <c r="CN49" i="29"/>
  <c r="CN41" i="29"/>
  <c r="CN77" i="29" s="1"/>
  <c r="JE33" i="29"/>
  <c r="JE41" i="29" s="1"/>
  <c r="JE77" i="29" s="1"/>
  <c r="JJ42" i="29"/>
  <c r="JJ78" i="29" s="1"/>
  <c r="MA60" i="29"/>
  <c r="AL76" i="29"/>
  <c r="FB76" i="29"/>
  <c r="GM33" i="29"/>
  <c r="GM41" i="29" s="1"/>
  <c r="GM77" i="29" s="1"/>
  <c r="CU80" i="29"/>
  <c r="DY49" i="29"/>
  <c r="FN42" i="29"/>
  <c r="FN78" i="29" s="1"/>
  <c r="GT42" i="29"/>
  <c r="GT78" i="29" s="1"/>
  <c r="MA50" i="29"/>
  <c r="MA57" i="29" s="1"/>
  <c r="MA76" i="29" s="1"/>
  <c r="MA48" i="29"/>
  <c r="AE33" i="29"/>
  <c r="DY61" i="29"/>
  <c r="DY80" i="29" s="1"/>
  <c r="BU42" i="29"/>
  <c r="BU78" i="29" s="1"/>
  <c r="HR42" i="29"/>
  <c r="HR78" i="29" s="1"/>
  <c r="KJ49" i="29"/>
  <c r="CY57" i="29"/>
  <c r="CY76" i="29" s="1"/>
  <c r="BW61" i="29"/>
  <c r="BW80" i="29" s="1"/>
  <c r="GB49" i="29"/>
  <c r="BW49" i="29"/>
  <c r="GB61" i="29"/>
  <c r="GB80" i="29" s="1"/>
  <c r="IR61" i="29"/>
  <c r="IR80" i="29" s="1"/>
  <c r="IR49" i="29"/>
  <c r="MR42" i="29"/>
  <c r="MR78" i="29" s="1"/>
  <c r="KD50" i="29"/>
  <c r="KD57" i="29" s="1"/>
  <c r="KD76" i="29" s="1"/>
  <c r="KD32" i="29"/>
  <c r="KD33" i="29" s="1"/>
  <c r="KD41" i="29" s="1"/>
  <c r="KD77" i="29" s="1"/>
  <c r="KD48" i="29"/>
  <c r="FA33" i="29"/>
  <c r="FA41" i="29" s="1"/>
  <c r="FA77" i="29" s="1"/>
  <c r="KT33" i="29"/>
  <c r="KT41" i="29" s="1"/>
  <c r="KT77" i="29" s="1"/>
  <c r="CA42" i="29"/>
  <c r="CA78" i="29" s="1"/>
  <c r="BO33" i="29"/>
  <c r="BO41" i="29" s="1"/>
  <c r="BO77" i="29" s="1"/>
  <c r="KM49" i="29"/>
  <c r="DN42" i="29"/>
  <c r="DN78" i="29" s="1"/>
  <c r="LX33" i="29"/>
  <c r="LX41" i="29" s="1"/>
  <c r="LX77" i="29" s="1"/>
  <c r="JZ57" i="29"/>
  <c r="JZ76" i="29" s="1"/>
  <c r="DB50" i="29"/>
  <c r="DB57" i="29" s="1"/>
  <c r="DB76" i="29" s="1"/>
  <c r="DB48" i="29"/>
  <c r="HT49" i="29"/>
  <c r="HT61" i="29"/>
  <c r="HT80" i="29" s="1"/>
  <c r="MP42" i="29"/>
  <c r="MP78" i="29" s="1"/>
  <c r="KG42" i="29"/>
  <c r="KG78" i="29" s="1"/>
  <c r="EE33" i="29"/>
  <c r="EE41" i="29" s="1"/>
  <c r="EE77" i="29" s="1"/>
  <c r="NE61" i="29"/>
  <c r="NE80" i="29" s="1"/>
  <c r="NE49" i="29"/>
  <c r="NB33" i="29"/>
  <c r="NB49" i="29" s="1"/>
  <c r="GD48" i="29"/>
  <c r="GD50" i="29"/>
  <c r="GD57" i="29" s="1"/>
  <c r="GD76" i="29" s="1"/>
  <c r="MC33" i="29"/>
  <c r="MC41" i="29" s="1"/>
  <c r="MC77" i="29" s="1"/>
  <c r="GD32" i="29"/>
  <c r="GD33" i="29" s="1"/>
  <c r="GD41" i="29" s="1"/>
  <c r="GD77" i="29" s="1"/>
  <c r="AO61" i="29"/>
  <c r="AO80" i="29" s="1"/>
  <c r="AO49" i="29"/>
  <c r="KQ49" i="29"/>
  <c r="DJ33" i="29"/>
  <c r="DJ61" i="29" s="1"/>
  <c r="DJ80" i="29" s="1"/>
  <c r="KY32" i="29"/>
  <c r="KY33" i="29" s="1"/>
  <c r="KY41" i="29" s="1"/>
  <c r="KY77" i="29" s="1"/>
  <c r="FX49" i="29"/>
  <c r="KY50" i="29"/>
  <c r="KY57" i="29" s="1"/>
  <c r="KY48" i="29"/>
  <c r="DS32" i="29"/>
  <c r="DS33" i="29" s="1"/>
  <c r="DS41" i="29" s="1"/>
  <c r="DS77" i="29" s="1"/>
  <c r="ET49" i="29"/>
  <c r="ET61" i="29"/>
  <c r="ET80" i="29" s="1"/>
  <c r="CD32" i="29"/>
  <c r="CD33" i="29" s="1"/>
  <c r="CD41" i="29" s="1"/>
  <c r="CD77" i="29" s="1"/>
  <c r="JD49" i="29"/>
  <c r="CG61" i="29"/>
  <c r="CG80" i="29" s="1"/>
  <c r="JD61" i="29"/>
  <c r="JD80" i="29" s="1"/>
  <c r="KM61" i="29"/>
  <c r="KM80" i="29" s="1"/>
  <c r="DS50" i="29"/>
  <c r="DS57" i="29" s="1"/>
  <c r="DS76" i="29" s="1"/>
  <c r="DS60" i="29"/>
  <c r="CG49" i="29"/>
  <c r="JY32" i="29"/>
  <c r="JY33" i="29" s="1"/>
  <c r="JY41" i="29" s="1"/>
  <c r="JY77" i="29" s="1"/>
  <c r="AC33" i="29"/>
  <c r="AC41" i="29" s="1"/>
  <c r="AC77" i="29" s="1"/>
  <c r="IQ33" i="29"/>
  <c r="IQ41" i="29" s="1"/>
  <c r="IQ77" i="29" s="1"/>
  <c r="FR33" i="29"/>
  <c r="FR41" i="29" s="1"/>
  <c r="FR77" i="29" s="1"/>
  <c r="LP33" i="29"/>
  <c r="LP41" i="29" s="1"/>
  <c r="LP77" i="29" s="1"/>
  <c r="M48" i="29"/>
  <c r="H31" i="29"/>
  <c r="ED42" i="29"/>
  <c r="ED78" i="29" s="1"/>
  <c r="BR49" i="29"/>
  <c r="JA57" i="29"/>
  <c r="JA76" i="29" s="1"/>
  <c r="BK42" i="29"/>
  <c r="BK78" i="29" s="1"/>
  <c r="GV49" i="29"/>
  <c r="EK57" i="29"/>
  <c r="EK76" i="29" s="1"/>
  <c r="MS57" i="29"/>
  <c r="MS76" i="29" s="1"/>
  <c r="KQ61" i="29"/>
  <c r="KQ80" i="29" s="1"/>
  <c r="GO42" i="29"/>
  <c r="GO78" i="29" s="1"/>
  <c r="W57" i="29"/>
  <c r="W76" i="29" s="1"/>
  <c r="HY33" i="29"/>
  <c r="HY41" i="29" s="1"/>
  <c r="HY77" i="29" s="1"/>
  <c r="HL49" i="29"/>
  <c r="GV61" i="29"/>
  <c r="GV80" i="29" s="1"/>
  <c r="IC57" i="29"/>
  <c r="IC76" i="29" s="1"/>
  <c r="N57" i="29"/>
  <c r="N76" i="29" s="1"/>
  <c r="HM32" i="29"/>
  <c r="HM42" i="29" s="1"/>
  <c r="HM78" i="29" s="1"/>
  <c r="AW41" i="29"/>
  <c r="AW77" i="29" s="1"/>
  <c r="AW49" i="29"/>
  <c r="AW61" i="29"/>
  <c r="AW80" i="29" s="1"/>
  <c r="CA57" i="29"/>
  <c r="CA76" i="29" s="1"/>
  <c r="BA33" i="29"/>
  <c r="BA41" i="29" s="1"/>
  <c r="BA77" i="29" s="1"/>
  <c r="DF61" i="29"/>
  <c r="DF80" i="29" s="1"/>
  <c r="DF49" i="29"/>
  <c r="JI42" i="29"/>
  <c r="JI78" i="29" s="1"/>
  <c r="CH33" i="29"/>
  <c r="CH41" i="29" s="1"/>
  <c r="CH77" i="29" s="1"/>
  <c r="LK57" i="29"/>
  <c r="LK76" i="29" s="1"/>
  <c r="GH57" i="29"/>
  <c r="GH76" i="29" s="1"/>
  <c r="LM42" i="29"/>
  <c r="LM78" i="29" s="1"/>
  <c r="FQ57" i="29"/>
  <c r="FQ76" i="29" s="1"/>
  <c r="KJ61" i="29"/>
  <c r="KJ80" i="29" s="1"/>
  <c r="K49" i="29"/>
  <c r="K61" i="29"/>
  <c r="K80" i="29" s="1"/>
  <c r="MQ41" i="29"/>
  <c r="MQ77" i="29" s="1"/>
  <c r="MQ61" i="29"/>
  <c r="MQ80" i="29" s="1"/>
  <c r="MQ49" i="29"/>
  <c r="FJ33" i="29"/>
  <c r="FJ41" i="29" s="1"/>
  <c r="FJ77" i="29" s="1"/>
  <c r="FJ42" i="29"/>
  <c r="FJ78" i="29" s="1"/>
  <c r="MD57" i="29"/>
  <c r="ML42" i="29"/>
  <c r="ML78" i="29" s="1"/>
  <c r="JY50" i="29"/>
  <c r="JY57" i="29" s="1"/>
  <c r="JY76" i="29" s="1"/>
  <c r="JY48" i="29"/>
  <c r="LL42" i="29"/>
  <c r="LL78" i="29" s="1"/>
  <c r="BQ57" i="29"/>
  <c r="LE57" i="29"/>
  <c r="LE76" i="29" s="1"/>
  <c r="EG33" i="29"/>
  <c r="EG41" i="29" s="1"/>
  <c r="EG77" i="29" s="1"/>
  <c r="BH61" i="29"/>
  <c r="BH80" i="29" s="1"/>
  <c r="JN41" i="29"/>
  <c r="JN77" i="29" s="1"/>
  <c r="JN61" i="29"/>
  <c r="JN80" i="29" s="1"/>
  <c r="JN49" i="29"/>
  <c r="KI33" i="29"/>
  <c r="KI42" i="29"/>
  <c r="KI78" i="29" s="1"/>
  <c r="HF42" i="29"/>
  <c r="HF78" i="29" s="1"/>
  <c r="GY42" i="29"/>
  <c r="GY78" i="29" s="1"/>
  <c r="HW57" i="29"/>
  <c r="HW76" i="29" s="1"/>
  <c r="BH49" i="29"/>
  <c r="BX60" i="29"/>
  <c r="BX32" i="29"/>
  <c r="BX50" i="29"/>
  <c r="BX57" i="29" s="1"/>
  <c r="BX76" i="29" s="1"/>
  <c r="BX48" i="29"/>
  <c r="KX41" i="29"/>
  <c r="KX77" i="29" s="1"/>
  <c r="KX61" i="29"/>
  <c r="KX80" i="29" s="1"/>
  <c r="KX49" i="29"/>
  <c r="AQ42" i="29"/>
  <c r="AQ78" i="29" s="1"/>
  <c r="DA42" i="29"/>
  <c r="DA78" i="29" s="1"/>
  <c r="IX57" i="29"/>
  <c r="IX76" i="29" s="1"/>
  <c r="GG57" i="29"/>
  <c r="AD49" i="29"/>
  <c r="DQ61" i="29"/>
  <c r="DQ80" i="29" s="1"/>
  <c r="BR61" i="29"/>
  <c r="BR80" i="29" s="1"/>
  <c r="U42" i="29"/>
  <c r="U78" i="29" s="1"/>
  <c r="FM42" i="29"/>
  <c r="FM78" i="29" s="1"/>
  <c r="FM33" i="29"/>
  <c r="ME57" i="29"/>
  <c r="ME76" i="29" s="1"/>
  <c r="IZ41" i="29"/>
  <c r="IZ77" i="29" s="1"/>
  <c r="IZ49" i="29"/>
  <c r="IZ61" i="29"/>
  <c r="IZ80" i="29" s="1"/>
  <c r="FK33" i="29"/>
  <c r="FK49" i="29" s="1"/>
  <c r="BI32" i="29"/>
  <c r="BI33" i="29" s="1"/>
  <c r="BI41" i="29" s="1"/>
  <c r="BI77" i="29" s="1"/>
  <c r="MB42" i="29"/>
  <c r="MB78" i="29" s="1"/>
  <c r="KE42" i="29"/>
  <c r="KE78" i="29" s="1"/>
  <c r="BY33" i="29"/>
  <c r="BY41" i="29" s="1"/>
  <c r="BY77" i="29" s="1"/>
  <c r="DI57" i="29"/>
  <c r="DI76" i="29" s="1"/>
  <c r="DQ49" i="29"/>
  <c r="BI48" i="29"/>
  <c r="JQ57" i="29"/>
  <c r="JQ76" i="29" s="1"/>
  <c r="LV57" i="29"/>
  <c r="LV76" i="29" s="1"/>
  <c r="AY57" i="29"/>
  <c r="AY76" i="29" s="1"/>
  <c r="CK49" i="29"/>
  <c r="BI50" i="29"/>
  <c r="BI57" i="29" s="1"/>
  <c r="BI76" i="29" s="1"/>
  <c r="HQ61" i="29"/>
  <c r="HQ80" i="29" s="1"/>
  <c r="FP41" i="29"/>
  <c r="FP77" i="29" s="1"/>
  <c r="FP61" i="29"/>
  <c r="FP80" i="29" s="1"/>
  <c r="FP49" i="29"/>
  <c r="FQ33" i="29"/>
  <c r="FQ41" i="29" s="1"/>
  <c r="FQ77" i="29" s="1"/>
  <c r="M50" i="29"/>
  <c r="M57" i="29" s="1"/>
  <c r="M76" i="29" s="1"/>
  <c r="IF49" i="29"/>
  <c r="U61" i="29"/>
  <c r="U80" i="29" s="1"/>
  <c r="R33" i="29"/>
  <c r="R41" i="29" s="1"/>
  <c r="R77" i="29" s="1"/>
  <c r="M32" i="29"/>
  <c r="U49" i="29"/>
  <c r="EG57" i="29"/>
  <c r="EG76" i="29" s="1"/>
  <c r="FX61" i="29"/>
  <c r="FX80" i="29" s="1"/>
  <c r="IF61" i="29"/>
  <c r="IF80" i="29" s="1"/>
  <c r="HL61" i="29"/>
  <c r="HL80" i="29" s="1"/>
  <c r="IB42" i="29"/>
  <c r="IB78" i="29" s="1"/>
  <c r="IB33" i="29"/>
  <c r="AS57" i="29"/>
  <c r="AS76" i="29" s="1"/>
  <c r="MY33" i="29"/>
  <c r="MY41" i="29" s="1"/>
  <c r="MY77" i="29" s="1"/>
  <c r="HA49" i="29"/>
  <c r="EZ33" i="29"/>
  <c r="HA61" i="29"/>
  <c r="HA80" i="29" s="1"/>
  <c r="CK61" i="29"/>
  <c r="CK80" i="29" s="1"/>
  <c r="AG57" i="29"/>
  <c r="AG76" i="29" s="1"/>
  <c r="HE33" i="29"/>
  <c r="HE41" i="29" s="1"/>
  <c r="HE77" i="29" s="1"/>
  <c r="HV50" i="29"/>
  <c r="HV57" i="29" s="1"/>
  <c r="HV76" i="29" s="1"/>
  <c r="HP49" i="29"/>
  <c r="HP61" i="29"/>
  <c r="HP80" i="29" s="1"/>
  <c r="CM33" i="29"/>
  <c r="CM41" i="29" s="1"/>
  <c r="CM77" i="29" s="1"/>
  <c r="HV60" i="29"/>
  <c r="HV32" i="29"/>
  <c r="II57" i="29"/>
  <c r="II76" i="29" s="1"/>
  <c r="CL42" i="29"/>
  <c r="CL78" i="29" s="1"/>
  <c r="MK57" i="29"/>
  <c r="MK76" i="29" s="1"/>
  <c r="JK42" i="29"/>
  <c r="JK78" i="29" s="1"/>
  <c r="NC42" i="29"/>
  <c r="NC78" i="29" s="1"/>
  <c r="AL42" i="29"/>
  <c r="AL78" i="29" s="1"/>
  <c r="HG57" i="29"/>
  <c r="HG76" i="29" s="1"/>
  <c r="JO57" i="29"/>
  <c r="JO76" i="29" s="1"/>
  <c r="IN61" i="29"/>
  <c r="IN80" i="29" s="1"/>
  <c r="JC42" i="29"/>
  <c r="JC78" i="29" s="1"/>
  <c r="DB42" i="29"/>
  <c r="DB78" i="29" s="1"/>
  <c r="EC33" i="29"/>
  <c r="EC41" i="29" s="1"/>
  <c r="EC77" i="29" s="1"/>
  <c r="BC57" i="29"/>
  <c r="BC76" i="29" s="1"/>
  <c r="KU57" i="29"/>
  <c r="KU76" i="29" s="1"/>
  <c r="KG57" i="29"/>
  <c r="KG76" i="29" s="1"/>
  <c r="KW33" i="29"/>
  <c r="KW41" i="29" s="1"/>
  <c r="KW77" i="29" s="1"/>
  <c r="KS57" i="29"/>
  <c r="KS76" i="29" s="1"/>
  <c r="EP42" i="29"/>
  <c r="EP78" i="29" s="1"/>
  <c r="AD61" i="29"/>
  <c r="AD80" i="29" s="1"/>
  <c r="FZ41" i="29"/>
  <c r="FZ77" i="29" s="1"/>
  <c r="FZ61" i="29"/>
  <c r="FZ80" i="29" s="1"/>
  <c r="FZ49" i="29"/>
  <c r="IP57" i="29"/>
  <c r="KA57" i="29"/>
  <c r="KA76" i="29" s="1"/>
  <c r="NA57" i="29"/>
  <c r="NA76" i="29" s="1"/>
  <c r="EK33" i="29"/>
  <c r="EK41" i="29" s="1"/>
  <c r="EK77" i="29" s="1"/>
  <c r="GA33" i="29"/>
  <c r="GA41" i="29" s="1"/>
  <c r="GA77" i="29" s="1"/>
  <c r="LU57" i="29"/>
  <c r="LU76" i="29" s="1"/>
  <c r="CO32" i="29"/>
  <c r="CO33" i="29" s="1"/>
  <c r="CO41" i="29" s="1"/>
  <c r="CO77" i="29" s="1"/>
  <c r="LY57" i="29"/>
  <c r="LY76" i="29" s="1"/>
  <c r="JS49" i="29"/>
  <c r="CD50" i="29"/>
  <c r="CD57" i="29" s="1"/>
  <c r="CD76" i="29" s="1"/>
  <c r="HN49" i="29"/>
  <c r="HN61" i="29"/>
  <c r="HN80" i="29" s="1"/>
  <c r="EI33" i="29"/>
  <c r="EI41" i="29" s="1"/>
  <c r="EI77" i="29" s="1"/>
  <c r="EI42" i="29"/>
  <c r="EI78" i="29" s="1"/>
  <c r="FG57" i="29"/>
  <c r="FG76" i="29" s="1"/>
  <c r="IK57" i="29"/>
  <c r="IK76" i="29" s="1"/>
  <c r="GU57" i="29"/>
  <c r="GU76" i="29" s="1"/>
  <c r="IN49" i="29"/>
  <c r="CD48" i="29"/>
  <c r="HU42" i="29"/>
  <c r="HU78" i="29" s="1"/>
  <c r="HU33" i="29"/>
  <c r="IV41" i="29"/>
  <c r="IV77" i="29" s="1"/>
  <c r="IV49" i="29"/>
  <c r="GP57" i="29"/>
  <c r="GP76" i="29" s="1"/>
  <c r="DE57" i="29"/>
  <c r="DE76" i="29" s="1"/>
  <c r="GL57" i="29"/>
  <c r="GL76" i="29" s="1"/>
  <c r="KT57" i="29"/>
  <c r="KT76" i="29" s="1"/>
  <c r="LJ33" i="29"/>
  <c r="LJ41" i="29" s="1"/>
  <c r="LJ77" i="29" s="1"/>
  <c r="GY57" i="29"/>
  <c r="GY76" i="29" s="1"/>
  <c r="BS57" i="29"/>
  <c r="BS76" i="29" s="1"/>
  <c r="HF57" i="29"/>
  <c r="HF76" i="29" s="1"/>
  <c r="JV57" i="29"/>
  <c r="JV76" i="29" s="1"/>
  <c r="EW49" i="29"/>
  <c r="GI33" i="29"/>
  <c r="GI61" i="29" s="1"/>
  <c r="GI80" i="29" s="1"/>
  <c r="LM61" i="29"/>
  <c r="LM80" i="29" s="1"/>
  <c r="MX57" i="29"/>
  <c r="MX76" i="29" s="1"/>
  <c r="HZ57" i="29"/>
  <c r="HZ76" i="29" s="1"/>
  <c r="MB57" i="29"/>
  <c r="MB76" i="29" s="1"/>
  <c r="KP61" i="29"/>
  <c r="KP80" i="29" s="1"/>
  <c r="GJ61" i="29"/>
  <c r="GJ80" i="29" s="1"/>
  <c r="CY61" i="29"/>
  <c r="CY80" i="29" s="1"/>
  <c r="NF41" i="29"/>
  <c r="NF77" i="29" s="1"/>
  <c r="NF49" i="29"/>
  <c r="KB61" i="29"/>
  <c r="KB80" i="29" s="1"/>
  <c r="I61" i="29"/>
  <c r="I80" i="29" s="1"/>
  <c r="KE61" i="29"/>
  <c r="KE80" i="29" s="1"/>
  <c r="GK61" i="29"/>
  <c r="GK80" i="29" s="1"/>
  <c r="O41" i="29"/>
  <c r="O77" i="29" s="1"/>
  <c r="O49" i="29"/>
  <c r="EP61" i="29"/>
  <c r="EP80" i="29" s="1"/>
  <c r="BV61" i="29"/>
  <c r="BV80" i="29" s="1"/>
  <c r="GO61" i="29"/>
  <c r="GO80" i="29" s="1"/>
  <c r="GT61" i="29"/>
  <c r="GT80" i="29" s="1"/>
  <c r="DN61" i="29"/>
  <c r="DN80" i="29" s="1"/>
  <c r="HR61" i="29"/>
  <c r="HR80" i="29" s="1"/>
  <c r="JF61" i="29"/>
  <c r="JF80" i="29" s="1"/>
  <c r="MA61" i="29"/>
  <c r="MA80" i="29" s="1"/>
  <c r="NC61" i="29"/>
  <c r="NC80" i="29" s="1"/>
  <c r="JC61" i="29"/>
  <c r="JC80" i="29" s="1"/>
  <c r="AQ61" i="29"/>
  <c r="AQ80" i="29" s="1"/>
  <c r="MP61" i="29"/>
  <c r="MP80" i="29" s="1"/>
  <c r="MB61" i="29"/>
  <c r="MB80" i="29" s="1"/>
  <c r="FH61" i="29"/>
  <c r="FH80" i="29" s="1"/>
  <c r="GZ41" i="29"/>
  <c r="GZ77" i="29" s="1"/>
  <c r="GZ49" i="29"/>
  <c r="IW61" i="29"/>
  <c r="IW80" i="29" s="1"/>
  <c r="AP61" i="29"/>
  <c r="AP80" i="29" s="1"/>
  <c r="HF61" i="29"/>
  <c r="HF80" i="29" s="1"/>
  <c r="MO61" i="29"/>
  <c r="MO80" i="29" s="1"/>
  <c r="AT61" i="29"/>
  <c r="AT80" i="29" s="1"/>
  <c r="LW61" i="29"/>
  <c r="LW80" i="29" s="1"/>
  <c r="FN61" i="29"/>
  <c r="FN80" i="29" s="1"/>
  <c r="KL61" i="29"/>
  <c r="KL80" i="29" s="1"/>
  <c r="IO61" i="29"/>
  <c r="IO80" i="29" s="1"/>
  <c r="HI61" i="29"/>
  <c r="HI80" i="29" s="1"/>
  <c r="HK32" i="29"/>
  <c r="HK42" i="29" s="1"/>
  <c r="HK78" i="29" s="1"/>
  <c r="HK60" i="29"/>
  <c r="MU49" i="29"/>
  <c r="MI33" i="29"/>
  <c r="MI41" i="29" s="1"/>
  <c r="MI77" i="29" s="1"/>
  <c r="DO57" i="29"/>
  <c r="DO76" i="29" s="1"/>
  <c r="KP49" i="29"/>
  <c r="ML61" i="29"/>
  <c r="ML80" i="29" s="1"/>
  <c r="DA61" i="29"/>
  <c r="DA80" i="29" s="1"/>
  <c r="BK61" i="29"/>
  <c r="BK80" i="29" s="1"/>
  <c r="AL61" i="29"/>
  <c r="JI61" i="29"/>
  <c r="JI80" i="29" s="1"/>
  <c r="CA61" i="29"/>
  <c r="CA80" i="29" s="1"/>
  <c r="JB61" i="29"/>
  <c r="JB80" i="29" s="1"/>
  <c r="GF61" i="29"/>
  <c r="GF80" i="29" s="1"/>
  <c r="HJ61" i="29"/>
  <c r="HJ80" i="29" s="1"/>
  <c r="MH61" i="29"/>
  <c r="MH80" i="29" s="1"/>
  <c r="JR61" i="29"/>
  <c r="JR80" i="29" s="1"/>
  <c r="BB61" i="29"/>
  <c r="BB80" i="29" s="1"/>
  <c r="AA41" i="29"/>
  <c r="AA77" i="29" s="1"/>
  <c r="AA49" i="29"/>
  <c r="MZ61" i="29"/>
  <c r="MZ80" i="29" s="1"/>
  <c r="DM61" i="29"/>
  <c r="DM80" i="29" s="1"/>
  <c r="ED61" i="29"/>
  <c r="ED80" i="29" s="1"/>
  <c r="IM41" i="29"/>
  <c r="IM77" i="29" s="1"/>
  <c r="IM49" i="29"/>
  <c r="CT33" i="29"/>
  <c r="CT42" i="29"/>
  <c r="CT78" i="29" s="1"/>
  <c r="EW61" i="29"/>
  <c r="EW80" i="29" s="1"/>
  <c r="JX61" i="29"/>
  <c r="JX80" i="29" s="1"/>
  <c r="AH61" i="29"/>
  <c r="AH80" i="29" s="1"/>
  <c r="FB61" i="29"/>
  <c r="V61" i="29"/>
  <c r="V80" i="29" s="1"/>
  <c r="FE61" i="29"/>
  <c r="FE80" i="29" s="1"/>
  <c r="BU61" i="29"/>
  <c r="BU80" i="29" s="1"/>
  <c r="LO61" i="29"/>
  <c r="LO80" i="29" s="1"/>
  <c r="CS32" i="29"/>
  <c r="CS42" i="29" s="1"/>
  <c r="CS78" i="29" s="1"/>
  <c r="DZ57" i="29"/>
  <c r="DK57" i="29"/>
  <c r="DK76" i="29" s="1"/>
  <c r="EL57" i="29"/>
  <c r="EL76" i="29" s="1"/>
  <c r="FI61" i="29"/>
  <c r="FI80" i="29" s="1"/>
  <c r="CL61" i="29"/>
  <c r="CL80" i="29" s="1"/>
  <c r="JK61" i="29"/>
  <c r="JK80" i="29" s="1"/>
  <c r="EH57" i="29"/>
  <c r="EH76" i="29" s="1"/>
  <c r="R57" i="29"/>
  <c r="R76" i="29" s="1"/>
  <c r="KG61" i="29"/>
  <c r="KG80" i="29" s="1"/>
  <c r="JS61" i="29"/>
  <c r="JS80" i="29" s="1"/>
  <c r="MU61" i="29"/>
  <c r="MU80" i="29" s="1"/>
  <c r="MT61" i="29"/>
  <c r="MT80" i="29" s="1"/>
  <c r="FS61" i="29"/>
  <c r="FS80" i="29" s="1"/>
  <c r="FT61" i="29"/>
  <c r="FT80" i="29" s="1"/>
  <c r="GY61" i="29"/>
  <c r="GY80" i="29" s="1"/>
  <c r="AA61" i="29"/>
  <c r="AA80" i="29" s="1"/>
  <c r="LL61" i="29"/>
  <c r="LL80" i="29" s="1"/>
  <c r="MR61" i="29"/>
  <c r="MR80" i="29" s="1"/>
  <c r="JJ61" i="29"/>
  <c r="JJ80" i="29" s="1"/>
  <c r="AX61" i="29"/>
  <c r="AX80" i="29" s="1"/>
  <c r="KZ61" i="29"/>
  <c r="KZ80" i="29" s="1"/>
  <c r="IG61" i="29"/>
  <c r="IG80" i="29" s="1"/>
  <c r="GC61" i="29"/>
  <c r="GC80" i="29" s="1"/>
  <c r="IQ57" i="29"/>
  <c r="IQ76" i="29" s="1"/>
  <c r="DW41" i="29"/>
  <c r="DW77" i="29" s="1"/>
  <c r="DW49" i="29"/>
  <c r="ND61" i="29"/>
  <c r="ND80" i="29" s="1"/>
  <c r="JE61" i="29"/>
  <c r="JE80" i="29" s="1"/>
  <c r="FD61" i="29"/>
  <c r="FD80" i="29" s="1"/>
  <c r="IE48" i="29"/>
  <c r="IE50" i="29"/>
  <c r="MG40" i="29"/>
  <c r="MG48" i="29"/>
  <c r="MG50" i="29"/>
  <c r="EX40" i="29"/>
  <c r="EX48" i="29"/>
  <c r="EX50" i="29"/>
  <c r="KO32" i="29"/>
  <c r="KO42" i="29" s="1"/>
  <c r="KO78" i="29" s="1"/>
  <c r="KO48" i="29"/>
  <c r="KO50" i="29"/>
  <c r="KO57" i="29" s="1"/>
  <c r="KO76" i="29" s="1"/>
  <c r="EX32" i="29"/>
  <c r="EX33" i="29" s="1"/>
  <c r="EX41" i="29" s="1"/>
  <c r="EX77" i="29" s="1"/>
  <c r="LB32" i="29"/>
  <c r="LB33" i="29" s="1"/>
  <c r="LB41" i="29" s="1"/>
  <c r="LB77" i="29" s="1"/>
  <c r="LB50" i="29"/>
  <c r="LB57" i="29" s="1"/>
  <c r="LB76" i="29" s="1"/>
  <c r="LB48" i="29"/>
  <c r="JX49" i="29"/>
  <c r="JJ49" i="29"/>
  <c r="Q42" i="29"/>
  <c r="Q78" i="29" s="1"/>
  <c r="Q33" i="29"/>
  <c r="Q41" i="29" s="1"/>
  <c r="Q77" i="29" s="1"/>
  <c r="KE49" i="29"/>
  <c r="CO50" i="29"/>
  <c r="CO57" i="29" s="1"/>
  <c r="CO76" i="29" s="1"/>
  <c r="CO48" i="29"/>
  <c r="HJ49" i="29"/>
  <c r="ML49" i="29"/>
  <c r="JR49" i="29"/>
  <c r="AT49" i="29"/>
  <c r="JC49" i="29"/>
  <c r="HF49" i="29"/>
  <c r="IU33" i="29"/>
  <c r="IU41" i="29" s="1"/>
  <c r="IU77" i="29" s="1"/>
  <c r="IU42" i="29"/>
  <c r="IU78" i="29" s="1"/>
  <c r="FC33" i="29"/>
  <c r="FC41" i="29" s="1"/>
  <c r="FC77" i="29" s="1"/>
  <c r="FC42" i="29"/>
  <c r="FC78" i="29" s="1"/>
  <c r="FH49" i="29"/>
  <c r="BU49" i="29"/>
  <c r="CY49" i="29"/>
  <c r="MT49" i="29"/>
  <c r="GC49" i="29"/>
  <c r="KZ49" i="29"/>
  <c r="JF49" i="29"/>
  <c r="BB49" i="29"/>
  <c r="JE49" i="29"/>
  <c r="DN49" i="29"/>
  <c r="KG49" i="29"/>
  <c r="DU32" i="29"/>
  <c r="DU42" i="29" s="1"/>
  <c r="DU78" i="29" s="1"/>
  <c r="DU48" i="29"/>
  <c r="DU50" i="29"/>
  <c r="DU57" i="29" s="1"/>
  <c r="DU76" i="29" s="1"/>
  <c r="BG32" i="29"/>
  <c r="BG33" i="29" s="1"/>
  <c r="BG41" i="29" s="1"/>
  <c r="BG77" i="29" s="1"/>
  <c r="BG50" i="29"/>
  <c r="BG57" i="29" s="1"/>
  <c r="BG76" i="29" s="1"/>
  <c r="BG48" i="29"/>
  <c r="MN33" i="29"/>
  <c r="MN41" i="29" s="1"/>
  <c r="MN77" i="29" s="1"/>
  <c r="MN42" i="29"/>
  <c r="MN78" i="29" s="1"/>
  <c r="JB49" i="29"/>
  <c r="IW49" i="29"/>
  <c r="KN41" i="29"/>
  <c r="KN77" i="29" s="1"/>
  <c r="LL49" i="29"/>
  <c r="DM49" i="29"/>
  <c r="IS32" i="29"/>
  <c r="IS48" i="29"/>
  <c r="IS50" i="29"/>
  <c r="IS57" i="29" s="1"/>
  <c r="IS76" i="29" s="1"/>
  <c r="GK49" i="29"/>
  <c r="JH41" i="29"/>
  <c r="JH77" i="29" s="1"/>
  <c r="LR41" i="29"/>
  <c r="LR77" i="29" s="1"/>
  <c r="IG49" i="29"/>
  <c r="AQ49" i="29"/>
  <c r="BK49" i="29"/>
  <c r="HM48" i="29"/>
  <c r="HM50" i="29"/>
  <c r="HM57" i="29" s="1"/>
  <c r="HM76" i="29" s="1"/>
  <c r="IO49" i="29"/>
  <c r="MP49" i="29"/>
  <c r="MB49" i="29"/>
  <c r="FY40" i="29"/>
  <c r="FY48" i="29"/>
  <c r="FY50" i="29"/>
  <c r="AM48" i="29"/>
  <c r="AM50" i="29"/>
  <c r="ES50" i="29"/>
  <c r="ES48" i="29"/>
  <c r="CS48" i="29"/>
  <c r="CS50" i="29"/>
  <c r="CS57" i="29" s="1"/>
  <c r="CS76" i="29" s="1"/>
  <c r="FE49" i="29"/>
  <c r="HO32" i="29"/>
  <c r="HO50" i="29"/>
  <c r="HO57" i="29" s="1"/>
  <c r="HO76" i="29" s="1"/>
  <c r="HO48" i="29"/>
  <c r="JG33" i="29"/>
  <c r="JG61" i="29" s="1"/>
  <c r="JG80" i="29" s="1"/>
  <c r="JG42" i="29"/>
  <c r="JG78" i="29" s="1"/>
  <c r="AH49" i="29"/>
  <c r="FD49" i="29"/>
  <c r="KB49" i="29"/>
  <c r="LR49" i="29"/>
  <c r="V49" i="29"/>
  <c r="BV49" i="29"/>
  <c r="GO49" i="29"/>
  <c r="FS49" i="29"/>
  <c r="FT49" i="29"/>
  <c r="GY49" i="29"/>
  <c r="JU42" i="29"/>
  <c r="JU78" i="29" s="1"/>
  <c r="JU33" i="29"/>
  <c r="JU61" i="29" s="1"/>
  <c r="FN49" i="29"/>
  <c r="GJ49" i="29"/>
  <c r="ED49" i="29"/>
  <c r="FI49" i="29"/>
  <c r="CL49" i="29"/>
  <c r="JK49" i="29"/>
  <c r="MH49" i="29"/>
  <c r="AL49" i="29"/>
  <c r="CI50" i="29"/>
  <c r="CI48" i="29"/>
  <c r="GQ48" i="29"/>
  <c r="GQ50" i="29"/>
  <c r="KK48" i="29"/>
  <c r="KK50" i="29"/>
  <c r="HK50" i="29"/>
  <c r="HK57" i="29" s="1"/>
  <c r="HK48" i="29"/>
  <c r="MI42" i="29"/>
  <c r="MI78" i="29" s="1"/>
  <c r="I41" i="29"/>
  <c r="I77" i="29" s="1"/>
  <c r="MR49" i="29"/>
  <c r="ND49" i="29"/>
  <c r="KL49" i="29"/>
  <c r="AX49" i="29"/>
  <c r="HI49" i="29"/>
  <c r="KN49" i="29"/>
  <c r="MZ49" i="29"/>
  <c r="NC49" i="29"/>
  <c r="AP49" i="29"/>
  <c r="LM49" i="29"/>
  <c r="DA49" i="29"/>
  <c r="KC42" i="29"/>
  <c r="KC78" i="29" s="1"/>
  <c r="KC33" i="29"/>
  <c r="KC61" i="29" s="1"/>
  <c r="KC80" i="29" s="1"/>
  <c r="JH49" i="29"/>
  <c r="MA49" i="29"/>
  <c r="LW41" i="29"/>
  <c r="LW77" i="29" s="1"/>
  <c r="BO49" i="29"/>
  <c r="GF49" i="29"/>
  <c r="HR49" i="29"/>
  <c r="MO49" i="29"/>
  <c r="GT49" i="29"/>
  <c r="LO49" i="29"/>
  <c r="FB49" i="29"/>
  <c r="JI49" i="29"/>
  <c r="EP49" i="29"/>
  <c r="CA49" i="29"/>
  <c r="ES32" i="29"/>
  <c r="ES40" i="29"/>
  <c r="KK40" i="29"/>
  <c r="KK32" i="29"/>
  <c r="AM32" i="29"/>
  <c r="AM40" i="29"/>
  <c r="EH33" i="29"/>
  <c r="EH41" i="29" s="1"/>
  <c r="EH77" i="29" s="1"/>
  <c r="EH42" i="29"/>
  <c r="EH78" i="29" s="1"/>
  <c r="MS33" i="29"/>
  <c r="MS41" i="29" s="1"/>
  <c r="MS77" i="29" s="1"/>
  <c r="MS42" i="29"/>
  <c r="MS78" i="29" s="1"/>
  <c r="HW42" i="29"/>
  <c r="HW78" i="29" s="1"/>
  <c r="HW33" i="29"/>
  <c r="HW41" i="29" s="1"/>
  <c r="HW77" i="29" s="1"/>
  <c r="HS30" i="29"/>
  <c r="HS31" i="29" s="1"/>
  <c r="LU33" i="29"/>
  <c r="LU41" i="29" s="1"/>
  <c r="LU77" i="29" s="1"/>
  <c r="LU42" i="29"/>
  <c r="LU78" i="29" s="1"/>
  <c r="AS42" i="29"/>
  <c r="AS78" i="29" s="1"/>
  <c r="AS33" i="29"/>
  <c r="AS41" i="29" s="1"/>
  <c r="AS77" i="29" s="1"/>
  <c r="KS42" i="29"/>
  <c r="KS78" i="29" s="1"/>
  <c r="KS33" i="29"/>
  <c r="KS41" i="29" s="1"/>
  <c r="KS77" i="29" s="1"/>
  <c r="DE42" i="29"/>
  <c r="DE78" i="29" s="1"/>
  <c r="DE33" i="29"/>
  <c r="DE41" i="29" s="1"/>
  <c r="DE77" i="29" s="1"/>
  <c r="CI40" i="29"/>
  <c r="CI32" i="29"/>
  <c r="LK33" i="29"/>
  <c r="LK41" i="29" s="1"/>
  <c r="LK77" i="29" s="1"/>
  <c r="LK42" i="29"/>
  <c r="LK78" i="29" s="1"/>
  <c r="ME33" i="29"/>
  <c r="ME41" i="29" s="1"/>
  <c r="ME77" i="29" s="1"/>
  <c r="ME42" i="29"/>
  <c r="ME78" i="29" s="1"/>
  <c r="DZ33" i="29"/>
  <c r="DZ41" i="29" s="1"/>
  <c r="DZ77" i="29" s="1"/>
  <c r="DZ42" i="29"/>
  <c r="DZ78" i="29" s="1"/>
  <c r="IC42" i="29"/>
  <c r="IC78" i="29" s="1"/>
  <c r="IC33" i="29"/>
  <c r="IC41" i="29" s="1"/>
  <c r="IC77" i="29" s="1"/>
  <c r="CW30" i="29"/>
  <c r="CW31" i="29" s="1"/>
  <c r="AK42" i="29"/>
  <c r="AK78" i="29" s="1"/>
  <c r="AK33" i="29"/>
  <c r="AK41" i="29" s="1"/>
  <c r="AK77" i="29" s="1"/>
  <c r="IE40" i="29"/>
  <c r="IE32" i="29"/>
  <c r="MK33" i="29"/>
  <c r="MK41" i="29" s="1"/>
  <c r="MK77" i="29" s="1"/>
  <c r="MK42" i="29"/>
  <c r="MK78" i="29" s="1"/>
  <c r="W42" i="29"/>
  <c r="W78" i="29" s="1"/>
  <c r="W33" i="29"/>
  <c r="W41" i="29" s="1"/>
  <c r="W77" i="29" s="1"/>
  <c r="KU33" i="29"/>
  <c r="KU41" i="29" s="1"/>
  <c r="KU77" i="29" s="1"/>
  <c r="KU42" i="29"/>
  <c r="KU78" i="29" s="1"/>
  <c r="FG33" i="29"/>
  <c r="FG41" i="29" s="1"/>
  <c r="FG77" i="29" s="1"/>
  <c r="FG42" i="29"/>
  <c r="FG78" i="29" s="1"/>
  <c r="JZ33" i="29"/>
  <c r="JZ41" i="29" s="1"/>
  <c r="JZ77" i="29" s="1"/>
  <c r="JZ42" i="29"/>
  <c r="JZ78" i="29" s="1"/>
  <c r="BS42" i="29"/>
  <c r="BS78" i="29" s="1"/>
  <c r="BS33" i="29"/>
  <c r="BS41" i="29" s="1"/>
  <c r="BS77" i="29" s="1"/>
  <c r="MX33" i="29"/>
  <c r="MX41" i="29" s="1"/>
  <c r="MX77" i="29" s="1"/>
  <c r="MX42" i="29"/>
  <c r="MX78" i="29" s="1"/>
  <c r="GQ32" i="29"/>
  <c r="GQ40" i="29"/>
  <c r="FY32" i="29"/>
  <c r="MD42" i="29"/>
  <c r="MD78" i="29" s="1"/>
  <c r="MD33" i="29"/>
  <c r="MD41" i="29" s="1"/>
  <c r="MD77" i="29" s="1"/>
  <c r="N33" i="29"/>
  <c r="N41" i="29" s="1"/>
  <c r="N77" i="29" s="1"/>
  <c r="N42" i="29"/>
  <c r="N78" i="29" s="1"/>
  <c r="CE30" i="29"/>
  <c r="CE31" i="29" s="1"/>
  <c r="GU42" i="29"/>
  <c r="GU78" i="29" s="1"/>
  <c r="GU33" i="29"/>
  <c r="GU41" i="29" s="1"/>
  <c r="GU77" i="29" s="1"/>
  <c r="GH33" i="29"/>
  <c r="GH41" i="29" s="1"/>
  <c r="GH77" i="29" s="1"/>
  <c r="GH42" i="29"/>
  <c r="GH78" i="29" s="1"/>
  <c r="BC42" i="29"/>
  <c r="BC78" i="29" s="1"/>
  <c r="BC33" i="29"/>
  <c r="BC41" i="29" s="1"/>
  <c r="BC77" i="29" s="1"/>
  <c r="BQ42" i="29"/>
  <c r="BQ78" i="29" s="1"/>
  <c r="BQ33" i="29"/>
  <c r="BQ41" i="29" s="1"/>
  <c r="BQ77" i="29" s="1"/>
  <c r="LV33" i="29"/>
  <c r="LV41" i="29" s="1"/>
  <c r="LV77" i="29" s="1"/>
  <c r="LV42" i="29"/>
  <c r="LV78" i="29" s="1"/>
  <c r="GL33" i="29"/>
  <c r="GL41" i="29" s="1"/>
  <c r="GL77" i="29" s="1"/>
  <c r="GL42" i="29"/>
  <c r="GL78" i="29" s="1"/>
  <c r="EL33" i="29"/>
  <c r="EL41" i="29" s="1"/>
  <c r="EL77" i="29" s="1"/>
  <c r="EL42" i="29"/>
  <c r="EL78" i="29" s="1"/>
  <c r="DI42" i="29"/>
  <c r="DI78" i="29" s="1"/>
  <c r="DI33" i="29"/>
  <c r="DI41" i="29" s="1"/>
  <c r="DI77" i="29" s="1"/>
  <c r="AY33" i="29"/>
  <c r="AY41" i="29" s="1"/>
  <c r="AY77" i="29" s="1"/>
  <c r="AY42" i="29"/>
  <c r="AY78" i="29" s="1"/>
  <c r="IX33" i="29"/>
  <c r="IX41" i="29" s="1"/>
  <c r="IX77" i="29" s="1"/>
  <c r="IX42" i="29"/>
  <c r="IX78" i="29" s="1"/>
  <c r="GG42" i="29"/>
  <c r="GG78" i="29" s="1"/>
  <c r="GG33" i="29"/>
  <c r="GG41" i="29" s="1"/>
  <c r="GG77" i="29" s="1"/>
  <c r="DK33" i="29"/>
  <c r="DK41" i="29" s="1"/>
  <c r="DK77" i="29" s="1"/>
  <c r="DK42" i="29"/>
  <c r="DK78" i="29" s="1"/>
  <c r="JQ42" i="29"/>
  <c r="JQ78" i="29" s="1"/>
  <c r="JQ33" i="29"/>
  <c r="JQ41" i="29" s="1"/>
  <c r="JQ77" i="29" s="1"/>
  <c r="DO42" i="29"/>
  <c r="DO78" i="29" s="1"/>
  <c r="DO33" i="29"/>
  <c r="DO41" i="29" s="1"/>
  <c r="DO77" i="29" s="1"/>
  <c r="NA33" i="29"/>
  <c r="NA41" i="29" s="1"/>
  <c r="NA77" i="29" s="1"/>
  <c r="NA42" i="29"/>
  <c r="NA78" i="29" s="1"/>
  <c r="AG42" i="29"/>
  <c r="AG78" i="29" s="1"/>
  <c r="AG33" i="29"/>
  <c r="AG41" i="29" s="1"/>
  <c r="AG77" i="29" s="1"/>
  <c r="GP33" i="29"/>
  <c r="GP41" i="29" s="1"/>
  <c r="GP77" i="29" s="1"/>
  <c r="GP42" i="29"/>
  <c r="GP78" i="29" s="1"/>
  <c r="HZ33" i="29"/>
  <c r="HZ41" i="29" s="1"/>
  <c r="HZ77" i="29" s="1"/>
  <c r="HZ42" i="29"/>
  <c r="HZ78" i="29" s="1"/>
  <c r="LA31" i="29"/>
  <c r="JA42" i="29"/>
  <c r="JA78" i="29" s="1"/>
  <c r="JA33" i="29"/>
  <c r="JA41" i="29" s="1"/>
  <c r="JA77" i="29" s="1"/>
  <c r="MG32" i="29"/>
  <c r="LE33" i="29"/>
  <c r="LE41" i="29" s="1"/>
  <c r="LE77" i="29" s="1"/>
  <c r="LE42" i="29"/>
  <c r="LE78" i="29" s="1"/>
  <c r="MW30" i="29"/>
  <c r="MW31" i="29" s="1"/>
  <c r="GS30" i="29"/>
  <c r="GS31" i="29" s="1"/>
  <c r="LY33" i="29"/>
  <c r="LY41" i="29" s="1"/>
  <c r="LY77" i="29" s="1"/>
  <c r="LY42" i="29"/>
  <c r="LY78" i="29" s="1"/>
  <c r="JV33" i="29"/>
  <c r="JV41" i="29" s="1"/>
  <c r="JV77" i="29" s="1"/>
  <c r="JV42" i="29"/>
  <c r="JV78" i="29" s="1"/>
  <c r="IP33" i="29"/>
  <c r="IP41" i="29" s="1"/>
  <c r="IP77" i="29" s="1"/>
  <c r="IP42" i="29"/>
  <c r="IP78" i="29" s="1"/>
  <c r="IK42" i="29"/>
  <c r="IK78" i="29" s="1"/>
  <c r="IK33" i="29"/>
  <c r="IK41" i="29" s="1"/>
  <c r="IK77" i="29" s="1"/>
  <c r="HG42" i="29"/>
  <c r="HG78" i="29" s="1"/>
  <c r="HG33" i="29"/>
  <c r="HG41" i="29" s="1"/>
  <c r="HG77" i="29" s="1"/>
  <c r="KA33" i="29"/>
  <c r="KA41" i="29" s="1"/>
  <c r="KA77" i="29" s="1"/>
  <c r="KA42" i="29"/>
  <c r="KA78" i="29" s="1"/>
  <c r="JO33" i="29"/>
  <c r="JO41" i="29" s="1"/>
  <c r="JO77" i="29" s="1"/>
  <c r="JO42" i="29"/>
  <c r="JO78" i="29" s="1"/>
  <c r="II42" i="29"/>
  <c r="II78" i="29" s="1"/>
  <c r="II33" i="29"/>
  <c r="II41" i="29" s="1"/>
  <c r="II77" i="29" s="1"/>
  <c r="H40" i="29"/>
  <c r="DB61" i="29" l="1"/>
  <c r="DB80" i="29" s="1"/>
  <c r="EO61" i="29"/>
  <c r="EO80" i="29" s="1"/>
  <c r="MA42" i="29"/>
  <c r="MA78" i="29" s="1"/>
  <c r="EO49" i="29"/>
  <c r="IY49" i="29"/>
  <c r="LG33" i="29"/>
  <c r="LG41" i="29" s="1"/>
  <c r="LG77" i="29" s="1"/>
  <c r="BO61" i="29"/>
  <c r="BO80" i="29" s="1"/>
  <c r="IY61" i="29"/>
  <c r="IY80" i="29" s="1"/>
  <c r="GS60" i="29"/>
  <c r="LA60" i="29"/>
  <c r="H60" i="29"/>
  <c r="CW60" i="29"/>
  <c r="MW60" i="29"/>
  <c r="HS60" i="29"/>
  <c r="CE60" i="29"/>
  <c r="JM49" i="29"/>
  <c r="DB49" i="29"/>
  <c r="Y61" i="29"/>
  <c r="Y80" i="29" s="1"/>
  <c r="Y49" i="29"/>
  <c r="JM61" i="29"/>
  <c r="JM80" i="29" s="1"/>
  <c r="KT49" i="29"/>
  <c r="KT61" i="29"/>
  <c r="KT80" i="29" s="1"/>
  <c r="MY49" i="29"/>
  <c r="R49" i="29"/>
  <c r="GM61" i="29"/>
  <c r="GM80" i="29" s="1"/>
  <c r="MY61" i="29"/>
  <c r="MY80" i="29" s="1"/>
  <c r="GM49" i="29"/>
  <c r="DZ76" i="29"/>
  <c r="MD76" i="29"/>
  <c r="IP76" i="29"/>
  <c r="GG76" i="29"/>
  <c r="BQ76" i="29"/>
  <c r="KY76" i="29"/>
  <c r="HK76" i="29"/>
  <c r="JU80" i="29"/>
  <c r="AL80" i="29"/>
  <c r="FB80" i="29"/>
  <c r="R61" i="29"/>
  <c r="R80" i="29" s="1"/>
  <c r="FR61" i="29"/>
  <c r="FR80" i="29" s="1"/>
  <c r="FR49" i="29"/>
  <c r="CH49" i="29"/>
  <c r="AE41" i="29"/>
  <c r="AE77" i="29" s="1"/>
  <c r="AE61" i="29"/>
  <c r="AE80" i="29" s="1"/>
  <c r="AE49" i="29"/>
  <c r="CH61" i="29"/>
  <c r="CH80" i="29" s="1"/>
  <c r="KD42" i="29"/>
  <c r="KD78" i="29" s="1"/>
  <c r="MC49" i="29"/>
  <c r="FA61" i="29"/>
  <c r="FA80" i="29" s="1"/>
  <c r="FA49" i="29"/>
  <c r="MC61" i="29"/>
  <c r="MC80" i="29" s="1"/>
  <c r="DJ49" i="29"/>
  <c r="NB41" i="29"/>
  <c r="NB77" i="29" s="1"/>
  <c r="NB61" i="29"/>
  <c r="NB80" i="29" s="1"/>
  <c r="EC49" i="29"/>
  <c r="DJ41" i="29"/>
  <c r="DJ77" i="29" s="1"/>
  <c r="BY61" i="29"/>
  <c r="BY80" i="29" s="1"/>
  <c r="KY42" i="29"/>
  <c r="KY78" i="29" s="1"/>
  <c r="BY49" i="29"/>
  <c r="LX49" i="29"/>
  <c r="LP49" i="29"/>
  <c r="LX61" i="29"/>
  <c r="LX80" i="29" s="1"/>
  <c r="HM33" i="29"/>
  <c r="HM41" i="29" s="1"/>
  <c r="HM77" i="29" s="1"/>
  <c r="LP61" i="29"/>
  <c r="LP80" i="29" s="1"/>
  <c r="EE49" i="29"/>
  <c r="GD49" i="29"/>
  <c r="JY42" i="29"/>
  <c r="JY78" i="29" s="1"/>
  <c r="EE61" i="29"/>
  <c r="EE80" i="29" s="1"/>
  <c r="GD61" i="29"/>
  <c r="GD80" i="29" s="1"/>
  <c r="GD42" i="29"/>
  <c r="GD78" i="29" s="1"/>
  <c r="LJ49" i="29"/>
  <c r="CD49" i="29"/>
  <c r="CD61" i="29"/>
  <c r="CD80" i="29" s="1"/>
  <c r="AC61" i="29"/>
  <c r="AC80" i="29" s="1"/>
  <c r="AC49" i="29"/>
  <c r="EC61" i="29"/>
  <c r="EC80" i="29" s="1"/>
  <c r="GA61" i="29"/>
  <c r="GA80" i="29" s="1"/>
  <c r="GA49" i="29"/>
  <c r="DS61" i="29"/>
  <c r="DS80" i="29" s="1"/>
  <c r="DS49" i="29"/>
  <c r="DS42" i="29"/>
  <c r="DS78" i="29" s="1"/>
  <c r="CD42" i="29"/>
  <c r="CD78" i="29" s="1"/>
  <c r="BI42" i="29"/>
  <c r="BI78" i="29" s="1"/>
  <c r="IQ49" i="29"/>
  <c r="IQ61" i="29"/>
  <c r="IQ80" i="29" s="1"/>
  <c r="H48" i="29"/>
  <c r="H32" i="29"/>
  <c r="H42" i="29" s="1"/>
  <c r="H78" i="29" s="1"/>
  <c r="H50" i="29"/>
  <c r="H57" i="29" s="1"/>
  <c r="H76" i="29" s="1"/>
  <c r="HY49" i="29"/>
  <c r="EG49" i="29"/>
  <c r="BA49" i="29"/>
  <c r="BA61" i="29"/>
  <c r="BA80" i="29" s="1"/>
  <c r="HY61" i="29"/>
  <c r="HY80" i="29" s="1"/>
  <c r="FK61" i="29"/>
  <c r="FK80" i="29" s="1"/>
  <c r="FJ49" i="29"/>
  <c r="FK41" i="29"/>
  <c r="FK77" i="29" s="1"/>
  <c r="CM61" i="29"/>
  <c r="CM80" i="29" s="1"/>
  <c r="CM49" i="29"/>
  <c r="FJ61" i="29"/>
  <c r="FJ80" i="29" s="1"/>
  <c r="EX42" i="29"/>
  <c r="EX78" i="29" s="1"/>
  <c r="EG61" i="29"/>
  <c r="EG80" i="29" s="1"/>
  <c r="LB42" i="29"/>
  <c r="LB78" i="29" s="1"/>
  <c r="FQ61" i="29"/>
  <c r="FQ80" i="29" s="1"/>
  <c r="FQ49" i="29"/>
  <c r="CO42" i="29"/>
  <c r="CO78" i="29" s="1"/>
  <c r="KI41" i="29"/>
  <c r="KI77" i="29" s="1"/>
  <c r="KI61" i="29"/>
  <c r="KI80" i="29" s="1"/>
  <c r="KI49" i="29"/>
  <c r="BX33" i="29"/>
  <c r="BX41" i="29" s="1"/>
  <c r="BX77" i="29" s="1"/>
  <c r="BX42" i="29"/>
  <c r="BX78" i="29" s="1"/>
  <c r="FM41" i="29"/>
  <c r="FM77" i="29" s="1"/>
  <c r="FM49" i="29"/>
  <c r="FM61" i="29"/>
  <c r="FM80" i="29" s="1"/>
  <c r="LJ61" i="29"/>
  <c r="LJ80" i="29" s="1"/>
  <c r="HK33" i="29"/>
  <c r="HK41" i="29" s="1"/>
  <c r="HK77" i="29" s="1"/>
  <c r="IE57" i="29"/>
  <c r="IE76" i="29" s="1"/>
  <c r="M42" i="29"/>
  <c r="M78" i="29" s="1"/>
  <c r="M33" i="29"/>
  <c r="MI49" i="29"/>
  <c r="KW49" i="29"/>
  <c r="KW61" i="29"/>
  <c r="KW80" i="29" s="1"/>
  <c r="IB41" i="29"/>
  <c r="IB77" i="29" s="1"/>
  <c r="IB49" i="29"/>
  <c r="IB61" i="29"/>
  <c r="IB80" i="29" s="1"/>
  <c r="KO33" i="29"/>
  <c r="KO41" i="29" s="1"/>
  <c r="KO77" i="29" s="1"/>
  <c r="HE49" i="29"/>
  <c r="ES57" i="29"/>
  <c r="ES76" i="29" s="1"/>
  <c r="EZ41" i="29"/>
  <c r="EZ77" i="29" s="1"/>
  <c r="EZ49" i="29"/>
  <c r="EZ61" i="29"/>
  <c r="EZ80" i="29" s="1"/>
  <c r="HE61" i="29"/>
  <c r="HE80" i="29" s="1"/>
  <c r="HV33" i="29"/>
  <c r="HV41" i="29" s="1"/>
  <c r="HV77" i="29" s="1"/>
  <c r="HV42" i="29"/>
  <c r="HV78" i="29" s="1"/>
  <c r="CI57" i="29"/>
  <c r="CI76" i="29" s="1"/>
  <c r="CT61" i="29"/>
  <c r="CT80" i="29" s="1"/>
  <c r="BG42" i="29"/>
  <c r="BG78" i="29" s="1"/>
  <c r="CS33" i="29"/>
  <c r="CS41" i="29" s="1"/>
  <c r="CS77" i="29" s="1"/>
  <c r="AM57" i="29"/>
  <c r="EK49" i="29"/>
  <c r="GI41" i="29"/>
  <c r="GI77" i="29" s="1"/>
  <c r="EK61" i="29"/>
  <c r="EK80" i="29" s="1"/>
  <c r="GI49" i="29"/>
  <c r="EI49" i="29"/>
  <c r="EI61" i="29"/>
  <c r="EI80" i="29" s="1"/>
  <c r="HU41" i="29"/>
  <c r="HU77" i="29" s="1"/>
  <c r="HU61" i="29"/>
  <c r="HU80" i="29" s="1"/>
  <c r="HU49" i="29"/>
  <c r="KK57" i="29"/>
  <c r="KK76" i="29" s="1"/>
  <c r="KC49" i="29"/>
  <c r="GQ57" i="29"/>
  <c r="GQ76" i="29" s="1"/>
  <c r="DU33" i="29"/>
  <c r="DU49" i="29" s="1"/>
  <c r="JU49" i="29"/>
  <c r="FY57" i="29"/>
  <c r="FY76" i="29" s="1"/>
  <c r="MI61" i="29"/>
  <c r="MI80" i="29" s="1"/>
  <c r="KY49" i="29"/>
  <c r="JG49" i="29"/>
  <c r="EX57" i="29"/>
  <c r="EX76" i="29" s="1"/>
  <c r="IX61" i="29"/>
  <c r="IX80" i="29" s="1"/>
  <c r="HW61" i="29"/>
  <c r="HW80" i="29" s="1"/>
  <c r="LY61" i="29"/>
  <c r="LY80" i="29" s="1"/>
  <c r="MX61" i="29"/>
  <c r="MX80" i="29" s="1"/>
  <c r="LE61" i="29"/>
  <c r="LE80" i="29" s="1"/>
  <c r="HG61" i="29"/>
  <c r="HG80" i="29" s="1"/>
  <c r="LK61" i="29"/>
  <c r="LK80" i="29" s="1"/>
  <c r="DK61" i="29"/>
  <c r="DK80" i="29" s="1"/>
  <c r="FC61" i="29"/>
  <c r="FC80" i="29" s="1"/>
  <c r="KY61" i="29"/>
  <c r="KA61" i="29"/>
  <c r="KA80" i="29" s="1"/>
  <c r="CO61" i="29"/>
  <c r="CO80" i="29" s="1"/>
  <c r="AK61" i="29"/>
  <c r="AK80" i="29" s="1"/>
  <c r="JQ61" i="29"/>
  <c r="JQ80" i="29" s="1"/>
  <c r="DE61" i="29"/>
  <c r="DE80" i="29" s="1"/>
  <c r="AK49" i="29"/>
  <c r="MN61" i="29"/>
  <c r="MN80" i="29" s="1"/>
  <c r="JO61" i="29"/>
  <c r="JO80" i="29" s="1"/>
  <c r="IC61" i="29"/>
  <c r="IC80" i="29" s="1"/>
  <c r="BS61" i="29"/>
  <c r="BS80" i="29" s="1"/>
  <c r="II61" i="29"/>
  <c r="II80" i="29" s="1"/>
  <c r="GH61" i="29"/>
  <c r="GH80" i="29" s="1"/>
  <c r="EL61" i="29"/>
  <c r="EL80" i="29" s="1"/>
  <c r="NA61" i="29"/>
  <c r="NA80" i="29" s="1"/>
  <c r="IU61" i="29"/>
  <c r="IU80" i="29" s="1"/>
  <c r="AY61" i="29"/>
  <c r="AY80" i="29" s="1"/>
  <c r="JZ61" i="29"/>
  <c r="JZ80" i="29" s="1"/>
  <c r="Q61" i="29"/>
  <c r="Q80" i="29" s="1"/>
  <c r="DI61" i="29"/>
  <c r="DI80" i="29" s="1"/>
  <c r="MK61" i="29"/>
  <c r="MK80" i="29" s="1"/>
  <c r="DE49" i="29"/>
  <c r="BG61" i="29"/>
  <c r="BG80" i="29" s="1"/>
  <c r="LB61" i="29"/>
  <c r="LB80" i="29" s="1"/>
  <c r="EX61" i="29"/>
  <c r="EX80" i="29" s="1"/>
  <c r="ME61" i="29"/>
  <c r="ME80" i="29" s="1"/>
  <c r="DO61" i="29"/>
  <c r="DO80" i="29" s="1"/>
  <c r="AS61" i="29"/>
  <c r="AS80" i="29" s="1"/>
  <c r="GU61" i="29"/>
  <c r="GU80" i="29" s="1"/>
  <c r="MD61" i="29"/>
  <c r="GL61" i="29"/>
  <c r="GL80" i="29" s="1"/>
  <c r="MS61" i="29"/>
  <c r="MS80" i="29" s="1"/>
  <c r="BI61" i="29"/>
  <c r="BI80" i="29" s="1"/>
  <c r="BC61" i="29"/>
  <c r="BC80" i="29" s="1"/>
  <c r="JY61" i="29"/>
  <c r="JY80" i="29" s="1"/>
  <c r="IP61" i="29"/>
  <c r="LV61" i="29"/>
  <c r="LV80" i="29" s="1"/>
  <c r="IK61" i="29"/>
  <c r="IK80" i="29" s="1"/>
  <c r="JV61" i="29"/>
  <c r="JV80" i="29" s="1"/>
  <c r="LU61" i="29"/>
  <c r="LU80" i="29" s="1"/>
  <c r="BQ61" i="29"/>
  <c r="EH61" i="29"/>
  <c r="EH80" i="29" s="1"/>
  <c r="DI49" i="29"/>
  <c r="FC49" i="29"/>
  <c r="IU49" i="29"/>
  <c r="MG57" i="29"/>
  <c r="MG76" i="29" s="1"/>
  <c r="GG61" i="29"/>
  <c r="GP61" i="29"/>
  <c r="GP80" i="29" s="1"/>
  <c r="AG61" i="29"/>
  <c r="AG80" i="29" s="1"/>
  <c r="JA61" i="29"/>
  <c r="JA80" i="29" s="1"/>
  <c r="KU61" i="29"/>
  <c r="KU80" i="29" s="1"/>
  <c r="HZ61" i="29"/>
  <c r="HZ80" i="29" s="1"/>
  <c r="CT41" i="29"/>
  <c r="CT77" i="29" s="1"/>
  <c r="CT49" i="29"/>
  <c r="W61" i="29"/>
  <c r="W80" i="29" s="1"/>
  <c r="KS61" i="29"/>
  <c r="KS80" i="29" s="1"/>
  <c r="N61" i="29"/>
  <c r="N80" i="29" s="1"/>
  <c r="DZ61" i="29"/>
  <c r="FG61" i="29"/>
  <c r="FG80" i="29" s="1"/>
  <c r="KD61" i="29"/>
  <c r="KD80" i="29" s="1"/>
  <c r="CW50" i="29"/>
  <c r="CW48" i="29"/>
  <c r="MW40" i="29"/>
  <c r="MW48" i="29"/>
  <c r="MW50" i="29"/>
  <c r="LA32" i="29"/>
  <c r="LA33" i="29" s="1"/>
  <c r="LA41" i="29" s="1"/>
  <c r="LA77" i="29" s="1"/>
  <c r="LA48" i="29"/>
  <c r="LA50" i="29"/>
  <c r="LA57" i="29" s="1"/>
  <c r="LA76" i="29" s="1"/>
  <c r="BC49" i="29"/>
  <c r="AS49" i="29"/>
  <c r="IP49" i="29"/>
  <c r="MK49" i="29"/>
  <c r="JU41" i="29"/>
  <c r="JU77" i="29" s="1"/>
  <c r="HW49" i="29"/>
  <c r="FG49" i="29"/>
  <c r="MN49" i="29"/>
  <c r="GG49" i="29"/>
  <c r="GH49" i="29"/>
  <c r="KD49" i="29"/>
  <c r="Q49" i="29"/>
  <c r="II49" i="29"/>
  <c r="MX49" i="29"/>
  <c r="EX49" i="29"/>
  <c r="KS49" i="29"/>
  <c r="JA49" i="29"/>
  <c r="DZ49" i="29"/>
  <c r="LU49" i="29"/>
  <c r="IC49" i="29"/>
  <c r="JQ49" i="29"/>
  <c r="IS42" i="29"/>
  <c r="IS78" i="29" s="1"/>
  <c r="IS33" i="29"/>
  <c r="IS49" i="29" s="1"/>
  <c r="IX49" i="29"/>
  <c r="GU49" i="29"/>
  <c r="CO49" i="29"/>
  <c r="W49" i="29"/>
  <c r="BS49" i="29"/>
  <c r="LV49" i="29"/>
  <c r="DO49" i="29"/>
  <c r="LE49" i="29"/>
  <c r="HZ49" i="29"/>
  <c r="GS32" i="29"/>
  <c r="GS33" i="29" s="1"/>
  <c r="GS41" i="29" s="1"/>
  <c r="GS77" i="29" s="1"/>
  <c r="GS48" i="29"/>
  <c r="GS50" i="29"/>
  <c r="HS48" i="29"/>
  <c r="HS50" i="29"/>
  <c r="NA49" i="29"/>
  <c r="GL49" i="29"/>
  <c r="ME49" i="29"/>
  <c r="AY49" i="29"/>
  <c r="IK49" i="29"/>
  <c r="JO49" i="29"/>
  <c r="GP49" i="29"/>
  <c r="BQ49" i="29"/>
  <c r="JY49" i="29"/>
  <c r="JZ49" i="29"/>
  <c r="AG49" i="29"/>
  <c r="DK49" i="29"/>
  <c r="CE48" i="29"/>
  <c r="CE50" i="29"/>
  <c r="KC41" i="29"/>
  <c r="KC77" i="29" s="1"/>
  <c r="LY49" i="29"/>
  <c r="MS49" i="29"/>
  <c r="KU49" i="29"/>
  <c r="BI49" i="29"/>
  <c r="JG41" i="29"/>
  <c r="JG77" i="29" s="1"/>
  <c r="HO42" i="29"/>
  <c r="HO78" i="29" s="1"/>
  <c r="HO33" i="29"/>
  <c r="HO41" i="29" s="1"/>
  <c r="HO77" i="29" s="1"/>
  <c r="HG49" i="29"/>
  <c r="KA49" i="29"/>
  <c r="BG49" i="29"/>
  <c r="MD49" i="29"/>
  <c r="EH49" i="29"/>
  <c r="N49" i="29"/>
  <c r="JV49" i="29"/>
  <c r="LB49" i="29"/>
  <c r="EL49" i="29"/>
  <c r="LK49" i="29"/>
  <c r="HS40" i="29"/>
  <c r="HS32" i="29"/>
  <c r="CE40" i="29"/>
  <c r="CE32" i="29"/>
  <c r="MG33" i="29"/>
  <c r="MG41" i="29" s="1"/>
  <c r="MG77" i="29" s="1"/>
  <c r="MG42" i="29"/>
  <c r="MG78" i="29" s="1"/>
  <c r="MW32" i="29"/>
  <c r="CW40" i="29"/>
  <c r="CW32" i="29"/>
  <c r="GS40" i="29"/>
  <c r="GQ42" i="29"/>
  <c r="GQ78" i="29" s="1"/>
  <c r="GQ33" i="29"/>
  <c r="GQ41" i="29" s="1"/>
  <c r="GQ77" i="29" s="1"/>
  <c r="AM42" i="29"/>
  <c r="AM78" i="29" s="1"/>
  <c r="AM33" i="29"/>
  <c r="AM41" i="29" s="1"/>
  <c r="AM77" i="29" s="1"/>
  <c r="ES42" i="29"/>
  <c r="ES78" i="29" s="1"/>
  <c r="ES33" i="29"/>
  <c r="ES41" i="29" s="1"/>
  <c r="ES77" i="29" s="1"/>
  <c r="IE42" i="29"/>
  <c r="IE78" i="29" s="1"/>
  <c r="IE33" i="29"/>
  <c r="IE41" i="29" s="1"/>
  <c r="IE77" i="29" s="1"/>
  <c r="KK42" i="29"/>
  <c r="KK78" i="29" s="1"/>
  <c r="KK33" i="29"/>
  <c r="KK41" i="29" s="1"/>
  <c r="KK77" i="29" s="1"/>
  <c r="FY42" i="29"/>
  <c r="FY78" i="29" s="1"/>
  <c r="FY33" i="29"/>
  <c r="FY41" i="29" s="1"/>
  <c r="FY77" i="29" s="1"/>
  <c r="CI42" i="29"/>
  <c r="CI78" i="29" s="1"/>
  <c r="CI33" i="29"/>
  <c r="CI41" i="29" s="1"/>
  <c r="CI77" i="29" s="1"/>
  <c r="LG49" i="29" l="1"/>
  <c r="LG61" i="29"/>
  <c r="LG80" i="29" s="1"/>
  <c r="AM76" i="29"/>
  <c r="BQ80" i="29"/>
  <c r="IP80" i="29"/>
  <c r="MD80" i="29"/>
  <c r="GG80" i="29"/>
  <c r="DZ80" i="29"/>
  <c r="KY80" i="29"/>
  <c r="HM49" i="29"/>
  <c r="HM61" i="29"/>
  <c r="HM80" i="29" s="1"/>
  <c r="HK49" i="29"/>
  <c r="KO49" i="29"/>
  <c r="H33" i="29"/>
  <c r="H41" i="29" s="1"/>
  <c r="H77" i="29" s="1"/>
  <c r="HK61" i="29"/>
  <c r="CS49" i="29"/>
  <c r="CS61" i="29"/>
  <c r="CS80" i="29" s="1"/>
  <c r="BX61" i="29"/>
  <c r="BX80" i="29" s="1"/>
  <c r="BX49" i="29"/>
  <c r="KO61" i="29"/>
  <c r="KO80" i="29" s="1"/>
  <c r="M41" i="29"/>
  <c r="M77" i="29" s="1"/>
  <c r="M61" i="29"/>
  <c r="M80" i="29" s="1"/>
  <c r="M49" i="29"/>
  <c r="DU61" i="29"/>
  <c r="DU80" i="29" s="1"/>
  <c r="HV49" i="29"/>
  <c r="HV61" i="29"/>
  <c r="HV80" i="29" s="1"/>
  <c r="HS57" i="29"/>
  <c r="LA42" i="29"/>
  <c r="LA78" i="29" s="1"/>
  <c r="GS42" i="29"/>
  <c r="GS78" i="29" s="1"/>
  <c r="CE57" i="29"/>
  <c r="GS57" i="29"/>
  <c r="CW57" i="29"/>
  <c r="DU41" i="29"/>
  <c r="DU77" i="29" s="1"/>
  <c r="HO49" i="29"/>
  <c r="GS61" i="29"/>
  <c r="GS80" i="29" s="1"/>
  <c r="MW57" i="29"/>
  <c r="MW76" i="29" s="1"/>
  <c r="ES61" i="29"/>
  <c r="ES80" i="29" s="1"/>
  <c r="FY61" i="29"/>
  <c r="MG61" i="29"/>
  <c r="MG80" i="29" s="1"/>
  <c r="IE61" i="29"/>
  <c r="IE80" i="29" s="1"/>
  <c r="GQ61" i="29"/>
  <c r="GQ80" i="29" s="1"/>
  <c r="IS61" i="29"/>
  <c r="IS80" i="29" s="1"/>
  <c r="KK61" i="29"/>
  <c r="KK80" i="29" s="1"/>
  <c r="AM61" i="29"/>
  <c r="CI61" i="29"/>
  <c r="CI80" i="29" s="1"/>
  <c r="LA61" i="29"/>
  <c r="LA80" i="29" s="1"/>
  <c r="HO61" i="29"/>
  <c r="HO80" i="29" s="1"/>
  <c r="CI49" i="29"/>
  <c r="ES49" i="29"/>
  <c r="LA49" i="29"/>
  <c r="FY49" i="29"/>
  <c r="IS41" i="29"/>
  <c r="IS77" i="29" s="1"/>
  <c r="GQ49" i="29"/>
  <c r="AM49" i="29"/>
  <c r="IE49" i="29"/>
  <c r="MG49" i="29"/>
  <c r="KK49" i="29"/>
  <c r="GS49" i="29"/>
  <c r="CE33" i="29"/>
  <c r="CE41" i="29" s="1"/>
  <c r="CE77" i="29" s="1"/>
  <c r="CE42" i="29"/>
  <c r="CE78" i="29" s="1"/>
  <c r="MW33" i="29"/>
  <c r="MW41" i="29" s="1"/>
  <c r="MW77" i="29" s="1"/>
  <c r="MW42" i="29"/>
  <c r="MW78" i="29" s="1"/>
  <c r="CW42" i="29"/>
  <c r="CW78" i="29" s="1"/>
  <c r="CW33" i="29"/>
  <c r="CW41" i="29" s="1"/>
  <c r="CW77" i="29" s="1"/>
  <c r="HS42" i="29"/>
  <c r="HS78" i="29" s="1"/>
  <c r="HS33" i="29"/>
  <c r="HS41" i="29" s="1"/>
  <c r="HS77" i="29" s="1"/>
  <c r="CE76" i="29" l="1"/>
  <c r="HS76" i="29"/>
  <c r="CW76" i="29"/>
  <c r="GS76" i="29"/>
  <c r="HK80" i="29"/>
  <c r="FY80" i="29"/>
  <c r="AM80" i="29"/>
  <c r="H61" i="29"/>
  <c r="H80" i="29" s="1"/>
  <c r="HS61" i="29"/>
  <c r="HS80" i="29" s="1"/>
  <c r="MW61" i="29"/>
  <c r="MW80" i="29" s="1"/>
  <c r="CE61" i="29"/>
  <c r="CE80" i="29" s="1"/>
  <c r="CW61" i="29"/>
  <c r="CE49" i="29"/>
  <c r="HS49" i="29"/>
  <c r="CW49" i="29"/>
  <c r="MW49" i="29"/>
  <c r="CW80" i="29" l="1"/>
  <c r="H2" i="29" l="1"/>
  <c r="H3" i="29" s="1"/>
  <c r="H1" i="29" s="1"/>
  <c r="I2" i="29"/>
  <c r="I3" i="29" s="1"/>
  <c r="I1" i="29" s="1"/>
  <c r="J2" i="29"/>
  <c r="J3" i="29" s="1"/>
  <c r="J1" i="29" s="1"/>
  <c r="K2" i="29"/>
  <c r="K3" i="29" s="1"/>
  <c r="K1" i="29" s="1"/>
  <c r="L2" i="29"/>
  <c r="L3" i="29" s="1"/>
  <c r="L1" i="29" s="1"/>
  <c r="M2" i="29"/>
  <c r="M3" i="29" s="1"/>
  <c r="M1" i="29" s="1"/>
  <c r="N2" i="29"/>
  <c r="N3" i="29" s="1"/>
  <c r="N1" i="29" s="1"/>
  <c r="O2" i="29"/>
  <c r="O3" i="29" s="1"/>
  <c r="O1" i="29" s="1"/>
  <c r="P2" i="29"/>
  <c r="P3" i="29" s="1"/>
  <c r="P1" i="29" s="1"/>
  <c r="Q2" i="29"/>
  <c r="Q3" i="29" s="1"/>
  <c r="Q1" i="29" s="1"/>
  <c r="R2" i="29"/>
  <c r="R3" i="29" s="1"/>
  <c r="R1" i="29" s="1"/>
  <c r="S2" i="29"/>
  <c r="S3" i="29" s="1"/>
  <c r="S1" i="29" s="1"/>
  <c r="T2" i="29"/>
  <c r="T3" i="29" s="1"/>
  <c r="T1" i="29" s="1"/>
  <c r="U2" i="29"/>
  <c r="U3" i="29" s="1"/>
  <c r="U1" i="29" s="1"/>
  <c r="V2" i="29"/>
  <c r="V3" i="29" s="1"/>
  <c r="V1" i="29" s="1"/>
  <c r="W2" i="29"/>
  <c r="W3" i="29" s="1"/>
  <c r="W1" i="29" s="1"/>
  <c r="X2" i="29"/>
  <c r="X3" i="29" s="1"/>
  <c r="X1" i="29" s="1"/>
  <c r="Y2" i="29"/>
  <c r="Y3" i="29" s="1"/>
  <c r="Y1" i="29" s="1"/>
  <c r="Z2" i="29"/>
  <c r="Z3" i="29" s="1"/>
  <c r="Z1" i="29" s="1"/>
  <c r="AA2" i="29"/>
  <c r="AA3" i="29" s="1"/>
  <c r="AA1" i="29" s="1"/>
  <c r="AB2" i="29"/>
  <c r="AB3" i="29" s="1"/>
  <c r="AB1" i="29" s="1"/>
  <c r="AC2" i="29"/>
  <c r="AC3" i="29" s="1"/>
  <c r="AC1" i="29" s="1"/>
  <c r="AD2" i="29"/>
  <c r="AD3" i="29" s="1"/>
  <c r="AD1" i="29" s="1"/>
  <c r="AE2" i="29"/>
  <c r="AE3" i="29" s="1"/>
  <c r="AE1" i="29" s="1"/>
  <c r="AF2" i="29"/>
  <c r="AF3" i="29" s="1"/>
  <c r="AF1" i="29" s="1"/>
  <c r="AG2" i="29"/>
  <c r="AG3" i="29" s="1"/>
  <c r="AG1" i="29" s="1"/>
  <c r="AH2" i="29"/>
  <c r="AH3" i="29" s="1"/>
  <c r="AH1" i="29" s="1"/>
  <c r="AI2" i="29"/>
  <c r="AI3" i="29" s="1"/>
  <c r="AI1" i="29" s="1"/>
  <c r="AJ2" i="29"/>
  <c r="AJ3" i="29" s="1"/>
  <c r="AJ1" i="29" s="1"/>
  <c r="AK2" i="29"/>
  <c r="AK3" i="29" s="1"/>
  <c r="AK1" i="29" s="1"/>
  <c r="AL2" i="29"/>
  <c r="AL3" i="29" s="1"/>
  <c r="AL1" i="29" s="1"/>
  <c r="AM2" i="29"/>
  <c r="AM3" i="29" s="1"/>
  <c r="AM1" i="29" s="1"/>
  <c r="AN2" i="29"/>
  <c r="AN3" i="29" s="1"/>
  <c r="AN1" i="29" s="1"/>
  <c r="AO2" i="29"/>
  <c r="AO3" i="29" s="1"/>
  <c r="AO1" i="29" s="1"/>
  <c r="AP2" i="29"/>
  <c r="AP3" i="29" s="1"/>
  <c r="AP1" i="29" s="1"/>
  <c r="AQ2" i="29"/>
  <c r="AQ3" i="29" s="1"/>
  <c r="AQ1" i="29" s="1"/>
  <c r="AR2" i="29"/>
  <c r="AR3" i="29" s="1"/>
  <c r="AR1" i="29" s="1"/>
  <c r="AS2" i="29"/>
  <c r="AS3" i="29" s="1"/>
  <c r="AS1" i="29" s="1"/>
  <c r="AT2" i="29"/>
  <c r="AT3" i="29" s="1"/>
  <c r="AT1" i="29" s="1"/>
  <c r="AU2" i="29"/>
  <c r="AU3" i="29" s="1"/>
  <c r="AU1" i="29" s="1"/>
  <c r="AV2" i="29"/>
  <c r="AV3" i="29" s="1"/>
  <c r="AV1" i="29" s="1"/>
  <c r="AW2" i="29"/>
  <c r="AW3" i="29" s="1"/>
  <c r="AW1" i="29" s="1"/>
  <c r="AX2" i="29"/>
  <c r="AX3" i="29" s="1"/>
  <c r="AX1" i="29" s="1"/>
  <c r="AY2" i="29"/>
  <c r="AY3" i="29" s="1"/>
  <c r="AY1" i="29" s="1"/>
  <c r="AZ2" i="29"/>
  <c r="AZ3" i="29" s="1"/>
  <c r="AZ1" i="29" s="1"/>
  <c r="BA2" i="29"/>
  <c r="BA3" i="29" s="1"/>
  <c r="BA1" i="29" s="1"/>
  <c r="BB2" i="29"/>
  <c r="BB3" i="29" s="1"/>
  <c r="BB1" i="29" s="1"/>
  <c r="BC2" i="29"/>
  <c r="BC3" i="29" s="1"/>
  <c r="BC1" i="29" s="1"/>
  <c r="BD2" i="29"/>
  <c r="BD3" i="29" s="1"/>
  <c r="BD1" i="29" s="1"/>
  <c r="BE2" i="29"/>
  <c r="BE3" i="29" s="1"/>
  <c r="BE1" i="29" s="1"/>
  <c r="BF2" i="29"/>
  <c r="BF3" i="29" s="1"/>
  <c r="BF1" i="29" s="1"/>
  <c r="BG2" i="29"/>
  <c r="BG3" i="29" s="1"/>
  <c r="BG1" i="29" s="1"/>
  <c r="BH2" i="29"/>
  <c r="BH3" i="29" s="1"/>
  <c r="BH1" i="29" s="1"/>
  <c r="BI2" i="29"/>
  <c r="BI3" i="29" s="1"/>
  <c r="BI1" i="29" s="1"/>
  <c r="BJ2" i="29"/>
  <c r="BJ3" i="29" s="1"/>
  <c r="BJ1" i="29" s="1"/>
  <c r="BK2" i="29"/>
  <c r="BK3" i="29" s="1"/>
  <c r="BK1" i="29" s="1"/>
  <c r="BL2" i="29"/>
  <c r="BL3" i="29" s="1"/>
  <c r="BL1" i="29" s="1"/>
  <c r="BM2" i="29"/>
  <c r="BM3" i="29" s="1"/>
  <c r="BM1" i="29" s="1"/>
  <c r="BN2" i="29"/>
  <c r="BN3" i="29" s="1"/>
  <c r="BN1" i="29" s="1"/>
  <c r="BO2" i="29"/>
  <c r="BO3" i="29" s="1"/>
  <c r="BO1" i="29" s="1"/>
  <c r="BP2" i="29"/>
  <c r="BP3" i="29" s="1"/>
  <c r="BP1" i="29" s="1"/>
  <c r="BQ2" i="29"/>
  <c r="BQ3" i="29" s="1"/>
  <c r="BQ1" i="29" s="1"/>
  <c r="BR2" i="29"/>
  <c r="BR3" i="29" s="1"/>
  <c r="BR1" i="29" s="1"/>
  <c r="BS2" i="29"/>
  <c r="BS3" i="29" s="1"/>
  <c r="BS1" i="29" s="1"/>
  <c r="BT2" i="29"/>
  <c r="BT3" i="29" s="1"/>
  <c r="BT1" i="29" s="1"/>
  <c r="BU2" i="29"/>
  <c r="BU3" i="29" s="1"/>
  <c r="BU1" i="29" s="1"/>
  <c r="BV2" i="29"/>
  <c r="BV3" i="29" s="1"/>
  <c r="BV1" i="29" s="1"/>
  <c r="BW2" i="29"/>
  <c r="BW3" i="29" s="1"/>
  <c r="BW1" i="29" s="1"/>
  <c r="BX2" i="29"/>
  <c r="BX3" i="29" s="1"/>
  <c r="BX1" i="29" s="1"/>
  <c r="BY2" i="29"/>
  <c r="BY3" i="29" s="1"/>
  <c r="BY1" i="29" s="1"/>
  <c r="BZ2" i="29"/>
  <c r="BZ3" i="29" s="1"/>
  <c r="BZ1" i="29" s="1"/>
  <c r="CA2" i="29"/>
  <c r="CA3" i="29" s="1"/>
  <c r="CA1" i="29" s="1"/>
  <c r="CB2" i="29"/>
  <c r="CB3" i="29" s="1"/>
  <c r="CB1" i="29" s="1"/>
  <c r="CC2" i="29"/>
  <c r="CC3" i="29" s="1"/>
  <c r="CC1" i="29" s="1"/>
  <c r="CD2" i="29"/>
  <c r="CD3" i="29" s="1"/>
  <c r="CD1" i="29" s="1"/>
  <c r="CE2" i="29"/>
  <c r="CE3" i="29" s="1"/>
  <c r="CE1" i="29" s="1"/>
  <c r="CF2" i="29"/>
  <c r="CF3" i="29" s="1"/>
  <c r="CF1" i="29" s="1"/>
  <c r="CG2" i="29"/>
  <c r="CG3" i="29" s="1"/>
  <c r="CG1" i="29" s="1"/>
  <c r="CH2" i="29"/>
  <c r="CH3" i="29" s="1"/>
  <c r="CH1" i="29" s="1"/>
  <c r="CI2" i="29"/>
  <c r="CI3" i="29" s="1"/>
  <c r="CI1" i="29" s="1"/>
  <c r="CJ2" i="29"/>
  <c r="CJ3" i="29" s="1"/>
  <c r="CJ1" i="29" s="1"/>
  <c r="CK2" i="29"/>
  <c r="CK3" i="29" s="1"/>
  <c r="CK1" i="29" s="1"/>
  <c r="CL2" i="29"/>
  <c r="CL3" i="29" s="1"/>
  <c r="CL1" i="29" s="1"/>
  <c r="CM2" i="29"/>
  <c r="CM3" i="29" s="1"/>
  <c r="CM1" i="29" s="1"/>
  <c r="CN2" i="29"/>
  <c r="CN3" i="29" s="1"/>
  <c r="CN1" i="29" s="1"/>
  <c r="CO2" i="29"/>
  <c r="CO3" i="29" s="1"/>
  <c r="CO1" i="29" s="1"/>
  <c r="CP2" i="29"/>
  <c r="CP3" i="29" s="1"/>
  <c r="CP1" i="29" s="1"/>
  <c r="CQ2" i="29"/>
  <c r="CQ3" i="29" s="1"/>
  <c r="CQ1" i="29" s="1"/>
  <c r="CR2" i="29"/>
  <c r="CR3" i="29" s="1"/>
  <c r="CR1" i="29" s="1"/>
  <c r="CS2" i="29"/>
  <c r="CS3" i="29" s="1"/>
  <c r="CS1" i="29" s="1"/>
  <c r="CT2" i="29"/>
  <c r="CT3" i="29" s="1"/>
  <c r="CT1" i="29" s="1"/>
  <c r="CU2" i="29"/>
  <c r="CU3" i="29" s="1"/>
  <c r="CU1" i="29" s="1"/>
  <c r="CV2" i="29"/>
  <c r="CV3" i="29" s="1"/>
  <c r="CV1" i="29" s="1"/>
  <c r="CW2" i="29"/>
  <c r="CW3" i="29" s="1"/>
  <c r="CW1" i="29" s="1"/>
  <c r="CX2" i="29"/>
  <c r="CX3" i="29" s="1"/>
  <c r="CX1" i="29" s="1"/>
  <c r="CY2" i="29"/>
  <c r="CY3" i="29" s="1"/>
  <c r="CY1" i="29" s="1"/>
  <c r="CZ2" i="29"/>
  <c r="CZ3" i="29" s="1"/>
  <c r="CZ1" i="29" s="1"/>
  <c r="DA2" i="29"/>
  <c r="DA3" i="29" s="1"/>
  <c r="DA1" i="29" s="1"/>
  <c r="DB2" i="29"/>
  <c r="DB3" i="29" s="1"/>
  <c r="DB1" i="29" s="1"/>
  <c r="DC2" i="29"/>
  <c r="DC3" i="29" s="1"/>
  <c r="DC1" i="29" s="1"/>
  <c r="DD2" i="29"/>
  <c r="DD3" i="29" s="1"/>
  <c r="DD1" i="29" s="1"/>
  <c r="DE2" i="29"/>
  <c r="DE3" i="29" s="1"/>
  <c r="DE1" i="29" s="1"/>
  <c r="DF2" i="29"/>
  <c r="DF3" i="29" s="1"/>
  <c r="DF1" i="29" s="1"/>
  <c r="DG2" i="29"/>
  <c r="DG3" i="29" s="1"/>
  <c r="DG1" i="29" s="1"/>
  <c r="DH2" i="29"/>
  <c r="DH3" i="29" s="1"/>
  <c r="DH1" i="29" s="1"/>
  <c r="DI2" i="29"/>
  <c r="DI3" i="29" s="1"/>
  <c r="DI1" i="29" s="1"/>
  <c r="DJ2" i="29"/>
  <c r="DJ3" i="29" s="1"/>
  <c r="DJ1" i="29" s="1"/>
  <c r="DK2" i="29"/>
  <c r="DK3" i="29" s="1"/>
  <c r="DK1" i="29" s="1"/>
  <c r="DL2" i="29"/>
  <c r="DL3" i="29" s="1"/>
  <c r="DL1" i="29" s="1"/>
  <c r="DM2" i="29"/>
  <c r="DM3" i="29" s="1"/>
  <c r="DM1" i="29" s="1"/>
  <c r="DN2" i="29"/>
  <c r="DN3" i="29" s="1"/>
  <c r="DN1" i="29" s="1"/>
  <c r="DO2" i="29"/>
  <c r="DO3" i="29" s="1"/>
  <c r="DO1" i="29" s="1"/>
  <c r="DP2" i="29"/>
  <c r="DP3" i="29" s="1"/>
  <c r="DP1" i="29" s="1"/>
  <c r="DQ2" i="29"/>
  <c r="DQ3" i="29" s="1"/>
  <c r="DQ1" i="29" s="1"/>
  <c r="DR2" i="29"/>
  <c r="DR3" i="29" s="1"/>
  <c r="DR1" i="29" s="1"/>
  <c r="DS2" i="29"/>
  <c r="DS3" i="29" s="1"/>
  <c r="DS1" i="29" s="1"/>
  <c r="DT2" i="29"/>
  <c r="DT3" i="29" s="1"/>
  <c r="DT1" i="29" s="1"/>
  <c r="DU2" i="29"/>
  <c r="DU3" i="29" s="1"/>
  <c r="DU1" i="29" s="1"/>
  <c r="DV2" i="29"/>
  <c r="DV3" i="29" s="1"/>
  <c r="DV1" i="29" s="1"/>
  <c r="DW2" i="29"/>
  <c r="DW3" i="29" s="1"/>
  <c r="DW1" i="29" s="1"/>
  <c r="DX2" i="29"/>
  <c r="DX3" i="29" s="1"/>
  <c r="DX1" i="29" s="1"/>
  <c r="DY2" i="29"/>
  <c r="DY3" i="29" s="1"/>
  <c r="DY1" i="29" s="1"/>
  <c r="DZ2" i="29"/>
  <c r="DZ3" i="29" s="1"/>
  <c r="DZ1" i="29" s="1"/>
  <c r="EA2" i="29"/>
  <c r="EA3" i="29" s="1"/>
  <c r="EA1" i="29" s="1"/>
  <c r="EB2" i="29"/>
  <c r="EB3" i="29" s="1"/>
  <c r="EB1" i="29" s="1"/>
  <c r="EC2" i="29"/>
  <c r="EC3" i="29" s="1"/>
  <c r="EC1" i="29" s="1"/>
  <c r="ED2" i="29"/>
  <c r="ED3" i="29" s="1"/>
  <c r="ED1" i="29" s="1"/>
  <c r="EE2" i="29"/>
  <c r="EE3" i="29" s="1"/>
  <c r="EE1" i="29" s="1"/>
  <c r="EF2" i="29"/>
  <c r="EF3" i="29" s="1"/>
  <c r="EF1" i="29" s="1"/>
  <c r="EG2" i="29"/>
  <c r="EG3" i="29" s="1"/>
  <c r="EG1" i="29" s="1"/>
  <c r="EH2" i="29"/>
  <c r="EH3" i="29" s="1"/>
  <c r="EH1" i="29" s="1"/>
  <c r="EI2" i="29"/>
  <c r="EI3" i="29" s="1"/>
  <c r="EI1" i="29" s="1"/>
  <c r="EJ2" i="29"/>
  <c r="EJ3" i="29" s="1"/>
  <c r="EJ1" i="29" s="1"/>
  <c r="EK2" i="29"/>
  <c r="EK3" i="29" s="1"/>
  <c r="EK1" i="29" s="1"/>
  <c r="EL2" i="29"/>
  <c r="EL3" i="29" s="1"/>
  <c r="EL1" i="29" s="1"/>
  <c r="EM2" i="29"/>
  <c r="EM3" i="29" s="1"/>
  <c r="EM1" i="29" s="1"/>
  <c r="EN2" i="29"/>
  <c r="EN3" i="29" s="1"/>
  <c r="EN1" i="29" s="1"/>
  <c r="EO2" i="29"/>
  <c r="EO3" i="29" s="1"/>
  <c r="EO1" i="29" s="1"/>
  <c r="EP2" i="29"/>
  <c r="EP3" i="29" s="1"/>
  <c r="EP1" i="29" s="1"/>
  <c r="EQ2" i="29"/>
  <c r="EQ3" i="29" s="1"/>
  <c r="EQ1" i="29" s="1"/>
  <c r="ER2" i="29"/>
  <c r="ER3" i="29" s="1"/>
  <c r="ER1" i="29" s="1"/>
  <c r="ES2" i="29"/>
  <c r="ES3" i="29" s="1"/>
  <c r="ES1" i="29" s="1"/>
  <c r="ET2" i="29"/>
  <c r="ET3" i="29" s="1"/>
  <c r="ET1" i="29" s="1"/>
  <c r="EU2" i="29"/>
  <c r="EU3" i="29" s="1"/>
  <c r="EU1" i="29" s="1"/>
  <c r="EV2" i="29"/>
  <c r="EV3" i="29" s="1"/>
  <c r="EV1" i="29" s="1"/>
  <c r="EW2" i="29"/>
  <c r="EW3" i="29" s="1"/>
  <c r="EW1" i="29" s="1"/>
  <c r="EX2" i="29"/>
  <c r="EX3" i="29" s="1"/>
  <c r="EX1" i="29" s="1"/>
  <c r="EY2" i="29"/>
  <c r="EY3" i="29" s="1"/>
  <c r="EY1" i="29" s="1"/>
  <c r="EZ2" i="29"/>
  <c r="EZ3" i="29" s="1"/>
  <c r="EZ1" i="29" s="1"/>
  <c r="FA2" i="29"/>
  <c r="FA3" i="29" s="1"/>
  <c r="FA1" i="29" s="1"/>
  <c r="FB2" i="29"/>
  <c r="FB3" i="29" s="1"/>
  <c r="FB1" i="29" s="1"/>
  <c r="FC2" i="29"/>
  <c r="FC3" i="29" s="1"/>
  <c r="FC1" i="29" s="1"/>
  <c r="FD2" i="29"/>
  <c r="FD3" i="29" s="1"/>
  <c r="FD1" i="29" s="1"/>
  <c r="FE2" i="29"/>
  <c r="FE3" i="29" s="1"/>
  <c r="FE1" i="29" s="1"/>
  <c r="FF2" i="29"/>
  <c r="FF3" i="29" s="1"/>
  <c r="FF1" i="29" s="1"/>
  <c r="FG2" i="29"/>
  <c r="FG3" i="29" s="1"/>
  <c r="FG1" i="29" s="1"/>
  <c r="FH2" i="29"/>
  <c r="FH3" i="29" s="1"/>
  <c r="FH1" i="29" s="1"/>
  <c r="FI2" i="29"/>
  <c r="FI3" i="29" s="1"/>
  <c r="FI1" i="29" s="1"/>
  <c r="FJ2" i="29"/>
  <c r="FJ3" i="29" s="1"/>
  <c r="FJ1" i="29" s="1"/>
  <c r="FK2" i="29"/>
  <c r="FK3" i="29" s="1"/>
  <c r="FK1" i="29" s="1"/>
  <c r="FL2" i="29"/>
  <c r="FL3" i="29" s="1"/>
  <c r="FL1" i="29" s="1"/>
  <c r="FM2" i="29"/>
  <c r="FM3" i="29" s="1"/>
  <c r="FM1" i="29" s="1"/>
  <c r="FN2" i="29"/>
  <c r="FN3" i="29" s="1"/>
  <c r="FN1" i="29" s="1"/>
  <c r="FO2" i="29"/>
  <c r="FO3" i="29" s="1"/>
  <c r="FO1" i="29" s="1"/>
  <c r="FP2" i="29"/>
  <c r="FP3" i="29" s="1"/>
  <c r="FP1" i="29" s="1"/>
  <c r="FQ2" i="29"/>
  <c r="FQ3" i="29" s="1"/>
  <c r="FQ1" i="29" s="1"/>
  <c r="FR2" i="29"/>
  <c r="FR3" i="29" s="1"/>
  <c r="FR1" i="29" s="1"/>
  <c r="FS2" i="29"/>
  <c r="FS3" i="29" s="1"/>
  <c r="FS1" i="29" s="1"/>
  <c r="FT2" i="29"/>
  <c r="FT3" i="29" s="1"/>
  <c r="FT1" i="29" s="1"/>
  <c r="FU2" i="29"/>
  <c r="FU3" i="29" s="1"/>
  <c r="FU1" i="29" s="1"/>
  <c r="FV2" i="29"/>
  <c r="FV3" i="29" s="1"/>
  <c r="FV1" i="29" s="1"/>
  <c r="FW2" i="29"/>
  <c r="FW3" i="29" s="1"/>
  <c r="FW1" i="29" s="1"/>
  <c r="FX2" i="29"/>
  <c r="FX3" i="29" s="1"/>
  <c r="FX1" i="29" s="1"/>
  <c r="FY2" i="29"/>
  <c r="FY3" i="29" s="1"/>
  <c r="FY1" i="29" s="1"/>
  <c r="FZ2" i="29"/>
  <c r="FZ3" i="29" s="1"/>
  <c r="FZ1" i="29" s="1"/>
  <c r="GA2" i="29"/>
  <c r="GA3" i="29" s="1"/>
  <c r="GA1" i="29" s="1"/>
  <c r="GB2" i="29"/>
  <c r="GB3" i="29" s="1"/>
  <c r="GB1" i="29" s="1"/>
  <c r="GC2" i="29"/>
  <c r="GC3" i="29" s="1"/>
  <c r="GC1" i="29" s="1"/>
  <c r="GD2" i="29"/>
  <c r="GD3" i="29" s="1"/>
  <c r="GD1" i="29" s="1"/>
  <c r="GE2" i="29"/>
  <c r="GE3" i="29" s="1"/>
  <c r="GE1" i="29" s="1"/>
  <c r="GF2" i="29"/>
  <c r="GF3" i="29" s="1"/>
  <c r="GF1" i="29" s="1"/>
  <c r="GG2" i="29"/>
  <c r="GG3" i="29" s="1"/>
  <c r="GG1" i="29" s="1"/>
  <c r="GH2" i="29"/>
  <c r="GH3" i="29" s="1"/>
  <c r="GH1" i="29" s="1"/>
  <c r="GI2" i="29"/>
  <c r="GI3" i="29" s="1"/>
  <c r="GI1" i="29" s="1"/>
  <c r="GJ2" i="29"/>
  <c r="GJ3" i="29" s="1"/>
  <c r="GJ1" i="29" s="1"/>
  <c r="GK2" i="29"/>
  <c r="GK3" i="29" s="1"/>
  <c r="GK1" i="29" s="1"/>
  <c r="GL2" i="29"/>
  <c r="GL3" i="29" s="1"/>
  <c r="GL1" i="29" s="1"/>
  <c r="GM2" i="29"/>
  <c r="GM3" i="29" s="1"/>
  <c r="GM1" i="29" s="1"/>
  <c r="GN2" i="29"/>
  <c r="GN3" i="29" s="1"/>
  <c r="GN1" i="29" s="1"/>
  <c r="GO2" i="29"/>
  <c r="GO3" i="29" s="1"/>
  <c r="GO1" i="29" s="1"/>
  <c r="GP2" i="29"/>
  <c r="GP3" i="29" s="1"/>
  <c r="GP1" i="29" s="1"/>
  <c r="GQ2" i="29"/>
  <c r="GQ3" i="29" s="1"/>
  <c r="GQ1" i="29" s="1"/>
  <c r="GR2" i="29"/>
  <c r="GR3" i="29" s="1"/>
  <c r="GR1" i="29" s="1"/>
  <c r="GS2" i="29"/>
  <c r="GS3" i="29" s="1"/>
  <c r="GS1" i="29" s="1"/>
  <c r="GT2" i="29"/>
  <c r="GT3" i="29" s="1"/>
  <c r="GT1" i="29" s="1"/>
  <c r="GU2" i="29"/>
  <c r="GU3" i="29" s="1"/>
  <c r="GU1" i="29" s="1"/>
  <c r="GV2" i="29"/>
  <c r="GV3" i="29" s="1"/>
  <c r="GV1" i="29" s="1"/>
  <c r="GW2" i="29"/>
  <c r="GW3" i="29" s="1"/>
  <c r="GW1" i="29" s="1"/>
  <c r="GX2" i="29"/>
  <c r="GX3" i="29" s="1"/>
  <c r="GX1" i="29" s="1"/>
  <c r="GY2" i="29"/>
  <c r="GY3" i="29" s="1"/>
  <c r="GY1" i="29" s="1"/>
  <c r="GZ2" i="29"/>
  <c r="GZ3" i="29" s="1"/>
  <c r="GZ1" i="29" s="1"/>
  <c r="HA2" i="29"/>
  <c r="HA3" i="29" s="1"/>
  <c r="HA1" i="29" s="1"/>
  <c r="HB2" i="29"/>
  <c r="HB3" i="29" s="1"/>
  <c r="HB1" i="29" s="1"/>
  <c r="HC2" i="29"/>
  <c r="HC3" i="29" s="1"/>
  <c r="HC1" i="29" s="1"/>
  <c r="HD2" i="29"/>
  <c r="HD3" i="29" s="1"/>
  <c r="HD1" i="29" s="1"/>
  <c r="HE2" i="29"/>
  <c r="HE3" i="29" s="1"/>
  <c r="HE1" i="29" s="1"/>
  <c r="HF2" i="29"/>
  <c r="HF3" i="29" s="1"/>
  <c r="HF1" i="29" s="1"/>
  <c r="HG2" i="29"/>
  <c r="HG3" i="29" s="1"/>
  <c r="HG1" i="29" s="1"/>
  <c r="HH2" i="29"/>
  <c r="HH3" i="29" s="1"/>
  <c r="HH1" i="29" s="1"/>
  <c r="HI2" i="29"/>
  <c r="HI3" i="29" s="1"/>
  <c r="HI1" i="29" s="1"/>
  <c r="HJ2" i="29"/>
  <c r="HJ3" i="29" s="1"/>
  <c r="HJ1" i="29" s="1"/>
  <c r="HK2" i="29"/>
  <c r="HK3" i="29" s="1"/>
  <c r="HK1" i="29" s="1"/>
  <c r="HL2" i="29"/>
  <c r="HL3" i="29" s="1"/>
  <c r="HL1" i="29" s="1"/>
  <c r="HM2" i="29"/>
  <c r="HM3" i="29" s="1"/>
  <c r="HM1" i="29" s="1"/>
  <c r="HN2" i="29"/>
  <c r="HN3" i="29" s="1"/>
  <c r="HN1" i="29" s="1"/>
  <c r="HO2" i="29"/>
  <c r="HO3" i="29" s="1"/>
  <c r="HO1" i="29" s="1"/>
  <c r="HP2" i="29"/>
  <c r="HP3" i="29" s="1"/>
  <c r="HP1" i="29" s="1"/>
  <c r="HQ2" i="29"/>
  <c r="HQ3" i="29" s="1"/>
  <c r="HQ1" i="29" s="1"/>
  <c r="HR2" i="29"/>
  <c r="HR3" i="29" s="1"/>
  <c r="HR1" i="29" s="1"/>
  <c r="HS2" i="29"/>
  <c r="HS3" i="29" s="1"/>
  <c r="HS1" i="29" s="1"/>
  <c r="HT2" i="29"/>
  <c r="HT3" i="29" s="1"/>
  <c r="HT1" i="29" s="1"/>
  <c r="HU2" i="29"/>
  <c r="HU3" i="29" s="1"/>
  <c r="HU1" i="29" s="1"/>
  <c r="HV2" i="29"/>
  <c r="HV3" i="29" s="1"/>
  <c r="HV1" i="29" s="1"/>
  <c r="HW2" i="29"/>
  <c r="HW3" i="29" s="1"/>
  <c r="HW1" i="29" s="1"/>
  <c r="HX2" i="29"/>
  <c r="HX3" i="29" s="1"/>
  <c r="HX1" i="29" s="1"/>
  <c r="HY2" i="29"/>
  <c r="HY3" i="29" s="1"/>
  <c r="HY1" i="29" s="1"/>
  <c r="HZ2" i="29"/>
  <c r="HZ3" i="29" s="1"/>
  <c r="HZ1" i="29" s="1"/>
  <c r="IA2" i="29"/>
  <c r="IA3" i="29" s="1"/>
  <c r="IA1" i="29" s="1"/>
  <c r="IB2" i="29"/>
  <c r="IB3" i="29" s="1"/>
  <c r="IB1" i="29" s="1"/>
  <c r="IC2" i="29"/>
  <c r="IC3" i="29" s="1"/>
  <c r="IC1" i="29" s="1"/>
  <c r="ID2" i="29"/>
  <c r="ID3" i="29" s="1"/>
  <c r="ID1" i="29" s="1"/>
  <c r="IE2" i="29"/>
  <c r="IE3" i="29" s="1"/>
  <c r="IE1" i="29" s="1"/>
  <c r="IF2" i="29"/>
  <c r="IF3" i="29" s="1"/>
  <c r="IF1" i="29" s="1"/>
  <c r="IG2" i="29"/>
  <c r="IG3" i="29" s="1"/>
  <c r="IG1" i="29" s="1"/>
  <c r="IH2" i="29"/>
  <c r="IH3" i="29" s="1"/>
  <c r="IH1" i="29" s="1"/>
  <c r="II2" i="29"/>
  <c r="II3" i="29" s="1"/>
  <c r="II1" i="29" s="1"/>
  <c r="IJ2" i="29"/>
  <c r="IJ3" i="29" s="1"/>
  <c r="IJ1" i="29" s="1"/>
  <c r="IK2" i="29"/>
  <c r="IK3" i="29" s="1"/>
  <c r="IK1" i="29" s="1"/>
  <c r="IL2" i="29"/>
  <c r="IL3" i="29" s="1"/>
  <c r="IL1" i="29" s="1"/>
  <c r="IM2" i="29"/>
  <c r="IM3" i="29" s="1"/>
  <c r="IM1" i="29" s="1"/>
  <c r="IN2" i="29"/>
  <c r="IN3" i="29" s="1"/>
  <c r="IN1" i="29" s="1"/>
  <c r="IO2" i="29"/>
  <c r="IO3" i="29" s="1"/>
  <c r="IO1" i="29" s="1"/>
  <c r="IP2" i="29"/>
  <c r="IP3" i="29" s="1"/>
  <c r="IP1" i="29" s="1"/>
  <c r="IQ2" i="29"/>
  <c r="IQ3" i="29" s="1"/>
  <c r="IQ1" i="29" s="1"/>
  <c r="IR2" i="29"/>
  <c r="IR3" i="29" s="1"/>
  <c r="IR1" i="29" s="1"/>
  <c r="IS2" i="29"/>
  <c r="IS3" i="29" s="1"/>
  <c r="IS1" i="29" s="1"/>
  <c r="IT2" i="29"/>
  <c r="IT3" i="29" s="1"/>
  <c r="IT1" i="29" s="1"/>
  <c r="IU2" i="29"/>
  <c r="IU3" i="29" s="1"/>
  <c r="IU1" i="29" s="1"/>
  <c r="IV2" i="29"/>
  <c r="IV3" i="29" s="1"/>
  <c r="IV1" i="29" s="1"/>
  <c r="IW2" i="29"/>
  <c r="IW3" i="29" s="1"/>
  <c r="IW1" i="29" s="1"/>
  <c r="IX2" i="29"/>
  <c r="IX3" i="29" s="1"/>
  <c r="IX1" i="29" s="1"/>
  <c r="IY2" i="29"/>
  <c r="IY3" i="29" s="1"/>
  <c r="IY1" i="29" s="1"/>
  <c r="IZ2" i="29"/>
  <c r="IZ3" i="29" s="1"/>
  <c r="IZ1" i="29" s="1"/>
  <c r="JA2" i="29"/>
  <c r="JA3" i="29" s="1"/>
  <c r="JA1" i="29" s="1"/>
  <c r="JB2" i="29"/>
  <c r="JB3" i="29" s="1"/>
  <c r="JB1" i="29" s="1"/>
  <c r="JC2" i="29"/>
  <c r="JC3" i="29" s="1"/>
  <c r="JC1" i="29" s="1"/>
  <c r="JD2" i="29"/>
  <c r="JD3" i="29" s="1"/>
  <c r="JD1" i="29" s="1"/>
  <c r="JE2" i="29"/>
  <c r="JE3" i="29" s="1"/>
  <c r="JE1" i="29" s="1"/>
  <c r="JF2" i="29"/>
  <c r="JF3" i="29" s="1"/>
  <c r="JF1" i="29" s="1"/>
  <c r="JG2" i="29"/>
  <c r="JG3" i="29" s="1"/>
  <c r="JG1" i="29" s="1"/>
  <c r="JH2" i="29"/>
  <c r="JH3" i="29" s="1"/>
  <c r="JH1" i="29" s="1"/>
  <c r="JI2" i="29"/>
  <c r="JI3" i="29" s="1"/>
  <c r="JI1" i="29" s="1"/>
  <c r="JJ2" i="29"/>
  <c r="JJ3" i="29" s="1"/>
  <c r="JJ1" i="29" s="1"/>
  <c r="JK2" i="29"/>
  <c r="JK3" i="29" s="1"/>
  <c r="JK1" i="29" s="1"/>
  <c r="JL2" i="29"/>
  <c r="JL3" i="29" s="1"/>
  <c r="JL1" i="29" s="1"/>
  <c r="JM2" i="29"/>
  <c r="JM3" i="29" s="1"/>
  <c r="JM1" i="29" s="1"/>
  <c r="JN2" i="29"/>
  <c r="JN3" i="29" s="1"/>
  <c r="JN1" i="29" s="1"/>
  <c r="JO2" i="29"/>
  <c r="JO3" i="29" s="1"/>
  <c r="JO1" i="29" s="1"/>
  <c r="JP2" i="29"/>
  <c r="JP3" i="29" s="1"/>
  <c r="JP1" i="29" s="1"/>
  <c r="JQ2" i="29"/>
  <c r="JQ3" i="29" s="1"/>
  <c r="JQ1" i="29" s="1"/>
  <c r="JR2" i="29"/>
  <c r="JR3" i="29" s="1"/>
  <c r="JR1" i="29" s="1"/>
  <c r="JS2" i="29"/>
  <c r="JS3" i="29" s="1"/>
  <c r="JS1" i="29" s="1"/>
  <c r="JT2" i="29"/>
  <c r="JT3" i="29" s="1"/>
  <c r="JT1" i="29" s="1"/>
  <c r="JU2" i="29"/>
  <c r="JU3" i="29" s="1"/>
  <c r="JU1" i="29" s="1"/>
  <c r="JV2" i="29"/>
  <c r="JV3" i="29" s="1"/>
  <c r="JV1" i="29" s="1"/>
  <c r="JW2" i="29"/>
  <c r="JW3" i="29" s="1"/>
  <c r="JW1" i="29" s="1"/>
  <c r="JX2" i="29"/>
  <c r="JX3" i="29" s="1"/>
  <c r="JX1" i="29" s="1"/>
  <c r="JY2" i="29"/>
  <c r="JY3" i="29" s="1"/>
  <c r="JY1" i="29" s="1"/>
  <c r="JZ2" i="29"/>
  <c r="JZ3" i="29" s="1"/>
  <c r="JZ1" i="29" s="1"/>
  <c r="KA2" i="29"/>
  <c r="KA3" i="29" s="1"/>
  <c r="KA1" i="29" s="1"/>
  <c r="KB2" i="29"/>
  <c r="KB3" i="29" s="1"/>
  <c r="KB1" i="29" s="1"/>
  <c r="KC2" i="29"/>
  <c r="KC3" i="29" s="1"/>
  <c r="KC1" i="29" s="1"/>
  <c r="KD2" i="29"/>
  <c r="KD3" i="29" s="1"/>
  <c r="KD1" i="29" s="1"/>
  <c r="KE2" i="29"/>
  <c r="KE3" i="29" s="1"/>
  <c r="KE1" i="29" s="1"/>
  <c r="KF2" i="29"/>
  <c r="KF3" i="29" s="1"/>
  <c r="KF1" i="29" s="1"/>
  <c r="KG2" i="29"/>
  <c r="KG3" i="29" s="1"/>
  <c r="KG1" i="29" s="1"/>
  <c r="KH2" i="29"/>
  <c r="KH3" i="29" s="1"/>
  <c r="KH1" i="29" s="1"/>
  <c r="KI2" i="29"/>
  <c r="KI3" i="29" s="1"/>
  <c r="KI1" i="29" s="1"/>
  <c r="KJ2" i="29"/>
  <c r="KJ3" i="29" s="1"/>
  <c r="KJ1" i="29" s="1"/>
  <c r="KK2" i="29"/>
  <c r="KK3" i="29" s="1"/>
  <c r="KK1" i="29" s="1"/>
  <c r="KL2" i="29"/>
  <c r="KL3" i="29" s="1"/>
  <c r="KL1" i="29" s="1"/>
  <c r="KM2" i="29"/>
  <c r="KM3" i="29" s="1"/>
  <c r="KM1" i="29" s="1"/>
  <c r="KN2" i="29"/>
  <c r="KN3" i="29" s="1"/>
  <c r="KN1" i="29" s="1"/>
  <c r="KO2" i="29"/>
  <c r="KO3" i="29" s="1"/>
  <c r="KO1" i="29" s="1"/>
  <c r="KP2" i="29"/>
  <c r="KP3" i="29" s="1"/>
  <c r="KP1" i="29" s="1"/>
  <c r="KQ2" i="29"/>
  <c r="KQ3" i="29" s="1"/>
  <c r="KQ1" i="29" s="1"/>
  <c r="KR2" i="29"/>
  <c r="KR3" i="29" s="1"/>
  <c r="KR1" i="29" s="1"/>
  <c r="KS2" i="29"/>
  <c r="KS3" i="29" s="1"/>
  <c r="KS1" i="29" s="1"/>
  <c r="KT2" i="29"/>
  <c r="KT3" i="29" s="1"/>
  <c r="KT1" i="29" s="1"/>
  <c r="KU2" i="29"/>
  <c r="KU3" i="29" s="1"/>
  <c r="KU1" i="29" s="1"/>
  <c r="KV2" i="29"/>
  <c r="KV3" i="29" s="1"/>
  <c r="KV1" i="29" s="1"/>
  <c r="KW2" i="29"/>
  <c r="KW3" i="29" s="1"/>
  <c r="KW1" i="29" s="1"/>
  <c r="KX2" i="29"/>
  <c r="KX3" i="29" s="1"/>
  <c r="KX1" i="29" s="1"/>
  <c r="KY2" i="29"/>
  <c r="KY3" i="29" s="1"/>
  <c r="KY1" i="29" s="1"/>
  <c r="KZ2" i="29"/>
  <c r="KZ3" i="29" s="1"/>
  <c r="KZ1" i="29" s="1"/>
  <c r="LA2" i="29"/>
  <c r="LA3" i="29" s="1"/>
  <c r="LA1" i="29" s="1"/>
  <c r="LB2" i="29"/>
  <c r="LB3" i="29" s="1"/>
  <c r="LB1" i="29" s="1"/>
  <c r="LC2" i="29"/>
  <c r="LC3" i="29" s="1"/>
  <c r="LC1" i="29" s="1"/>
  <c r="LD2" i="29"/>
  <c r="LD3" i="29" s="1"/>
  <c r="LD1" i="29" s="1"/>
  <c r="LE2" i="29"/>
  <c r="LE3" i="29" s="1"/>
  <c r="LE1" i="29" s="1"/>
  <c r="LF2" i="29"/>
  <c r="LF3" i="29" s="1"/>
  <c r="LF1" i="29" s="1"/>
  <c r="LG2" i="29"/>
  <c r="LG3" i="29" s="1"/>
  <c r="LG1" i="29" s="1"/>
  <c r="LH2" i="29"/>
  <c r="LH3" i="29" s="1"/>
  <c r="LH1" i="29" s="1"/>
  <c r="LI2" i="29"/>
  <c r="LI3" i="29" s="1"/>
  <c r="LI1" i="29" s="1"/>
  <c r="LJ2" i="29"/>
  <c r="LJ3" i="29" s="1"/>
  <c r="LJ1" i="29" s="1"/>
  <c r="LK2" i="29"/>
  <c r="LK3" i="29" s="1"/>
  <c r="LK1" i="29" s="1"/>
  <c r="LL2" i="29"/>
  <c r="LL3" i="29" s="1"/>
  <c r="LL1" i="29" s="1"/>
  <c r="LM2" i="29"/>
  <c r="LM3" i="29" s="1"/>
  <c r="LM1" i="29" s="1"/>
  <c r="LN2" i="29"/>
  <c r="LN3" i="29" s="1"/>
  <c r="LN1" i="29" s="1"/>
  <c r="LO2" i="29"/>
  <c r="LO3" i="29" s="1"/>
  <c r="LO1" i="29" s="1"/>
  <c r="LP2" i="29"/>
  <c r="LP3" i="29" s="1"/>
  <c r="LP1" i="29" s="1"/>
  <c r="LQ2" i="29"/>
  <c r="LQ3" i="29" s="1"/>
  <c r="LQ1" i="29" s="1"/>
  <c r="LR2" i="29"/>
  <c r="LR3" i="29" s="1"/>
  <c r="LR1" i="29" s="1"/>
  <c r="LS2" i="29"/>
  <c r="LS3" i="29" s="1"/>
  <c r="LS1" i="29" s="1"/>
  <c r="LT2" i="29"/>
  <c r="LT3" i="29" s="1"/>
  <c r="LT1" i="29" s="1"/>
  <c r="LU2" i="29"/>
  <c r="LU3" i="29" s="1"/>
  <c r="LU1" i="29" s="1"/>
  <c r="LV2" i="29"/>
  <c r="LV3" i="29" s="1"/>
  <c r="LV1" i="29" s="1"/>
  <c r="LW2" i="29"/>
  <c r="LW3" i="29" s="1"/>
  <c r="LW1" i="29" s="1"/>
  <c r="LX2" i="29"/>
  <c r="LX3" i="29" s="1"/>
  <c r="LX1" i="29" s="1"/>
  <c r="LY2" i="29"/>
  <c r="LY3" i="29" s="1"/>
  <c r="LY1" i="29" s="1"/>
  <c r="LZ2" i="29"/>
  <c r="LZ3" i="29" s="1"/>
  <c r="LZ1" i="29" s="1"/>
  <c r="MA2" i="29"/>
  <c r="MA3" i="29" s="1"/>
  <c r="MA1" i="29" s="1"/>
  <c r="MB2" i="29"/>
  <c r="MB3" i="29" s="1"/>
  <c r="MB1" i="29" s="1"/>
  <c r="MC2" i="29"/>
  <c r="MC3" i="29" s="1"/>
  <c r="MC1" i="29" s="1"/>
  <c r="MD2" i="29"/>
  <c r="MD3" i="29" s="1"/>
  <c r="MD1" i="29" s="1"/>
  <c r="ME2" i="29"/>
  <c r="ME3" i="29" s="1"/>
  <c r="ME1" i="29" s="1"/>
  <c r="MF2" i="29"/>
  <c r="MF3" i="29" s="1"/>
  <c r="MF1" i="29" s="1"/>
  <c r="MG2" i="29"/>
  <c r="MG3" i="29" s="1"/>
  <c r="MG1" i="29" s="1"/>
  <c r="MH2" i="29"/>
  <c r="MH3" i="29" s="1"/>
  <c r="MH1" i="29" s="1"/>
  <c r="MI2" i="29"/>
  <c r="MI3" i="29" s="1"/>
  <c r="MI1" i="29" s="1"/>
  <c r="MJ2" i="29"/>
  <c r="MJ3" i="29" s="1"/>
  <c r="MJ1" i="29" s="1"/>
  <c r="MK2" i="29"/>
  <c r="MK3" i="29" s="1"/>
  <c r="MK1" i="29" s="1"/>
  <c r="ML2" i="29"/>
  <c r="ML3" i="29" s="1"/>
  <c r="ML1" i="29" s="1"/>
  <c r="MM2" i="29"/>
  <c r="MM3" i="29" s="1"/>
  <c r="MM1" i="29" s="1"/>
  <c r="MN2" i="29"/>
  <c r="MN3" i="29" s="1"/>
  <c r="MN1" i="29" s="1"/>
  <c r="MO2" i="29"/>
  <c r="MO3" i="29" s="1"/>
  <c r="MO1" i="29" s="1"/>
  <c r="MP2" i="29"/>
  <c r="MP3" i="29" s="1"/>
  <c r="MP1" i="29" s="1"/>
  <c r="MQ2" i="29"/>
  <c r="MQ3" i="29" s="1"/>
  <c r="MQ1" i="29" s="1"/>
  <c r="MR2" i="29"/>
  <c r="MR3" i="29" s="1"/>
  <c r="MR1" i="29" s="1"/>
  <c r="MS2" i="29"/>
  <c r="MS3" i="29" s="1"/>
  <c r="MS1" i="29" s="1"/>
  <c r="MT2" i="29"/>
  <c r="MT3" i="29" s="1"/>
  <c r="MT1" i="29" s="1"/>
  <c r="MU2" i="29"/>
  <c r="MU3" i="29" s="1"/>
  <c r="MU1" i="29" s="1"/>
  <c r="MV2" i="29"/>
  <c r="MV3" i="29" s="1"/>
  <c r="MV1" i="29" s="1"/>
  <c r="MW2" i="29"/>
  <c r="MW3" i="29" s="1"/>
  <c r="MW1" i="29" s="1"/>
  <c r="MX2" i="29"/>
  <c r="MX3" i="29" s="1"/>
  <c r="MX1" i="29" s="1"/>
  <c r="MY2" i="29"/>
  <c r="MY3" i="29" s="1"/>
  <c r="MY1" i="29" s="1"/>
  <c r="MZ2" i="29"/>
  <c r="MZ3" i="29" s="1"/>
  <c r="MZ1" i="29" s="1"/>
  <c r="NA2" i="29"/>
  <c r="NA3" i="29" s="1"/>
  <c r="NA1" i="29" s="1"/>
  <c r="NB2" i="29"/>
  <c r="NB3" i="29" s="1"/>
  <c r="NB1" i="29" s="1"/>
  <c r="NC2" i="29"/>
  <c r="NC3" i="29" s="1"/>
  <c r="NC1" i="29" s="1"/>
  <c r="ND2" i="29"/>
  <c r="ND3" i="29" s="1"/>
  <c r="ND1" i="29" s="1"/>
  <c r="NE2" i="29"/>
  <c r="NE3" i="29" s="1"/>
  <c r="NE1" i="29" s="1"/>
  <c r="NF2" i="29"/>
  <c r="NF3" i="29" s="1"/>
  <c r="NF1" i="29" s="1"/>
  <c r="NG2" i="29"/>
  <c r="NG3" i="29" s="1"/>
  <c r="NG1" i="29" s="1"/>
  <c r="G2" i="29"/>
  <c r="NJ6" i="29"/>
  <c r="G7" i="29"/>
  <c r="NJ7" i="29" s="1"/>
  <c r="G8" i="29"/>
  <c r="G9" i="29"/>
  <c r="G101" i="29" s="1"/>
  <c r="NH101" i="29" s="1"/>
  <c r="G10" i="29"/>
  <c r="G11" i="29"/>
  <c r="NJ11" i="29" s="1"/>
  <c r="NE36" i="29" l="1"/>
  <c r="NE37" i="29" s="1"/>
  <c r="NE47" i="29" s="1"/>
  <c r="NE54" i="29" s="1"/>
  <c r="NE73" i="29" s="1"/>
  <c r="NA36" i="29"/>
  <c r="NA37" i="29" s="1"/>
  <c r="NA47" i="29" s="1"/>
  <c r="NA54" i="29" s="1"/>
  <c r="NA73" i="29" s="1"/>
  <c r="MW36" i="29"/>
  <c r="MW37" i="29" s="1"/>
  <c r="MW47" i="29" s="1"/>
  <c r="MW54" i="29" s="1"/>
  <c r="MW73" i="29" s="1"/>
  <c r="MS36" i="29"/>
  <c r="MS37" i="29" s="1"/>
  <c r="MS47" i="29" s="1"/>
  <c r="MS54" i="29" s="1"/>
  <c r="MS73" i="29" s="1"/>
  <c r="MO36" i="29"/>
  <c r="MO37" i="29" s="1"/>
  <c r="MO47" i="29" s="1"/>
  <c r="MO54" i="29" s="1"/>
  <c r="MO73" i="29" s="1"/>
  <c r="MK36" i="29"/>
  <c r="MK37" i="29" s="1"/>
  <c r="MK47" i="29" s="1"/>
  <c r="MK54" i="29" s="1"/>
  <c r="MK73" i="29" s="1"/>
  <c r="MG36" i="29"/>
  <c r="MG37" i="29" s="1"/>
  <c r="MG47" i="29" s="1"/>
  <c r="MG54" i="29" s="1"/>
  <c r="MG73" i="29" s="1"/>
  <c r="MC36" i="29"/>
  <c r="MC37" i="29" s="1"/>
  <c r="MC47" i="29" s="1"/>
  <c r="MC54" i="29" s="1"/>
  <c r="MC73" i="29" s="1"/>
  <c r="LY36" i="29"/>
  <c r="LY37" i="29" s="1"/>
  <c r="LY47" i="29" s="1"/>
  <c r="LY54" i="29" s="1"/>
  <c r="LY73" i="29" s="1"/>
  <c r="LU36" i="29"/>
  <c r="LU37" i="29" s="1"/>
  <c r="LU47" i="29" s="1"/>
  <c r="LU54" i="29" s="1"/>
  <c r="LU73" i="29" s="1"/>
  <c r="LQ36" i="29"/>
  <c r="LQ37" i="29" s="1"/>
  <c r="LQ47" i="29" s="1"/>
  <c r="LQ54" i="29" s="1"/>
  <c r="LQ73" i="29" s="1"/>
  <c r="LM36" i="29"/>
  <c r="LM37" i="29" s="1"/>
  <c r="LM47" i="29" s="1"/>
  <c r="LM54" i="29" s="1"/>
  <c r="LM73" i="29" s="1"/>
  <c r="LI36" i="29"/>
  <c r="LI37" i="29" s="1"/>
  <c r="LI47" i="29" s="1"/>
  <c r="LI54" i="29" s="1"/>
  <c r="LI73" i="29" s="1"/>
  <c r="LE36" i="29"/>
  <c r="LE37" i="29" s="1"/>
  <c r="LE47" i="29" s="1"/>
  <c r="LE54" i="29" s="1"/>
  <c r="LE73" i="29" s="1"/>
  <c r="LA36" i="29"/>
  <c r="LA37" i="29" s="1"/>
  <c r="LA47" i="29" s="1"/>
  <c r="LA54" i="29" s="1"/>
  <c r="LA73" i="29" s="1"/>
  <c r="KW36" i="29"/>
  <c r="KW37" i="29" s="1"/>
  <c r="KW47" i="29" s="1"/>
  <c r="KW54" i="29" s="1"/>
  <c r="KW73" i="29" s="1"/>
  <c r="KS36" i="29"/>
  <c r="KS37" i="29" s="1"/>
  <c r="KS47" i="29" s="1"/>
  <c r="KS54" i="29" s="1"/>
  <c r="KS73" i="29" s="1"/>
  <c r="KO36" i="29"/>
  <c r="KO37" i="29" s="1"/>
  <c r="KO47" i="29" s="1"/>
  <c r="KO54" i="29" s="1"/>
  <c r="KO73" i="29" s="1"/>
  <c r="KK36" i="29"/>
  <c r="KK37" i="29" s="1"/>
  <c r="KK47" i="29" s="1"/>
  <c r="KK54" i="29" s="1"/>
  <c r="KK73" i="29" s="1"/>
  <c r="KG36" i="29"/>
  <c r="KG37" i="29" s="1"/>
  <c r="KG47" i="29" s="1"/>
  <c r="KG54" i="29" s="1"/>
  <c r="KG73" i="29" s="1"/>
  <c r="KC36" i="29"/>
  <c r="KC37" i="29" s="1"/>
  <c r="KC47" i="29" s="1"/>
  <c r="KC54" i="29" s="1"/>
  <c r="KC73" i="29" s="1"/>
  <c r="JY36" i="29"/>
  <c r="JY37" i="29" s="1"/>
  <c r="JY47" i="29" s="1"/>
  <c r="JY54" i="29" s="1"/>
  <c r="JY73" i="29" s="1"/>
  <c r="JU36" i="29"/>
  <c r="JU37" i="29" s="1"/>
  <c r="JU47" i="29" s="1"/>
  <c r="JU54" i="29" s="1"/>
  <c r="JU73" i="29" s="1"/>
  <c r="JQ36" i="29"/>
  <c r="JQ37" i="29" s="1"/>
  <c r="JQ47" i="29" s="1"/>
  <c r="JQ54" i="29" s="1"/>
  <c r="JQ73" i="29" s="1"/>
  <c r="JM36" i="29"/>
  <c r="JM37" i="29" s="1"/>
  <c r="JM47" i="29" s="1"/>
  <c r="JM54" i="29" s="1"/>
  <c r="JM73" i="29" s="1"/>
  <c r="JI36" i="29"/>
  <c r="JI37" i="29" s="1"/>
  <c r="JI47" i="29" s="1"/>
  <c r="JI54" i="29" s="1"/>
  <c r="JI73" i="29" s="1"/>
  <c r="JE36" i="29"/>
  <c r="JE37" i="29" s="1"/>
  <c r="JE47" i="29" s="1"/>
  <c r="JE54" i="29" s="1"/>
  <c r="JE73" i="29" s="1"/>
  <c r="JA36" i="29"/>
  <c r="JA37" i="29" s="1"/>
  <c r="JA47" i="29" s="1"/>
  <c r="JA54" i="29" s="1"/>
  <c r="JA73" i="29" s="1"/>
  <c r="IW36" i="29"/>
  <c r="IW37" i="29" s="1"/>
  <c r="IW47" i="29" s="1"/>
  <c r="IW54" i="29" s="1"/>
  <c r="IW73" i="29" s="1"/>
  <c r="IS36" i="29"/>
  <c r="IS37" i="29" s="1"/>
  <c r="IS47" i="29" s="1"/>
  <c r="IS54" i="29" s="1"/>
  <c r="IS73" i="29" s="1"/>
  <c r="IO36" i="29"/>
  <c r="IO37" i="29" s="1"/>
  <c r="IO47" i="29" s="1"/>
  <c r="IO54" i="29" s="1"/>
  <c r="IO73" i="29" s="1"/>
  <c r="IK36" i="29"/>
  <c r="IK37" i="29" s="1"/>
  <c r="IK47" i="29" s="1"/>
  <c r="IK54" i="29" s="1"/>
  <c r="IK73" i="29" s="1"/>
  <c r="IG36" i="29"/>
  <c r="IG37" i="29" s="1"/>
  <c r="IG47" i="29" s="1"/>
  <c r="IG54" i="29" s="1"/>
  <c r="IG73" i="29" s="1"/>
  <c r="IC36" i="29"/>
  <c r="IC37" i="29" s="1"/>
  <c r="IC47" i="29" s="1"/>
  <c r="IC54" i="29" s="1"/>
  <c r="IC73" i="29" s="1"/>
  <c r="HY36" i="29"/>
  <c r="HY37" i="29" s="1"/>
  <c r="HY47" i="29" s="1"/>
  <c r="HY54" i="29" s="1"/>
  <c r="HY73" i="29" s="1"/>
  <c r="HU36" i="29"/>
  <c r="HU37" i="29" s="1"/>
  <c r="HU47" i="29" s="1"/>
  <c r="HU54" i="29" s="1"/>
  <c r="HU73" i="29" s="1"/>
  <c r="HQ36" i="29"/>
  <c r="HQ37" i="29" s="1"/>
  <c r="HQ47" i="29" s="1"/>
  <c r="HQ54" i="29" s="1"/>
  <c r="HQ73" i="29" s="1"/>
  <c r="HM36" i="29"/>
  <c r="HM37" i="29" s="1"/>
  <c r="HM47" i="29" s="1"/>
  <c r="HM54" i="29" s="1"/>
  <c r="HM73" i="29" s="1"/>
  <c r="HI36" i="29"/>
  <c r="HI37" i="29" s="1"/>
  <c r="HI47" i="29" s="1"/>
  <c r="HI54" i="29" s="1"/>
  <c r="HI73" i="29" s="1"/>
  <c r="HE36" i="29"/>
  <c r="HE37" i="29" s="1"/>
  <c r="HE47" i="29" s="1"/>
  <c r="HE54" i="29" s="1"/>
  <c r="HE73" i="29" s="1"/>
  <c r="HA36" i="29"/>
  <c r="HA37" i="29" s="1"/>
  <c r="HA47" i="29" s="1"/>
  <c r="HA54" i="29" s="1"/>
  <c r="HA73" i="29" s="1"/>
  <c r="GW36" i="29"/>
  <c r="GW37" i="29" s="1"/>
  <c r="GW47" i="29" s="1"/>
  <c r="GW54" i="29" s="1"/>
  <c r="GW73" i="29" s="1"/>
  <c r="GS36" i="29"/>
  <c r="GS37" i="29" s="1"/>
  <c r="GS47" i="29" s="1"/>
  <c r="GS54" i="29" s="1"/>
  <c r="GS73" i="29" s="1"/>
  <c r="GO36" i="29"/>
  <c r="GO37" i="29" s="1"/>
  <c r="GO47" i="29" s="1"/>
  <c r="GO54" i="29" s="1"/>
  <c r="GO73" i="29" s="1"/>
  <c r="GK36" i="29"/>
  <c r="GK37" i="29" s="1"/>
  <c r="GK47" i="29" s="1"/>
  <c r="GK54" i="29" s="1"/>
  <c r="GK73" i="29" s="1"/>
  <c r="GG36" i="29"/>
  <c r="GG37" i="29" s="1"/>
  <c r="GG47" i="29" s="1"/>
  <c r="GG54" i="29" s="1"/>
  <c r="GG73" i="29" s="1"/>
  <c r="GC36" i="29"/>
  <c r="GC37" i="29" s="1"/>
  <c r="GC47" i="29" s="1"/>
  <c r="GC54" i="29" s="1"/>
  <c r="GC73" i="29" s="1"/>
  <c r="FY36" i="29"/>
  <c r="FY37" i="29" s="1"/>
  <c r="FY47" i="29" s="1"/>
  <c r="FY54" i="29" s="1"/>
  <c r="FY73" i="29" s="1"/>
  <c r="FU36" i="29"/>
  <c r="FU37" i="29" s="1"/>
  <c r="FU47" i="29" s="1"/>
  <c r="FU54" i="29" s="1"/>
  <c r="FU73" i="29" s="1"/>
  <c r="FQ36" i="29"/>
  <c r="FQ37" i="29" s="1"/>
  <c r="FQ47" i="29" s="1"/>
  <c r="FQ54" i="29" s="1"/>
  <c r="FQ73" i="29" s="1"/>
  <c r="FM36" i="29"/>
  <c r="FM37" i="29" s="1"/>
  <c r="FM47" i="29" s="1"/>
  <c r="FM54" i="29" s="1"/>
  <c r="FM73" i="29" s="1"/>
  <c r="FI36" i="29"/>
  <c r="FI37" i="29" s="1"/>
  <c r="FI47" i="29" s="1"/>
  <c r="FI54" i="29" s="1"/>
  <c r="FI73" i="29" s="1"/>
  <c r="FE36" i="29"/>
  <c r="FE37" i="29" s="1"/>
  <c r="FE47" i="29" s="1"/>
  <c r="FE54" i="29" s="1"/>
  <c r="FE73" i="29" s="1"/>
  <c r="FA36" i="29"/>
  <c r="FA37" i="29" s="1"/>
  <c r="FA47" i="29" s="1"/>
  <c r="FA54" i="29" s="1"/>
  <c r="FA73" i="29" s="1"/>
  <c r="EW36" i="29"/>
  <c r="EW37" i="29" s="1"/>
  <c r="EW47" i="29" s="1"/>
  <c r="EW54" i="29" s="1"/>
  <c r="EW73" i="29" s="1"/>
  <c r="ES36" i="29"/>
  <c r="ES37" i="29" s="1"/>
  <c r="ES47" i="29" s="1"/>
  <c r="ES54" i="29" s="1"/>
  <c r="ES73" i="29" s="1"/>
  <c r="EO36" i="29"/>
  <c r="EO37" i="29" s="1"/>
  <c r="EO47" i="29" s="1"/>
  <c r="EO54" i="29" s="1"/>
  <c r="EO73" i="29" s="1"/>
  <c r="EK36" i="29"/>
  <c r="EK37" i="29" s="1"/>
  <c r="EK47" i="29" s="1"/>
  <c r="EK54" i="29" s="1"/>
  <c r="EK73" i="29" s="1"/>
  <c r="EG36" i="29"/>
  <c r="EG37" i="29" s="1"/>
  <c r="EG47" i="29" s="1"/>
  <c r="EG54" i="29" s="1"/>
  <c r="EG73" i="29" s="1"/>
  <c r="EC36" i="29"/>
  <c r="EC37" i="29" s="1"/>
  <c r="EC47" i="29" s="1"/>
  <c r="EC54" i="29" s="1"/>
  <c r="EC73" i="29" s="1"/>
  <c r="DY36" i="29"/>
  <c r="DY37" i="29" s="1"/>
  <c r="DY47" i="29" s="1"/>
  <c r="DY54" i="29" s="1"/>
  <c r="DY73" i="29" s="1"/>
  <c r="DU36" i="29"/>
  <c r="DU37" i="29" s="1"/>
  <c r="DU47" i="29" s="1"/>
  <c r="DU54" i="29" s="1"/>
  <c r="DU73" i="29" s="1"/>
  <c r="DQ36" i="29"/>
  <c r="DQ37" i="29" s="1"/>
  <c r="DQ47" i="29" s="1"/>
  <c r="DQ54" i="29" s="1"/>
  <c r="DQ73" i="29" s="1"/>
  <c r="DM36" i="29"/>
  <c r="DM37" i="29" s="1"/>
  <c r="DM47" i="29" s="1"/>
  <c r="DM54" i="29" s="1"/>
  <c r="DM73" i="29" s="1"/>
  <c r="DI36" i="29"/>
  <c r="DI37" i="29" s="1"/>
  <c r="DI47" i="29" s="1"/>
  <c r="DI54" i="29" s="1"/>
  <c r="DI73" i="29" s="1"/>
  <c r="DE36" i="29"/>
  <c r="DE37" i="29" s="1"/>
  <c r="DE47" i="29" s="1"/>
  <c r="DE54" i="29" s="1"/>
  <c r="DE73" i="29" s="1"/>
  <c r="DA36" i="29"/>
  <c r="DA37" i="29" s="1"/>
  <c r="DA47" i="29" s="1"/>
  <c r="DA54" i="29" s="1"/>
  <c r="DA73" i="29" s="1"/>
  <c r="CW36" i="29"/>
  <c r="CW37" i="29" s="1"/>
  <c r="CW47" i="29" s="1"/>
  <c r="CW54" i="29" s="1"/>
  <c r="CW73" i="29" s="1"/>
  <c r="CS36" i="29"/>
  <c r="CS37" i="29" s="1"/>
  <c r="CS47" i="29" s="1"/>
  <c r="CS54" i="29" s="1"/>
  <c r="CS73" i="29" s="1"/>
  <c r="CO36" i="29"/>
  <c r="CO37" i="29" s="1"/>
  <c r="CO47" i="29" s="1"/>
  <c r="CO54" i="29" s="1"/>
  <c r="CO73" i="29" s="1"/>
  <c r="CK36" i="29"/>
  <c r="CK37" i="29" s="1"/>
  <c r="CK47" i="29" s="1"/>
  <c r="CK54" i="29" s="1"/>
  <c r="CK73" i="29" s="1"/>
  <c r="CG36" i="29"/>
  <c r="CG37" i="29" s="1"/>
  <c r="CG47" i="29" s="1"/>
  <c r="CG54" i="29" s="1"/>
  <c r="CG73" i="29" s="1"/>
  <c r="CC36" i="29"/>
  <c r="CC37" i="29" s="1"/>
  <c r="CC47" i="29" s="1"/>
  <c r="CC54" i="29" s="1"/>
  <c r="CC73" i="29" s="1"/>
  <c r="BY36" i="29"/>
  <c r="BY37" i="29" s="1"/>
  <c r="BY47" i="29" s="1"/>
  <c r="BY54" i="29" s="1"/>
  <c r="BY73" i="29" s="1"/>
  <c r="BU36" i="29"/>
  <c r="BU37" i="29" s="1"/>
  <c r="BU47" i="29" s="1"/>
  <c r="BU54" i="29" s="1"/>
  <c r="BU73" i="29" s="1"/>
  <c r="BQ36" i="29"/>
  <c r="BQ37" i="29" s="1"/>
  <c r="BQ47" i="29" s="1"/>
  <c r="BQ54" i="29" s="1"/>
  <c r="BQ73" i="29" s="1"/>
  <c r="BM36" i="29"/>
  <c r="BM37" i="29" s="1"/>
  <c r="BM47" i="29" s="1"/>
  <c r="BM54" i="29" s="1"/>
  <c r="BM73" i="29" s="1"/>
  <c r="BI36" i="29"/>
  <c r="BI37" i="29" s="1"/>
  <c r="BI47" i="29" s="1"/>
  <c r="BI54" i="29" s="1"/>
  <c r="BI73" i="29" s="1"/>
  <c r="BE36" i="29"/>
  <c r="BE37" i="29" s="1"/>
  <c r="BE47" i="29" s="1"/>
  <c r="BE54" i="29" s="1"/>
  <c r="BE73" i="29" s="1"/>
  <c r="BA36" i="29"/>
  <c r="BA37" i="29" s="1"/>
  <c r="BA47" i="29" s="1"/>
  <c r="BA54" i="29" s="1"/>
  <c r="BA73" i="29" s="1"/>
  <c r="AW36" i="29"/>
  <c r="AW37" i="29" s="1"/>
  <c r="AW47" i="29" s="1"/>
  <c r="AW54" i="29" s="1"/>
  <c r="AW73" i="29" s="1"/>
  <c r="AS36" i="29"/>
  <c r="AS37" i="29" s="1"/>
  <c r="AS47" i="29" s="1"/>
  <c r="AS54" i="29" s="1"/>
  <c r="AS73" i="29" s="1"/>
  <c r="AO36" i="29"/>
  <c r="AO37" i="29" s="1"/>
  <c r="AO47" i="29" s="1"/>
  <c r="AO54" i="29" s="1"/>
  <c r="AO73" i="29" s="1"/>
  <c r="AK36" i="29"/>
  <c r="AK37" i="29" s="1"/>
  <c r="AK47" i="29" s="1"/>
  <c r="AK54" i="29" s="1"/>
  <c r="AK73" i="29" s="1"/>
  <c r="AG36" i="29"/>
  <c r="AG37" i="29" s="1"/>
  <c r="AG47" i="29" s="1"/>
  <c r="AG54" i="29" s="1"/>
  <c r="AG73" i="29" s="1"/>
  <c r="AC36" i="29"/>
  <c r="AC37" i="29" s="1"/>
  <c r="AC47" i="29" s="1"/>
  <c r="AC54" i="29" s="1"/>
  <c r="AC73" i="29" s="1"/>
  <c r="Y36" i="29"/>
  <c r="Y37" i="29" s="1"/>
  <c r="Y47" i="29" s="1"/>
  <c r="Y54" i="29" s="1"/>
  <c r="Y73" i="29" s="1"/>
  <c r="U36" i="29"/>
  <c r="U37" i="29" s="1"/>
  <c r="U47" i="29" s="1"/>
  <c r="U54" i="29" s="1"/>
  <c r="U73" i="29" s="1"/>
  <c r="Q36" i="29"/>
  <c r="Q37" i="29" s="1"/>
  <c r="Q47" i="29" s="1"/>
  <c r="Q54" i="29" s="1"/>
  <c r="Q73" i="29" s="1"/>
  <c r="M36" i="29"/>
  <c r="M37" i="29" s="1"/>
  <c r="M47" i="29" s="1"/>
  <c r="M54" i="29" s="1"/>
  <c r="M73" i="29" s="1"/>
  <c r="I36" i="29"/>
  <c r="I37" i="29" s="1"/>
  <c r="I47" i="29" s="1"/>
  <c r="I54" i="29" s="1"/>
  <c r="I73" i="29" s="1"/>
  <c r="ND36" i="29"/>
  <c r="ND37" i="29" s="1"/>
  <c r="ND47" i="29" s="1"/>
  <c r="ND54" i="29" s="1"/>
  <c r="ND73" i="29" s="1"/>
  <c r="MZ36" i="29"/>
  <c r="MZ37" i="29" s="1"/>
  <c r="MZ47" i="29" s="1"/>
  <c r="MZ54" i="29" s="1"/>
  <c r="MZ73" i="29" s="1"/>
  <c r="MV36" i="29"/>
  <c r="MV37" i="29" s="1"/>
  <c r="MV47" i="29" s="1"/>
  <c r="MV54" i="29" s="1"/>
  <c r="MV73" i="29" s="1"/>
  <c r="MR36" i="29"/>
  <c r="MR37" i="29" s="1"/>
  <c r="MR47" i="29" s="1"/>
  <c r="MR54" i="29" s="1"/>
  <c r="MR73" i="29" s="1"/>
  <c r="MN36" i="29"/>
  <c r="MN37" i="29" s="1"/>
  <c r="MN47" i="29" s="1"/>
  <c r="MN54" i="29" s="1"/>
  <c r="MN73" i="29" s="1"/>
  <c r="MJ36" i="29"/>
  <c r="MJ37" i="29" s="1"/>
  <c r="MJ47" i="29" s="1"/>
  <c r="MJ54" i="29" s="1"/>
  <c r="MJ73" i="29" s="1"/>
  <c r="MF36" i="29"/>
  <c r="MF37" i="29" s="1"/>
  <c r="MF47" i="29" s="1"/>
  <c r="MF54" i="29" s="1"/>
  <c r="MF73" i="29" s="1"/>
  <c r="MB36" i="29"/>
  <c r="MB37" i="29" s="1"/>
  <c r="MB47" i="29" s="1"/>
  <c r="MB54" i="29" s="1"/>
  <c r="MB73" i="29" s="1"/>
  <c r="LX36" i="29"/>
  <c r="LX37" i="29" s="1"/>
  <c r="LX47" i="29" s="1"/>
  <c r="LX54" i="29" s="1"/>
  <c r="LX73" i="29" s="1"/>
  <c r="LT36" i="29"/>
  <c r="LT37" i="29" s="1"/>
  <c r="LT47" i="29" s="1"/>
  <c r="LT54" i="29" s="1"/>
  <c r="LT73" i="29" s="1"/>
  <c r="LP36" i="29"/>
  <c r="LP37" i="29" s="1"/>
  <c r="LP47" i="29" s="1"/>
  <c r="LP54" i="29" s="1"/>
  <c r="LP73" i="29" s="1"/>
  <c r="LL36" i="29"/>
  <c r="LL37" i="29" s="1"/>
  <c r="LL47" i="29" s="1"/>
  <c r="LL54" i="29" s="1"/>
  <c r="LL73" i="29" s="1"/>
  <c r="LH36" i="29"/>
  <c r="LH37" i="29" s="1"/>
  <c r="LH47" i="29" s="1"/>
  <c r="LH54" i="29" s="1"/>
  <c r="LH73" i="29" s="1"/>
  <c r="LD36" i="29"/>
  <c r="LD37" i="29" s="1"/>
  <c r="LD47" i="29" s="1"/>
  <c r="LD54" i="29" s="1"/>
  <c r="LD73" i="29" s="1"/>
  <c r="KZ36" i="29"/>
  <c r="KZ37" i="29" s="1"/>
  <c r="KZ47" i="29" s="1"/>
  <c r="KZ54" i="29" s="1"/>
  <c r="KZ73" i="29" s="1"/>
  <c r="KV36" i="29"/>
  <c r="KV37" i="29" s="1"/>
  <c r="KV47" i="29" s="1"/>
  <c r="KV54" i="29" s="1"/>
  <c r="KV73" i="29" s="1"/>
  <c r="KR36" i="29"/>
  <c r="KR37" i="29" s="1"/>
  <c r="KR47" i="29" s="1"/>
  <c r="KR54" i="29" s="1"/>
  <c r="KR73" i="29" s="1"/>
  <c r="KN36" i="29"/>
  <c r="KN37" i="29" s="1"/>
  <c r="KN47" i="29" s="1"/>
  <c r="KN54" i="29" s="1"/>
  <c r="KN73" i="29" s="1"/>
  <c r="KJ36" i="29"/>
  <c r="KJ37" i="29" s="1"/>
  <c r="KJ47" i="29" s="1"/>
  <c r="KJ54" i="29" s="1"/>
  <c r="KJ73" i="29" s="1"/>
  <c r="KF36" i="29"/>
  <c r="KF37" i="29" s="1"/>
  <c r="KF47" i="29" s="1"/>
  <c r="KF54" i="29" s="1"/>
  <c r="KF73" i="29" s="1"/>
  <c r="KB36" i="29"/>
  <c r="KB37" i="29" s="1"/>
  <c r="KB47" i="29" s="1"/>
  <c r="KB54" i="29" s="1"/>
  <c r="KB73" i="29" s="1"/>
  <c r="JX36" i="29"/>
  <c r="JX37" i="29" s="1"/>
  <c r="JX47" i="29" s="1"/>
  <c r="JX54" i="29" s="1"/>
  <c r="JX73" i="29" s="1"/>
  <c r="JT36" i="29"/>
  <c r="JT37" i="29" s="1"/>
  <c r="JT47" i="29" s="1"/>
  <c r="JT54" i="29" s="1"/>
  <c r="JT73" i="29" s="1"/>
  <c r="JP36" i="29"/>
  <c r="JP37" i="29" s="1"/>
  <c r="JP47" i="29" s="1"/>
  <c r="JP54" i="29" s="1"/>
  <c r="JP73" i="29" s="1"/>
  <c r="JL36" i="29"/>
  <c r="JL37" i="29" s="1"/>
  <c r="JL47" i="29" s="1"/>
  <c r="JL54" i="29" s="1"/>
  <c r="JL73" i="29" s="1"/>
  <c r="JH36" i="29"/>
  <c r="JH37" i="29" s="1"/>
  <c r="JH47" i="29" s="1"/>
  <c r="JH54" i="29" s="1"/>
  <c r="JH73" i="29" s="1"/>
  <c r="JD36" i="29"/>
  <c r="JD37" i="29" s="1"/>
  <c r="JD47" i="29" s="1"/>
  <c r="JD54" i="29" s="1"/>
  <c r="JD73" i="29" s="1"/>
  <c r="IZ36" i="29"/>
  <c r="IZ37" i="29" s="1"/>
  <c r="IZ47" i="29" s="1"/>
  <c r="IZ54" i="29" s="1"/>
  <c r="IZ73" i="29" s="1"/>
  <c r="IV36" i="29"/>
  <c r="IV37" i="29" s="1"/>
  <c r="IV47" i="29" s="1"/>
  <c r="IV54" i="29" s="1"/>
  <c r="IV73" i="29" s="1"/>
  <c r="IR36" i="29"/>
  <c r="IR37" i="29" s="1"/>
  <c r="IR47" i="29" s="1"/>
  <c r="IR54" i="29" s="1"/>
  <c r="IR73" i="29" s="1"/>
  <c r="IN36" i="29"/>
  <c r="IN37" i="29" s="1"/>
  <c r="IN47" i="29" s="1"/>
  <c r="IN54" i="29" s="1"/>
  <c r="IN73" i="29" s="1"/>
  <c r="IJ36" i="29"/>
  <c r="IJ37" i="29" s="1"/>
  <c r="IJ47" i="29" s="1"/>
  <c r="IJ54" i="29" s="1"/>
  <c r="IJ73" i="29" s="1"/>
  <c r="IF36" i="29"/>
  <c r="IF37" i="29" s="1"/>
  <c r="IF47" i="29" s="1"/>
  <c r="IF54" i="29" s="1"/>
  <c r="IF73" i="29" s="1"/>
  <c r="IB36" i="29"/>
  <c r="IB37" i="29" s="1"/>
  <c r="IB47" i="29" s="1"/>
  <c r="IB54" i="29" s="1"/>
  <c r="IB73" i="29" s="1"/>
  <c r="HX36" i="29"/>
  <c r="HX37" i="29" s="1"/>
  <c r="HX47" i="29" s="1"/>
  <c r="HX54" i="29" s="1"/>
  <c r="HX73" i="29" s="1"/>
  <c r="HT36" i="29"/>
  <c r="HT37" i="29" s="1"/>
  <c r="HT47" i="29" s="1"/>
  <c r="HT54" i="29" s="1"/>
  <c r="HT73" i="29" s="1"/>
  <c r="HP36" i="29"/>
  <c r="HL36" i="29"/>
  <c r="HL37" i="29" s="1"/>
  <c r="HL47" i="29" s="1"/>
  <c r="HL54" i="29" s="1"/>
  <c r="HL73" i="29" s="1"/>
  <c r="HH36" i="29"/>
  <c r="HH37" i="29" s="1"/>
  <c r="HH47" i="29" s="1"/>
  <c r="HH54" i="29" s="1"/>
  <c r="HH73" i="29" s="1"/>
  <c r="HD36" i="29"/>
  <c r="HD37" i="29" s="1"/>
  <c r="HD47" i="29" s="1"/>
  <c r="HD54" i="29" s="1"/>
  <c r="HD73" i="29" s="1"/>
  <c r="GZ36" i="29"/>
  <c r="GZ37" i="29" s="1"/>
  <c r="GZ47" i="29" s="1"/>
  <c r="GZ54" i="29" s="1"/>
  <c r="GZ73" i="29" s="1"/>
  <c r="GV36" i="29"/>
  <c r="GV37" i="29" s="1"/>
  <c r="GV47" i="29" s="1"/>
  <c r="GV54" i="29" s="1"/>
  <c r="GV73" i="29" s="1"/>
  <c r="GR36" i="29"/>
  <c r="GR37" i="29" s="1"/>
  <c r="GR47" i="29" s="1"/>
  <c r="GR54" i="29" s="1"/>
  <c r="GR73" i="29" s="1"/>
  <c r="GN36" i="29"/>
  <c r="GN37" i="29" s="1"/>
  <c r="GN47" i="29" s="1"/>
  <c r="GN54" i="29" s="1"/>
  <c r="GN73" i="29" s="1"/>
  <c r="GJ36" i="29"/>
  <c r="GF36" i="29"/>
  <c r="GF37" i="29" s="1"/>
  <c r="GF47" i="29" s="1"/>
  <c r="GF54" i="29" s="1"/>
  <c r="GF73" i="29" s="1"/>
  <c r="GB36" i="29"/>
  <c r="GB37" i="29" s="1"/>
  <c r="GB47" i="29" s="1"/>
  <c r="GB54" i="29" s="1"/>
  <c r="GB73" i="29" s="1"/>
  <c r="FX36" i="29"/>
  <c r="FX37" i="29" s="1"/>
  <c r="FX47" i="29" s="1"/>
  <c r="FX54" i="29" s="1"/>
  <c r="FX73" i="29" s="1"/>
  <c r="FT36" i="29"/>
  <c r="FP36" i="29"/>
  <c r="FP37" i="29" s="1"/>
  <c r="FP47" i="29" s="1"/>
  <c r="FP54" i="29" s="1"/>
  <c r="FP73" i="29" s="1"/>
  <c r="FL36" i="29"/>
  <c r="FL37" i="29" s="1"/>
  <c r="FL47" i="29" s="1"/>
  <c r="FL54" i="29" s="1"/>
  <c r="FL73" i="29" s="1"/>
  <c r="FH36" i="29"/>
  <c r="FH37" i="29" s="1"/>
  <c r="FH47" i="29" s="1"/>
  <c r="FH54" i="29" s="1"/>
  <c r="FH73" i="29" s="1"/>
  <c r="FD36" i="29"/>
  <c r="EZ36" i="29"/>
  <c r="EZ37" i="29" s="1"/>
  <c r="EZ47" i="29" s="1"/>
  <c r="EZ54" i="29" s="1"/>
  <c r="EZ73" i="29" s="1"/>
  <c r="EV36" i="29"/>
  <c r="EV37" i="29" s="1"/>
  <c r="EV47" i="29" s="1"/>
  <c r="EV54" i="29" s="1"/>
  <c r="EV73" i="29" s="1"/>
  <c r="ER36" i="29"/>
  <c r="ER37" i="29" s="1"/>
  <c r="ER47" i="29" s="1"/>
  <c r="ER54" i="29" s="1"/>
  <c r="ER73" i="29" s="1"/>
  <c r="EN36" i="29"/>
  <c r="EJ36" i="29"/>
  <c r="EJ37" i="29" s="1"/>
  <c r="EJ47" i="29" s="1"/>
  <c r="EJ54" i="29" s="1"/>
  <c r="EJ73" i="29" s="1"/>
  <c r="EF36" i="29"/>
  <c r="EF37" i="29" s="1"/>
  <c r="EF47" i="29" s="1"/>
  <c r="EF54" i="29" s="1"/>
  <c r="EF73" i="29" s="1"/>
  <c r="EB36" i="29"/>
  <c r="EB37" i="29" s="1"/>
  <c r="EB47" i="29" s="1"/>
  <c r="EB54" i="29" s="1"/>
  <c r="EB73" i="29" s="1"/>
  <c r="DX36" i="29"/>
  <c r="DT36" i="29"/>
  <c r="DT37" i="29" s="1"/>
  <c r="DT47" i="29" s="1"/>
  <c r="DT54" i="29" s="1"/>
  <c r="DT73" i="29" s="1"/>
  <c r="DP36" i="29"/>
  <c r="DP37" i="29" s="1"/>
  <c r="DP47" i="29" s="1"/>
  <c r="DP54" i="29" s="1"/>
  <c r="DP73" i="29" s="1"/>
  <c r="DL36" i="29"/>
  <c r="DL37" i="29" s="1"/>
  <c r="DL47" i="29" s="1"/>
  <c r="DL54" i="29" s="1"/>
  <c r="DL73" i="29" s="1"/>
  <c r="DH36" i="29"/>
  <c r="DD36" i="29"/>
  <c r="DD37" i="29" s="1"/>
  <c r="DD47" i="29" s="1"/>
  <c r="DD54" i="29" s="1"/>
  <c r="DD73" i="29" s="1"/>
  <c r="CZ36" i="29"/>
  <c r="CZ37" i="29" s="1"/>
  <c r="CZ47" i="29" s="1"/>
  <c r="CZ54" i="29" s="1"/>
  <c r="CZ73" i="29" s="1"/>
  <c r="CV36" i="29"/>
  <c r="CV37" i="29" s="1"/>
  <c r="CV47" i="29" s="1"/>
  <c r="CV54" i="29" s="1"/>
  <c r="CV73" i="29" s="1"/>
  <c r="CR36" i="29"/>
  <c r="CN36" i="29"/>
  <c r="CN37" i="29" s="1"/>
  <c r="CN47" i="29" s="1"/>
  <c r="CN54" i="29" s="1"/>
  <c r="CN73" i="29" s="1"/>
  <c r="CJ36" i="29"/>
  <c r="CJ37" i="29" s="1"/>
  <c r="CJ47" i="29" s="1"/>
  <c r="CJ54" i="29" s="1"/>
  <c r="CJ73" i="29" s="1"/>
  <c r="CF36" i="29"/>
  <c r="CF37" i="29" s="1"/>
  <c r="CF47" i="29" s="1"/>
  <c r="CF54" i="29" s="1"/>
  <c r="CF73" i="29" s="1"/>
  <c r="CB36" i="29"/>
  <c r="BX36" i="29"/>
  <c r="BX37" i="29" s="1"/>
  <c r="BX47" i="29" s="1"/>
  <c r="BX54" i="29" s="1"/>
  <c r="BX73" i="29" s="1"/>
  <c r="BT36" i="29"/>
  <c r="BP36" i="29"/>
  <c r="BP37" i="29" s="1"/>
  <c r="BP47" i="29" s="1"/>
  <c r="BP54" i="29" s="1"/>
  <c r="BP73" i="29" s="1"/>
  <c r="BL36" i="29"/>
  <c r="BL37" i="29" s="1"/>
  <c r="BL47" i="29" s="1"/>
  <c r="BL54" i="29" s="1"/>
  <c r="BL73" i="29" s="1"/>
  <c r="BH36" i="29"/>
  <c r="BH37" i="29" s="1"/>
  <c r="BH47" i="29" s="1"/>
  <c r="BH54" i="29" s="1"/>
  <c r="BH73" i="29" s="1"/>
  <c r="BD36" i="29"/>
  <c r="BD37" i="29" s="1"/>
  <c r="BD47" i="29" s="1"/>
  <c r="BD54" i="29" s="1"/>
  <c r="BD73" i="29" s="1"/>
  <c r="AZ36" i="29"/>
  <c r="AZ37" i="29" s="1"/>
  <c r="AZ47" i="29" s="1"/>
  <c r="AZ54" i="29" s="1"/>
  <c r="AZ73" i="29" s="1"/>
  <c r="AV36" i="29"/>
  <c r="AR36" i="29"/>
  <c r="AR37" i="29" s="1"/>
  <c r="AR47" i="29" s="1"/>
  <c r="AR54" i="29" s="1"/>
  <c r="AR73" i="29" s="1"/>
  <c r="AN36" i="29"/>
  <c r="AN37" i="29" s="1"/>
  <c r="AN47" i="29" s="1"/>
  <c r="AN54" i="29" s="1"/>
  <c r="AN73" i="29" s="1"/>
  <c r="AJ36" i="29"/>
  <c r="AJ37" i="29" s="1"/>
  <c r="AJ47" i="29" s="1"/>
  <c r="AJ54" i="29" s="1"/>
  <c r="AJ73" i="29" s="1"/>
  <c r="AF36" i="29"/>
  <c r="AB36" i="29"/>
  <c r="AB37" i="29" s="1"/>
  <c r="AB47" i="29" s="1"/>
  <c r="AB54" i="29" s="1"/>
  <c r="AB73" i="29" s="1"/>
  <c r="X36" i="29"/>
  <c r="X37" i="29" s="1"/>
  <c r="X47" i="29" s="1"/>
  <c r="X54" i="29" s="1"/>
  <c r="X73" i="29" s="1"/>
  <c r="T36" i="29"/>
  <c r="T37" i="29" s="1"/>
  <c r="T47" i="29" s="1"/>
  <c r="T54" i="29" s="1"/>
  <c r="T73" i="29" s="1"/>
  <c r="P36" i="29"/>
  <c r="L36" i="29"/>
  <c r="L37" i="29" s="1"/>
  <c r="L47" i="29" s="1"/>
  <c r="L54" i="29" s="1"/>
  <c r="L73" i="29" s="1"/>
  <c r="H36" i="29"/>
  <c r="H37" i="29" s="1"/>
  <c r="H47" i="29" s="1"/>
  <c r="H54" i="29" s="1"/>
  <c r="H73" i="29" s="1"/>
  <c r="NG36" i="29"/>
  <c r="NG37" i="29" s="1"/>
  <c r="NG47" i="29" s="1"/>
  <c r="NG54" i="29" s="1"/>
  <c r="NG73" i="29" s="1"/>
  <c r="NC36" i="29"/>
  <c r="MY36" i="29"/>
  <c r="MY37" i="29" s="1"/>
  <c r="MY47" i="29" s="1"/>
  <c r="MY54" i="29" s="1"/>
  <c r="MY73" i="29" s="1"/>
  <c r="MU36" i="29"/>
  <c r="MU37" i="29" s="1"/>
  <c r="MU47" i="29" s="1"/>
  <c r="MU54" i="29" s="1"/>
  <c r="MU73" i="29" s="1"/>
  <c r="MQ36" i="29"/>
  <c r="MQ37" i="29" s="1"/>
  <c r="MQ47" i="29" s="1"/>
  <c r="MQ54" i="29" s="1"/>
  <c r="MQ73" i="29" s="1"/>
  <c r="MM36" i="29"/>
  <c r="MI36" i="29"/>
  <c r="MI37" i="29" s="1"/>
  <c r="MI47" i="29" s="1"/>
  <c r="MI54" i="29" s="1"/>
  <c r="MI73" i="29" s="1"/>
  <c r="ME36" i="29"/>
  <c r="ME37" i="29" s="1"/>
  <c r="ME47" i="29" s="1"/>
  <c r="ME54" i="29" s="1"/>
  <c r="ME73" i="29" s="1"/>
  <c r="MA36" i="29"/>
  <c r="MA37" i="29" s="1"/>
  <c r="MA47" i="29" s="1"/>
  <c r="MA54" i="29" s="1"/>
  <c r="MA73" i="29" s="1"/>
  <c r="LW36" i="29"/>
  <c r="LW37" i="29" s="1"/>
  <c r="LW47" i="29" s="1"/>
  <c r="LW54" i="29" s="1"/>
  <c r="LW73" i="29" s="1"/>
  <c r="LS36" i="29"/>
  <c r="LS37" i="29" s="1"/>
  <c r="LS47" i="29" s="1"/>
  <c r="LS54" i="29" s="1"/>
  <c r="LS73" i="29" s="1"/>
  <c r="LO36" i="29"/>
  <c r="LO37" i="29" s="1"/>
  <c r="LO47" i="29" s="1"/>
  <c r="LO54" i="29" s="1"/>
  <c r="LO73" i="29" s="1"/>
  <c r="LK36" i="29"/>
  <c r="LG36" i="29"/>
  <c r="LG37" i="29" s="1"/>
  <c r="LG47" i="29" s="1"/>
  <c r="LG54" i="29" s="1"/>
  <c r="LG73" i="29" s="1"/>
  <c r="LC36" i="29"/>
  <c r="LC37" i="29" s="1"/>
  <c r="LC47" i="29" s="1"/>
  <c r="LC54" i="29" s="1"/>
  <c r="LC73" i="29" s="1"/>
  <c r="KY36" i="29"/>
  <c r="KY37" i="29" s="1"/>
  <c r="KY47" i="29" s="1"/>
  <c r="KY54" i="29" s="1"/>
  <c r="KY73" i="29" s="1"/>
  <c r="KU36" i="29"/>
  <c r="KQ36" i="29"/>
  <c r="KQ37" i="29" s="1"/>
  <c r="KQ47" i="29" s="1"/>
  <c r="KQ54" i="29" s="1"/>
  <c r="KQ73" i="29" s="1"/>
  <c r="KM36" i="29"/>
  <c r="KM37" i="29" s="1"/>
  <c r="KM47" i="29" s="1"/>
  <c r="KM54" i="29" s="1"/>
  <c r="KM73" i="29" s="1"/>
  <c r="KI36" i="29"/>
  <c r="KI37" i="29" s="1"/>
  <c r="KI47" i="29" s="1"/>
  <c r="KI54" i="29" s="1"/>
  <c r="KI73" i="29" s="1"/>
  <c r="KE36" i="29"/>
  <c r="KA36" i="29"/>
  <c r="KA37" i="29" s="1"/>
  <c r="KA47" i="29" s="1"/>
  <c r="KA54" i="29" s="1"/>
  <c r="KA73" i="29" s="1"/>
  <c r="JW36" i="29"/>
  <c r="JW37" i="29" s="1"/>
  <c r="JW47" i="29" s="1"/>
  <c r="JW54" i="29" s="1"/>
  <c r="JW73" i="29" s="1"/>
  <c r="JS36" i="29"/>
  <c r="JS37" i="29" s="1"/>
  <c r="JS47" i="29" s="1"/>
  <c r="JS54" i="29" s="1"/>
  <c r="JS73" i="29" s="1"/>
  <c r="JO36" i="29"/>
  <c r="JK36" i="29"/>
  <c r="JK37" i="29" s="1"/>
  <c r="JK47" i="29" s="1"/>
  <c r="JK54" i="29" s="1"/>
  <c r="JK73" i="29" s="1"/>
  <c r="JG36" i="29"/>
  <c r="JG37" i="29" s="1"/>
  <c r="JG47" i="29" s="1"/>
  <c r="JG54" i="29" s="1"/>
  <c r="JG73" i="29" s="1"/>
  <c r="JC36" i="29"/>
  <c r="JC37" i="29" s="1"/>
  <c r="JC47" i="29" s="1"/>
  <c r="JC54" i="29" s="1"/>
  <c r="JC73" i="29" s="1"/>
  <c r="IY36" i="29"/>
  <c r="IY37" i="29" s="1"/>
  <c r="IY47" i="29" s="1"/>
  <c r="IY54" i="29" s="1"/>
  <c r="IY73" i="29" s="1"/>
  <c r="IU36" i="29"/>
  <c r="IU37" i="29" s="1"/>
  <c r="IU47" i="29" s="1"/>
  <c r="IU54" i="29" s="1"/>
  <c r="IU73" i="29" s="1"/>
  <c r="IQ36" i="29"/>
  <c r="IM36" i="29"/>
  <c r="IM37" i="29" s="1"/>
  <c r="IM47" i="29" s="1"/>
  <c r="IM54" i="29" s="1"/>
  <c r="IM73" i="29" s="1"/>
  <c r="II36" i="29"/>
  <c r="II37" i="29" s="1"/>
  <c r="II47" i="29" s="1"/>
  <c r="II54" i="29" s="1"/>
  <c r="II73" i="29" s="1"/>
  <c r="IE36" i="29"/>
  <c r="IE37" i="29" s="1"/>
  <c r="IE47" i="29" s="1"/>
  <c r="IE54" i="29" s="1"/>
  <c r="IE73" i="29" s="1"/>
  <c r="IA36" i="29"/>
  <c r="HW36" i="29"/>
  <c r="HW37" i="29" s="1"/>
  <c r="HW47" i="29" s="1"/>
  <c r="HW54" i="29" s="1"/>
  <c r="HW73" i="29" s="1"/>
  <c r="HS36" i="29"/>
  <c r="HS37" i="29" s="1"/>
  <c r="HO36" i="29"/>
  <c r="HO37" i="29" s="1"/>
  <c r="HO47" i="29" s="1"/>
  <c r="HO54" i="29" s="1"/>
  <c r="HO73" i="29" s="1"/>
  <c r="HK36" i="29"/>
  <c r="HG36" i="29"/>
  <c r="HG37" i="29" s="1"/>
  <c r="HG47" i="29" s="1"/>
  <c r="HG54" i="29" s="1"/>
  <c r="HG73" i="29" s="1"/>
  <c r="HC36" i="29"/>
  <c r="HC37" i="29" s="1"/>
  <c r="HC47" i="29" s="1"/>
  <c r="HC54" i="29" s="1"/>
  <c r="HC73" i="29" s="1"/>
  <c r="GY36" i="29"/>
  <c r="GY37" i="29" s="1"/>
  <c r="GY47" i="29" s="1"/>
  <c r="GY54" i="29" s="1"/>
  <c r="GY73" i="29" s="1"/>
  <c r="GU36" i="29"/>
  <c r="GU37" i="29" s="1"/>
  <c r="GU47" i="29" s="1"/>
  <c r="GU54" i="29" s="1"/>
  <c r="GU73" i="29" s="1"/>
  <c r="GQ36" i="29"/>
  <c r="GQ37" i="29" s="1"/>
  <c r="GQ47" i="29" s="1"/>
  <c r="GQ54" i="29" s="1"/>
  <c r="GQ73" i="29" s="1"/>
  <c r="GM36" i="29"/>
  <c r="GI36" i="29"/>
  <c r="GI37" i="29" s="1"/>
  <c r="GI47" i="29" s="1"/>
  <c r="GI54" i="29" s="1"/>
  <c r="GI73" i="29" s="1"/>
  <c r="GE36" i="29"/>
  <c r="GE37" i="29" s="1"/>
  <c r="GE47" i="29" s="1"/>
  <c r="GE54" i="29" s="1"/>
  <c r="GE73" i="29" s="1"/>
  <c r="GA36" i="29"/>
  <c r="GA37" i="29" s="1"/>
  <c r="GA47" i="29" s="1"/>
  <c r="GA54" i="29" s="1"/>
  <c r="GA73" i="29" s="1"/>
  <c r="FW36" i="29"/>
  <c r="FS36" i="29"/>
  <c r="FS37" i="29" s="1"/>
  <c r="FS47" i="29" s="1"/>
  <c r="FS54" i="29" s="1"/>
  <c r="FS73" i="29" s="1"/>
  <c r="FO36" i="29"/>
  <c r="FO37" i="29" s="1"/>
  <c r="FO47" i="29" s="1"/>
  <c r="FO54" i="29" s="1"/>
  <c r="FO73" i="29" s="1"/>
  <c r="FK36" i="29"/>
  <c r="FK37" i="29" s="1"/>
  <c r="FK47" i="29" s="1"/>
  <c r="FK54" i="29" s="1"/>
  <c r="FK73" i="29" s="1"/>
  <c r="FG36" i="29"/>
  <c r="FC36" i="29"/>
  <c r="FC37" i="29" s="1"/>
  <c r="FC47" i="29" s="1"/>
  <c r="FC54" i="29" s="1"/>
  <c r="FC73" i="29" s="1"/>
  <c r="EY36" i="29"/>
  <c r="EU36" i="29"/>
  <c r="EU37" i="29" s="1"/>
  <c r="EU47" i="29" s="1"/>
  <c r="EU54" i="29" s="1"/>
  <c r="EU73" i="29" s="1"/>
  <c r="EQ36" i="29"/>
  <c r="EQ37" i="29" s="1"/>
  <c r="EQ47" i="29" s="1"/>
  <c r="EQ54" i="29" s="1"/>
  <c r="EQ73" i="29" s="1"/>
  <c r="EM36" i="29"/>
  <c r="EM37" i="29" s="1"/>
  <c r="EM47" i="29" s="1"/>
  <c r="EM54" i="29" s="1"/>
  <c r="EM73" i="29" s="1"/>
  <c r="EI36" i="29"/>
  <c r="EI37" i="29" s="1"/>
  <c r="EI47" i="29" s="1"/>
  <c r="EI54" i="29" s="1"/>
  <c r="EI73" i="29" s="1"/>
  <c r="EE36" i="29"/>
  <c r="EE37" i="29" s="1"/>
  <c r="EE47" i="29" s="1"/>
  <c r="EE54" i="29" s="1"/>
  <c r="EE73" i="29" s="1"/>
  <c r="EA36" i="29"/>
  <c r="DW36" i="29"/>
  <c r="DW37" i="29" s="1"/>
  <c r="DW47" i="29" s="1"/>
  <c r="DW54" i="29" s="1"/>
  <c r="DW73" i="29" s="1"/>
  <c r="DS36" i="29"/>
  <c r="DS37" i="29" s="1"/>
  <c r="DS47" i="29" s="1"/>
  <c r="DS54" i="29" s="1"/>
  <c r="DS73" i="29" s="1"/>
  <c r="DO36" i="29"/>
  <c r="DO37" i="29" s="1"/>
  <c r="DK36" i="29"/>
  <c r="DG36" i="29"/>
  <c r="DG37" i="29" s="1"/>
  <c r="DG47" i="29" s="1"/>
  <c r="DG54" i="29" s="1"/>
  <c r="DG73" i="29" s="1"/>
  <c r="DC36" i="29"/>
  <c r="DC37" i="29" s="1"/>
  <c r="DC47" i="29" s="1"/>
  <c r="DC54" i="29" s="1"/>
  <c r="DC73" i="29" s="1"/>
  <c r="CY36" i="29"/>
  <c r="CY37" i="29" s="1"/>
  <c r="CY47" i="29" s="1"/>
  <c r="CY54" i="29" s="1"/>
  <c r="CY73" i="29" s="1"/>
  <c r="CU36" i="29"/>
  <c r="CQ36" i="29"/>
  <c r="CQ37" i="29" s="1"/>
  <c r="CQ47" i="29" s="1"/>
  <c r="CQ54" i="29" s="1"/>
  <c r="CQ73" i="29" s="1"/>
  <c r="CM36" i="29"/>
  <c r="CI36" i="29"/>
  <c r="CI37" i="29" s="1"/>
  <c r="CI47" i="29" s="1"/>
  <c r="CI54" i="29" s="1"/>
  <c r="CI73" i="29" s="1"/>
  <c r="CE36" i="29"/>
  <c r="CE37" i="29" s="1"/>
  <c r="CA36" i="29"/>
  <c r="CA37" i="29" s="1"/>
  <c r="CA47" i="29" s="1"/>
  <c r="CA54" i="29" s="1"/>
  <c r="CA73" i="29" s="1"/>
  <c r="BW36" i="29"/>
  <c r="BS36" i="29"/>
  <c r="BS37" i="29" s="1"/>
  <c r="BS47" i="29" s="1"/>
  <c r="BS54" i="29" s="1"/>
  <c r="BS73" i="29" s="1"/>
  <c r="BO36" i="29"/>
  <c r="BO37" i="29" s="1"/>
  <c r="BO47" i="29" s="1"/>
  <c r="BO54" i="29" s="1"/>
  <c r="BO73" i="29" s="1"/>
  <c r="BK36" i="29"/>
  <c r="BK37" i="29" s="1"/>
  <c r="BK47" i="29" s="1"/>
  <c r="BK54" i="29" s="1"/>
  <c r="BK73" i="29" s="1"/>
  <c r="BG36" i="29"/>
  <c r="BC36" i="29"/>
  <c r="BC37" i="29" s="1"/>
  <c r="BC47" i="29" s="1"/>
  <c r="BC54" i="29" s="1"/>
  <c r="BC73" i="29" s="1"/>
  <c r="AY36" i="29"/>
  <c r="AY37" i="29" s="1"/>
  <c r="AY47" i="29" s="1"/>
  <c r="AY54" i="29" s="1"/>
  <c r="AY73" i="29" s="1"/>
  <c r="AU36" i="29"/>
  <c r="AU37" i="29" s="1"/>
  <c r="AU47" i="29" s="1"/>
  <c r="AU54" i="29" s="1"/>
  <c r="AU73" i="29" s="1"/>
  <c r="AQ36" i="29"/>
  <c r="AM36" i="29"/>
  <c r="AM37" i="29" s="1"/>
  <c r="AM47" i="29" s="1"/>
  <c r="AM54" i="29" s="1"/>
  <c r="AM73" i="29" s="1"/>
  <c r="AI36" i="29"/>
  <c r="AI37" i="29" s="1"/>
  <c r="AI47" i="29" s="1"/>
  <c r="AI54" i="29" s="1"/>
  <c r="AI73" i="29" s="1"/>
  <c r="AE36" i="29"/>
  <c r="AE37" i="29" s="1"/>
  <c r="AE47" i="29" s="1"/>
  <c r="AE54" i="29" s="1"/>
  <c r="AE73" i="29" s="1"/>
  <c r="AA36" i="29"/>
  <c r="W36" i="29"/>
  <c r="W37" i="29" s="1"/>
  <c r="W47" i="29" s="1"/>
  <c r="W54" i="29" s="1"/>
  <c r="W73" i="29" s="1"/>
  <c r="S36" i="29"/>
  <c r="S37" i="29" s="1"/>
  <c r="S47" i="29" s="1"/>
  <c r="S54" i="29" s="1"/>
  <c r="S73" i="29" s="1"/>
  <c r="O36" i="29"/>
  <c r="O37" i="29" s="1"/>
  <c r="O47" i="29" s="1"/>
  <c r="O54" i="29" s="1"/>
  <c r="O73" i="29" s="1"/>
  <c r="K36" i="29"/>
  <c r="NF36" i="29"/>
  <c r="NF37" i="29" s="1"/>
  <c r="NF47" i="29" s="1"/>
  <c r="NF54" i="29" s="1"/>
  <c r="NF73" i="29" s="1"/>
  <c r="NB36" i="29"/>
  <c r="NB37" i="29" s="1"/>
  <c r="NB47" i="29" s="1"/>
  <c r="NB54" i="29" s="1"/>
  <c r="NB73" i="29" s="1"/>
  <c r="MX36" i="29"/>
  <c r="MX37" i="29" s="1"/>
  <c r="MX47" i="29" s="1"/>
  <c r="MX54" i="29" s="1"/>
  <c r="MX73" i="29" s="1"/>
  <c r="MT36" i="29"/>
  <c r="MP36" i="29"/>
  <c r="MP37" i="29" s="1"/>
  <c r="MP47" i="29" s="1"/>
  <c r="MP54" i="29" s="1"/>
  <c r="MP73" i="29" s="1"/>
  <c r="ML36" i="29"/>
  <c r="ML37" i="29" s="1"/>
  <c r="ML47" i="29" s="1"/>
  <c r="ML54" i="29" s="1"/>
  <c r="ML73" i="29" s="1"/>
  <c r="MH36" i="29"/>
  <c r="MH37" i="29" s="1"/>
  <c r="MH47" i="29" s="1"/>
  <c r="MH54" i="29" s="1"/>
  <c r="MH73" i="29" s="1"/>
  <c r="MD36" i="29"/>
  <c r="LZ36" i="29"/>
  <c r="LZ37" i="29" s="1"/>
  <c r="LZ47" i="29" s="1"/>
  <c r="LZ54" i="29" s="1"/>
  <c r="LZ73" i="29" s="1"/>
  <c r="LV36" i="29"/>
  <c r="LV37" i="29" s="1"/>
  <c r="LV47" i="29" s="1"/>
  <c r="LV54" i="29" s="1"/>
  <c r="LV73" i="29" s="1"/>
  <c r="LR36" i="29"/>
  <c r="LR37" i="29" s="1"/>
  <c r="LR47" i="29" s="1"/>
  <c r="LR54" i="29" s="1"/>
  <c r="LR73" i="29" s="1"/>
  <c r="LN36" i="29"/>
  <c r="LJ36" i="29"/>
  <c r="LJ37" i="29" s="1"/>
  <c r="LJ47" i="29" s="1"/>
  <c r="LJ54" i="29" s="1"/>
  <c r="LJ73" i="29" s="1"/>
  <c r="LF36" i="29"/>
  <c r="LF37" i="29" s="1"/>
  <c r="LF47" i="29" s="1"/>
  <c r="LF54" i="29" s="1"/>
  <c r="LF73" i="29" s="1"/>
  <c r="LB36" i="29"/>
  <c r="LB37" i="29" s="1"/>
  <c r="LB47" i="29" s="1"/>
  <c r="LB54" i="29" s="1"/>
  <c r="LB73" i="29" s="1"/>
  <c r="KX36" i="29"/>
  <c r="KT36" i="29"/>
  <c r="KT37" i="29" s="1"/>
  <c r="KT47" i="29" s="1"/>
  <c r="KT54" i="29" s="1"/>
  <c r="KT73" i="29" s="1"/>
  <c r="KP36" i="29"/>
  <c r="KP37" i="29" s="1"/>
  <c r="KP47" i="29" s="1"/>
  <c r="KP54" i="29" s="1"/>
  <c r="KP73" i="29" s="1"/>
  <c r="KL36" i="29"/>
  <c r="KL37" i="29" s="1"/>
  <c r="KL47" i="29" s="1"/>
  <c r="KL54" i="29" s="1"/>
  <c r="KL73" i="29" s="1"/>
  <c r="KH36" i="29"/>
  <c r="KD36" i="29"/>
  <c r="KD37" i="29" s="1"/>
  <c r="KD47" i="29" s="1"/>
  <c r="KD54" i="29" s="1"/>
  <c r="KD73" i="29" s="1"/>
  <c r="JZ36" i="29"/>
  <c r="JZ37" i="29" s="1"/>
  <c r="JZ47" i="29" s="1"/>
  <c r="JZ54" i="29" s="1"/>
  <c r="JZ73" i="29" s="1"/>
  <c r="JV36" i="29"/>
  <c r="JV37" i="29" s="1"/>
  <c r="JV47" i="29" s="1"/>
  <c r="JV54" i="29" s="1"/>
  <c r="JV73" i="29" s="1"/>
  <c r="JR36" i="29"/>
  <c r="JN36" i="29"/>
  <c r="JN37" i="29" s="1"/>
  <c r="JN47" i="29" s="1"/>
  <c r="JN54" i="29" s="1"/>
  <c r="JN73" i="29" s="1"/>
  <c r="JJ36" i="29"/>
  <c r="JJ37" i="29" s="1"/>
  <c r="JJ47" i="29" s="1"/>
  <c r="JJ54" i="29" s="1"/>
  <c r="JJ73" i="29" s="1"/>
  <c r="JF36" i="29"/>
  <c r="JF37" i="29" s="1"/>
  <c r="JF47" i="29" s="1"/>
  <c r="JF54" i="29" s="1"/>
  <c r="JF73" i="29" s="1"/>
  <c r="JB36" i="29"/>
  <c r="IX36" i="29"/>
  <c r="IX37" i="29" s="1"/>
  <c r="IX47" i="29" s="1"/>
  <c r="IX54" i="29" s="1"/>
  <c r="IX73" i="29" s="1"/>
  <c r="IT36" i="29"/>
  <c r="IT37" i="29" s="1"/>
  <c r="IT47" i="29" s="1"/>
  <c r="IT54" i="29" s="1"/>
  <c r="IT73" i="29" s="1"/>
  <c r="IP36" i="29"/>
  <c r="IP37" i="29" s="1"/>
  <c r="IP47" i="29" s="1"/>
  <c r="IP54" i="29" s="1"/>
  <c r="IP73" i="29" s="1"/>
  <c r="IL36" i="29"/>
  <c r="IH36" i="29"/>
  <c r="IH37" i="29" s="1"/>
  <c r="IH47" i="29" s="1"/>
  <c r="IH54" i="29" s="1"/>
  <c r="IH73" i="29" s="1"/>
  <c r="ID36" i="29"/>
  <c r="ID37" i="29" s="1"/>
  <c r="ID47" i="29" s="1"/>
  <c r="ID54" i="29" s="1"/>
  <c r="ID73" i="29" s="1"/>
  <c r="HZ36" i="29"/>
  <c r="HZ37" i="29" s="1"/>
  <c r="HZ47" i="29" s="1"/>
  <c r="HZ54" i="29" s="1"/>
  <c r="HZ73" i="29" s="1"/>
  <c r="HV36" i="29"/>
  <c r="HR36" i="29"/>
  <c r="HR37" i="29" s="1"/>
  <c r="HR47" i="29" s="1"/>
  <c r="HR54" i="29" s="1"/>
  <c r="HR73" i="29" s="1"/>
  <c r="HN36" i="29"/>
  <c r="HN37" i="29" s="1"/>
  <c r="HN47" i="29" s="1"/>
  <c r="HN54" i="29" s="1"/>
  <c r="HN73" i="29" s="1"/>
  <c r="HJ36" i="29"/>
  <c r="HJ37" i="29" s="1"/>
  <c r="HJ47" i="29" s="1"/>
  <c r="HJ54" i="29" s="1"/>
  <c r="HJ73" i="29" s="1"/>
  <c r="HF36" i="29"/>
  <c r="HB36" i="29"/>
  <c r="HB37" i="29" s="1"/>
  <c r="HB47" i="29" s="1"/>
  <c r="HB54" i="29" s="1"/>
  <c r="HB73" i="29" s="1"/>
  <c r="GX36" i="29"/>
  <c r="GX37" i="29" s="1"/>
  <c r="GX47" i="29" s="1"/>
  <c r="GX54" i="29" s="1"/>
  <c r="GX73" i="29" s="1"/>
  <c r="GT36" i="29"/>
  <c r="GT37" i="29" s="1"/>
  <c r="GT47" i="29" s="1"/>
  <c r="GT54" i="29" s="1"/>
  <c r="GT73" i="29" s="1"/>
  <c r="GP36" i="29"/>
  <c r="GL36" i="29"/>
  <c r="GL37" i="29" s="1"/>
  <c r="GL47" i="29" s="1"/>
  <c r="GL54" i="29" s="1"/>
  <c r="GL73" i="29" s="1"/>
  <c r="GH36" i="29"/>
  <c r="GH37" i="29" s="1"/>
  <c r="GH47" i="29" s="1"/>
  <c r="GH54" i="29" s="1"/>
  <c r="GH73" i="29" s="1"/>
  <c r="GD36" i="29"/>
  <c r="GD37" i="29" s="1"/>
  <c r="GD47" i="29" s="1"/>
  <c r="GD54" i="29" s="1"/>
  <c r="GD73" i="29" s="1"/>
  <c r="FZ36" i="29"/>
  <c r="FV36" i="29"/>
  <c r="FV37" i="29" s="1"/>
  <c r="FV47" i="29" s="1"/>
  <c r="FV54" i="29" s="1"/>
  <c r="FV73" i="29" s="1"/>
  <c r="FR36" i="29"/>
  <c r="FR37" i="29" s="1"/>
  <c r="FR47" i="29" s="1"/>
  <c r="FR54" i="29" s="1"/>
  <c r="FR73" i="29" s="1"/>
  <c r="FN36" i="29"/>
  <c r="FN37" i="29" s="1"/>
  <c r="FN47" i="29" s="1"/>
  <c r="FN54" i="29" s="1"/>
  <c r="FN73" i="29" s="1"/>
  <c r="FJ36" i="29"/>
  <c r="FF36" i="29"/>
  <c r="FF37" i="29" s="1"/>
  <c r="FF47" i="29" s="1"/>
  <c r="FF54" i="29" s="1"/>
  <c r="FF73" i="29" s="1"/>
  <c r="FB36" i="29"/>
  <c r="FB37" i="29" s="1"/>
  <c r="FB47" i="29" s="1"/>
  <c r="FB54" i="29" s="1"/>
  <c r="FB73" i="29" s="1"/>
  <c r="EX36" i="29"/>
  <c r="EX37" i="29" s="1"/>
  <c r="EX47" i="29" s="1"/>
  <c r="EX54" i="29" s="1"/>
  <c r="EX73" i="29" s="1"/>
  <c r="ET36" i="29"/>
  <c r="ET37" i="29" s="1"/>
  <c r="ET47" i="29" s="1"/>
  <c r="ET54" i="29" s="1"/>
  <c r="ET73" i="29" s="1"/>
  <c r="EP36" i="29"/>
  <c r="EP37" i="29" s="1"/>
  <c r="EP47" i="29" s="1"/>
  <c r="EP54" i="29" s="1"/>
  <c r="EP73" i="29" s="1"/>
  <c r="EL36" i="29"/>
  <c r="EH36" i="29"/>
  <c r="EH37" i="29" s="1"/>
  <c r="EH47" i="29" s="1"/>
  <c r="EH54" i="29" s="1"/>
  <c r="EH73" i="29" s="1"/>
  <c r="ED36" i="29"/>
  <c r="DZ36" i="29"/>
  <c r="DZ37" i="29" s="1"/>
  <c r="DZ47" i="29" s="1"/>
  <c r="DZ54" i="29" s="1"/>
  <c r="DZ73" i="29" s="1"/>
  <c r="DV36" i="29"/>
  <c r="DV37" i="29" s="1"/>
  <c r="DV47" i="29" s="1"/>
  <c r="DV54" i="29" s="1"/>
  <c r="DV73" i="29" s="1"/>
  <c r="DR36" i="29"/>
  <c r="DR37" i="29" s="1"/>
  <c r="DR47" i="29" s="1"/>
  <c r="DR54" i="29" s="1"/>
  <c r="DR73" i="29" s="1"/>
  <c r="DN36" i="29"/>
  <c r="DJ36" i="29"/>
  <c r="DJ37" i="29" s="1"/>
  <c r="DJ47" i="29" s="1"/>
  <c r="DJ54" i="29" s="1"/>
  <c r="DJ73" i="29" s="1"/>
  <c r="DF36" i="29"/>
  <c r="DF37" i="29" s="1"/>
  <c r="DF47" i="29" s="1"/>
  <c r="DF54" i="29" s="1"/>
  <c r="DF73" i="29" s="1"/>
  <c r="DB36" i="29"/>
  <c r="DB37" i="29" s="1"/>
  <c r="DB47" i="29" s="1"/>
  <c r="DB54" i="29" s="1"/>
  <c r="DB73" i="29" s="1"/>
  <c r="CX36" i="29"/>
  <c r="CX37" i="29" s="1"/>
  <c r="CX47" i="29" s="1"/>
  <c r="CX54" i="29" s="1"/>
  <c r="CX73" i="29" s="1"/>
  <c r="CT36" i="29"/>
  <c r="CT37" i="29" s="1"/>
  <c r="CT47" i="29" s="1"/>
  <c r="CT54" i="29" s="1"/>
  <c r="CT73" i="29" s="1"/>
  <c r="CP36" i="29"/>
  <c r="CP37" i="29" s="1"/>
  <c r="CP47" i="29" s="1"/>
  <c r="CP54" i="29" s="1"/>
  <c r="CP73" i="29" s="1"/>
  <c r="CL36" i="29"/>
  <c r="CL37" i="29" s="1"/>
  <c r="CL47" i="29" s="1"/>
  <c r="CL54" i="29" s="1"/>
  <c r="CL73" i="29" s="1"/>
  <c r="CH36" i="29"/>
  <c r="CH37" i="29" s="1"/>
  <c r="CH47" i="29" s="1"/>
  <c r="CH54" i="29" s="1"/>
  <c r="CH73" i="29" s="1"/>
  <c r="CD36" i="29"/>
  <c r="CD37" i="29" s="1"/>
  <c r="CD47" i="29" s="1"/>
  <c r="CD54" i="29" s="1"/>
  <c r="CD73" i="29" s="1"/>
  <c r="BZ36" i="29"/>
  <c r="BZ37" i="29" s="1"/>
  <c r="BZ47" i="29" s="1"/>
  <c r="BZ54" i="29" s="1"/>
  <c r="BZ73" i="29" s="1"/>
  <c r="BV36" i="29"/>
  <c r="BV37" i="29" s="1"/>
  <c r="BV47" i="29" s="1"/>
  <c r="BV54" i="29" s="1"/>
  <c r="BV73" i="29" s="1"/>
  <c r="BR36" i="29"/>
  <c r="BR37" i="29" s="1"/>
  <c r="BR47" i="29" s="1"/>
  <c r="BR54" i="29" s="1"/>
  <c r="BR73" i="29" s="1"/>
  <c r="BN36" i="29"/>
  <c r="BN37" i="29" s="1"/>
  <c r="BN47" i="29" s="1"/>
  <c r="BN54" i="29" s="1"/>
  <c r="BN73" i="29" s="1"/>
  <c r="BJ36" i="29"/>
  <c r="BJ37" i="29" s="1"/>
  <c r="BJ47" i="29" s="1"/>
  <c r="BJ54" i="29" s="1"/>
  <c r="BJ73" i="29" s="1"/>
  <c r="BF36" i="29"/>
  <c r="BF37" i="29" s="1"/>
  <c r="BF47" i="29" s="1"/>
  <c r="BF54" i="29" s="1"/>
  <c r="BF73" i="29" s="1"/>
  <c r="BB36" i="29"/>
  <c r="BB37" i="29" s="1"/>
  <c r="BB47" i="29" s="1"/>
  <c r="BB54" i="29" s="1"/>
  <c r="BB73" i="29" s="1"/>
  <c r="AX36" i="29"/>
  <c r="AX37" i="29" s="1"/>
  <c r="AX47" i="29" s="1"/>
  <c r="AX54" i="29" s="1"/>
  <c r="AX73" i="29" s="1"/>
  <c r="AT36" i="29"/>
  <c r="AT37" i="29" s="1"/>
  <c r="AT47" i="29" s="1"/>
  <c r="AT54" i="29" s="1"/>
  <c r="AT73" i="29" s="1"/>
  <c r="AP36" i="29"/>
  <c r="AP37" i="29" s="1"/>
  <c r="AP47" i="29" s="1"/>
  <c r="AP54" i="29" s="1"/>
  <c r="AP73" i="29" s="1"/>
  <c r="AL36" i="29"/>
  <c r="AL37" i="29" s="1"/>
  <c r="AL47" i="29" s="1"/>
  <c r="AL54" i="29" s="1"/>
  <c r="AL73" i="29" s="1"/>
  <c r="AH36" i="29"/>
  <c r="AH37" i="29" s="1"/>
  <c r="AH47" i="29" s="1"/>
  <c r="AH54" i="29" s="1"/>
  <c r="AH73" i="29" s="1"/>
  <c r="AD36" i="29"/>
  <c r="AD37" i="29" s="1"/>
  <c r="AD47" i="29" s="1"/>
  <c r="AD54" i="29" s="1"/>
  <c r="AD73" i="29" s="1"/>
  <c r="Z36" i="29"/>
  <c r="Z37" i="29" s="1"/>
  <c r="Z47" i="29" s="1"/>
  <c r="Z54" i="29" s="1"/>
  <c r="Z73" i="29" s="1"/>
  <c r="V36" i="29"/>
  <c r="V37" i="29" s="1"/>
  <c r="V47" i="29" s="1"/>
  <c r="V54" i="29" s="1"/>
  <c r="V73" i="29" s="1"/>
  <c r="R36" i="29"/>
  <c r="R37" i="29" s="1"/>
  <c r="R47" i="29" s="1"/>
  <c r="R54" i="29" s="1"/>
  <c r="R73" i="29" s="1"/>
  <c r="N36" i="29"/>
  <c r="N37" i="29" s="1"/>
  <c r="N47" i="29" s="1"/>
  <c r="N54" i="29" s="1"/>
  <c r="N73" i="29" s="1"/>
  <c r="J36" i="29"/>
  <c r="J37" i="29" s="1"/>
  <c r="J47" i="29" s="1"/>
  <c r="J54" i="29" s="1"/>
  <c r="J73" i="29" s="1"/>
  <c r="NJ8" i="29"/>
  <c r="G100" i="29"/>
  <c r="NJ10" i="29"/>
  <c r="G102" i="29"/>
  <c r="NH102" i="29" s="1"/>
  <c r="NJ9" i="29"/>
  <c r="G62" i="29"/>
  <c r="NH62" i="29" s="1"/>
  <c r="NI2" i="29"/>
  <c r="G3" i="29"/>
  <c r="G1" i="29" s="1"/>
  <c r="G15" i="29"/>
  <c r="NH9" i="29"/>
  <c r="NH10" i="29"/>
  <c r="NH8" i="29"/>
  <c r="NH11" i="29"/>
  <c r="NH7" i="29"/>
  <c r="NH6" i="29"/>
  <c r="G12" i="29"/>
  <c r="CE47" i="29" l="1"/>
  <c r="CE54" i="29" s="1"/>
  <c r="CE73" i="29" s="1"/>
  <c r="HS47" i="29"/>
  <c r="HS54" i="29" s="1"/>
  <c r="HS73" i="29" s="1"/>
  <c r="DO47" i="29"/>
  <c r="DO54" i="29" s="1"/>
  <c r="DO73" i="29" s="1"/>
  <c r="DN38" i="29"/>
  <c r="DN46" i="29"/>
  <c r="DN53" i="29" s="1"/>
  <c r="DN72" i="29" s="1"/>
  <c r="ED38" i="29"/>
  <c r="ED46" i="29"/>
  <c r="ED53" i="29" s="1"/>
  <c r="ED72" i="29" s="1"/>
  <c r="EL38" i="29"/>
  <c r="EL46" i="29"/>
  <c r="EL53" i="29" s="1"/>
  <c r="EL72" i="29" s="1"/>
  <c r="FJ46" i="29"/>
  <c r="FJ53" i="29" s="1"/>
  <c r="FJ72" i="29" s="1"/>
  <c r="FJ38" i="29"/>
  <c r="FZ38" i="29"/>
  <c r="FZ46" i="29"/>
  <c r="FZ53" i="29" s="1"/>
  <c r="FZ72" i="29" s="1"/>
  <c r="GP38" i="29"/>
  <c r="GP46" i="29"/>
  <c r="GP53" i="29" s="1"/>
  <c r="GP72" i="29" s="1"/>
  <c r="HF38" i="29"/>
  <c r="HF46" i="29"/>
  <c r="HF53" i="29" s="1"/>
  <c r="HF72" i="29" s="1"/>
  <c r="HV38" i="29"/>
  <c r="HV46" i="29"/>
  <c r="HV53" i="29" s="1"/>
  <c r="HV72" i="29" s="1"/>
  <c r="IL46" i="29"/>
  <c r="IL53" i="29" s="1"/>
  <c r="IL72" i="29" s="1"/>
  <c r="IL38" i="29"/>
  <c r="JB38" i="29"/>
  <c r="JB46" i="29"/>
  <c r="JB53" i="29" s="1"/>
  <c r="JB72" i="29" s="1"/>
  <c r="JR38" i="29"/>
  <c r="JR46" i="29"/>
  <c r="JR53" i="29" s="1"/>
  <c r="JR72" i="29" s="1"/>
  <c r="KH38" i="29"/>
  <c r="KH46" i="29"/>
  <c r="KH53" i="29" s="1"/>
  <c r="KH72" i="29" s="1"/>
  <c r="KX38" i="29"/>
  <c r="KX46" i="29"/>
  <c r="KX53" i="29" s="1"/>
  <c r="KX72" i="29" s="1"/>
  <c r="LN38" i="29"/>
  <c r="LN46" i="29"/>
  <c r="LN53" i="29" s="1"/>
  <c r="LN72" i="29" s="1"/>
  <c r="MD38" i="29"/>
  <c r="MD46" i="29"/>
  <c r="MD53" i="29" s="1"/>
  <c r="MD72" i="29" s="1"/>
  <c r="MT38" i="29"/>
  <c r="MT46" i="29"/>
  <c r="MT53" i="29" s="1"/>
  <c r="MT72" i="29" s="1"/>
  <c r="K46" i="29"/>
  <c r="K53" i="29" s="1"/>
  <c r="K72" i="29" s="1"/>
  <c r="K38" i="29"/>
  <c r="AA38" i="29"/>
  <c r="AA46" i="29"/>
  <c r="AA53" i="29" s="1"/>
  <c r="AA72" i="29" s="1"/>
  <c r="AQ38" i="29"/>
  <c r="AQ46" i="29"/>
  <c r="AQ53" i="29" s="1"/>
  <c r="AQ72" i="29" s="1"/>
  <c r="BG38" i="29"/>
  <c r="BG46" i="29"/>
  <c r="BG53" i="29" s="1"/>
  <c r="BG72" i="29" s="1"/>
  <c r="BW38" i="29"/>
  <c r="BW46" i="29"/>
  <c r="BW53" i="29" s="1"/>
  <c r="BW72" i="29" s="1"/>
  <c r="CM38" i="29"/>
  <c r="CM46" i="29"/>
  <c r="CM53" i="29" s="1"/>
  <c r="CM72" i="29" s="1"/>
  <c r="CU38" i="29"/>
  <c r="CU46" i="29"/>
  <c r="CU53" i="29" s="1"/>
  <c r="CU72" i="29" s="1"/>
  <c r="DK38" i="29"/>
  <c r="DK46" i="29"/>
  <c r="DK53" i="29" s="1"/>
  <c r="DK72" i="29" s="1"/>
  <c r="EA38" i="29"/>
  <c r="EA46" i="29"/>
  <c r="EA53" i="29" s="1"/>
  <c r="EA72" i="29" s="1"/>
  <c r="EY46" i="29"/>
  <c r="EY53" i="29" s="1"/>
  <c r="EY72" i="29" s="1"/>
  <c r="EY38" i="29"/>
  <c r="FG38" i="29"/>
  <c r="FG46" i="29"/>
  <c r="FG53" i="29" s="1"/>
  <c r="FG72" i="29" s="1"/>
  <c r="FW38" i="29"/>
  <c r="FW46" i="29"/>
  <c r="FW53" i="29" s="1"/>
  <c r="FW72" i="29" s="1"/>
  <c r="GM46" i="29"/>
  <c r="GM53" i="29" s="1"/>
  <c r="GM72" i="29" s="1"/>
  <c r="GM38" i="29"/>
  <c r="HK46" i="29"/>
  <c r="HK53" i="29" s="1"/>
  <c r="HK72" i="29" s="1"/>
  <c r="HK38" i="29"/>
  <c r="IA46" i="29"/>
  <c r="IA53" i="29" s="1"/>
  <c r="IA72" i="29" s="1"/>
  <c r="IA38" i="29"/>
  <c r="IQ46" i="29"/>
  <c r="IQ53" i="29" s="1"/>
  <c r="IQ72" i="29" s="1"/>
  <c r="IQ38" i="29"/>
  <c r="JO38" i="29"/>
  <c r="JO46" i="29"/>
  <c r="JO53" i="29" s="1"/>
  <c r="JO72" i="29" s="1"/>
  <c r="KE38" i="29"/>
  <c r="KE46" i="29"/>
  <c r="KE53" i="29" s="1"/>
  <c r="KE72" i="29" s="1"/>
  <c r="KU38" i="29"/>
  <c r="KU46" i="29"/>
  <c r="KU53" i="29" s="1"/>
  <c r="KU72" i="29" s="1"/>
  <c r="LK38" i="29"/>
  <c r="LK46" i="29"/>
  <c r="LK53" i="29" s="1"/>
  <c r="LK72" i="29" s="1"/>
  <c r="MM46" i="29"/>
  <c r="MM53" i="29" s="1"/>
  <c r="MM72" i="29" s="1"/>
  <c r="MM38" i="29"/>
  <c r="NC38" i="29"/>
  <c r="NC46" i="29"/>
  <c r="NC53" i="29" s="1"/>
  <c r="NC72" i="29" s="1"/>
  <c r="P38" i="29"/>
  <c r="P46" i="29"/>
  <c r="P53" i="29" s="1"/>
  <c r="P72" i="29" s="1"/>
  <c r="AF38" i="29"/>
  <c r="AF46" i="29"/>
  <c r="AF53" i="29" s="1"/>
  <c r="AF72" i="29" s="1"/>
  <c r="AV46" i="29"/>
  <c r="AV53" i="29" s="1"/>
  <c r="AV72" i="29" s="1"/>
  <c r="AV38" i="29"/>
  <c r="BT38" i="29"/>
  <c r="BT46" i="29"/>
  <c r="BT53" i="29" s="1"/>
  <c r="BT72" i="29" s="1"/>
  <c r="CB38" i="29"/>
  <c r="CB46" i="29"/>
  <c r="CB53" i="29" s="1"/>
  <c r="CB72" i="29" s="1"/>
  <c r="CR46" i="29"/>
  <c r="CR53" i="29" s="1"/>
  <c r="CR72" i="29" s="1"/>
  <c r="CR38" i="29"/>
  <c r="DH38" i="29"/>
  <c r="DH46" i="29"/>
  <c r="DH53" i="29" s="1"/>
  <c r="DH72" i="29" s="1"/>
  <c r="DX46" i="29"/>
  <c r="DX53" i="29" s="1"/>
  <c r="DX72" i="29" s="1"/>
  <c r="DX38" i="29"/>
  <c r="EN46" i="29"/>
  <c r="EN53" i="29" s="1"/>
  <c r="EN72" i="29" s="1"/>
  <c r="EN38" i="29"/>
  <c r="FD38" i="29"/>
  <c r="FD46" i="29"/>
  <c r="FD53" i="29" s="1"/>
  <c r="FD72" i="29" s="1"/>
  <c r="FT38" i="29"/>
  <c r="FT46" i="29"/>
  <c r="FT53" i="29" s="1"/>
  <c r="FT72" i="29" s="1"/>
  <c r="GJ38" i="29"/>
  <c r="GJ46" i="29"/>
  <c r="GJ53" i="29" s="1"/>
  <c r="GJ72" i="29" s="1"/>
  <c r="HP38" i="29"/>
  <c r="HP46" i="29"/>
  <c r="HP53" i="29" s="1"/>
  <c r="HP72" i="29" s="1"/>
  <c r="J38" i="29"/>
  <c r="J46" i="29"/>
  <c r="J53" i="29" s="1"/>
  <c r="J72" i="29" s="1"/>
  <c r="R38" i="29"/>
  <c r="R46" i="29"/>
  <c r="R53" i="29" s="1"/>
  <c r="R72" i="29" s="1"/>
  <c r="Z46" i="29"/>
  <c r="Z53" i="29" s="1"/>
  <c r="Z72" i="29" s="1"/>
  <c r="Z38" i="29"/>
  <c r="AH38" i="29"/>
  <c r="AH46" i="29"/>
  <c r="AH53" i="29" s="1"/>
  <c r="AH72" i="29" s="1"/>
  <c r="AP38" i="29"/>
  <c r="AP46" i="29"/>
  <c r="AP53" i="29" s="1"/>
  <c r="AP72" i="29" s="1"/>
  <c r="AX38" i="29"/>
  <c r="AX46" i="29"/>
  <c r="AX53" i="29" s="1"/>
  <c r="AX72" i="29" s="1"/>
  <c r="BF46" i="29"/>
  <c r="BF53" i="29" s="1"/>
  <c r="BF72" i="29" s="1"/>
  <c r="BF38" i="29"/>
  <c r="BN46" i="29"/>
  <c r="BN53" i="29" s="1"/>
  <c r="BN72" i="29" s="1"/>
  <c r="BN38" i="29"/>
  <c r="BV38" i="29"/>
  <c r="BV46" i="29"/>
  <c r="BV53" i="29" s="1"/>
  <c r="BV72" i="29" s="1"/>
  <c r="CD38" i="29"/>
  <c r="CD46" i="29"/>
  <c r="CD53" i="29" s="1"/>
  <c r="CD72" i="29" s="1"/>
  <c r="CL38" i="29"/>
  <c r="CL46" i="29"/>
  <c r="CL53" i="29" s="1"/>
  <c r="CL72" i="29" s="1"/>
  <c r="CT38" i="29"/>
  <c r="CT46" i="29"/>
  <c r="CT53" i="29" s="1"/>
  <c r="CT72" i="29" s="1"/>
  <c r="MA46" i="29"/>
  <c r="MA53" i="29" s="1"/>
  <c r="MA72" i="29" s="1"/>
  <c r="MA38" i="29"/>
  <c r="MI38" i="29"/>
  <c r="MI46" i="29"/>
  <c r="MI53" i="29" s="1"/>
  <c r="MI72" i="29" s="1"/>
  <c r="ES38" i="29"/>
  <c r="ES46" i="29"/>
  <c r="ES53" i="29" s="1"/>
  <c r="ES72" i="29" s="1"/>
  <c r="FA38" i="29"/>
  <c r="FA46" i="29"/>
  <c r="FA53" i="29" s="1"/>
  <c r="FA72" i="29" s="1"/>
  <c r="FI38" i="29"/>
  <c r="FI46" i="29"/>
  <c r="FI53" i="29" s="1"/>
  <c r="FI72" i="29" s="1"/>
  <c r="FQ38" i="29"/>
  <c r="FQ46" i="29"/>
  <c r="FQ53" i="29" s="1"/>
  <c r="FQ72" i="29" s="1"/>
  <c r="FY38" i="29"/>
  <c r="FY46" i="29"/>
  <c r="FY53" i="29" s="1"/>
  <c r="FY72" i="29" s="1"/>
  <c r="GG38" i="29"/>
  <c r="GG46" i="29"/>
  <c r="GG53" i="29" s="1"/>
  <c r="GG72" i="29" s="1"/>
  <c r="GO38" i="29"/>
  <c r="GO46" i="29"/>
  <c r="GO53" i="29" s="1"/>
  <c r="GO72" i="29" s="1"/>
  <c r="GW38" i="29"/>
  <c r="GW46" i="29"/>
  <c r="GW53" i="29" s="1"/>
  <c r="GW72" i="29" s="1"/>
  <c r="HE38" i="29"/>
  <c r="HE46" i="29"/>
  <c r="HE53" i="29" s="1"/>
  <c r="HE72" i="29" s="1"/>
  <c r="HM46" i="29"/>
  <c r="HM53" i="29" s="1"/>
  <c r="HM72" i="29" s="1"/>
  <c r="HM38" i="29"/>
  <c r="HU38" i="29"/>
  <c r="HU46" i="29"/>
  <c r="HU53" i="29" s="1"/>
  <c r="HU72" i="29" s="1"/>
  <c r="IC38" i="29"/>
  <c r="IC46" i="29"/>
  <c r="IC53" i="29" s="1"/>
  <c r="IC72" i="29" s="1"/>
  <c r="IK38" i="29"/>
  <c r="IK46" i="29"/>
  <c r="IK53" i="29" s="1"/>
  <c r="IK72" i="29" s="1"/>
  <c r="IS38" i="29"/>
  <c r="IS46" i="29"/>
  <c r="IS53" i="29" s="1"/>
  <c r="IS72" i="29" s="1"/>
  <c r="JA38" i="29"/>
  <c r="JA46" i="29"/>
  <c r="JA53" i="29" s="1"/>
  <c r="JA72" i="29" s="1"/>
  <c r="JI46" i="29"/>
  <c r="JI53" i="29" s="1"/>
  <c r="JI72" i="29" s="1"/>
  <c r="JI38" i="29"/>
  <c r="DR46" i="29"/>
  <c r="DR53" i="29" s="1"/>
  <c r="DR72" i="29" s="1"/>
  <c r="DR38" i="29"/>
  <c r="DZ38" i="29"/>
  <c r="DZ46" i="29"/>
  <c r="DZ53" i="29" s="1"/>
  <c r="DZ72" i="29" s="1"/>
  <c r="EP38" i="29"/>
  <c r="EP46" i="29"/>
  <c r="EP53" i="29" s="1"/>
  <c r="EP72" i="29" s="1"/>
  <c r="FN38" i="29"/>
  <c r="FN46" i="29"/>
  <c r="FN53" i="29" s="1"/>
  <c r="FN72" i="29" s="1"/>
  <c r="GD46" i="29"/>
  <c r="GD53" i="29" s="1"/>
  <c r="GD72" i="29" s="1"/>
  <c r="GD38" i="29"/>
  <c r="GT38" i="29"/>
  <c r="GT46" i="29"/>
  <c r="GT53" i="29" s="1"/>
  <c r="GT72" i="29" s="1"/>
  <c r="HB38" i="29"/>
  <c r="HB46" i="29"/>
  <c r="HB53" i="29" s="1"/>
  <c r="HB72" i="29" s="1"/>
  <c r="HZ38" i="29"/>
  <c r="HZ46" i="29"/>
  <c r="HZ53" i="29" s="1"/>
  <c r="HZ72" i="29" s="1"/>
  <c r="IH38" i="29"/>
  <c r="IH46" i="29"/>
  <c r="IH53" i="29" s="1"/>
  <c r="IH72" i="29" s="1"/>
  <c r="IX38" i="29"/>
  <c r="IX46" i="29"/>
  <c r="IX53" i="29" s="1"/>
  <c r="IX72" i="29" s="1"/>
  <c r="JN38" i="29"/>
  <c r="JN46" i="29"/>
  <c r="JN53" i="29" s="1"/>
  <c r="JN72" i="29" s="1"/>
  <c r="KD38" i="29"/>
  <c r="KD46" i="29"/>
  <c r="KD53" i="29" s="1"/>
  <c r="KD72" i="29" s="1"/>
  <c r="KT38" i="29"/>
  <c r="KT46" i="29"/>
  <c r="KT53" i="29" s="1"/>
  <c r="KT72" i="29" s="1"/>
  <c r="LR38" i="29"/>
  <c r="LR46" i="29"/>
  <c r="LR53" i="29" s="1"/>
  <c r="LR72" i="29" s="1"/>
  <c r="MH38" i="29"/>
  <c r="MH46" i="29"/>
  <c r="MH53" i="29" s="1"/>
  <c r="MH72" i="29" s="1"/>
  <c r="MX38" i="29"/>
  <c r="MX46" i="29"/>
  <c r="MX53" i="29" s="1"/>
  <c r="MX72" i="29" s="1"/>
  <c r="O38" i="29"/>
  <c r="O46" i="29"/>
  <c r="O53" i="29" s="1"/>
  <c r="O72" i="29" s="1"/>
  <c r="AE38" i="29"/>
  <c r="AE46" i="29"/>
  <c r="AE53" i="29" s="1"/>
  <c r="AE72" i="29" s="1"/>
  <c r="AU46" i="29"/>
  <c r="AU53" i="29" s="1"/>
  <c r="AU72" i="29" s="1"/>
  <c r="AU38" i="29"/>
  <c r="BK38" i="29"/>
  <c r="BK46" i="29"/>
  <c r="BK53" i="29" s="1"/>
  <c r="BK72" i="29" s="1"/>
  <c r="CA38" i="29"/>
  <c r="CA46" i="29"/>
  <c r="CA53" i="29" s="1"/>
  <c r="CA72" i="29" s="1"/>
  <c r="CQ38" i="29"/>
  <c r="CQ46" i="29"/>
  <c r="CQ53" i="29" s="1"/>
  <c r="CQ72" i="29" s="1"/>
  <c r="DG38" i="29"/>
  <c r="DG46" i="29"/>
  <c r="DG53" i="29" s="1"/>
  <c r="DG72" i="29" s="1"/>
  <c r="DW38" i="29"/>
  <c r="DW46" i="29"/>
  <c r="DW53" i="29" s="1"/>
  <c r="DW72" i="29" s="1"/>
  <c r="EM38" i="29"/>
  <c r="EM46" i="29"/>
  <c r="EM53" i="29" s="1"/>
  <c r="EM72" i="29" s="1"/>
  <c r="FC38" i="29"/>
  <c r="FC46" i="29"/>
  <c r="FC53" i="29" s="1"/>
  <c r="FC72" i="29" s="1"/>
  <c r="FS38" i="29"/>
  <c r="FS46" i="29"/>
  <c r="FS53" i="29" s="1"/>
  <c r="FS72" i="29" s="1"/>
  <c r="GA38" i="29"/>
  <c r="GA46" i="29"/>
  <c r="GA53" i="29" s="1"/>
  <c r="GA72" i="29" s="1"/>
  <c r="GY38" i="29"/>
  <c r="GY46" i="29"/>
  <c r="GY53" i="29" s="1"/>
  <c r="GY72" i="29" s="1"/>
  <c r="HO38" i="29"/>
  <c r="HO46" i="29"/>
  <c r="HO53" i="29" s="1"/>
  <c r="HO72" i="29" s="1"/>
  <c r="IE38" i="29"/>
  <c r="IE46" i="29"/>
  <c r="IE53" i="29" s="1"/>
  <c r="IE72" i="29" s="1"/>
  <c r="IU38" i="29"/>
  <c r="IU46" i="29"/>
  <c r="IU53" i="29" s="1"/>
  <c r="IU72" i="29" s="1"/>
  <c r="JK38" i="29"/>
  <c r="JK46" i="29"/>
  <c r="JK53" i="29" s="1"/>
  <c r="JK72" i="29" s="1"/>
  <c r="KA38" i="29"/>
  <c r="KA46" i="29"/>
  <c r="KA53" i="29" s="1"/>
  <c r="KA72" i="29" s="1"/>
  <c r="KQ46" i="29"/>
  <c r="KQ53" i="29" s="1"/>
  <c r="KQ72" i="29" s="1"/>
  <c r="KQ38" i="29"/>
  <c r="LG38" i="29"/>
  <c r="LG46" i="29"/>
  <c r="LG53" i="29" s="1"/>
  <c r="LG72" i="29" s="1"/>
  <c r="LW38" i="29"/>
  <c r="LW46" i="29"/>
  <c r="LW53" i="29" s="1"/>
  <c r="LW72" i="29" s="1"/>
  <c r="NG38" i="29"/>
  <c r="NG46" i="29"/>
  <c r="NG53" i="29" s="1"/>
  <c r="NG72" i="29" s="1"/>
  <c r="L46" i="29"/>
  <c r="L53" i="29" s="1"/>
  <c r="L72" i="29" s="1"/>
  <c r="L38" i="29"/>
  <c r="AB46" i="29"/>
  <c r="AB53" i="29" s="1"/>
  <c r="AB72" i="29" s="1"/>
  <c r="AB38" i="29"/>
  <c r="AR46" i="29"/>
  <c r="AR53" i="29" s="1"/>
  <c r="AR72" i="29" s="1"/>
  <c r="AR38" i="29"/>
  <c r="BH46" i="29"/>
  <c r="BH53" i="29" s="1"/>
  <c r="BH72" i="29" s="1"/>
  <c r="BH38" i="29"/>
  <c r="BX46" i="29"/>
  <c r="BX53" i="29" s="1"/>
  <c r="BX72" i="29" s="1"/>
  <c r="BX38" i="29"/>
  <c r="CN46" i="29"/>
  <c r="CN53" i="29" s="1"/>
  <c r="CN72" i="29" s="1"/>
  <c r="CN38" i="29"/>
  <c r="DD46" i="29"/>
  <c r="DD53" i="29" s="1"/>
  <c r="DD72" i="29" s="1"/>
  <c r="DD38" i="29"/>
  <c r="DT38" i="29"/>
  <c r="DT46" i="29"/>
  <c r="DT53" i="29" s="1"/>
  <c r="DT72" i="29" s="1"/>
  <c r="ER46" i="29"/>
  <c r="ER53" i="29" s="1"/>
  <c r="ER72" i="29" s="1"/>
  <c r="ER38" i="29"/>
  <c r="EZ38" i="29"/>
  <c r="EZ46" i="29"/>
  <c r="EZ53" i="29" s="1"/>
  <c r="EZ72" i="29" s="1"/>
  <c r="FP38" i="29"/>
  <c r="FP46" i="29"/>
  <c r="FP53" i="29" s="1"/>
  <c r="FP72" i="29" s="1"/>
  <c r="GN38" i="29"/>
  <c r="GN46" i="29"/>
  <c r="GN53" i="29" s="1"/>
  <c r="GN72" i="29" s="1"/>
  <c r="HD38" i="29"/>
  <c r="HD46" i="29"/>
  <c r="HD53" i="29" s="1"/>
  <c r="HD72" i="29" s="1"/>
  <c r="HL38" i="29"/>
  <c r="HL46" i="29"/>
  <c r="HL53" i="29" s="1"/>
  <c r="HL72" i="29" s="1"/>
  <c r="HT38" i="29"/>
  <c r="HT46" i="29"/>
  <c r="HT53" i="29" s="1"/>
  <c r="HT72" i="29" s="1"/>
  <c r="IJ46" i="29"/>
  <c r="IJ53" i="29" s="1"/>
  <c r="IJ72" i="29" s="1"/>
  <c r="IJ38" i="29"/>
  <c r="IR38" i="29"/>
  <c r="IR46" i="29"/>
  <c r="IR53" i="29" s="1"/>
  <c r="IR72" i="29" s="1"/>
  <c r="IZ38" i="29"/>
  <c r="IZ46" i="29"/>
  <c r="IZ53" i="29" s="1"/>
  <c r="IZ72" i="29" s="1"/>
  <c r="JH38" i="29"/>
  <c r="JH46" i="29"/>
  <c r="JH53" i="29" s="1"/>
  <c r="JH72" i="29" s="1"/>
  <c r="JP46" i="29"/>
  <c r="JP53" i="29" s="1"/>
  <c r="JP72" i="29" s="1"/>
  <c r="JP38" i="29"/>
  <c r="JX38" i="29"/>
  <c r="JX46" i="29"/>
  <c r="JX53" i="29" s="1"/>
  <c r="JX72" i="29" s="1"/>
  <c r="KF38" i="29"/>
  <c r="KF46" i="29"/>
  <c r="KF53" i="29" s="1"/>
  <c r="KF72" i="29" s="1"/>
  <c r="KN38" i="29"/>
  <c r="KN46" i="29"/>
  <c r="KN53" i="29" s="1"/>
  <c r="KN72" i="29" s="1"/>
  <c r="KV46" i="29"/>
  <c r="KV53" i="29" s="1"/>
  <c r="KV72" i="29" s="1"/>
  <c r="KV38" i="29"/>
  <c r="LD46" i="29"/>
  <c r="LD53" i="29" s="1"/>
  <c r="LD72" i="29" s="1"/>
  <c r="LD38" i="29"/>
  <c r="LL38" i="29"/>
  <c r="LL46" i="29"/>
  <c r="LL53" i="29" s="1"/>
  <c r="LL72" i="29" s="1"/>
  <c r="LT38" i="29"/>
  <c r="LT46" i="29"/>
  <c r="LT53" i="29" s="1"/>
  <c r="LT72" i="29" s="1"/>
  <c r="MB38" i="29"/>
  <c r="MB46" i="29"/>
  <c r="MB53" i="29" s="1"/>
  <c r="MB72" i="29" s="1"/>
  <c r="MJ46" i="29"/>
  <c r="MJ53" i="29" s="1"/>
  <c r="MJ72" i="29" s="1"/>
  <c r="MJ38" i="29"/>
  <c r="MR38" i="29"/>
  <c r="MR46" i="29"/>
  <c r="MR53" i="29" s="1"/>
  <c r="MR72" i="29" s="1"/>
  <c r="MZ38" i="29"/>
  <c r="MZ46" i="29"/>
  <c r="MZ53" i="29" s="1"/>
  <c r="MZ72" i="29" s="1"/>
  <c r="I38" i="29"/>
  <c r="I46" i="29"/>
  <c r="I53" i="29" s="1"/>
  <c r="I72" i="29" s="1"/>
  <c r="Q38" i="29"/>
  <c r="Q46" i="29"/>
  <c r="Q53" i="29" s="1"/>
  <c r="Q72" i="29" s="1"/>
  <c r="Y46" i="29"/>
  <c r="Y53" i="29" s="1"/>
  <c r="Y72" i="29" s="1"/>
  <c r="Y38" i="29"/>
  <c r="AG38" i="29"/>
  <c r="AG46" i="29"/>
  <c r="AG53" i="29" s="1"/>
  <c r="AG72" i="29" s="1"/>
  <c r="AO46" i="29"/>
  <c r="AO53" i="29" s="1"/>
  <c r="AO72" i="29" s="1"/>
  <c r="AO38" i="29"/>
  <c r="AW38" i="29"/>
  <c r="AW46" i="29"/>
  <c r="AW53" i="29" s="1"/>
  <c r="AW72" i="29" s="1"/>
  <c r="BE38" i="29"/>
  <c r="BE46" i="29"/>
  <c r="BE53" i="29" s="1"/>
  <c r="BE72" i="29" s="1"/>
  <c r="BM38" i="29"/>
  <c r="BM46" i="29"/>
  <c r="BM53" i="29" s="1"/>
  <c r="BM72" i="29" s="1"/>
  <c r="BU46" i="29"/>
  <c r="BU53" i="29" s="1"/>
  <c r="BU72" i="29" s="1"/>
  <c r="BU38" i="29"/>
  <c r="CC46" i="29"/>
  <c r="CC53" i="29" s="1"/>
  <c r="CC72" i="29" s="1"/>
  <c r="CC38" i="29"/>
  <c r="CK46" i="29"/>
  <c r="CK53" i="29" s="1"/>
  <c r="CK72" i="29" s="1"/>
  <c r="CK38" i="29"/>
  <c r="CS46" i="29"/>
  <c r="CS53" i="29" s="1"/>
  <c r="CS72" i="29" s="1"/>
  <c r="CS38" i="29"/>
  <c r="DA38" i="29"/>
  <c r="DA46" i="29"/>
  <c r="DA53" i="29" s="1"/>
  <c r="DA72" i="29" s="1"/>
  <c r="DI38" i="29"/>
  <c r="DI46" i="29"/>
  <c r="DI53" i="29" s="1"/>
  <c r="DI72" i="29" s="1"/>
  <c r="DQ38" i="29"/>
  <c r="DQ46" i="29"/>
  <c r="DQ53" i="29" s="1"/>
  <c r="DQ72" i="29" s="1"/>
  <c r="DY38" i="29"/>
  <c r="DY46" i="29"/>
  <c r="DY53" i="29" s="1"/>
  <c r="DY72" i="29" s="1"/>
  <c r="EG38" i="29"/>
  <c r="EG46" i="29"/>
  <c r="EG53" i="29" s="1"/>
  <c r="EG72" i="29" s="1"/>
  <c r="JQ38" i="29"/>
  <c r="JQ46" i="29"/>
  <c r="JQ53" i="29" s="1"/>
  <c r="JQ72" i="29" s="1"/>
  <c r="JY38" i="29"/>
  <c r="JY46" i="29"/>
  <c r="JY53" i="29" s="1"/>
  <c r="JY72" i="29" s="1"/>
  <c r="KG38" i="29"/>
  <c r="KG46" i="29"/>
  <c r="KG53" i="29" s="1"/>
  <c r="KG72" i="29" s="1"/>
  <c r="KO46" i="29"/>
  <c r="KO53" i="29" s="1"/>
  <c r="KO72" i="29" s="1"/>
  <c r="KO38" i="29"/>
  <c r="KW38" i="29"/>
  <c r="KW46" i="29"/>
  <c r="KW53" i="29" s="1"/>
  <c r="KW72" i="29" s="1"/>
  <c r="LE38" i="29"/>
  <c r="LE46" i="29"/>
  <c r="LE53" i="29" s="1"/>
  <c r="LE72" i="29" s="1"/>
  <c r="LM38" i="29"/>
  <c r="LM46" i="29"/>
  <c r="LM53" i="29" s="1"/>
  <c r="LM72" i="29" s="1"/>
  <c r="LU38" i="29"/>
  <c r="LU46" i="29"/>
  <c r="LU53" i="29" s="1"/>
  <c r="LU72" i="29" s="1"/>
  <c r="MC46" i="29"/>
  <c r="MC53" i="29" s="1"/>
  <c r="MC72" i="29" s="1"/>
  <c r="MC38" i="29"/>
  <c r="MK38" i="29"/>
  <c r="MK46" i="29"/>
  <c r="MK53" i="29" s="1"/>
  <c r="MK72" i="29" s="1"/>
  <c r="MS38" i="29"/>
  <c r="MS46" i="29"/>
  <c r="MS53" i="29" s="1"/>
  <c r="MS72" i="29" s="1"/>
  <c r="NA38" i="29"/>
  <c r="NA46" i="29"/>
  <c r="NA53" i="29" s="1"/>
  <c r="NA72" i="29" s="1"/>
  <c r="DB46" i="29"/>
  <c r="DB53" i="29" s="1"/>
  <c r="DB72" i="29" s="1"/>
  <c r="DB38" i="29"/>
  <c r="DJ38" i="29"/>
  <c r="DJ46" i="29"/>
  <c r="DJ53" i="29" s="1"/>
  <c r="DJ72" i="29" s="1"/>
  <c r="EH38" i="29"/>
  <c r="EH46" i="29"/>
  <c r="EH53" i="29" s="1"/>
  <c r="EH72" i="29" s="1"/>
  <c r="EX38" i="29"/>
  <c r="EX46" i="29"/>
  <c r="EX53" i="29" s="1"/>
  <c r="EX72" i="29" s="1"/>
  <c r="FF46" i="29"/>
  <c r="FF53" i="29" s="1"/>
  <c r="FF72" i="29" s="1"/>
  <c r="FF38" i="29"/>
  <c r="FV38" i="29"/>
  <c r="FV46" i="29"/>
  <c r="FV53" i="29" s="1"/>
  <c r="FV72" i="29" s="1"/>
  <c r="GL38" i="29"/>
  <c r="GL46" i="29"/>
  <c r="GL53" i="29" s="1"/>
  <c r="GL72" i="29" s="1"/>
  <c r="HJ38" i="29"/>
  <c r="HJ46" i="29"/>
  <c r="HJ53" i="29" s="1"/>
  <c r="HJ72" i="29" s="1"/>
  <c r="HR38" i="29"/>
  <c r="HR46" i="29"/>
  <c r="HR53" i="29" s="1"/>
  <c r="HR72" i="29" s="1"/>
  <c r="IP38" i="29"/>
  <c r="IP46" i="29"/>
  <c r="IP53" i="29" s="1"/>
  <c r="IP72" i="29" s="1"/>
  <c r="JF38" i="29"/>
  <c r="JF46" i="29"/>
  <c r="JF53" i="29" s="1"/>
  <c r="JF72" i="29" s="1"/>
  <c r="JV38" i="29"/>
  <c r="JV46" i="29"/>
  <c r="JV53" i="29" s="1"/>
  <c r="JV72" i="29" s="1"/>
  <c r="KL46" i="29"/>
  <c r="KL53" i="29" s="1"/>
  <c r="KL72" i="29" s="1"/>
  <c r="KL38" i="29"/>
  <c r="LB38" i="29"/>
  <c r="LB46" i="29"/>
  <c r="LB53" i="29" s="1"/>
  <c r="LB72" i="29" s="1"/>
  <c r="LJ38" i="29"/>
  <c r="LJ46" i="29"/>
  <c r="LJ53" i="29" s="1"/>
  <c r="LJ72" i="29" s="1"/>
  <c r="LZ38" i="29"/>
  <c r="LZ46" i="29"/>
  <c r="LZ53" i="29" s="1"/>
  <c r="LZ72" i="29" s="1"/>
  <c r="MP38" i="29"/>
  <c r="MP46" i="29"/>
  <c r="MP53" i="29" s="1"/>
  <c r="MP72" i="29" s="1"/>
  <c r="NF38" i="29"/>
  <c r="NF46" i="29"/>
  <c r="NF53" i="29" s="1"/>
  <c r="NF72" i="29" s="1"/>
  <c r="W38" i="29"/>
  <c r="W46" i="29"/>
  <c r="W53" i="29" s="1"/>
  <c r="W72" i="29" s="1"/>
  <c r="AM38" i="29"/>
  <c r="AM46" i="29"/>
  <c r="AM53" i="29" s="1"/>
  <c r="AM72" i="29" s="1"/>
  <c r="BC38" i="29"/>
  <c r="BC46" i="29"/>
  <c r="BC53" i="29" s="1"/>
  <c r="BC72" i="29" s="1"/>
  <c r="BS38" i="29"/>
  <c r="BS46" i="29"/>
  <c r="BS53" i="29" s="1"/>
  <c r="BS72" i="29" s="1"/>
  <c r="CI38" i="29"/>
  <c r="CI46" i="29"/>
  <c r="CI53" i="29" s="1"/>
  <c r="CI72" i="29" s="1"/>
  <c r="CY38" i="29"/>
  <c r="CY46" i="29"/>
  <c r="CY53" i="29" s="1"/>
  <c r="CY72" i="29" s="1"/>
  <c r="DO38" i="29"/>
  <c r="DO46" i="29"/>
  <c r="DO53" i="29" s="1"/>
  <c r="DO72" i="29" s="1"/>
  <c r="EE46" i="29"/>
  <c r="EE53" i="29" s="1"/>
  <c r="EE72" i="29" s="1"/>
  <c r="EE38" i="29"/>
  <c r="EU46" i="29"/>
  <c r="EU53" i="29" s="1"/>
  <c r="EU72" i="29" s="1"/>
  <c r="EU38" i="29"/>
  <c r="FK38" i="29"/>
  <c r="FK46" i="29"/>
  <c r="FK53" i="29" s="1"/>
  <c r="FK72" i="29" s="1"/>
  <c r="GI38" i="29"/>
  <c r="GI46" i="29"/>
  <c r="GI53" i="29" s="1"/>
  <c r="GI72" i="29" s="1"/>
  <c r="GQ38" i="29"/>
  <c r="GQ46" i="29"/>
  <c r="GQ53" i="29" s="1"/>
  <c r="GQ72" i="29" s="1"/>
  <c r="HG38" i="29"/>
  <c r="HG46" i="29"/>
  <c r="HG53" i="29" s="1"/>
  <c r="HG72" i="29" s="1"/>
  <c r="HW38" i="29"/>
  <c r="HW46" i="29"/>
  <c r="HW53" i="29" s="1"/>
  <c r="HW72" i="29" s="1"/>
  <c r="IM38" i="29"/>
  <c r="IM46" i="29"/>
  <c r="IM53" i="29" s="1"/>
  <c r="IM72" i="29" s="1"/>
  <c r="JC46" i="29"/>
  <c r="JC53" i="29" s="1"/>
  <c r="JC72" i="29" s="1"/>
  <c r="JC38" i="29"/>
  <c r="JS46" i="29"/>
  <c r="JS53" i="29" s="1"/>
  <c r="JS72" i="29" s="1"/>
  <c r="JS38" i="29"/>
  <c r="KI38" i="29"/>
  <c r="KI46" i="29"/>
  <c r="KI53" i="29" s="1"/>
  <c r="KI72" i="29" s="1"/>
  <c r="KY38" i="29"/>
  <c r="KY46" i="29"/>
  <c r="KY53" i="29" s="1"/>
  <c r="KY72" i="29" s="1"/>
  <c r="LO38" i="29"/>
  <c r="LO46" i="29"/>
  <c r="LO53" i="29" s="1"/>
  <c r="LO72" i="29" s="1"/>
  <c r="MQ38" i="29"/>
  <c r="MQ46" i="29"/>
  <c r="MQ53" i="29" s="1"/>
  <c r="MQ72" i="29" s="1"/>
  <c r="MY46" i="29"/>
  <c r="MY53" i="29" s="1"/>
  <c r="MY72" i="29" s="1"/>
  <c r="MY38" i="29"/>
  <c r="T38" i="29"/>
  <c r="T46" i="29"/>
  <c r="T53" i="29" s="1"/>
  <c r="T72" i="29" s="1"/>
  <c r="AJ38" i="29"/>
  <c r="AJ46" i="29"/>
  <c r="AJ53" i="29" s="1"/>
  <c r="AJ72" i="29" s="1"/>
  <c r="AZ38" i="29"/>
  <c r="AZ46" i="29"/>
  <c r="AZ53" i="29" s="1"/>
  <c r="AZ72" i="29" s="1"/>
  <c r="BP38" i="29"/>
  <c r="BP46" i="29"/>
  <c r="BP53" i="29" s="1"/>
  <c r="BP72" i="29" s="1"/>
  <c r="CF46" i="29"/>
  <c r="CF53" i="29" s="1"/>
  <c r="CF72" i="29" s="1"/>
  <c r="CF38" i="29"/>
  <c r="CV46" i="29"/>
  <c r="CV53" i="29" s="1"/>
  <c r="CV72" i="29" s="1"/>
  <c r="CV38" i="29"/>
  <c r="DL38" i="29"/>
  <c r="DL46" i="29"/>
  <c r="DL53" i="29" s="1"/>
  <c r="DL72" i="29" s="1"/>
  <c r="EB46" i="29"/>
  <c r="EB53" i="29" s="1"/>
  <c r="EB72" i="29" s="1"/>
  <c r="EB38" i="29"/>
  <c r="EJ38" i="29"/>
  <c r="EJ46" i="29"/>
  <c r="EJ53" i="29" s="1"/>
  <c r="EJ72" i="29" s="1"/>
  <c r="FH38" i="29"/>
  <c r="FH46" i="29"/>
  <c r="FH53" i="29" s="1"/>
  <c r="FH72" i="29" s="1"/>
  <c r="FX38" i="29"/>
  <c r="FX46" i="29"/>
  <c r="FX53" i="29" s="1"/>
  <c r="FX72" i="29" s="1"/>
  <c r="GF38" i="29"/>
  <c r="GF46" i="29"/>
  <c r="GF53" i="29" s="1"/>
  <c r="GF72" i="29" s="1"/>
  <c r="GV46" i="29"/>
  <c r="GV53" i="29" s="1"/>
  <c r="GV72" i="29" s="1"/>
  <c r="GV38" i="29"/>
  <c r="IB38" i="29"/>
  <c r="IB46" i="29"/>
  <c r="IB53" i="29" s="1"/>
  <c r="IB72" i="29" s="1"/>
  <c r="N38" i="29"/>
  <c r="N46" i="29"/>
  <c r="N53" i="29" s="1"/>
  <c r="N72" i="29" s="1"/>
  <c r="V38" i="29"/>
  <c r="V46" i="29"/>
  <c r="V53" i="29" s="1"/>
  <c r="V72" i="29" s="1"/>
  <c r="AD38" i="29"/>
  <c r="AD46" i="29"/>
  <c r="AD53" i="29" s="1"/>
  <c r="AD72" i="29" s="1"/>
  <c r="AL46" i="29"/>
  <c r="AL53" i="29" s="1"/>
  <c r="AL72" i="29" s="1"/>
  <c r="AL38" i="29"/>
  <c r="AT38" i="29"/>
  <c r="AT46" i="29"/>
  <c r="AT53" i="29" s="1"/>
  <c r="AT72" i="29" s="1"/>
  <c r="BB46" i="29"/>
  <c r="BB53" i="29" s="1"/>
  <c r="BB72" i="29" s="1"/>
  <c r="BB38" i="29"/>
  <c r="BJ38" i="29"/>
  <c r="BJ46" i="29"/>
  <c r="BJ53" i="29" s="1"/>
  <c r="BJ72" i="29" s="1"/>
  <c r="BR38" i="29"/>
  <c r="BR46" i="29"/>
  <c r="BR53" i="29" s="1"/>
  <c r="BR72" i="29" s="1"/>
  <c r="BZ38" i="29"/>
  <c r="BZ46" i="29"/>
  <c r="BZ53" i="29" s="1"/>
  <c r="BZ72" i="29" s="1"/>
  <c r="CH38" i="29"/>
  <c r="CH46" i="29"/>
  <c r="CH53" i="29" s="1"/>
  <c r="CH72" i="29" s="1"/>
  <c r="CP38" i="29"/>
  <c r="CP46" i="29"/>
  <c r="CP53" i="29" s="1"/>
  <c r="CP72" i="29" s="1"/>
  <c r="CX38" i="29"/>
  <c r="CX46" i="29"/>
  <c r="CX53" i="29" s="1"/>
  <c r="CX72" i="29" s="1"/>
  <c r="DN37" i="29"/>
  <c r="DN47" i="29" s="1"/>
  <c r="DN54" i="29" s="1"/>
  <c r="DN73" i="29" s="1"/>
  <c r="ED37" i="29"/>
  <c r="ED47" i="29" s="1"/>
  <c r="ED54" i="29" s="1"/>
  <c r="ED73" i="29" s="1"/>
  <c r="EL37" i="29"/>
  <c r="EL47" i="29" s="1"/>
  <c r="EL54" i="29" s="1"/>
  <c r="EL73" i="29" s="1"/>
  <c r="FJ37" i="29"/>
  <c r="FJ47" i="29" s="1"/>
  <c r="FJ54" i="29" s="1"/>
  <c r="FJ73" i="29" s="1"/>
  <c r="FZ37" i="29"/>
  <c r="FZ47" i="29" s="1"/>
  <c r="FZ54" i="29" s="1"/>
  <c r="FZ73" i="29" s="1"/>
  <c r="GP37" i="29"/>
  <c r="GP47" i="29" s="1"/>
  <c r="GP54" i="29" s="1"/>
  <c r="GP73" i="29" s="1"/>
  <c r="HF37" i="29"/>
  <c r="HF47" i="29" s="1"/>
  <c r="HF54" i="29" s="1"/>
  <c r="HF73" i="29" s="1"/>
  <c r="HV37" i="29"/>
  <c r="HV47" i="29" s="1"/>
  <c r="HV54" i="29" s="1"/>
  <c r="HV73" i="29" s="1"/>
  <c r="IL37" i="29"/>
  <c r="IL47" i="29" s="1"/>
  <c r="IL54" i="29" s="1"/>
  <c r="IL73" i="29" s="1"/>
  <c r="JB37" i="29"/>
  <c r="JB47" i="29" s="1"/>
  <c r="JB54" i="29" s="1"/>
  <c r="JB73" i="29" s="1"/>
  <c r="JR37" i="29"/>
  <c r="JR47" i="29" s="1"/>
  <c r="JR54" i="29" s="1"/>
  <c r="JR73" i="29" s="1"/>
  <c r="KH37" i="29"/>
  <c r="KH47" i="29" s="1"/>
  <c r="KH54" i="29" s="1"/>
  <c r="KH73" i="29" s="1"/>
  <c r="KX37" i="29"/>
  <c r="KX47" i="29" s="1"/>
  <c r="KX54" i="29" s="1"/>
  <c r="KX73" i="29" s="1"/>
  <c r="LN37" i="29"/>
  <c r="LN47" i="29" s="1"/>
  <c r="LN54" i="29" s="1"/>
  <c r="LN73" i="29" s="1"/>
  <c r="MD37" i="29"/>
  <c r="MD47" i="29" s="1"/>
  <c r="MD54" i="29" s="1"/>
  <c r="MD73" i="29" s="1"/>
  <c r="MT37" i="29"/>
  <c r="MT47" i="29" s="1"/>
  <c r="MT54" i="29" s="1"/>
  <c r="MT73" i="29" s="1"/>
  <c r="K37" i="29"/>
  <c r="K47" i="29" s="1"/>
  <c r="K54" i="29" s="1"/>
  <c r="K73" i="29" s="1"/>
  <c r="AA37" i="29"/>
  <c r="AA47" i="29" s="1"/>
  <c r="AA54" i="29" s="1"/>
  <c r="AA73" i="29" s="1"/>
  <c r="AQ37" i="29"/>
  <c r="AQ47" i="29" s="1"/>
  <c r="AQ54" i="29" s="1"/>
  <c r="AQ73" i="29" s="1"/>
  <c r="BG37" i="29"/>
  <c r="BG47" i="29" s="1"/>
  <c r="BG54" i="29" s="1"/>
  <c r="BG73" i="29" s="1"/>
  <c r="BW37" i="29"/>
  <c r="BW47" i="29" s="1"/>
  <c r="BW54" i="29" s="1"/>
  <c r="BW73" i="29" s="1"/>
  <c r="CM37" i="29"/>
  <c r="CM47" i="29" s="1"/>
  <c r="CM54" i="29" s="1"/>
  <c r="CM73" i="29" s="1"/>
  <c r="CU37" i="29"/>
  <c r="CU47" i="29" s="1"/>
  <c r="CU54" i="29" s="1"/>
  <c r="CU73" i="29" s="1"/>
  <c r="DK37" i="29"/>
  <c r="DK47" i="29" s="1"/>
  <c r="DK54" i="29" s="1"/>
  <c r="DK73" i="29" s="1"/>
  <c r="EA37" i="29"/>
  <c r="EA47" i="29" s="1"/>
  <c r="EA54" i="29" s="1"/>
  <c r="EA73" i="29" s="1"/>
  <c r="EY37" i="29"/>
  <c r="EY47" i="29" s="1"/>
  <c r="EY54" i="29" s="1"/>
  <c r="EY73" i="29" s="1"/>
  <c r="FG37" i="29"/>
  <c r="FG47" i="29" s="1"/>
  <c r="FG54" i="29" s="1"/>
  <c r="FG73" i="29" s="1"/>
  <c r="FW37" i="29"/>
  <c r="FW47" i="29" s="1"/>
  <c r="FW54" i="29" s="1"/>
  <c r="FW73" i="29" s="1"/>
  <c r="GM37" i="29"/>
  <c r="GM47" i="29" s="1"/>
  <c r="GM54" i="29" s="1"/>
  <c r="GM73" i="29" s="1"/>
  <c r="HK37" i="29"/>
  <c r="HK47" i="29" s="1"/>
  <c r="HK54" i="29" s="1"/>
  <c r="HK73" i="29" s="1"/>
  <c r="IA37" i="29"/>
  <c r="IA47" i="29" s="1"/>
  <c r="IA54" i="29" s="1"/>
  <c r="IA73" i="29" s="1"/>
  <c r="IQ37" i="29"/>
  <c r="IQ47" i="29" s="1"/>
  <c r="IQ54" i="29" s="1"/>
  <c r="IQ73" i="29" s="1"/>
  <c r="IY46" i="29"/>
  <c r="IY53" i="29" s="1"/>
  <c r="IY72" i="29" s="1"/>
  <c r="IY38" i="29"/>
  <c r="JO37" i="29"/>
  <c r="JO47" i="29" s="1"/>
  <c r="JO54" i="29" s="1"/>
  <c r="JO73" i="29" s="1"/>
  <c r="KE37" i="29"/>
  <c r="KE47" i="29" s="1"/>
  <c r="KE54" i="29" s="1"/>
  <c r="KE73" i="29" s="1"/>
  <c r="KU37" i="29"/>
  <c r="KU47" i="29" s="1"/>
  <c r="KU54" i="29" s="1"/>
  <c r="KU73" i="29" s="1"/>
  <c r="LK37" i="29"/>
  <c r="LK47" i="29" s="1"/>
  <c r="LK54" i="29" s="1"/>
  <c r="LK73" i="29" s="1"/>
  <c r="ME38" i="29"/>
  <c r="ME46" i="29"/>
  <c r="ME53" i="29" s="1"/>
  <c r="ME72" i="29" s="1"/>
  <c r="MM37" i="29"/>
  <c r="MM47" i="29" s="1"/>
  <c r="MM54" i="29" s="1"/>
  <c r="MM73" i="29" s="1"/>
  <c r="NC37" i="29"/>
  <c r="NC47" i="29" s="1"/>
  <c r="NC54" i="29" s="1"/>
  <c r="NC73" i="29" s="1"/>
  <c r="P37" i="29"/>
  <c r="P47" i="29" s="1"/>
  <c r="P54" i="29" s="1"/>
  <c r="P73" i="29" s="1"/>
  <c r="AF37" i="29"/>
  <c r="AF47" i="29" s="1"/>
  <c r="AF54" i="29" s="1"/>
  <c r="AF73" i="29" s="1"/>
  <c r="AV37" i="29"/>
  <c r="AV47" i="29" s="1"/>
  <c r="AV54" i="29" s="1"/>
  <c r="AV73" i="29" s="1"/>
  <c r="BT37" i="29"/>
  <c r="BT47" i="29" s="1"/>
  <c r="BT54" i="29" s="1"/>
  <c r="BT73" i="29" s="1"/>
  <c r="CB37" i="29"/>
  <c r="CB47" i="29" s="1"/>
  <c r="CB54" i="29" s="1"/>
  <c r="CB73" i="29" s="1"/>
  <c r="CR37" i="29"/>
  <c r="CR47" i="29" s="1"/>
  <c r="CR54" i="29" s="1"/>
  <c r="CR73" i="29" s="1"/>
  <c r="DH37" i="29"/>
  <c r="DH47" i="29" s="1"/>
  <c r="DH54" i="29" s="1"/>
  <c r="DH73" i="29" s="1"/>
  <c r="DX37" i="29"/>
  <c r="DX47" i="29" s="1"/>
  <c r="DX54" i="29" s="1"/>
  <c r="DX73" i="29" s="1"/>
  <c r="EN37" i="29"/>
  <c r="EN47" i="29" s="1"/>
  <c r="EN54" i="29" s="1"/>
  <c r="EN73" i="29" s="1"/>
  <c r="FD37" i="29"/>
  <c r="FD47" i="29" s="1"/>
  <c r="FD54" i="29" s="1"/>
  <c r="FD73" i="29" s="1"/>
  <c r="FT37" i="29"/>
  <c r="FT47" i="29" s="1"/>
  <c r="FT54" i="29" s="1"/>
  <c r="FT73" i="29" s="1"/>
  <c r="GJ37" i="29"/>
  <c r="GJ47" i="29" s="1"/>
  <c r="GJ54" i="29" s="1"/>
  <c r="GJ73" i="29" s="1"/>
  <c r="HP37" i="29"/>
  <c r="HP47" i="29" s="1"/>
  <c r="HP54" i="29" s="1"/>
  <c r="HP73" i="29" s="1"/>
  <c r="EO46" i="29"/>
  <c r="EO53" i="29" s="1"/>
  <c r="EO72" i="29" s="1"/>
  <c r="EO38" i="29"/>
  <c r="EW46" i="29"/>
  <c r="EW53" i="29" s="1"/>
  <c r="EW72" i="29" s="1"/>
  <c r="EW38" i="29"/>
  <c r="FE38" i="29"/>
  <c r="FE46" i="29"/>
  <c r="FE53" i="29" s="1"/>
  <c r="FE72" i="29" s="1"/>
  <c r="FM38" i="29"/>
  <c r="FM46" i="29"/>
  <c r="FM53" i="29" s="1"/>
  <c r="FM72" i="29" s="1"/>
  <c r="FU38" i="29"/>
  <c r="FU46" i="29"/>
  <c r="FU53" i="29" s="1"/>
  <c r="FU72" i="29" s="1"/>
  <c r="GC38" i="29"/>
  <c r="GC46" i="29"/>
  <c r="GC53" i="29" s="1"/>
  <c r="GC72" i="29" s="1"/>
  <c r="GK38" i="29"/>
  <c r="GK46" i="29"/>
  <c r="GK53" i="29" s="1"/>
  <c r="GK72" i="29" s="1"/>
  <c r="GS38" i="29"/>
  <c r="GS46" i="29"/>
  <c r="GS53" i="29" s="1"/>
  <c r="GS72" i="29" s="1"/>
  <c r="HA46" i="29"/>
  <c r="HA53" i="29" s="1"/>
  <c r="HA72" i="29" s="1"/>
  <c r="HA38" i="29"/>
  <c r="HI38" i="29"/>
  <c r="HI46" i="29"/>
  <c r="HI53" i="29" s="1"/>
  <c r="HI72" i="29" s="1"/>
  <c r="HQ46" i="29"/>
  <c r="HQ53" i="29" s="1"/>
  <c r="HQ72" i="29" s="1"/>
  <c r="HQ38" i="29"/>
  <c r="HY46" i="29"/>
  <c r="HY53" i="29" s="1"/>
  <c r="HY72" i="29" s="1"/>
  <c r="HY38" i="29"/>
  <c r="IG38" i="29"/>
  <c r="IG46" i="29"/>
  <c r="IG53" i="29" s="1"/>
  <c r="IG72" i="29" s="1"/>
  <c r="IO38" i="29"/>
  <c r="IO46" i="29"/>
  <c r="IO53" i="29" s="1"/>
  <c r="IO72" i="29" s="1"/>
  <c r="IW38" i="29"/>
  <c r="IW46" i="29"/>
  <c r="IW53" i="29" s="1"/>
  <c r="IW72" i="29" s="1"/>
  <c r="JE46" i="29"/>
  <c r="JE53" i="29" s="1"/>
  <c r="JE72" i="29" s="1"/>
  <c r="JE38" i="29"/>
  <c r="DF38" i="29"/>
  <c r="DF46" i="29"/>
  <c r="DF53" i="29" s="1"/>
  <c r="DF72" i="29" s="1"/>
  <c r="DV38" i="29"/>
  <c r="DV46" i="29"/>
  <c r="DV53" i="29" s="1"/>
  <c r="DV72" i="29" s="1"/>
  <c r="ET38" i="29"/>
  <c r="ET46" i="29"/>
  <c r="ET53" i="29" s="1"/>
  <c r="ET72" i="29" s="1"/>
  <c r="FB38" i="29"/>
  <c r="FB46" i="29"/>
  <c r="FB53" i="29" s="1"/>
  <c r="FB72" i="29" s="1"/>
  <c r="FR46" i="29"/>
  <c r="FR53" i="29" s="1"/>
  <c r="FR72" i="29" s="1"/>
  <c r="FR38" i="29"/>
  <c r="GH38" i="29"/>
  <c r="GH46" i="29"/>
  <c r="GH53" i="29" s="1"/>
  <c r="GH72" i="29" s="1"/>
  <c r="GX46" i="29"/>
  <c r="GX53" i="29" s="1"/>
  <c r="GX72" i="29" s="1"/>
  <c r="GX38" i="29"/>
  <c r="HN38" i="29"/>
  <c r="HN46" i="29"/>
  <c r="HN53" i="29" s="1"/>
  <c r="HN72" i="29" s="1"/>
  <c r="ID46" i="29"/>
  <c r="ID53" i="29" s="1"/>
  <c r="ID72" i="29" s="1"/>
  <c r="ID38" i="29"/>
  <c r="IT46" i="29"/>
  <c r="IT53" i="29" s="1"/>
  <c r="IT72" i="29" s="1"/>
  <c r="IT38" i="29"/>
  <c r="JJ38" i="29"/>
  <c r="JJ46" i="29"/>
  <c r="JJ53" i="29" s="1"/>
  <c r="JJ72" i="29" s="1"/>
  <c r="JZ38" i="29"/>
  <c r="JZ46" i="29"/>
  <c r="JZ53" i="29" s="1"/>
  <c r="JZ72" i="29" s="1"/>
  <c r="KP46" i="29"/>
  <c r="KP53" i="29" s="1"/>
  <c r="KP72" i="29" s="1"/>
  <c r="KP38" i="29"/>
  <c r="LF46" i="29"/>
  <c r="LF53" i="29" s="1"/>
  <c r="LF72" i="29" s="1"/>
  <c r="LF38" i="29"/>
  <c r="LV38" i="29"/>
  <c r="LV46" i="29"/>
  <c r="LV53" i="29" s="1"/>
  <c r="LV72" i="29" s="1"/>
  <c r="ML38" i="29"/>
  <c r="ML46" i="29"/>
  <c r="ML53" i="29" s="1"/>
  <c r="ML72" i="29" s="1"/>
  <c r="NB46" i="29"/>
  <c r="NB53" i="29" s="1"/>
  <c r="NB72" i="29" s="1"/>
  <c r="NB38" i="29"/>
  <c r="S46" i="29"/>
  <c r="S53" i="29" s="1"/>
  <c r="S72" i="29" s="1"/>
  <c r="S38" i="29"/>
  <c r="AI46" i="29"/>
  <c r="AI53" i="29" s="1"/>
  <c r="AI72" i="29" s="1"/>
  <c r="AI38" i="29"/>
  <c r="AY38" i="29"/>
  <c r="AY46" i="29"/>
  <c r="AY53" i="29" s="1"/>
  <c r="AY72" i="29" s="1"/>
  <c r="BO46" i="29"/>
  <c r="BO53" i="29" s="1"/>
  <c r="BO72" i="29" s="1"/>
  <c r="BO38" i="29"/>
  <c r="CE38" i="29"/>
  <c r="CE46" i="29"/>
  <c r="CE53" i="29" s="1"/>
  <c r="CE72" i="29" s="1"/>
  <c r="DC46" i="29"/>
  <c r="DC53" i="29" s="1"/>
  <c r="DC72" i="29" s="1"/>
  <c r="DC38" i="29"/>
  <c r="DS38" i="29"/>
  <c r="DS46" i="29"/>
  <c r="DS53" i="29" s="1"/>
  <c r="DS72" i="29" s="1"/>
  <c r="EI38" i="29"/>
  <c r="EI46" i="29"/>
  <c r="EI53" i="29" s="1"/>
  <c r="EI72" i="29" s="1"/>
  <c r="EQ38" i="29"/>
  <c r="EQ46" i="29"/>
  <c r="EQ53" i="29" s="1"/>
  <c r="EQ72" i="29" s="1"/>
  <c r="FO46" i="29"/>
  <c r="FO53" i="29" s="1"/>
  <c r="FO72" i="29" s="1"/>
  <c r="FO38" i="29"/>
  <c r="GE38" i="29"/>
  <c r="GE46" i="29"/>
  <c r="GE53" i="29" s="1"/>
  <c r="GE72" i="29" s="1"/>
  <c r="GU38" i="29"/>
  <c r="GU46" i="29"/>
  <c r="GU53" i="29" s="1"/>
  <c r="GU72" i="29" s="1"/>
  <c r="HC38" i="29"/>
  <c r="HC46" i="29"/>
  <c r="HC53" i="29" s="1"/>
  <c r="HC72" i="29" s="1"/>
  <c r="HS46" i="29"/>
  <c r="HS53" i="29" s="1"/>
  <c r="HS72" i="29" s="1"/>
  <c r="HS38" i="29"/>
  <c r="II38" i="29"/>
  <c r="II46" i="29"/>
  <c r="II53" i="29" s="1"/>
  <c r="II72" i="29" s="1"/>
  <c r="JG38" i="29"/>
  <c r="JG46" i="29"/>
  <c r="JG53" i="29" s="1"/>
  <c r="JG72" i="29" s="1"/>
  <c r="JW38" i="29"/>
  <c r="JW46" i="29"/>
  <c r="JW53" i="29" s="1"/>
  <c r="JW72" i="29" s="1"/>
  <c r="KM46" i="29"/>
  <c r="KM53" i="29" s="1"/>
  <c r="KM72" i="29" s="1"/>
  <c r="KM38" i="29"/>
  <c r="LC38" i="29"/>
  <c r="LC46" i="29"/>
  <c r="LC53" i="29" s="1"/>
  <c r="LC72" i="29" s="1"/>
  <c r="LS38" i="29"/>
  <c r="LS46" i="29"/>
  <c r="LS53" i="29" s="1"/>
  <c r="LS72" i="29" s="1"/>
  <c r="MU38" i="29"/>
  <c r="MU46" i="29"/>
  <c r="MU53" i="29" s="1"/>
  <c r="MU72" i="29" s="1"/>
  <c r="H46" i="29"/>
  <c r="H53" i="29" s="1"/>
  <c r="H72" i="29" s="1"/>
  <c r="H38" i="29"/>
  <c r="X38" i="29"/>
  <c r="X46" i="29"/>
  <c r="X53" i="29" s="1"/>
  <c r="X72" i="29" s="1"/>
  <c r="AN46" i="29"/>
  <c r="AN53" i="29" s="1"/>
  <c r="AN72" i="29" s="1"/>
  <c r="AN38" i="29"/>
  <c r="BD38" i="29"/>
  <c r="BD46" i="29"/>
  <c r="BD53" i="29" s="1"/>
  <c r="BD72" i="29" s="1"/>
  <c r="BL46" i="29"/>
  <c r="BL53" i="29" s="1"/>
  <c r="BL72" i="29" s="1"/>
  <c r="BL38" i="29"/>
  <c r="CJ38" i="29"/>
  <c r="CJ46" i="29"/>
  <c r="CJ53" i="29" s="1"/>
  <c r="CJ72" i="29" s="1"/>
  <c r="CZ38" i="29"/>
  <c r="CZ46" i="29"/>
  <c r="CZ53" i="29" s="1"/>
  <c r="CZ72" i="29" s="1"/>
  <c r="DP46" i="29"/>
  <c r="DP53" i="29" s="1"/>
  <c r="DP72" i="29" s="1"/>
  <c r="DP38" i="29"/>
  <c r="EF38" i="29"/>
  <c r="EF46" i="29"/>
  <c r="EF53" i="29" s="1"/>
  <c r="EF72" i="29" s="1"/>
  <c r="EV46" i="29"/>
  <c r="EV53" i="29" s="1"/>
  <c r="EV72" i="29" s="1"/>
  <c r="EV38" i="29"/>
  <c r="FL38" i="29"/>
  <c r="FL46" i="29"/>
  <c r="FL53" i="29" s="1"/>
  <c r="FL72" i="29" s="1"/>
  <c r="GB38" i="29"/>
  <c r="GB46" i="29"/>
  <c r="GB53" i="29" s="1"/>
  <c r="GB72" i="29" s="1"/>
  <c r="GR38" i="29"/>
  <c r="GR46" i="29"/>
  <c r="GR53" i="29" s="1"/>
  <c r="GR72" i="29" s="1"/>
  <c r="GZ38" i="29"/>
  <c r="GZ46" i="29"/>
  <c r="GZ53" i="29" s="1"/>
  <c r="GZ72" i="29" s="1"/>
  <c r="HH46" i="29"/>
  <c r="HH53" i="29" s="1"/>
  <c r="HH72" i="29" s="1"/>
  <c r="HH38" i="29"/>
  <c r="HX46" i="29"/>
  <c r="HX53" i="29" s="1"/>
  <c r="HX72" i="29" s="1"/>
  <c r="HX38" i="29"/>
  <c r="IF38" i="29"/>
  <c r="IF46" i="29"/>
  <c r="IF53" i="29" s="1"/>
  <c r="IF72" i="29" s="1"/>
  <c r="IN38" i="29"/>
  <c r="IN46" i="29"/>
  <c r="IN53" i="29" s="1"/>
  <c r="IN72" i="29" s="1"/>
  <c r="IV38" i="29"/>
  <c r="IV46" i="29"/>
  <c r="IV53" i="29" s="1"/>
  <c r="IV72" i="29" s="1"/>
  <c r="JD38" i="29"/>
  <c r="JD46" i="29"/>
  <c r="JD53" i="29" s="1"/>
  <c r="JD72" i="29" s="1"/>
  <c r="JL38" i="29"/>
  <c r="JL46" i="29"/>
  <c r="JL53" i="29" s="1"/>
  <c r="JL72" i="29" s="1"/>
  <c r="JT38" i="29"/>
  <c r="JT46" i="29"/>
  <c r="JT53" i="29" s="1"/>
  <c r="JT72" i="29" s="1"/>
  <c r="KB38" i="29"/>
  <c r="KB46" i="29"/>
  <c r="KB53" i="29" s="1"/>
  <c r="KB72" i="29" s="1"/>
  <c r="KJ46" i="29"/>
  <c r="KJ53" i="29" s="1"/>
  <c r="KJ72" i="29" s="1"/>
  <c r="KJ38" i="29"/>
  <c r="KR38" i="29"/>
  <c r="KR46" i="29"/>
  <c r="KR53" i="29" s="1"/>
  <c r="KR72" i="29" s="1"/>
  <c r="KZ38" i="29"/>
  <c r="KZ46" i="29"/>
  <c r="KZ53" i="29" s="1"/>
  <c r="KZ72" i="29" s="1"/>
  <c r="LH38" i="29"/>
  <c r="LH46" i="29"/>
  <c r="LH53" i="29" s="1"/>
  <c r="LH72" i="29" s="1"/>
  <c r="LP46" i="29"/>
  <c r="LP53" i="29" s="1"/>
  <c r="LP72" i="29" s="1"/>
  <c r="LP38" i="29"/>
  <c r="LX38" i="29"/>
  <c r="LX46" i="29"/>
  <c r="LX53" i="29" s="1"/>
  <c r="LX72" i="29" s="1"/>
  <c r="MF46" i="29"/>
  <c r="MF53" i="29" s="1"/>
  <c r="MF72" i="29" s="1"/>
  <c r="MF38" i="29"/>
  <c r="MN38" i="29"/>
  <c r="MN46" i="29"/>
  <c r="MN53" i="29" s="1"/>
  <c r="MN72" i="29" s="1"/>
  <c r="MV38" i="29"/>
  <c r="MV46" i="29"/>
  <c r="MV53" i="29" s="1"/>
  <c r="MV72" i="29" s="1"/>
  <c r="ND38" i="29"/>
  <c r="ND46" i="29"/>
  <c r="ND53" i="29" s="1"/>
  <c r="ND72" i="29" s="1"/>
  <c r="M38" i="29"/>
  <c r="M46" i="29"/>
  <c r="M53" i="29" s="1"/>
  <c r="M72" i="29" s="1"/>
  <c r="U38" i="29"/>
  <c r="U46" i="29"/>
  <c r="U53" i="29" s="1"/>
  <c r="U72" i="29" s="1"/>
  <c r="AC38" i="29"/>
  <c r="AC46" i="29"/>
  <c r="AC53" i="29" s="1"/>
  <c r="AC72" i="29" s="1"/>
  <c r="AK38" i="29"/>
  <c r="AK46" i="29"/>
  <c r="AK53" i="29" s="1"/>
  <c r="AK72" i="29" s="1"/>
  <c r="AS38" i="29"/>
  <c r="AS46" i="29"/>
  <c r="AS53" i="29" s="1"/>
  <c r="AS72" i="29" s="1"/>
  <c r="BA38" i="29"/>
  <c r="BA46" i="29"/>
  <c r="BA53" i="29" s="1"/>
  <c r="BA72" i="29" s="1"/>
  <c r="BI46" i="29"/>
  <c r="BI53" i="29" s="1"/>
  <c r="BI72" i="29" s="1"/>
  <c r="BI38" i="29"/>
  <c r="BQ38" i="29"/>
  <c r="BQ46" i="29"/>
  <c r="BQ53" i="29" s="1"/>
  <c r="BQ72" i="29" s="1"/>
  <c r="BY38" i="29"/>
  <c r="BY46" i="29"/>
  <c r="BY53" i="29" s="1"/>
  <c r="BY72" i="29" s="1"/>
  <c r="CG46" i="29"/>
  <c r="CG53" i="29" s="1"/>
  <c r="CG72" i="29" s="1"/>
  <c r="CG38" i="29"/>
  <c r="CO38" i="29"/>
  <c r="CO46" i="29"/>
  <c r="CO53" i="29" s="1"/>
  <c r="CO72" i="29" s="1"/>
  <c r="CW38" i="29"/>
  <c r="CW46" i="29"/>
  <c r="CW53" i="29" s="1"/>
  <c r="CW72" i="29" s="1"/>
  <c r="DE38" i="29"/>
  <c r="DE46" i="29"/>
  <c r="DE53" i="29" s="1"/>
  <c r="DE72" i="29" s="1"/>
  <c r="DM38" i="29"/>
  <c r="DM46" i="29"/>
  <c r="DM53" i="29" s="1"/>
  <c r="DM72" i="29" s="1"/>
  <c r="DU38" i="29"/>
  <c r="DU46" i="29"/>
  <c r="DU53" i="29" s="1"/>
  <c r="DU72" i="29" s="1"/>
  <c r="EC38" i="29"/>
  <c r="EC46" i="29"/>
  <c r="EC53" i="29" s="1"/>
  <c r="EC72" i="29" s="1"/>
  <c r="EK38" i="29"/>
  <c r="EK46" i="29"/>
  <c r="EK53" i="29" s="1"/>
  <c r="EK72" i="29" s="1"/>
  <c r="JM46" i="29"/>
  <c r="JM53" i="29" s="1"/>
  <c r="JM72" i="29" s="1"/>
  <c r="JM38" i="29"/>
  <c r="JU38" i="29"/>
  <c r="JU46" i="29"/>
  <c r="JU53" i="29" s="1"/>
  <c r="JU72" i="29" s="1"/>
  <c r="KC38" i="29"/>
  <c r="KC46" i="29"/>
  <c r="KC53" i="29" s="1"/>
  <c r="KC72" i="29" s="1"/>
  <c r="KK38" i="29"/>
  <c r="KK46" i="29"/>
  <c r="KK53" i="29" s="1"/>
  <c r="KK72" i="29" s="1"/>
  <c r="KS38" i="29"/>
  <c r="KS46" i="29"/>
  <c r="KS53" i="29" s="1"/>
  <c r="KS72" i="29" s="1"/>
  <c r="LA38" i="29"/>
  <c r="LA46" i="29"/>
  <c r="LA53" i="29" s="1"/>
  <c r="LA72" i="29" s="1"/>
  <c r="LI38" i="29"/>
  <c r="LI46" i="29"/>
  <c r="LI53" i="29" s="1"/>
  <c r="LI72" i="29" s="1"/>
  <c r="LQ46" i="29"/>
  <c r="LQ53" i="29" s="1"/>
  <c r="LQ72" i="29" s="1"/>
  <c r="LQ38" i="29"/>
  <c r="LY38" i="29"/>
  <c r="LY46" i="29"/>
  <c r="LY53" i="29" s="1"/>
  <c r="LY72" i="29" s="1"/>
  <c r="MG38" i="29"/>
  <c r="MG46" i="29"/>
  <c r="MG53" i="29" s="1"/>
  <c r="MG72" i="29" s="1"/>
  <c r="MO46" i="29"/>
  <c r="MO53" i="29" s="1"/>
  <c r="MO72" i="29" s="1"/>
  <c r="MO38" i="29"/>
  <c r="MW38" i="29"/>
  <c r="MW46" i="29"/>
  <c r="MW53" i="29" s="1"/>
  <c r="MW72" i="29" s="1"/>
  <c r="NE38" i="29"/>
  <c r="NE46" i="29"/>
  <c r="NE53" i="29" s="1"/>
  <c r="NE72" i="29" s="1"/>
  <c r="NJ12" i="29"/>
  <c r="NV104" i="29"/>
  <c r="R42" i="2" s="1"/>
  <c r="NU104" i="29"/>
  <c r="Q42" i="2" s="1"/>
  <c r="NT104" i="29"/>
  <c r="P42" i="2" s="1"/>
  <c r="NS104" i="29"/>
  <c r="O42" i="2" s="1"/>
  <c r="NR104" i="29"/>
  <c r="N42" i="2" s="1"/>
  <c r="NQ104" i="29"/>
  <c r="M42" i="2" s="1"/>
  <c r="NO104" i="29"/>
  <c r="K42" i="2" s="1"/>
  <c r="NP104" i="29"/>
  <c r="L42" i="2" s="1"/>
  <c r="NN104" i="29"/>
  <c r="J42" i="2" s="1"/>
  <c r="NM104" i="29"/>
  <c r="I42" i="2" s="1"/>
  <c r="NL104" i="29"/>
  <c r="H42" i="2" s="1"/>
  <c r="NH100" i="29"/>
  <c r="G103" i="29"/>
  <c r="G104" i="29" s="1"/>
  <c r="NH104" i="29" s="1"/>
  <c r="NI9" i="29"/>
  <c r="NI7" i="29"/>
  <c r="NI11" i="29"/>
  <c r="NI8" i="29"/>
  <c r="NI6" i="29"/>
  <c r="NI10" i="29"/>
  <c r="NH12" i="29"/>
  <c r="NH13" i="29" s="1"/>
  <c r="G17" i="29"/>
  <c r="G20" i="29" s="1"/>
  <c r="G16" i="29"/>
  <c r="NE39" i="29" l="1"/>
  <c r="NE55" i="29"/>
  <c r="NE74" i="29" s="1"/>
  <c r="NE82" i="29" s="1"/>
  <c r="NE63" i="29" s="1"/>
  <c r="NE79" i="29" s="1"/>
  <c r="NE84" i="29" s="1"/>
  <c r="LY39" i="29"/>
  <c r="LY55" i="29"/>
  <c r="LY74" i="29" s="1"/>
  <c r="LY82" i="29" s="1"/>
  <c r="LY63" i="29" s="1"/>
  <c r="LY79" i="29" s="1"/>
  <c r="LY84" i="29" s="1"/>
  <c r="KS39" i="29"/>
  <c r="KS55" i="29"/>
  <c r="KS74" i="29" s="1"/>
  <c r="KS82" i="29" s="1"/>
  <c r="KS63" i="29" s="1"/>
  <c r="KS79" i="29" s="1"/>
  <c r="DM39" i="29"/>
  <c r="DM55" i="29"/>
  <c r="DM74" i="29" s="1"/>
  <c r="DM82" i="29" s="1"/>
  <c r="DM63" i="29" s="1"/>
  <c r="DM79" i="29" s="1"/>
  <c r="BI39" i="29"/>
  <c r="BI55" i="29"/>
  <c r="BI74" i="29" s="1"/>
  <c r="BI82" i="29" s="1"/>
  <c r="BI63" i="29" s="1"/>
  <c r="BI79" i="29" s="1"/>
  <c r="BI84" i="29" s="1"/>
  <c r="BA39" i="29"/>
  <c r="BA55" i="29"/>
  <c r="BA74" i="29" s="1"/>
  <c r="BA82" i="29" s="1"/>
  <c r="BA63" i="29" s="1"/>
  <c r="BA79" i="29" s="1"/>
  <c r="BA84" i="29" s="1"/>
  <c r="U39" i="29"/>
  <c r="U55" i="29"/>
  <c r="U74" i="29" s="1"/>
  <c r="U82" i="29" s="1"/>
  <c r="U63" i="29" s="1"/>
  <c r="U79" i="29" s="1"/>
  <c r="MN39" i="29"/>
  <c r="MN55" i="29"/>
  <c r="MN74" i="29" s="1"/>
  <c r="MN82" i="29" s="1"/>
  <c r="MN63" i="29" s="1"/>
  <c r="MN79" i="29" s="1"/>
  <c r="MN84" i="29" s="1"/>
  <c r="LP39" i="29"/>
  <c r="LP55" i="29"/>
  <c r="LP74" i="29" s="1"/>
  <c r="LP82" i="29" s="1"/>
  <c r="LP63" i="29" s="1"/>
  <c r="LP79" i="29" s="1"/>
  <c r="LP84" i="29" s="1"/>
  <c r="LH39" i="29"/>
  <c r="LH55" i="29"/>
  <c r="LH74" i="29" s="1"/>
  <c r="LH82" i="29" s="1"/>
  <c r="LH63" i="29" s="1"/>
  <c r="LH79" i="29" s="1"/>
  <c r="LH84" i="29" s="1"/>
  <c r="KJ39" i="29"/>
  <c r="KJ55" i="29"/>
  <c r="KJ74" i="29" s="1"/>
  <c r="KJ82" i="29" s="1"/>
  <c r="KJ63" i="29" s="1"/>
  <c r="KJ79" i="29" s="1"/>
  <c r="KJ84" i="29" s="1"/>
  <c r="KB39" i="29"/>
  <c r="KB55" i="29"/>
  <c r="KB74" i="29" s="1"/>
  <c r="KB82" i="29" s="1"/>
  <c r="KB63" i="29" s="1"/>
  <c r="KB79" i="29" s="1"/>
  <c r="KB84" i="29" s="1"/>
  <c r="IV39" i="29"/>
  <c r="IV55" i="29"/>
  <c r="IV74" i="29" s="1"/>
  <c r="IV82" i="29" s="1"/>
  <c r="IV63" i="29" s="1"/>
  <c r="IV79" i="29" s="1"/>
  <c r="IV84" i="29" s="1"/>
  <c r="FL39" i="29"/>
  <c r="FL55" i="29"/>
  <c r="FL74" i="29" s="1"/>
  <c r="FL82" i="29" s="1"/>
  <c r="FL63" i="29" s="1"/>
  <c r="FL79" i="29" s="1"/>
  <c r="DP39" i="29"/>
  <c r="DP55" i="29"/>
  <c r="DP74" i="29" s="1"/>
  <c r="DP82" i="29" s="1"/>
  <c r="DP63" i="29" s="1"/>
  <c r="DP79" i="29" s="1"/>
  <c r="DP84" i="29" s="1"/>
  <c r="CZ39" i="29"/>
  <c r="CZ55" i="29"/>
  <c r="CZ74" i="29" s="1"/>
  <c r="CZ82" i="29" s="1"/>
  <c r="CZ63" i="29" s="1"/>
  <c r="CZ79" i="29" s="1"/>
  <c r="CZ84" i="29" s="1"/>
  <c r="LS39" i="29"/>
  <c r="LS55" i="29"/>
  <c r="LS74" i="29" s="1"/>
  <c r="LS82" i="29" s="1"/>
  <c r="LS63" i="29" s="1"/>
  <c r="LS79" i="29" s="1"/>
  <c r="LS84" i="29" s="1"/>
  <c r="JG39" i="29"/>
  <c r="JG55" i="29"/>
  <c r="JG74" i="29" s="1"/>
  <c r="JG82" i="29" s="1"/>
  <c r="JG63" i="29" s="1"/>
  <c r="JG79" i="29" s="1"/>
  <c r="JG84" i="29" s="1"/>
  <c r="HS39" i="29"/>
  <c r="HS56" i="29" s="1"/>
  <c r="HS75" i="29" s="1"/>
  <c r="HS55" i="29"/>
  <c r="HS74" i="29" s="1"/>
  <c r="HS82" i="29" s="1"/>
  <c r="HS63" i="29" s="1"/>
  <c r="HS79" i="29" s="1"/>
  <c r="HS81" i="29" s="1"/>
  <c r="HC39" i="29"/>
  <c r="HC55" i="29"/>
  <c r="HC74" i="29" s="1"/>
  <c r="HC82" i="29" s="1"/>
  <c r="HC63" i="29" s="1"/>
  <c r="HC79" i="29" s="1"/>
  <c r="FO39" i="29"/>
  <c r="FO55" i="29"/>
  <c r="FO74" i="29" s="1"/>
  <c r="FO82" i="29" s="1"/>
  <c r="FO63" i="29" s="1"/>
  <c r="FO79" i="29" s="1"/>
  <c r="FO84" i="29" s="1"/>
  <c r="EQ39" i="29"/>
  <c r="EQ55" i="29"/>
  <c r="EQ74" i="29" s="1"/>
  <c r="EQ82" i="29" s="1"/>
  <c r="EQ63" i="29" s="1"/>
  <c r="EQ79" i="29" s="1"/>
  <c r="EQ84" i="29" s="1"/>
  <c r="DC39" i="29"/>
  <c r="DC55" i="29"/>
  <c r="DC74" i="29" s="1"/>
  <c r="DC82" i="29" s="1"/>
  <c r="DC63" i="29" s="1"/>
  <c r="DC79" i="29" s="1"/>
  <c r="DC84" i="29" s="1"/>
  <c r="LV39" i="29"/>
  <c r="LV55" i="29"/>
  <c r="LV74" i="29" s="1"/>
  <c r="LV82" i="29" s="1"/>
  <c r="LV63" i="29" s="1"/>
  <c r="LV79" i="29" s="1"/>
  <c r="LV84" i="29" s="1"/>
  <c r="JJ39" i="29"/>
  <c r="JJ55" i="29"/>
  <c r="JJ74" i="29" s="1"/>
  <c r="JJ82" i="29" s="1"/>
  <c r="JJ63" i="29" s="1"/>
  <c r="JJ79" i="29" s="1"/>
  <c r="JJ84" i="29" s="1"/>
  <c r="ET39" i="29"/>
  <c r="ET55" i="29"/>
  <c r="ET74" i="29" s="1"/>
  <c r="ET82" i="29" s="1"/>
  <c r="ET63" i="29" s="1"/>
  <c r="ET79" i="29" s="1"/>
  <c r="ET84" i="29" s="1"/>
  <c r="JE39" i="29"/>
  <c r="JE55" i="29"/>
  <c r="JE74" i="29" s="1"/>
  <c r="JE82" i="29" s="1"/>
  <c r="JE63" i="29" s="1"/>
  <c r="JE79" i="29" s="1"/>
  <c r="JE84" i="29" s="1"/>
  <c r="IW39" i="29"/>
  <c r="IW55" i="29"/>
  <c r="IW74" i="29" s="1"/>
  <c r="IW82" i="29" s="1"/>
  <c r="IW63" i="29" s="1"/>
  <c r="IW79" i="29" s="1"/>
  <c r="IW84" i="29" s="1"/>
  <c r="HY39" i="29"/>
  <c r="HY55" i="29"/>
  <c r="HY74" i="29" s="1"/>
  <c r="HY82" i="29" s="1"/>
  <c r="HY63" i="29" s="1"/>
  <c r="HY79" i="29" s="1"/>
  <c r="HY84" i="29" s="1"/>
  <c r="GK39" i="29"/>
  <c r="GK55" i="29"/>
  <c r="GK74" i="29" s="1"/>
  <c r="GK82" i="29" s="1"/>
  <c r="GK63" i="29" s="1"/>
  <c r="GK79" i="29" s="1"/>
  <c r="FE39" i="29"/>
  <c r="FE55" i="29"/>
  <c r="FE74" i="29" s="1"/>
  <c r="FE82" i="29" s="1"/>
  <c r="FE63" i="29" s="1"/>
  <c r="FE79" i="29" s="1"/>
  <c r="FE84" i="29" s="1"/>
  <c r="ME39" i="29"/>
  <c r="ME55" i="29"/>
  <c r="ME74" i="29" s="1"/>
  <c r="ME82" i="29" s="1"/>
  <c r="ME63" i="29" s="1"/>
  <c r="ME79" i="29" s="1"/>
  <c r="CH39" i="29"/>
  <c r="CH55" i="29"/>
  <c r="CH74" i="29" s="1"/>
  <c r="CH82" i="29" s="1"/>
  <c r="CH63" i="29" s="1"/>
  <c r="CH79" i="29" s="1"/>
  <c r="V39" i="29"/>
  <c r="V55" i="29"/>
  <c r="V74" i="29" s="1"/>
  <c r="V82" i="29" s="1"/>
  <c r="V63" i="29" s="1"/>
  <c r="V79" i="29" s="1"/>
  <c r="GV39" i="29"/>
  <c r="GV55" i="29"/>
  <c r="GV74" i="29" s="1"/>
  <c r="GV82" i="29" s="1"/>
  <c r="GV63" i="29" s="1"/>
  <c r="GV79" i="29" s="1"/>
  <c r="GF39" i="29"/>
  <c r="GF55" i="29"/>
  <c r="GF74" i="29" s="1"/>
  <c r="GF82" i="29" s="1"/>
  <c r="GF63" i="29" s="1"/>
  <c r="GF79" i="29" s="1"/>
  <c r="CF39" i="29"/>
  <c r="CF55" i="29"/>
  <c r="CF74" i="29" s="1"/>
  <c r="CF82" i="29" s="1"/>
  <c r="CF63" i="29" s="1"/>
  <c r="CF79" i="29" s="1"/>
  <c r="BP39" i="29"/>
  <c r="BP55" i="29"/>
  <c r="BP74" i="29" s="1"/>
  <c r="KI39" i="29"/>
  <c r="KI55" i="29"/>
  <c r="KI74" i="29" s="1"/>
  <c r="KI82" i="29" s="1"/>
  <c r="KI63" i="29" s="1"/>
  <c r="KI79" i="29" s="1"/>
  <c r="KI84" i="29" s="1"/>
  <c r="HW39" i="29"/>
  <c r="HW55" i="29"/>
  <c r="HW74" i="29" s="1"/>
  <c r="HW82" i="29" s="1"/>
  <c r="HW63" i="29" s="1"/>
  <c r="HW79" i="29" s="1"/>
  <c r="FK39" i="29"/>
  <c r="FK55" i="29"/>
  <c r="FK74" i="29" s="1"/>
  <c r="FK82" i="29" s="1"/>
  <c r="FK63" i="29" s="1"/>
  <c r="FK79" i="29" s="1"/>
  <c r="FK84" i="29" s="1"/>
  <c r="DO39" i="29"/>
  <c r="DO56" i="29" s="1"/>
  <c r="DO75" i="29" s="1"/>
  <c r="DO85" i="29" s="1"/>
  <c r="DO55" i="29"/>
  <c r="DO74" i="29" s="1"/>
  <c r="DO82" i="29" s="1"/>
  <c r="DO63" i="29" s="1"/>
  <c r="DO79" i="29" s="1"/>
  <c r="BC39" i="29"/>
  <c r="BC55" i="29"/>
  <c r="BC74" i="29" s="1"/>
  <c r="BC82" i="29" s="1"/>
  <c r="BC63" i="29" s="1"/>
  <c r="BC79" i="29" s="1"/>
  <c r="MP39" i="29"/>
  <c r="MP55" i="29"/>
  <c r="MP74" i="29" s="1"/>
  <c r="MP82" i="29" s="1"/>
  <c r="MP63" i="29" s="1"/>
  <c r="MP79" i="29" s="1"/>
  <c r="HR39" i="29"/>
  <c r="HR55" i="29"/>
  <c r="HR74" i="29" s="1"/>
  <c r="HR82" i="29" s="1"/>
  <c r="HR63" i="29" s="1"/>
  <c r="HR79" i="29" s="1"/>
  <c r="HR84" i="29" s="1"/>
  <c r="MK39" i="29"/>
  <c r="MK55" i="29"/>
  <c r="MK74" i="29" s="1"/>
  <c r="MK82" i="29" s="1"/>
  <c r="MK63" i="29" s="1"/>
  <c r="MK79" i="29" s="1"/>
  <c r="LE39" i="29"/>
  <c r="LE55" i="29"/>
  <c r="LE74" i="29" s="1"/>
  <c r="LE82" i="29" s="1"/>
  <c r="LE63" i="29" s="1"/>
  <c r="LE79" i="29" s="1"/>
  <c r="LE84" i="29" s="1"/>
  <c r="JY39" i="29"/>
  <c r="JY55" i="29"/>
  <c r="JY74" i="29" s="1"/>
  <c r="JY82" i="29" s="1"/>
  <c r="JY63" i="29" s="1"/>
  <c r="JY79" i="29" s="1"/>
  <c r="JY84" i="29" s="1"/>
  <c r="DQ39" i="29"/>
  <c r="DQ55" i="29"/>
  <c r="DQ74" i="29" s="1"/>
  <c r="DQ82" i="29" s="1"/>
  <c r="DQ63" i="29" s="1"/>
  <c r="DQ79" i="29" s="1"/>
  <c r="CS39" i="29"/>
  <c r="CS55" i="29"/>
  <c r="CS74" i="29" s="1"/>
  <c r="CS82" i="29" s="1"/>
  <c r="CS63" i="29" s="1"/>
  <c r="CS79" i="29" s="1"/>
  <c r="CS84" i="29" s="1"/>
  <c r="BE39" i="29"/>
  <c r="BE55" i="29"/>
  <c r="BE74" i="29" s="1"/>
  <c r="MR39" i="29"/>
  <c r="MR55" i="29"/>
  <c r="MR74" i="29" s="1"/>
  <c r="MR82" i="29" s="1"/>
  <c r="MR63" i="29" s="1"/>
  <c r="MR79" i="29" s="1"/>
  <c r="MR84" i="29" s="1"/>
  <c r="LL39" i="29"/>
  <c r="LL55" i="29"/>
  <c r="LL74" i="29" s="1"/>
  <c r="KF39" i="29"/>
  <c r="KF55" i="29"/>
  <c r="KF74" i="29" s="1"/>
  <c r="KF82" i="29" s="1"/>
  <c r="KF63" i="29" s="1"/>
  <c r="KF79" i="29" s="1"/>
  <c r="IZ39" i="29"/>
  <c r="IZ55" i="29"/>
  <c r="IZ74" i="29" s="1"/>
  <c r="IZ82" i="29" s="1"/>
  <c r="IZ63" i="29" s="1"/>
  <c r="IZ79" i="29" s="1"/>
  <c r="IZ84" i="29" s="1"/>
  <c r="HL39" i="29"/>
  <c r="HL55" i="29"/>
  <c r="HL74" i="29" s="1"/>
  <c r="HL82" i="29" s="1"/>
  <c r="HL63" i="29" s="1"/>
  <c r="HL79" i="29" s="1"/>
  <c r="HL84" i="29" s="1"/>
  <c r="EZ39" i="29"/>
  <c r="EZ55" i="29"/>
  <c r="EZ74" i="29" s="1"/>
  <c r="EZ82" i="29" s="1"/>
  <c r="EZ63" i="29" s="1"/>
  <c r="EZ79" i="29" s="1"/>
  <c r="EZ84" i="29" s="1"/>
  <c r="DD39" i="29"/>
  <c r="DD55" i="29"/>
  <c r="DD74" i="29" s="1"/>
  <c r="DD82" i="29" s="1"/>
  <c r="DD63" i="29" s="1"/>
  <c r="DD79" i="29" s="1"/>
  <c r="DD84" i="29" s="1"/>
  <c r="AR39" i="29"/>
  <c r="AR55" i="29"/>
  <c r="AR74" i="29" s="1"/>
  <c r="AR82" i="29" s="1"/>
  <c r="AR63" i="29" s="1"/>
  <c r="AR79" i="29" s="1"/>
  <c r="LG39" i="29"/>
  <c r="LG55" i="29"/>
  <c r="LG74" i="29" s="1"/>
  <c r="LG82" i="29" s="1"/>
  <c r="LG63" i="29" s="1"/>
  <c r="LG79" i="29" s="1"/>
  <c r="LG84" i="29" s="1"/>
  <c r="IU39" i="29"/>
  <c r="IU55" i="29"/>
  <c r="IU74" i="29" s="1"/>
  <c r="IU82" i="29" s="1"/>
  <c r="IU63" i="29" s="1"/>
  <c r="IU79" i="29" s="1"/>
  <c r="GA39" i="29"/>
  <c r="GA55" i="29"/>
  <c r="GA74" i="29" s="1"/>
  <c r="DW39" i="29"/>
  <c r="DW55" i="29"/>
  <c r="DW74" i="29" s="1"/>
  <c r="DW82" i="29" s="1"/>
  <c r="DW63" i="29" s="1"/>
  <c r="DW79" i="29" s="1"/>
  <c r="DW84" i="29" s="1"/>
  <c r="BK39" i="29"/>
  <c r="BK55" i="29"/>
  <c r="BK74" i="29" s="1"/>
  <c r="BK82" i="29" s="1"/>
  <c r="BK63" i="29" s="1"/>
  <c r="BK79" i="29" s="1"/>
  <c r="MX39" i="29"/>
  <c r="MX55" i="29"/>
  <c r="MX74" i="29" s="1"/>
  <c r="KD39" i="29"/>
  <c r="KD55" i="29"/>
  <c r="KD74" i="29" s="1"/>
  <c r="KD82" i="29" s="1"/>
  <c r="KD63" i="29" s="1"/>
  <c r="KD79" i="29" s="1"/>
  <c r="KD84" i="29" s="1"/>
  <c r="HZ39" i="29"/>
  <c r="HZ55" i="29"/>
  <c r="HZ74" i="29" s="1"/>
  <c r="HZ82" i="29" s="1"/>
  <c r="HZ63" i="29" s="1"/>
  <c r="HZ79" i="29" s="1"/>
  <c r="GD39" i="29"/>
  <c r="GD55" i="29"/>
  <c r="GD74" i="29" s="1"/>
  <c r="GD82" i="29" s="1"/>
  <c r="GD63" i="29" s="1"/>
  <c r="GD79" i="29" s="1"/>
  <c r="GD84" i="29" s="1"/>
  <c r="FN39" i="29"/>
  <c r="FN55" i="29"/>
  <c r="FN74" i="29" s="1"/>
  <c r="DR39" i="29"/>
  <c r="DR55" i="29"/>
  <c r="DR74" i="29" s="1"/>
  <c r="DR82" i="29" s="1"/>
  <c r="DR63" i="29" s="1"/>
  <c r="DR79" i="29" s="1"/>
  <c r="IK39" i="29"/>
  <c r="IK55" i="29"/>
  <c r="IK74" i="29" s="1"/>
  <c r="IK82" i="29" s="1"/>
  <c r="IK63" i="29" s="1"/>
  <c r="IK79" i="29" s="1"/>
  <c r="HM39" i="29"/>
  <c r="HM55" i="29"/>
  <c r="HM74" i="29" s="1"/>
  <c r="HM82" i="29" s="1"/>
  <c r="HM63" i="29" s="1"/>
  <c r="HM79" i="29" s="1"/>
  <c r="HE39" i="29"/>
  <c r="HE55" i="29"/>
  <c r="HE74" i="29" s="1"/>
  <c r="HE82" i="29" s="1"/>
  <c r="HE63" i="29" s="1"/>
  <c r="HE79" i="29" s="1"/>
  <c r="HE84" i="29" s="1"/>
  <c r="FY39" i="29"/>
  <c r="FY55" i="29"/>
  <c r="FY74" i="29" s="1"/>
  <c r="FY82" i="29" s="1"/>
  <c r="FY63" i="29" s="1"/>
  <c r="FY79" i="29" s="1"/>
  <c r="ES39" i="29"/>
  <c r="ES55" i="29"/>
  <c r="ES74" i="29" s="1"/>
  <c r="ES82" i="29" s="1"/>
  <c r="ES63" i="29" s="1"/>
  <c r="ES79" i="29" s="1"/>
  <c r="ES84" i="29" s="1"/>
  <c r="CL39" i="29"/>
  <c r="CL55" i="29"/>
  <c r="CL74" i="29" s="1"/>
  <c r="CL82" i="29" s="1"/>
  <c r="CL63" i="29" s="1"/>
  <c r="CL79" i="29" s="1"/>
  <c r="FD39" i="29"/>
  <c r="FD56" i="29" s="1"/>
  <c r="FD75" i="29" s="1"/>
  <c r="FD85" i="29" s="1"/>
  <c r="FD55" i="29"/>
  <c r="FD74" i="29" s="1"/>
  <c r="FD82" i="29" s="1"/>
  <c r="FD63" i="29" s="1"/>
  <c r="FD79" i="29" s="1"/>
  <c r="AV39" i="29"/>
  <c r="AV56" i="29" s="1"/>
  <c r="AV75" i="29" s="1"/>
  <c r="AV85" i="29" s="1"/>
  <c r="AV55" i="29"/>
  <c r="AV74" i="29" s="1"/>
  <c r="AV82" i="29" s="1"/>
  <c r="AV63" i="29" s="1"/>
  <c r="AV79" i="29" s="1"/>
  <c r="AF39" i="29"/>
  <c r="AF56" i="29" s="1"/>
  <c r="AF75" i="29" s="1"/>
  <c r="AF55" i="29"/>
  <c r="AF74" i="29" s="1"/>
  <c r="MM55" i="29"/>
  <c r="MM74" i="29" s="1"/>
  <c r="MM82" i="29" s="1"/>
  <c r="MM63" i="29" s="1"/>
  <c r="MM79" i="29" s="1"/>
  <c r="MM39" i="29"/>
  <c r="MM56" i="29" s="1"/>
  <c r="MM75" i="29" s="1"/>
  <c r="MM85" i="29" s="1"/>
  <c r="KU39" i="29"/>
  <c r="KU56" i="29" s="1"/>
  <c r="KU75" i="29" s="1"/>
  <c r="KU85" i="29" s="1"/>
  <c r="KU55" i="29"/>
  <c r="KU74" i="29" s="1"/>
  <c r="KU82" i="29" s="1"/>
  <c r="KU63" i="29" s="1"/>
  <c r="KU79" i="29" s="1"/>
  <c r="IQ39" i="29"/>
  <c r="IQ56" i="29" s="1"/>
  <c r="IQ75" i="29" s="1"/>
  <c r="IQ85" i="29" s="1"/>
  <c r="IQ55" i="29"/>
  <c r="IQ74" i="29" s="1"/>
  <c r="IQ82" i="29" s="1"/>
  <c r="IQ63" i="29" s="1"/>
  <c r="IQ79" i="29" s="1"/>
  <c r="IQ81" i="29" s="1"/>
  <c r="FG39" i="29"/>
  <c r="FG56" i="29" s="1"/>
  <c r="FG75" i="29" s="1"/>
  <c r="FG85" i="29" s="1"/>
  <c r="FG55" i="29"/>
  <c r="FG74" i="29" s="1"/>
  <c r="FG82" i="29" s="1"/>
  <c r="FG63" i="29" s="1"/>
  <c r="FG79" i="29" s="1"/>
  <c r="FG81" i="29" s="1"/>
  <c r="CU39" i="29"/>
  <c r="CU56" i="29" s="1"/>
  <c r="CU75" i="29" s="1"/>
  <c r="CU85" i="29" s="1"/>
  <c r="CU55" i="29"/>
  <c r="CU74" i="29" s="1"/>
  <c r="CU82" i="29" s="1"/>
  <c r="CU63" i="29" s="1"/>
  <c r="CU79" i="29" s="1"/>
  <c r="CU84" i="29" s="1"/>
  <c r="AQ39" i="29"/>
  <c r="AQ56" i="29" s="1"/>
  <c r="AQ75" i="29" s="1"/>
  <c r="AQ55" i="29"/>
  <c r="AQ74" i="29" s="1"/>
  <c r="AQ82" i="29" s="1"/>
  <c r="AQ63" i="29" s="1"/>
  <c r="AQ79" i="29" s="1"/>
  <c r="AQ84" i="29" s="1"/>
  <c r="MD39" i="29"/>
  <c r="MD56" i="29" s="1"/>
  <c r="MD75" i="29" s="1"/>
  <c r="MD85" i="29" s="1"/>
  <c r="MD55" i="29"/>
  <c r="MD74" i="29" s="1"/>
  <c r="MD82" i="29" s="1"/>
  <c r="MD63" i="29" s="1"/>
  <c r="MD79" i="29" s="1"/>
  <c r="JR39" i="29"/>
  <c r="JR56" i="29" s="1"/>
  <c r="JR75" i="29" s="1"/>
  <c r="JR85" i="29" s="1"/>
  <c r="JR55" i="29"/>
  <c r="JR74" i="29" s="1"/>
  <c r="JR82" i="29" s="1"/>
  <c r="JR63" i="29" s="1"/>
  <c r="JR79" i="29" s="1"/>
  <c r="HF39" i="29"/>
  <c r="HF56" i="29" s="1"/>
  <c r="HF75" i="29" s="1"/>
  <c r="HF85" i="29" s="1"/>
  <c r="HF55" i="29"/>
  <c r="HF74" i="29" s="1"/>
  <c r="HF82" i="29" s="1"/>
  <c r="HF63" i="29" s="1"/>
  <c r="HF79" i="29" s="1"/>
  <c r="FJ39" i="29"/>
  <c r="FJ56" i="29" s="1"/>
  <c r="FJ75" i="29" s="1"/>
  <c r="FJ85" i="29" s="1"/>
  <c r="FJ55" i="29"/>
  <c r="FJ74" i="29" s="1"/>
  <c r="FJ82" i="29" s="1"/>
  <c r="FJ63" i="29" s="1"/>
  <c r="FJ79" i="29" s="1"/>
  <c r="FJ84" i="29" s="1"/>
  <c r="EL39" i="29"/>
  <c r="EL56" i="29" s="1"/>
  <c r="EL75" i="29" s="1"/>
  <c r="EL85" i="29" s="1"/>
  <c r="EL55" i="29"/>
  <c r="EL74" i="29" s="1"/>
  <c r="EL82" i="29" s="1"/>
  <c r="EL63" i="29" s="1"/>
  <c r="EL79" i="29" s="1"/>
  <c r="MO39" i="29"/>
  <c r="MO55" i="29"/>
  <c r="MO74" i="29" s="1"/>
  <c r="MO82" i="29" s="1"/>
  <c r="MO63" i="29" s="1"/>
  <c r="MO79" i="29" s="1"/>
  <c r="MG39" i="29"/>
  <c r="MG55" i="29"/>
  <c r="MG74" i="29" s="1"/>
  <c r="MG82" i="29" s="1"/>
  <c r="MG63" i="29" s="1"/>
  <c r="MG79" i="29" s="1"/>
  <c r="LA39" i="29"/>
  <c r="LA55" i="29"/>
  <c r="LA74" i="29" s="1"/>
  <c r="LA82" i="29" s="1"/>
  <c r="LA63" i="29" s="1"/>
  <c r="LA79" i="29" s="1"/>
  <c r="JU39" i="29"/>
  <c r="JU55" i="29"/>
  <c r="JU74" i="29" s="1"/>
  <c r="JU82" i="29" s="1"/>
  <c r="JU63" i="29" s="1"/>
  <c r="JU79" i="29" s="1"/>
  <c r="JU84" i="29" s="1"/>
  <c r="DU39" i="29"/>
  <c r="DU55" i="29"/>
  <c r="DU74" i="29" s="1"/>
  <c r="CO39" i="29"/>
  <c r="CO55" i="29"/>
  <c r="CO74" i="29" s="1"/>
  <c r="AC39" i="29"/>
  <c r="AC55" i="29"/>
  <c r="AC74" i="29" s="1"/>
  <c r="AC82" i="29" s="1"/>
  <c r="AC63" i="29" s="1"/>
  <c r="AC79" i="29" s="1"/>
  <c r="AC84" i="29" s="1"/>
  <c r="MV39" i="29"/>
  <c r="MV55" i="29"/>
  <c r="MV74" i="29" s="1"/>
  <c r="MV82" i="29" s="1"/>
  <c r="MV63" i="29" s="1"/>
  <c r="MV79" i="29" s="1"/>
  <c r="JD39" i="29"/>
  <c r="JD55" i="29"/>
  <c r="JD74" i="29" s="1"/>
  <c r="JD82" i="29" s="1"/>
  <c r="JD63" i="29" s="1"/>
  <c r="JD79" i="29" s="1"/>
  <c r="GB39" i="29"/>
  <c r="GB55" i="29"/>
  <c r="GB74" i="29" s="1"/>
  <c r="GB82" i="29" s="1"/>
  <c r="GB63" i="29" s="1"/>
  <c r="GB79" i="29" s="1"/>
  <c r="BL39" i="29"/>
  <c r="BL55" i="29"/>
  <c r="BL74" i="29" s="1"/>
  <c r="BL82" i="29" s="1"/>
  <c r="BL63" i="29" s="1"/>
  <c r="BL79" i="29" s="1"/>
  <c r="BL84" i="29" s="1"/>
  <c r="BD39" i="29"/>
  <c r="BD55" i="29"/>
  <c r="BD74" i="29" s="1"/>
  <c r="BD82" i="29" s="1"/>
  <c r="BD63" i="29" s="1"/>
  <c r="BD79" i="29" s="1"/>
  <c r="BD84" i="29" s="1"/>
  <c r="H39" i="29"/>
  <c r="H43" i="29" s="1"/>
  <c r="H44" i="29" s="1"/>
  <c r="H55" i="29"/>
  <c r="H74" i="29" s="1"/>
  <c r="H82" i="29" s="1"/>
  <c r="MU39" i="29"/>
  <c r="MU55" i="29"/>
  <c r="MU74" i="29" s="1"/>
  <c r="KM39" i="29"/>
  <c r="KM55" i="29"/>
  <c r="KM74" i="29" s="1"/>
  <c r="KM82" i="29" s="1"/>
  <c r="KM63" i="29" s="1"/>
  <c r="KM79" i="29" s="1"/>
  <c r="JW39" i="29"/>
  <c r="JW55" i="29"/>
  <c r="JW74" i="29" s="1"/>
  <c r="BO39" i="29"/>
  <c r="BO55" i="29"/>
  <c r="BO74" i="29" s="1"/>
  <c r="BO82" i="29" s="1"/>
  <c r="BO63" i="29" s="1"/>
  <c r="BO79" i="29" s="1"/>
  <c r="AY39" i="29"/>
  <c r="AY55" i="29"/>
  <c r="AY74" i="29" s="1"/>
  <c r="AY82" i="29" s="1"/>
  <c r="AY63" i="29" s="1"/>
  <c r="AY79" i="29" s="1"/>
  <c r="AY84" i="29" s="1"/>
  <c r="NB39" i="29"/>
  <c r="NB55" i="29"/>
  <c r="NB74" i="29" s="1"/>
  <c r="NB82" i="29" s="1"/>
  <c r="NB63" i="29" s="1"/>
  <c r="NB79" i="29" s="1"/>
  <c r="ML39" i="29"/>
  <c r="ML55" i="29"/>
  <c r="ML74" i="29" s="1"/>
  <c r="ML82" i="29" s="1"/>
  <c r="ML63" i="29" s="1"/>
  <c r="ML79" i="29" s="1"/>
  <c r="KP39" i="29"/>
  <c r="KP55" i="29"/>
  <c r="KP74" i="29" s="1"/>
  <c r="KP82" i="29" s="1"/>
  <c r="KP63" i="29" s="1"/>
  <c r="KP79" i="29" s="1"/>
  <c r="JZ39" i="29"/>
  <c r="JZ55" i="29"/>
  <c r="JZ74" i="29" s="1"/>
  <c r="JZ82" i="29" s="1"/>
  <c r="JZ63" i="29" s="1"/>
  <c r="JZ79" i="29" s="1"/>
  <c r="ID39" i="29"/>
  <c r="ID55" i="29"/>
  <c r="ID74" i="29" s="1"/>
  <c r="ID82" i="29" s="1"/>
  <c r="ID63" i="29" s="1"/>
  <c r="ID79" i="29" s="1"/>
  <c r="ID84" i="29" s="1"/>
  <c r="HN39" i="29"/>
  <c r="HN55" i="29"/>
  <c r="HN74" i="29" s="1"/>
  <c r="HN82" i="29" s="1"/>
  <c r="HN63" i="29" s="1"/>
  <c r="HN79" i="29" s="1"/>
  <c r="HN84" i="29" s="1"/>
  <c r="FR39" i="29"/>
  <c r="FR55" i="29"/>
  <c r="FR74" i="29" s="1"/>
  <c r="FR82" i="29" s="1"/>
  <c r="FR63" i="29" s="1"/>
  <c r="FR79" i="29" s="1"/>
  <c r="FR84" i="29" s="1"/>
  <c r="FB39" i="29"/>
  <c r="FB55" i="29"/>
  <c r="FB74" i="29" s="1"/>
  <c r="FB82" i="29" s="1"/>
  <c r="FB63" i="29" s="1"/>
  <c r="FB79" i="29" s="1"/>
  <c r="FB84" i="29" s="1"/>
  <c r="HA39" i="29"/>
  <c r="HA55" i="29"/>
  <c r="HA74" i="29" s="1"/>
  <c r="HA82" i="29" s="1"/>
  <c r="HA63" i="29" s="1"/>
  <c r="HA79" i="29" s="1"/>
  <c r="HA84" i="29" s="1"/>
  <c r="GS39" i="29"/>
  <c r="GS55" i="29"/>
  <c r="GS74" i="29" s="1"/>
  <c r="GS82" i="29" s="1"/>
  <c r="GS63" i="29" s="1"/>
  <c r="GS79" i="29" s="1"/>
  <c r="GS84" i="29" s="1"/>
  <c r="FM39" i="29"/>
  <c r="FM55" i="29"/>
  <c r="FM74" i="29" s="1"/>
  <c r="EO55" i="29"/>
  <c r="EO74" i="29" s="1"/>
  <c r="EO82" i="29" s="1"/>
  <c r="EO63" i="29" s="1"/>
  <c r="EO79" i="29" s="1"/>
  <c r="EO39" i="29"/>
  <c r="AQ85" i="29"/>
  <c r="CP39" i="29"/>
  <c r="CP55" i="29"/>
  <c r="CP74" i="29" s="1"/>
  <c r="CP82" i="29" s="1"/>
  <c r="CP63" i="29" s="1"/>
  <c r="CP79" i="29" s="1"/>
  <c r="BJ39" i="29"/>
  <c r="BJ55" i="29"/>
  <c r="BJ74" i="29" s="1"/>
  <c r="BJ82" i="29" s="1"/>
  <c r="BJ63" i="29" s="1"/>
  <c r="BJ79" i="29" s="1"/>
  <c r="AL39" i="29"/>
  <c r="AL56" i="29" s="1"/>
  <c r="AL75" i="29" s="1"/>
  <c r="AL85" i="29" s="1"/>
  <c r="AL55" i="29"/>
  <c r="AL74" i="29" s="1"/>
  <c r="AL82" i="29" s="1"/>
  <c r="AL63" i="29" s="1"/>
  <c r="AL79" i="29" s="1"/>
  <c r="AL84" i="29" s="1"/>
  <c r="AD39" i="29"/>
  <c r="AD55" i="29"/>
  <c r="AD74" i="29" s="1"/>
  <c r="AD82" i="29" s="1"/>
  <c r="AD63" i="29" s="1"/>
  <c r="AD79" i="29" s="1"/>
  <c r="EJ39" i="29"/>
  <c r="EJ55" i="29"/>
  <c r="EJ74" i="29" s="1"/>
  <c r="EJ82" i="29" s="1"/>
  <c r="EJ63" i="29" s="1"/>
  <c r="EJ79" i="29" s="1"/>
  <c r="CV39" i="29"/>
  <c r="CV56" i="29" s="1"/>
  <c r="CV75" i="29" s="1"/>
  <c r="CV85" i="29" s="1"/>
  <c r="CV55" i="29"/>
  <c r="CV74" i="29" s="1"/>
  <c r="CV82" i="29" s="1"/>
  <c r="CV63" i="29" s="1"/>
  <c r="CV79" i="29" s="1"/>
  <c r="T39" i="29"/>
  <c r="T55" i="29"/>
  <c r="T74" i="29" s="1"/>
  <c r="T82" i="29" s="1"/>
  <c r="T63" i="29" s="1"/>
  <c r="T79" i="29" s="1"/>
  <c r="KY39" i="29"/>
  <c r="KY55" i="29"/>
  <c r="KY74" i="29" s="1"/>
  <c r="JC39" i="29"/>
  <c r="JC56" i="29" s="1"/>
  <c r="JC75" i="29" s="1"/>
  <c r="JC85" i="29" s="1"/>
  <c r="JC55" i="29"/>
  <c r="JC74" i="29" s="1"/>
  <c r="JC82" i="29" s="1"/>
  <c r="JC63" i="29" s="1"/>
  <c r="JC79" i="29" s="1"/>
  <c r="IM39" i="29"/>
  <c r="IM55" i="29"/>
  <c r="IM74" i="29" s="1"/>
  <c r="IM82" i="29" s="1"/>
  <c r="IM63" i="29" s="1"/>
  <c r="IM79" i="29" s="1"/>
  <c r="GI39" i="29"/>
  <c r="GI55" i="29"/>
  <c r="GI74" i="29" s="1"/>
  <c r="GI82" i="29" s="1"/>
  <c r="GI63" i="29" s="1"/>
  <c r="GI79" i="29" s="1"/>
  <c r="GI84" i="29" s="1"/>
  <c r="EU39" i="29"/>
  <c r="EU55" i="29"/>
  <c r="EU74" i="29" s="1"/>
  <c r="EU82" i="29" s="1"/>
  <c r="EU63" i="29" s="1"/>
  <c r="EU79" i="29" s="1"/>
  <c r="EU84" i="29" s="1"/>
  <c r="EE39" i="29"/>
  <c r="EE55" i="29"/>
  <c r="EE74" i="29" s="1"/>
  <c r="EE82" i="29" s="1"/>
  <c r="EE63" i="29" s="1"/>
  <c r="EE79" i="29" s="1"/>
  <c r="EE84" i="29" s="1"/>
  <c r="BS39" i="29"/>
  <c r="BS55" i="29"/>
  <c r="BS74" i="29" s="1"/>
  <c r="BS82" i="29" s="1"/>
  <c r="BS63" i="29" s="1"/>
  <c r="BS79" i="29" s="1"/>
  <c r="NF39" i="29"/>
  <c r="NF55" i="29"/>
  <c r="NF74" i="29" s="1"/>
  <c r="LB39" i="29"/>
  <c r="LB55" i="29"/>
  <c r="LB74" i="29" s="1"/>
  <c r="IP39" i="29"/>
  <c r="IP55" i="29"/>
  <c r="IP74" i="29" s="1"/>
  <c r="IP82" i="29" s="1"/>
  <c r="IP63" i="29" s="1"/>
  <c r="IP79" i="29" s="1"/>
  <c r="IP84" i="29" s="1"/>
  <c r="FV39" i="29"/>
  <c r="FV55" i="29"/>
  <c r="FV74" i="29" s="1"/>
  <c r="FV82" i="29" s="1"/>
  <c r="FV63" i="29" s="1"/>
  <c r="FV79" i="29" s="1"/>
  <c r="DJ39" i="29"/>
  <c r="DJ55" i="29"/>
  <c r="DJ74" i="29" s="1"/>
  <c r="DJ82" i="29" s="1"/>
  <c r="DJ63" i="29" s="1"/>
  <c r="DJ79" i="29" s="1"/>
  <c r="DJ84" i="29" s="1"/>
  <c r="MS39" i="29"/>
  <c r="MS55" i="29"/>
  <c r="MS74" i="29" s="1"/>
  <c r="MS82" i="29" s="1"/>
  <c r="MS63" i="29" s="1"/>
  <c r="MS79" i="29" s="1"/>
  <c r="LM39" i="29"/>
  <c r="LM55" i="29"/>
  <c r="LM74" i="29" s="1"/>
  <c r="LM82" i="29" s="1"/>
  <c r="LM63" i="29" s="1"/>
  <c r="LM79" i="29" s="1"/>
  <c r="KO39" i="29"/>
  <c r="KO55" i="29"/>
  <c r="KO74" i="29" s="1"/>
  <c r="KO82" i="29" s="1"/>
  <c r="KO63" i="29" s="1"/>
  <c r="KO79" i="29" s="1"/>
  <c r="KO84" i="29" s="1"/>
  <c r="KG39" i="29"/>
  <c r="KG55" i="29"/>
  <c r="KG74" i="29" s="1"/>
  <c r="KG82" i="29" s="1"/>
  <c r="KG63" i="29" s="1"/>
  <c r="KG79" i="29" s="1"/>
  <c r="DY39" i="29"/>
  <c r="DY55" i="29"/>
  <c r="DY74" i="29" s="1"/>
  <c r="DY82" i="29" s="1"/>
  <c r="DY63" i="29" s="1"/>
  <c r="DY79" i="29" s="1"/>
  <c r="DY84" i="29" s="1"/>
  <c r="BU39" i="29"/>
  <c r="BU55" i="29"/>
  <c r="BU74" i="29" s="1"/>
  <c r="BU82" i="29" s="1"/>
  <c r="BU63" i="29" s="1"/>
  <c r="BU79" i="29" s="1"/>
  <c r="BU84" i="29" s="1"/>
  <c r="BM39" i="29"/>
  <c r="BM55" i="29"/>
  <c r="BM74" i="29" s="1"/>
  <c r="BM82" i="29" s="1"/>
  <c r="BM63" i="29" s="1"/>
  <c r="BM79" i="29" s="1"/>
  <c r="AO39" i="29"/>
  <c r="AO55" i="29"/>
  <c r="AO74" i="29" s="1"/>
  <c r="AO82" i="29" s="1"/>
  <c r="AO63" i="29" s="1"/>
  <c r="AO79" i="29" s="1"/>
  <c r="AG39" i="29"/>
  <c r="AG55" i="29"/>
  <c r="AG74" i="29" s="1"/>
  <c r="AG82" i="29" s="1"/>
  <c r="AG63" i="29" s="1"/>
  <c r="AG79" i="29" s="1"/>
  <c r="MZ39" i="29"/>
  <c r="MZ55" i="29"/>
  <c r="MZ74" i="29" s="1"/>
  <c r="MZ82" i="29" s="1"/>
  <c r="MZ63" i="29" s="1"/>
  <c r="MZ79" i="29" s="1"/>
  <c r="LT39" i="29"/>
  <c r="LT55" i="29"/>
  <c r="LT74" i="29" s="1"/>
  <c r="LT82" i="29" s="1"/>
  <c r="LT63" i="29" s="1"/>
  <c r="LT79" i="29" s="1"/>
  <c r="KV39" i="29"/>
  <c r="KV55" i="29"/>
  <c r="KV74" i="29" s="1"/>
  <c r="KV82" i="29" s="1"/>
  <c r="KV63" i="29" s="1"/>
  <c r="KV79" i="29" s="1"/>
  <c r="KV84" i="29" s="1"/>
  <c r="KN39" i="29"/>
  <c r="KN55" i="29"/>
  <c r="KN74" i="29" s="1"/>
  <c r="KN82" i="29" s="1"/>
  <c r="KN63" i="29" s="1"/>
  <c r="KN79" i="29" s="1"/>
  <c r="JP39" i="29"/>
  <c r="JP55" i="29"/>
  <c r="JP74" i="29" s="1"/>
  <c r="JP82" i="29" s="1"/>
  <c r="JP63" i="29" s="1"/>
  <c r="JP79" i="29" s="1"/>
  <c r="JH39" i="29"/>
  <c r="JH55" i="29"/>
  <c r="JH74" i="29" s="1"/>
  <c r="IJ39" i="29"/>
  <c r="IJ55" i="29"/>
  <c r="IJ74" i="29" s="1"/>
  <c r="IJ82" i="29" s="1"/>
  <c r="IJ63" i="29" s="1"/>
  <c r="IJ79" i="29" s="1"/>
  <c r="HT39" i="29"/>
  <c r="HT55" i="29"/>
  <c r="HT74" i="29" s="1"/>
  <c r="HT82" i="29" s="1"/>
  <c r="HT63" i="29" s="1"/>
  <c r="HT79" i="29" s="1"/>
  <c r="HT84" i="29" s="1"/>
  <c r="FP39" i="29"/>
  <c r="FP55" i="29"/>
  <c r="FP74" i="29" s="1"/>
  <c r="BH39" i="29"/>
  <c r="BH55" i="29"/>
  <c r="BH74" i="29" s="1"/>
  <c r="BH82" i="29" s="1"/>
  <c r="BH63" i="29" s="1"/>
  <c r="BH79" i="29" s="1"/>
  <c r="BH84" i="29" s="1"/>
  <c r="LW39" i="29"/>
  <c r="LW55" i="29"/>
  <c r="LW74" i="29" s="1"/>
  <c r="JK39" i="29"/>
  <c r="JK55" i="29"/>
  <c r="JK74" i="29" s="1"/>
  <c r="JK82" i="29" s="1"/>
  <c r="JK63" i="29" s="1"/>
  <c r="JK79" i="29" s="1"/>
  <c r="JK84" i="29" s="1"/>
  <c r="GY39" i="29"/>
  <c r="GY55" i="29"/>
  <c r="GY74" i="29" s="1"/>
  <c r="EM39" i="29"/>
  <c r="EM55" i="29"/>
  <c r="EM74" i="29" s="1"/>
  <c r="EM82" i="29" s="1"/>
  <c r="EM63" i="29" s="1"/>
  <c r="EM79" i="29" s="1"/>
  <c r="CA39" i="29"/>
  <c r="CA55" i="29"/>
  <c r="CA74" i="29" s="1"/>
  <c r="CA82" i="29" s="1"/>
  <c r="CA63" i="29" s="1"/>
  <c r="CA79" i="29" s="1"/>
  <c r="O39" i="29"/>
  <c r="O55" i="29"/>
  <c r="O74" i="29" s="1"/>
  <c r="O82" i="29" s="1"/>
  <c r="O63" i="29" s="1"/>
  <c r="O79" i="29" s="1"/>
  <c r="KT39" i="29"/>
  <c r="KT55" i="29"/>
  <c r="KT74" i="29" s="1"/>
  <c r="KT82" i="29" s="1"/>
  <c r="KT63" i="29" s="1"/>
  <c r="KT79" i="29" s="1"/>
  <c r="IH39" i="29"/>
  <c r="IH55" i="29"/>
  <c r="IH74" i="29" s="1"/>
  <c r="IH82" i="29" s="1"/>
  <c r="IH63" i="29" s="1"/>
  <c r="IH79" i="29" s="1"/>
  <c r="IS39" i="29"/>
  <c r="IS55" i="29"/>
  <c r="IS74" i="29" s="1"/>
  <c r="IS82" i="29" s="1"/>
  <c r="IS63" i="29" s="1"/>
  <c r="IS79" i="29" s="1"/>
  <c r="GG39" i="29"/>
  <c r="GG55" i="29"/>
  <c r="GG74" i="29" s="1"/>
  <c r="GG82" i="29" s="1"/>
  <c r="GG63" i="29" s="1"/>
  <c r="GG79" i="29" s="1"/>
  <c r="GG84" i="29" s="1"/>
  <c r="FA39" i="29"/>
  <c r="FA55" i="29"/>
  <c r="FA74" i="29" s="1"/>
  <c r="FA82" i="29" s="1"/>
  <c r="FA63" i="29" s="1"/>
  <c r="FA79" i="29" s="1"/>
  <c r="FA84" i="29" s="1"/>
  <c r="MA55" i="29"/>
  <c r="MA74" i="29" s="1"/>
  <c r="MA82" i="29" s="1"/>
  <c r="MA63" i="29" s="1"/>
  <c r="MA79" i="29" s="1"/>
  <c r="MA39" i="29"/>
  <c r="CT39" i="29"/>
  <c r="CT55" i="29"/>
  <c r="CT74" i="29" s="1"/>
  <c r="AH39" i="29"/>
  <c r="AH55" i="29"/>
  <c r="AH74" i="29" s="1"/>
  <c r="AH82" i="29" s="1"/>
  <c r="AH63" i="29" s="1"/>
  <c r="AH79" i="29" s="1"/>
  <c r="FT39" i="29"/>
  <c r="FT56" i="29" s="1"/>
  <c r="FT75" i="29" s="1"/>
  <c r="FT85" i="29" s="1"/>
  <c r="FT55" i="29"/>
  <c r="FT74" i="29" s="1"/>
  <c r="FT82" i="29" s="1"/>
  <c r="FT63" i="29" s="1"/>
  <c r="FT79" i="29" s="1"/>
  <c r="FT84" i="29" s="1"/>
  <c r="DX39" i="29"/>
  <c r="DX56" i="29" s="1"/>
  <c r="DX75" i="29" s="1"/>
  <c r="DX85" i="29" s="1"/>
  <c r="DX55" i="29"/>
  <c r="DX74" i="29" s="1"/>
  <c r="DH39" i="29"/>
  <c r="DH56" i="29" s="1"/>
  <c r="DH75" i="29" s="1"/>
  <c r="DH85" i="29" s="1"/>
  <c r="DH55" i="29"/>
  <c r="DH74" i="29" s="1"/>
  <c r="LK39" i="29"/>
  <c r="LK56" i="29" s="1"/>
  <c r="LK75" i="29" s="1"/>
  <c r="LK85" i="29" s="1"/>
  <c r="LK55" i="29"/>
  <c r="LK74" i="29" s="1"/>
  <c r="LK82" i="29" s="1"/>
  <c r="LK63" i="29" s="1"/>
  <c r="LK79" i="29" s="1"/>
  <c r="GM39" i="29"/>
  <c r="GM56" i="29" s="1"/>
  <c r="GM75" i="29" s="1"/>
  <c r="GM85" i="29" s="1"/>
  <c r="GM55" i="29"/>
  <c r="GM74" i="29" s="1"/>
  <c r="GM82" i="29" s="1"/>
  <c r="GM63" i="29" s="1"/>
  <c r="GM79" i="29" s="1"/>
  <c r="GM84" i="29" s="1"/>
  <c r="FW39" i="29"/>
  <c r="FW56" i="29" s="1"/>
  <c r="FW75" i="29" s="1"/>
  <c r="FW85" i="29" s="1"/>
  <c r="FW55" i="29"/>
  <c r="FW74" i="29" s="1"/>
  <c r="FW82" i="29" s="1"/>
  <c r="FW63" i="29" s="1"/>
  <c r="FW79" i="29" s="1"/>
  <c r="DK39" i="29"/>
  <c r="DK56" i="29" s="1"/>
  <c r="DK75" i="29" s="1"/>
  <c r="DK85" i="29" s="1"/>
  <c r="DK55" i="29"/>
  <c r="DK74" i="29" s="1"/>
  <c r="BG39" i="29"/>
  <c r="BG56" i="29" s="1"/>
  <c r="BG75" i="29" s="1"/>
  <c r="BG85" i="29" s="1"/>
  <c r="BG55" i="29"/>
  <c r="BG74" i="29" s="1"/>
  <c r="BG82" i="29" s="1"/>
  <c r="BG63" i="29" s="1"/>
  <c r="BG79" i="29" s="1"/>
  <c r="K39" i="29"/>
  <c r="K56" i="29" s="1"/>
  <c r="K75" i="29" s="1"/>
  <c r="K85" i="29" s="1"/>
  <c r="K55" i="29"/>
  <c r="K74" i="29" s="1"/>
  <c r="K82" i="29" s="1"/>
  <c r="K63" i="29" s="1"/>
  <c r="K79" i="29" s="1"/>
  <c r="MT39" i="29"/>
  <c r="MT56" i="29" s="1"/>
  <c r="MT75" i="29" s="1"/>
  <c r="MT85" i="29" s="1"/>
  <c r="MT55" i="29"/>
  <c r="MT74" i="29" s="1"/>
  <c r="MT82" i="29" s="1"/>
  <c r="MT63" i="29" s="1"/>
  <c r="MT79" i="29" s="1"/>
  <c r="KH39" i="29"/>
  <c r="KH56" i="29" s="1"/>
  <c r="KH75" i="29" s="1"/>
  <c r="KH85" i="29" s="1"/>
  <c r="KH55" i="29"/>
  <c r="KH74" i="29" s="1"/>
  <c r="IL39" i="29"/>
  <c r="IL56" i="29" s="1"/>
  <c r="IL75" i="29" s="1"/>
  <c r="IL85" i="29" s="1"/>
  <c r="IL55" i="29"/>
  <c r="IL74" i="29" s="1"/>
  <c r="IL82" i="29" s="1"/>
  <c r="IL63" i="29" s="1"/>
  <c r="IL79" i="29" s="1"/>
  <c r="IL84" i="29" s="1"/>
  <c r="HV39" i="29"/>
  <c r="HV56" i="29" s="1"/>
  <c r="HV75" i="29" s="1"/>
  <c r="HV85" i="29" s="1"/>
  <c r="HV55" i="29"/>
  <c r="HV74" i="29" s="1"/>
  <c r="HV82" i="29" s="1"/>
  <c r="HV63" i="29" s="1"/>
  <c r="HV79" i="29" s="1"/>
  <c r="HV84" i="29" s="1"/>
  <c r="LQ39" i="29"/>
  <c r="LQ56" i="29" s="1"/>
  <c r="LQ75" i="29" s="1"/>
  <c r="LQ85" i="29" s="1"/>
  <c r="LQ55" i="29"/>
  <c r="LQ74" i="29" s="1"/>
  <c r="LQ82" i="29" s="1"/>
  <c r="LQ63" i="29" s="1"/>
  <c r="LQ79" i="29" s="1"/>
  <c r="LQ84" i="29" s="1"/>
  <c r="LI39" i="29"/>
  <c r="LI56" i="29" s="1"/>
  <c r="LI75" i="29" s="1"/>
  <c r="LI85" i="29" s="1"/>
  <c r="LI55" i="29"/>
  <c r="LI74" i="29" s="1"/>
  <c r="LI82" i="29" s="1"/>
  <c r="LI63" i="29" s="1"/>
  <c r="LI79" i="29" s="1"/>
  <c r="KC39" i="29"/>
  <c r="KC56" i="29" s="1"/>
  <c r="KC75" i="29" s="1"/>
  <c r="KC85" i="29" s="1"/>
  <c r="KC55" i="29"/>
  <c r="KC74" i="29" s="1"/>
  <c r="EC39" i="29"/>
  <c r="EC56" i="29" s="1"/>
  <c r="EC75" i="29" s="1"/>
  <c r="EC85" i="29" s="1"/>
  <c r="EC55" i="29"/>
  <c r="EC74" i="29" s="1"/>
  <c r="EC82" i="29" s="1"/>
  <c r="EC63" i="29" s="1"/>
  <c r="EC79" i="29" s="1"/>
  <c r="EC84" i="29" s="1"/>
  <c r="CW39" i="29"/>
  <c r="CW56" i="29" s="1"/>
  <c r="CW75" i="29" s="1"/>
  <c r="CW85" i="29" s="1"/>
  <c r="CW55" i="29"/>
  <c r="CW74" i="29" s="1"/>
  <c r="CW82" i="29" s="1"/>
  <c r="CW63" i="29" s="1"/>
  <c r="CW79" i="29" s="1"/>
  <c r="CW84" i="29" s="1"/>
  <c r="BQ39" i="29"/>
  <c r="BQ56" i="29" s="1"/>
  <c r="BQ75" i="29" s="1"/>
  <c r="BQ85" i="29" s="1"/>
  <c r="BQ55" i="29"/>
  <c r="BQ74" i="29" s="1"/>
  <c r="BQ82" i="29" s="1"/>
  <c r="BQ63" i="29" s="1"/>
  <c r="BQ79" i="29" s="1"/>
  <c r="BQ84" i="29" s="1"/>
  <c r="AK39" i="29"/>
  <c r="AK56" i="29" s="1"/>
  <c r="AK75" i="29" s="1"/>
  <c r="AK85" i="29" s="1"/>
  <c r="AK55" i="29"/>
  <c r="AK74" i="29" s="1"/>
  <c r="AK82" i="29" s="1"/>
  <c r="AK63" i="29" s="1"/>
  <c r="AK79" i="29" s="1"/>
  <c r="ND39" i="29"/>
  <c r="ND56" i="29" s="1"/>
  <c r="ND75" i="29" s="1"/>
  <c r="ND85" i="29" s="1"/>
  <c r="ND55" i="29"/>
  <c r="ND74" i="29" s="1"/>
  <c r="MF39" i="29"/>
  <c r="MF56" i="29" s="1"/>
  <c r="MF75" i="29" s="1"/>
  <c r="MF85" i="29" s="1"/>
  <c r="MF55" i="29"/>
  <c r="MF74" i="29" s="1"/>
  <c r="MF82" i="29" s="1"/>
  <c r="MF63" i="29" s="1"/>
  <c r="MF79" i="29" s="1"/>
  <c r="LX39" i="29"/>
  <c r="LX56" i="29" s="1"/>
  <c r="LX75" i="29" s="1"/>
  <c r="LX85" i="29" s="1"/>
  <c r="LX55" i="29"/>
  <c r="LX74" i="29" s="1"/>
  <c r="LX82" i="29" s="1"/>
  <c r="LX63" i="29" s="1"/>
  <c r="LX79" i="29" s="1"/>
  <c r="LX84" i="29" s="1"/>
  <c r="KR39" i="29"/>
  <c r="KR56" i="29" s="1"/>
  <c r="KR75" i="29" s="1"/>
  <c r="KR85" i="29" s="1"/>
  <c r="KR55" i="29"/>
  <c r="KR74" i="29" s="1"/>
  <c r="KR82" i="29" s="1"/>
  <c r="KR63" i="29" s="1"/>
  <c r="KR79" i="29" s="1"/>
  <c r="JL39" i="29"/>
  <c r="JL56" i="29" s="1"/>
  <c r="JL75" i="29" s="1"/>
  <c r="JL85" i="29" s="1"/>
  <c r="JL55" i="29"/>
  <c r="JL74" i="29" s="1"/>
  <c r="JL82" i="29" s="1"/>
  <c r="JL63" i="29" s="1"/>
  <c r="JL79" i="29" s="1"/>
  <c r="IF39" i="29"/>
  <c r="IF56" i="29" s="1"/>
  <c r="IF75" i="29" s="1"/>
  <c r="IF85" i="29" s="1"/>
  <c r="IF55" i="29"/>
  <c r="IF74" i="29" s="1"/>
  <c r="IF82" i="29" s="1"/>
  <c r="IF63" i="29" s="1"/>
  <c r="IF79" i="29" s="1"/>
  <c r="IF84" i="29" s="1"/>
  <c r="GR39" i="29"/>
  <c r="GR56" i="29" s="1"/>
  <c r="GR75" i="29" s="1"/>
  <c r="GR85" i="29" s="1"/>
  <c r="GR55" i="29"/>
  <c r="GR74" i="29" s="1"/>
  <c r="GR82" i="29" s="1"/>
  <c r="GR63" i="29" s="1"/>
  <c r="GR79" i="29" s="1"/>
  <c r="EV39" i="29"/>
  <c r="EV56" i="29" s="1"/>
  <c r="EV75" i="29" s="1"/>
  <c r="EV85" i="29" s="1"/>
  <c r="EV55" i="29"/>
  <c r="EV74" i="29" s="1"/>
  <c r="EV82" i="29" s="1"/>
  <c r="EV63" i="29" s="1"/>
  <c r="EV79" i="29" s="1"/>
  <c r="EF39" i="29"/>
  <c r="EF56" i="29" s="1"/>
  <c r="EF75" i="29" s="1"/>
  <c r="EF85" i="29" s="1"/>
  <c r="EF55" i="29"/>
  <c r="EF74" i="29" s="1"/>
  <c r="EF82" i="29" s="1"/>
  <c r="EF63" i="29" s="1"/>
  <c r="EF79" i="29" s="1"/>
  <c r="GE39" i="29"/>
  <c r="GE56" i="29" s="1"/>
  <c r="GE75" i="29" s="1"/>
  <c r="GE85" i="29" s="1"/>
  <c r="GE55" i="29"/>
  <c r="GE74" i="29" s="1"/>
  <c r="GE82" i="29" s="1"/>
  <c r="GE63" i="29" s="1"/>
  <c r="GE79" i="29" s="1"/>
  <c r="DS39" i="29"/>
  <c r="DS56" i="29" s="1"/>
  <c r="DS75" i="29" s="1"/>
  <c r="DS85" i="29" s="1"/>
  <c r="DS55" i="29"/>
  <c r="DS74" i="29" s="1"/>
  <c r="DS82" i="29" s="1"/>
  <c r="DS63" i="29" s="1"/>
  <c r="DS79" i="29" s="1"/>
  <c r="DS84" i="29" s="1"/>
  <c r="S39" i="29"/>
  <c r="S56" i="29" s="1"/>
  <c r="S75" i="29" s="1"/>
  <c r="S85" i="29" s="1"/>
  <c r="S55" i="29"/>
  <c r="S74" i="29" s="1"/>
  <c r="S82" i="29" s="1"/>
  <c r="S63" i="29" s="1"/>
  <c r="S79" i="29" s="1"/>
  <c r="LF39" i="29"/>
  <c r="LF56" i="29" s="1"/>
  <c r="LF75" i="29" s="1"/>
  <c r="LF85" i="29" s="1"/>
  <c r="LF55" i="29"/>
  <c r="LF74" i="29" s="1"/>
  <c r="LF82" i="29" s="1"/>
  <c r="LF63" i="29" s="1"/>
  <c r="LF79" i="29" s="1"/>
  <c r="IT39" i="29"/>
  <c r="IT56" i="29" s="1"/>
  <c r="IT75" i="29" s="1"/>
  <c r="IT85" i="29" s="1"/>
  <c r="IT55" i="29"/>
  <c r="IT74" i="29" s="1"/>
  <c r="IT82" i="29" s="1"/>
  <c r="IT63" i="29" s="1"/>
  <c r="IT79" i="29" s="1"/>
  <c r="IT84" i="29" s="1"/>
  <c r="DF39" i="29"/>
  <c r="DF56" i="29" s="1"/>
  <c r="DF75" i="29" s="1"/>
  <c r="DF85" i="29" s="1"/>
  <c r="DF55" i="29"/>
  <c r="DF74" i="29" s="1"/>
  <c r="DF82" i="29" s="1"/>
  <c r="DF63" i="29" s="1"/>
  <c r="DF79" i="29" s="1"/>
  <c r="DF84" i="29" s="1"/>
  <c r="IG39" i="29"/>
  <c r="IG56" i="29" s="1"/>
  <c r="IG75" i="29" s="1"/>
  <c r="IG85" i="29" s="1"/>
  <c r="IG55" i="29"/>
  <c r="IG74" i="29" s="1"/>
  <c r="IG82" i="29" s="1"/>
  <c r="IG63" i="29" s="1"/>
  <c r="IG79" i="29" s="1"/>
  <c r="FU39" i="29"/>
  <c r="FU56" i="29" s="1"/>
  <c r="FU75" i="29" s="1"/>
  <c r="FU85" i="29" s="1"/>
  <c r="FU55" i="29"/>
  <c r="FU74" i="29" s="1"/>
  <c r="FU82" i="29" s="1"/>
  <c r="FU63" i="29" s="1"/>
  <c r="FU79" i="29" s="1"/>
  <c r="FU84" i="29" s="1"/>
  <c r="EW39" i="29"/>
  <c r="EW56" i="29" s="1"/>
  <c r="EW75" i="29" s="1"/>
  <c r="EW85" i="29" s="1"/>
  <c r="EW55" i="29"/>
  <c r="EW74" i="29" s="1"/>
  <c r="EW82" i="29" s="1"/>
  <c r="EW63" i="29" s="1"/>
  <c r="EW79" i="29" s="1"/>
  <c r="AF85" i="29"/>
  <c r="IY39" i="29"/>
  <c r="IY56" i="29" s="1"/>
  <c r="IY75" i="29" s="1"/>
  <c r="IY85" i="29" s="1"/>
  <c r="IY55" i="29"/>
  <c r="IY74" i="29" s="1"/>
  <c r="IY82" i="29" s="1"/>
  <c r="IY63" i="29" s="1"/>
  <c r="IY79" i="29" s="1"/>
  <c r="CX39" i="29"/>
  <c r="CX56" i="29" s="1"/>
  <c r="CX75" i="29" s="1"/>
  <c r="CX85" i="29" s="1"/>
  <c r="CX55" i="29"/>
  <c r="CX74" i="29" s="1"/>
  <c r="CX82" i="29" s="1"/>
  <c r="CX63" i="29" s="1"/>
  <c r="CX79" i="29" s="1"/>
  <c r="BR39" i="29"/>
  <c r="BR56" i="29" s="1"/>
  <c r="BR75" i="29" s="1"/>
  <c r="BR85" i="29" s="1"/>
  <c r="BR55" i="29"/>
  <c r="BR74" i="29" s="1"/>
  <c r="BR82" i="29" s="1"/>
  <c r="BR63" i="29" s="1"/>
  <c r="BR79" i="29" s="1"/>
  <c r="BR84" i="29" s="1"/>
  <c r="IB39" i="29"/>
  <c r="IB56" i="29" s="1"/>
  <c r="IB75" i="29" s="1"/>
  <c r="IB85" i="29" s="1"/>
  <c r="IB55" i="29"/>
  <c r="IB74" i="29" s="1"/>
  <c r="FH39" i="29"/>
  <c r="FH56" i="29" s="1"/>
  <c r="FH75" i="29" s="1"/>
  <c r="FH85" i="29" s="1"/>
  <c r="FH55" i="29"/>
  <c r="FH74" i="29" s="1"/>
  <c r="AJ39" i="29"/>
  <c r="AJ56" i="29" s="1"/>
  <c r="AJ75" i="29" s="1"/>
  <c r="AJ85" i="29" s="1"/>
  <c r="AJ55" i="29"/>
  <c r="AJ74" i="29" s="1"/>
  <c r="AJ82" i="29" s="1"/>
  <c r="AJ63" i="29" s="1"/>
  <c r="AJ79" i="29" s="1"/>
  <c r="LO39" i="29"/>
  <c r="LO56" i="29" s="1"/>
  <c r="LO75" i="29" s="1"/>
  <c r="LO85" i="29" s="1"/>
  <c r="LO55" i="29"/>
  <c r="LO74" i="29" s="1"/>
  <c r="LO82" i="29" s="1"/>
  <c r="LO63" i="29" s="1"/>
  <c r="LO79" i="29" s="1"/>
  <c r="JS39" i="29"/>
  <c r="JS56" i="29" s="1"/>
  <c r="JS75" i="29" s="1"/>
  <c r="JS85" i="29" s="1"/>
  <c r="JS55" i="29"/>
  <c r="JS74" i="29" s="1"/>
  <c r="JS82" i="29" s="1"/>
  <c r="JS63" i="29" s="1"/>
  <c r="JS79" i="29" s="1"/>
  <c r="JS84" i="29" s="1"/>
  <c r="GQ39" i="29"/>
  <c r="GQ56" i="29" s="1"/>
  <c r="GQ75" i="29" s="1"/>
  <c r="GQ85" i="29" s="1"/>
  <c r="GQ55" i="29"/>
  <c r="GQ74" i="29" s="1"/>
  <c r="CI39" i="29"/>
  <c r="CI56" i="29" s="1"/>
  <c r="CI75" i="29" s="1"/>
  <c r="CI85" i="29" s="1"/>
  <c r="CI55" i="29"/>
  <c r="CI74" i="29" s="1"/>
  <c r="W39" i="29"/>
  <c r="W56" i="29" s="1"/>
  <c r="W75" i="29" s="1"/>
  <c r="W85" i="29" s="1"/>
  <c r="W55" i="29"/>
  <c r="W74" i="29" s="1"/>
  <c r="W82" i="29" s="1"/>
  <c r="W63" i="29" s="1"/>
  <c r="W79" i="29" s="1"/>
  <c r="W84" i="29" s="1"/>
  <c r="LJ39" i="29"/>
  <c r="LJ56" i="29" s="1"/>
  <c r="LJ75" i="29" s="1"/>
  <c r="LJ85" i="29" s="1"/>
  <c r="LJ55" i="29"/>
  <c r="LJ74" i="29" s="1"/>
  <c r="LJ82" i="29" s="1"/>
  <c r="LJ63" i="29" s="1"/>
  <c r="LJ79" i="29" s="1"/>
  <c r="JF39" i="29"/>
  <c r="JF56" i="29" s="1"/>
  <c r="JF75" i="29" s="1"/>
  <c r="JF85" i="29" s="1"/>
  <c r="JF55" i="29"/>
  <c r="JF74" i="29" s="1"/>
  <c r="JF82" i="29" s="1"/>
  <c r="JF63" i="29" s="1"/>
  <c r="JF79" i="29" s="1"/>
  <c r="GL39" i="29"/>
  <c r="GL56" i="29" s="1"/>
  <c r="GL75" i="29" s="1"/>
  <c r="GL85" i="29" s="1"/>
  <c r="GL55" i="29"/>
  <c r="GL74" i="29" s="1"/>
  <c r="GL82" i="29" s="1"/>
  <c r="GL63" i="29" s="1"/>
  <c r="GL79" i="29" s="1"/>
  <c r="GL84" i="29" s="1"/>
  <c r="EH39" i="29"/>
  <c r="EH56" i="29" s="1"/>
  <c r="EH75" i="29" s="1"/>
  <c r="EH85" i="29" s="1"/>
  <c r="EH55" i="29"/>
  <c r="EH74" i="29" s="1"/>
  <c r="NA39" i="29"/>
  <c r="NA56" i="29" s="1"/>
  <c r="NA75" i="29" s="1"/>
  <c r="NA85" i="29" s="1"/>
  <c r="NA55" i="29"/>
  <c r="NA74" i="29" s="1"/>
  <c r="NA82" i="29" s="1"/>
  <c r="NA63" i="29" s="1"/>
  <c r="NA79" i="29" s="1"/>
  <c r="MC39" i="29"/>
  <c r="MC56" i="29" s="1"/>
  <c r="MC75" i="29" s="1"/>
  <c r="MC85" i="29" s="1"/>
  <c r="MC55" i="29"/>
  <c r="MC74" i="29" s="1"/>
  <c r="MC82" i="29" s="1"/>
  <c r="MC63" i="29" s="1"/>
  <c r="MC79" i="29" s="1"/>
  <c r="LU39" i="29"/>
  <c r="LU56" i="29" s="1"/>
  <c r="LU75" i="29" s="1"/>
  <c r="LU85" i="29" s="1"/>
  <c r="LU55" i="29"/>
  <c r="LU74" i="29" s="1"/>
  <c r="EG39" i="29"/>
  <c r="EG56" i="29" s="1"/>
  <c r="EG75" i="29" s="1"/>
  <c r="EG85" i="29" s="1"/>
  <c r="EG55" i="29"/>
  <c r="EG74" i="29" s="1"/>
  <c r="EG82" i="29" s="1"/>
  <c r="EG63" i="29" s="1"/>
  <c r="EG79" i="29" s="1"/>
  <c r="DA39" i="29"/>
  <c r="DA56" i="29" s="1"/>
  <c r="DA75" i="29" s="1"/>
  <c r="DA85" i="29" s="1"/>
  <c r="DA55" i="29"/>
  <c r="DA74" i="29" s="1"/>
  <c r="DA82" i="29" s="1"/>
  <c r="DA63" i="29" s="1"/>
  <c r="DA79" i="29" s="1"/>
  <c r="CC39" i="29"/>
  <c r="CC56" i="29" s="1"/>
  <c r="CC75" i="29" s="1"/>
  <c r="CC85" i="29" s="1"/>
  <c r="CC55" i="29"/>
  <c r="CC74" i="29" s="1"/>
  <c r="CC82" i="29" s="1"/>
  <c r="CC63" i="29" s="1"/>
  <c r="CC79" i="29" s="1"/>
  <c r="CC84" i="29" s="1"/>
  <c r="I39" i="29"/>
  <c r="I56" i="29" s="1"/>
  <c r="I75" i="29" s="1"/>
  <c r="I85" i="29" s="1"/>
  <c r="I55" i="29"/>
  <c r="I74" i="29" s="1"/>
  <c r="MJ39" i="29"/>
  <c r="MJ56" i="29" s="1"/>
  <c r="MJ75" i="29" s="1"/>
  <c r="MJ85" i="29" s="1"/>
  <c r="MJ55" i="29"/>
  <c r="MJ74" i="29" s="1"/>
  <c r="MJ82" i="29" s="1"/>
  <c r="MJ63" i="29" s="1"/>
  <c r="MJ79" i="29" s="1"/>
  <c r="MJ84" i="29" s="1"/>
  <c r="MB39" i="29"/>
  <c r="MB56" i="29" s="1"/>
  <c r="MB75" i="29" s="1"/>
  <c r="MB85" i="29" s="1"/>
  <c r="MB55" i="29"/>
  <c r="MB74" i="29" s="1"/>
  <c r="LD39" i="29"/>
  <c r="LD56" i="29" s="1"/>
  <c r="LD75" i="29" s="1"/>
  <c r="LD85" i="29" s="1"/>
  <c r="LD55" i="29"/>
  <c r="LD74" i="29" s="1"/>
  <c r="LD82" i="29" s="1"/>
  <c r="LD63" i="29" s="1"/>
  <c r="LD79" i="29" s="1"/>
  <c r="GN39" i="29"/>
  <c r="GN56" i="29" s="1"/>
  <c r="GN75" i="29" s="1"/>
  <c r="GN85" i="29" s="1"/>
  <c r="GN55" i="29"/>
  <c r="GN74" i="29" s="1"/>
  <c r="GN82" i="29" s="1"/>
  <c r="GN63" i="29" s="1"/>
  <c r="GN79" i="29" s="1"/>
  <c r="ER39" i="29"/>
  <c r="ER56" i="29" s="1"/>
  <c r="ER75" i="29" s="1"/>
  <c r="ER85" i="29" s="1"/>
  <c r="ER55" i="29"/>
  <c r="ER74" i="29" s="1"/>
  <c r="ER82" i="29" s="1"/>
  <c r="ER63" i="29" s="1"/>
  <c r="ER79" i="29" s="1"/>
  <c r="ER84" i="29" s="1"/>
  <c r="DT39" i="29"/>
  <c r="DT56" i="29" s="1"/>
  <c r="DT75" i="29" s="1"/>
  <c r="DT85" i="29" s="1"/>
  <c r="DT55" i="29"/>
  <c r="DT74" i="29" s="1"/>
  <c r="DT82" i="29" s="1"/>
  <c r="DT63" i="29" s="1"/>
  <c r="DT79" i="29" s="1"/>
  <c r="BX39" i="29"/>
  <c r="BX56" i="29" s="1"/>
  <c r="BX75" i="29" s="1"/>
  <c r="BX85" i="29" s="1"/>
  <c r="BX55" i="29"/>
  <c r="BX74" i="29" s="1"/>
  <c r="BX82" i="29" s="1"/>
  <c r="BX63" i="29" s="1"/>
  <c r="BX79" i="29" s="1"/>
  <c r="BX84" i="29" s="1"/>
  <c r="L39" i="29"/>
  <c r="L56" i="29" s="1"/>
  <c r="L75" i="29" s="1"/>
  <c r="L85" i="29" s="1"/>
  <c r="L55" i="29"/>
  <c r="L74" i="29" s="1"/>
  <c r="L82" i="29" s="1"/>
  <c r="L63" i="29" s="1"/>
  <c r="L79" i="29" s="1"/>
  <c r="NG39" i="29"/>
  <c r="NG56" i="29" s="1"/>
  <c r="NG75" i="29" s="1"/>
  <c r="NG85" i="29" s="1"/>
  <c r="NG55" i="29"/>
  <c r="NG74" i="29" s="1"/>
  <c r="NG82" i="29" s="1"/>
  <c r="NG63" i="29" s="1"/>
  <c r="NG79" i="29" s="1"/>
  <c r="KQ39" i="29"/>
  <c r="KQ56" i="29" s="1"/>
  <c r="KQ75" i="29" s="1"/>
  <c r="KQ85" i="29" s="1"/>
  <c r="KQ55" i="29"/>
  <c r="KQ74" i="29" s="1"/>
  <c r="KQ82" i="29" s="1"/>
  <c r="KQ63" i="29" s="1"/>
  <c r="KQ79" i="29" s="1"/>
  <c r="KQ84" i="29" s="1"/>
  <c r="KA39" i="29"/>
  <c r="KA56" i="29" s="1"/>
  <c r="KA75" i="29" s="1"/>
  <c r="KA85" i="29" s="1"/>
  <c r="KA55" i="29"/>
  <c r="KA74" i="29" s="1"/>
  <c r="KA82" i="29" s="1"/>
  <c r="KA63" i="29" s="1"/>
  <c r="KA79" i="29" s="1"/>
  <c r="HO39" i="29"/>
  <c r="HO56" i="29" s="1"/>
  <c r="HO75" i="29" s="1"/>
  <c r="HO85" i="29" s="1"/>
  <c r="HO55" i="29"/>
  <c r="HO74" i="29" s="1"/>
  <c r="HO82" i="29" s="1"/>
  <c r="HO63" i="29" s="1"/>
  <c r="HO79" i="29" s="1"/>
  <c r="FC39" i="29"/>
  <c r="FC56" i="29" s="1"/>
  <c r="FC75" i="29" s="1"/>
  <c r="FC85" i="29" s="1"/>
  <c r="FC55" i="29"/>
  <c r="FC74" i="29" s="1"/>
  <c r="FC82" i="29" s="1"/>
  <c r="FC63" i="29" s="1"/>
  <c r="FC79" i="29" s="1"/>
  <c r="CQ39" i="29"/>
  <c r="CQ56" i="29" s="1"/>
  <c r="CQ75" i="29" s="1"/>
  <c r="CQ85" i="29" s="1"/>
  <c r="CQ55" i="29"/>
  <c r="CQ74" i="29" s="1"/>
  <c r="AU39" i="29"/>
  <c r="AU56" i="29" s="1"/>
  <c r="AU75" i="29" s="1"/>
  <c r="AU85" i="29" s="1"/>
  <c r="AU55" i="29"/>
  <c r="AU74" i="29" s="1"/>
  <c r="AU82" i="29" s="1"/>
  <c r="AU63" i="29" s="1"/>
  <c r="AU79" i="29" s="1"/>
  <c r="AE39" i="29"/>
  <c r="AE56" i="29" s="1"/>
  <c r="AE75" i="29" s="1"/>
  <c r="AE85" i="29" s="1"/>
  <c r="AE55" i="29"/>
  <c r="AE74" i="29" s="1"/>
  <c r="AE82" i="29" s="1"/>
  <c r="AE63" i="29" s="1"/>
  <c r="AE79" i="29" s="1"/>
  <c r="AE84" i="29" s="1"/>
  <c r="LR39" i="29"/>
  <c r="LR56" i="29" s="1"/>
  <c r="LR75" i="29" s="1"/>
  <c r="LR85" i="29" s="1"/>
  <c r="LR55" i="29"/>
  <c r="LR74" i="29" s="1"/>
  <c r="IX39" i="29"/>
  <c r="IX56" i="29" s="1"/>
  <c r="IX75" i="29" s="1"/>
  <c r="IX85" i="29" s="1"/>
  <c r="IX55" i="29"/>
  <c r="IX74" i="29" s="1"/>
  <c r="IX82" i="29" s="1"/>
  <c r="IX63" i="29" s="1"/>
  <c r="IX79" i="29" s="1"/>
  <c r="GT39" i="29"/>
  <c r="GT56" i="29" s="1"/>
  <c r="GT75" i="29" s="1"/>
  <c r="GT85" i="29" s="1"/>
  <c r="GT55" i="29"/>
  <c r="GT74" i="29" s="1"/>
  <c r="DZ39" i="29"/>
  <c r="DZ56" i="29" s="1"/>
  <c r="DZ75" i="29" s="1"/>
  <c r="DZ85" i="29" s="1"/>
  <c r="DZ55" i="29"/>
  <c r="DZ74" i="29" s="1"/>
  <c r="JI39" i="29"/>
  <c r="JI56" i="29" s="1"/>
  <c r="JI75" i="29" s="1"/>
  <c r="JI85" i="29" s="1"/>
  <c r="JI55" i="29"/>
  <c r="JI74" i="29" s="1"/>
  <c r="JI82" i="29" s="1"/>
  <c r="JI63" i="29" s="1"/>
  <c r="JI79" i="29" s="1"/>
  <c r="JI84" i="29" s="1"/>
  <c r="JA39" i="29"/>
  <c r="JA56" i="29" s="1"/>
  <c r="JA75" i="29" s="1"/>
  <c r="JA85" i="29" s="1"/>
  <c r="JA55" i="29"/>
  <c r="JA74" i="29" s="1"/>
  <c r="JA82" i="29" s="1"/>
  <c r="JA63" i="29" s="1"/>
  <c r="JA79" i="29" s="1"/>
  <c r="HU39" i="29"/>
  <c r="HU56" i="29" s="1"/>
  <c r="HU75" i="29" s="1"/>
  <c r="HU85" i="29" s="1"/>
  <c r="HU55" i="29"/>
  <c r="HU74" i="29" s="1"/>
  <c r="HU82" i="29" s="1"/>
  <c r="HU63" i="29" s="1"/>
  <c r="HU79" i="29" s="1"/>
  <c r="GO39" i="29"/>
  <c r="GO56" i="29" s="1"/>
  <c r="GO75" i="29" s="1"/>
  <c r="GO85" i="29" s="1"/>
  <c r="GO55" i="29"/>
  <c r="GO74" i="29" s="1"/>
  <c r="GO82" i="29" s="1"/>
  <c r="GO63" i="29" s="1"/>
  <c r="GO79" i="29" s="1"/>
  <c r="FI39" i="29"/>
  <c r="FI56" i="29" s="1"/>
  <c r="FI75" i="29" s="1"/>
  <c r="FI85" i="29" s="1"/>
  <c r="FI55" i="29"/>
  <c r="FI74" i="29" s="1"/>
  <c r="BV39" i="29"/>
  <c r="BV56" i="29" s="1"/>
  <c r="BV75" i="29" s="1"/>
  <c r="BV85" i="29" s="1"/>
  <c r="BV55" i="29"/>
  <c r="BV74" i="29" s="1"/>
  <c r="BV82" i="29" s="1"/>
  <c r="BV63" i="29" s="1"/>
  <c r="BV79" i="29" s="1"/>
  <c r="AP39" i="29"/>
  <c r="AP56" i="29" s="1"/>
  <c r="AP75" i="29" s="1"/>
  <c r="AP85" i="29" s="1"/>
  <c r="AP55" i="29"/>
  <c r="AP74" i="29" s="1"/>
  <c r="AP82" i="29" s="1"/>
  <c r="AP63" i="29" s="1"/>
  <c r="AP79" i="29" s="1"/>
  <c r="J39" i="29"/>
  <c r="J56" i="29" s="1"/>
  <c r="J75" i="29" s="1"/>
  <c r="J85" i="29" s="1"/>
  <c r="J55" i="29"/>
  <c r="J74" i="29" s="1"/>
  <c r="J82" i="29" s="1"/>
  <c r="J63" i="29" s="1"/>
  <c r="J79" i="29" s="1"/>
  <c r="GJ39" i="29"/>
  <c r="GJ56" i="29" s="1"/>
  <c r="GJ75" i="29" s="1"/>
  <c r="GJ85" i="29" s="1"/>
  <c r="GJ55" i="29"/>
  <c r="GJ74" i="29" s="1"/>
  <c r="GJ82" i="29" s="1"/>
  <c r="GJ63" i="29" s="1"/>
  <c r="GJ79" i="29" s="1"/>
  <c r="FD43" i="29"/>
  <c r="FD44" i="29" s="1"/>
  <c r="EN39" i="29"/>
  <c r="EN56" i="29" s="1"/>
  <c r="EN75" i="29" s="1"/>
  <c r="EN55" i="29"/>
  <c r="EN74" i="29" s="1"/>
  <c r="EN82" i="29" s="1"/>
  <c r="EN63" i="29" s="1"/>
  <c r="EN79" i="29" s="1"/>
  <c r="EN84" i="29" s="1"/>
  <c r="DX82" i="29"/>
  <c r="DX63" i="29" s="1"/>
  <c r="DX79" i="29" s="1"/>
  <c r="BT39" i="29"/>
  <c r="BT56" i="29" s="1"/>
  <c r="BT75" i="29" s="1"/>
  <c r="BT85" i="29" s="1"/>
  <c r="BT55" i="29"/>
  <c r="BT74" i="29" s="1"/>
  <c r="BT82" i="29" s="1"/>
  <c r="BT63" i="29" s="1"/>
  <c r="BT79" i="29" s="1"/>
  <c r="AF43" i="29"/>
  <c r="AF44" i="29" s="1"/>
  <c r="NC39" i="29"/>
  <c r="NC56" i="29" s="1"/>
  <c r="NC75" i="29" s="1"/>
  <c r="NC85" i="29" s="1"/>
  <c r="NC55" i="29"/>
  <c r="NC74" i="29" s="1"/>
  <c r="NC82" i="29" s="1"/>
  <c r="NC63" i="29" s="1"/>
  <c r="NC79" i="29" s="1"/>
  <c r="KU43" i="29"/>
  <c r="KU44" i="29" s="1"/>
  <c r="JO39" i="29"/>
  <c r="JO56" i="29" s="1"/>
  <c r="JO75" i="29" s="1"/>
  <c r="JO85" i="29" s="1"/>
  <c r="JO55" i="29"/>
  <c r="JO74" i="29" s="1"/>
  <c r="JO82" i="29" s="1"/>
  <c r="JO63" i="29" s="1"/>
  <c r="JO79" i="29" s="1"/>
  <c r="HK39" i="29"/>
  <c r="HK56" i="29" s="1"/>
  <c r="HK75" i="29" s="1"/>
  <c r="HK55" i="29"/>
  <c r="HK74" i="29" s="1"/>
  <c r="HK82" i="29" s="1"/>
  <c r="HK63" i="29" s="1"/>
  <c r="HK79" i="29" s="1"/>
  <c r="FG43" i="29"/>
  <c r="FG44" i="29" s="1"/>
  <c r="EY39" i="29"/>
  <c r="EY56" i="29" s="1"/>
  <c r="EY75" i="29" s="1"/>
  <c r="EY85" i="29" s="1"/>
  <c r="EY55" i="29"/>
  <c r="EY74" i="29" s="1"/>
  <c r="EY82" i="29" s="1"/>
  <c r="EY63" i="29" s="1"/>
  <c r="EY79" i="29" s="1"/>
  <c r="EY84" i="29" s="1"/>
  <c r="EA39" i="29"/>
  <c r="EA56" i="29" s="1"/>
  <c r="EA75" i="29" s="1"/>
  <c r="EA85" i="29" s="1"/>
  <c r="EA55" i="29"/>
  <c r="EA74" i="29" s="1"/>
  <c r="EA82" i="29" s="1"/>
  <c r="EA63" i="29" s="1"/>
  <c r="EA79" i="29" s="1"/>
  <c r="BW39" i="29"/>
  <c r="BW56" i="29" s="1"/>
  <c r="BW75" i="29" s="1"/>
  <c r="BW85" i="29" s="1"/>
  <c r="BW55" i="29"/>
  <c r="BW74" i="29" s="1"/>
  <c r="BW82" i="29" s="1"/>
  <c r="BW63" i="29" s="1"/>
  <c r="BW79" i="29" s="1"/>
  <c r="BW84" i="29" s="1"/>
  <c r="AQ43" i="29"/>
  <c r="AQ44" i="29" s="1"/>
  <c r="KX39" i="29"/>
  <c r="KX56" i="29" s="1"/>
  <c r="KX75" i="29" s="1"/>
  <c r="KX85" i="29" s="1"/>
  <c r="KX55" i="29"/>
  <c r="KX74" i="29" s="1"/>
  <c r="JR43" i="29"/>
  <c r="JR44" i="29" s="1"/>
  <c r="HF43" i="29"/>
  <c r="HF44" i="29" s="1"/>
  <c r="FZ39" i="29"/>
  <c r="FZ56" i="29" s="1"/>
  <c r="FZ75" i="29" s="1"/>
  <c r="FZ85" i="29" s="1"/>
  <c r="FZ55" i="29"/>
  <c r="FZ74" i="29" s="1"/>
  <c r="FZ82" i="29" s="1"/>
  <c r="FZ63" i="29" s="1"/>
  <c r="FZ79" i="29" s="1"/>
  <c r="DN39" i="29"/>
  <c r="DN56" i="29" s="1"/>
  <c r="DN75" i="29" s="1"/>
  <c r="DN85" i="29" s="1"/>
  <c r="DN55" i="29"/>
  <c r="DN74" i="29" s="1"/>
  <c r="HS43" i="29"/>
  <c r="HS44" i="29" s="1"/>
  <c r="MW39" i="29"/>
  <c r="MW56" i="29" s="1"/>
  <c r="MW75" i="29" s="1"/>
  <c r="MW85" i="29" s="1"/>
  <c r="MW55" i="29"/>
  <c r="MW74" i="29" s="1"/>
  <c r="MW82" i="29" s="1"/>
  <c r="MW63" i="29" s="1"/>
  <c r="MW79" i="29" s="1"/>
  <c r="KS84" i="29"/>
  <c r="KK39" i="29"/>
  <c r="KK56" i="29" s="1"/>
  <c r="KK75" i="29" s="1"/>
  <c r="KK85" i="29" s="1"/>
  <c r="KK55" i="29"/>
  <c r="KK74" i="29" s="1"/>
  <c r="JM55" i="29"/>
  <c r="JM74" i="29" s="1"/>
  <c r="JM82" i="29" s="1"/>
  <c r="JM63" i="29" s="1"/>
  <c r="JM79" i="29" s="1"/>
  <c r="JM39" i="29"/>
  <c r="JM56" i="29" s="1"/>
  <c r="JM75" i="29" s="1"/>
  <c r="JM85" i="29" s="1"/>
  <c r="EK39" i="29"/>
  <c r="EK56" i="29" s="1"/>
  <c r="EK75" i="29" s="1"/>
  <c r="EK85" i="29" s="1"/>
  <c r="EK55" i="29"/>
  <c r="EK74" i="29" s="1"/>
  <c r="EK82" i="29" s="1"/>
  <c r="EK63" i="29" s="1"/>
  <c r="EK79" i="29" s="1"/>
  <c r="EK84" i="29" s="1"/>
  <c r="DE39" i="29"/>
  <c r="DE56" i="29" s="1"/>
  <c r="DE75" i="29" s="1"/>
  <c r="DE85" i="29" s="1"/>
  <c r="DE55" i="29"/>
  <c r="DE74" i="29" s="1"/>
  <c r="DE82" i="29" s="1"/>
  <c r="DE63" i="29" s="1"/>
  <c r="DE79" i="29" s="1"/>
  <c r="CG39" i="29"/>
  <c r="CG56" i="29" s="1"/>
  <c r="CG75" i="29" s="1"/>
  <c r="CG85" i="29" s="1"/>
  <c r="CG55" i="29"/>
  <c r="CG74" i="29" s="1"/>
  <c r="CG82" i="29" s="1"/>
  <c r="CG63" i="29" s="1"/>
  <c r="CG79" i="29" s="1"/>
  <c r="BY39" i="29"/>
  <c r="BY56" i="29" s="1"/>
  <c r="BY75" i="29" s="1"/>
  <c r="BY85" i="29" s="1"/>
  <c r="BY55" i="29"/>
  <c r="BY74" i="29" s="1"/>
  <c r="BY82" i="29" s="1"/>
  <c r="BY63" i="29" s="1"/>
  <c r="BY79" i="29" s="1"/>
  <c r="AS39" i="29"/>
  <c r="AS56" i="29" s="1"/>
  <c r="AS75" i="29" s="1"/>
  <c r="AS85" i="29" s="1"/>
  <c r="AS55" i="29"/>
  <c r="AS74" i="29" s="1"/>
  <c r="M39" i="29"/>
  <c r="M56" i="29" s="1"/>
  <c r="M75" i="29" s="1"/>
  <c r="M85" i="29" s="1"/>
  <c r="M55" i="29"/>
  <c r="M74" i="29" s="1"/>
  <c r="KZ39" i="29"/>
  <c r="KZ56" i="29" s="1"/>
  <c r="KZ75" i="29" s="1"/>
  <c r="KZ85" i="29" s="1"/>
  <c r="KZ55" i="29"/>
  <c r="KZ74" i="29" s="1"/>
  <c r="JT39" i="29"/>
  <c r="JT56" i="29" s="1"/>
  <c r="JT75" i="29" s="1"/>
  <c r="JT85" i="29" s="1"/>
  <c r="JT55" i="29"/>
  <c r="JT74" i="29" s="1"/>
  <c r="JT82" i="29" s="1"/>
  <c r="JT63" i="29" s="1"/>
  <c r="JT79" i="29" s="1"/>
  <c r="JT84" i="29" s="1"/>
  <c r="IN39" i="29"/>
  <c r="IN56" i="29" s="1"/>
  <c r="IN75" i="29" s="1"/>
  <c r="IN85" i="29" s="1"/>
  <c r="IN55" i="29"/>
  <c r="IN74" i="29" s="1"/>
  <c r="IN82" i="29" s="1"/>
  <c r="IN63" i="29" s="1"/>
  <c r="IN79" i="29" s="1"/>
  <c r="IN84" i="29" s="1"/>
  <c r="HX39" i="29"/>
  <c r="HX56" i="29" s="1"/>
  <c r="HX75" i="29" s="1"/>
  <c r="HX85" i="29" s="1"/>
  <c r="HX55" i="29"/>
  <c r="HX74" i="29" s="1"/>
  <c r="HX82" i="29" s="1"/>
  <c r="HX63" i="29" s="1"/>
  <c r="HX79" i="29" s="1"/>
  <c r="HH39" i="29"/>
  <c r="HH56" i="29" s="1"/>
  <c r="HH75" i="29" s="1"/>
  <c r="HH85" i="29" s="1"/>
  <c r="HH55" i="29"/>
  <c r="HH74" i="29" s="1"/>
  <c r="HH82" i="29" s="1"/>
  <c r="HH63" i="29" s="1"/>
  <c r="HH79" i="29" s="1"/>
  <c r="GZ39" i="29"/>
  <c r="GZ56" i="29" s="1"/>
  <c r="GZ75" i="29" s="1"/>
  <c r="GZ85" i="29" s="1"/>
  <c r="GZ55" i="29"/>
  <c r="GZ74" i="29" s="1"/>
  <c r="CJ39" i="29"/>
  <c r="CJ56" i="29" s="1"/>
  <c r="CJ75" i="29" s="1"/>
  <c r="CJ85" i="29" s="1"/>
  <c r="CJ55" i="29"/>
  <c r="CJ74" i="29" s="1"/>
  <c r="CJ82" i="29" s="1"/>
  <c r="CJ63" i="29" s="1"/>
  <c r="CJ79" i="29" s="1"/>
  <c r="AN39" i="29"/>
  <c r="AN56" i="29" s="1"/>
  <c r="AN75" i="29" s="1"/>
  <c r="AN85" i="29" s="1"/>
  <c r="AN55" i="29"/>
  <c r="AN74" i="29" s="1"/>
  <c r="AN82" i="29" s="1"/>
  <c r="AN63" i="29" s="1"/>
  <c r="AN79" i="29" s="1"/>
  <c r="AN84" i="29" s="1"/>
  <c r="X39" i="29"/>
  <c r="X56" i="29" s="1"/>
  <c r="X75" i="29" s="1"/>
  <c r="X85" i="29" s="1"/>
  <c r="X55" i="29"/>
  <c r="X74" i="29" s="1"/>
  <c r="X82" i="29" s="1"/>
  <c r="X63" i="29" s="1"/>
  <c r="X79" i="29" s="1"/>
  <c r="LC39" i="29"/>
  <c r="LC56" i="29" s="1"/>
  <c r="LC75" i="29" s="1"/>
  <c r="LC85" i="29" s="1"/>
  <c r="LC55" i="29"/>
  <c r="LC74" i="29" s="1"/>
  <c r="LC82" i="29" s="1"/>
  <c r="LC63" i="29" s="1"/>
  <c r="LC79" i="29" s="1"/>
  <c r="II39" i="29"/>
  <c r="II56" i="29" s="1"/>
  <c r="II75" i="29" s="1"/>
  <c r="II85" i="29" s="1"/>
  <c r="II55" i="29"/>
  <c r="II74" i="29" s="1"/>
  <c r="II82" i="29" s="1"/>
  <c r="II63" i="29" s="1"/>
  <c r="II79" i="29" s="1"/>
  <c r="HC84" i="29"/>
  <c r="GU39" i="29"/>
  <c r="GU56" i="29" s="1"/>
  <c r="GU75" i="29" s="1"/>
  <c r="GU85" i="29" s="1"/>
  <c r="GU55" i="29"/>
  <c r="GU74" i="29" s="1"/>
  <c r="EI39" i="29"/>
  <c r="EI56" i="29" s="1"/>
  <c r="EI75" i="29" s="1"/>
  <c r="EI85" i="29" s="1"/>
  <c r="EI55" i="29"/>
  <c r="EI74" i="29" s="1"/>
  <c r="EI82" i="29" s="1"/>
  <c r="EI63" i="29" s="1"/>
  <c r="EI79" i="29" s="1"/>
  <c r="EI84" i="29" s="1"/>
  <c r="CE39" i="29"/>
  <c r="CE56" i="29" s="1"/>
  <c r="CE75" i="29" s="1"/>
  <c r="CE85" i="29" s="1"/>
  <c r="CE55" i="29"/>
  <c r="CE74" i="29" s="1"/>
  <c r="AI39" i="29"/>
  <c r="AI56" i="29" s="1"/>
  <c r="AI75" i="29" s="1"/>
  <c r="AI85" i="29" s="1"/>
  <c r="AI55" i="29"/>
  <c r="AI74" i="29" s="1"/>
  <c r="AI82" i="29" s="1"/>
  <c r="AI63" i="29" s="1"/>
  <c r="AI79" i="29" s="1"/>
  <c r="GX39" i="29"/>
  <c r="GX56" i="29" s="1"/>
  <c r="GX75" i="29" s="1"/>
  <c r="GX85" i="29" s="1"/>
  <c r="GX55" i="29"/>
  <c r="GX74" i="29" s="1"/>
  <c r="GX82" i="29" s="1"/>
  <c r="GX63" i="29" s="1"/>
  <c r="GX79" i="29" s="1"/>
  <c r="GH39" i="29"/>
  <c r="GH56" i="29" s="1"/>
  <c r="GH75" i="29" s="1"/>
  <c r="GH85" i="29" s="1"/>
  <c r="GH55" i="29"/>
  <c r="GH74" i="29" s="1"/>
  <c r="GH82" i="29" s="1"/>
  <c r="GH63" i="29" s="1"/>
  <c r="GH79" i="29" s="1"/>
  <c r="DV39" i="29"/>
  <c r="DV56" i="29" s="1"/>
  <c r="DV75" i="29" s="1"/>
  <c r="DV85" i="29" s="1"/>
  <c r="DV55" i="29"/>
  <c r="DV74" i="29" s="1"/>
  <c r="DV82" i="29" s="1"/>
  <c r="DV63" i="29" s="1"/>
  <c r="DV79" i="29" s="1"/>
  <c r="DV84" i="29" s="1"/>
  <c r="IO39" i="29"/>
  <c r="IO56" i="29" s="1"/>
  <c r="IO75" i="29" s="1"/>
  <c r="IO85" i="29" s="1"/>
  <c r="IO55" i="29"/>
  <c r="IO74" i="29" s="1"/>
  <c r="IO82" i="29" s="1"/>
  <c r="IO63" i="29" s="1"/>
  <c r="IO79" i="29" s="1"/>
  <c r="HQ39" i="29"/>
  <c r="HQ56" i="29" s="1"/>
  <c r="HQ75" i="29" s="1"/>
  <c r="HQ85" i="29" s="1"/>
  <c r="HQ55" i="29"/>
  <c r="HQ74" i="29" s="1"/>
  <c r="HQ82" i="29" s="1"/>
  <c r="HQ63" i="29" s="1"/>
  <c r="HQ79" i="29" s="1"/>
  <c r="HI39" i="29"/>
  <c r="HI56" i="29" s="1"/>
  <c r="HI75" i="29" s="1"/>
  <c r="HI85" i="29" s="1"/>
  <c r="HI55" i="29"/>
  <c r="HI74" i="29" s="1"/>
  <c r="HI82" i="29" s="1"/>
  <c r="HI63" i="29" s="1"/>
  <c r="HI79" i="29" s="1"/>
  <c r="GC39" i="29"/>
  <c r="GC56" i="29" s="1"/>
  <c r="GC75" i="29" s="1"/>
  <c r="GC85" i="29" s="1"/>
  <c r="GC55" i="29"/>
  <c r="GC74" i="29" s="1"/>
  <c r="GC82" i="29" s="1"/>
  <c r="GC63" i="29" s="1"/>
  <c r="GC79" i="29" s="1"/>
  <c r="ME84" i="29"/>
  <c r="BZ39" i="29"/>
  <c r="BZ56" i="29" s="1"/>
  <c r="BZ75" i="29" s="1"/>
  <c r="BZ85" i="29" s="1"/>
  <c r="BZ55" i="29"/>
  <c r="BZ74" i="29" s="1"/>
  <c r="BZ82" i="29" s="1"/>
  <c r="BZ63" i="29" s="1"/>
  <c r="BZ79" i="29" s="1"/>
  <c r="BB39" i="29"/>
  <c r="BB56" i="29" s="1"/>
  <c r="BB75" i="29" s="1"/>
  <c r="BB85" i="29" s="1"/>
  <c r="BB55" i="29"/>
  <c r="BB74" i="29" s="1"/>
  <c r="BB82" i="29" s="1"/>
  <c r="BB63" i="29" s="1"/>
  <c r="BB79" i="29" s="1"/>
  <c r="AT39" i="29"/>
  <c r="AT56" i="29" s="1"/>
  <c r="AT75" i="29" s="1"/>
  <c r="AT85" i="29" s="1"/>
  <c r="AT55" i="29"/>
  <c r="AT74" i="29" s="1"/>
  <c r="AT82" i="29" s="1"/>
  <c r="AT63" i="29" s="1"/>
  <c r="AT79" i="29" s="1"/>
  <c r="N39" i="29"/>
  <c r="N56" i="29" s="1"/>
  <c r="N75" i="29" s="1"/>
  <c r="N85" i="29" s="1"/>
  <c r="N55" i="29"/>
  <c r="N74" i="29" s="1"/>
  <c r="N82" i="29" s="1"/>
  <c r="N63" i="29" s="1"/>
  <c r="N79" i="29" s="1"/>
  <c r="FX39" i="29"/>
  <c r="FX56" i="29" s="1"/>
  <c r="FX75" i="29" s="1"/>
  <c r="FX85" i="29" s="1"/>
  <c r="FX55" i="29"/>
  <c r="FX74" i="29" s="1"/>
  <c r="FX82" i="29" s="1"/>
  <c r="FX63" i="29" s="1"/>
  <c r="FX79" i="29" s="1"/>
  <c r="FX84" i="29" s="1"/>
  <c r="EB39" i="29"/>
  <c r="EB56" i="29" s="1"/>
  <c r="EB75" i="29" s="1"/>
  <c r="EB85" i="29" s="1"/>
  <c r="EB55" i="29"/>
  <c r="EB74" i="29" s="1"/>
  <c r="EB82" i="29" s="1"/>
  <c r="EB63" i="29" s="1"/>
  <c r="EB79" i="29" s="1"/>
  <c r="DL39" i="29"/>
  <c r="DL56" i="29" s="1"/>
  <c r="DL75" i="29" s="1"/>
  <c r="DL85" i="29" s="1"/>
  <c r="DL55" i="29"/>
  <c r="DL74" i="29" s="1"/>
  <c r="DL82" i="29" s="1"/>
  <c r="DL63" i="29" s="1"/>
  <c r="DL79" i="29" s="1"/>
  <c r="BP82" i="29"/>
  <c r="BP63" i="29" s="1"/>
  <c r="BP79" i="29" s="1"/>
  <c r="BP84" i="29" s="1"/>
  <c r="AZ39" i="29"/>
  <c r="AZ56" i="29" s="1"/>
  <c r="AZ75" i="29" s="1"/>
  <c r="AZ85" i="29" s="1"/>
  <c r="AZ55" i="29"/>
  <c r="AZ74" i="29" s="1"/>
  <c r="AZ82" i="29" s="1"/>
  <c r="AZ63" i="29" s="1"/>
  <c r="AZ79" i="29" s="1"/>
  <c r="MY39" i="29"/>
  <c r="MY56" i="29" s="1"/>
  <c r="MY75" i="29" s="1"/>
  <c r="MY85" i="29" s="1"/>
  <c r="MY55" i="29"/>
  <c r="MY74" i="29" s="1"/>
  <c r="MY82" i="29" s="1"/>
  <c r="MY63" i="29" s="1"/>
  <c r="MY79" i="29" s="1"/>
  <c r="MQ39" i="29"/>
  <c r="MQ56" i="29" s="1"/>
  <c r="MQ75" i="29" s="1"/>
  <c r="MQ85" i="29" s="1"/>
  <c r="MQ55" i="29"/>
  <c r="MQ74" i="29" s="1"/>
  <c r="MQ82" i="29" s="1"/>
  <c r="MQ63" i="29" s="1"/>
  <c r="MQ79" i="29" s="1"/>
  <c r="MQ84" i="29" s="1"/>
  <c r="HG39" i="29"/>
  <c r="HG56" i="29" s="1"/>
  <c r="HG75" i="29" s="1"/>
  <c r="HG85" i="29" s="1"/>
  <c r="HG55" i="29"/>
  <c r="HG74" i="29" s="1"/>
  <c r="HG82" i="29" s="1"/>
  <c r="HG63" i="29" s="1"/>
  <c r="HG79" i="29" s="1"/>
  <c r="CY39" i="29"/>
  <c r="CY56" i="29" s="1"/>
  <c r="CY75" i="29" s="1"/>
  <c r="CY85" i="29" s="1"/>
  <c r="CY55" i="29"/>
  <c r="CY74" i="29" s="1"/>
  <c r="AM39" i="29"/>
  <c r="AM56" i="29" s="1"/>
  <c r="AM75" i="29" s="1"/>
  <c r="AM85" i="29" s="1"/>
  <c r="AM55" i="29"/>
  <c r="AM74" i="29" s="1"/>
  <c r="AM82" i="29" s="1"/>
  <c r="AM63" i="29" s="1"/>
  <c r="AM79" i="29" s="1"/>
  <c r="LZ39" i="29"/>
  <c r="LZ56" i="29" s="1"/>
  <c r="LZ75" i="29" s="1"/>
  <c r="LZ85" i="29" s="1"/>
  <c r="LZ55" i="29"/>
  <c r="LZ74" i="29" s="1"/>
  <c r="LZ82" i="29" s="1"/>
  <c r="LZ63" i="29" s="1"/>
  <c r="LZ79" i="29" s="1"/>
  <c r="KL39" i="29"/>
  <c r="KL56" i="29" s="1"/>
  <c r="KL75" i="29" s="1"/>
  <c r="KL85" i="29" s="1"/>
  <c r="KL55" i="29"/>
  <c r="KL74" i="29" s="1"/>
  <c r="KL82" i="29" s="1"/>
  <c r="KL63" i="29" s="1"/>
  <c r="KL79" i="29" s="1"/>
  <c r="JV39" i="29"/>
  <c r="JV56" i="29" s="1"/>
  <c r="JV75" i="29" s="1"/>
  <c r="JV85" i="29" s="1"/>
  <c r="JV55" i="29"/>
  <c r="JV74" i="29" s="1"/>
  <c r="JV82" i="29" s="1"/>
  <c r="JV63" i="29" s="1"/>
  <c r="JV79" i="29" s="1"/>
  <c r="HJ39" i="29"/>
  <c r="HJ56" i="29" s="1"/>
  <c r="HJ75" i="29" s="1"/>
  <c r="HJ85" i="29" s="1"/>
  <c r="HJ55" i="29"/>
  <c r="HJ74" i="29" s="1"/>
  <c r="HJ82" i="29" s="1"/>
  <c r="HJ63" i="29" s="1"/>
  <c r="HJ79" i="29" s="1"/>
  <c r="FF39" i="29"/>
  <c r="FF56" i="29" s="1"/>
  <c r="FF75" i="29" s="1"/>
  <c r="FF85" i="29" s="1"/>
  <c r="FF55" i="29"/>
  <c r="FF74" i="29" s="1"/>
  <c r="FF82" i="29" s="1"/>
  <c r="FF63" i="29" s="1"/>
  <c r="FF79" i="29" s="1"/>
  <c r="EX39" i="29"/>
  <c r="EX56" i="29" s="1"/>
  <c r="EX75" i="29" s="1"/>
  <c r="EX85" i="29" s="1"/>
  <c r="EX55" i="29"/>
  <c r="EX74" i="29" s="1"/>
  <c r="EX82" i="29" s="1"/>
  <c r="EX63" i="29" s="1"/>
  <c r="EX79" i="29" s="1"/>
  <c r="DB55" i="29"/>
  <c r="DB74" i="29" s="1"/>
  <c r="DB82" i="29" s="1"/>
  <c r="DB63" i="29" s="1"/>
  <c r="DB79" i="29" s="1"/>
  <c r="DB39" i="29"/>
  <c r="DB56" i="29" s="1"/>
  <c r="DB75" i="29" s="1"/>
  <c r="DB85" i="29" s="1"/>
  <c r="KW39" i="29"/>
  <c r="KW56" i="29" s="1"/>
  <c r="KW75" i="29" s="1"/>
  <c r="KW85" i="29" s="1"/>
  <c r="KW55" i="29"/>
  <c r="KW74" i="29" s="1"/>
  <c r="JQ39" i="29"/>
  <c r="JQ56" i="29" s="1"/>
  <c r="JQ75" i="29" s="1"/>
  <c r="JQ85" i="29" s="1"/>
  <c r="JQ55" i="29"/>
  <c r="JQ74" i="29" s="1"/>
  <c r="JQ82" i="29" s="1"/>
  <c r="JQ63" i="29" s="1"/>
  <c r="JQ79" i="29" s="1"/>
  <c r="DQ84" i="29"/>
  <c r="DI39" i="29"/>
  <c r="DI56" i="29" s="1"/>
  <c r="DI75" i="29" s="1"/>
  <c r="DI85" i="29" s="1"/>
  <c r="DI55" i="29"/>
  <c r="DI74" i="29" s="1"/>
  <c r="DI82" i="29" s="1"/>
  <c r="DI63" i="29" s="1"/>
  <c r="DI79" i="29" s="1"/>
  <c r="CK39" i="29"/>
  <c r="CK56" i="29" s="1"/>
  <c r="CK75" i="29" s="1"/>
  <c r="CK85" i="29" s="1"/>
  <c r="CK55" i="29"/>
  <c r="CK74" i="29" s="1"/>
  <c r="CK82" i="29" s="1"/>
  <c r="CK63" i="29" s="1"/>
  <c r="CK79" i="29" s="1"/>
  <c r="CK84" i="29" s="1"/>
  <c r="BE82" i="29"/>
  <c r="BE63" i="29" s="1"/>
  <c r="BE79" i="29" s="1"/>
  <c r="BE84" i="29" s="1"/>
  <c r="AW39" i="29"/>
  <c r="AW56" i="29" s="1"/>
  <c r="AW75" i="29" s="1"/>
  <c r="AW85" i="29" s="1"/>
  <c r="AW55" i="29"/>
  <c r="AW74" i="29" s="1"/>
  <c r="AW82" i="29" s="1"/>
  <c r="AW63" i="29" s="1"/>
  <c r="AW79" i="29" s="1"/>
  <c r="AW84" i="29" s="1"/>
  <c r="Y39" i="29"/>
  <c r="Y56" i="29" s="1"/>
  <c r="Y75" i="29" s="1"/>
  <c r="Y85" i="29" s="1"/>
  <c r="Y55" i="29"/>
  <c r="Y74" i="29" s="1"/>
  <c r="Y82" i="29" s="1"/>
  <c r="Y63" i="29" s="1"/>
  <c r="Y79" i="29" s="1"/>
  <c r="Q39" i="29"/>
  <c r="Q56" i="29" s="1"/>
  <c r="Q75" i="29" s="1"/>
  <c r="Q85" i="29" s="1"/>
  <c r="Q55" i="29"/>
  <c r="Q74" i="29" s="1"/>
  <c r="LL82" i="29"/>
  <c r="LL63" i="29" s="1"/>
  <c r="LL79" i="29" s="1"/>
  <c r="LL84" i="29" s="1"/>
  <c r="JX39" i="29"/>
  <c r="JX56" i="29" s="1"/>
  <c r="JX75" i="29" s="1"/>
  <c r="JX85" i="29" s="1"/>
  <c r="JX55" i="29"/>
  <c r="JX74" i="29" s="1"/>
  <c r="JX82" i="29" s="1"/>
  <c r="JX63" i="29" s="1"/>
  <c r="JX79" i="29" s="1"/>
  <c r="IR39" i="29"/>
  <c r="IR56" i="29" s="1"/>
  <c r="IR75" i="29" s="1"/>
  <c r="IR85" i="29" s="1"/>
  <c r="IR55" i="29"/>
  <c r="IR74" i="29" s="1"/>
  <c r="IR82" i="29" s="1"/>
  <c r="IR63" i="29" s="1"/>
  <c r="IR79" i="29" s="1"/>
  <c r="HD39" i="29"/>
  <c r="HD56" i="29" s="1"/>
  <c r="HD75" i="29" s="1"/>
  <c r="HD85" i="29" s="1"/>
  <c r="HD55" i="29"/>
  <c r="HD74" i="29" s="1"/>
  <c r="HD82" i="29" s="1"/>
  <c r="HD63" i="29" s="1"/>
  <c r="HD79" i="29" s="1"/>
  <c r="CN39" i="29"/>
  <c r="CN56" i="29" s="1"/>
  <c r="CN75" i="29" s="1"/>
  <c r="CN85" i="29" s="1"/>
  <c r="CN55" i="29"/>
  <c r="CN74" i="29" s="1"/>
  <c r="CN82" i="29" s="1"/>
  <c r="CN63" i="29" s="1"/>
  <c r="CN79" i="29" s="1"/>
  <c r="AB39" i="29"/>
  <c r="AB56" i="29" s="1"/>
  <c r="AB75" i="29" s="1"/>
  <c r="AB85" i="29" s="1"/>
  <c r="AB55" i="29"/>
  <c r="AB74" i="29" s="1"/>
  <c r="AB82" i="29" s="1"/>
  <c r="AB63" i="29" s="1"/>
  <c r="AB79" i="29" s="1"/>
  <c r="AB84" i="29" s="1"/>
  <c r="IE39" i="29"/>
  <c r="IE56" i="29" s="1"/>
  <c r="IE75" i="29" s="1"/>
  <c r="IE85" i="29" s="1"/>
  <c r="IE55" i="29"/>
  <c r="IE74" i="29" s="1"/>
  <c r="IE82" i="29" s="1"/>
  <c r="IE63" i="29" s="1"/>
  <c r="IE79" i="29" s="1"/>
  <c r="FS39" i="29"/>
  <c r="FS56" i="29" s="1"/>
  <c r="FS75" i="29" s="1"/>
  <c r="FS85" i="29" s="1"/>
  <c r="FS55" i="29"/>
  <c r="FS74" i="29" s="1"/>
  <c r="FS82" i="29" s="1"/>
  <c r="FS63" i="29" s="1"/>
  <c r="FS79" i="29" s="1"/>
  <c r="DG39" i="29"/>
  <c r="DG56" i="29" s="1"/>
  <c r="DG75" i="29" s="1"/>
  <c r="DG85" i="29" s="1"/>
  <c r="DG55" i="29"/>
  <c r="DG74" i="29" s="1"/>
  <c r="DG82" i="29" s="1"/>
  <c r="DG63" i="29" s="1"/>
  <c r="DG79" i="29" s="1"/>
  <c r="MX82" i="29"/>
  <c r="MX63" i="29" s="1"/>
  <c r="MX79" i="29" s="1"/>
  <c r="MX84" i="29" s="1"/>
  <c r="MH39" i="29"/>
  <c r="MH56" i="29" s="1"/>
  <c r="MH75" i="29" s="1"/>
  <c r="MH85" i="29" s="1"/>
  <c r="MH55" i="29"/>
  <c r="MH74" i="29" s="1"/>
  <c r="MH82" i="29" s="1"/>
  <c r="MH63" i="29" s="1"/>
  <c r="MH79" i="29" s="1"/>
  <c r="JN39" i="29"/>
  <c r="JN56" i="29" s="1"/>
  <c r="JN75" i="29" s="1"/>
  <c r="JN85" i="29" s="1"/>
  <c r="JN55" i="29"/>
  <c r="JN74" i="29" s="1"/>
  <c r="JN82" i="29" s="1"/>
  <c r="JN63" i="29" s="1"/>
  <c r="JN79" i="29" s="1"/>
  <c r="JN84" i="29" s="1"/>
  <c r="HB39" i="29"/>
  <c r="HB56" i="29" s="1"/>
  <c r="HB75" i="29" s="1"/>
  <c r="HB85" i="29" s="1"/>
  <c r="HB55" i="29"/>
  <c r="HB74" i="29" s="1"/>
  <c r="FN82" i="29"/>
  <c r="FN63" i="29" s="1"/>
  <c r="FN79" i="29" s="1"/>
  <c r="FN84" i="29" s="1"/>
  <c r="EP39" i="29"/>
  <c r="EP56" i="29" s="1"/>
  <c r="EP75" i="29" s="1"/>
  <c r="EP85" i="29" s="1"/>
  <c r="EP55" i="29"/>
  <c r="EP74" i="29" s="1"/>
  <c r="IC39" i="29"/>
  <c r="IC56" i="29" s="1"/>
  <c r="IC75" i="29" s="1"/>
  <c r="IC85" i="29" s="1"/>
  <c r="IC55" i="29"/>
  <c r="IC74" i="29" s="1"/>
  <c r="IC82" i="29" s="1"/>
  <c r="IC63" i="29" s="1"/>
  <c r="IC79" i="29" s="1"/>
  <c r="GW39" i="29"/>
  <c r="GW56" i="29" s="1"/>
  <c r="GW75" i="29" s="1"/>
  <c r="GW85" i="29" s="1"/>
  <c r="GW55" i="29"/>
  <c r="GW74" i="29" s="1"/>
  <c r="GW82" i="29" s="1"/>
  <c r="GW63" i="29" s="1"/>
  <c r="GW79" i="29" s="1"/>
  <c r="FQ39" i="29"/>
  <c r="FQ56" i="29" s="1"/>
  <c r="FQ75" i="29" s="1"/>
  <c r="FQ85" i="29" s="1"/>
  <c r="FQ55" i="29"/>
  <c r="FQ74" i="29" s="1"/>
  <c r="FQ82" i="29" s="1"/>
  <c r="FQ63" i="29" s="1"/>
  <c r="FQ79" i="29" s="1"/>
  <c r="FQ84" i="29" s="1"/>
  <c r="MI39" i="29"/>
  <c r="MI56" i="29" s="1"/>
  <c r="MI75" i="29" s="1"/>
  <c r="MI85" i="29" s="1"/>
  <c r="MI55" i="29"/>
  <c r="MI74" i="29" s="1"/>
  <c r="MI82" i="29" s="1"/>
  <c r="MI63" i="29" s="1"/>
  <c r="MI79" i="29" s="1"/>
  <c r="MI84" i="29" s="1"/>
  <c r="CD39" i="29"/>
  <c r="CD56" i="29" s="1"/>
  <c r="CD75" i="29" s="1"/>
  <c r="CD85" i="29" s="1"/>
  <c r="CD55" i="29"/>
  <c r="CD74" i="29" s="1"/>
  <c r="CD82" i="29" s="1"/>
  <c r="CD63" i="29" s="1"/>
  <c r="CD79" i="29" s="1"/>
  <c r="CD84" i="29" s="1"/>
  <c r="BN39" i="29"/>
  <c r="BN56" i="29" s="1"/>
  <c r="BN75" i="29" s="1"/>
  <c r="BN85" i="29" s="1"/>
  <c r="BN55" i="29"/>
  <c r="BN74" i="29" s="1"/>
  <c r="BN82" i="29" s="1"/>
  <c r="BN63" i="29" s="1"/>
  <c r="BN79" i="29" s="1"/>
  <c r="BF39" i="29"/>
  <c r="BF56" i="29" s="1"/>
  <c r="BF75" i="29" s="1"/>
  <c r="BF85" i="29" s="1"/>
  <c r="BF55" i="29"/>
  <c r="BF74" i="29" s="1"/>
  <c r="BF82" i="29" s="1"/>
  <c r="BF63" i="29" s="1"/>
  <c r="BF79" i="29" s="1"/>
  <c r="BF84" i="29" s="1"/>
  <c r="AX39" i="29"/>
  <c r="AX56" i="29" s="1"/>
  <c r="AX75" i="29" s="1"/>
  <c r="AX85" i="29" s="1"/>
  <c r="AX55" i="29"/>
  <c r="AX74" i="29" s="1"/>
  <c r="AX82" i="29" s="1"/>
  <c r="AX63" i="29" s="1"/>
  <c r="AX79" i="29" s="1"/>
  <c r="Z39" i="29"/>
  <c r="Z56" i="29" s="1"/>
  <c r="Z75" i="29" s="1"/>
  <c r="Z85" i="29" s="1"/>
  <c r="Z55" i="29"/>
  <c r="Z74" i="29" s="1"/>
  <c r="Z82" i="29" s="1"/>
  <c r="Z63" i="29" s="1"/>
  <c r="Z79" i="29" s="1"/>
  <c r="R39" i="29"/>
  <c r="R56" i="29" s="1"/>
  <c r="R75" i="29" s="1"/>
  <c r="R85" i="29" s="1"/>
  <c r="R55" i="29"/>
  <c r="R74" i="29" s="1"/>
  <c r="R82" i="29" s="1"/>
  <c r="R63" i="29" s="1"/>
  <c r="R79" i="29" s="1"/>
  <c r="NK36" i="29"/>
  <c r="NK37" i="29" s="1"/>
  <c r="HP39" i="29"/>
  <c r="HP56" i="29" s="1"/>
  <c r="HP75" i="29" s="1"/>
  <c r="HP85" i="29" s="1"/>
  <c r="HP55" i="29"/>
  <c r="HP74" i="29" s="1"/>
  <c r="HP82" i="29" s="1"/>
  <c r="HP63" i="29" s="1"/>
  <c r="HP79" i="29" s="1"/>
  <c r="HP84" i="29" s="1"/>
  <c r="FD84" i="29"/>
  <c r="CR39" i="29"/>
  <c r="CR56" i="29" s="1"/>
  <c r="CR75" i="29" s="1"/>
  <c r="CR85" i="29" s="1"/>
  <c r="CR55" i="29"/>
  <c r="CR74" i="29" s="1"/>
  <c r="CB39" i="29"/>
  <c r="CB56" i="29" s="1"/>
  <c r="CB75" i="29" s="1"/>
  <c r="CB85" i="29" s="1"/>
  <c r="CB55" i="29"/>
  <c r="CB74" i="29" s="1"/>
  <c r="CB82" i="29" s="1"/>
  <c r="CB63" i="29" s="1"/>
  <c r="CB79" i="29" s="1"/>
  <c r="AF82" i="29"/>
  <c r="AF63" i="29" s="1"/>
  <c r="AF79" i="29" s="1"/>
  <c r="AF81" i="29" s="1"/>
  <c r="P39" i="29"/>
  <c r="P56" i="29" s="1"/>
  <c r="P75" i="29" s="1"/>
  <c r="P85" i="29" s="1"/>
  <c r="P55" i="29"/>
  <c r="P74" i="29" s="1"/>
  <c r="P82" i="29" s="1"/>
  <c r="P63" i="29" s="1"/>
  <c r="P79" i="29" s="1"/>
  <c r="MM43" i="29"/>
  <c r="MM44" i="29" s="1"/>
  <c r="KU84" i="29"/>
  <c r="KE39" i="29"/>
  <c r="KE56" i="29" s="1"/>
  <c r="KE75" i="29" s="1"/>
  <c r="KE85" i="29" s="1"/>
  <c r="KE55" i="29"/>
  <c r="KE74" i="29" s="1"/>
  <c r="KE82" i="29" s="1"/>
  <c r="KE63" i="29" s="1"/>
  <c r="KE79" i="29" s="1"/>
  <c r="IQ43" i="29"/>
  <c r="IQ44" i="29" s="1"/>
  <c r="IA39" i="29"/>
  <c r="IA56" i="29" s="1"/>
  <c r="IA75" i="29" s="1"/>
  <c r="IA85" i="29" s="1"/>
  <c r="IA55" i="29"/>
  <c r="IA74" i="29" s="1"/>
  <c r="IA82" i="29" s="1"/>
  <c r="IA63" i="29" s="1"/>
  <c r="IA79" i="29" s="1"/>
  <c r="CM39" i="29"/>
  <c r="CM56" i="29" s="1"/>
  <c r="CM75" i="29" s="1"/>
  <c r="CM85" i="29" s="1"/>
  <c r="CM55" i="29"/>
  <c r="CM74" i="29" s="1"/>
  <c r="CM82" i="29" s="1"/>
  <c r="CM63" i="29" s="1"/>
  <c r="CM79" i="29" s="1"/>
  <c r="CM84" i="29" s="1"/>
  <c r="AQ81" i="29"/>
  <c r="AA39" i="29"/>
  <c r="AA56" i="29" s="1"/>
  <c r="AA75" i="29" s="1"/>
  <c r="AA85" i="29" s="1"/>
  <c r="AA55" i="29"/>
  <c r="AA74" i="29" s="1"/>
  <c r="AA82" i="29" s="1"/>
  <c r="AA63" i="29" s="1"/>
  <c r="AA79" i="29" s="1"/>
  <c r="LN39" i="29"/>
  <c r="LN56" i="29" s="1"/>
  <c r="LN75" i="29" s="1"/>
  <c r="LN85" i="29" s="1"/>
  <c r="LN55" i="29"/>
  <c r="LN74" i="29" s="1"/>
  <c r="JR81" i="29"/>
  <c r="JB39" i="29"/>
  <c r="JB56" i="29" s="1"/>
  <c r="JB75" i="29" s="1"/>
  <c r="JB85" i="29" s="1"/>
  <c r="JB55" i="29"/>
  <c r="JB74" i="29" s="1"/>
  <c r="JB82" i="29" s="1"/>
  <c r="JB63" i="29" s="1"/>
  <c r="JB79" i="29" s="1"/>
  <c r="HF84" i="29"/>
  <c r="GP39" i="29"/>
  <c r="GP56" i="29" s="1"/>
  <c r="GP75" i="29" s="1"/>
  <c r="GP85" i="29" s="1"/>
  <c r="GP55" i="29"/>
  <c r="GP74" i="29" s="1"/>
  <c r="FJ43" i="29"/>
  <c r="FJ44" i="29" s="1"/>
  <c r="ED39" i="29"/>
  <c r="ED56" i="29" s="1"/>
  <c r="ED75" i="29" s="1"/>
  <c r="ED85" i="29" s="1"/>
  <c r="ED55" i="29"/>
  <c r="ED74" i="29" s="1"/>
  <c r="ED82" i="29" s="1"/>
  <c r="ED63" i="29" s="1"/>
  <c r="ED79" i="29" s="1"/>
  <c r="HS85" i="29"/>
  <c r="NI12" i="29"/>
  <c r="NH103" i="29"/>
  <c r="NK104" i="29"/>
  <c r="G23" i="29"/>
  <c r="G26" i="29" s="1"/>
  <c r="G29" i="29" s="1"/>
  <c r="G18" i="29"/>
  <c r="JR84" i="29" l="1"/>
  <c r="DH43" i="29"/>
  <c r="DH44" i="29" s="1"/>
  <c r="U84" i="29"/>
  <c r="BC84" i="29"/>
  <c r="BC91" i="29" s="1"/>
  <c r="HZ84" i="29"/>
  <c r="IU84" i="29"/>
  <c r="LD84" i="29"/>
  <c r="KU81" i="29"/>
  <c r="MD43" i="29"/>
  <c r="MD44" i="29" s="1"/>
  <c r="MM84" i="29"/>
  <c r="IJ84" i="29"/>
  <c r="IJ91" i="29" s="1"/>
  <c r="MO84" i="29"/>
  <c r="MO92" i="29" s="1"/>
  <c r="EN81" i="29"/>
  <c r="CH84" i="29"/>
  <c r="FT43" i="29"/>
  <c r="FT44" i="29" s="1"/>
  <c r="LK43" i="29"/>
  <c r="LK44" i="29" s="1"/>
  <c r="EV84" i="29"/>
  <c r="IK84" i="29"/>
  <c r="MF84" i="29"/>
  <c r="MF86" i="29" s="1"/>
  <c r="FD81" i="29"/>
  <c r="DK43" i="29"/>
  <c r="DK44" i="29" s="1"/>
  <c r="FT86" i="29"/>
  <c r="CC81" i="29"/>
  <c r="AU84" i="29"/>
  <c r="AU94" i="29" s="1"/>
  <c r="IT81" i="29"/>
  <c r="GM86" i="29"/>
  <c r="JI81" i="29"/>
  <c r="AU81" i="29"/>
  <c r="BX81" i="29"/>
  <c r="IF86" i="29"/>
  <c r="HP86" i="29"/>
  <c r="KH43" i="29"/>
  <c r="KH44" i="29" s="1"/>
  <c r="FJ81" i="29"/>
  <c r="CF84" i="29"/>
  <c r="CF92" i="29" s="1"/>
  <c r="JC81" i="29"/>
  <c r="LF81" i="29"/>
  <c r="JC84" i="29"/>
  <c r="JC92" i="29" s="1"/>
  <c r="HV86" i="29"/>
  <c r="MC84" i="29"/>
  <c r="MA84" i="29"/>
  <c r="AV43" i="29"/>
  <c r="AV44" i="29" s="1"/>
  <c r="IL81" i="29"/>
  <c r="AV81" i="29"/>
  <c r="DO81" i="29"/>
  <c r="LD81" i="29"/>
  <c r="EN85" i="29"/>
  <c r="IN86" i="29"/>
  <c r="DX81" i="29"/>
  <c r="JS86" i="29"/>
  <c r="EO84" i="29"/>
  <c r="KP84" i="29"/>
  <c r="KP90" i="29" s="1"/>
  <c r="EL43" i="29"/>
  <c r="EL44" i="29" s="1"/>
  <c r="EK86" i="29"/>
  <c r="EY81" i="29"/>
  <c r="L84" i="29"/>
  <c r="L91" i="29" s="1"/>
  <c r="CU43" i="29"/>
  <c r="CU44" i="29" s="1"/>
  <c r="KQ86" i="29"/>
  <c r="BW86" i="29"/>
  <c r="HS84" i="29"/>
  <c r="HS91" i="29" s="1"/>
  <c r="DO43" i="29"/>
  <c r="DO44" i="29" s="1"/>
  <c r="BF86" i="29"/>
  <c r="CD86" i="29"/>
  <c r="JS81" i="29"/>
  <c r="GM81" i="29"/>
  <c r="AO84" i="29"/>
  <c r="AO92" i="29" s="1"/>
  <c r="DF86" i="29"/>
  <c r="GV84" i="29"/>
  <c r="GV91" i="29" s="1"/>
  <c r="BO84" i="29"/>
  <c r="BO94" i="29" s="1"/>
  <c r="FQ86" i="29"/>
  <c r="LQ81" i="29"/>
  <c r="HV43" i="29"/>
  <c r="HV44" i="29" s="1"/>
  <c r="CM86" i="29"/>
  <c r="HK84" i="29"/>
  <c r="HK92" i="29" s="1"/>
  <c r="FY84" i="29"/>
  <c r="KF84" i="29"/>
  <c r="KF94" i="29" s="1"/>
  <c r="MF81" i="29"/>
  <c r="K81" i="29"/>
  <c r="EY86" i="29"/>
  <c r="BX86" i="29"/>
  <c r="JP84" i="29"/>
  <c r="JP91" i="29" s="1"/>
  <c r="NB84" i="29"/>
  <c r="NB90" i="29" s="1"/>
  <c r="KM84" i="29"/>
  <c r="KM93" i="29" s="1"/>
  <c r="AR84" i="29"/>
  <c r="AR91" i="29" s="1"/>
  <c r="MD84" i="29"/>
  <c r="MD91" i="29" s="1"/>
  <c r="MD81" i="29"/>
  <c r="GA82" i="29"/>
  <c r="GA63" i="29" s="1"/>
  <c r="GA79" i="29" s="1"/>
  <c r="GA84" i="29" s="1"/>
  <c r="MC81" i="29"/>
  <c r="DO84" i="29"/>
  <c r="DO94" i="29" s="1"/>
  <c r="S81" i="29"/>
  <c r="CV81" i="29"/>
  <c r="BR86" i="29"/>
  <c r="FL84" i="29"/>
  <c r="FL92" i="29" s="1"/>
  <c r="AV84" i="29"/>
  <c r="AV92" i="29" s="1"/>
  <c r="DR84" i="29"/>
  <c r="DR92" i="29" s="1"/>
  <c r="AQ86" i="29"/>
  <c r="AQ87" i="29" s="1"/>
  <c r="EL81" i="29"/>
  <c r="FW43" i="29"/>
  <c r="FW44" i="29" s="1"/>
  <c r="CL84" i="29"/>
  <c r="CL94" i="29" s="1"/>
  <c r="EL84" i="29"/>
  <c r="EL94" i="29" s="1"/>
  <c r="HF81" i="29"/>
  <c r="MT43" i="29"/>
  <c r="MT44" i="29" s="1"/>
  <c r="BG43" i="29"/>
  <c r="BG44" i="29" s="1"/>
  <c r="KQ81" i="29"/>
  <c r="MK84" i="29"/>
  <c r="MK92" i="29" s="1"/>
  <c r="FX86" i="29"/>
  <c r="V84" i="29"/>
  <c r="V92" i="29" s="1"/>
  <c r="IY81" i="29"/>
  <c r="EW81" i="29"/>
  <c r="S84" i="29"/>
  <c r="S91" i="29" s="1"/>
  <c r="AN86" i="29"/>
  <c r="DM84" i="29"/>
  <c r="DM95" i="29" s="1"/>
  <c r="CV84" i="29"/>
  <c r="CV86" i="29" s="1"/>
  <c r="MM81" i="29"/>
  <c r="HM84" i="29"/>
  <c r="BK84" i="29"/>
  <c r="BK91" i="29" s="1"/>
  <c r="L81" i="29"/>
  <c r="MP84" i="29"/>
  <c r="MP94" i="29" s="1"/>
  <c r="HW84" i="29"/>
  <c r="GF84" i="29"/>
  <c r="GF93" i="29" s="1"/>
  <c r="IY84" i="29"/>
  <c r="IY92" i="29" s="1"/>
  <c r="EW84" i="29"/>
  <c r="EW86" i="29" s="1"/>
  <c r="GK84" i="29"/>
  <c r="GK94" i="29" s="1"/>
  <c r="LF84" i="29"/>
  <c r="LF90" i="29" s="1"/>
  <c r="EV81" i="29"/>
  <c r="AL81" i="29"/>
  <c r="FJ86" i="29"/>
  <c r="FJ87" i="29" s="1"/>
  <c r="LH92" i="29"/>
  <c r="LH93" i="29"/>
  <c r="LH91" i="29"/>
  <c r="LH94" i="29"/>
  <c r="LH90" i="29"/>
  <c r="LH95" i="29"/>
  <c r="KV90" i="29"/>
  <c r="KV93" i="29"/>
  <c r="KV91" i="29"/>
  <c r="KV92" i="29"/>
  <c r="KV95" i="29"/>
  <c r="KV94" i="29"/>
  <c r="BL90" i="29"/>
  <c r="BL94" i="29"/>
  <c r="BL91" i="29"/>
  <c r="BL95" i="29"/>
  <c r="BL92" i="29"/>
  <c r="BL93" i="29"/>
  <c r="ES91" i="29"/>
  <c r="ES90" i="29"/>
  <c r="ES94" i="29"/>
  <c r="ES95" i="29"/>
  <c r="ES92" i="29"/>
  <c r="ES93" i="29"/>
  <c r="KB90" i="29"/>
  <c r="KB92" i="29"/>
  <c r="KB93" i="29"/>
  <c r="KB94" i="29"/>
  <c r="KB95" i="29"/>
  <c r="KB91" i="29"/>
  <c r="CW91" i="29"/>
  <c r="CW86" i="29"/>
  <c r="CW94" i="29"/>
  <c r="CW90" i="29"/>
  <c r="CW92" i="29"/>
  <c r="CW93" i="29"/>
  <c r="CW95" i="29"/>
  <c r="DJ92" i="29"/>
  <c r="DJ91" i="29"/>
  <c r="DJ93" i="29"/>
  <c r="DJ95" i="29"/>
  <c r="DJ90" i="29"/>
  <c r="DJ94" i="29"/>
  <c r="IP92" i="29"/>
  <c r="IP93" i="29"/>
  <c r="IP94" i="29"/>
  <c r="IP90" i="29"/>
  <c r="IP95" i="29"/>
  <c r="IP91" i="29"/>
  <c r="FB94" i="29"/>
  <c r="FB91" i="29"/>
  <c r="FB95" i="29"/>
  <c r="FB90" i="29"/>
  <c r="FB93" i="29"/>
  <c r="FB92" i="29"/>
  <c r="HN95" i="29"/>
  <c r="HN91" i="29"/>
  <c r="HN94" i="29"/>
  <c r="HN93" i="29"/>
  <c r="HN90" i="29"/>
  <c r="HN92" i="29"/>
  <c r="MX90" i="29"/>
  <c r="MX94" i="29"/>
  <c r="MX95" i="29"/>
  <c r="MX92" i="29"/>
  <c r="MX93" i="29"/>
  <c r="MX91" i="29"/>
  <c r="MJ90" i="29"/>
  <c r="MJ86" i="29"/>
  <c r="MJ95" i="29"/>
  <c r="MJ93" i="29"/>
  <c r="MJ91" i="29"/>
  <c r="MJ94" i="29"/>
  <c r="MJ92" i="29"/>
  <c r="FE90" i="29"/>
  <c r="FE92" i="29"/>
  <c r="FE91" i="29"/>
  <c r="FE95" i="29"/>
  <c r="FE93" i="29"/>
  <c r="FE94" i="29"/>
  <c r="GG92" i="29"/>
  <c r="GG91" i="29"/>
  <c r="GG95" i="29"/>
  <c r="GG90" i="29"/>
  <c r="GG94" i="29"/>
  <c r="GG93" i="29"/>
  <c r="AB90" i="29"/>
  <c r="AB92" i="29"/>
  <c r="AB94" i="29"/>
  <c r="AB95" i="29"/>
  <c r="AB93" i="29"/>
  <c r="AB91" i="29"/>
  <c r="MR91" i="29"/>
  <c r="MR94" i="29"/>
  <c r="MR95" i="29"/>
  <c r="MR90" i="29"/>
  <c r="MR92" i="29"/>
  <c r="MR93" i="29"/>
  <c r="JY91" i="29"/>
  <c r="JY95" i="29"/>
  <c r="JY93" i="29"/>
  <c r="JY92" i="29"/>
  <c r="JY94" i="29"/>
  <c r="JY90" i="29"/>
  <c r="EQ93" i="29"/>
  <c r="EQ92" i="29"/>
  <c r="EQ91" i="29"/>
  <c r="EQ94" i="29"/>
  <c r="EQ95" i="29"/>
  <c r="EQ90" i="29"/>
  <c r="HP92" i="29"/>
  <c r="HP93" i="29"/>
  <c r="HP94" i="29"/>
  <c r="HP91" i="29"/>
  <c r="HP95" i="29"/>
  <c r="HP90" i="29"/>
  <c r="FN94" i="29"/>
  <c r="FN90" i="29"/>
  <c r="FN91" i="29"/>
  <c r="FN95" i="29"/>
  <c r="FN92" i="29"/>
  <c r="FN93" i="29"/>
  <c r="JN86" i="29"/>
  <c r="JN94" i="29"/>
  <c r="JN91" i="29"/>
  <c r="JN90" i="29"/>
  <c r="JN92" i="29"/>
  <c r="JN95" i="29"/>
  <c r="JN93" i="29"/>
  <c r="DW91" i="29"/>
  <c r="DW90" i="29"/>
  <c r="DW94" i="29"/>
  <c r="DW92" i="29"/>
  <c r="DW95" i="29"/>
  <c r="DW93" i="29"/>
  <c r="ER92" i="29"/>
  <c r="ER91" i="29"/>
  <c r="ER95" i="29"/>
  <c r="ER90" i="29"/>
  <c r="ER86" i="29"/>
  <c r="ER94" i="29"/>
  <c r="ER93" i="29"/>
  <c r="AW92" i="29"/>
  <c r="AW95" i="29"/>
  <c r="AW93" i="29"/>
  <c r="AW90" i="29"/>
  <c r="AW94" i="29"/>
  <c r="AW91" i="29"/>
  <c r="CK91" i="29"/>
  <c r="CK92" i="29"/>
  <c r="CK93" i="29"/>
  <c r="CK95" i="29"/>
  <c r="CK86" i="29"/>
  <c r="CK90" i="29"/>
  <c r="CK94" i="29"/>
  <c r="MQ95" i="29"/>
  <c r="MQ90" i="29"/>
  <c r="MQ91" i="29"/>
  <c r="MQ93" i="29"/>
  <c r="MQ94" i="29"/>
  <c r="MQ86" i="29"/>
  <c r="MQ92" i="29"/>
  <c r="DV94" i="29"/>
  <c r="DV91" i="29"/>
  <c r="DV93" i="29"/>
  <c r="DV86" i="29"/>
  <c r="DV90" i="29"/>
  <c r="DV92" i="29"/>
  <c r="DV95" i="29"/>
  <c r="JJ94" i="29"/>
  <c r="JJ90" i="29"/>
  <c r="JJ92" i="29"/>
  <c r="JJ93" i="29"/>
  <c r="JJ91" i="29"/>
  <c r="JJ95" i="29"/>
  <c r="CZ91" i="29"/>
  <c r="CZ94" i="29"/>
  <c r="CZ90" i="29"/>
  <c r="CZ92" i="29"/>
  <c r="CZ95" i="29"/>
  <c r="CZ93" i="29"/>
  <c r="LV91" i="29"/>
  <c r="LV92" i="29"/>
  <c r="LV93" i="29"/>
  <c r="LV94" i="29"/>
  <c r="LV90" i="29"/>
  <c r="LV95" i="29"/>
  <c r="BE93" i="29"/>
  <c r="BE92" i="29"/>
  <c r="BE95" i="29"/>
  <c r="BE94" i="29"/>
  <c r="BE90" i="29"/>
  <c r="BE91" i="29"/>
  <c r="CM93" i="29"/>
  <c r="CM90" i="29"/>
  <c r="CM95" i="29"/>
  <c r="CM92" i="29"/>
  <c r="CM94" i="29"/>
  <c r="CM91" i="29"/>
  <c r="EZ91" i="29"/>
  <c r="EZ92" i="29"/>
  <c r="EZ95" i="29"/>
  <c r="EZ90" i="29"/>
  <c r="EZ93" i="29"/>
  <c r="EZ94" i="29"/>
  <c r="LL93" i="29"/>
  <c r="LL92" i="29"/>
  <c r="LL95" i="29"/>
  <c r="LL91" i="29"/>
  <c r="LL94" i="29"/>
  <c r="LL90" i="29"/>
  <c r="EI93" i="29"/>
  <c r="EI90" i="29"/>
  <c r="EI91" i="29"/>
  <c r="EI95" i="29"/>
  <c r="EI92" i="29"/>
  <c r="EI94" i="29"/>
  <c r="JG90" i="29"/>
  <c r="JG91" i="29"/>
  <c r="JG92" i="29"/>
  <c r="JG93" i="29"/>
  <c r="JG94" i="29"/>
  <c r="JG95" i="29"/>
  <c r="BD91" i="29"/>
  <c r="BD95" i="29"/>
  <c r="BD93" i="29"/>
  <c r="BD92" i="29"/>
  <c r="BD90" i="29"/>
  <c r="BD94" i="29"/>
  <c r="JT93" i="29"/>
  <c r="JT91" i="29"/>
  <c r="JT90" i="29"/>
  <c r="JT95" i="29"/>
  <c r="JT92" i="29"/>
  <c r="JT94" i="29"/>
  <c r="JT86" i="29"/>
  <c r="AE92" i="29"/>
  <c r="AE93" i="29"/>
  <c r="AE95" i="29"/>
  <c r="AE90" i="29"/>
  <c r="AE94" i="29"/>
  <c r="AE91" i="29"/>
  <c r="W90" i="29"/>
  <c r="W92" i="29"/>
  <c r="W91" i="29"/>
  <c r="W94" i="29"/>
  <c r="W86" i="29"/>
  <c r="W95" i="29"/>
  <c r="W93" i="29"/>
  <c r="BQ91" i="29"/>
  <c r="BQ95" i="29"/>
  <c r="BQ94" i="29"/>
  <c r="BQ90" i="29"/>
  <c r="BQ86" i="29"/>
  <c r="BQ93" i="29"/>
  <c r="BQ92" i="29"/>
  <c r="JU92" i="29"/>
  <c r="JU93" i="29"/>
  <c r="JU94" i="29"/>
  <c r="JU90" i="29"/>
  <c r="JU91" i="29"/>
  <c r="JU95" i="29"/>
  <c r="IL95" i="29"/>
  <c r="IL92" i="29"/>
  <c r="IL91" i="29"/>
  <c r="IL93" i="29"/>
  <c r="IL94" i="29"/>
  <c r="IL90" i="29"/>
  <c r="IL86" i="29"/>
  <c r="LN82" i="29"/>
  <c r="LN63" i="29" s="1"/>
  <c r="LN79" i="29" s="1"/>
  <c r="LN81" i="29" s="1"/>
  <c r="AA84" i="29"/>
  <c r="BW92" i="29"/>
  <c r="BW95" i="29"/>
  <c r="BW91" i="29"/>
  <c r="BW94" i="29"/>
  <c r="BW90" i="29"/>
  <c r="BW93" i="29"/>
  <c r="HK81" i="29"/>
  <c r="KE84" i="29"/>
  <c r="CR43" i="29"/>
  <c r="CR44" i="29" s="1"/>
  <c r="HP81" i="29"/>
  <c r="R81" i="29"/>
  <c r="AX81" i="29"/>
  <c r="CD81" i="29"/>
  <c r="EP82" i="29"/>
  <c r="EP63" i="29" s="1"/>
  <c r="EP79" i="29" s="1"/>
  <c r="EP84" i="29" s="1"/>
  <c r="JN81" i="29"/>
  <c r="MH81" i="29"/>
  <c r="DG81" i="29"/>
  <c r="FS81" i="29"/>
  <c r="BH90" i="29"/>
  <c r="BH95" i="29"/>
  <c r="BH94" i="29"/>
  <c r="BH93" i="29"/>
  <c r="BH92" i="29"/>
  <c r="BH91" i="29"/>
  <c r="AW81" i="29"/>
  <c r="DI84" i="29"/>
  <c r="JQ84" i="29"/>
  <c r="KW82" i="29"/>
  <c r="KW63" i="29" s="1"/>
  <c r="KW79" i="29" s="1"/>
  <c r="KW84" i="29" s="1"/>
  <c r="GL91" i="29"/>
  <c r="GL95" i="29"/>
  <c r="GL92" i="29"/>
  <c r="GL93" i="29"/>
  <c r="GL90" i="29"/>
  <c r="GL94" i="29"/>
  <c r="LZ81" i="29"/>
  <c r="CY82" i="29"/>
  <c r="CY63" i="29" s="1"/>
  <c r="CY79" i="29" s="1"/>
  <c r="CY81" i="29" s="1"/>
  <c r="HG84" i="29"/>
  <c r="GC81" i="29"/>
  <c r="HI81" i="29"/>
  <c r="GH81" i="29"/>
  <c r="DS94" i="29"/>
  <c r="DS93" i="29"/>
  <c r="DS95" i="29"/>
  <c r="DS92" i="29"/>
  <c r="DS91" i="29"/>
  <c r="DS90" i="29"/>
  <c r="GU82" i="29"/>
  <c r="GU63" i="29" s="1"/>
  <c r="GU79" i="29" s="1"/>
  <c r="GU84" i="29" s="1"/>
  <c r="KM95" i="29"/>
  <c r="CJ84" i="29"/>
  <c r="EV86" i="29"/>
  <c r="GZ82" i="29"/>
  <c r="GZ63" i="29" s="1"/>
  <c r="GZ79" i="29" s="1"/>
  <c r="GZ81" i="29" s="1"/>
  <c r="KZ82" i="29"/>
  <c r="KZ63" i="29" s="1"/>
  <c r="KZ79" i="29" s="1"/>
  <c r="KZ84" i="29" s="1"/>
  <c r="M82" i="29"/>
  <c r="M63" i="29" s="1"/>
  <c r="M79" i="29" s="1"/>
  <c r="M84" i="29" s="1"/>
  <c r="BY84" i="29"/>
  <c r="DE81" i="29"/>
  <c r="EK81" i="29"/>
  <c r="LQ95" i="29"/>
  <c r="LQ93" i="29"/>
  <c r="LQ91" i="29"/>
  <c r="LQ94" i="29"/>
  <c r="LQ92" i="29"/>
  <c r="LQ90" i="29"/>
  <c r="MW81" i="29"/>
  <c r="FZ84" i="29"/>
  <c r="HV90" i="29"/>
  <c r="HV93" i="29"/>
  <c r="HV95" i="29"/>
  <c r="HV91" i="29"/>
  <c r="HV94" i="29"/>
  <c r="HV92" i="29"/>
  <c r="JB43" i="29"/>
  <c r="JB44" i="29" s="1"/>
  <c r="KX82" i="29"/>
  <c r="KX63" i="29" s="1"/>
  <c r="KX79" i="29" s="1"/>
  <c r="KX84" i="29" s="1"/>
  <c r="HK43" i="29"/>
  <c r="HK44" i="29" s="1"/>
  <c r="JO81" i="29"/>
  <c r="P84" i="29"/>
  <c r="CB43" i="29"/>
  <c r="CB44" i="29" s="1"/>
  <c r="GJ81" i="29"/>
  <c r="J84" i="29"/>
  <c r="AP84" i="29"/>
  <c r="FA90" i="29"/>
  <c r="FA95" i="29"/>
  <c r="FA92" i="29"/>
  <c r="FA94" i="29"/>
  <c r="FA91" i="29"/>
  <c r="FA93" i="29"/>
  <c r="FI82" i="29"/>
  <c r="FI63" i="29" s="1"/>
  <c r="FI79" i="29" s="1"/>
  <c r="FI81" i="29" s="1"/>
  <c r="DZ82" i="29"/>
  <c r="DZ63" i="29" s="1"/>
  <c r="DZ79" i="29" s="1"/>
  <c r="DZ84" i="29" s="1"/>
  <c r="GT82" i="29"/>
  <c r="GT63" i="29" s="1"/>
  <c r="GT79" i="29" s="1"/>
  <c r="GT81" i="29" s="1"/>
  <c r="IX84" i="29"/>
  <c r="AE81" i="29"/>
  <c r="CQ82" i="29"/>
  <c r="CQ63" i="29" s="1"/>
  <c r="CQ79" i="29" s="1"/>
  <c r="CQ81" i="29" s="1"/>
  <c r="FC81" i="29"/>
  <c r="HO81" i="29"/>
  <c r="JK56" i="29"/>
  <c r="JK75" i="29" s="1"/>
  <c r="JK85" i="29" s="1"/>
  <c r="JK86" i="29" s="1"/>
  <c r="JK43" i="29"/>
  <c r="JK44" i="29" s="1"/>
  <c r="FP56" i="29"/>
  <c r="FP75" i="29" s="1"/>
  <c r="FP85" i="29" s="1"/>
  <c r="FP43" i="29"/>
  <c r="FP44" i="29" s="1"/>
  <c r="HT92" i="29"/>
  <c r="HT93" i="29"/>
  <c r="HT90" i="29"/>
  <c r="HT94" i="29"/>
  <c r="HT91" i="29"/>
  <c r="HT95" i="29"/>
  <c r="MB82" i="29"/>
  <c r="MB63" i="29" s="1"/>
  <c r="MB79" i="29" s="1"/>
  <c r="MB81" i="29" s="1"/>
  <c r="BU93" i="29"/>
  <c r="BU92" i="29"/>
  <c r="BU95" i="29"/>
  <c r="BU94" i="29"/>
  <c r="BU91" i="29"/>
  <c r="BU90" i="29"/>
  <c r="DA84" i="29"/>
  <c r="EG81" i="29"/>
  <c r="KO56" i="29"/>
  <c r="KO75" i="29" s="1"/>
  <c r="KO43" i="29"/>
  <c r="KO44" i="29" s="1"/>
  <c r="MS56" i="29"/>
  <c r="MS75" i="29" s="1"/>
  <c r="MS85" i="29" s="1"/>
  <c r="MS43" i="29"/>
  <c r="MS44" i="29" s="1"/>
  <c r="EH82" i="29"/>
  <c r="EH63" i="29" s="1"/>
  <c r="EH79" i="29" s="1"/>
  <c r="EH84" i="29" s="1"/>
  <c r="JV84" i="29"/>
  <c r="LB56" i="29"/>
  <c r="LB75" i="29" s="1"/>
  <c r="LB85" i="29" s="1"/>
  <c r="LB43" i="29"/>
  <c r="LB44" i="29" s="1"/>
  <c r="NF56" i="29"/>
  <c r="NF75" i="29" s="1"/>
  <c r="NF85" i="29" s="1"/>
  <c r="NF43" i="29"/>
  <c r="NF44" i="29" s="1"/>
  <c r="BS56" i="29"/>
  <c r="BS75" i="29" s="1"/>
  <c r="BS85" i="29" s="1"/>
  <c r="BS43" i="29"/>
  <c r="BS44" i="29" s="1"/>
  <c r="EU56" i="29"/>
  <c r="EU75" i="29" s="1"/>
  <c r="EU43" i="29"/>
  <c r="EU44" i="29" s="1"/>
  <c r="KY56" i="29"/>
  <c r="KY75" i="29" s="1"/>
  <c r="KY85" i="29" s="1"/>
  <c r="KY43" i="29"/>
  <c r="KY44" i="29" s="1"/>
  <c r="CF90" i="29"/>
  <c r="CF93" i="29"/>
  <c r="CF91" i="29"/>
  <c r="CF95" i="29"/>
  <c r="CF94" i="29"/>
  <c r="FH82" i="29"/>
  <c r="FH63" i="29" s="1"/>
  <c r="FH79" i="29" s="1"/>
  <c r="FH84" i="29" s="1"/>
  <c r="IB82" i="29"/>
  <c r="IB63" i="29" s="1"/>
  <c r="IB79" i="29" s="1"/>
  <c r="IB84" i="29" s="1"/>
  <c r="AL86" i="29"/>
  <c r="GS56" i="29"/>
  <c r="GS75" i="29" s="1"/>
  <c r="GS43" i="29"/>
  <c r="GS44" i="29" s="1"/>
  <c r="IG81" i="29"/>
  <c r="JE92" i="29"/>
  <c r="JE90" i="29"/>
  <c r="JE91" i="29"/>
  <c r="JE93" i="29"/>
  <c r="JE94" i="29"/>
  <c r="JE95" i="29"/>
  <c r="FR92" i="29"/>
  <c r="FR93" i="29"/>
  <c r="FR90" i="29"/>
  <c r="FR94" i="29"/>
  <c r="FR91" i="29"/>
  <c r="FR95" i="29"/>
  <c r="ID92" i="29"/>
  <c r="ID90" i="29"/>
  <c r="ID94" i="29"/>
  <c r="ID93" i="29"/>
  <c r="ID91" i="29"/>
  <c r="ID95" i="29"/>
  <c r="KM56" i="29"/>
  <c r="KM75" i="29" s="1"/>
  <c r="KM43" i="29"/>
  <c r="KM44" i="29" s="1"/>
  <c r="MU56" i="29"/>
  <c r="MU75" i="29" s="1"/>
  <c r="MU85" i="29" s="1"/>
  <c r="MU43" i="29"/>
  <c r="MU44" i="29" s="1"/>
  <c r="BD56" i="29"/>
  <c r="BD75" i="29" s="1"/>
  <c r="BD43" i="29"/>
  <c r="BD44" i="29" s="1"/>
  <c r="HX81" i="29"/>
  <c r="JD56" i="29"/>
  <c r="JD75" i="29" s="1"/>
  <c r="JD85" i="29" s="1"/>
  <c r="JD43" i="29"/>
  <c r="JD44" i="29" s="1"/>
  <c r="KR81" i="29"/>
  <c r="LX81" i="29"/>
  <c r="AK84" i="29"/>
  <c r="CO56" i="29"/>
  <c r="CO75" i="29" s="1"/>
  <c r="CO85" i="29" s="1"/>
  <c r="CO43" i="29"/>
  <c r="CO44" i="29" s="1"/>
  <c r="EC81" i="29"/>
  <c r="LI81" i="29"/>
  <c r="FZ43" i="29"/>
  <c r="FZ44" i="29" s="1"/>
  <c r="IL43" i="29"/>
  <c r="IL44" i="29" s="1"/>
  <c r="KH82" i="29"/>
  <c r="KH63" i="29" s="1"/>
  <c r="KH79" i="29" s="1"/>
  <c r="KH84" i="29" s="1"/>
  <c r="MT81" i="29"/>
  <c r="BW43" i="29"/>
  <c r="BW44" i="29" s="1"/>
  <c r="GM43" i="29"/>
  <c r="GM44" i="29" s="1"/>
  <c r="LK81" i="29"/>
  <c r="DH82" i="29"/>
  <c r="DH63" i="29" s="1"/>
  <c r="DH79" i="29" s="1"/>
  <c r="DH84" i="29" s="1"/>
  <c r="FT81" i="29"/>
  <c r="Z84" i="29"/>
  <c r="BF81" i="29"/>
  <c r="CT82" i="29"/>
  <c r="CT63" i="29" s="1"/>
  <c r="CT79" i="29" s="1"/>
  <c r="CT84" i="29" s="1"/>
  <c r="GO81" i="29"/>
  <c r="HE56" i="29"/>
  <c r="HE75" i="29" s="1"/>
  <c r="HE43" i="29"/>
  <c r="HE44" i="29" s="1"/>
  <c r="IK56" i="29"/>
  <c r="IK75" i="29" s="1"/>
  <c r="IK43" i="29"/>
  <c r="IK44" i="29" s="1"/>
  <c r="GD91" i="29"/>
  <c r="GD95" i="29"/>
  <c r="GD90" i="29"/>
  <c r="GD92" i="29"/>
  <c r="GD93" i="29"/>
  <c r="GD94" i="29"/>
  <c r="MX56" i="29"/>
  <c r="MX75" i="29" s="1"/>
  <c r="MX43" i="29"/>
  <c r="MX44" i="29" s="1"/>
  <c r="GY82" i="29"/>
  <c r="GY63" i="29" s="1"/>
  <c r="GY79" i="29" s="1"/>
  <c r="GY84" i="29" s="1"/>
  <c r="LG92" i="29"/>
  <c r="LG91" i="29"/>
  <c r="LG94" i="29"/>
  <c r="LG93" i="29"/>
  <c r="LG95" i="29"/>
  <c r="LG90" i="29"/>
  <c r="LW82" i="29"/>
  <c r="LW63" i="29" s="1"/>
  <c r="LW79" i="29" s="1"/>
  <c r="LW84" i="29" s="1"/>
  <c r="AR56" i="29"/>
  <c r="AR75" i="29" s="1"/>
  <c r="AR43" i="29"/>
  <c r="AR44" i="29" s="1"/>
  <c r="DD56" i="29"/>
  <c r="DD75" i="29" s="1"/>
  <c r="DD43" i="29"/>
  <c r="DD44" i="29" s="1"/>
  <c r="LL56" i="29"/>
  <c r="LL75" i="29" s="1"/>
  <c r="LL43" i="29"/>
  <c r="LL44" i="29" s="1"/>
  <c r="MR56" i="29"/>
  <c r="MR75" i="29" s="1"/>
  <c r="MR43" i="29"/>
  <c r="MR44" i="29" s="1"/>
  <c r="Y81" i="29"/>
  <c r="CK81" i="29"/>
  <c r="JY56" i="29"/>
  <c r="JY75" i="29" s="1"/>
  <c r="JY43" i="29"/>
  <c r="JY44" i="29" s="1"/>
  <c r="LE56" i="29"/>
  <c r="LE75" i="29" s="1"/>
  <c r="LE43" i="29"/>
  <c r="LE44" i="29" s="1"/>
  <c r="DB84" i="29"/>
  <c r="FF84" i="29"/>
  <c r="KL84" i="29"/>
  <c r="LB82" i="29"/>
  <c r="LB63" i="29" s="1"/>
  <c r="LB79" i="29" s="1"/>
  <c r="LB84" i="29" s="1"/>
  <c r="BS84" i="29"/>
  <c r="FK91" i="29"/>
  <c r="FK90" i="29"/>
  <c r="FK94" i="29"/>
  <c r="FK95" i="29"/>
  <c r="FK93" i="29"/>
  <c r="FK92" i="29"/>
  <c r="HW56" i="29"/>
  <c r="HW75" i="29" s="1"/>
  <c r="HW43" i="29"/>
  <c r="HW44" i="29" s="1"/>
  <c r="KY82" i="29"/>
  <c r="KY63" i="29" s="1"/>
  <c r="KY79" i="29" s="1"/>
  <c r="KY84" i="29" s="1"/>
  <c r="T84" i="29"/>
  <c r="CF56" i="29"/>
  <c r="CF75" i="29" s="1"/>
  <c r="CF43" i="29"/>
  <c r="CF44" i="29" s="1"/>
  <c r="FM82" i="29"/>
  <c r="FM63" i="29" s="1"/>
  <c r="FM79" i="29" s="1"/>
  <c r="HQ84" i="29"/>
  <c r="IW56" i="29"/>
  <c r="IW75" i="29" s="1"/>
  <c r="IW43" i="29"/>
  <c r="IW44" i="29" s="1"/>
  <c r="ET56" i="29"/>
  <c r="ET75" i="29" s="1"/>
  <c r="ET43" i="29"/>
  <c r="ET44" i="29" s="1"/>
  <c r="GX84" i="29"/>
  <c r="JJ56" i="29"/>
  <c r="JJ75" i="29" s="1"/>
  <c r="JJ43" i="29"/>
  <c r="JJ44" i="29" s="1"/>
  <c r="LV56" i="29"/>
  <c r="LV75" i="29" s="1"/>
  <c r="LV43" i="29"/>
  <c r="LV44" i="29" s="1"/>
  <c r="AI81" i="29"/>
  <c r="DC56" i="29"/>
  <c r="DC75" i="29" s="1"/>
  <c r="DC43" i="29"/>
  <c r="DC44" i="29" s="1"/>
  <c r="FO56" i="29"/>
  <c r="FO75" i="29" s="1"/>
  <c r="FO43" i="29"/>
  <c r="FO44" i="29" s="1"/>
  <c r="JW82" i="29"/>
  <c r="JW63" i="29" s="1"/>
  <c r="JW79" i="29" s="1"/>
  <c r="JW84" i="29" s="1"/>
  <c r="CZ56" i="29"/>
  <c r="CZ75" i="29" s="1"/>
  <c r="CZ43" i="29"/>
  <c r="CZ44" i="29" s="1"/>
  <c r="FL56" i="29"/>
  <c r="FL75" i="29" s="1"/>
  <c r="FL43" i="29"/>
  <c r="FL44" i="29" s="1"/>
  <c r="HH84" i="29"/>
  <c r="JD84" i="29"/>
  <c r="KJ56" i="29"/>
  <c r="KJ75" i="29" s="1"/>
  <c r="KJ43" i="29"/>
  <c r="KJ44" i="29" s="1"/>
  <c r="LP56" i="29"/>
  <c r="LP75" i="29" s="1"/>
  <c r="LP43" i="29"/>
  <c r="LP44" i="29" s="1"/>
  <c r="MV84" i="29"/>
  <c r="BA91" i="29"/>
  <c r="BA94" i="29"/>
  <c r="BA92" i="29"/>
  <c r="BA90" i="29"/>
  <c r="BA95" i="29"/>
  <c r="BA93" i="29"/>
  <c r="CG84" i="29"/>
  <c r="CO82" i="29"/>
  <c r="CO63" i="29" s="1"/>
  <c r="CO79" i="29" s="1"/>
  <c r="CO84" i="29" s="1"/>
  <c r="NE56" i="29"/>
  <c r="NE75" i="29" s="1"/>
  <c r="NE43" i="29"/>
  <c r="NE44" i="29" s="1"/>
  <c r="CN43" i="29"/>
  <c r="CN44" i="29" s="1"/>
  <c r="MY43" i="29"/>
  <c r="MY44" i="29" s="1"/>
  <c r="BB43" i="29"/>
  <c r="BB44" i="29" s="1"/>
  <c r="EI43" i="29"/>
  <c r="EI44" i="29" s="1"/>
  <c r="IF43" i="29"/>
  <c r="IF44" i="29" s="1"/>
  <c r="ND43" i="29"/>
  <c r="ND44" i="29" s="1"/>
  <c r="EC43" i="29"/>
  <c r="EC44" i="29" s="1"/>
  <c r="J43" i="29"/>
  <c r="J44" i="29" s="1"/>
  <c r="GO43" i="29"/>
  <c r="GO44" i="29" s="1"/>
  <c r="HB43" i="29"/>
  <c r="HB44" i="29" s="1"/>
  <c r="FS43" i="29"/>
  <c r="FS44" i="29" s="1"/>
  <c r="JX43" i="29"/>
  <c r="JX44" i="29" s="1"/>
  <c r="JQ43" i="29"/>
  <c r="JQ44" i="29" s="1"/>
  <c r="JF43" i="29"/>
  <c r="JF44" i="29" s="1"/>
  <c r="HG43" i="29"/>
  <c r="HG44" i="29" s="1"/>
  <c r="FX43" i="29"/>
  <c r="FX44" i="29" s="1"/>
  <c r="HQ43" i="29"/>
  <c r="HQ44" i="29" s="1"/>
  <c r="HH43" i="29"/>
  <c r="HH44" i="29" s="1"/>
  <c r="AU43" i="29"/>
  <c r="AU44" i="29" s="1"/>
  <c r="ER43" i="29"/>
  <c r="ER44" i="29" s="1"/>
  <c r="MC43" i="29"/>
  <c r="MC44" i="29" s="1"/>
  <c r="JS43" i="29"/>
  <c r="JS44" i="29" s="1"/>
  <c r="IO43" i="29"/>
  <c r="IO44" i="29" s="1"/>
  <c r="DS43" i="29"/>
  <c r="DS44" i="29" s="1"/>
  <c r="X43" i="29"/>
  <c r="X44" i="29" s="1"/>
  <c r="JT43" i="29"/>
  <c r="JT44" i="29" s="1"/>
  <c r="BY43" i="29"/>
  <c r="BY44" i="29" s="1"/>
  <c r="MW43" i="29"/>
  <c r="MW44" i="29" s="1"/>
  <c r="AX43" i="29"/>
  <c r="AX44" i="29" s="1"/>
  <c r="GW43" i="29"/>
  <c r="GW44" i="29" s="1"/>
  <c r="IX43" i="29"/>
  <c r="IX44" i="29" s="1"/>
  <c r="FC43" i="29"/>
  <c r="FC44" i="29" s="1"/>
  <c r="DT43" i="29"/>
  <c r="DT44" i="29" s="1"/>
  <c r="DA43" i="29"/>
  <c r="DA44" i="29" s="1"/>
  <c r="EX43" i="29"/>
  <c r="EX44" i="29" s="1"/>
  <c r="AM43" i="29"/>
  <c r="AM44" i="29" s="1"/>
  <c r="AJ43" i="29"/>
  <c r="AJ44" i="29" s="1"/>
  <c r="CX43" i="29"/>
  <c r="CX44" i="29" s="1"/>
  <c r="S43" i="29"/>
  <c r="S44" i="29" s="1"/>
  <c r="LD92" i="29"/>
  <c r="LD90" i="29"/>
  <c r="LD93" i="29"/>
  <c r="LD94" i="29"/>
  <c r="LD95" i="29"/>
  <c r="LD86" i="29"/>
  <c r="LD91" i="29"/>
  <c r="HR92" i="29"/>
  <c r="HR91" i="29"/>
  <c r="HR94" i="29"/>
  <c r="HR95" i="29"/>
  <c r="HR90" i="29"/>
  <c r="HR93" i="29"/>
  <c r="GS92" i="29"/>
  <c r="GS94" i="29"/>
  <c r="GS95" i="29"/>
  <c r="GS93" i="29"/>
  <c r="GS90" i="29"/>
  <c r="GS91" i="29"/>
  <c r="EI86" i="29"/>
  <c r="LS91" i="29"/>
  <c r="LS92" i="29"/>
  <c r="LS90" i="29"/>
  <c r="LS93" i="29"/>
  <c r="LS95" i="29"/>
  <c r="LS94" i="29"/>
  <c r="IV95" i="29"/>
  <c r="IV91" i="29"/>
  <c r="IV92" i="29"/>
  <c r="IV90" i="29"/>
  <c r="IV94" i="29"/>
  <c r="IV93" i="29"/>
  <c r="MF91" i="29"/>
  <c r="KU90" i="29"/>
  <c r="KU93" i="29"/>
  <c r="KU92" i="29"/>
  <c r="KU91" i="29"/>
  <c r="KU86" i="29"/>
  <c r="KU87" i="29" s="1"/>
  <c r="KU94" i="29"/>
  <c r="KU95" i="29"/>
  <c r="BF91" i="29"/>
  <c r="BF90" i="29"/>
  <c r="BF94" i="29"/>
  <c r="BF95" i="29"/>
  <c r="BF93" i="29"/>
  <c r="BF92" i="29"/>
  <c r="CD92" i="29"/>
  <c r="CD93" i="29"/>
  <c r="CD90" i="29"/>
  <c r="CD94" i="29"/>
  <c r="CD91" i="29"/>
  <c r="CD95" i="29"/>
  <c r="MJ81" i="29"/>
  <c r="DQ94" i="29"/>
  <c r="DQ93" i="29"/>
  <c r="DQ91" i="29"/>
  <c r="DQ92" i="29"/>
  <c r="DQ90" i="29"/>
  <c r="DQ95" i="29"/>
  <c r="MK95" i="29"/>
  <c r="MK94" i="29"/>
  <c r="BC95" i="29"/>
  <c r="BC92" i="29"/>
  <c r="BC93" i="29"/>
  <c r="BC90" i="29"/>
  <c r="BC94" i="29"/>
  <c r="KI92" i="29"/>
  <c r="KI90" i="29"/>
  <c r="KI94" i="29"/>
  <c r="KI91" i="29"/>
  <c r="KI95" i="29"/>
  <c r="KI93" i="29"/>
  <c r="BP94" i="29"/>
  <c r="BP91" i="29"/>
  <c r="BP93" i="29"/>
  <c r="BP92" i="29"/>
  <c r="BP90" i="29"/>
  <c r="BP95" i="29"/>
  <c r="V93" i="29"/>
  <c r="V90" i="29"/>
  <c r="IN91" i="29"/>
  <c r="IN94" i="29"/>
  <c r="IN90" i="29"/>
  <c r="IN95" i="29"/>
  <c r="IN92" i="29"/>
  <c r="IN93" i="29"/>
  <c r="DM90" i="29"/>
  <c r="KS90" i="29"/>
  <c r="KS92" i="29"/>
  <c r="KS93" i="29"/>
  <c r="KS94" i="29"/>
  <c r="KS95" i="29"/>
  <c r="KS91" i="29"/>
  <c r="GP82" i="29"/>
  <c r="GP63" i="29" s="1"/>
  <c r="GP79" i="29" s="1"/>
  <c r="GP81" i="29" s="1"/>
  <c r="AA81" i="29"/>
  <c r="IA43" i="29"/>
  <c r="IA44" i="29" s="1"/>
  <c r="KE81" i="29"/>
  <c r="DX84" i="29"/>
  <c r="R84" i="29"/>
  <c r="AX84" i="29"/>
  <c r="GW81" i="29"/>
  <c r="IC81" i="29"/>
  <c r="HB82" i="29"/>
  <c r="HB63" i="29" s="1"/>
  <c r="HB79" i="29" s="1"/>
  <c r="HB84" i="29" s="1"/>
  <c r="MH84" i="29"/>
  <c r="DG84" i="29"/>
  <c r="FS84" i="29"/>
  <c r="IE84" i="29"/>
  <c r="KQ90" i="29"/>
  <c r="KQ94" i="29"/>
  <c r="KQ91" i="29"/>
  <c r="KQ95" i="29"/>
  <c r="KQ92" i="29"/>
  <c r="KQ93" i="29"/>
  <c r="BX92" i="29"/>
  <c r="BX95" i="29"/>
  <c r="BX94" i="29"/>
  <c r="BX90" i="29"/>
  <c r="BX91" i="29"/>
  <c r="BX93" i="29"/>
  <c r="HD81" i="29"/>
  <c r="JP90" i="29"/>
  <c r="JP95" i="29"/>
  <c r="Q82" i="29"/>
  <c r="Q63" i="29" s="1"/>
  <c r="Q79" i="29" s="1"/>
  <c r="Q81" i="29" s="1"/>
  <c r="EX84" i="29"/>
  <c r="GL86" i="29"/>
  <c r="LZ84" i="29"/>
  <c r="AM84" i="29"/>
  <c r="HG81" i="29"/>
  <c r="JS91" i="29"/>
  <c r="JS94" i="29"/>
  <c r="JS90" i="29"/>
  <c r="JS95" i="29"/>
  <c r="JS93" i="29"/>
  <c r="JS92" i="29"/>
  <c r="MQ81" i="29"/>
  <c r="AZ81" i="29"/>
  <c r="N81" i="29"/>
  <c r="AT81" i="29"/>
  <c r="BZ81" i="29"/>
  <c r="HK85" i="29"/>
  <c r="GC84" i="29"/>
  <c r="HI84" i="29"/>
  <c r="IO81" i="29"/>
  <c r="DV81" i="29"/>
  <c r="GH84" i="29"/>
  <c r="DS86" i="29"/>
  <c r="II84" i="29"/>
  <c r="IF93" i="29"/>
  <c r="IF95" i="29"/>
  <c r="IF94" i="29"/>
  <c r="IF92" i="29"/>
  <c r="IF91" i="29"/>
  <c r="IF90" i="29"/>
  <c r="LX90" i="29"/>
  <c r="LX92" i="29"/>
  <c r="LX86" i="29"/>
  <c r="LX93" i="29"/>
  <c r="LX95" i="29"/>
  <c r="LX91" i="29"/>
  <c r="LX94" i="29"/>
  <c r="AS82" i="29"/>
  <c r="AS63" i="29" s="1"/>
  <c r="AS79" i="29" s="1"/>
  <c r="AS84" i="29" s="1"/>
  <c r="BY81" i="29"/>
  <c r="DE84" i="29"/>
  <c r="KK82" i="29"/>
  <c r="KK63" i="29" s="1"/>
  <c r="KK79" i="29" s="1"/>
  <c r="KK84" i="29" s="1"/>
  <c r="LQ86" i="29"/>
  <c r="MW84" i="29"/>
  <c r="DN82" i="29"/>
  <c r="DN63" i="29" s="1"/>
  <c r="DN79" i="29" s="1"/>
  <c r="DN81" i="29" s="1"/>
  <c r="FZ81" i="29"/>
  <c r="LN43" i="29"/>
  <c r="LN44" i="29" s="1"/>
  <c r="BW81" i="29"/>
  <c r="EA84" i="29"/>
  <c r="IQ84" i="29"/>
  <c r="KE43" i="29"/>
  <c r="KE44" i="29" s="1"/>
  <c r="MM91" i="29"/>
  <c r="MM95" i="29"/>
  <c r="MM92" i="29"/>
  <c r="MM86" i="29"/>
  <c r="MM87" i="29" s="1"/>
  <c r="MM93" i="29"/>
  <c r="MM90" i="29"/>
  <c r="MM94" i="29"/>
  <c r="P81" i="29"/>
  <c r="BT84" i="29"/>
  <c r="EN43" i="29"/>
  <c r="EN44" i="29" s="1"/>
  <c r="GJ84" i="29"/>
  <c r="BV81" i="29"/>
  <c r="CT56" i="29"/>
  <c r="CT75" i="29" s="1"/>
  <c r="CT85" i="29" s="1"/>
  <c r="CT43" i="29"/>
  <c r="CT44" i="29" s="1"/>
  <c r="FA56" i="29"/>
  <c r="FA75" i="29" s="1"/>
  <c r="FA85" i="29" s="1"/>
  <c r="FA86" i="29" s="1"/>
  <c r="FA43" i="29"/>
  <c r="FA44" i="29" s="1"/>
  <c r="HU84" i="29"/>
  <c r="IS56" i="29"/>
  <c r="IS75" i="29" s="1"/>
  <c r="IS85" i="29" s="1"/>
  <c r="IS43" i="29"/>
  <c r="IS44" i="29" s="1"/>
  <c r="DR93" i="29"/>
  <c r="DR95" i="29"/>
  <c r="LR82" i="29"/>
  <c r="LR63" i="29" s="1"/>
  <c r="LR79" i="29" s="1"/>
  <c r="LR81" i="29" s="1"/>
  <c r="FC84" i="29"/>
  <c r="HO84" i="29"/>
  <c r="KA81" i="29"/>
  <c r="LW56" i="29"/>
  <c r="LW75" i="29" s="1"/>
  <c r="LW85" i="29" s="1"/>
  <c r="LW43" i="29"/>
  <c r="LW44" i="29" s="1"/>
  <c r="DT81" i="29"/>
  <c r="GN81" i="29"/>
  <c r="HT56" i="29"/>
  <c r="HT75" i="29" s="1"/>
  <c r="HT85" i="29" s="1"/>
  <c r="HT86" i="29" s="1"/>
  <c r="HT43" i="29"/>
  <c r="HT44" i="29" s="1"/>
  <c r="JH56" i="29"/>
  <c r="JH75" i="29" s="1"/>
  <c r="JH85" i="29" s="1"/>
  <c r="JH43" i="29"/>
  <c r="JH44" i="29" s="1"/>
  <c r="KN56" i="29"/>
  <c r="KN75" i="29" s="1"/>
  <c r="KN85" i="29" s="1"/>
  <c r="KN43" i="29"/>
  <c r="KN44" i="29" s="1"/>
  <c r="LT56" i="29"/>
  <c r="LT75" i="29" s="1"/>
  <c r="LT85" i="29" s="1"/>
  <c r="LT43" i="29"/>
  <c r="LT44" i="29" s="1"/>
  <c r="I82" i="29"/>
  <c r="I63" i="29" s="1"/>
  <c r="I79" i="29" s="1"/>
  <c r="I84" i="29" s="1"/>
  <c r="AO56" i="29"/>
  <c r="AO75" i="29" s="1"/>
  <c r="AO43" i="29"/>
  <c r="AO44" i="29" s="1"/>
  <c r="BU56" i="29"/>
  <c r="BU75" i="29" s="1"/>
  <c r="BU43" i="29"/>
  <c r="BU44" i="29" s="1"/>
  <c r="DY91" i="29"/>
  <c r="DY94" i="29"/>
  <c r="DY92" i="29"/>
  <c r="DY95" i="29"/>
  <c r="DY93" i="29"/>
  <c r="DY90" i="29"/>
  <c r="NA81" i="29"/>
  <c r="DJ56" i="29"/>
  <c r="DJ75" i="29" s="1"/>
  <c r="DJ85" i="29" s="1"/>
  <c r="DJ86" i="29" s="1"/>
  <c r="DJ43" i="29"/>
  <c r="DJ44" i="29" s="1"/>
  <c r="IP56" i="29"/>
  <c r="IP75" i="29" s="1"/>
  <c r="IP85" i="29" s="1"/>
  <c r="IP86" i="29" s="1"/>
  <c r="IP43" i="29"/>
  <c r="IP44" i="29" s="1"/>
  <c r="JV81" i="29"/>
  <c r="LJ81" i="29"/>
  <c r="W81" i="29"/>
  <c r="EE93" i="29"/>
  <c r="EE90" i="29"/>
  <c r="EE94" i="29"/>
  <c r="EE91" i="29"/>
  <c r="EE95" i="29"/>
  <c r="EE92" i="29"/>
  <c r="GI90" i="29"/>
  <c r="GI94" i="29"/>
  <c r="GI91" i="29"/>
  <c r="GI95" i="29"/>
  <c r="GI92" i="29"/>
  <c r="GI93" i="29"/>
  <c r="GQ82" i="29"/>
  <c r="GQ63" i="29" s="1"/>
  <c r="GQ79" i="29" s="1"/>
  <c r="GQ81" i="29" s="1"/>
  <c r="LO81" i="29"/>
  <c r="T56" i="29"/>
  <c r="T75" i="29" s="1"/>
  <c r="T85" i="29" s="1"/>
  <c r="T43" i="29"/>
  <c r="T44" i="29" s="1"/>
  <c r="EJ56" i="29"/>
  <c r="EJ75" i="29" s="1"/>
  <c r="EJ85" i="29" s="1"/>
  <c r="EJ43" i="29"/>
  <c r="EJ44" i="29" s="1"/>
  <c r="CP56" i="29"/>
  <c r="CP75" i="29" s="1"/>
  <c r="CP85" i="29" s="1"/>
  <c r="CP43" i="29"/>
  <c r="CP44" i="29" s="1"/>
  <c r="FM56" i="29"/>
  <c r="FM75" i="29" s="1"/>
  <c r="FM85" i="29" s="1"/>
  <c r="FM43" i="29"/>
  <c r="FM44" i="29" s="1"/>
  <c r="IG84" i="29"/>
  <c r="DF81" i="29"/>
  <c r="FR56" i="29"/>
  <c r="FR75" i="29" s="1"/>
  <c r="FR43" i="29"/>
  <c r="FR44" i="29" s="1"/>
  <c r="ID56" i="29"/>
  <c r="ID75" i="29" s="1"/>
  <c r="ID43" i="29"/>
  <c r="ID44" i="29" s="1"/>
  <c r="KP56" i="29"/>
  <c r="KP75" i="29" s="1"/>
  <c r="KP43" i="29"/>
  <c r="KP44" i="29" s="1"/>
  <c r="NB56" i="29"/>
  <c r="NB75" i="29" s="1"/>
  <c r="NB43" i="29"/>
  <c r="NB44" i="29" s="1"/>
  <c r="BO56" i="29"/>
  <c r="BO75" i="29" s="1"/>
  <c r="BO43" i="29"/>
  <c r="BO44" i="29" s="1"/>
  <c r="GE81" i="29"/>
  <c r="LC84" i="29"/>
  <c r="GB56" i="29"/>
  <c r="GB75" i="29" s="1"/>
  <c r="GB85" i="29" s="1"/>
  <c r="GB43" i="29"/>
  <c r="GB44" i="29" s="1"/>
  <c r="HX84" i="29"/>
  <c r="JL81" i="29"/>
  <c r="KR84" i="29"/>
  <c r="ND82" i="29"/>
  <c r="ND63" i="29" s="1"/>
  <c r="ND79" i="29" s="1"/>
  <c r="ND81" i="29" s="1"/>
  <c r="AK81" i="29"/>
  <c r="BQ81" i="29"/>
  <c r="KC82" i="29"/>
  <c r="KC63" i="29" s="1"/>
  <c r="KC79" i="29" s="1"/>
  <c r="KC84" i="29" s="1"/>
  <c r="LI84" i="29"/>
  <c r="MO56" i="29"/>
  <c r="MO75" i="29" s="1"/>
  <c r="MO43" i="29"/>
  <c r="MO44" i="29" s="1"/>
  <c r="KX43" i="29"/>
  <c r="KX44" i="29" s="1"/>
  <c r="MT84" i="29"/>
  <c r="BG84" i="29"/>
  <c r="DK82" i="29"/>
  <c r="DK63" i="29" s="1"/>
  <c r="DK79" i="29" s="1"/>
  <c r="DK81" i="29" s="1"/>
  <c r="FW84" i="29"/>
  <c r="IA81" i="29"/>
  <c r="JO43" i="29"/>
  <c r="JO44" i="29" s="1"/>
  <c r="LK84" i="29"/>
  <c r="NC43" i="29"/>
  <c r="NC44" i="29" s="1"/>
  <c r="CR82" i="29"/>
  <c r="CR63" i="29" s="1"/>
  <c r="CR79" i="29" s="1"/>
  <c r="CR84" i="29" s="1"/>
  <c r="DX43" i="29"/>
  <c r="DX44" i="29" s="1"/>
  <c r="GJ43" i="29"/>
  <c r="GJ44" i="29" s="1"/>
  <c r="BN81" i="29"/>
  <c r="CL56" i="29"/>
  <c r="CL75" i="29" s="1"/>
  <c r="CL43" i="29"/>
  <c r="CL44" i="29" s="1"/>
  <c r="FY56" i="29"/>
  <c r="FY75" i="29" s="1"/>
  <c r="FY43" i="29"/>
  <c r="FY44" i="29" s="1"/>
  <c r="GO84" i="29"/>
  <c r="DR56" i="29"/>
  <c r="DR75" i="29" s="1"/>
  <c r="DR43" i="29"/>
  <c r="DR44" i="29" s="1"/>
  <c r="GD56" i="29"/>
  <c r="GD75" i="29" s="1"/>
  <c r="GD43" i="29"/>
  <c r="GD44" i="29" s="1"/>
  <c r="IH84" i="29"/>
  <c r="KT84" i="29"/>
  <c r="O84" i="29"/>
  <c r="BK56" i="29"/>
  <c r="BK75" i="29" s="1"/>
  <c r="BK43" i="29"/>
  <c r="BK44" i="29" s="1"/>
  <c r="DW56" i="29"/>
  <c r="DW75" i="29" s="1"/>
  <c r="DW43" i="29"/>
  <c r="DW44" i="29" s="1"/>
  <c r="GA56" i="29"/>
  <c r="GA75" i="29" s="1"/>
  <c r="GA43" i="29"/>
  <c r="GA44" i="29" s="1"/>
  <c r="LG56" i="29"/>
  <c r="LG75" i="29" s="1"/>
  <c r="LG43" i="29"/>
  <c r="LG44" i="29" s="1"/>
  <c r="AB81" i="29"/>
  <c r="CN81" i="29"/>
  <c r="FP82" i="29"/>
  <c r="FP63" i="29" s="1"/>
  <c r="FP79" i="29" s="1"/>
  <c r="FP84" i="29" s="1"/>
  <c r="JH82" i="29"/>
  <c r="JH63" i="29" s="1"/>
  <c r="JH79" i="29" s="1"/>
  <c r="JH84" i="29" s="1"/>
  <c r="KN84" i="29"/>
  <c r="MZ84" i="29"/>
  <c r="Y84" i="29"/>
  <c r="Y86" i="29" s="1"/>
  <c r="BE56" i="29"/>
  <c r="BE75" i="29" s="1"/>
  <c r="BE43" i="29"/>
  <c r="BE44" i="29" s="1"/>
  <c r="DQ56" i="29"/>
  <c r="DQ75" i="29" s="1"/>
  <c r="DQ43" i="29"/>
  <c r="DQ44" i="29" s="1"/>
  <c r="KG84" i="29"/>
  <c r="LU82" i="29"/>
  <c r="LU63" i="29" s="1"/>
  <c r="LU79" i="29" s="1"/>
  <c r="LU84" i="29" s="1"/>
  <c r="MS84" i="29"/>
  <c r="HR56" i="29"/>
  <c r="HR75" i="29" s="1"/>
  <c r="HR43" i="29"/>
  <c r="HR44" i="29" s="1"/>
  <c r="KL81" i="29"/>
  <c r="NF82" i="29"/>
  <c r="NF63" i="29" s="1"/>
  <c r="NF79" i="29" s="1"/>
  <c r="NF84" i="29" s="1"/>
  <c r="CI82" i="29"/>
  <c r="CI63" i="29" s="1"/>
  <c r="CI79" i="29" s="1"/>
  <c r="CI84" i="29" s="1"/>
  <c r="FK56" i="29"/>
  <c r="FK75" i="29" s="1"/>
  <c r="FK43" i="29"/>
  <c r="FK44" i="29" s="1"/>
  <c r="IM84" i="29"/>
  <c r="KI56" i="29"/>
  <c r="KI75" i="29" s="1"/>
  <c r="KI43" i="29"/>
  <c r="KI44" i="29" s="1"/>
  <c r="MY81" i="29"/>
  <c r="EB81" i="29"/>
  <c r="EJ84" i="29"/>
  <c r="GV56" i="29"/>
  <c r="GV75" i="29" s="1"/>
  <c r="GV43" i="29"/>
  <c r="GV44" i="29" s="1"/>
  <c r="AD84" i="29"/>
  <c r="BJ84" i="29"/>
  <c r="CP84" i="29"/>
  <c r="HY90" i="29"/>
  <c r="HY95" i="29"/>
  <c r="HY92" i="29"/>
  <c r="HY94" i="29"/>
  <c r="HY93" i="29"/>
  <c r="HY91" i="29"/>
  <c r="AI84" i="29"/>
  <c r="MU82" i="29"/>
  <c r="MU63" i="29" s="1"/>
  <c r="MU79" i="29" s="1"/>
  <c r="MU84" i="29" s="1"/>
  <c r="MN91" i="29"/>
  <c r="MN95" i="29"/>
  <c r="MN93" i="29"/>
  <c r="MN92" i="29"/>
  <c r="MN90" i="29"/>
  <c r="MN94" i="29"/>
  <c r="BA56" i="29"/>
  <c r="BA75" i="29" s="1"/>
  <c r="BA43" i="29"/>
  <c r="BA44" i="29" s="1"/>
  <c r="CG81" i="29"/>
  <c r="DU82" i="29"/>
  <c r="DU63" i="29" s="1"/>
  <c r="DU79" i="29" s="1"/>
  <c r="DU84" i="29" s="1"/>
  <c r="LA84" i="29"/>
  <c r="MG84" i="29"/>
  <c r="BN43" i="29"/>
  <c r="BN44" i="29" s="1"/>
  <c r="Y43" i="29"/>
  <c r="Y44" i="29" s="1"/>
  <c r="CV43" i="29"/>
  <c r="CV44" i="29" s="1"/>
  <c r="FU43" i="29"/>
  <c r="FU44" i="29" s="1"/>
  <c r="GU43" i="29"/>
  <c r="GU44" i="29" s="1"/>
  <c r="JL43" i="29"/>
  <c r="JL44" i="29" s="1"/>
  <c r="AK43" i="29"/>
  <c r="AK44" i="29" s="1"/>
  <c r="KC43" i="29"/>
  <c r="KC44" i="29" s="1"/>
  <c r="AP43" i="29"/>
  <c r="AP44" i="29" s="1"/>
  <c r="HU43" i="29"/>
  <c r="HU44" i="29" s="1"/>
  <c r="JN43" i="29"/>
  <c r="JN44" i="29" s="1"/>
  <c r="IE43" i="29"/>
  <c r="IE44" i="29" s="1"/>
  <c r="Q43" i="29"/>
  <c r="Q44" i="29" s="1"/>
  <c r="KW43" i="29"/>
  <c r="KW44" i="29" s="1"/>
  <c r="LJ43" i="29"/>
  <c r="LJ44" i="29" s="1"/>
  <c r="MQ43" i="29"/>
  <c r="MQ44" i="29" s="1"/>
  <c r="N43" i="29"/>
  <c r="N44" i="29" s="1"/>
  <c r="GX43" i="29"/>
  <c r="GX44" i="29" s="1"/>
  <c r="CG43" i="29"/>
  <c r="CG44" i="29" s="1"/>
  <c r="KQ43" i="29"/>
  <c r="KQ44" i="29" s="1"/>
  <c r="LD43" i="29"/>
  <c r="LD44" i="29" s="1"/>
  <c r="DB43" i="29"/>
  <c r="DB44" i="29" s="1"/>
  <c r="IY43" i="29"/>
  <c r="IY44" i="29" s="1"/>
  <c r="DV43" i="29"/>
  <c r="DV44" i="29" s="1"/>
  <c r="GE43" i="29"/>
  <c r="GE44" i="29" s="1"/>
  <c r="CJ43" i="29"/>
  <c r="CJ44" i="29" s="1"/>
  <c r="KZ43" i="29"/>
  <c r="KZ44" i="29" s="1"/>
  <c r="DE43" i="29"/>
  <c r="DE44" i="29" s="1"/>
  <c r="HX43" i="29"/>
  <c r="HX44" i="29" s="1"/>
  <c r="CD43" i="29"/>
  <c r="CD44" i="29" s="1"/>
  <c r="IC43" i="29"/>
  <c r="IC44" i="29" s="1"/>
  <c r="LR43" i="29"/>
  <c r="LR44" i="29" s="1"/>
  <c r="HO43" i="29"/>
  <c r="HO44" i="29" s="1"/>
  <c r="GN43" i="29"/>
  <c r="GN44" i="29" s="1"/>
  <c r="EG43" i="29"/>
  <c r="EG44" i="29" s="1"/>
  <c r="HJ43" i="29"/>
  <c r="HJ44" i="29" s="1"/>
  <c r="CY43" i="29"/>
  <c r="CY44" i="29" s="1"/>
  <c r="FH43" i="29"/>
  <c r="FH44" i="29" s="1"/>
  <c r="EW43" i="29"/>
  <c r="EW44" i="29" s="1"/>
  <c r="JR86" i="29"/>
  <c r="JR87" i="29" s="1"/>
  <c r="JR94" i="29"/>
  <c r="JR90" i="29"/>
  <c r="JR93" i="29"/>
  <c r="JR91" i="29"/>
  <c r="JR95" i="29"/>
  <c r="JR92" i="29"/>
  <c r="HZ94" i="29"/>
  <c r="HZ90" i="29"/>
  <c r="HZ95" i="29"/>
  <c r="HZ91" i="29"/>
  <c r="HZ93" i="29"/>
  <c r="HZ92" i="29"/>
  <c r="KD91" i="29"/>
  <c r="KD93" i="29"/>
  <c r="KD92" i="29"/>
  <c r="KD90" i="29"/>
  <c r="KD94" i="29"/>
  <c r="KD95" i="29"/>
  <c r="IU90" i="29"/>
  <c r="IU94" i="29"/>
  <c r="IU91" i="29"/>
  <c r="IU95" i="29"/>
  <c r="IU92" i="29"/>
  <c r="IU93" i="29"/>
  <c r="L90" i="29"/>
  <c r="L95" i="29"/>
  <c r="AW86" i="29"/>
  <c r="DO91" i="29"/>
  <c r="DO95" i="29"/>
  <c r="DO92" i="29"/>
  <c r="CH94" i="29"/>
  <c r="CH92" i="29"/>
  <c r="CH91" i="29"/>
  <c r="CH93" i="29"/>
  <c r="CH95" i="29"/>
  <c r="CH90" i="29"/>
  <c r="IW90" i="29"/>
  <c r="IW92" i="29"/>
  <c r="IW93" i="29"/>
  <c r="IW95" i="29"/>
  <c r="IW94" i="29"/>
  <c r="IW91" i="29"/>
  <c r="CU81" i="29"/>
  <c r="FG84" i="29"/>
  <c r="AF84" i="29"/>
  <c r="FD86" i="29"/>
  <c r="FD87" i="29" s="1"/>
  <c r="FD93" i="29"/>
  <c r="FD90" i="29"/>
  <c r="FD94" i="29"/>
  <c r="FD91" i="29"/>
  <c r="FD95" i="29"/>
  <c r="FD92" i="29"/>
  <c r="MI92" i="29"/>
  <c r="MI93" i="29"/>
  <c r="MI86" i="29"/>
  <c r="MI94" i="29"/>
  <c r="MI91" i="29"/>
  <c r="MI90" i="29"/>
  <c r="MI95" i="29"/>
  <c r="FY90" i="29"/>
  <c r="FY91" i="29"/>
  <c r="FY93" i="29"/>
  <c r="FY92" i="29"/>
  <c r="FY94" i="29"/>
  <c r="FY95" i="29"/>
  <c r="HE95" i="29"/>
  <c r="HE91" i="29"/>
  <c r="HE93" i="29"/>
  <c r="HE94" i="29"/>
  <c r="HE92" i="29"/>
  <c r="HE90" i="29"/>
  <c r="IK90" i="29"/>
  <c r="IK91" i="29"/>
  <c r="IK95" i="29"/>
  <c r="IK92" i="29"/>
  <c r="IK93" i="29"/>
  <c r="IK94" i="29"/>
  <c r="AB86" i="29"/>
  <c r="ER81" i="29"/>
  <c r="HW92" i="29"/>
  <c r="HW93" i="29"/>
  <c r="HW90" i="29"/>
  <c r="HW94" i="29"/>
  <c r="HW91" i="29"/>
  <c r="HW95" i="29"/>
  <c r="FX93" i="29"/>
  <c r="FX95" i="29"/>
  <c r="FX91" i="29"/>
  <c r="FX90" i="29"/>
  <c r="FX94" i="29"/>
  <c r="FX92" i="29"/>
  <c r="ME92" i="29"/>
  <c r="ME93" i="29"/>
  <c r="ME90" i="29"/>
  <c r="ME94" i="29"/>
  <c r="ME91" i="29"/>
  <c r="ME95" i="29"/>
  <c r="EV90" i="29"/>
  <c r="EV91" i="29"/>
  <c r="EV92" i="29"/>
  <c r="EV94" i="29"/>
  <c r="EV95" i="29"/>
  <c r="EV93" i="29"/>
  <c r="U92" i="29"/>
  <c r="U94" i="29"/>
  <c r="U93" i="29"/>
  <c r="U95" i="29"/>
  <c r="U90" i="29"/>
  <c r="U91" i="29"/>
  <c r="EK92" i="29"/>
  <c r="EK91" i="29"/>
  <c r="EK90" i="29"/>
  <c r="EK93" i="29"/>
  <c r="EK94" i="29"/>
  <c r="EK95" i="29"/>
  <c r="ED81" i="29"/>
  <c r="JB81" i="29"/>
  <c r="K84" i="29"/>
  <c r="CM81" i="29"/>
  <c r="P43" i="29"/>
  <c r="P44" i="29" s="1"/>
  <c r="CB84" i="29"/>
  <c r="MA90" i="29"/>
  <c r="MA94" i="29"/>
  <c r="MA92" i="29"/>
  <c r="MA93" i="29"/>
  <c r="MA91" i="29"/>
  <c r="MA95" i="29"/>
  <c r="FQ81" i="29"/>
  <c r="GW84" i="29"/>
  <c r="IC84" i="29"/>
  <c r="JI94" i="29"/>
  <c r="JI91" i="29"/>
  <c r="JI93" i="29"/>
  <c r="JI92" i="29"/>
  <c r="JI95" i="29"/>
  <c r="JI90" i="29"/>
  <c r="IE81" i="29"/>
  <c r="HD84" i="29"/>
  <c r="IR81" i="29"/>
  <c r="JX81" i="29"/>
  <c r="AO95" i="29"/>
  <c r="AO91" i="29"/>
  <c r="AO93" i="29"/>
  <c r="KO95" i="29"/>
  <c r="KO93" i="29"/>
  <c r="KO91" i="29"/>
  <c r="KO94" i="29"/>
  <c r="KO92" i="29"/>
  <c r="KO90" i="29"/>
  <c r="EX81" i="29"/>
  <c r="HJ81" i="29"/>
  <c r="AM81" i="29"/>
  <c r="AZ84" i="29"/>
  <c r="DL81" i="29"/>
  <c r="FX81" i="29"/>
  <c r="N84" i="29"/>
  <c r="AT84" i="29"/>
  <c r="BZ84" i="29"/>
  <c r="EO90" i="29"/>
  <c r="EO93" i="29"/>
  <c r="EO91" i="29"/>
  <c r="EO94" i="29"/>
  <c r="EO95" i="29"/>
  <c r="EO92" i="29"/>
  <c r="FU93" i="29"/>
  <c r="FU94" i="29"/>
  <c r="FU91" i="29"/>
  <c r="FU92" i="29"/>
  <c r="FU95" i="29"/>
  <c r="FU90" i="29"/>
  <c r="IO84" i="29"/>
  <c r="BO91" i="29"/>
  <c r="BO92" i="29"/>
  <c r="BO93" i="29"/>
  <c r="BO95" i="29"/>
  <c r="EI81" i="29"/>
  <c r="II81" i="29"/>
  <c r="X81" i="29"/>
  <c r="FL90" i="29"/>
  <c r="FL95" i="29"/>
  <c r="FL93" i="29"/>
  <c r="IF87" i="29"/>
  <c r="JT81" i="29"/>
  <c r="KZ81" i="29"/>
  <c r="CW81" i="29"/>
  <c r="EC92" i="29"/>
  <c r="EC90" i="29"/>
  <c r="EC93" i="29"/>
  <c r="EC95" i="29"/>
  <c r="EC94" i="29"/>
  <c r="EC91" i="29"/>
  <c r="ED43" i="29"/>
  <c r="ED44" i="29" s="1"/>
  <c r="AA43" i="29"/>
  <c r="AA44" i="29" s="1"/>
  <c r="CM43" i="29"/>
  <c r="CM44" i="29" s="1"/>
  <c r="EA81" i="29"/>
  <c r="GM90" i="29"/>
  <c r="GM93" i="29"/>
  <c r="GM91" i="29"/>
  <c r="GM94" i="29"/>
  <c r="GM92" i="29"/>
  <c r="GM95" i="29"/>
  <c r="NC81" i="29"/>
  <c r="BT81" i="29"/>
  <c r="FT90" i="29"/>
  <c r="FT94" i="29"/>
  <c r="FT91" i="29"/>
  <c r="FT95" i="29"/>
  <c r="FT93" i="29"/>
  <c r="FT92" i="29"/>
  <c r="HP43" i="29"/>
  <c r="HP44" i="29" s="1"/>
  <c r="AH56" i="29"/>
  <c r="AH75" i="29" s="1"/>
  <c r="AH85" i="29" s="1"/>
  <c r="AH43" i="29"/>
  <c r="AH44" i="29" s="1"/>
  <c r="BV84" i="29"/>
  <c r="MA56" i="29"/>
  <c r="MA75" i="29" s="1"/>
  <c r="MA43" i="29"/>
  <c r="MA44" i="29" s="1"/>
  <c r="FI84" i="29"/>
  <c r="GG56" i="29"/>
  <c r="GG75" i="29" s="1"/>
  <c r="GG85" i="29" s="1"/>
  <c r="GG86" i="29" s="1"/>
  <c r="GG43" i="29"/>
  <c r="GG44" i="29" s="1"/>
  <c r="HU81" i="29"/>
  <c r="JA81" i="29"/>
  <c r="IH56" i="29"/>
  <c r="IH75" i="29" s="1"/>
  <c r="IH85" i="29" s="1"/>
  <c r="IH43" i="29"/>
  <c r="IH44" i="29" s="1"/>
  <c r="KT56" i="29"/>
  <c r="KT75" i="29" s="1"/>
  <c r="KT85" i="29" s="1"/>
  <c r="KT43" i="29"/>
  <c r="KT44" i="29" s="1"/>
  <c r="KA84" i="29"/>
  <c r="NG84" i="29"/>
  <c r="DT84" i="29"/>
  <c r="GN84" i="29"/>
  <c r="MZ56" i="29"/>
  <c r="MZ75" i="29" s="1"/>
  <c r="MZ85" i="29" s="1"/>
  <c r="MZ43" i="29"/>
  <c r="MZ44" i="29" s="1"/>
  <c r="DY56" i="29"/>
  <c r="DY75" i="29" s="1"/>
  <c r="DY85" i="29" s="1"/>
  <c r="DY86" i="29" s="1"/>
  <c r="DY43" i="29"/>
  <c r="DY44" i="29" s="1"/>
  <c r="KG56" i="29"/>
  <c r="KG75" i="29" s="1"/>
  <c r="KG85" i="29" s="1"/>
  <c r="KG43" i="29"/>
  <c r="KG44" i="29" s="1"/>
  <c r="LM56" i="29"/>
  <c r="LM75" i="29" s="1"/>
  <c r="LM85" i="29" s="1"/>
  <c r="LM43" i="29"/>
  <c r="LM44" i="29" s="1"/>
  <c r="NA84" i="29"/>
  <c r="FV56" i="29"/>
  <c r="FV75" i="29" s="1"/>
  <c r="FV85" i="29" s="1"/>
  <c r="FV43" i="29"/>
  <c r="FV44" i="29" s="1"/>
  <c r="JF81" i="29"/>
  <c r="LJ84" i="29"/>
  <c r="LJ86" i="29" s="1"/>
  <c r="EE56" i="29"/>
  <c r="EE75" i="29" s="1"/>
  <c r="EE43" i="29"/>
  <c r="EE44" i="29" s="1"/>
  <c r="GI56" i="29"/>
  <c r="GI75" i="29" s="1"/>
  <c r="GI85" i="29" s="1"/>
  <c r="GI86" i="29" s="1"/>
  <c r="GI43" i="29"/>
  <c r="GI44" i="29" s="1"/>
  <c r="NK38" i="29"/>
  <c r="NK39" i="29" s="1"/>
  <c r="LO84" i="29"/>
  <c r="AJ81" i="29"/>
  <c r="FH81" i="29"/>
  <c r="GV94" i="29"/>
  <c r="GV92" i="29"/>
  <c r="AD56" i="29"/>
  <c r="AD75" i="29" s="1"/>
  <c r="AD85" i="29" s="1"/>
  <c r="AD43" i="29"/>
  <c r="AD44" i="29" s="1"/>
  <c r="BJ56" i="29"/>
  <c r="BJ75" i="29" s="1"/>
  <c r="BJ85" i="29" s="1"/>
  <c r="BJ43" i="29"/>
  <c r="BJ44" i="29" s="1"/>
  <c r="CX81" i="29"/>
  <c r="EO56" i="29"/>
  <c r="EO75" i="29" s="1"/>
  <c r="EO43" i="29"/>
  <c r="EO44" i="29" s="1"/>
  <c r="FU81" i="29"/>
  <c r="HA56" i="29"/>
  <c r="HA75" i="29" s="1"/>
  <c r="HA43" i="29"/>
  <c r="HA44" i="29" s="1"/>
  <c r="AY93" i="29"/>
  <c r="AY94" i="29"/>
  <c r="AY91" i="29"/>
  <c r="AY95" i="29"/>
  <c r="AY92" i="29"/>
  <c r="AY90" i="29"/>
  <c r="GE84" i="29"/>
  <c r="JW56" i="29"/>
  <c r="JW75" i="29" s="1"/>
  <c r="JW85" i="29" s="1"/>
  <c r="JW43" i="29"/>
  <c r="JW44" i="29" s="1"/>
  <c r="LC81" i="29"/>
  <c r="BL56" i="29"/>
  <c r="BL75" i="29" s="1"/>
  <c r="BL43" i="29"/>
  <c r="BL44" i="29" s="1"/>
  <c r="EF81" i="29"/>
  <c r="GR81" i="29"/>
  <c r="IF81" i="29"/>
  <c r="JL84" i="29"/>
  <c r="LP95" i="29"/>
  <c r="LP92" i="29"/>
  <c r="LP94" i="29"/>
  <c r="LP93" i="29"/>
  <c r="LP91" i="29"/>
  <c r="LP90" i="29"/>
  <c r="MV56" i="29"/>
  <c r="MV75" i="29" s="1"/>
  <c r="MV85" i="29" s="1"/>
  <c r="MV43" i="29"/>
  <c r="MV44" i="29" s="1"/>
  <c r="AC92" i="29"/>
  <c r="AC91" i="29"/>
  <c r="AC95" i="29"/>
  <c r="AC93" i="29"/>
  <c r="AC94" i="29"/>
  <c r="AC90" i="29"/>
  <c r="JU56" i="29"/>
  <c r="JU75" i="29" s="1"/>
  <c r="JU85" i="29" s="1"/>
  <c r="JU43" i="29"/>
  <c r="JU44" i="29" s="1"/>
  <c r="FJ93" i="29"/>
  <c r="FJ94" i="29"/>
  <c r="FJ92" i="29"/>
  <c r="FJ91" i="29"/>
  <c r="FJ95" i="29"/>
  <c r="FJ90" i="29"/>
  <c r="K43" i="29"/>
  <c r="K44" i="29" s="1"/>
  <c r="BG81" i="29"/>
  <c r="EA43" i="29"/>
  <c r="EA44" i="29" s="1"/>
  <c r="FW81" i="29"/>
  <c r="IA84" i="29"/>
  <c r="BT43" i="29"/>
  <c r="BT44" i="29" s="1"/>
  <c r="AH84" i="29"/>
  <c r="BN84" i="29"/>
  <c r="ES56" i="29"/>
  <c r="ES75" i="29" s="1"/>
  <c r="ES43" i="29"/>
  <c r="ES44" i="29" s="1"/>
  <c r="HM56" i="29"/>
  <c r="HM75" i="29" s="1"/>
  <c r="HM43" i="29"/>
  <c r="HM44" i="29" s="1"/>
  <c r="IS84" i="29"/>
  <c r="IU56" i="29"/>
  <c r="IU75" i="29" s="1"/>
  <c r="IU43" i="29"/>
  <c r="IU44" i="29" s="1"/>
  <c r="CN84" i="29"/>
  <c r="EZ56" i="29"/>
  <c r="EZ75" i="29" s="1"/>
  <c r="EZ43" i="29"/>
  <c r="EZ44" i="29" s="1"/>
  <c r="IZ56" i="29"/>
  <c r="IZ75" i="29" s="1"/>
  <c r="IZ43" i="29"/>
  <c r="IZ44" i="29" s="1"/>
  <c r="LT84" i="29"/>
  <c r="BM84" i="29"/>
  <c r="CS93" i="29"/>
  <c r="CS94" i="29"/>
  <c r="CS92" i="29"/>
  <c r="CS95" i="29"/>
  <c r="CS91" i="29"/>
  <c r="CS90" i="29"/>
  <c r="LM84" i="29"/>
  <c r="FV84" i="29"/>
  <c r="MP56" i="29"/>
  <c r="MP75" i="29" s="1"/>
  <c r="MP43" i="29"/>
  <c r="MP44" i="29" s="1"/>
  <c r="MY84" i="29"/>
  <c r="BP56" i="29"/>
  <c r="BP75" i="29" s="1"/>
  <c r="BP43" i="29"/>
  <c r="BP44" i="29" s="1"/>
  <c r="EB84" i="29"/>
  <c r="BB81" i="29"/>
  <c r="ME56" i="29"/>
  <c r="ME75" i="29" s="1"/>
  <c r="ME43" i="29"/>
  <c r="ME44" i="29" s="1"/>
  <c r="FE56" i="29"/>
  <c r="FE75" i="29" s="1"/>
  <c r="FE43" i="29"/>
  <c r="FE44" i="29" s="1"/>
  <c r="GK56" i="29"/>
  <c r="GK75" i="29" s="1"/>
  <c r="GK43" i="29"/>
  <c r="GK44" i="29" s="1"/>
  <c r="HY56" i="29"/>
  <c r="HY75" i="29" s="1"/>
  <c r="HY43" i="29"/>
  <c r="HY44" i="29" s="1"/>
  <c r="JE56" i="29"/>
  <c r="JE75" i="29" s="1"/>
  <c r="JE43" i="29"/>
  <c r="JE44" i="29" s="1"/>
  <c r="JZ84" i="29"/>
  <c r="ML84" i="29"/>
  <c r="EQ56" i="29"/>
  <c r="EQ75" i="29" s="1"/>
  <c r="EQ43" i="29"/>
  <c r="EQ44" i="29" s="1"/>
  <c r="HC56" i="29"/>
  <c r="HC75" i="29" s="1"/>
  <c r="HC43" i="29"/>
  <c r="HC44" i="29" s="1"/>
  <c r="JG56" i="29"/>
  <c r="JG75" i="29" s="1"/>
  <c r="JG43" i="29"/>
  <c r="JG44" i="29" s="1"/>
  <c r="LS56" i="29"/>
  <c r="LS75" i="29" s="1"/>
  <c r="LS43" i="29"/>
  <c r="LS44" i="29" s="1"/>
  <c r="AN81" i="29"/>
  <c r="DP56" i="29"/>
  <c r="DP75" i="29" s="1"/>
  <c r="DP43" i="29"/>
  <c r="DP44" i="29" s="1"/>
  <c r="GB84" i="29"/>
  <c r="IV56" i="29"/>
  <c r="IV75" i="29" s="1"/>
  <c r="IV43" i="29"/>
  <c r="IV44" i="29" s="1"/>
  <c r="KB56" i="29"/>
  <c r="KB75" i="29" s="1"/>
  <c r="KB43" i="29"/>
  <c r="KB44" i="29" s="1"/>
  <c r="LH56" i="29"/>
  <c r="LH75" i="29" s="1"/>
  <c r="LH43" i="29"/>
  <c r="LH44" i="29" s="1"/>
  <c r="MN56" i="29"/>
  <c r="MN75" i="29" s="1"/>
  <c r="MN43" i="29"/>
  <c r="MN44" i="29" s="1"/>
  <c r="U56" i="29"/>
  <c r="U75" i="29" s="1"/>
  <c r="U43" i="29"/>
  <c r="U44" i="29" s="1"/>
  <c r="DM56" i="29"/>
  <c r="DM75" i="29" s="1"/>
  <c r="DM43" i="29"/>
  <c r="DM44" i="29" s="1"/>
  <c r="JM84" i="29"/>
  <c r="LY93" i="29"/>
  <c r="LY91" i="29"/>
  <c r="LY94" i="29"/>
  <c r="LY92" i="29"/>
  <c r="LY90" i="29"/>
  <c r="LY95" i="29"/>
  <c r="JI43" i="29"/>
  <c r="JI44" i="29" s="1"/>
  <c r="CK43" i="29"/>
  <c r="CK44" i="29" s="1"/>
  <c r="EB43" i="29"/>
  <c r="EB44" i="29" s="1"/>
  <c r="IG43" i="29"/>
  <c r="IG44" i="29" s="1"/>
  <c r="EF43" i="29"/>
  <c r="EF44" i="29" s="1"/>
  <c r="KR43" i="29"/>
  <c r="KR44" i="29" s="1"/>
  <c r="BQ43" i="29"/>
  <c r="BQ44" i="29" s="1"/>
  <c r="LI43" i="29"/>
  <c r="LI44" i="29" s="1"/>
  <c r="BV43" i="29"/>
  <c r="BV44" i="29" s="1"/>
  <c r="JA43" i="29"/>
  <c r="JA44" i="29" s="1"/>
  <c r="MH43" i="29"/>
  <c r="MH44" i="29" s="1"/>
  <c r="HD43" i="29"/>
  <c r="HD44" i="29" s="1"/>
  <c r="AW43" i="29"/>
  <c r="AW44" i="29" s="1"/>
  <c r="EH43" i="29"/>
  <c r="EH44" i="29" s="1"/>
  <c r="W43" i="29"/>
  <c r="W44" i="29" s="1"/>
  <c r="AZ43" i="29"/>
  <c r="AZ44" i="29" s="1"/>
  <c r="AT43" i="29"/>
  <c r="AT44" i="29" s="1"/>
  <c r="AI43" i="29"/>
  <c r="AI44" i="29" s="1"/>
  <c r="Z43" i="29"/>
  <c r="Z44" i="29" s="1"/>
  <c r="L43" i="29"/>
  <c r="L44" i="29" s="1"/>
  <c r="MJ43" i="29"/>
  <c r="MJ44" i="29" s="1"/>
  <c r="FF43" i="29"/>
  <c r="FF44" i="29" s="1"/>
  <c r="GC43" i="29"/>
  <c r="GC44" i="29" s="1"/>
  <c r="GH43" i="29"/>
  <c r="GH44" i="29" s="1"/>
  <c r="II43" i="29"/>
  <c r="II44" i="29" s="1"/>
  <c r="GZ43" i="29"/>
  <c r="GZ44" i="29" s="1"/>
  <c r="M43" i="29"/>
  <c r="M44" i="29" s="1"/>
  <c r="EK43" i="29"/>
  <c r="EK44" i="29" s="1"/>
  <c r="MF43" i="29"/>
  <c r="MF44" i="29" s="1"/>
  <c r="MI43" i="29"/>
  <c r="MI44" i="29" s="1"/>
  <c r="DZ43" i="29"/>
  <c r="DZ44" i="29" s="1"/>
  <c r="AE43" i="29"/>
  <c r="AE44" i="29" s="1"/>
  <c r="KA43" i="29"/>
  <c r="KA44" i="29" s="1"/>
  <c r="MB43" i="29"/>
  <c r="MB44" i="29" s="1"/>
  <c r="LU43" i="29"/>
  <c r="LU44" i="29" s="1"/>
  <c r="JV43" i="29"/>
  <c r="JV44" i="29" s="1"/>
  <c r="GQ43" i="29"/>
  <c r="GQ44" i="29" s="1"/>
  <c r="IB43" i="29"/>
  <c r="IB44" i="29" s="1"/>
  <c r="IT43" i="29"/>
  <c r="IT44" i="29" s="1"/>
  <c r="EV43" i="29"/>
  <c r="EV44" i="29" s="1"/>
  <c r="HF91" i="29"/>
  <c r="HF95" i="29"/>
  <c r="HF92" i="29"/>
  <c r="HF86" i="29"/>
  <c r="HF87" i="29" s="1"/>
  <c r="HF94" i="29"/>
  <c r="HF90" i="29"/>
  <c r="HF93" i="29"/>
  <c r="CU90" i="29"/>
  <c r="CU91" i="29"/>
  <c r="CU86" i="29"/>
  <c r="CU87" i="29" s="1"/>
  <c r="CU95" i="29"/>
  <c r="CU92" i="29"/>
  <c r="CU93" i="29"/>
  <c r="CU94" i="29"/>
  <c r="EN92" i="29"/>
  <c r="EN93" i="29"/>
  <c r="EN91" i="29"/>
  <c r="EN90" i="29"/>
  <c r="EN95" i="29"/>
  <c r="EN86" i="29"/>
  <c r="EN94" i="29"/>
  <c r="CL93" i="29"/>
  <c r="CL90" i="29"/>
  <c r="FQ91" i="29"/>
  <c r="FQ95" i="29"/>
  <c r="FQ90" i="29"/>
  <c r="FQ93" i="29"/>
  <c r="FQ92" i="29"/>
  <c r="FQ94" i="29"/>
  <c r="HL93" i="29"/>
  <c r="HL91" i="29"/>
  <c r="HL92" i="29"/>
  <c r="HL94" i="29"/>
  <c r="HL95" i="29"/>
  <c r="HL90" i="29"/>
  <c r="IZ92" i="29"/>
  <c r="IZ95" i="29"/>
  <c r="IZ91" i="29"/>
  <c r="IZ93" i="29"/>
  <c r="IZ94" i="29"/>
  <c r="IZ90" i="29"/>
  <c r="KF93" i="29"/>
  <c r="MC94" i="29"/>
  <c r="MC92" i="29"/>
  <c r="MC95" i="29"/>
  <c r="MC91" i="29"/>
  <c r="MC90" i="29"/>
  <c r="MC93" i="29"/>
  <c r="MC86" i="29"/>
  <c r="EU93" i="29"/>
  <c r="EU92" i="29"/>
  <c r="EU94" i="29"/>
  <c r="EU91" i="29"/>
  <c r="EU90" i="29"/>
  <c r="EU95" i="29"/>
  <c r="IT86" i="29"/>
  <c r="IT95" i="29"/>
  <c r="IT92" i="29"/>
  <c r="IT93" i="29"/>
  <c r="IT94" i="29"/>
  <c r="IT91" i="29"/>
  <c r="IT90" i="29"/>
  <c r="LF86" i="29"/>
  <c r="LF94" i="29"/>
  <c r="LF91" i="29"/>
  <c r="HC93" i="29"/>
  <c r="HC90" i="29"/>
  <c r="HC94" i="29"/>
  <c r="HC91" i="29"/>
  <c r="HC95" i="29"/>
  <c r="HC92" i="29"/>
  <c r="AN90" i="29"/>
  <c r="AN94" i="29"/>
  <c r="AN91" i="29"/>
  <c r="AN95" i="29"/>
  <c r="AN93" i="29"/>
  <c r="AN92" i="29"/>
  <c r="ED84" i="29"/>
  <c r="JB84" i="29"/>
  <c r="EY92" i="29"/>
  <c r="EY93" i="29"/>
  <c r="EY90" i="29"/>
  <c r="EY94" i="29"/>
  <c r="EY91" i="29"/>
  <c r="EY95" i="29"/>
  <c r="CB81" i="29"/>
  <c r="MI81" i="29"/>
  <c r="JI86" i="29"/>
  <c r="AE86" i="29"/>
  <c r="IR84" i="29"/>
  <c r="JX84" i="29"/>
  <c r="CC95" i="29"/>
  <c r="CC86" i="29"/>
  <c r="CC94" i="29"/>
  <c r="CC92" i="29"/>
  <c r="CC90" i="29"/>
  <c r="CC93" i="29"/>
  <c r="CC91" i="29"/>
  <c r="DI81" i="29"/>
  <c r="JQ81" i="29"/>
  <c r="HJ84" i="29"/>
  <c r="DL84" i="29"/>
  <c r="BR91" i="29"/>
  <c r="BR90" i="29"/>
  <c r="BR94" i="29"/>
  <c r="BR95" i="29"/>
  <c r="BR93" i="29"/>
  <c r="BR92" i="29"/>
  <c r="FU86" i="29"/>
  <c r="FU87" i="29" s="1"/>
  <c r="HA91" i="29"/>
  <c r="HA92" i="29"/>
  <c r="HA93" i="29"/>
  <c r="HA94" i="29"/>
  <c r="HA90" i="29"/>
  <c r="HA95" i="29"/>
  <c r="DF93" i="29"/>
  <c r="DF92" i="29"/>
  <c r="DF90" i="29"/>
  <c r="DF95" i="29"/>
  <c r="DF94" i="29"/>
  <c r="DF91" i="29"/>
  <c r="KP91" i="29"/>
  <c r="CE82" i="29"/>
  <c r="CE63" i="29" s="1"/>
  <c r="CE79" i="29" s="1"/>
  <c r="CE84" i="29" s="1"/>
  <c r="X84" i="29"/>
  <c r="CJ81" i="29"/>
  <c r="IN81" i="29"/>
  <c r="EC86" i="29"/>
  <c r="MO94" i="29"/>
  <c r="GP43" i="29"/>
  <c r="GP44" i="29" s="1"/>
  <c r="EY43" i="29"/>
  <c r="EY44" i="29" s="1"/>
  <c r="JO84" i="29"/>
  <c r="NC84" i="29"/>
  <c r="J81" i="29"/>
  <c r="AP81" i="29"/>
  <c r="HM93" i="29"/>
  <c r="HM90" i="29"/>
  <c r="HM95" i="29"/>
  <c r="HM92" i="29"/>
  <c r="HM91" i="29"/>
  <c r="HM94" i="29"/>
  <c r="JA84" i="29"/>
  <c r="IX81" i="29"/>
  <c r="O56" i="29"/>
  <c r="O75" i="29" s="1"/>
  <c r="O85" i="29" s="1"/>
  <c r="O43" i="29"/>
  <c r="O44" i="29" s="1"/>
  <c r="CA56" i="29"/>
  <c r="CA75" i="29" s="1"/>
  <c r="CA85" i="29" s="1"/>
  <c r="CA43" i="29"/>
  <c r="CA44" i="29" s="1"/>
  <c r="EM56" i="29"/>
  <c r="EM75" i="29" s="1"/>
  <c r="EM85" i="29" s="1"/>
  <c r="EM43" i="29"/>
  <c r="EM44" i="29" s="1"/>
  <c r="GY56" i="29"/>
  <c r="GY75" i="29" s="1"/>
  <c r="GY85" i="29" s="1"/>
  <c r="GY43" i="29"/>
  <c r="GY44" i="29" s="1"/>
  <c r="JK94" i="29"/>
  <c r="JK90" i="29"/>
  <c r="JK91" i="29"/>
  <c r="JK95" i="29"/>
  <c r="JK92" i="29"/>
  <c r="JK93" i="29"/>
  <c r="NG81" i="29"/>
  <c r="BH56" i="29"/>
  <c r="BH75" i="29" s="1"/>
  <c r="BH43" i="29"/>
  <c r="BH44" i="29" s="1"/>
  <c r="IJ56" i="29"/>
  <c r="IJ75" i="29" s="1"/>
  <c r="IJ43" i="29"/>
  <c r="IJ44" i="29" s="1"/>
  <c r="JP56" i="29"/>
  <c r="JP75" i="29" s="1"/>
  <c r="JP43" i="29"/>
  <c r="JP44" i="29" s="1"/>
  <c r="KV56" i="29"/>
  <c r="KV75" i="29" s="1"/>
  <c r="KV43" i="29"/>
  <c r="KV44" i="29" s="1"/>
  <c r="AG56" i="29"/>
  <c r="AG75" i="29" s="1"/>
  <c r="AG85" i="29" s="1"/>
  <c r="AG43" i="29"/>
  <c r="AG44" i="29" s="1"/>
  <c r="BM56" i="29"/>
  <c r="BM75" i="29" s="1"/>
  <c r="BM85" i="29" s="1"/>
  <c r="BM43" i="29"/>
  <c r="BM44" i="29" s="1"/>
  <c r="DA81" i="29"/>
  <c r="EG84" i="29"/>
  <c r="GL81" i="29"/>
  <c r="JF84" i="29"/>
  <c r="IM56" i="29"/>
  <c r="IM75" i="29" s="1"/>
  <c r="IM85" i="29" s="1"/>
  <c r="IM43" i="29"/>
  <c r="IM44" i="29" s="1"/>
  <c r="AJ84" i="29"/>
  <c r="AL92" i="29"/>
  <c r="AL93" i="29"/>
  <c r="AL90" i="29"/>
  <c r="AL95" i="29"/>
  <c r="AL91" i="29"/>
  <c r="AL94" i="29"/>
  <c r="BR81" i="29"/>
  <c r="CX84" i="29"/>
  <c r="FB56" i="29"/>
  <c r="FB75" i="29" s="1"/>
  <c r="FB85" i="29" s="1"/>
  <c r="FB86" i="29" s="1"/>
  <c r="FB43" i="29"/>
  <c r="FB44" i="29" s="1"/>
  <c r="HN56" i="29"/>
  <c r="HN75" i="29" s="1"/>
  <c r="HN85" i="29" s="1"/>
  <c r="HN86" i="29" s="1"/>
  <c r="HN43" i="29"/>
  <c r="HN44" i="29" s="1"/>
  <c r="JZ56" i="29"/>
  <c r="JZ75" i="29" s="1"/>
  <c r="JZ85" i="29" s="1"/>
  <c r="JZ43" i="29"/>
  <c r="JZ44" i="29" s="1"/>
  <c r="ML56" i="29"/>
  <c r="ML75" i="29" s="1"/>
  <c r="ML85" i="29" s="1"/>
  <c r="ML43" i="29"/>
  <c r="ML44" i="29" s="1"/>
  <c r="AY56" i="29"/>
  <c r="AY75" i="29" s="1"/>
  <c r="AY85" i="29" s="1"/>
  <c r="AY86" i="29" s="1"/>
  <c r="AY43" i="29"/>
  <c r="AY44" i="29" s="1"/>
  <c r="DS81" i="29"/>
  <c r="DP93" i="29"/>
  <c r="DP94" i="29"/>
  <c r="DP91" i="29"/>
  <c r="DP95" i="29"/>
  <c r="DP90" i="29"/>
  <c r="DP92" i="29"/>
  <c r="EF84" i="29"/>
  <c r="GR84" i="29"/>
  <c r="AC56" i="29"/>
  <c r="AC75" i="29" s="1"/>
  <c r="AC85" i="29" s="1"/>
  <c r="AC86" i="29" s="1"/>
  <c r="AC43" i="29"/>
  <c r="AC44" i="29" s="1"/>
  <c r="BI93" i="29"/>
  <c r="BI92" i="29"/>
  <c r="BI91" i="29"/>
  <c r="BI94" i="29"/>
  <c r="BI95" i="29"/>
  <c r="BI90" i="29"/>
  <c r="DU56" i="29"/>
  <c r="DU75" i="29" s="1"/>
  <c r="DU85" i="29" s="1"/>
  <c r="DU43" i="29"/>
  <c r="DU44" i="29" s="1"/>
  <c r="LA56" i="29"/>
  <c r="LA75" i="29" s="1"/>
  <c r="LA85" i="29" s="1"/>
  <c r="LA43" i="29"/>
  <c r="LA44" i="29" s="1"/>
  <c r="MG56" i="29"/>
  <c r="MG75" i="29" s="1"/>
  <c r="MG85" i="29" s="1"/>
  <c r="MG43" i="29"/>
  <c r="MG44" i="29" s="1"/>
  <c r="DN43" i="29"/>
  <c r="DN44" i="29" s="1"/>
  <c r="HV81" i="29"/>
  <c r="AQ93" i="29"/>
  <c r="AQ92" i="29"/>
  <c r="AQ91" i="29"/>
  <c r="AQ90" i="29"/>
  <c r="AQ95" i="29"/>
  <c r="AQ94" i="29"/>
  <c r="Z81" i="29"/>
  <c r="FN56" i="29"/>
  <c r="FN75" i="29" s="1"/>
  <c r="FN43" i="29"/>
  <c r="FN44" i="29" s="1"/>
  <c r="HZ56" i="29"/>
  <c r="HZ75" i="29" s="1"/>
  <c r="HZ43" i="29"/>
  <c r="HZ44" i="29" s="1"/>
  <c r="KD56" i="29"/>
  <c r="KD75" i="29" s="1"/>
  <c r="KD43" i="29"/>
  <c r="KD44" i="29" s="1"/>
  <c r="CA84" i="29"/>
  <c r="EM84" i="29"/>
  <c r="DD93" i="29"/>
  <c r="DD92" i="29"/>
  <c r="DD90" i="29"/>
  <c r="DD94" i="29"/>
  <c r="DD91" i="29"/>
  <c r="DD95" i="29"/>
  <c r="HL56" i="29"/>
  <c r="HL75" i="29" s="1"/>
  <c r="HL43" i="29"/>
  <c r="HL44" i="29" s="1"/>
  <c r="KF56" i="29"/>
  <c r="KF75" i="29" s="1"/>
  <c r="KF43" i="29"/>
  <c r="KF44" i="29" s="1"/>
  <c r="AG84" i="29"/>
  <c r="CS56" i="29"/>
  <c r="CS75" i="29" s="1"/>
  <c r="CS43" i="29"/>
  <c r="CS44" i="29" s="1"/>
  <c r="LE93" i="29"/>
  <c r="LE92" i="29"/>
  <c r="LE91" i="29"/>
  <c r="LE94" i="29"/>
  <c r="LE90" i="29"/>
  <c r="LE95" i="29"/>
  <c r="MK56" i="29"/>
  <c r="MK75" i="29" s="1"/>
  <c r="MK43" i="29"/>
  <c r="MK44" i="29" s="1"/>
  <c r="DB81" i="29"/>
  <c r="FF81" i="29"/>
  <c r="BC56" i="29"/>
  <c r="BC75" i="29" s="1"/>
  <c r="BC43" i="29"/>
  <c r="BC44" i="29" s="1"/>
  <c r="GF56" i="29"/>
  <c r="GF75" i="29" s="1"/>
  <c r="GF43" i="29"/>
  <c r="GF44" i="29" s="1"/>
  <c r="V56" i="29"/>
  <c r="V75" i="29" s="1"/>
  <c r="V43" i="29"/>
  <c r="V44" i="29" s="1"/>
  <c r="BB84" i="29"/>
  <c r="CH56" i="29"/>
  <c r="CH75" i="29" s="1"/>
  <c r="CH43" i="29"/>
  <c r="CH44" i="29" s="1"/>
  <c r="HQ81" i="29"/>
  <c r="ET94" i="29"/>
  <c r="ET90" i="29"/>
  <c r="ET93" i="29"/>
  <c r="ET91" i="29"/>
  <c r="ET95" i="29"/>
  <c r="ET92" i="29"/>
  <c r="GX81" i="29"/>
  <c r="DC92" i="29"/>
  <c r="DC90" i="29"/>
  <c r="DC94" i="29"/>
  <c r="DC91" i="29"/>
  <c r="DC93" i="29"/>
  <c r="DC95" i="29"/>
  <c r="FO90" i="29"/>
  <c r="FO93" i="29"/>
  <c r="FO95" i="29"/>
  <c r="FO92" i="29"/>
  <c r="FO94" i="29"/>
  <c r="FO91" i="29"/>
  <c r="HH81" i="29"/>
  <c r="KJ90" i="29"/>
  <c r="KJ94" i="29"/>
  <c r="KJ91" i="29"/>
  <c r="KJ95" i="29"/>
  <c r="KJ93" i="29"/>
  <c r="KJ92" i="29"/>
  <c r="BI56" i="29"/>
  <c r="BI75" i="29" s="1"/>
  <c r="BI43" i="29"/>
  <c r="BI44" i="29" s="1"/>
  <c r="JM81" i="29"/>
  <c r="KS56" i="29"/>
  <c r="KS75" i="29" s="1"/>
  <c r="KS43" i="29"/>
  <c r="KS44" i="29" s="1"/>
  <c r="LY56" i="29"/>
  <c r="LY75" i="29" s="1"/>
  <c r="LY43" i="29"/>
  <c r="LY44" i="29" s="1"/>
  <c r="NE90" i="29"/>
  <c r="NE91" i="29"/>
  <c r="NE95" i="29"/>
  <c r="NE92" i="29"/>
  <c r="NE94" i="29"/>
  <c r="NE93" i="29"/>
  <c r="AB43" i="29"/>
  <c r="AB44" i="29" s="1"/>
  <c r="JC43" i="29"/>
  <c r="JC44" i="29" s="1"/>
  <c r="AL43" i="29"/>
  <c r="AL44" i="29" s="1"/>
  <c r="DF43" i="29"/>
  <c r="DF44" i="29" s="1"/>
  <c r="GR43" i="29"/>
  <c r="GR44" i="29" s="1"/>
  <c r="LX43" i="29"/>
  <c r="LX44" i="29" s="1"/>
  <c r="CW43" i="29"/>
  <c r="CW44" i="29" s="1"/>
  <c r="JM43" i="29"/>
  <c r="JM44" i="29" s="1"/>
  <c r="FI43" i="29"/>
  <c r="FI44" i="29" s="1"/>
  <c r="EP43" i="29"/>
  <c r="EP44" i="29" s="1"/>
  <c r="DG43" i="29"/>
  <c r="DG44" i="29" s="1"/>
  <c r="IR43" i="29"/>
  <c r="IR44" i="29" s="1"/>
  <c r="DI43" i="29"/>
  <c r="DI44" i="29" s="1"/>
  <c r="GL43" i="29"/>
  <c r="GL44" i="29" s="1"/>
  <c r="CI43" i="29"/>
  <c r="CI44" i="29" s="1"/>
  <c r="DL43" i="29"/>
  <c r="DL44" i="29" s="1"/>
  <c r="BZ43" i="29"/>
  <c r="BZ44" i="29" s="1"/>
  <c r="AN43" i="29"/>
  <c r="AN44" i="29" s="1"/>
  <c r="BF43" i="29"/>
  <c r="BF44" i="29" s="1"/>
  <c r="BX43" i="29"/>
  <c r="BX44" i="29" s="1"/>
  <c r="CC43" i="29"/>
  <c r="CC44" i="29" s="1"/>
  <c r="KL43" i="29"/>
  <c r="KL44" i="29" s="1"/>
  <c r="HI43" i="29"/>
  <c r="HI44" i="29" s="1"/>
  <c r="CE43" i="29"/>
  <c r="CE44" i="29" s="1"/>
  <c r="LC43" i="29"/>
  <c r="LC44" i="29" s="1"/>
  <c r="IN43" i="29"/>
  <c r="IN44" i="29" s="1"/>
  <c r="AS43" i="29"/>
  <c r="AS44" i="29" s="1"/>
  <c r="KK43" i="29"/>
  <c r="KK44" i="29" s="1"/>
  <c r="R43" i="29"/>
  <c r="R44" i="29" s="1"/>
  <c r="FQ43" i="29"/>
  <c r="FQ44" i="29" s="1"/>
  <c r="GT43" i="29"/>
  <c r="GT44" i="29" s="1"/>
  <c r="CQ43" i="29"/>
  <c r="CQ44" i="29" s="1"/>
  <c r="NG43" i="29"/>
  <c r="NG44" i="29" s="1"/>
  <c r="I43" i="29"/>
  <c r="I44" i="29" s="1"/>
  <c r="NA43" i="29"/>
  <c r="NA44" i="29" s="1"/>
  <c r="LZ43" i="29"/>
  <c r="LZ44" i="29" s="1"/>
  <c r="LO43" i="29"/>
  <c r="LO44" i="29" s="1"/>
  <c r="BR43" i="29"/>
  <c r="BR44" i="29" s="1"/>
  <c r="LF43" i="29"/>
  <c r="LF44" i="29" s="1"/>
  <c r="LQ43" i="29"/>
  <c r="LQ44" i="29" s="1"/>
  <c r="NJ104" i="29"/>
  <c r="G42" i="2"/>
  <c r="E42" i="2" s="1"/>
  <c r="G21" i="29"/>
  <c r="G24" i="29" s="1"/>
  <c r="G27" i="29" s="1"/>
  <c r="G19" i="29"/>
  <c r="G30" i="29"/>
  <c r="IJ93" i="29" l="1"/>
  <c r="IJ92" i="29"/>
  <c r="HS90" i="29"/>
  <c r="IJ90" i="29"/>
  <c r="HS93" i="29"/>
  <c r="IJ94" i="29"/>
  <c r="IJ95" i="29"/>
  <c r="AR90" i="29"/>
  <c r="AR92" i="29"/>
  <c r="MO90" i="29"/>
  <c r="MO95" i="29"/>
  <c r="MC87" i="29"/>
  <c r="MO91" i="29"/>
  <c r="MO93" i="29"/>
  <c r="EW90" i="29"/>
  <c r="EW95" i="29"/>
  <c r="GK93" i="29"/>
  <c r="EW93" i="29"/>
  <c r="AU93" i="29"/>
  <c r="JC91" i="29"/>
  <c r="MF93" i="29"/>
  <c r="BK93" i="29"/>
  <c r="L86" i="29"/>
  <c r="L87" i="29" s="1"/>
  <c r="MF95" i="29"/>
  <c r="BK92" i="29"/>
  <c r="L93" i="29"/>
  <c r="MF90" i="29"/>
  <c r="GV95" i="29"/>
  <c r="BK94" i="29"/>
  <c r="MF92" i="29"/>
  <c r="GV93" i="29"/>
  <c r="BK90" i="29"/>
  <c r="GV90" i="29"/>
  <c r="L92" i="29"/>
  <c r="L94" i="29"/>
  <c r="L96" i="29" s="1"/>
  <c r="L97" i="29" s="1"/>
  <c r="MF94" i="29"/>
  <c r="NB94" i="29"/>
  <c r="AV95" i="29"/>
  <c r="AV90" i="29"/>
  <c r="NB92" i="29"/>
  <c r="MP90" i="29"/>
  <c r="FT87" i="29"/>
  <c r="KM90" i="29"/>
  <c r="AV93" i="29"/>
  <c r="DO86" i="29"/>
  <c r="DO87" i="29" s="1"/>
  <c r="CV92" i="29"/>
  <c r="CV93" i="29"/>
  <c r="CV95" i="29"/>
  <c r="EP81" i="29"/>
  <c r="BW87" i="29"/>
  <c r="CT81" i="29"/>
  <c r="AU90" i="29"/>
  <c r="AR93" i="29"/>
  <c r="AR94" i="29"/>
  <c r="AR95" i="29"/>
  <c r="HS86" i="29"/>
  <c r="HS87" i="29" s="1"/>
  <c r="HS95" i="29"/>
  <c r="HS94" i="29"/>
  <c r="HS92" i="29"/>
  <c r="HS96" i="29" s="1"/>
  <c r="HS97" i="29" s="1"/>
  <c r="GT84" i="29"/>
  <c r="GT92" i="29" s="1"/>
  <c r="AU92" i="29"/>
  <c r="AU86" i="29"/>
  <c r="AU87" i="29" s="1"/>
  <c r="AU95" i="29"/>
  <c r="AU91" i="29"/>
  <c r="LJ87" i="29"/>
  <c r="HV87" i="29"/>
  <c r="MD86" i="29"/>
  <c r="MD87" i="29" s="1"/>
  <c r="KM92" i="29"/>
  <c r="MD93" i="29"/>
  <c r="KM91" i="29"/>
  <c r="KM94" i="29"/>
  <c r="T81" i="29"/>
  <c r="GF91" i="29"/>
  <c r="GF92" i="29"/>
  <c r="JS87" i="29"/>
  <c r="EI87" i="29"/>
  <c r="IY90" i="29"/>
  <c r="S92" i="29"/>
  <c r="JC95" i="29"/>
  <c r="IY93" i="29"/>
  <c r="S93" i="29"/>
  <c r="JC93" i="29"/>
  <c r="S94" i="29"/>
  <c r="JC86" i="29"/>
  <c r="JC87" i="29" s="1"/>
  <c r="CO81" i="29"/>
  <c r="IY95" i="29"/>
  <c r="S95" i="29"/>
  <c r="HK91" i="29"/>
  <c r="JC90" i="29"/>
  <c r="HK90" i="29"/>
  <c r="IY91" i="29"/>
  <c r="GG81" i="29"/>
  <c r="HK95" i="29"/>
  <c r="JC94" i="29"/>
  <c r="IY86" i="29"/>
  <c r="IY87" i="29" s="1"/>
  <c r="HK93" i="29"/>
  <c r="KQ87" i="29"/>
  <c r="LT81" i="29"/>
  <c r="KP94" i="29"/>
  <c r="KF90" i="29"/>
  <c r="EL91" i="29"/>
  <c r="DM94" i="29"/>
  <c r="GK92" i="29"/>
  <c r="KP95" i="29"/>
  <c r="KF92" i="29"/>
  <c r="DM93" i="29"/>
  <c r="GK90" i="29"/>
  <c r="KP92" i="29"/>
  <c r="KF95" i="29"/>
  <c r="GM87" i="29"/>
  <c r="KP93" i="29"/>
  <c r="MC96" i="29"/>
  <c r="MC97" i="29" s="1"/>
  <c r="EL95" i="29"/>
  <c r="KF91" i="29"/>
  <c r="EL86" i="29"/>
  <c r="EL87" i="29" s="1"/>
  <c r="FQ87" i="29"/>
  <c r="EL92" i="29"/>
  <c r="EL93" i="29"/>
  <c r="DM92" i="29"/>
  <c r="GK95" i="29"/>
  <c r="GY81" i="29"/>
  <c r="EL90" i="29"/>
  <c r="DM91" i="29"/>
  <c r="GK91" i="29"/>
  <c r="DP96" i="29"/>
  <c r="DP97" i="29" s="1"/>
  <c r="HN87" i="29"/>
  <c r="EC87" i="29"/>
  <c r="GG87" i="29"/>
  <c r="GZ84" i="29"/>
  <c r="GZ93" i="29" s="1"/>
  <c r="FL91" i="29"/>
  <c r="BO90" i="29"/>
  <c r="BO96" i="29" s="1"/>
  <c r="BO97" i="29" s="1"/>
  <c r="NB93" i="29"/>
  <c r="NB91" i="29"/>
  <c r="AO90" i="29"/>
  <c r="AO94" i="29"/>
  <c r="S90" i="29"/>
  <c r="S86" i="29"/>
  <c r="S87" i="29" s="1"/>
  <c r="BK95" i="29"/>
  <c r="HK94" i="29"/>
  <c r="DO93" i="29"/>
  <c r="DJ87" i="29"/>
  <c r="HT87" i="29"/>
  <c r="CV91" i="29"/>
  <c r="CV94" i="29"/>
  <c r="JP94" i="29"/>
  <c r="JP93" i="29"/>
  <c r="GF94" i="29"/>
  <c r="MK90" i="29"/>
  <c r="MK91" i="29"/>
  <c r="AN87" i="29"/>
  <c r="CI81" i="29"/>
  <c r="JK87" i="29"/>
  <c r="AV91" i="29"/>
  <c r="AV86" i="29"/>
  <c r="AV87" i="29" s="1"/>
  <c r="ER87" i="29"/>
  <c r="HP96" i="29"/>
  <c r="HP97" i="29" s="1"/>
  <c r="MD95" i="29"/>
  <c r="MD90" i="29"/>
  <c r="AC87" i="29"/>
  <c r="FA81" i="29"/>
  <c r="LF92" i="29"/>
  <c r="LF95" i="29"/>
  <c r="CS96" i="29"/>
  <c r="CS97" i="29" s="1"/>
  <c r="DY87" i="29"/>
  <c r="DZ81" i="29"/>
  <c r="LF93" i="29"/>
  <c r="IY94" i="29"/>
  <c r="FX87" i="29"/>
  <c r="EH81" i="29"/>
  <c r="FL94" i="29"/>
  <c r="NB95" i="29"/>
  <c r="FX96" i="29"/>
  <c r="FX97" i="29" s="1"/>
  <c r="CD87" i="29"/>
  <c r="DO90" i="29"/>
  <c r="DS87" i="29"/>
  <c r="CV90" i="29"/>
  <c r="JP92" i="29"/>
  <c r="GF90" i="29"/>
  <c r="BP96" i="29"/>
  <c r="BP97" i="29" s="1"/>
  <c r="BC96" i="29"/>
  <c r="BC97" i="29" s="1"/>
  <c r="MK93" i="29"/>
  <c r="GD96" i="29"/>
  <c r="GD97" i="29" s="1"/>
  <c r="AV94" i="29"/>
  <c r="LL96" i="29"/>
  <c r="LL97" i="29" s="1"/>
  <c r="MD92" i="29"/>
  <c r="EW87" i="29"/>
  <c r="GF95" i="29"/>
  <c r="MD94" i="29"/>
  <c r="GA93" i="29"/>
  <c r="GA92" i="29"/>
  <c r="GA90" i="29"/>
  <c r="GA94" i="29"/>
  <c r="GA95" i="29"/>
  <c r="GA91" i="29"/>
  <c r="AH81" i="29"/>
  <c r="IH81" i="29"/>
  <c r="AQ96" i="29"/>
  <c r="AQ97" i="29" s="1"/>
  <c r="BI96" i="29"/>
  <c r="BI97" i="29" s="1"/>
  <c r="AE87" i="29"/>
  <c r="EK87" i="29"/>
  <c r="IT96" i="29"/>
  <c r="IT97" i="29" s="1"/>
  <c r="EW94" i="29"/>
  <c r="EW91" i="29"/>
  <c r="CL91" i="29"/>
  <c r="CL92" i="29"/>
  <c r="LY96" i="29"/>
  <c r="LY97" i="29" s="1"/>
  <c r="KY81" i="29"/>
  <c r="CA81" i="29"/>
  <c r="HE96" i="29"/>
  <c r="HE97" i="29" s="1"/>
  <c r="BF87" i="29"/>
  <c r="MN96" i="29"/>
  <c r="MN97" i="29" s="1"/>
  <c r="JZ81" i="29"/>
  <c r="IS81" i="29"/>
  <c r="IP87" i="29"/>
  <c r="DR91" i="29"/>
  <c r="DR90" i="29"/>
  <c r="IF96" i="29"/>
  <c r="IF97" i="29" s="1"/>
  <c r="IN96" i="29"/>
  <c r="IN97" i="29" s="1"/>
  <c r="V91" i="29"/>
  <c r="MP91" i="29"/>
  <c r="MP93" i="29"/>
  <c r="GS96" i="29"/>
  <c r="GS97" i="29" s="1"/>
  <c r="DU81" i="29"/>
  <c r="MU81" i="29"/>
  <c r="JG96" i="29"/>
  <c r="JG97" i="29" s="1"/>
  <c r="KB96" i="29"/>
  <c r="KB97" i="29" s="1"/>
  <c r="MG81" i="29"/>
  <c r="KW81" i="29"/>
  <c r="JD81" i="29"/>
  <c r="DD96" i="29"/>
  <c r="DD97" i="29" s="1"/>
  <c r="FB87" i="29"/>
  <c r="EW92" i="29"/>
  <c r="FQ96" i="29"/>
  <c r="FQ97" i="29" s="1"/>
  <c r="CL95" i="29"/>
  <c r="IN87" i="29"/>
  <c r="Y87" i="29"/>
  <c r="GB81" i="29"/>
  <c r="BS81" i="29"/>
  <c r="DR94" i="29"/>
  <c r="LX87" i="29"/>
  <c r="V94" i="29"/>
  <c r="MP95" i="29"/>
  <c r="MP92" i="29"/>
  <c r="MS81" i="29"/>
  <c r="EV87" i="29"/>
  <c r="AE96" i="29"/>
  <c r="AE97" i="29" s="1"/>
  <c r="EY87" i="29"/>
  <c r="EQ96" i="29"/>
  <c r="EQ97" i="29" s="1"/>
  <c r="DJ96" i="29"/>
  <c r="DJ97" i="29" s="1"/>
  <c r="LE96" i="29"/>
  <c r="LE97" i="29" s="1"/>
  <c r="HA96" i="29"/>
  <c r="HA97" i="29" s="1"/>
  <c r="IZ96" i="29"/>
  <c r="IZ97" i="29" s="1"/>
  <c r="KG81" i="29"/>
  <c r="MZ81" i="29"/>
  <c r="CH96" i="29"/>
  <c r="CH97" i="29" s="1"/>
  <c r="IJ96" i="29"/>
  <c r="IJ97" i="29" s="1"/>
  <c r="V95" i="29"/>
  <c r="CP81" i="29"/>
  <c r="JH81" i="29"/>
  <c r="BQ96" i="29"/>
  <c r="BQ97" i="29" s="1"/>
  <c r="BD96" i="29"/>
  <c r="BD97" i="29" s="1"/>
  <c r="BE96" i="29"/>
  <c r="BE97" i="29" s="1"/>
  <c r="KK93" i="29"/>
  <c r="KK86" i="29"/>
  <c r="KK87" i="29" s="1"/>
  <c r="KK91" i="29"/>
  <c r="KK90" i="29"/>
  <c r="KK92" i="29"/>
  <c r="KK94" i="29"/>
  <c r="KK95" i="29"/>
  <c r="CO93" i="29"/>
  <c r="CO86" i="29"/>
  <c r="CO87" i="29" s="1"/>
  <c r="CO95" i="29"/>
  <c r="CO92" i="29"/>
  <c r="CO90" i="29"/>
  <c r="CO94" i="29"/>
  <c r="CO91" i="29"/>
  <c r="LW93" i="29"/>
  <c r="LW95" i="29"/>
  <c r="LW94" i="29"/>
  <c r="LW91" i="29"/>
  <c r="LW90" i="29"/>
  <c r="LW86" i="29"/>
  <c r="LW87" i="29" s="1"/>
  <c r="LW92" i="29"/>
  <c r="DZ91" i="29"/>
  <c r="DZ90" i="29"/>
  <c r="DZ95" i="29"/>
  <c r="DZ94" i="29"/>
  <c r="DZ93" i="29"/>
  <c r="DZ86" i="29"/>
  <c r="DZ87" i="29" s="1"/>
  <c r="DZ92" i="29"/>
  <c r="GU92" i="29"/>
  <c r="GU90" i="29"/>
  <c r="GU93" i="29"/>
  <c r="GU86" i="29"/>
  <c r="GU87" i="29" s="1"/>
  <c r="GU94" i="29"/>
  <c r="GU91" i="29"/>
  <c r="GU95" i="29"/>
  <c r="EP92" i="29"/>
  <c r="EP86" i="29"/>
  <c r="EP87" i="29" s="1"/>
  <c r="EP93" i="29"/>
  <c r="EP90" i="29"/>
  <c r="EP94" i="29"/>
  <c r="EP91" i="29"/>
  <c r="EP95" i="29"/>
  <c r="MU94" i="29"/>
  <c r="MU86" i="29"/>
  <c r="MU87" i="29" s="1"/>
  <c r="MU91" i="29"/>
  <c r="MU92" i="29"/>
  <c r="MU93" i="29"/>
  <c r="MU90" i="29"/>
  <c r="MU95" i="29"/>
  <c r="NF91" i="29"/>
  <c r="NF94" i="29"/>
  <c r="NF86" i="29"/>
  <c r="NF87" i="29" s="1"/>
  <c r="NF90" i="29"/>
  <c r="NF93" i="29"/>
  <c r="NF92" i="29"/>
  <c r="NF95" i="29"/>
  <c r="FP94" i="29"/>
  <c r="FP93" i="29"/>
  <c r="FP86" i="29"/>
  <c r="FP87" i="29" s="1"/>
  <c r="FP92" i="29"/>
  <c r="FP91" i="29"/>
  <c r="FP95" i="29"/>
  <c r="FP90" i="29"/>
  <c r="CR86" i="29"/>
  <c r="CR87" i="29" s="1"/>
  <c r="CR93" i="29"/>
  <c r="CR90" i="29"/>
  <c r="CR94" i="29"/>
  <c r="CR91" i="29"/>
  <c r="CR95" i="29"/>
  <c r="CR92" i="29"/>
  <c r="I93" i="29"/>
  <c r="I94" i="29"/>
  <c r="I91" i="29"/>
  <c r="I92" i="29"/>
  <c r="I86" i="29"/>
  <c r="I87" i="29" s="1"/>
  <c r="I95" i="29"/>
  <c r="I90" i="29"/>
  <c r="KY86" i="29"/>
  <c r="KY87" i="29" s="1"/>
  <c r="KY90" i="29"/>
  <c r="KY94" i="29"/>
  <c r="KY93" i="29"/>
  <c r="KY91" i="29"/>
  <c r="KY95" i="29"/>
  <c r="KY92" i="29"/>
  <c r="LU94" i="29"/>
  <c r="LU90" i="29"/>
  <c r="LU86" i="29"/>
  <c r="LU87" i="29" s="1"/>
  <c r="LU91" i="29"/>
  <c r="LU95" i="29"/>
  <c r="LU93" i="29"/>
  <c r="LU92" i="29"/>
  <c r="KC91" i="29"/>
  <c r="KC86" i="29"/>
  <c r="KC87" i="29" s="1"/>
  <c r="KC90" i="29"/>
  <c r="KC92" i="29"/>
  <c r="KC95" i="29"/>
  <c r="KC93" i="29"/>
  <c r="KC94" i="29"/>
  <c r="HB92" i="29"/>
  <c r="HB91" i="29"/>
  <c r="HB86" i="29"/>
  <c r="HB87" i="29" s="1"/>
  <c r="HB94" i="29"/>
  <c r="HB93" i="29"/>
  <c r="HB95" i="29"/>
  <c r="HB90" i="29"/>
  <c r="CT91" i="29"/>
  <c r="CT95" i="29"/>
  <c r="CT92" i="29"/>
  <c r="CT86" i="29"/>
  <c r="CT87" i="29" s="1"/>
  <c r="CT93" i="29"/>
  <c r="CT90" i="29"/>
  <c r="CT94" i="29"/>
  <c r="DH93" i="29"/>
  <c r="DH95" i="29"/>
  <c r="DH91" i="29"/>
  <c r="DH94" i="29"/>
  <c r="DH92" i="29"/>
  <c r="DH90" i="29"/>
  <c r="DH86" i="29"/>
  <c r="DH87" i="29" s="1"/>
  <c r="KZ92" i="29"/>
  <c r="KZ91" i="29"/>
  <c r="KZ95" i="29"/>
  <c r="KZ86" i="29"/>
  <c r="KZ87" i="29" s="1"/>
  <c r="KZ94" i="29"/>
  <c r="KZ90" i="29"/>
  <c r="KZ93" i="29"/>
  <c r="CE92" i="29"/>
  <c r="CE86" i="29"/>
  <c r="CE87" i="29" s="1"/>
  <c r="CE90" i="29"/>
  <c r="CE94" i="29"/>
  <c r="CE91" i="29"/>
  <c r="CE95" i="29"/>
  <c r="CE93" i="29"/>
  <c r="AS92" i="29"/>
  <c r="AS94" i="29"/>
  <c r="AS86" i="29"/>
  <c r="AS87" i="29" s="1"/>
  <c r="AS93" i="29"/>
  <c r="AS95" i="29"/>
  <c r="AS91" i="29"/>
  <c r="AS90" i="29"/>
  <c r="GY93" i="29"/>
  <c r="GY92" i="29"/>
  <c r="GY95" i="29"/>
  <c r="GY86" i="29"/>
  <c r="GY87" i="29" s="1"/>
  <c r="GY94" i="29"/>
  <c r="GY91" i="29"/>
  <c r="GY90" i="29"/>
  <c r="LY85" i="29"/>
  <c r="LY86" i="29" s="1"/>
  <c r="LY87" i="29" s="1"/>
  <c r="LY81" i="29"/>
  <c r="EM90" i="29"/>
  <c r="EM94" i="29"/>
  <c r="EM91" i="29"/>
  <c r="EM95" i="29"/>
  <c r="EM92" i="29"/>
  <c r="EM86" i="29"/>
  <c r="EM87" i="29" s="1"/>
  <c r="EM93" i="29"/>
  <c r="JX92" i="29"/>
  <c r="JX86" i="29"/>
  <c r="JX87" i="29" s="1"/>
  <c r="JX93" i="29"/>
  <c r="JX90" i="29"/>
  <c r="JX94" i="29"/>
  <c r="JX91" i="29"/>
  <c r="JX95" i="29"/>
  <c r="HC85" i="29"/>
  <c r="HC86" i="29" s="1"/>
  <c r="HC87" i="29" s="1"/>
  <c r="HC81" i="29"/>
  <c r="MY93" i="29"/>
  <c r="MY86" i="29"/>
  <c r="MY87" i="29" s="1"/>
  <c r="MY94" i="29"/>
  <c r="MY90" i="29"/>
  <c r="MY95" i="29"/>
  <c r="MY92" i="29"/>
  <c r="MY91" i="29"/>
  <c r="HM85" i="29"/>
  <c r="HM86" i="29" s="1"/>
  <c r="HM87" i="29" s="1"/>
  <c r="HM81" i="29"/>
  <c r="EE85" i="29"/>
  <c r="EE86" i="29" s="1"/>
  <c r="EE87" i="29" s="1"/>
  <c r="EE81" i="29"/>
  <c r="GN90" i="29"/>
  <c r="GN95" i="29"/>
  <c r="GN92" i="29"/>
  <c r="GN94" i="29"/>
  <c r="GN91" i="29"/>
  <c r="GN93" i="29"/>
  <c r="GN86" i="29"/>
  <c r="GN87" i="29" s="1"/>
  <c r="MA85" i="29"/>
  <c r="MA86" i="29" s="1"/>
  <c r="MA87" i="29" s="1"/>
  <c r="MA81" i="29"/>
  <c r="BZ95" i="29"/>
  <c r="BZ92" i="29"/>
  <c r="BZ94" i="29"/>
  <c r="BZ90" i="29"/>
  <c r="BZ93" i="29"/>
  <c r="BZ91" i="29"/>
  <c r="BZ86" i="29"/>
  <c r="BZ87" i="29" s="1"/>
  <c r="FY96" i="29"/>
  <c r="FY97" i="29" s="1"/>
  <c r="FG92" i="29"/>
  <c r="FG95" i="29"/>
  <c r="FG91" i="29"/>
  <c r="FG94" i="29"/>
  <c r="FG90" i="29"/>
  <c r="FG93" i="29"/>
  <c r="FG86" i="29"/>
  <c r="FG87" i="29" s="1"/>
  <c r="IU96" i="29"/>
  <c r="IU97" i="29" s="1"/>
  <c r="ML81" i="29"/>
  <c r="AD86" i="29"/>
  <c r="AD87" i="29" s="1"/>
  <c r="AD95" i="29"/>
  <c r="AD92" i="29"/>
  <c r="AD93" i="29"/>
  <c r="AD90" i="29"/>
  <c r="AD94" i="29"/>
  <c r="AD91" i="29"/>
  <c r="IM91" i="29"/>
  <c r="IM94" i="29"/>
  <c r="IM92" i="29"/>
  <c r="IM90" i="29"/>
  <c r="IM95" i="29"/>
  <c r="IM93" i="29"/>
  <c r="IM86" i="29"/>
  <c r="IM87" i="29" s="1"/>
  <c r="HR85" i="29"/>
  <c r="HR86" i="29" s="1"/>
  <c r="HR87" i="29" s="1"/>
  <c r="HR81" i="29"/>
  <c r="DQ85" i="29"/>
  <c r="DQ86" i="29" s="1"/>
  <c r="DQ87" i="29" s="1"/>
  <c r="DQ81" i="29"/>
  <c r="MZ90" i="29"/>
  <c r="MZ86" i="29"/>
  <c r="MZ87" i="29" s="1"/>
  <c r="MZ93" i="29"/>
  <c r="MZ91" i="29"/>
  <c r="MZ95" i="29"/>
  <c r="MZ94" i="29"/>
  <c r="MZ92" i="29"/>
  <c r="LG85" i="29"/>
  <c r="LG86" i="29" s="1"/>
  <c r="LG87" i="29" s="1"/>
  <c r="LG81" i="29"/>
  <c r="DW85" i="29"/>
  <c r="DW81" i="29"/>
  <c r="KT91" i="29"/>
  <c r="KT86" i="29"/>
  <c r="KT87" i="29" s="1"/>
  <c r="KT92" i="29"/>
  <c r="KT94" i="29"/>
  <c r="KT95" i="29"/>
  <c r="KT90" i="29"/>
  <c r="KT93" i="29"/>
  <c r="MT86" i="29"/>
  <c r="MT87" i="29" s="1"/>
  <c r="MT93" i="29"/>
  <c r="MT90" i="29"/>
  <c r="MT94" i="29"/>
  <c r="MT91" i="29"/>
  <c r="MT95" i="29"/>
  <c r="MT92" i="29"/>
  <c r="LI90" i="29"/>
  <c r="LI93" i="29"/>
  <c r="LI94" i="29"/>
  <c r="LI92" i="29"/>
  <c r="LI91" i="29"/>
  <c r="LI86" i="29"/>
  <c r="LI87" i="29" s="1"/>
  <c r="LI95" i="29"/>
  <c r="EE96" i="29"/>
  <c r="EE97" i="29" s="1"/>
  <c r="AO85" i="29"/>
  <c r="AO81" i="29"/>
  <c r="FC90" i="29"/>
  <c r="FC94" i="29"/>
  <c r="FC91" i="29"/>
  <c r="FC95" i="29"/>
  <c r="FC92" i="29"/>
  <c r="FC86" i="29"/>
  <c r="FC87" i="29" s="1"/>
  <c r="FC93" i="29"/>
  <c r="LQ87" i="29"/>
  <c r="GH90" i="29"/>
  <c r="GH91" i="29"/>
  <c r="GH92" i="29"/>
  <c r="GH86" i="29"/>
  <c r="GH87" i="29" s="1"/>
  <c r="GH95" i="29"/>
  <c r="GH94" i="29"/>
  <c r="GH93" i="29"/>
  <c r="GC91" i="29"/>
  <c r="GC92" i="29"/>
  <c r="GC94" i="29"/>
  <c r="GC93" i="29"/>
  <c r="GC95" i="29"/>
  <c r="GC86" i="29"/>
  <c r="GC87" i="29" s="1"/>
  <c r="GC90" i="29"/>
  <c r="EX90" i="29"/>
  <c r="EX94" i="29"/>
  <c r="EX86" i="29"/>
  <c r="EX87" i="29" s="1"/>
  <c r="EX91" i="29"/>
  <c r="EX93" i="29"/>
  <c r="EX92" i="29"/>
  <c r="EX95" i="29"/>
  <c r="KQ96" i="29"/>
  <c r="KQ97" i="29" s="1"/>
  <c r="MH92" i="29"/>
  <c r="MH86" i="29"/>
  <c r="MH87" i="29" s="1"/>
  <c r="MH94" i="29"/>
  <c r="MH90" i="29"/>
  <c r="MH95" i="29"/>
  <c r="MH91" i="29"/>
  <c r="MH93" i="29"/>
  <c r="AX90" i="29"/>
  <c r="AX86" i="29"/>
  <c r="AX87" i="29" s="1"/>
  <c r="AX91" i="29"/>
  <c r="AX94" i="29"/>
  <c r="AX93" i="29"/>
  <c r="AX92" i="29"/>
  <c r="AX95" i="29"/>
  <c r="NE85" i="29"/>
  <c r="NE86" i="29" s="1"/>
  <c r="NE87" i="29" s="1"/>
  <c r="NE81" i="29"/>
  <c r="LV85" i="29"/>
  <c r="LV86" i="29" s="1"/>
  <c r="LV87" i="29" s="1"/>
  <c r="LV81" i="29"/>
  <c r="HQ86" i="29"/>
  <c r="HQ87" i="29" s="1"/>
  <c r="HQ90" i="29"/>
  <c r="HQ93" i="29"/>
  <c r="HQ91" i="29"/>
  <c r="HQ95" i="29"/>
  <c r="HQ94" i="29"/>
  <c r="HQ92" i="29"/>
  <c r="AD81" i="29"/>
  <c r="T90" i="29"/>
  <c r="T94" i="29"/>
  <c r="T91" i="29"/>
  <c r="T95" i="29"/>
  <c r="T92" i="29"/>
  <c r="T86" i="29"/>
  <c r="T87" i="29" s="1"/>
  <c r="T93" i="29"/>
  <c r="FK96" i="29"/>
  <c r="FK97" i="29" s="1"/>
  <c r="NF81" i="29"/>
  <c r="DB92" i="29"/>
  <c r="DB94" i="29"/>
  <c r="DB90" i="29"/>
  <c r="DB86" i="29"/>
  <c r="DB87" i="29" s="1"/>
  <c r="DB91" i="29"/>
  <c r="DB93" i="29"/>
  <c r="DB95" i="29"/>
  <c r="LE85" i="29"/>
  <c r="LE86" i="29" s="1"/>
  <c r="LE87" i="29" s="1"/>
  <c r="LE81" i="29"/>
  <c r="LL85" i="29"/>
  <c r="LL86" i="29" s="1"/>
  <c r="LL87" i="29" s="1"/>
  <c r="LL81" i="29"/>
  <c r="FP81" i="29"/>
  <c r="AR85" i="29"/>
  <c r="AR86" i="29" s="1"/>
  <c r="AR87" i="29" s="1"/>
  <c r="AR81" i="29"/>
  <c r="IK85" i="29"/>
  <c r="IK86" i="29" s="1"/>
  <c r="IK87" i="29" s="1"/>
  <c r="IK81" i="29"/>
  <c r="DK84" i="29"/>
  <c r="ND84" i="29"/>
  <c r="I81" i="29"/>
  <c r="IX92" i="29"/>
  <c r="IX94" i="29"/>
  <c r="IX91" i="29"/>
  <c r="IX90" i="29"/>
  <c r="IX86" i="29"/>
  <c r="IX87" i="29" s="1"/>
  <c r="IX95" i="29"/>
  <c r="IX93" i="29"/>
  <c r="KX90" i="29"/>
  <c r="KX92" i="29"/>
  <c r="KX93" i="29"/>
  <c r="KX94" i="29"/>
  <c r="KX95" i="29"/>
  <c r="KX86" i="29"/>
  <c r="KX87" i="29" s="1"/>
  <c r="KX91" i="29"/>
  <c r="FZ93" i="29"/>
  <c r="FZ95" i="29"/>
  <c r="FZ90" i="29"/>
  <c r="FZ91" i="29"/>
  <c r="FZ92" i="29"/>
  <c r="FZ86" i="29"/>
  <c r="FZ87" i="29" s="1"/>
  <c r="FZ94" i="29"/>
  <c r="BY86" i="29"/>
  <c r="BY87" i="29" s="1"/>
  <c r="BY94" i="29"/>
  <c r="BY92" i="29"/>
  <c r="BY91" i="29"/>
  <c r="BY95" i="29"/>
  <c r="BY90" i="29"/>
  <c r="BY93" i="29"/>
  <c r="JQ92" i="29"/>
  <c r="JQ95" i="29"/>
  <c r="JQ94" i="29"/>
  <c r="JQ93" i="29"/>
  <c r="JQ90" i="29"/>
  <c r="JQ86" i="29"/>
  <c r="JQ87" i="29" s="1"/>
  <c r="JQ91" i="29"/>
  <c r="IL87" i="29"/>
  <c r="MB84" i="29"/>
  <c r="JT87" i="29"/>
  <c r="JT96" i="29"/>
  <c r="CM96" i="29"/>
  <c r="CM97" i="29" s="1"/>
  <c r="CZ96" i="29"/>
  <c r="CZ97" i="29" s="1"/>
  <c r="JJ96" i="29"/>
  <c r="JJ97" i="29" s="1"/>
  <c r="CK87" i="29"/>
  <c r="DW96" i="29"/>
  <c r="JN87" i="29"/>
  <c r="FE96" i="29"/>
  <c r="FE97" i="29" s="1"/>
  <c r="DU93" i="29"/>
  <c r="DU90" i="29"/>
  <c r="DU91" i="29"/>
  <c r="DU86" i="29"/>
  <c r="DU87" i="29" s="1"/>
  <c r="DU94" i="29"/>
  <c r="DU92" i="29"/>
  <c r="DU95" i="29"/>
  <c r="KC81" i="29"/>
  <c r="CW96" i="29"/>
  <c r="CW97" i="29" s="1"/>
  <c r="IB81" i="29"/>
  <c r="BL96" i="29"/>
  <c r="BL97" i="29" s="1"/>
  <c r="KX81" i="29"/>
  <c r="KB85" i="29"/>
  <c r="KB86" i="29" s="1"/>
  <c r="KB87" i="29" s="1"/>
  <c r="KB81" i="29"/>
  <c r="LS85" i="29"/>
  <c r="LS86" i="29" s="1"/>
  <c r="LS87" i="29" s="1"/>
  <c r="LS81" i="29"/>
  <c r="KJ96" i="29"/>
  <c r="KJ97" i="29" s="1"/>
  <c r="V85" i="29"/>
  <c r="V86" i="29" s="1"/>
  <c r="V87" i="29" s="1"/>
  <c r="V81" i="29"/>
  <c r="CA90" i="29"/>
  <c r="CA94" i="29"/>
  <c r="CA91" i="29"/>
  <c r="CA95" i="29"/>
  <c r="CA92" i="29"/>
  <c r="CA86" i="29"/>
  <c r="CA87" i="29" s="1"/>
  <c r="CA93" i="29"/>
  <c r="GR90" i="29"/>
  <c r="GR94" i="29"/>
  <c r="GR91" i="29"/>
  <c r="GR95" i="29"/>
  <c r="GR93" i="29"/>
  <c r="GR86" i="29"/>
  <c r="GR87" i="29" s="1"/>
  <c r="GR92" i="29"/>
  <c r="AL96" i="29"/>
  <c r="AL97" i="29" s="1"/>
  <c r="NC86" i="29"/>
  <c r="NC87" i="29" s="1"/>
  <c r="NC92" i="29"/>
  <c r="NC95" i="29"/>
  <c r="NC94" i="29"/>
  <c r="NC91" i="29"/>
  <c r="NC90" i="29"/>
  <c r="NC93" i="29"/>
  <c r="ED92" i="29"/>
  <c r="ED95" i="29"/>
  <c r="ED93" i="29"/>
  <c r="ED94" i="29"/>
  <c r="ED86" i="29"/>
  <c r="ED87" i="29" s="1"/>
  <c r="ED91" i="29"/>
  <c r="ED90" i="29"/>
  <c r="EU96" i="29"/>
  <c r="EU97" i="29" s="1"/>
  <c r="EN96" i="29"/>
  <c r="EN97" i="29" s="1"/>
  <c r="HF96" i="29"/>
  <c r="HF97" i="29" s="1"/>
  <c r="JM95" i="29"/>
  <c r="JM93" i="29"/>
  <c r="JM91" i="29"/>
  <c r="JM86" i="29"/>
  <c r="JM87" i="29" s="1"/>
  <c r="JM92" i="29"/>
  <c r="JM94" i="29"/>
  <c r="JM90" i="29"/>
  <c r="EB90" i="29"/>
  <c r="EB94" i="29"/>
  <c r="EB91" i="29"/>
  <c r="EB95" i="29"/>
  <c r="EB92" i="29"/>
  <c r="EB86" i="29"/>
  <c r="EB87" i="29" s="1"/>
  <c r="EB93" i="29"/>
  <c r="MP85" i="29"/>
  <c r="MP86" i="29" s="1"/>
  <c r="MP87" i="29" s="1"/>
  <c r="MP81" i="29"/>
  <c r="LT92" i="29"/>
  <c r="LT86" i="29"/>
  <c r="LT87" i="29" s="1"/>
  <c r="LT93" i="29"/>
  <c r="LT90" i="29"/>
  <c r="LT94" i="29"/>
  <c r="LT91" i="29"/>
  <c r="LT95" i="29"/>
  <c r="IU85" i="29"/>
  <c r="IU86" i="29" s="1"/>
  <c r="IU87" i="29" s="1"/>
  <c r="IU81" i="29"/>
  <c r="O81" i="29"/>
  <c r="EO85" i="29"/>
  <c r="EO86" i="29" s="1"/>
  <c r="EO87" i="29" s="1"/>
  <c r="EO81" i="29"/>
  <c r="AT86" i="29"/>
  <c r="AT87" i="29" s="1"/>
  <c r="AT95" i="29"/>
  <c r="AT91" i="29"/>
  <c r="AT93" i="29"/>
  <c r="AT92" i="29"/>
  <c r="AT94" i="29"/>
  <c r="AT90" i="29"/>
  <c r="K91" i="29"/>
  <c r="K86" i="29"/>
  <c r="K87" i="29" s="1"/>
  <c r="K95" i="29"/>
  <c r="K92" i="29"/>
  <c r="K90" i="29"/>
  <c r="K93" i="29"/>
  <c r="K94" i="29"/>
  <c r="AF92" i="29"/>
  <c r="AF86" i="29"/>
  <c r="AF87" i="29" s="1"/>
  <c r="AF91" i="29"/>
  <c r="AF93" i="29"/>
  <c r="AF94" i="29"/>
  <c r="AF95" i="29"/>
  <c r="AF90" i="29"/>
  <c r="KD96" i="29"/>
  <c r="KD97" i="29" s="1"/>
  <c r="HZ96" i="29"/>
  <c r="HZ97" i="29" s="1"/>
  <c r="MG90" i="29"/>
  <c r="MG93" i="29"/>
  <c r="MG92" i="29"/>
  <c r="MG95" i="29"/>
  <c r="MG91" i="29"/>
  <c r="MG94" i="29"/>
  <c r="MG86" i="29"/>
  <c r="MG87" i="29" s="1"/>
  <c r="HY96" i="29"/>
  <c r="HY97" i="29" s="1"/>
  <c r="FV81" i="29"/>
  <c r="LM81" i="29"/>
  <c r="IH91" i="29"/>
  <c r="IH94" i="29"/>
  <c r="IH90" i="29"/>
  <c r="IH95" i="29"/>
  <c r="IH93" i="29"/>
  <c r="IH92" i="29"/>
  <c r="IH86" i="29"/>
  <c r="IH87" i="29" s="1"/>
  <c r="DR85" i="29"/>
  <c r="DR86" i="29" s="1"/>
  <c r="DR87" i="29" s="1"/>
  <c r="DR81" i="29"/>
  <c r="FY85" i="29"/>
  <c r="FY86" i="29" s="1"/>
  <c r="FY87" i="29" s="1"/>
  <c r="FY81" i="29"/>
  <c r="FW91" i="29"/>
  <c r="FW86" i="29"/>
  <c r="FW87" i="29" s="1"/>
  <c r="FW94" i="29"/>
  <c r="FW95" i="29"/>
  <c r="FW92" i="29"/>
  <c r="FW90" i="29"/>
  <c r="FW93" i="29"/>
  <c r="KR90" i="29"/>
  <c r="KR94" i="29"/>
  <c r="KR91" i="29"/>
  <c r="KR95" i="29"/>
  <c r="KR93" i="29"/>
  <c r="KR86" i="29"/>
  <c r="KR87" i="29" s="1"/>
  <c r="KR92" i="29"/>
  <c r="BO85" i="29"/>
  <c r="BO81" i="29"/>
  <c r="KP85" i="29"/>
  <c r="KP86" i="29" s="1"/>
  <c r="KP87" i="29" s="1"/>
  <c r="KP81" i="29"/>
  <c r="FR85" i="29"/>
  <c r="FR86" i="29" s="1"/>
  <c r="FR87" i="29" s="1"/>
  <c r="FR81" i="29"/>
  <c r="FA87" i="29"/>
  <c r="GJ90" i="29"/>
  <c r="GJ93" i="29"/>
  <c r="GJ94" i="29"/>
  <c r="GJ86" i="29"/>
  <c r="GJ87" i="29" s="1"/>
  <c r="GJ95" i="29"/>
  <c r="GJ92" i="29"/>
  <c r="GJ91" i="29"/>
  <c r="IQ93" i="29"/>
  <c r="IQ90" i="29"/>
  <c r="IQ92" i="29"/>
  <c r="IQ95" i="29"/>
  <c r="IQ94" i="29"/>
  <c r="IQ91" i="29"/>
  <c r="IQ86" i="29"/>
  <c r="IQ87" i="29" s="1"/>
  <c r="HK86" i="29"/>
  <c r="HK87" i="29" s="1"/>
  <c r="JS96" i="29"/>
  <c r="JS97" i="29" s="1"/>
  <c r="AM93" i="29"/>
  <c r="AM90" i="29"/>
  <c r="AM94" i="29"/>
  <c r="AM86" i="29"/>
  <c r="AM87" i="29" s="1"/>
  <c r="AM92" i="29"/>
  <c r="AM91" i="29"/>
  <c r="AM95" i="29"/>
  <c r="IE86" i="29"/>
  <c r="IE87" i="29" s="1"/>
  <c r="IE92" i="29"/>
  <c r="IE93" i="29"/>
  <c r="IE95" i="29"/>
  <c r="IE91" i="29"/>
  <c r="IE94" i="29"/>
  <c r="IE90" i="29"/>
  <c r="R91" i="29"/>
  <c r="R90" i="29"/>
  <c r="R86" i="29"/>
  <c r="R87" i="29" s="1"/>
  <c r="R94" i="29"/>
  <c r="R93" i="29"/>
  <c r="R92" i="29"/>
  <c r="R95" i="29"/>
  <c r="KS96" i="29"/>
  <c r="KS97" i="29" s="1"/>
  <c r="KI96" i="29"/>
  <c r="KI97" i="29" s="1"/>
  <c r="MF87" i="29"/>
  <c r="BA96" i="29"/>
  <c r="BA97" i="29" s="1"/>
  <c r="MV91" i="29"/>
  <c r="MV95" i="29"/>
  <c r="MV92" i="29"/>
  <c r="MV86" i="29"/>
  <c r="MV87" i="29" s="1"/>
  <c r="MV93" i="29"/>
  <c r="MV90" i="29"/>
  <c r="MV94" i="29"/>
  <c r="KJ85" i="29"/>
  <c r="KJ86" i="29" s="1"/>
  <c r="KJ87" i="29" s="1"/>
  <c r="KJ81" i="29"/>
  <c r="FL85" i="29"/>
  <c r="FL86" i="29" s="1"/>
  <c r="FL87" i="29" s="1"/>
  <c r="FL81" i="29"/>
  <c r="JW92" i="29"/>
  <c r="JW95" i="29"/>
  <c r="JW91" i="29"/>
  <c r="JW94" i="29"/>
  <c r="JW93" i="29"/>
  <c r="JW90" i="29"/>
  <c r="JW86" i="29"/>
  <c r="JW87" i="29" s="1"/>
  <c r="DC85" i="29"/>
  <c r="DC86" i="29" s="1"/>
  <c r="DC87" i="29" s="1"/>
  <c r="DC81" i="29"/>
  <c r="ET85" i="29"/>
  <c r="ET86" i="29" s="1"/>
  <c r="ET87" i="29" s="1"/>
  <c r="ET81" i="29"/>
  <c r="FM81" i="29"/>
  <c r="EJ81" i="29"/>
  <c r="KN81" i="29"/>
  <c r="CR81" i="29"/>
  <c r="ID96" i="29"/>
  <c r="ID97" i="29" s="1"/>
  <c r="AL87" i="29"/>
  <c r="GQ84" i="29"/>
  <c r="DA90" i="29"/>
  <c r="DA94" i="29"/>
  <c r="DA92" i="29"/>
  <c r="DA93" i="29"/>
  <c r="DA91" i="29"/>
  <c r="DA86" i="29"/>
  <c r="DA87" i="29" s="1"/>
  <c r="DA95" i="29"/>
  <c r="HT96" i="29"/>
  <c r="HT97" i="29" s="1"/>
  <c r="FA96" i="29"/>
  <c r="FA97" i="29" s="1"/>
  <c r="P92" i="29"/>
  <c r="P91" i="29"/>
  <c r="P94" i="29"/>
  <c r="P90" i="29"/>
  <c r="P93" i="29"/>
  <c r="P86" i="29"/>
  <c r="P87" i="29" s="1"/>
  <c r="P95" i="29"/>
  <c r="DN84" i="29"/>
  <c r="KK81" i="29"/>
  <c r="AS81" i="29"/>
  <c r="BR87" i="29"/>
  <c r="HG90" i="29"/>
  <c r="HG86" i="29"/>
  <c r="HG87" i="29" s="1"/>
  <c r="HG94" i="29"/>
  <c r="HG93" i="29"/>
  <c r="HG91" i="29"/>
  <c r="HG92" i="29"/>
  <c r="HG95" i="29"/>
  <c r="GL96" i="29"/>
  <c r="GL97" i="29" s="1"/>
  <c r="DI92" i="29"/>
  <c r="DI90" i="29"/>
  <c r="DI91" i="29"/>
  <c r="DI94" i="29"/>
  <c r="DI95" i="29"/>
  <c r="DI93" i="29"/>
  <c r="DI86" i="29"/>
  <c r="DI87" i="29" s="1"/>
  <c r="BW96" i="29"/>
  <c r="BW97" i="29" s="1"/>
  <c r="IL96" i="29"/>
  <c r="IL97" i="29" s="1"/>
  <c r="JU86" i="29"/>
  <c r="JU87" i="29" s="1"/>
  <c r="JW81" i="29"/>
  <c r="FH91" i="29"/>
  <c r="FH86" i="29"/>
  <c r="FH87" i="29" s="1"/>
  <c r="FH90" i="29"/>
  <c r="FH92" i="29"/>
  <c r="FH93" i="29"/>
  <c r="FH95" i="29"/>
  <c r="FH94" i="29"/>
  <c r="W87" i="29"/>
  <c r="W96" i="29"/>
  <c r="W97" i="29" s="1"/>
  <c r="CQ84" i="29"/>
  <c r="EI96" i="29"/>
  <c r="EI97" i="29" s="1"/>
  <c r="EZ96" i="29"/>
  <c r="EZ97" i="29" s="1"/>
  <c r="CM87" i="29"/>
  <c r="DH81" i="29"/>
  <c r="DV96" i="29"/>
  <c r="DV97" i="29" s="1"/>
  <c r="JN96" i="29"/>
  <c r="JN97" i="29" s="1"/>
  <c r="FN96" i="29"/>
  <c r="FN97" i="29" s="1"/>
  <c r="MR96" i="29"/>
  <c r="MR97" i="29" s="1"/>
  <c r="CI91" i="29"/>
  <c r="CI94" i="29"/>
  <c r="CI86" i="29"/>
  <c r="CI87" i="29" s="1"/>
  <c r="CI93" i="29"/>
  <c r="CI95" i="29"/>
  <c r="CI90" i="29"/>
  <c r="CI92" i="29"/>
  <c r="AG91" i="29"/>
  <c r="AG95" i="29"/>
  <c r="AG92" i="29"/>
  <c r="AG86" i="29"/>
  <c r="AG87" i="29" s="1"/>
  <c r="AG93" i="29"/>
  <c r="AG90" i="29"/>
  <c r="AG94" i="29"/>
  <c r="HL85" i="29"/>
  <c r="HL86" i="29" s="1"/>
  <c r="HL87" i="29" s="1"/>
  <c r="HL81" i="29"/>
  <c r="AJ86" i="29"/>
  <c r="AJ87" i="29" s="1"/>
  <c r="AJ91" i="29"/>
  <c r="AJ94" i="29"/>
  <c r="AJ95" i="29"/>
  <c r="AJ93" i="29"/>
  <c r="AJ90" i="29"/>
  <c r="AJ92" i="29"/>
  <c r="IJ85" i="29"/>
  <c r="IJ86" i="29" s="1"/>
  <c r="IJ87" i="29" s="1"/>
  <c r="IJ81" i="29"/>
  <c r="JK96" i="29"/>
  <c r="JK97" i="29" s="1"/>
  <c r="JB92" i="29"/>
  <c r="JB86" i="29"/>
  <c r="JB87" i="29" s="1"/>
  <c r="JB94" i="29"/>
  <c r="JB90" i="29"/>
  <c r="JB93" i="29"/>
  <c r="JB91" i="29"/>
  <c r="JB95" i="29"/>
  <c r="BI85" i="29"/>
  <c r="BI86" i="29" s="1"/>
  <c r="BI87" i="29" s="1"/>
  <c r="BI81" i="29"/>
  <c r="FO96" i="29"/>
  <c r="FO97" i="29" s="1"/>
  <c r="HZ85" i="29"/>
  <c r="HZ86" i="29" s="1"/>
  <c r="HZ87" i="29" s="1"/>
  <c r="HZ81" i="29"/>
  <c r="HM96" i="29"/>
  <c r="HM97" i="29" s="1"/>
  <c r="IR90" i="29"/>
  <c r="IR91" i="29"/>
  <c r="IR93" i="29"/>
  <c r="IR94" i="29"/>
  <c r="IR95" i="29"/>
  <c r="IR92" i="29"/>
  <c r="IR86" i="29"/>
  <c r="IR87" i="29" s="1"/>
  <c r="EY96" i="29"/>
  <c r="EY97" i="29" s="1"/>
  <c r="DP85" i="29"/>
  <c r="DP86" i="29" s="1"/>
  <c r="DP87" i="29" s="1"/>
  <c r="DP81" i="29"/>
  <c r="JZ86" i="29"/>
  <c r="JZ87" i="29" s="1"/>
  <c r="JZ94" i="29"/>
  <c r="JZ90" i="29"/>
  <c r="JZ95" i="29"/>
  <c r="JZ91" i="29"/>
  <c r="JZ93" i="29"/>
  <c r="JZ92" i="29"/>
  <c r="HY85" i="29"/>
  <c r="HY86" i="29" s="1"/>
  <c r="HY87" i="29" s="1"/>
  <c r="HY81" i="29"/>
  <c r="FE85" i="29"/>
  <c r="FE86" i="29" s="1"/>
  <c r="FE87" i="29" s="1"/>
  <c r="FE81" i="29"/>
  <c r="LM92" i="29"/>
  <c r="LM95" i="29"/>
  <c r="LM91" i="29"/>
  <c r="LM86" i="29"/>
  <c r="LM87" i="29" s="1"/>
  <c r="LM93" i="29"/>
  <c r="LM90" i="29"/>
  <c r="LM94" i="29"/>
  <c r="BN86" i="29"/>
  <c r="BN87" i="29" s="1"/>
  <c r="BN93" i="29"/>
  <c r="BN90" i="29"/>
  <c r="BN94" i="29"/>
  <c r="BN91" i="29"/>
  <c r="BN95" i="29"/>
  <c r="BN92" i="29"/>
  <c r="JL86" i="29"/>
  <c r="JL87" i="29" s="1"/>
  <c r="JL93" i="29"/>
  <c r="JL95" i="29"/>
  <c r="JL91" i="29"/>
  <c r="JL94" i="29"/>
  <c r="JL90" i="29"/>
  <c r="JL92" i="29"/>
  <c r="DT86" i="29"/>
  <c r="DT87" i="29" s="1"/>
  <c r="DT94" i="29"/>
  <c r="DT90" i="29"/>
  <c r="DT92" i="29"/>
  <c r="DT91" i="29"/>
  <c r="DT95" i="29"/>
  <c r="DT93" i="29"/>
  <c r="GZ86" i="29"/>
  <c r="GZ87" i="29" s="1"/>
  <c r="GZ90" i="29"/>
  <c r="GZ94" i="29"/>
  <c r="GZ91" i="29"/>
  <c r="GZ95" i="29"/>
  <c r="AZ93" i="29"/>
  <c r="AZ95" i="29"/>
  <c r="AZ92" i="29"/>
  <c r="AZ86" i="29"/>
  <c r="AZ87" i="29" s="1"/>
  <c r="AZ90" i="29"/>
  <c r="AZ91" i="29"/>
  <c r="AZ94" i="29"/>
  <c r="IC90" i="29"/>
  <c r="IC95" i="29"/>
  <c r="IC86" i="29"/>
  <c r="IC87" i="29" s="1"/>
  <c r="IC92" i="29"/>
  <c r="IC91" i="29"/>
  <c r="IC93" i="29"/>
  <c r="IC94" i="29"/>
  <c r="MA96" i="29"/>
  <c r="MA97" i="29" s="1"/>
  <c r="AB87" i="29"/>
  <c r="MI87" i="29"/>
  <c r="CE81" i="29"/>
  <c r="NE96" i="29"/>
  <c r="NE97" i="29" s="1"/>
  <c r="U85" i="29"/>
  <c r="U86" i="29" s="1"/>
  <c r="U87" i="29" s="1"/>
  <c r="U81" i="29"/>
  <c r="IV85" i="29"/>
  <c r="IV86" i="29" s="1"/>
  <c r="IV87" i="29" s="1"/>
  <c r="IV81" i="29"/>
  <c r="EQ85" i="29"/>
  <c r="EQ86" i="29" s="1"/>
  <c r="EQ87" i="29" s="1"/>
  <c r="EQ81" i="29"/>
  <c r="LB91" i="29"/>
  <c r="LB94" i="29"/>
  <c r="LB90" i="29"/>
  <c r="LB86" i="29"/>
  <c r="LB87" i="29" s="1"/>
  <c r="LB92" i="29"/>
  <c r="LB95" i="29"/>
  <c r="LB93" i="29"/>
  <c r="CN92" i="29"/>
  <c r="CN93" i="29"/>
  <c r="CN95" i="29"/>
  <c r="CN94" i="29"/>
  <c r="CN86" i="29"/>
  <c r="CN87" i="29" s="1"/>
  <c r="CN91" i="29"/>
  <c r="CN90" i="29"/>
  <c r="AH91" i="29"/>
  <c r="AH86" i="29"/>
  <c r="AH87" i="29" s="1"/>
  <c r="AH92" i="29"/>
  <c r="AH90" i="29"/>
  <c r="AH94" i="29"/>
  <c r="AH93" i="29"/>
  <c r="AH95" i="29"/>
  <c r="FJ96" i="29"/>
  <c r="FJ97" i="29" s="1"/>
  <c r="LP96" i="29"/>
  <c r="LP97" i="29" s="1"/>
  <c r="BL85" i="29"/>
  <c r="BL86" i="29" s="1"/>
  <c r="BL87" i="29" s="1"/>
  <c r="BL81" i="29"/>
  <c r="NA91" i="29"/>
  <c r="NA90" i="29"/>
  <c r="NA92" i="29"/>
  <c r="NA86" i="29"/>
  <c r="NA87" i="29" s="1"/>
  <c r="NA95" i="29"/>
  <c r="NA94" i="29"/>
  <c r="NA93" i="29"/>
  <c r="FI93" i="29"/>
  <c r="FI91" i="29"/>
  <c r="FI86" i="29"/>
  <c r="FI87" i="29" s="1"/>
  <c r="FI95" i="29"/>
  <c r="FI92" i="29"/>
  <c r="FI94" i="29"/>
  <c r="FI90" i="29"/>
  <c r="FT96" i="29"/>
  <c r="FT97" i="29" s="1"/>
  <c r="IO91" i="29"/>
  <c r="IO93" i="29"/>
  <c r="IO95" i="29"/>
  <c r="IO94" i="29"/>
  <c r="IO86" i="29"/>
  <c r="IO87" i="29" s="1"/>
  <c r="IO90" i="29"/>
  <c r="IO92" i="29"/>
  <c r="CB91" i="29"/>
  <c r="CB95" i="29"/>
  <c r="CB92" i="29"/>
  <c r="CB86" i="29"/>
  <c r="CB87" i="29" s="1"/>
  <c r="CB93" i="29"/>
  <c r="CB90" i="29"/>
  <c r="CB94" i="29"/>
  <c r="MI96" i="29"/>
  <c r="MI97" i="29" s="1"/>
  <c r="HK96" i="29"/>
  <c r="AW87" i="29"/>
  <c r="JR96" i="29"/>
  <c r="JR97" i="29" s="1"/>
  <c r="HN81" i="29"/>
  <c r="GV85" i="29"/>
  <c r="GV86" i="29" s="1"/>
  <c r="GV87" i="29" s="1"/>
  <c r="GV81" i="29"/>
  <c r="FK85" i="29"/>
  <c r="FK86" i="29" s="1"/>
  <c r="FK87" i="29" s="1"/>
  <c r="FK81" i="29"/>
  <c r="KG91" i="29"/>
  <c r="KG86" i="29"/>
  <c r="KG87" i="29" s="1"/>
  <c r="KG93" i="29"/>
  <c r="KG90" i="29"/>
  <c r="KG94" i="29"/>
  <c r="KG92" i="29"/>
  <c r="KG95" i="29"/>
  <c r="BE85" i="29"/>
  <c r="BE86" i="29" s="1"/>
  <c r="BE87" i="29" s="1"/>
  <c r="BE81" i="29"/>
  <c r="BK85" i="29"/>
  <c r="BK86" i="29" s="1"/>
  <c r="BK87" i="29" s="1"/>
  <c r="BK81" i="29"/>
  <c r="LK90" i="29"/>
  <c r="LK91" i="29"/>
  <c r="LK94" i="29"/>
  <c r="LK92" i="29"/>
  <c r="LK86" i="29"/>
  <c r="LK87" i="29" s="1"/>
  <c r="LK93" i="29"/>
  <c r="LK95" i="29"/>
  <c r="KU96" i="29"/>
  <c r="KU97" i="29" s="1"/>
  <c r="LD96" i="29"/>
  <c r="LD97" i="29" s="1"/>
  <c r="CG94" i="29"/>
  <c r="CG90" i="29"/>
  <c r="CG95" i="29"/>
  <c r="CG93" i="29"/>
  <c r="CG86" i="29"/>
  <c r="CG87" i="29" s="1"/>
  <c r="CG91" i="29"/>
  <c r="CG92" i="29"/>
  <c r="LU81" i="29"/>
  <c r="JY85" i="29"/>
  <c r="JY86" i="29" s="1"/>
  <c r="JY87" i="29" s="1"/>
  <c r="JY81" i="29"/>
  <c r="MR85" i="29"/>
  <c r="MR86" i="29" s="1"/>
  <c r="MR87" i="29" s="1"/>
  <c r="MR81" i="29"/>
  <c r="DD85" i="29"/>
  <c r="DD86" i="29" s="1"/>
  <c r="DD87" i="29" s="1"/>
  <c r="DD81" i="29"/>
  <c r="MX85" i="29"/>
  <c r="MX86" i="29" s="1"/>
  <c r="MX87" i="29" s="1"/>
  <c r="MX81" i="29"/>
  <c r="HE85" i="29"/>
  <c r="HE86" i="29" s="1"/>
  <c r="HE87" i="29" s="1"/>
  <c r="HE81" i="29"/>
  <c r="IB90" i="29"/>
  <c r="IB94" i="29"/>
  <c r="IB92" i="29"/>
  <c r="IB91" i="29"/>
  <c r="IB95" i="29"/>
  <c r="IB86" i="29"/>
  <c r="IB87" i="29" s="1"/>
  <c r="IB93" i="29"/>
  <c r="JV91" i="29"/>
  <c r="JV90" i="29"/>
  <c r="JV93" i="29"/>
  <c r="JV95" i="29"/>
  <c r="JV94" i="29"/>
  <c r="JV86" i="29"/>
  <c r="JV87" i="29" s="1"/>
  <c r="JV92" i="29"/>
  <c r="BU96" i="29"/>
  <c r="BU97" i="29" s="1"/>
  <c r="AR96" i="29"/>
  <c r="AR97" i="29" s="1"/>
  <c r="AP92" i="29"/>
  <c r="AP86" i="29"/>
  <c r="AP87" i="29" s="1"/>
  <c r="AP94" i="29"/>
  <c r="AP91" i="29"/>
  <c r="AP95" i="29"/>
  <c r="AP90" i="29"/>
  <c r="AP93" i="29"/>
  <c r="M90" i="29"/>
  <c r="M91" i="29"/>
  <c r="M92" i="29"/>
  <c r="M93" i="29"/>
  <c r="M95" i="29"/>
  <c r="M94" i="29"/>
  <c r="CJ95" i="29"/>
  <c r="CJ91" i="29"/>
  <c r="CJ93" i="29"/>
  <c r="CJ94" i="29"/>
  <c r="CJ92" i="29"/>
  <c r="CJ90" i="29"/>
  <c r="CJ86" i="29"/>
  <c r="CJ87" i="29" s="1"/>
  <c r="DF87" i="29"/>
  <c r="BH96" i="29"/>
  <c r="BH97" i="29" s="1"/>
  <c r="KE91" i="29"/>
  <c r="KE95" i="29"/>
  <c r="KE92" i="29"/>
  <c r="KE86" i="29"/>
  <c r="KE87" i="29" s="1"/>
  <c r="KE93" i="29"/>
  <c r="KE90" i="29"/>
  <c r="KE94" i="29"/>
  <c r="AA90" i="29"/>
  <c r="AA94" i="29"/>
  <c r="AA95" i="29"/>
  <c r="AA91" i="29"/>
  <c r="AA93" i="29"/>
  <c r="AA92" i="29"/>
  <c r="AA86" i="29"/>
  <c r="AA87" i="29" s="1"/>
  <c r="JU96" i="29"/>
  <c r="JU97" i="29" s="1"/>
  <c r="EH90" i="29"/>
  <c r="EH91" i="29"/>
  <c r="EH95" i="29"/>
  <c r="EH92" i="29"/>
  <c r="EH93" i="29"/>
  <c r="EH94" i="29"/>
  <c r="EH86" i="29"/>
  <c r="EH87" i="29" s="1"/>
  <c r="HB81" i="29"/>
  <c r="GP84" i="29"/>
  <c r="DV87" i="29"/>
  <c r="AB96" i="29"/>
  <c r="AB97" i="29" s="1"/>
  <c r="GG96" i="29"/>
  <c r="GG97" i="29" s="1"/>
  <c r="MJ87" i="29"/>
  <c r="MX96" i="29"/>
  <c r="MX97" i="29" s="1"/>
  <c r="FB96" i="29"/>
  <c r="CW87" i="29"/>
  <c r="LH96" i="29"/>
  <c r="LH97" i="29" s="1"/>
  <c r="CX91" i="29"/>
  <c r="CX95" i="29"/>
  <c r="CX92" i="29"/>
  <c r="CX86" i="29"/>
  <c r="CX87" i="29" s="1"/>
  <c r="CX94" i="29"/>
  <c r="CX90" i="29"/>
  <c r="CX93" i="29"/>
  <c r="KV85" i="29"/>
  <c r="KV86" i="29" s="1"/>
  <c r="KV87" i="29" s="1"/>
  <c r="KV81" i="29"/>
  <c r="DL92" i="29"/>
  <c r="DL86" i="29"/>
  <c r="DL87" i="29" s="1"/>
  <c r="DL93" i="29"/>
  <c r="DL90" i="29"/>
  <c r="DL94" i="29"/>
  <c r="DL91" i="29"/>
  <c r="DL95" i="29"/>
  <c r="MN85" i="29"/>
  <c r="MN86" i="29" s="1"/>
  <c r="MN87" i="29" s="1"/>
  <c r="MN81" i="29"/>
  <c r="ML90" i="29"/>
  <c r="ML92" i="29"/>
  <c r="ML91" i="29"/>
  <c r="ML94" i="29"/>
  <c r="ML93" i="29"/>
  <c r="ML86" i="29"/>
  <c r="ML87" i="29" s="1"/>
  <c r="ML95" i="29"/>
  <c r="FV90" i="29"/>
  <c r="FV86" i="29"/>
  <c r="FV87" i="29" s="1"/>
  <c r="FV93" i="29"/>
  <c r="FV92" i="29"/>
  <c r="FV91" i="29"/>
  <c r="FV94" i="29"/>
  <c r="FV95" i="29"/>
  <c r="EG90" i="29"/>
  <c r="EG92" i="29"/>
  <c r="EG95" i="29"/>
  <c r="EG91" i="29"/>
  <c r="EG94" i="29"/>
  <c r="EG86" i="29"/>
  <c r="EG87" i="29" s="1"/>
  <c r="EG93" i="29"/>
  <c r="AN96" i="29"/>
  <c r="AN97" i="29" s="1"/>
  <c r="EZ85" i="29"/>
  <c r="EZ86" i="29" s="1"/>
  <c r="EZ87" i="29" s="1"/>
  <c r="EZ81" i="29"/>
  <c r="IA86" i="29"/>
  <c r="IA87" i="29" s="1"/>
  <c r="IA93" i="29"/>
  <c r="IA90" i="29"/>
  <c r="IA94" i="29"/>
  <c r="IA91" i="29"/>
  <c r="IA95" i="29"/>
  <c r="IA92" i="29"/>
  <c r="LJ91" i="29"/>
  <c r="LJ95" i="29"/>
  <c r="LJ90" i="29"/>
  <c r="LJ93" i="29"/>
  <c r="LJ92" i="29"/>
  <c r="LJ94" i="29"/>
  <c r="BV91" i="29"/>
  <c r="BV94" i="29"/>
  <c r="BV93" i="29"/>
  <c r="BV95" i="29"/>
  <c r="BV90" i="29"/>
  <c r="BV86" i="29"/>
  <c r="BV87" i="29" s="1"/>
  <c r="BV92" i="29"/>
  <c r="KS85" i="29"/>
  <c r="KS86" i="29" s="1"/>
  <c r="KS87" i="29" s="1"/>
  <c r="KS81" i="29"/>
  <c r="AC81" i="29"/>
  <c r="ET96" i="29"/>
  <c r="ET97" i="29" s="1"/>
  <c r="CH85" i="29"/>
  <c r="CH86" i="29" s="1"/>
  <c r="CH87" i="29" s="1"/>
  <c r="CH81" i="29"/>
  <c r="BC85" i="29"/>
  <c r="BC86" i="29" s="1"/>
  <c r="BC87" i="29" s="1"/>
  <c r="BC81" i="29"/>
  <c r="MK85" i="29"/>
  <c r="MK86" i="29" s="1"/>
  <c r="MK87" i="29" s="1"/>
  <c r="MK81" i="29"/>
  <c r="CS85" i="29"/>
  <c r="CS81" i="29"/>
  <c r="KF85" i="29"/>
  <c r="KF86" i="29" s="1"/>
  <c r="KF87" i="29" s="1"/>
  <c r="KF81" i="29"/>
  <c r="EF90" i="29"/>
  <c r="EF94" i="29"/>
  <c r="EF91" i="29"/>
  <c r="EF95" i="29"/>
  <c r="EF93" i="29"/>
  <c r="EF86" i="29"/>
  <c r="EF87" i="29" s="1"/>
  <c r="EF92" i="29"/>
  <c r="JP85" i="29"/>
  <c r="JP86" i="29" s="1"/>
  <c r="JP87" i="29" s="1"/>
  <c r="JP81" i="29"/>
  <c r="BH85" i="29"/>
  <c r="BH86" i="29" s="1"/>
  <c r="BH87" i="29" s="1"/>
  <c r="BH81" i="29"/>
  <c r="JO90" i="29"/>
  <c r="JO94" i="29"/>
  <c r="JO91" i="29"/>
  <c r="JO95" i="29"/>
  <c r="JO92" i="29"/>
  <c r="JO86" i="29"/>
  <c r="JO87" i="29" s="1"/>
  <c r="JO93" i="29"/>
  <c r="BR96" i="29"/>
  <c r="BR97" i="29" s="1"/>
  <c r="HJ92" i="29"/>
  <c r="HJ91" i="29"/>
  <c r="HJ86" i="29"/>
  <c r="HJ87" i="29" s="1"/>
  <c r="HJ90" i="29"/>
  <c r="HJ93" i="29"/>
  <c r="HJ94" i="29"/>
  <c r="HJ95" i="29"/>
  <c r="CC87" i="29"/>
  <c r="HC96" i="29"/>
  <c r="HC97" i="29" s="1"/>
  <c r="IT87" i="29"/>
  <c r="LH85" i="29"/>
  <c r="LH86" i="29" s="1"/>
  <c r="LH87" i="29" s="1"/>
  <c r="LH81" i="29"/>
  <c r="JG85" i="29"/>
  <c r="JG86" i="29" s="1"/>
  <c r="JG87" i="29" s="1"/>
  <c r="JG81" i="29"/>
  <c r="IM81" i="29"/>
  <c r="BM91" i="29"/>
  <c r="BM86" i="29"/>
  <c r="BM87" i="29" s="1"/>
  <c r="BM95" i="29"/>
  <c r="BM92" i="29"/>
  <c r="BM93" i="29"/>
  <c r="BM90" i="29"/>
  <c r="BM94" i="29"/>
  <c r="IS90" i="29"/>
  <c r="IS86" i="29"/>
  <c r="IS87" i="29" s="1"/>
  <c r="IS91" i="29"/>
  <c r="IS95" i="29"/>
  <c r="IS92" i="29"/>
  <c r="IS93" i="29"/>
  <c r="IS94" i="29"/>
  <c r="AC96" i="29"/>
  <c r="AC97" i="29" s="1"/>
  <c r="GE86" i="29"/>
  <c r="GE87" i="29" s="1"/>
  <c r="GE93" i="29"/>
  <c r="GE90" i="29"/>
  <c r="GE94" i="29"/>
  <c r="GE91" i="29"/>
  <c r="GE95" i="29"/>
  <c r="GE92" i="29"/>
  <c r="HA85" i="29"/>
  <c r="HA86" i="29" s="1"/>
  <c r="HA87" i="29" s="1"/>
  <c r="HA81" i="29"/>
  <c r="GI87" i="29"/>
  <c r="NG92" i="29"/>
  <c r="NG86" i="29"/>
  <c r="NG87" i="29" s="1"/>
  <c r="NG94" i="29"/>
  <c r="NG90" i="29"/>
  <c r="NG95" i="29"/>
  <c r="NG91" i="29"/>
  <c r="NG93" i="29"/>
  <c r="GM96" i="29"/>
  <c r="GM97" i="29" s="1"/>
  <c r="N90" i="29"/>
  <c r="N92" i="29"/>
  <c r="N91" i="29"/>
  <c r="N93" i="29"/>
  <c r="N95" i="29"/>
  <c r="N94" i="29"/>
  <c r="N86" i="29"/>
  <c r="N87" i="29" s="1"/>
  <c r="HD90" i="29"/>
  <c r="HD93" i="29"/>
  <c r="HD91" i="29"/>
  <c r="HD86" i="29"/>
  <c r="HD87" i="29" s="1"/>
  <c r="HD94" i="29"/>
  <c r="HD92" i="29"/>
  <c r="HD95" i="29"/>
  <c r="GW90" i="29"/>
  <c r="GW86" i="29"/>
  <c r="GW87" i="29" s="1"/>
  <c r="GW93" i="29"/>
  <c r="GW94" i="29"/>
  <c r="GW92" i="29"/>
  <c r="GW95" i="29"/>
  <c r="GW91" i="29"/>
  <c r="ME96" i="29"/>
  <c r="ME97" i="29" s="1"/>
  <c r="FD96" i="29"/>
  <c r="FD97" i="29" s="1"/>
  <c r="LA91" i="29"/>
  <c r="LA93" i="29"/>
  <c r="LA92" i="29"/>
  <c r="LA95" i="29"/>
  <c r="LA94" i="29"/>
  <c r="LA90" i="29"/>
  <c r="LA86" i="29"/>
  <c r="LA87" i="29" s="1"/>
  <c r="BA85" i="29"/>
  <c r="BA86" i="29" s="1"/>
  <c r="BA87" i="29" s="1"/>
  <c r="BA81" i="29"/>
  <c r="CP91" i="29"/>
  <c r="CP95" i="29"/>
  <c r="CP90" i="29"/>
  <c r="CP93" i="29"/>
  <c r="CP92" i="29"/>
  <c r="CP86" i="29"/>
  <c r="CP87" i="29" s="1"/>
  <c r="CP94" i="29"/>
  <c r="DJ81" i="29"/>
  <c r="KN93" i="29"/>
  <c r="KN92" i="29"/>
  <c r="KN86" i="29"/>
  <c r="KN87" i="29" s="1"/>
  <c r="KN95" i="29"/>
  <c r="KN91" i="29"/>
  <c r="KN94" i="29"/>
  <c r="KN90" i="29"/>
  <c r="GA85" i="29"/>
  <c r="GA86" i="29" s="1"/>
  <c r="GA87" i="29" s="1"/>
  <c r="GA81" i="29"/>
  <c r="LC90" i="29"/>
  <c r="LC91" i="29"/>
  <c r="LC86" i="29"/>
  <c r="LC87" i="29" s="1"/>
  <c r="LC92" i="29"/>
  <c r="LC95" i="29"/>
  <c r="LC94" i="29"/>
  <c r="LC93" i="29"/>
  <c r="DY96" i="29"/>
  <c r="DY97" i="29" s="1"/>
  <c r="BU85" i="29"/>
  <c r="BU86" i="29" s="1"/>
  <c r="BU87" i="29" s="1"/>
  <c r="BU81" i="29"/>
  <c r="MM96" i="29"/>
  <c r="MM97" i="29" s="1"/>
  <c r="EA91" i="29"/>
  <c r="EA90" i="29"/>
  <c r="EA94" i="29"/>
  <c r="EA93" i="29"/>
  <c r="EA86" i="29"/>
  <c r="EA87" i="29" s="1"/>
  <c r="EA95" i="29"/>
  <c r="EA92" i="29"/>
  <c r="DE90" i="29"/>
  <c r="DE86" i="29"/>
  <c r="DE87" i="29" s="1"/>
  <c r="DE94" i="29"/>
  <c r="DE93" i="29"/>
  <c r="DE92" i="29"/>
  <c r="DE95" i="29"/>
  <c r="DE91" i="29"/>
  <c r="II91" i="29"/>
  <c r="II93" i="29"/>
  <c r="II94" i="29"/>
  <c r="II92" i="29"/>
  <c r="II86" i="29"/>
  <c r="II87" i="29" s="1"/>
  <c r="II90" i="29"/>
  <c r="II95" i="29"/>
  <c r="LZ91" i="29"/>
  <c r="LZ86" i="29"/>
  <c r="LZ87" i="29" s="1"/>
  <c r="LZ93" i="29"/>
  <c r="LZ92" i="29"/>
  <c r="LZ90" i="29"/>
  <c r="LZ95" i="29"/>
  <c r="LZ94" i="29"/>
  <c r="FS91" i="29"/>
  <c r="FS90" i="29"/>
  <c r="FS94" i="29"/>
  <c r="FS93" i="29"/>
  <c r="FS86" i="29"/>
  <c r="FS87" i="29" s="1"/>
  <c r="FS92" i="29"/>
  <c r="FS95" i="29"/>
  <c r="DX93" i="29"/>
  <c r="DX90" i="29"/>
  <c r="DX91" i="29"/>
  <c r="DX94" i="29"/>
  <c r="DX86" i="29"/>
  <c r="DX87" i="29" s="1"/>
  <c r="DX92" i="29"/>
  <c r="DX95" i="29"/>
  <c r="DQ96" i="29"/>
  <c r="DQ97" i="29" s="1"/>
  <c r="BF96" i="29"/>
  <c r="BF97" i="29" s="1"/>
  <c r="IV96" i="29"/>
  <c r="IV97" i="29" s="1"/>
  <c r="LD87" i="29"/>
  <c r="LA81" i="29"/>
  <c r="JD86" i="29"/>
  <c r="JD87" i="29" s="1"/>
  <c r="JD92" i="29"/>
  <c r="JD93" i="29"/>
  <c r="JD95" i="29"/>
  <c r="JD94" i="29"/>
  <c r="JD91" i="29"/>
  <c r="JD90" i="29"/>
  <c r="JJ85" i="29"/>
  <c r="JJ86" i="29" s="1"/>
  <c r="JJ87" i="29" s="1"/>
  <c r="JJ81" i="29"/>
  <c r="KL86" i="29"/>
  <c r="KL87" i="29" s="1"/>
  <c r="KL93" i="29"/>
  <c r="KL94" i="29"/>
  <c r="KL91" i="29"/>
  <c r="KL90" i="29"/>
  <c r="KL95" i="29"/>
  <c r="KL92" i="29"/>
  <c r="JH91" i="29"/>
  <c r="JH94" i="29"/>
  <c r="JH86" i="29"/>
  <c r="JH87" i="29" s="1"/>
  <c r="JH90" i="29"/>
  <c r="JH95" i="29"/>
  <c r="JH93" i="29"/>
  <c r="JH92" i="29"/>
  <c r="LG96" i="29"/>
  <c r="LG97" i="29" s="1"/>
  <c r="Z90" i="29"/>
  <c r="Z93" i="29"/>
  <c r="Z92" i="29"/>
  <c r="Z86" i="29"/>
  <c r="Z87" i="29" s="1"/>
  <c r="Z94" i="29"/>
  <c r="Z91" i="29"/>
  <c r="Z95" i="29"/>
  <c r="FR96" i="29"/>
  <c r="FR97" i="29" s="1"/>
  <c r="JE96" i="29"/>
  <c r="JE97" i="29" s="1"/>
  <c r="GS85" i="29"/>
  <c r="GS86" i="29" s="1"/>
  <c r="GS87" i="29" s="1"/>
  <c r="GS81" i="29"/>
  <c r="CF96" i="29"/>
  <c r="CF97" i="29" s="1"/>
  <c r="MV81" i="29"/>
  <c r="DC96" i="29"/>
  <c r="DC97" i="29" s="1"/>
  <c r="BB93" i="29"/>
  <c r="BB91" i="29"/>
  <c r="BB92" i="29"/>
  <c r="BB90" i="29"/>
  <c r="BB86" i="29"/>
  <c r="BB87" i="29" s="1"/>
  <c r="BB94" i="29"/>
  <c r="BB95" i="29"/>
  <c r="GF85" i="29"/>
  <c r="GF81" i="29"/>
  <c r="BM81" i="29"/>
  <c r="JK81" i="29"/>
  <c r="KD85" i="29"/>
  <c r="KD86" i="29" s="1"/>
  <c r="KD87" i="29" s="1"/>
  <c r="KD81" i="29"/>
  <c r="FN85" i="29"/>
  <c r="FN86" i="29" s="1"/>
  <c r="FN87" i="29" s="1"/>
  <c r="FN81" i="29"/>
  <c r="AY87" i="29"/>
  <c r="JF90" i="29"/>
  <c r="JF95" i="29"/>
  <c r="JF91" i="29"/>
  <c r="JF93" i="29"/>
  <c r="JF92" i="29"/>
  <c r="JF86" i="29"/>
  <c r="JF87" i="29" s="1"/>
  <c r="JF94" i="29"/>
  <c r="JA91" i="29"/>
  <c r="JA90" i="29"/>
  <c r="JA92" i="29"/>
  <c r="JA93" i="29"/>
  <c r="JA86" i="29"/>
  <c r="JA87" i="29" s="1"/>
  <c r="JA95" i="29"/>
  <c r="JA94" i="29"/>
  <c r="X91" i="29"/>
  <c r="X92" i="29"/>
  <c r="X90" i="29"/>
  <c r="X86" i="29"/>
  <c r="X87" i="29" s="1"/>
  <c r="X93" i="29"/>
  <c r="X94" i="29"/>
  <c r="X95" i="29"/>
  <c r="DF96" i="29"/>
  <c r="DF97" i="29" s="1"/>
  <c r="CC96" i="29"/>
  <c r="CC97" i="29" s="1"/>
  <c r="JI87" i="29"/>
  <c r="LF87" i="29"/>
  <c r="HL96" i="29"/>
  <c r="HL97" i="29" s="1"/>
  <c r="EN87" i="29"/>
  <c r="CU96" i="29"/>
  <c r="CU97" i="29" s="1"/>
  <c r="DM85" i="29"/>
  <c r="DM86" i="29" s="1"/>
  <c r="DM87" i="29" s="1"/>
  <c r="DM81" i="29"/>
  <c r="GB91" i="29"/>
  <c r="GB95" i="29"/>
  <c r="GB94" i="29"/>
  <c r="GB90" i="29"/>
  <c r="GB93" i="29"/>
  <c r="GB92" i="29"/>
  <c r="GB86" i="29"/>
  <c r="GB87" i="29" s="1"/>
  <c r="AY81" i="29"/>
  <c r="JE85" i="29"/>
  <c r="JE86" i="29" s="1"/>
  <c r="JE87" i="29" s="1"/>
  <c r="JE81" i="29"/>
  <c r="GK85" i="29"/>
  <c r="GK86" i="29" s="1"/>
  <c r="GK87" i="29" s="1"/>
  <c r="GK81" i="29"/>
  <c r="ME85" i="29"/>
  <c r="ME81" i="29"/>
  <c r="BP85" i="29"/>
  <c r="BP86" i="29" s="1"/>
  <c r="BP87" i="29" s="1"/>
  <c r="BP81" i="29"/>
  <c r="GI81" i="29"/>
  <c r="IP81" i="29"/>
  <c r="DY81" i="29"/>
  <c r="AG81" i="29"/>
  <c r="IZ85" i="29"/>
  <c r="IZ86" i="29" s="1"/>
  <c r="IZ87" i="29" s="1"/>
  <c r="IZ81" i="29"/>
  <c r="LW81" i="29"/>
  <c r="EM81" i="29"/>
  <c r="ES85" i="29"/>
  <c r="ES86" i="29" s="1"/>
  <c r="ES87" i="29" s="1"/>
  <c r="ES81" i="29"/>
  <c r="AY96" i="29"/>
  <c r="AY97" i="29" s="1"/>
  <c r="GV96" i="29"/>
  <c r="GV97" i="29" s="1"/>
  <c r="LO92" i="29"/>
  <c r="LO86" i="29"/>
  <c r="LO87" i="29" s="1"/>
  <c r="LO90" i="29"/>
  <c r="LO91" i="29"/>
  <c r="LO95" i="29"/>
  <c r="LO93" i="29"/>
  <c r="LO94" i="29"/>
  <c r="KA91" i="29"/>
  <c r="KA94" i="29"/>
  <c r="KA90" i="29"/>
  <c r="KA92" i="29"/>
  <c r="KA93" i="29"/>
  <c r="KA95" i="29"/>
  <c r="KA86" i="29"/>
  <c r="KA87" i="29" s="1"/>
  <c r="EC96" i="29"/>
  <c r="EC97" i="29" s="1"/>
  <c r="GU81" i="29"/>
  <c r="FU96" i="29"/>
  <c r="FU97" i="29" s="1"/>
  <c r="EO96" i="29"/>
  <c r="EO97" i="29" s="1"/>
  <c r="CY84" i="29"/>
  <c r="KO96" i="29"/>
  <c r="KO97" i="29" s="1"/>
  <c r="BX87" i="29"/>
  <c r="JI96" i="29"/>
  <c r="JI97" i="29" s="1"/>
  <c r="EK96" i="29"/>
  <c r="EK97" i="29" s="1"/>
  <c r="U96" i="29"/>
  <c r="U97" i="29" s="1"/>
  <c r="EV96" i="29"/>
  <c r="EV97" i="29" s="1"/>
  <c r="HW96" i="29"/>
  <c r="HW97" i="29" s="1"/>
  <c r="IK96" i="29"/>
  <c r="IK97" i="29" s="1"/>
  <c r="IW96" i="29"/>
  <c r="IW97" i="29" s="1"/>
  <c r="AI91" i="29"/>
  <c r="AI92" i="29"/>
  <c r="AI95" i="29"/>
  <c r="AI90" i="29"/>
  <c r="AI93" i="29"/>
  <c r="AI86" i="29"/>
  <c r="AI87" i="29" s="1"/>
  <c r="AI94" i="29"/>
  <c r="FB81" i="29"/>
  <c r="BJ90" i="29"/>
  <c r="BJ86" i="29"/>
  <c r="BJ87" i="29" s="1"/>
  <c r="BJ95" i="29"/>
  <c r="BJ91" i="29"/>
  <c r="BJ94" i="29"/>
  <c r="BJ92" i="29"/>
  <c r="BJ93" i="29"/>
  <c r="EJ86" i="29"/>
  <c r="EJ87" i="29" s="1"/>
  <c r="EJ91" i="29"/>
  <c r="EJ95" i="29"/>
  <c r="EJ94" i="29"/>
  <c r="EJ93" i="29"/>
  <c r="EJ90" i="29"/>
  <c r="EJ92" i="29"/>
  <c r="KI85" i="29"/>
  <c r="KI86" i="29" s="1"/>
  <c r="KI87" i="29" s="1"/>
  <c r="KI81" i="29"/>
  <c r="MS91" i="29"/>
  <c r="MS94" i="29"/>
  <c r="MS93" i="29"/>
  <c r="MS86" i="29"/>
  <c r="MS87" i="29" s="1"/>
  <c r="MS95" i="29"/>
  <c r="MS90" i="29"/>
  <c r="MS92" i="29"/>
  <c r="Y92" i="29"/>
  <c r="Y94" i="29"/>
  <c r="Y93" i="29"/>
  <c r="Y90" i="29"/>
  <c r="Y95" i="29"/>
  <c r="Y91" i="29"/>
  <c r="O90" i="29"/>
  <c r="O94" i="29"/>
  <c r="O91" i="29"/>
  <c r="O95" i="29"/>
  <c r="O92" i="29"/>
  <c r="O86" i="29"/>
  <c r="O87" i="29" s="1"/>
  <c r="O93" i="29"/>
  <c r="GD85" i="29"/>
  <c r="GD86" i="29" s="1"/>
  <c r="GD87" i="29" s="1"/>
  <c r="GD81" i="29"/>
  <c r="GO93" i="29"/>
  <c r="GO90" i="29"/>
  <c r="GO95" i="29"/>
  <c r="GO94" i="29"/>
  <c r="GO86" i="29"/>
  <c r="GO87" i="29" s="1"/>
  <c r="GO92" i="29"/>
  <c r="GO91" i="29"/>
  <c r="CL85" i="29"/>
  <c r="CL86" i="29" s="1"/>
  <c r="CL87" i="29" s="1"/>
  <c r="CL81" i="29"/>
  <c r="BG90" i="29"/>
  <c r="BG93" i="29"/>
  <c r="BG86" i="29"/>
  <c r="BG87" i="29" s="1"/>
  <c r="BG92" i="29"/>
  <c r="BG95" i="29"/>
  <c r="BG94" i="29"/>
  <c r="BG91" i="29"/>
  <c r="MO85" i="29"/>
  <c r="MO86" i="29" s="1"/>
  <c r="MO87" i="29" s="1"/>
  <c r="MO81" i="29"/>
  <c r="HX86" i="29"/>
  <c r="HX87" i="29" s="1"/>
  <c r="HX92" i="29"/>
  <c r="HX90" i="29"/>
  <c r="HX94" i="29"/>
  <c r="HX91" i="29"/>
  <c r="HX95" i="29"/>
  <c r="HX93" i="29"/>
  <c r="NB85" i="29"/>
  <c r="NB86" i="29" s="1"/>
  <c r="NB87" i="29" s="1"/>
  <c r="NB81" i="29"/>
  <c r="ID85" i="29"/>
  <c r="ID86" i="29" s="1"/>
  <c r="ID87" i="29" s="1"/>
  <c r="ID81" i="29"/>
  <c r="IG93" i="29"/>
  <c r="IG92" i="29"/>
  <c r="IG86" i="29"/>
  <c r="IG87" i="29" s="1"/>
  <c r="IG90" i="29"/>
  <c r="IG91" i="29"/>
  <c r="IG95" i="29"/>
  <c r="IG94" i="29"/>
  <c r="GI96" i="29"/>
  <c r="GI97" i="29" s="1"/>
  <c r="HO90" i="29"/>
  <c r="HO86" i="29"/>
  <c r="HO87" i="29" s="1"/>
  <c r="HO95" i="29"/>
  <c r="HO94" i="29"/>
  <c r="HO93" i="29"/>
  <c r="HO92" i="29"/>
  <c r="HO91" i="29"/>
  <c r="HU94" i="29"/>
  <c r="HU91" i="29"/>
  <c r="HU92" i="29"/>
  <c r="HU93" i="29"/>
  <c r="HU90" i="29"/>
  <c r="HU95" i="29"/>
  <c r="HU86" i="29"/>
  <c r="HU87" i="29" s="1"/>
  <c r="BT93" i="29"/>
  <c r="BT86" i="29"/>
  <c r="BT87" i="29" s="1"/>
  <c r="BT92" i="29"/>
  <c r="BT95" i="29"/>
  <c r="BT90" i="29"/>
  <c r="BT94" i="29"/>
  <c r="BT91" i="29"/>
  <c r="MW93" i="29"/>
  <c r="MW86" i="29"/>
  <c r="MW87" i="29" s="1"/>
  <c r="MW94" i="29"/>
  <c r="MW91" i="29"/>
  <c r="MW95" i="29"/>
  <c r="MW92" i="29"/>
  <c r="MW90" i="29"/>
  <c r="LX96" i="29"/>
  <c r="LX97" i="29" s="1"/>
  <c r="HI90" i="29"/>
  <c r="HI86" i="29"/>
  <c r="HI87" i="29" s="1"/>
  <c r="HI91" i="29"/>
  <c r="HI93" i="29"/>
  <c r="HI94" i="29"/>
  <c r="HI92" i="29"/>
  <c r="HI95" i="29"/>
  <c r="CV87" i="29"/>
  <c r="GL87" i="29"/>
  <c r="BX96" i="29"/>
  <c r="BX97" i="29" s="1"/>
  <c r="DG86" i="29"/>
  <c r="DG87" i="29" s="1"/>
  <c r="DG94" i="29"/>
  <c r="DG91" i="29"/>
  <c r="DG90" i="29"/>
  <c r="DG93" i="29"/>
  <c r="DG95" i="29"/>
  <c r="DG92" i="29"/>
  <c r="CD96" i="29"/>
  <c r="CD97" i="29" s="1"/>
  <c r="M86" i="29"/>
  <c r="M87" i="29" s="1"/>
  <c r="LS96" i="29"/>
  <c r="LS97" i="29" s="1"/>
  <c r="HR96" i="29"/>
  <c r="HR97" i="29" s="1"/>
  <c r="JU81" i="29"/>
  <c r="LP85" i="29"/>
  <c r="LP86" i="29" s="1"/>
  <c r="LP87" i="29" s="1"/>
  <c r="LP81" i="29"/>
  <c r="HH93" i="29"/>
  <c r="HH86" i="29"/>
  <c r="HH87" i="29" s="1"/>
  <c r="HH92" i="29"/>
  <c r="HH90" i="29"/>
  <c r="HH94" i="29"/>
  <c r="HH91" i="29"/>
  <c r="HH95" i="29"/>
  <c r="CZ85" i="29"/>
  <c r="CZ86" i="29" s="1"/>
  <c r="CZ87" i="29" s="1"/>
  <c r="CZ81" i="29"/>
  <c r="FO85" i="29"/>
  <c r="FO86" i="29" s="1"/>
  <c r="FO87" i="29" s="1"/>
  <c r="FO81" i="29"/>
  <c r="GX91" i="29"/>
  <c r="GX93" i="29"/>
  <c r="GX95" i="29"/>
  <c r="GX86" i="29"/>
  <c r="GX87" i="29" s="1"/>
  <c r="GX94" i="29"/>
  <c r="GX92" i="29"/>
  <c r="GX90" i="29"/>
  <c r="IW85" i="29"/>
  <c r="IW86" i="29" s="1"/>
  <c r="IW87" i="29" s="1"/>
  <c r="IW81" i="29"/>
  <c r="BJ81" i="29"/>
  <c r="CF85" i="29"/>
  <c r="CF86" i="29" s="1"/>
  <c r="CF87" i="29" s="1"/>
  <c r="CF81" i="29"/>
  <c r="HW85" i="29"/>
  <c r="HW86" i="29" s="1"/>
  <c r="HW87" i="29" s="1"/>
  <c r="HW81" i="29"/>
  <c r="BS92" i="29"/>
  <c r="BS86" i="29"/>
  <c r="BS87" i="29" s="1"/>
  <c r="BS93" i="29"/>
  <c r="BS90" i="29"/>
  <c r="BS94" i="29"/>
  <c r="BS91" i="29"/>
  <c r="BS95" i="29"/>
  <c r="FF92" i="29"/>
  <c r="FF86" i="29"/>
  <c r="FF87" i="29" s="1"/>
  <c r="FF93" i="29"/>
  <c r="FF90" i="29"/>
  <c r="FF94" i="29"/>
  <c r="FF91" i="29"/>
  <c r="FF95" i="29"/>
  <c r="HT81" i="29"/>
  <c r="KT81" i="29"/>
  <c r="KH91" i="29"/>
  <c r="KH95" i="29"/>
  <c r="KH92" i="29"/>
  <c r="KH86" i="29"/>
  <c r="KH87" i="29" s="1"/>
  <c r="KH94" i="29"/>
  <c r="KH90" i="29"/>
  <c r="KH93" i="29"/>
  <c r="AK90" i="29"/>
  <c r="AK86" i="29"/>
  <c r="AK87" i="29" s="1"/>
  <c r="AK94" i="29"/>
  <c r="AK95" i="29"/>
  <c r="AK93" i="29"/>
  <c r="AK92" i="29"/>
  <c r="AK91" i="29"/>
  <c r="BD85" i="29"/>
  <c r="BD86" i="29" s="1"/>
  <c r="BD87" i="29" s="1"/>
  <c r="BD81" i="29"/>
  <c r="KM85" i="29"/>
  <c r="KM86" i="29" s="1"/>
  <c r="KM87" i="29" s="1"/>
  <c r="KM81" i="29"/>
  <c r="EU85" i="29"/>
  <c r="EU86" i="29" s="1"/>
  <c r="EU87" i="29" s="1"/>
  <c r="EU81" i="29"/>
  <c r="KO85" i="29"/>
  <c r="KO86" i="29" s="1"/>
  <c r="KO87" i="29" s="1"/>
  <c r="KO81" i="29"/>
  <c r="LR84" i="29"/>
  <c r="J92" i="29"/>
  <c r="J86" i="29"/>
  <c r="J87" i="29" s="1"/>
  <c r="J94" i="29"/>
  <c r="J91" i="29"/>
  <c r="J95" i="29"/>
  <c r="J90" i="29"/>
  <c r="J93" i="29"/>
  <c r="HV96" i="29"/>
  <c r="HV97" i="29" s="1"/>
  <c r="LQ96" i="29"/>
  <c r="LQ97" i="29" s="1"/>
  <c r="DS96" i="29"/>
  <c r="DS97" i="29" s="1"/>
  <c r="KW91" i="29"/>
  <c r="KW86" i="29"/>
  <c r="KW87" i="29" s="1"/>
  <c r="KW93" i="29"/>
  <c r="KW94" i="29"/>
  <c r="KW95" i="29"/>
  <c r="KW90" i="29"/>
  <c r="KW92" i="29"/>
  <c r="Q84" i="29"/>
  <c r="LB81" i="29"/>
  <c r="BQ87" i="29"/>
  <c r="M81" i="29"/>
  <c r="HP87" i="29"/>
  <c r="FM84" i="29"/>
  <c r="LV96" i="29"/>
  <c r="LV97" i="29" s="1"/>
  <c r="MQ87" i="29"/>
  <c r="MQ96" i="29"/>
  <c r="MQ97" i="29" s="1"/>
  <c r="CK96" i="29"/>
  <c r="CK97" i="29" s="1"/>
  <c r="AW96" i="29"/>
  <c r="AW97" i="29" s="1"/>
  <c r="ER96" i="29"/>
  <c r="ER97" i="29" s="1"/>
  <c r="LN84" i="29"/>
  <c r="JY96" i="29"/>
  <c r="JY97" i="29" s="1"/>
  <c r="MJ96" i="29"/>
  <c r="MJ97" i="29" s="1"/>
  <c r="HN96" i="29"/>
  <c r="HN97" i="29" s="1"/>
  <c r="IP96" i="29"/>
  <c r="KH81" i="29"/>
  <c r="ES96" i="29"/>
  <c r="ES97" i="29" s="1"/>
  <c r="KV96" i="29"/>
  <c r="KV97" i="29" s="1"/>
  <c r="D42" i="2"/>
  <c r="G40" i="29"/>
  <c r="NH40" i="29" s="1"/>
  <c r="NI40" i="29" s="1"/>
  <c r="G22" i="29"/>
  <c r="G25" i="29" s="1"/>
  <c r="G28" i="29" s="1"/>
  <c r="G31" i="29" s="1"/>
  <c r="B15" i="7"/>
  <c r="B16" i="7"/>
  <c r="A16" i="7" s="1"/>
  <c r="B17" i="7"/>
  <c r="A17" i="7" s="1"/>
  <c r="B18" i="7"/>
  <c r="A18" i="7" s="1"/>
  <c r="B19" i="7"/>
  <c r="A19" i="7" s="1"/>
  <c r="B20" i="7"/>
  <c r="A20" i="7" s="1"/>
  <c r="B21" i="7"/>
  <c r="A21" i="7" s="1"/>
  <c r="B22" i="7"/>
  <c r="A22" i="7" s="1"/>
  <c r="B23" i="7"/>
  <c r="A23" i="7" s="1"/>
  <c r="B24" i="7"/>
  <c r="A24" i="7" s="1"/>
  <c r="B25" i="7"/>
  <c r="A25" i="7" s="1"/>
  <c r="B26" i="7"/>
  <c r="A26" i="7" s="1"/>
  <c r="B27" i="7"/>
  <c r="A27" i="7" s="1"/>
  <c r="B28" i="7"/>
  <c r="A28" i="7" s="1"/>
  <c r="B29" i="7"/>
  <c r="A29" i="7" s="1"/>
  <c r="B30" i="7"/>
  <c r="A30" i="7" s="1"/>
  <c r="B31" i="7"/>
  <c r="A31" i="7" s="1"/>
  <c r="B32" i="7"/>
  <c r="A32" i="7" s="1"/>
  <c r="B33" i="7"/>
  <c r="A33" i="7" s="1"/>
  <c r="B34" i="7"/>
  <c r="A34" i="7" s="1"/>
  <c r="B35" i="7"/>
  <c r="A35" i="7" s="1"/>
  <c r="B36" i="7"/>
  <c r="A36" i="7" s="1"/>
  <c r="B37" i="7"/>
  <c r="A37" i="7" s="1"/>
  <c r="B38" i="7"/>
  <c r="A38" i="7" s="1"/>
  <c r="B39" i="7"/>
  <c r="A39" i="7" s="1"/>
  <c r="B40" i="7"/>
  <c r="A40" i="7" s="1"/>
  <c r="B41" i="7"/>
  <c r="A41" i="7" s="1"/>
  <c r="B42" i="7"/>
  <c r="A42" i="7" s="1"/>
  <c r="B43" i="7"/>
  <c r="A43" i="7" s="1"/>
  <c r="B44" i="7"/>
  <c r="A44" i="7" s="1"/>
  <c r="B45" i="7"/>
  <c r="A45" i="7" s="1"/>
  <c r="B46" i="7"/>
  <c r="A46" i="7" s="1"/>
  <c r="B47" i="7"/>
  <c r="A47" i="7" s="1"/>
  <c r="B48" i="7"/>
  <c r="A48" i="7" s="1"/>
  <c r="B49" i="7"/>
  <c r="A49" i="7" s="1"/>
  <c r="B50" i="7"/>
  <c r="A50" i="7" s="1"/>
  <c r="B51" i="7"/>
  <c r="A51" i="7" s="1"/>
  <c r="B52" i="7"/>
  <c r="A52" i="7" s="1"/>
  <c r="B53" i="7"/>
  <c r="A53" i="7" s="1"/>
  <c r="B54" i="7"/>
  <c r="A54" i="7" s="1"/>
  <c r="B55" i="7"/>
  <c r="A55" i="7" s="1"/>
  <c r="B56" i="7"/>
  <c r="A56" i="7" s="1"/>
  <c r="B57" i="7"/>
  <c r="A57" i="7" s="1"/>
  <c r="B58" i="7"/>
  <c r="A58" i="7" s="1"/>
  <c r="B59" i="7"/>
  <c r="A59" i="7" s="1"/>
  <c r="B60" i="7"/>
  <c r="A60" i="7" s="1"/>
  <c r="B61" i="7"/>
  <c r="A61" i="7" s="1"/>
  <c r="B62" i="7"/>
  <c r="A62" i="7" s="1"/>
  <c r="B63" i="7"/>
  <c r="A63" i="7" s="1"/>
  <c r="B64" i="7"/>
  <c r="A64" i="7" s="1"/>
  <c r="B65" i="7"/>
  <c r="A65" i="7" s="1"/>
  <c r="B66" i="7"/>
  <c r="A66" i="7" s="1"/>
  <c r="B67" i="7"/>
  <c r="A67" i="7" s="1"/>
  <c r="B68" i="7"/>
  <c r="A68" i="7" s="1"/>
  <c r="B69" i="7"/>
  <c r="A69" i="7" s="1"/>
  <c r="B70" i="7"/>
  <c r="A70" i="7" s="1"/>
  <c r="B71" i="7"/>
  <c r="A71" i="7" s="1"/>
  <c r="B72" i="7"/>
  <c r="A72" i="7" s="1"/>
  <c r="B73" i="7"/>
  <c r="A73" i="7" s="1"/>
  <c r="B74" i="7"/>
  <c r="A74" i="7" s="1"/>
  <c r="B75" i="7"/>
  <c r="A75" i="7" s="1"/>
  <c r="B76" i="7"/>
  <c r="A76" i="7" s="1"/>
  <c r="B77" i="7"/>
  <c r="A77" i="7" s="1"/>
  <c r="B78" i="7"/>
  <c r="A78" i="7" s="1"/>
  <c r="B79" i="7"/>
  <c r="A79" i="7" s="1"/>
  <c r="B80" i="7"/>
  <c r="A80" i="7" s="1"/>
  <c r="B81" i="7"/>
  <c r="A81" i="7" s="1"/>
  <c r="B82" i="7"/>
  <c r="A82" i="7" s="1"/>
  <c r="B83" i="7"/>
  <c r="A83" i="7" s="1"/>
  <c r="B84" i="7"/>
  <c r="A84" i="7" s="1"/>
  <c r="B85" i="7"/>
  <c r="A85" i="7" s="1"/>
  <c r="B86" i="7"/>
  <c r="A86" i="7" s="1"/>
  <c r="B87" i="7"/>
  <c r="A87" i="7" s="1"/>
  <c r="B88" i="7"/>
  <c r="A88" i="7" s="1"/>
  <c r="B89" i="7"/>
  <c r="A89" i="7" s="1"/>
  <c r="B90" i="7"/>
  <c r="A90" i="7" s="1"/>
  <c r="B91" i="7"/>
  <c r="A91" i="7" s="1"/>
  <c r="B92" i="7"/>
  <c r="A92" i="7" s="1"/>
  <c r="B93" i="7"/>
  <c r="A93" i="7" s="1"/>
  <c r="B94" i="7"/>
  <c r="A94" i="7" s="1"/>
  <c r="B95" i="7"/>
  <c r="A95" i="7" s="1"/>
  <c r="B96" i="7"/>
  <c r="A96" i="7" s="1"/>
  <c r="B97" i="7"/>
  <c r="A97" i="7" s="1"/>
  <c r="B98" i="7"/>
  <c r="A98" i="7" s="1"/>
  <c r="B99" i="7"/>
  <c r="A99" i="7" s="1"/>
  <c r="B100" i="7"/>
  <c r="A100" i="7" s="1"/>
  <c r="B101" i="7"/>
  <c r="A101" i="7" s="1"/>
  <c r="B102" i="7"/>
  <c r="A102" i="7" s="1"/>
  <c r="B103" i="7"/>
  <c r="A103" i="7" s="1"/>
  <c r="B104" i="7"/>
  <c r="A104" i="7" s="1"/>
  <c r="B105" i="7"/>
  <c r="A105" i="7" s="1"/>
  <c r="B106" i="7"/>
  <c r="A106" i="7" s="1"/>
  <c r="B107" i="7"/>
  <c r="A107" i="7" s="1"/>
  <c r="B108" i="7"/>
  <c r="A108" i="7" s="1"/>
  <c r="B109" i="7"/>
  <c r="A109" i="7" s="1"/>
  <c r="B110" i="7"/>
  <c r="A110" i="7" s="1"/>
  <c r="B111" i="7"/>
  <c r="A111" i="7" s="1"/>
  <c r="B112" i="7"/>
  <c r="A112" i="7" s="1"/>
  <c r="B113" i="7"/>
  <c r="A113" i="7" s="1"/>
  <c r="B114" i="7"/>
  <c r="A114" i="7" s="1"/>
  <c r="B115" i="7"/>
  <c r="A115" i="7" s="1"/>
  <c r="B116" i="7"/>
  <c r="A116" i="7" s="1"/>
  <c r="B117" i="7"/>
  <c r="A117" i="7" s="1"/>
  <c r="B118" i="7"/>
  <c r="A118" i="7" s="1"/>
  <c r="B119" i="7"/>
  <c r="A119" i="7" s="1"/>
  <c r="B120" i="7"/>
  <c r="A120" i="7" s="1"/>
  <c r="B121" i="7"/>
  <c r="A121" i="7" s="1"/>
  <c r="B122" i="7"/>
  <c r="A122" i="7" s="1"/>
  <c r="B123" i="7"/>
  <c r="A123" i="7" s="1"/>
  <c r="B124" i="7"/>
  <c r="A124" i="7" s="1"/>
  <c r="B125" i="7"/>
  <c r="A125" i="7" s="1"/>
  <c r="B126" i="7"/>
  <c r="A126" i="7" s="1"/>
  <c r="B127" i="7"/>
  <c r="A127" i="7" s="1"/>
  <c r="B128" i="7"/>
  <c r="A128" i="7" s="1"/>
  <c r="B129" i="7"/>
  <c r="A129" i="7" s="1"/>
  <c r="B130" i="7"/>
  <c r="A130" i="7" s="1"/>
  <c r="B131" i="7"/>
  <c r="A131" i="7" s="1"/>
  <c r="B132" i="7"/>
  <c r="A132" i="7" s="1"/>
  <c r="B133" i="7"/>
  <c r="A133" i="7" s="1"/>
  <c r="B134" i="7"/>
  <c r="A134" i="7" s="1"/>
  <c r="B135" i="7"/>
  <c r="A135" i="7" s="1"/>
  <c r="B136" i="7"/>
  <c r="A136" i="7" s="1"/>
  <c r="B137" i="7"/>
  <c r="A137" i="7" s="1"/>
  <c r="B138" i="7"/>
  <c r="A138" i="7" s="1"/>
  <c r="B139" i="7"/>
  <c r="A139" i="7" s="1"/>
  <c r="B140" i="7"/>
  <c r="A140" i="7" s="1"/>
  <c r="B141" i="7"/>
  <c r="A141" i="7" s="1"/>
  <c r="B142" i="7"/>
  <c r="A142" i="7" s="1"/>
  <c r="B143" i="7"/>
  <c r="A143" i="7" s="1"/>
  <c r="B144" i="7"/>
  <c r="A144" i="7" s="1"/>
  <c r="B145" i="7"/>
  <c r="A145" i="7" s="1"/>
  <c r="B146" i="7"/>
  <c r="A146" i="7" s="1"/>
  <c r="B147" i="7"/>
  <c r="A147" i="7" s="1"/>
  <c r="B148" i="7"/>
  <c r="A148" i="7" s="1"/>
  <c r="B149" i="7"/>
  <c r="A149" i="7" s="1"/>
  <c r="B150" i="7"/>
  <c r="A150" i="7" s="1"/>
  <c r="B151" i="7"/>
  <c r="A151" i="7" s="1"/>
  <c r="B152" i="7"/>
  <c r="A152" i="7" s="1"/>
  <c r="B153" i="7"/>
  <c r="A153" i="7" s="1"/>
  <c r="B154" i="7"/>
  <c r="A154" i="7" s="1"/>
  <c r="B155" i="7"/>
  <c r="A155" i="7" s="1"/>
  <c r="B156" i="7"/>
  <c r="A156" i="7" s="1"/>
  <c r="B157" i="7"/>
  <c r="A157" i="7" s="1"/>
  <c r="B158" i="7"/>
  <c r="A158" i="7" s="1"/>
  <c r="B159" i="7"/>
  <c r="A159" i="7" s="1"/>
  <c r="B160" i="7"/>
  <c r="A160" i="7" s="1"/>
  <c r="B161" i="7"/>
  <c r="A161" i="7" s="1"/>
  <c r="B162" i="7"/>
  <c r="A162" i="7" s="1"/>
  <c r="B163" i="7"/>
  <c r="A163" i="7" s="1"/>
  <c r="B164" i="7"/>
  <c r="A164" i="7" s="1"/>
  <c r="B165" i="7"/>
  <c r="A165" i="7" s="1"/>
  <c r="B166" i="7"/>
  <c r="A166" i="7" s="1"/>
  <c r="B167" i="7"/>
  <c r="A167" i="7" s="1"/>
  <c r="B168" i="7"/>
  <c r="A168" i="7" s="1"/>
  <c r="B169" i="7"/>
  <c r="A169" i="7" s="1"/>
  <c r="B170" i="7"/>
  <c r="A170" i="7" s="1"/>
  <c r="B171" i="7"/>
  <c r="A171" i="7" s="1"/>
  <c r="B172" i="7"/>
  <c r="A172" i="7" s="1"/>
  <c r="B173" i="7"/>
  <c r="A173" i="7" s="1"/>
  <c r="B174" i="7"/>
  <c r="A174" i="7" s="1"/>
  <c r="B175" i="7"/>
  <c r="A175" i="7" s="1"/>
  <c r="B176" i="7"/>
  <c r="A176" i="7" s="1"/>
  <c r="B177" i="7"/>
  <c r="A177" i="7" s="1"/>
  <c r="B178" i="7"/>
  <c r="A178" i="7" s="1"/>
  <c r="B179" i="7"/>
  <c r="A179" i="7" s="1"/>
  <c r="B180" i="7"/>
  <c r="A180" i="7" s="1"/>
  <c r="B181" i="7"/>
  <c r="A181" i="7" s="1"/>
  <c r="B182" i="7"/>
  <c r="A182" i="7" s="1"/>
  <c r="B183" i="7"/>
  <c r="A183" i="7" s="1"/>
  <c r="B184" i="7"/>
  <c r="A184" i="7" s="1"/>
  <c r="B185" i="7"/>
  <c r="A185" i="7" s="1"/>
  <c r="B186" i="7"/>
  <c r="A186" i="7" s="1"/>
  <c r="B187" i="7"/>
  <c r="A187" i="7" s="1"/>
  <c r="B188" i="7"/>
  <c r="A188" i="7" s="1"/>
  <c r="B189" i="7"/>
  <c r="A189" i="7" s="1"/>
  <c r="B190" i="7"/>
  <c r="A190" i="7" s="1"/>
  <c r="B191" i="7"/>
  <c r="A191" i="7" s="1"/>
  <c r="B192" i="7"/>
  <c r="A192" i="7" s="1"/>
  <c r="B193" i="7"/>
  <c r="A193" i="7" s="1"/>
  <c r="B194" i="7"/>
  <c r="A194" i="7" s="1"/>
  <c r="B195" i="7"/>
  <c r="A195" i="7" s="1"/>
  <c r="B196" i="7"/>
  <c r="A196" i="7" s="1"/>
  <c r="B197" i="7"/>
  <c r="A197" i="7" s="1"/>
  <c r="B198" i="7"/>
  <c r="A198" i="7" s="1"/>
  <c r="B199" i="7"/>
  <c r="A199" i="7" s="1"/>
  <c r="B200" i="7"/>
  <c r="A200" i="7" s="1"/>
  <c r="B201" i="7"/>
  <c r="A201" i="7" s="1"/>
  <c r="B202" i="7"/>
  <c r="A202" i="7" s="1"/>
  <c r="B203" i="7"/>
  <c r="A203" i="7" s="1"/>
  <c r="B204" i="7"/>
  <c r="A204" i="7" s="1"/>
  <c r="B205" i="7"/>
  <c r="A205" i="7" s="1"/>
  <c r="B206" i="7"/>
  <c r="A206" i="7" s="1"/>
  <c r="B207" i="7"/>
  <c r="A207" i="7" s="1"/>
  <c r="B208" i="7"/>
  <c r="A208" i="7" s="1"/>
  <c r="B209" i="7"/>
  <c r="A209" i="7" s="1"/>
  <c r="B210" i="7"/>
  <c r="A210" i="7" s="1"/>
  <c r="B211" i="7"/>
  <c r="A211" i="7" s="1"/>
  <c r="B212" i="7"/>
  <c r="A212" i="7" s="1"/>
  <c r="B213" i="7"/>
  <c r="A213" i="7" s="1"/>
  <c r="B214" i="7"/>
  <c r="A214" i="7" s="1"/>
  <c r="B215" i="7"/>
  <c r="A215" i="7" s="1"/>
  <c r="B216" i="7"/>
  <c r="A216" i="7" s="1"/>
  <c r="B217" i="7"/>
  <c r="A217" i="7" s="1"/>
  <c r="B218" i="7"/>
  <c r="A218" i="7" s="1"/>
  <c r="B219" i="7"/>
  <c r="A219" i="7" s="1"/>
  <c r="B220" i="7"/>
  <c r="A220" i="7" s="1"/>
  <c r="B221" i="7"/>
  <c r="A221" i="7" s="1"/>
  <c r="B222" i="7"/>
  <c r="A222" i="7" s="1"/>
  <c r="B223" i="7"/>
  <c r="A223" i="7" s="1"/>
  <c r="B224" i="7"/>
  <c r="A224" i="7" s="1"/>
  <c r="B225" i="7"/>
  <c r="A225" i="7" s="1"/>
  <c r="B226" i="7"/>
  <c r="A226" i="7" s="1"/>
  <c r="B227" i="7"/>
  <c r="A227" i="7" s="1"/>
  <c r="B228" i="7"/>
  <c r="A228" i="7" s="1"/>
  <c r="B229" i="7"/>
  <c r="A229" i="7" s="1"/>
  <c r="B230" i="7"/>
  <c r="A230" i="7" s="1"/>
  <c r="B231" i="7"/>
  <c r="A231" i="7" s="1"/>
  <c r="B232" i="7"/>
  <c r="A232" i="7" s="1"/>
  <c r="B233" i="7"/>
  <c r="A233" i="7" s="1"/>
  <c r="B234" i="7"/>
  <c r="A234" i="7" s="1"/>
  <c r="B235" i="7"/>
  <c r="A235" i="7" s="1"/>
  <c r="B236" i="7"/>
  <c r="A236" i="7" s="1"/>
  <c r="B237" i="7"/>
  <c r="A237" i="7" s="1"/>
  <c r="B238" i="7"/>
  <c r="A238" i="7" s="1"/>
  <c r="B239" i="7"/>
  <c r="A239" i="7" s="1"/>
  <c r="B240" i="7"/>
  <c r="A240" i="7" s="1"/>
  <c r="B241" i="7"/>
  <c r="A241" i="7" s="1"/>
  <c r="B242" i="7"/>
  <c r="A242" i="7" s="1"/>
  <c r="B243" i="7"/>
  <c r="A243" i="7" s="1"/>
  <c r="B244" i="7"/>
  <c r="A244" i="7" s="1"/>
  <c r="B245" i="7"/>
  <c r="A245" i="7" s="1"/>
  <c r="B246" i="7"/>
  <c r="A246" i="7" s="1"/>
  <c r="B247" i="7"/>
  <c r="A247" i="7" s="1"/>
  <c r="B248" i="7"/>
  <c r="A248" i="7" s="1"/>
  <c r="B249" i="7"/>
  <c r="A249" i="7" s="1"/>
  <c r="B250" i="7"/>
  <c r="A250" i="7" s="1"/>
  <c r="B251" i="7"/>
  <c r="A251" i="7" s="1"/>
  <c r="B252" i="7"/>
  <c r="A252" i="7" s="1"/>
  <c r="B253" i="7"/>
  <c r="A253" i="7" s="1"/>
  <c r="B254" i="7"/>
  <c r="A254" i="7" s="1"/>
  <c r="B255" i="7"/>
  <c r="A255" i="7" s="1"/>
  <c r="B256" i="7"/>
  <c r="A256" i="7" s="1"/>
  <c r="B257" i="7"/>
  <c r="A257" i="7" s="1"/>
  <c r="B258" i="7"/>
  <c r="A258" i="7" s="1"/>
  <c r="B259" i="7"/>
  <c r="A259" i="7" s="1"/>
  <c r="B260" i="7"/>
  <c r="A260" i="7" s="1"/>
  <c r="B261" i="7"/>
  <c r="A261" i="7" s="1"/>
  <c r="B262" i="7"/>
  <c r="A262" i="7" s="1"/>
  <c r="B263" i="7"/>
  <c r="A263" i="7" s="1"/>
  <c r="B264" i="7"/>
  <c r="A264" i="7" s="1"/>
  <c r="B265" i="7"/>
  <c r="A265" i="7" s="1"/>
  <c r="B266" i="7"/>
  <c r="A266" i="7" s="1"/>
  <c r="B267" i="7"/>
  <c r="A267" i="7" s="1"/>
  <c r="B268" i="7"/>
  <c r="A268" i="7" s="1"/>
  <c r="B269" i="7"/>
  <c r="A269" i="7" s="1"/>
  <c r="B270" i="7"/>
  <c r="A270" i="7" s="1"/>
  <c r="B271" i="7"/>
  <c r="A271" i="7" s="1"/>
  <c r="B272" i="7"/>
  <c r="A272" i="7" s="1"/>
  <c r="B273" i="7"/>
  <c r="A273" i="7" s="1"/>
  <c r="B274" i="7"/>
  <c r="A274" i="7" s="1"/>
  <c r="B275" i="7"/>
  <c r="A275" i="7" s="1"/>
  <c r="B276" i="7"/>
  <c r="A276" i="7" s="1"/>
  <c r="B277" i="7"/>
  <c r="A277" i="7" s="1"/>
  <c r="B278" i="7"/>
  <c r="A278" i="7" s="1"/>
  <c r="B279" i="7"/>
  <c r="A279" i="7" s="1"/>
  <c r="B280" i="7"/>
  <c r="A280" i="7" s="1"/>
  <c r="B281" i="7"/>
  <c r="A281" i="7" s="1"/>
  <c r="B282" i="7"/>
  <c r="A282" i="7" s="1"/>
  <c r="B283" i="7"/>
  <c r="A283" i="7" s="1"/>
  <c r="B284" i="7"/>
  <c r="A284" i="7" s="1"/>
  <c r="B285" i="7"/>
  <c r="A285" i="7" s="1"/>
  <c r="B286" i="7"/>
  <c r="A286" i="7" s="1"/>
  <c r="B287" i="7"/>
  <c r="A287" i="7" s="1"/>
  <c r="B288" i="7"/>
  <c r="A288" i="7" s="1"/>
  <c r="B289" i="7"/>
  <c r="A289" i="7" s="1"/>
  <c r="B290" i="7"/>
  <c r="A290" i="7" s="1"/>
  <c r="B291" i="7"/>
  <c r="A291" i="7" s="1"/>
  <c r="B292" i="7"/>
  <c r="A292" i="7" s="1"/>
  <c r="B293" i="7"/>
  <c r="A293" i="7" s="1"/>
  <c r="B294" i="7"/>
  <c r="A294" i="7" s="1"/>
  <c r="B295" i="7"/>
  <c r="A295" i="7" s="1"/>
  <c r="B296" i="7"/>
  <c r="A296" i="7" s="1"/>
  <c r="B297" i="7"/>
  <c r="A297" i="7" s="1"/>
  <c r="B298" i="7"/>
  <c r="A298" i="7" s="1"/>
  <c r="B299" i="7"/>
  <c r="A299" i="7" s="1"/>
  <c r="B300" i="7"/>
  <c r="A300" i="7" s="1"/>
  <c r="B301" i="7"/>
  <c r="A301" i="7" s="1"/>
  <c r="B302" i="7"/>
  <c r="A302" i="7" s="1"/>
  <c r="B303" i="7"/>
  <c r="A303" i="7" s="1"/>
  <c r="B304" i="7"/>
  <c r="A304" i="7" s="1"/>
  <c r="B305" i="7"/>
  <c r="A305" i="7" s="1"/>
  <c r="B306" i="7"/>
  <c r="A306" i="7" s="1"/>
  <c r="B307" i="7"/>
  <c r="A307" i="7" s="1"/>
  <c r="B308" i="7"/>
  <c r="A308" i="7" s="1"/>
  <c r="B309" i="7"/>
  <c r="A309" i="7" s="1"/>
  <c r="B310" i="7"/>
  <c r="A310" i="7" s="1"/>
  <c r="B311" i="7"/>
  <c r="A311" i="7" s="1"/>
  <c r="B312" i="7"/>
  <c r="A312" i="7" s="1"/>
  <c r="B313" i="7"/>
  <c r="A313" i="7" s="1"/>
  <c r="B314" i="7"/>
  <c r="A314" i="7" s="1"/>
  <c r="B315" i="7"/>
  <c r="A315" i="7" s="1"/>
  <c r="B316" i="7"/>
  <c r="A316" i="7" s="1"/>
  <c r="B317" i="7"/>
  <c r="A317" i="7" s="1"/>
  <c r="B318" i="7"/>
  <c r="A318" i="7" s="1"/>
  <c r="B319" i="7"/>
  <c r="A319" i="7" s="1"/>
  <c r="B320" i="7"/>
  <c r="A320" i="7" s="1"/>
  <c r="B321" i="7"/>
  <c r="A321" i="7" s="1"/>
  <c r="B322" i="7"/>
  <c r="A322" i="7" s="1"/>
  <c r="B323" i="7"/>
  <c r="A323" i="7" s="1"/>
  <c r="B324" i="7"/>
  <c r="A324" i="7" s="1"/>
  <c r="B325" i="7"/>
  <c r="A325" i="7" s="1"/>
  <c r="B326" i="7"/>
  <c r="A326" i="7" s="1"/>
  <c r="B327" i="7"/>
  <c r="A327" i="7" s="1"/>
  <c r="B328" i="7"/>
  <c r="A328" i="7" s="1"/>
  <c r="B329" i="7"/>
  <c r="A329" i="7" s="1"/>
  <c r="B330" i="7"/>
  <c r="A330" i="7" s="1"/>
  <c r="B331" i="7"/>
  <c r="A331" i="7" s="1"/>
  <c r="B332" i="7"/>
  <c r="A332" i="7" s="1"/>
  <c r="B333" i="7"/>
  <c r="A333" i="7" s="1"/>
  <c r="B334" i="7"/>
  <c r="A334" i="7" s="1"/>
  <c r="B335" i="7"/>
  <c r="A335" i="7" s="1"/>
  <c r="B336" i="7"/>
  <c r="A336" i="7" s="1"/>
  <c r="B337" i="7"/>
  <c r="A337" i="7" s="1"/>
  <c r="B338" i="7"/>
  <c r="A338" i="7" s="1"/>
  <c r="B339" i="7"/>
  <c r="A339" i="7" s="1"/>
  <c r="B340" i="7"/>
  <c r="A340" i="7" s="1"/>
  <c r="B341" i="7"/>
  <c r="A341" i="7" s="1"/>
  <c r="B342" i="7"/>
  <c r="A342" i="7" s="1"/>
  <c r="B343" i="7"/>
  <c r="A343" i="7" s="1"/>
  <c r="B344" i="7"/>
  <c r="A344" i="7" s="1"/>
  <c r="B345" i="7"/>
  <c r="A345" i="7" s="1"/>
  <c r="B346" i="7"/>
  <c r="A346" i="7" s="1"/>
  <c r="B347" i="7"/>
  <c r="A347" i="7" s="1"/>
  <c r="B348" i="7"/>
  <c r="A348" i="7" s="1"/>
  <c r="B349" i="7"/>
  <c r="A349" i="7" s="1"/>
  <c r="B350" i="7"/>
  <c r="A350" i="7" s="1"/>
  <c r="B351" i="7"/>
  <c r="A351" i="7" s="1"/>
  <c r="B352" i="7"/>
  <c r="A352" i="7" s="1"/>
  <c r="B353" i="7"/>
  <c r="A353" i="7" s="1"/>
  <c r="B354" i="7"/>
  <c r="A354" i="7" s="1"/>
  <c r="B355" i="7"/>
  <c r="A355" i="7" s="1"/>
  <c r="B356" i="7"/>
  <c r="A356" i="7" s="1"/>
  <c r="B357" i="7"/>
  <c r="A357" i="7" s="1"/>
  <c r="B358" i="7"/>
  <c r="A358" i="7" s="1"/>
  <c r="B359" i="7"/>
  <c r="A359" i="7" s="1"/>
  <c r="B360" i="7"/>
  <c r="A360" i="7" s="1"/>
  <c r="B361" i="7"/>
  <c r="A361" i="7" s="1"/>
  <c r="B362" i="7"/>
  <c r="A362" i="7" s="1"/>
  <c r="B363" i="7"/>
  <c r="A363" i="7" s="1"/>
  <c r="B364" i="7"/>
  <c r="A364" i="7" s="1"/>
  <c r="B365" i="7"/>
  <c r="A365" i="7" s="1"/>
  <c r="B366" i="7"/>
  <c r="A366" i="7" s="1"/>
  <c r="B367" i="7"/>
  <c r="A367" i="7" s="1"/>
  <c r="B368" i="7"/>
  <c r="A368" i="7" s="1"/>
  <c r="B369" i="7"/>
  <c r="A369" i="7" s="1"/>
  <c r="B370" i="7"/>
  <c r="A370" i="7" s="1"/>
  <c r="B371" i="7"/>
  <c r="A371" i="7" s="1"/>
  <c r="B372" i="7"/>
  <c r="A372" i="7" s="1"/>
  <c r="B373" i="7"/>
  <c r="A373" i="7" s="1"/>
  <c r="B374" i="7"/>
  <c r="A374" i="7" s="1"/>
  <c r="B375" i="7"/>
  <c r="A375" i="7" s="1"/>
  <c r="B376" i="7"/>
  <c r="A376" i="7" s="1"/>
  <c r="B377" i="7"/>
  <c r="A377" i="7" s="1"/>
  <c r="B378" i="7"/>
  <c r="A378" i="7" s="1"/>
  <c r="B379" i="7"/>
  <c r="A379" i="7" s="1"/>
  <c r="B380" i="7"/>
  <c r="A380" i="7" s="1"/>
  <c r="B381" i="7"/>
  <c r="A381" i="7" s="1"/>
  <c r="B382" i="7"/>
  <c r="A382" i="7" s="1"/>
  <c r="B383" i="7"/>
  <c r="A383" i="7" s="1"/>
  <c r="B384" i="7"/>
  <c r="A384" i="7" s="1"/>
  <c r="B385" i="7"/>
  <c r="A385" i="7" s="1"/>
  <c r="B386" i="7"/>
  <c r="A386" i="7" s="1"/>
  <c r="B387" i="7"/>
  <c r="A387" i="7" s="1"/>
  <c r="B388" i="7"/>
  <c r="A388" i="7" s="1"/>
  <c r="B389" i="7"/>
  <c r="A389" i="7" s="1"/>
  <c r="B390" i="7"/>
  <c r="A390" i="7" s="1"/>
  <c r="B391" i="7"/>
  <c r="A391" i="7" s="1"/>
  <c r="B392" i="7"/>
  <c r="A392" i="7" s="1"/>
  <c r="B393" i="7"/>
  <c r="A393" i="7" s="1"/>
  <c r="B394" i="7"/>
  <c r="A394" i="7" s="1"/>
  <c r="B395" i="7"/>
  <c r="A395" i="7" s="1"/>
  <c r="B396" i="7"/>
  <c r="A396" i="7" s="1"/>
  <c r="B397" i="7"/>
  <c r="A397" i="7" s="1"/>
  <c r="B398" i="7"/>
  <c r="A398" i="7" s="1"/>
  <c r="B399" i="7"/>
  <c r="A399" i="7" s="1"/>
  <c r="B400" i="7"/>
  <c r="A400" i="7" s="1"/>
  <c r="B401" i="7"/>
  <c r="A401" i="7" s="1"/>
  <c r="B402" i="7"/>
  <c r="A402" i="7" s="1"/>
  <c r="B403" i="7"/>
  <c r="A403" i="7" s="1"/>
  <c r="B404" i="7"/>
  <c r="A404" i="7" s="1"/>
  <c r="B405" i="7"/>
  <c r="A405" i="7" s="1"/>
  <c r="B406" i="7"/>
  <c r="A406" i="7" s="1"/>
  <c r="B407" i="7"/>
  <c r="A407" i="7" s="1"/>
  <c r="B408" i="7"/>
  <c r="A408" i="7" s="1"/>
  <c r="B409" i="7"/>
  <c r="A409" i="7" s="1"/>
  <c r="B410" i="7"/>
  <c r="A410" i="7" s="1"/>
  <c r="B411" i="7"/>
  <c r="A411" i="7" s="1"/>
  <c r="B412" i="7"/>
  <c r="A412" i="7" s="1"/>
  <c r="B413" i="7"/>
  <c r="A413" i="7" s="1"/>
  <c r="B414" i="7"/>
  <c r="A414" i="7" s="1"/>
  <c r="B415" i="7"/>
  <c r="A415" i="7" s="1"/>
  <c r="B416" i="7"/>
  <c r="A416" i="7" s="1"/>
  <c r="B417" i="7"/>
  <c r="A417" i="7" s="1"/>
  <c r="B418" i="7"/>
  <c r="A418" i="7" s="1"/>
  <c r="B419" i="7"/>
  <c r="A419" i="7" s="1"/>
  <c r="B420" i="7"/>
  <c r="A420" i="7" s="1"/>
  <c r="B421" i="7"/>
  <c r="A421" i="7" s="1"/>
  <c r="B422" i="7"/>
  <c r="A422" i="7" s="1"/>
  <c r="B423" i="7"/>
  <c r="A423" i="7" s="1"/>
  <c r="B424" i="7"/>
  <c r="A424" i="7" s="1"/>
  <c r="B425" i="7"/>
  <c r="A425" i="7" s="1"/>
  <c r="B426" i="7"/>
  <c r="A426" i="7" s="1"/>
  <c r="B427" i="7"/>
  <c r="A427" i="7" s="1"/>
  <c r="B428" i="7"/>
  <c r="A428" i="7" s="1"/>
  <c r="B429" i="7"/>
  <c r="A429" i="7" s="1"/>
  <c r="B430" i="7"/>
  <c r="A430" i="7" s="1"/>
  <c r="B431" i="7"/>
  <c r="A431" i="7" s="1"/>
  <c r="B432" i="7"/>
  <c r="A432" i="7" s="1"/>
  <c r="B433" i="7"/>
  <c r="A433" i="7" s="1"/>
  <c r="B434" i="7"/>
  <c r="A434" i="7" s="1"/>
  <c r="B435" i="7"/>
  <c r="A435" i="7" s="1"/>
  <c r="B436" i="7"/>
  <c r="A436" i="7" s="1"/>
  <c r="B437" i="7"/>
  <c r="A437" i="7" s="1"/>
  <c r="B438" i="7"/>
  <c r="A438" i="7" s="1"/>
  <c r="B439" i="7"/>
  <c r="A439" i="7" s="1"/>
  <c r="B440" i="7"/>
  <c r="A440" i="7" s="1"/>
  <c r="B441" i="7"/>
  <c r="A441" i="7" s="1"/>
  <c r="B442" i="7"/>
  <c r="A442" i="7" s="1"/>
  <c r="B443" i="7"/>
  <c r="A443" i="7" s="1"/>
  <c r="B444" i="7"/>
  <c r="A444" i="7" s="1"/>
  <c r="B445" i="7"/>
  <c r="A445" i="7" s="1"/>
  <c r="B446" i="7"/>
  <c r="A446" i="7" s="1"/>
  <c r="B447" i="7"/>
  <c r="A447" i="7" s="1"/>
  <c r="B448" i="7"/>
  <c r="A448" i="7" s="1"/>
  <c r="B449" i="7"/>
  <c r="A449" i="7" s="1"/>
  <c r="B450" i="7"/>
  <c r="A450" i="7" s="1"/>
  <c r="B451" i="7"/>
  <c r="A451" i="7" s="1"/>
  <c r="B452" i="7"/>
  <c r="A452" i="7" s="1"/>
  <c r="B453" i="7"/>
  <c r="A453" i="7" s="1"/>
  <c r="B454" i="7"/>
  <c r="A454" i="7" s="1"/>
  <c r="B455" i="7"/>
  <c r="A455" i="7" s="1"/>
  <c r="B456" i="7"/>
  <c r="A456" i="7" s="1"/>
  <c r="B457" i="7"/>
  <c r="A457" i="7" s="1"/>
  <c r="B458" i="7"/>
  <c r="A458" i="7" s="1"/>
  <c r="B459" i="7"/>
  <c r="A459" i="7" s="1"/>
  <c r="B460" i="7"/>
  <c r="A460" i="7" s="1"/>
  <c r="B461" i="7"/>
  <c r="A461" i="7" s="1"/>
  <c r="B462" i="7"/>
  <c r="A462" i="7" s="1"/>
  <c r="B463" i="7"/>
  <c r="A463" i="7" s="1"/>
  <c r="B464" i="7"/>
  <c r="A464" i="7" s="1"/>
  <c r="B465" i="7"/>
  <c r="A465" i="7" s="1"/>
  <c r="B466" i="7"/>
  <c r="A466" i="7" s="1"/>
  <c r="B467" i="7"/>
  <c r="A467" i="7" s="1"/>
  <c r="B468" i="7"/>
  <c r="A468" i="7" s="1"/>
  <c r="B469" i="7"/>
  <c r="A469" i="7" s="1"/>
  <c r="B470" i="7"/>
  <c r="A470" i="7" s="1"/>
  <c r="B471" i="7"/>
  <c r="A471" i="7" s="1"/>
  <c r="B472" i="7"/>
  <c r="A472" i="7" s="1"/>
  <c r="B473" i="7"/>
  <c r="A473" i="7" s="1"/>
  <c r="B474" i="7"/>
  <c r="A474" i="7" s="1"/>
  <c r="B475" i="7"/>
  <c r="A475" i="7" s="1"/>
  <c r="B476" i="7"/>
  <c r="A476" i="7" s="1"/>
  <c r="B477" i="7"/>
  <c r="A477" i="7" s="1"/>
  <c r="B478" i="7"/>
  <c r="A478" i="7" s="1"/>
  <c r="B479" i="7"/>
  <c r="A479" i="7" s="1"/>
  <c r="B480" i="7"/>
  <c r="A480" i="7" s="1"/>
  <c r="B481" i="7"/>
  <c r="A481" i="7" s="1"/>
  <c r="B482" i="7"/>
  <c r="A482" i="7" s="1"/>
  <c r="B483" i="7"/>
  <c r="A483" i="7" s="1"/>
  <c r="B484" i="7"/>
  <c r="A484" i="7" s="1"/>
  <c r="B485" i="7"/>
  <c r="A485" i="7" s="1"/>
  <c r="B486" i="7"/>
  <c r="A486" i="7" s="1"/>
  <c r="B487" i="7"/>
  <c r="A487" i="7" s="1"/>
  <c r="B488" i="7"/>
  <c r="A488" i="7" s="1"/>
  <c r="B489" i="7"/>
  <c r="A489" i="7" s="1"/>
  <c r="B490" i="7"/>
  <c r="A490" i="7" s="1"/>
  <c r="B491" i="7"/>
  <c r="A491" i="7" s="1"/>
  <c r="B492" i="7"/>
  <c r="A492" i="7" s="1"/>
  <c r="B493" i="7"/>
  <c r="A493" i="7" s="1"/>
  <c r="B494" i="7"/>
  <c r="A494" i="7" s="1"/>
  <c r="B495" i="7"/>
  <c r="A495" i="7" s="1"/>
  <c r="B496" i="7"/>
  <c r="A496" i="7" s="1"/>
  <c r="B497" i="7"/>
  <c r="A497" i="7" s="1"/>
  <c r="B498" i="7"/>
  <c r="A498" i="7" s="1"/>
  <c r="B499" i="7"/>
  <c r="A499" i="7" s="1"/>
  <c r="B500" i="7"/>
  <c r="A500" i="7" s="1"/>
  <c r="B501" i="7"/>
  <c r="A501" i="7" s="1"/>
  <c r="B502" i="7"/>
  <c r="A502" i="7" s="1"/>
  <c r="B503" i="7"/>
  <c r="A503" i="7" s="1"/>
  <c r="B504" i="7"/>
  <c r="A504" i="7" s="1"/>
  <c r="B505" i="7"/>
  <c r="A505" i="7" s="1"/>
  <c r="B506" i="7"/>
  <c r="A506" i="7" s="1"/>
  <c r="B507" i="7"/>
  <c r="A507" i="7" s="1"/>
  <c r="B508" i="7"/>
  <c r="A508" i="7" s="1"/>
  <c r="B509" i="7"/>
  <c r="A509" i="7" s="1"/>
  <c r="B510" i="7"/>
  <c r="A510" i="7" s="1"/>
  <c r="B511" i="7"/>
  <c r="A511" i="7" s="1"/>
  <c r="B512" i="7"/>
  <c r="A512" i="7" s="1"/>
  <c r="B513" i="7"/>
  <c r="A513" i="7" s="1"/>
  <c r="B514" i="7"/>
  <c r="A514" i="7" s="1"/>
  <c r="B515" i="7"/>
  <c r="A515" i="7" s="1"/>
  <c r="B516" i="7"/>
  <c r="A516" i="7" s="1"/>
  <c r="B517" i="7"/>
  <c r="A517" i="7" s="1"/>
  <c r="B518" i="7"/>
  <c r="A518" i="7" s="1"/>
  <c r="B519" i="7"/>
  <c r="A519" i="7" s="1"/>
  <c r="B520" i="7"/>
  <c r="A520" i="7" s="1"/>
  <c r="B521" i="7"/>
  <c r="A521" i="7" s="1"/>
  <c r="B522" i="7"/>
  <c r="A522" i="7" s="1"/>
  <c r="B523" i="7"/>
  <c r="A523" i="7" s="1"/>
  <c r="B524" i="7"/>
  <c r="A524" i="7" s="1"/>
  <c r="B525" i="7"/>
  <c r="A525" i="7" s="1"/>
  <c r="B526" i="7"/>
  <c r="A526" i="7" s="1"/>
  <c r="B527" i="7"/>
  <c r="A527" i="7" s="1"/>
  <c r="B528" i="7"/>
  <c r="A528" i="7" s="1"/>
  <c r="B529" i="7"/>
  <c r="A529" i="7" s="1"/>
  <c r="B530" i="7"/>
  <c r="A530" i="7" s="1"/>
  <c r="B531" i="7"/>
  <c r="A531" i="7" s="1"/>
  <c r="B532" i="7"/>
  <c r="A532" i="7" s="1"/>
  <c r="B533" i="7"/>
  <c r="A533" i="7" s="1"/>
  <c r="B534" i="7"/>
  <c r="A534" i="7" s="1"/>
  <c r="B535" i="7"/>
  <c r="A535" i="7" s="1"/>
  <c r="B536" i="7"/>
  <c r="A536" i="7" s="1"/>
  <c r="B537" i="7"/>
  <c r="A537" i="7" s="1"/>
  <c r="B538" i="7"/>
  <c r="A538" i="7" s="1"/>
  <c r="B539" i="7"/>
  <c r="A539" i="7" s="1"/>
  <c r="B540" i="7"/>
  <c r="A540" i="7" s="1"/>
  <c r="B541" i="7"/>
  <c r="A541" i="7" s="1"/>
  <c r="B542" i="7"/>
  <c r="A542" i="7" s="1"/>
  <c r="B543" i="7"/>
  <c r="A543" i="7" s="1"/>
  <c r="B544" i="7"/>
  <c r="A544" i="7" s="1"/>
  <c r="B545" i="7"/>
  <c r="A545" i="7" s="1"/>
  <c r="B546" i="7"/>
  <c r="A546" i="7" s="1"/>
  <c r="B547" i="7"/>
  <c r="A547" i="7" s="1"/>
  <c r="B548" i="7"/>
  <c r="A548" i="7" s="1"/>
  <c r="B549" i="7"/>
  <c r="A549" i="7" s="1"/>
  <c r="B550" i="7"/>
  <c r="A550" i="7" s="1"/>
  <c r="B551" i="7"/>
  <c r="A551" i="7" s="1"/>
  <c r="B552" i="7"/>
  <c r="A552" i="7" s="1"/>
  <c r="B553" i="7"/>
  <c r="A553" i="7" s="1"/>
  <c r="B554" i="7"/>
  <c r="A554" i="7" s="1"/>
  <c r="B555" i="7"/>
  <c r="A555" i="7" s="1"/>
  <c r="B556" i="7"/>
  <c r="A556" i="7" s="1"/>
  <c r="B557" i="7"/>
  <c r="A557" i="7" s="1"/>
  <c r="B558" i="7"/>
  <c r="A558" i="7" s="1"/>
  <c r="B559" i="7"/>
  <c r="A559" i="7" s="1"/>
  <c r="B560" i="7"/>
  <c r="A560" i="7" s="1"/>
  <c r="B561" i="7"/>
  <c r="A561" i="7" s="1"/>
  <c r="B562" i="7"/>
  <c r="A562" i="7" s="1"/>
  <c r="B563" i="7"/>
  <c r="A563" i="7" s="1"/>
  <c r="B564" i="7"/>
  <c r="A564" i="7" s="1"/>
  <c r="B565" i="7"/>
  <c r="A565" i="7" s="1"/>
  <c r="B566" i="7"/>
  <c r="A566" i="7" s="1"/>
  <c r="B567" i="7"/>
  <c r="A567" i="7" s="1"/>
  <c r="B568" i="7"/>
  <c r="A568" i="7" s="1"/>
  <c r="B569" i="7"/>
  <c r="A569" i="7" s="1"/>
  <c r="B570" i="7"/>
  <c r="A570" i="7" s="1"/>
  <c r="B571" i="7"/>
  <c r="A571" i="7" s="1"/>
  <c r="B572" i="7"/>
  <c r="A572" i="7" s="1"/>
  <c r="B573" i="7"/>
  <c r="A573" i="7" s="1"/>
  <c r="B574" i="7"/>
  <c r="A574" i="7" s="1"/>
  <c r="B575" i="7"/>
  <c r="A575" i="7" s="1"/>
  <c r="B576" i="7"/>
  <c r="A576" i="7" s="1"/>
  <c r="B577" i="7"/>
  <c r="A577" i="7" s="1"/>
  <c r="B578" i="7"/>
  <c r="A578" i="7" s="1"/>
  <c r="B579" i="7"/>
  <c r="A579" i="7" s="1"/>
  <c r="B580" i="7"/>
  <c r="A580" i="7" s="1"/>
  <c r="B581" i="7"/>
  <c r="A581" i="7" s="1"/>
  <c r="B582" i="7"/>
  <c r="A582" i="7" s="1"/>
  <c r="B583" i="7"/>
  <c r="A583" i="7" s="1"/>
  <c r="B584" i="7"/>
  <c r="A584" i="7" s="1"/>
  <c r="B585" i="7"/>
  <c r="A585" i="7" s="1"/>
  <c r="B586" i="7"/>
  <c r="A586" i="7" s="1"/>
  <c r="B587" i="7"/>
  <c r="A587" i="7" s="1"/>
  <c r="B588" i="7"/>
  <c r="A588" i="7" s="1"/>
  <c r="B589" i="7"/>
  <c r="A589" i="7" s="1"/>
  <c r="B590" i="7"/>
  <c r="A590" i="7" s="1"/>
  <c r="B591" i="7"/>
  <c r="A591" i="7" s="1"/>
  <c r="B592" i="7"/>
  <c r="A592" i="7" s="1"/>
  <c r="B593" i="7"/>
  <c r="A593" i="7" s="1"/>
  <c r="B594" i="7"/>
  <c r="A594" i="7" s="1"/>
  <c r="B595" i="7"/>
  <c r="A595" i="7" s="1"/>
  <c r="B596" i="7"/>
  <c r="A596" i="7" s="1"/>
  <c r="B597" i="7"/>
  <c r="A597" i="7" s="1"/>
  <c r="B598" i="7"/>
  <c r="A598" i="7" s="1"/>
  <c r="B599" i="7"/>
  <c r="A599" i="7" s="1"/>
  <c r="B600" i="7"/>
  <c r="A600" i="7" s="1"/>
  <c r="B601" i="7"/>
  <c r="A601" i="7" s="1"/>
  <c r="B602" i="7"/>
  <c r="A602" i="7" s="1"/>
  <c r="B603" i="7"/>
  <c r="A603" i="7" s="1"/>
  <c r="B604" i="7"/>
  <c r="A604" i="7" s="1"/>
  <c r="B605" i="7"/>
  <c r="A605" i="7" s="1"/>
  <c r="B606" i="7"/>
  <c r="A606" i="7" s="1"/>
  <c r="B607" i="7"/>
  <c r="A607" i="7" s="1"/>
  <c r="B608" i="7"/>
  <c r="A608" i="7" s="1"/>
  <c r="B609" i="7"/>
  <c r="A609" i="7" s="1"/>
  <c r="B610" i="7"/>
  <c r="A610" i="7" s="1"/>
  <c r="B611" i="7"/>
  <c r="A611" i="7" s="1"/>
  <c r="B612" i="7"/>
  <c r="A612" i="7" s="1"/>
  <c r="B613" i="7"/>
  <c r="A613" i="7" s="1"/>
  <c r="B614" i="7"/>
  <c r="A614" i="7" s="1"/>
  <c r="B615" i="7"/>
  <c r="A615" i="7" s="1"/>
  <c r="B616" i="7"/>
  <c r="A616" i="7" s="1"/>
  <c r="B617" i="7"/>
  <c r="A617" i="7" s="1"/>
  <c r="B618" i="7"/>
  <c r="A618" i="7" s="1"/>
  <c r="B619" i="7"/>
  <c r="A619" i="7" s="1"/>
  <c r="B620" i="7"/>
  <c r="A620" i="7" s="1"/>
  <c r="B621" i="7"/>
  <c r="A621" i="7" s="1"/>
  <c r="B622" i="7"/>
  <c r="A622" i="7" s="1"/>
  <c r="B623" i="7"/>
  <c r="A623" i="7" s="1"/>
  <c r="B624" i="7"/>
  <c r="A624" i="7" s="1"/>
  <c r="B625" i="7"/>
  <c r="A625" i="7" s="1"/>
  <c r="B626" i="7"/>
  <c r="A626" i="7" s="1"/>
  <c r="B627" i="7"/>
  <c r="A627" i="7" s="1"/>
  <c r="B628" i="7"/>
  <c r="A628" i="7" s="1"/>
  <c r="B629" i="7"/>
  <c r="A629" i="7" s="1"/>
  <c r="B630" i="7"/>
  <c r="A630" i="7" s="1"/>
  <c r="B631" i="7"/>
  <c r="A631" i="7" s="1"/>
  <c r="B632" i="7"/>
  <c r="A632" i="7" s="1"/>
  <c r="B633" i="7"/>
  <c r="A633" i="7" s="1"/>
  <c r="B634" i="7"/>
  <c r="A634" i="7" s="1"/>
  <c r="B635" i="7"/>
  <c r="A635" i="7" s="1"/>
  <c r="B636" i="7"/>
  <c r="A636" i="7" s="1"/>
  <c r="B637" i="7"/>
  <c r="A637" i="7" s="1"/>
  <c r="B638" i="7"/>
  <c r="A638" i="7" s="1"/>
  <c r="B639" i="7"/>
  <c r="A639" i="7" s="1"/>
  <c r="B640" i="7"/>
  <c r="A640" i="7" s="1"/>
  <c r="B641" i="7"/>
  <c r="A641" i="7" s="1"/>
  <c r="B642" i="7"/>
  <c r="A642" i="7" s="1"/>
  <c r="B643" i="7"/>
  <c r="A643" i="7" s="1"/>
  <c r="B644" i="7"/>
  <c r="A644" i="7" s="1"/>
  <c r="B645" i="7"/>
  <c r="A645" i="7" s="1"/>
  <c r="B646" i="7"/>
  <c r="A646" i="7" s="1"/>
  <c r="B647" i="7"/>
  <c r="A647" i="7" s="1"/>
  <c r="B648" i="7"/>
  <c r="A648" i="7" s="1"/>
  <c r="B649" i="7"/>
  <c r="A649" i="7" s="1"/>
  <c r="B650" i="7"/>
  <c r="A650" i="7" s="1"/>
  <c r="B651" i="7"/>
  <c r="A651" i="7" s="1"/>
  <c r="B652" i="7"/>
  <c r="A652" i="7" s="1"/>
  <c r="B653" i="7"/>
  <c r="A653" i="7" s="1"/>
  <c r="B654" i="7"/>
  <c r="A654" i="7" s="1"/>
  <c r="B655" i="7"/>
  <c r="A655" i="7" s="1"/>
  <c r="B656" i="7"/>
  <c r="A656" i="7" s="1"/>
  <c r="B657" i="7"/>
  <c r="A657" i="7" s="1"/>
  <c r="B658" i="7"/>
  <c r="A658" i="7" s="1"/>
  <c r="B659" i="7"/>
  <c r="A659" i="7" s="1"/>
  <c r="B660" i="7"/>
  <c r="A660" i="7" s="1"/>
  <c r="B661" i="7"/>
  <c r="A661" i="7" s="1"/>
  <c r="B662" i="7"/>
  <c r="A662" i="7" s="1"/>
  <c r="B663" i="7"/>
  <c r="A663" i="7" s="1"/>
  <c r="B664" i="7"/>
  <c r="A664" i="7" s="1"/>
  <c r="B665" i="7"/>
  <c r="A665" i="7" s="1"/>
  <c r="B666" i="7"/>
  <c r="A666" i="7" s="1"/>
  <c r="B667" i="7"/>
  <c r="A667" i="7" s="1"/>
  <c r="B668" i="7"/>
  <c r="A668" i="7" s="1"/>
  <c r="B669" i="7"/>
  <c r="A669" i="7" s="1"/>
  <c r="B670" i="7"/>
  <c r="A670" i="7" s="1"/>
  <c r="B671" i="7"/>
  <c r="A671" i="7" s="1"/>
  <c r="B672" i="7"/>
  <c r="A672" i="7" s="1"/>
  <c r="B673" i="7"/>
  <c r="A673" i="7" s="1"/>
  <c r="B674" i="7"/>
  <c r="A674" i="7" s="1"/>
  <c r="B675" i="7"/>
  <c r="A675" i="7" s="1"/>
  <c r="B676" i="7"/>
  <c r="A676" i="7" s="1"/>
  <c r="B677" i="7"/>
  <c r="A677" i="7" s="1"/>
  <c r="B678" i="7"/>
  <c r="A678" i="7" s="1"/>
  <c r="B679" i="7"/>
  <c r="A679" i="7" s="1"/>
  <c r="B680" i="7"/>
  <c r="A680" i="7" s="1"/>
  <c r="B681" i="7"/>
  <c r="A681" i="7" s="1"/>
  <c r="B682" i="7"/>
  <c r="A682" i="7" s="1"/>
  <c r="B683" i="7"/>
  <c r="A683" i="7" s="1"/>
  <c r="B684" i="7"/>
  <c r="A684" i="7" s="1"/>
  <c r="B685" i="7"/>
  <c r="A685" i="7" s="1"/>
  <c r="B686" i="7"/>
  <c r="A686" i="7" s="1"/>
  <c r="B687" i="7"/>
  <c r="A687" i="7" s="1"/>
  <c r="B688" i="7"/>
  <c r="A688" i="7" s="1"/>
  <c r="B689" i="7"/>
  <c r="A689" i="7" s="1"/>
  <c r="B690" i="7"/>
  <c r="A690" i="7" s="1"/>
  <c r="B691" i="7"/>
  <c r="A691" i="7" s="1"/>
  <c r="B692" i="7"/>
  <c r="A692" i="7" s="1"/>
  <c r="B693" i="7"/>
  <c r="A693" i="7" s="1"/>
  <c r="B694" i="7"/>
  <c r="A694" i="7" s="1"/>
  <c r="B695" i="7"/>
  <c r="A695" i="7" s="1"/>
  <c r="B696" i="7"/>
  <c r="A696" i="7" s="1"/>
  <c r="B697" i="7"/>
  <c r="A697" i="7" s="1"/>
  <c r="B698" i="7"/>
  <c r="A698" i="7" s="1"/>
  <c r="B699" i="7"/>
  <c r="A699" i="7" s="1"/>
  <c r="B700" i="7"/>
  <c r="A700" i="7" s="1"/>
  <c r="B701" i="7"/>
  <c r="A701" i="7" s="1"/>
  <c r="B702" i="7"/>
  <c r="A702" i="7" s="1"/>
  <c r="B703" i="7"/>
  <c r="A703" i="7" s="1"/>
  <c r="B704" i="7"/>
  <c r="A704" i="7" s="1"/>
  <c r="B705" i="7"/>
  <c r="A705" i="7" s="1"/>
  <c r="B706" i="7"/>
  <c r="A706" i="7" s="1"/>
  <c r="B707" i="7"/>
  <c r="A707" i="7" s="1"/>
  <c r="B708" i="7"/>
  <c r="A708" i="7" s="1"/>
  <c r="B709" i="7"/>
  <c r="A709" i="7" s="1"/>
  <c r="B710" i="7"/>
  <c r="A710" i="7" s="1"/>
  <c r="B711" i="7"/>
  <c r="A711" i="7" s="1"/>
  <c r="B712" i="7"/>
  <c r="A712" i="7" s="1"/>
  <c r="B713" i="7"/>
  <c r="A713" i="7" s="1"/>
  <c r="B714" i="7"/>
  <c r="A714" i="7" s="1"/>
  <c r="B715" i="7"/>
  <c r="A715" i="7" s="1"/>
  <c r="B716" i="7"/>
  <c r="A716" i="7" s="1"/>
  <c r="B717" i="7"/>
  <c r="A717" i="7" s="1"/>
  <c r="B718" i="7"/>
  <c r="A718" i="7" s="1"/>
  <c r="B719" i="7"/>
  <c r="A719" i="7" s="1"/>
  <c r="B720" i="7"/>
  <c r="A720" i="7" s="1"/>
  <c r="B721" i="7"/>
  <c r="A721" i="7" s="1"/>
  <c r="B722" i="7"/>
  <c r="A722" i="7" s="1"/>
  <c r="B723" i="7"/>
  <c r="A723" i="7" s="1"/>
  <c r="B724" i="7"/>
  <c r="A724" i="7" s="1"/>
  <c r="B725" i="7"/>
  <c r="A725" i="7" s="1"/>
  <c r="B726" i="7"/>
  <c r="A726" i="7" s="1"/>
  <c r="B727" i="7"/>
  <c r="A727" i="7" s="1"/>
  <c r="B728" i="7"/>
  <c r="A728" i="7" s="1"/>
  <c r="B729" i="7"/>
  <c r="A729" i="7" s="1"/>
  <c r="B730" i="7"/>
  <c r="A730" i="7" s="1"/>
  <c r="B731" i="7"/>
  <c r="A731" i="7" s="1"/>
  <c r="B732" i="7"/>
  <c r="A732" i="7" s="1"/>
  <c r="B733" i="7"/>
  <c r="A733" i="7" s="1"/>
  <c r="B734" i="7"/>
  <c r="A734" i="7" s="1"/>
  <c r="B735" i="7"/>
  <c r="A735" i="7" s="1"/>
  <c r="B736" i="7"/>
  <c r="A736" i="7" s="1"/>
  <c r="B737" i="7"/>
  <c r="A737" i="7" s="1"/>
  <c r="B738" i="7"/>
  <c r="A738" i="7" s="1"/>
  <c r="B739" i="7"/>
  <c r="A739" i="7" s="1"/>
  <c r="B740" i="7"/>
  <c r="A740" i="7" s="1"/>
  <c r="B741" i="7"/>
  <c r="A741" i="7" s="1"/>
  <c r="B742" i="7"/>
  <c r="A742" i="7" s="1"/>
  <c r="B743" i="7"/>
  <c r="A743" i="7" s="1"/>
  <c r="B744" i="7"/>
  <c r="A744" i="7" s="1"/>
  <c r="B745" i="7"/>
  <c r="A745" i="7" s="1"/>
  <c r="B746" i="7"/>
  <c r="A746" i="7" s="1"/>
  <c r="B747" i="7"/>
  <c r="A747" i="7" s="1"/>
  <c r="B748" i="7"/>
  <c r="A748" i="7" s="1"/>
  <c r="B749" i="7"/>
  <c r="A749" i="7" s="1"/>
  <c r="B750" i="7"/>
  <c r="A750" i="7" s="1"/>
  <c r="B751" i="7"/>
  <c r="A751" i="7" s="1"/>
  <c r="B752" i="7"/>
  <c r="A752" i="7" s="1"/>
  <c r="B753" i="7"/>
  <c r="A753" i="7" s="1"/>
  <c r="B754" i="7"/>
  <c r="A754" i="7" s="1"/>
  <c r="B755" i="7"/>
  <c r="A755" i="7" s="1"/>
  <c r="B756" i="7"/>
  <c r="A756" i="7" s="1"/>
  <c r="B757" i="7"/>
  <c r="A757" i="7" s="1"/>
  <c r="B758" i="7"/>
  <c r="A758" i="7" s="1"/>
  <c r="B759" i="7"/>
  <c r="A759" i="7" s="1"/>
  <c r="B760" i="7"/>
  <c r="A760" i="7" s="1"/>
  <c r="B761" i="7"/>
  <c r="A761" i="7" s="1"/>
  <c r="B762" i="7"/>
  <c r="A762" i="7" s="1"/>
  <c r="B763" i="7"/>
  <c r="A763" i="7" s="1"/>
  <c r="B764" i="7"/>
  <c r="A764" i="7" s="1"/>
  <c r="B765" i="7"/>
  <c r="A765" i="7" s="1"/>
  <c r="B766" i="7"/>
  <c r="A766" i="7" s="1"/>
  <c r="B767" i="7"/>
  <c r="A767" i="7" s="1"/>
  <c r="B768" i="7"/>
  <c r="A768" i="7" s="1"/>
  <c r="B769" i="7"/>
  <c r="A769" i="7" s="1"/>
  <c r="B770" i="7"/>
  <c r="A770" i="7" s="1"/>
  <c r="B771" i="7"/>
  <c r="A771" i="7" s="1"/>
  <c r="B772" i="7"/>
  <c r="A772" i="7" s="1"/>
  <c r="B773" i="7"/>
  <c r="A773" i="7" s="1"/>
  <c r="B774" i="7"/>
  <c r="A774" i="7" s="1"/>
  <c r="B775" i="7"/>
  <c r="A775" i="7" s="1"/>
  <c r="B776" i="7"/>
  <c r="A776" i="7" s="1"/>
  <c r="B777" i="7"/>
  <c r="A777" i="7" s="1"/>
  <c r="B778" i="7"/>
  <c r="A778" i="7" s="1"/>
  <c r="B779" i="7"/>
  <c r="A779" i="7" s="1"/>
  <c r="B780" i="7"/>
  <c r="A780" i="7" s="1"/>
  <c r="B781" i="7"/>
  <c r="A781" i="7" s="1"/>
  <c r="B782" i="7"/>
  <c r="A782" i="7" s="1"/>
  <c r="B783" i="7"/>
  <c r="A783" i="7" s="1"/>
  <c r="B784" i="7"/>
  <c r="A784" i="7" s="1"/>
  <c r="B785" i="7"/>
  <c r="A785" i="7" s="1"/>
  <c r="B786" i="7"/>
  <c r="A786" i="7" s="1"/>
  <c r="B787" i="7"/>
  <c r="A787" i="7" s="1"/>
  <c r="B788" i="7"/>
  <c r="A788" i="7" s="1"/>
  <c r="B789" i="7"/>
  <c r="A789" i="7" s="1"/>
  <c r="B790" i="7"/>
  <c r="A790" i="7" s="1"/>
  <c r="B791" i="7"/>
  <c r="A791" i="7" s="1"/>
  <c r="B792" i="7"/>
  <c r="A792" i="7" s="1"/>
  <c r="B793" i="7"/>
  <c r="A793" i="7" s="1"/>
  <c r="B794" i="7"/>
  <c r="A794" i="7" s="1"/>
  <c r="B795" i="7"/>
  <c r="A795" i="7" s="1"/>
  <c r="B796" i="7"/>
  <c r="A796" i="7" s="1"/>
  <c r="B797" i="7"/>
  <c r="A797" i="7" s="1"/>
  <c r="B798" i="7"/>
  <c r="A798" i="7" s="1"/>
  <c r="B799" i="7"/>
  <c r="A799" i="7" s="1"/>
  <c r="B800" i="7"/>
  <c r="A800" i="7" s="1"/>
  <c r="B801" i="7"/>
  <c r="A801" i="7" s="1"/>
  <c r="B802" i="7"/>
  <c r="A802" i="7" s="1"/>
  <c r="B803" i="7"/>
  <c r="A803" i="7" s="1"/>
  <c r="B804" i="7"/>
  <c r="A804" i="7" s="1"/>
  <c r="B805" i="7"/>
  <c r="A805" i="7" s="1"/>
  <c r="B806" i="7"/>
  <c r="A806" i="7" s="1"/>
  <c r="B807" i="7"/>
  <c r="A807" i="7" s="1"/>
  <c r="B808" i="7"/>
  <c r="A808" i="7" s="1"/>
  <c r="B809" i="7"/>
  <c r="A809" i="7" s="1"/>
  <c r="B810" i="7"/>
  <c r="A810" i="7" s="1"/>
  <c r="B811" i="7"/>
  <c r="A811" i="7" s="1"/>
  <c r="B812" i="7"/>
  <c r="A812" i="7" s="1"/>
  <c r="B813" i="7"/>
  <c r="A813" i="7" s="1"/>
  <c r="B814" i="7"/>
  <c r="A814" i="7" s="1"/>
  <c r="B815" i="7"/>
  <c r="A815" i="7" s="1"/>
  <c r="B816" i="7"/>
  <c r="A816" i="7" s="1"/>
  <c r="B817" i="7"/>
  <c r="A817" i="7" s="1"/>
  <c r="B818" i="7"/>
  <c r="A818" i="7" s="1"/>
  <c r="B819" i="7"/>
  <c r="A819" i="7" s="1"/>
  <c r="B820" i="7"/>
  <c r="A820" i="7" s="1"/>
  <c r="B821" i="7"/>
  <c r="A821" i="7" s="1"/>
  <c r="B822" i="7"/>
  <c r="A822" i="7" s="1"/>
  <c r="B823" i="7"/>
  <c r="A823" i="7" s="1"/>
  <c r="B824" i="7"/>
  <c r="A824" i="7" s="1"/>
  <c r="B825" i="7"/>
  <c r="A825" i="7" s="1"/>
  <c r="B826" i="7"/>
  <c r="A826" i="7" s="1"/>
  <c r="B827" i="7"/>
  <c r="A827" i="7" s="1"/>
  <c r="B828" i="7"/>
  <c r="A828" i="7" s="1"/>
  <c r="B829" i="7"/>
  <c r="A829" i="7" s="1"/>
  <c r="B830" i="7"/>
  <c r="A830" i="7" s="1"/>
  <c r="AU96" i="29" l="1"/>
  <c r="AU97" i="29" s="1"/>
  <c r="MO96" i="29"/>
  <c r="MO97" i="29" s="1"/>
  <c r="MF96" i="29"/>
  <c r="MF97" i="29" s="1"/>
  <c r="BK96" i="29"/>
  <c r="BK97" i="29" s="1"/>
  <c r="LF96" i="29"/>
  <c r="LF97" i="29" s="1"/>
  <c r="KM96" i="29"/>
  <c r="KM97" i="29" s="1"/>
  <c r="M21" i="2"/>
  <c r="L21" i="2"/>
  <c r="K21" i="2"/>
  <c r="J21" i="2"/>
  <c r="I21" i="2"/>
  <c r="H21" i="2"/>
  <c r="G21" i="2"/>
  <c r="R21" i="2"/>
  <c r="Q21" i="2"/>
  <c r="P21" i="2"/>
  <c r="O21" i="2"/>
  <c r="N21" i="2"/>
  <c r="G63" i="2"/>
  <c r="GZ92" i="29"/>
  <c r="GK96" i="29"/>
  <c r="GK97" i="29" s="1"/>
  <c r="KP96" i="29"/>
  <c r="KP97" i="29" s="1"/>
  <c r="DM96" i="29"/>
  <c r="DM97" i="29" s="1"/>
  <c r="GT94" i="29"/>
  <c r="GT90" i="29"/>
  <c r="GT95" i="29"/>
  <c r="GT93" i="29"/>
  <c r="GT86" i="29"/>
  <c r="GT87" i="29" s="1"/>
  <c r="GT91" i="29"/>
  <c r="JC96" i="29"/>
  <c r="JC97" i="29" s="1"/>
  <c r="FL96" i="29"/>
  <c r="FL97" i="29" s="1"/>
  <c r="AV96" i="29"/>
  <c r="AV97" i="29" s="1"/>
  <c r="MK96" i="29"/>
  <c r="MK97" i="29" s="1"/>
  <c r="MD96" i="29"/>
  <c r="MD97" i="29" s="1"/>
  <c r="JP96" i="29"/>
  <c r="JP97" i="29" s="1"/>
  <c r="AO96" i="29"/>
  <c r="AO97" i="29" s="1"/>
  <c r="EL96" i="29"/>
  <c r="EL97" i="29" s="1"/>
  <c r="NS90" i="29"/>
  <c r="O43" i="2" s="1"/>
  <c r="L47" i="3" s="1"/>
  <c r="KF96" i="29"/>
  <c r="KF97" i="29" s="1"/>
  <c r="GC96" i="29"/>
  <c r="GC97" i="29" s="1"/>
  <c r="IY96" i="29"/>
  <c r="IY97" i="29" s="1"/>
  <c r="S96" i="29"/>
  <c r="S97" i="29" s="1"/>
  <c r="MH96" i="29"/>
  <c r="MH97" i="29" s="1"/>
  <c r="EW96" i="29"/>
  <c r="EW97" i="29" s="1"/>
  <c r="CV96" i="29"/>
  <c r="CV97" i="29" s="1"/>
  <c r="NB96" i="29"/>
  <c r="NB97" i="29" s="1"/>
  <c r="DO96" i="29"/>
  <c r="DO97" i="29" s="1"/>
  <c r="NT95" i="29"/>
  <c r="P39" i="2" s="1"/>
  <c r="M31" i="3" s="1"/>
  <c r="V96" i="29"/>
  <c r="V97" i="29" s="1"/>
  <c r="GF96" i="29"/>
  <c r="GF97" i="29" s="1"/>
  <c r="NO93" i="29"/>
  <c r="K46" i="2" s="1"/>
  <c r="NS93" i="29"/>
  <c r="O46" i="2" s="1"/>
  <c r="NO94" i="29"/>
  <c r="K44" i="2" s="1"/>
  <c r="NO90" i="29"/>
  <c r="K43" i="2" s="1"/>
  <c r="H47" i="3" s="1"/>
  <c r="NR91" i="29"/>
  <c r="N40" i="2" s="1"/>
  <c r="K35" i="3" s="1"/>
  <c r="NR95" i="29"/>
  <c r="N39" i="2" s="1"/>
  <c r="K31" i="3" s="1"/>
  <c r="KA96" i="29"/>
  <c r="KA97" i="29" s="1"/>
  <c r="NL94" i="29"/>
  <c r="H44" i="2" s="1"/>
  <c r="FG96" i="29"/>
  <c r="FG97" i="29" s="1"/>
  <c r="GY96" i="29"/>
  <c r="GY97" i="29" s="1"/>
  <c r="CT96" i="29"/>
  <c r="CT97" i="29" s="1"/>
  <c r="MP96" i="29"/>
  <c r="MP97" i="29" s="1"/>
  <c r="DR96" i="29"/>
  <c r="DR97" i="29" s="1"/>
  <c r="CL96" i="29"/>
  <c r="CL97" i="29" s="1"/>
  <c r="GA96" i="29"/>
  <c r="GA97" i="29" s="1"/>
  <c r="NO92" i="29"/>
  <c r="K45" i="2" s="1"/>
  <c r="NS95" i="29"/>
  <c r="O39" i="2" s="1"/>
  <c r="L31" i="3" s="1"/>
  <c r="NR92" i="29"/>
  <c r="N45" i="2" s="1"/>
  <c r="EJ96" i="29"/>
  <c r="EJ97" i="29" s="1"/>
  <c r="NS91" i="29"/>
  <c r="O40" i="2" s="1"/>
  <c r="L35" i="3" s="1"/>
  <c r="NT94" i="29"/>
  <c r="P44" i="2" s="1"/>
  <c r="NT91" i="29"/>
  <c r="P40" i="2" s="1"/>
  <c r="M35" i="3" s="1"/>
  <c r="P96" i="29"/>
  <c r="P97" i="29" s="1"/>
  <c r="NT90" i="29"/>
  <c r="P43" i="2" s="1"/>
  <c r="M47" i="3" s="1"/>
  <c r="NR93" i="29"/>
  <c r="N46" i="2" s="1"/>
  <c r="NR90" i="29"/>
  <c r="N43" i="2" s="1"/>
  <c r="K47" i="3" s="1"/>
  <c r="NT93" i="29"/>
  <c r="P46" i="2" s="1"/>
  <c r="KL96" i="29"/>
  <c r="KL97" i="29" s="1"/>
  <c r="II96" i="29"/>
  <c r="II97" i="29" s="1"/>
  <c r="NL93" i="29"/>
  <c r="H46" i="2" s="1"/>
  <c r="AG96" i="29"/>
  <c r="AG97" i="29" s="1"/>
  <c r="FW96" i="29"/>
  <c r="FW97" i="29" s="1"/>
  <c r="AT96" i="29"/>
  <c r="AT97" i="29" s="1"/>
  <c r="JM96" i="29"/>
  <c r="JM97" i="29" s="1"/>
  <c r="J96" i="29"/>
  <c r="J97" i="29" s="1"/>
  <c r="GX96" i="29"/>
  <c r="GX97" i="29" s="1"/>
  <c r="NR94" i="29"/>
  <c r="N44" i="2" s="1"/>
  <c r="NT92" i="29"/>
  <c r="P45" i="2" s="1"/>
  <c r="NO95" i="29"/>
  <c r="K39" i="2" s="1"/>
  <c r="H31" i="3" s="1"/>
  <c r="NO91" i="29"/>
  <c r="K40" i="2" s="1"/>
  <c r="H35" i="3" s="1"/>
  <c r="KN96" i="29"/>
  <c r="KN97" i="29" s="1"/>
  <c r="NS92" i="29"/>
  <c r="O45" i="2" s="1"/>
  <c r="CB96" i="29"/>
  <c r="CB97" i="29" s="1"/>
  <c r="IO96" i="29"/>
  <c r="IO97" i="29" s="1"/>
  <c r="AH96" i="29"/>
  <c r="AH97" i="29" s="1"/>
  <c r="CN96" i="29"/>
  <c r="CN97" i="29" s="1"/>
  <c r="NS94" i="29"/>
  <c r="O44" i="2" s="1"/>
  <c r="BY96" i="29"/>
  <c r="BY97" i="29" s="1"/>
  <c r="MU96" i="29"/>
  <c r="MU97" i="29" s="1"/>
  <c r="CO96" i="29"/>
  <c r="CO97" i="29" s="1"/>
  <c r="KK96" i="29"/>
  <c r="KK97" i="29" s="1"/>
  <c r="FM93" i="29"/>
  <c r="NP93" i="29" s="1"/>
  <c r="L46" i="2" s="1"/>
  <c r="FM91" i="29"/>
  <c r="NP91" i="29" s="1"/>
  <c r="L40" i="2" s="1"/>
  <c r="I35" i="3" s="1"/>
  <c r="FM86" i="29"/>
  <c r="FM87" i="29" s="1"/>
  <c r="FM92" i="29"/>
  <c r="NP92" i="29" s="1"/>
  <c r="L45" i="2" s="1"/>
  <c r="FM94" i="29"/>
  <c r="NP94" i="29" s="1"/>
  <c r="L44" i="2" s="1"/>
  <c r="FM90" i="29"/>
  <c r="NP90" i="29" s="1"/>
  <c r="L43" i="2" s="1"/>
  <c r="I47" i="3" s="1"/>
  <c r="FM95" i="29"/>
  <c r="NP95" i="29" s="1"/>
  <c r="L39" i="2" s="1"/>
  <c r="I31" i="3" s="1"/>
  <c r="KW96" i="29"/>
  <c r="KW97" i="29" s="1"/>
  <c r="LR91" i="29"/>
  <c r="LR95" i="29"/>
  <c r="LR92" i="29"/>
  <c r="LR86" i="29"/>
  <c r="LR87" i="29" s="1"/>
  <c r="LR90" i="29"/>
  <c r="LR94" i="29"/>
  <c r="LR93" i="29"/>
  <c r="FF96" i="29"/>
  <c r="FF97" i="29" s="1"/>
  <c r="HH96" i="29"/>
  <c r="HH97" i="29" s="1"/>
  <c r="DG96" i="29"/>
  <c r="DG97" i="29" s="1"/>
  <c r="MW96" i="29"/>
  <c r="MW97" i="29" s="1"/>
  <c r="HU96" i="29"/>
  <c r="HU97" i="29" s="1"/>
  <c r="IG96" i="29"/>
  <c r="IG97" i="29" s="1"/>
  <c r="HX96" i="29"/>
  <c r="HX97" i="29" s="1"/>
  <c r="Y96" i="29"/>
  <c r="Y97" i="29" s="1"/>
  <c r="CY92" i="29"/>
  <c r="CY86" i="29"/>
  <c r="CY87" i="29" s="1"/>
  <c r="CY95" i="29"/>
  <c r="CY90" i="29"/>
  <c r="CY91" i="29"/>
  <c r="CY93" i="29"/>
  <c r="CY94" i="29"/>
  <c r="GB96" i="29"/>
  <c r="GB97" i="29" s="1"/>
  <c r="NQ85" i="29"/>
  <c r="M78" i="2" s="1"/>
  <c r="GF86" i="29"/>
  <c r="GF87" i="29" s="1"/>
  <c r="BB96" i="29"/>
  <c r="BB97" i="29" s="1"/>
  <c r="JD96" i="29"/>
  <c r="JD97" i="29" s="1"/>
  <c r="LA96" i="29"/>
  <c r="LA97" i="29" s="1"/>
  <c r="N96" i="29"/>
  <c r="N97" i="29" s="1"/>
  <c r="GE96" i="29"/>
  <c r="GE97" i="29" s="1"/>
  <c r="BM96" i="29"/>
  <c r="BM97" i="29" s="1"/>
  <c r="EG96" i="29"/>
  <c r="EG97" i="29" s="1"/>
  <c r="FV96" i="29"/>
  <c r="FV97" i="29" s="1"/>
  <c r="CX96" i="29"/>
  <c r="CX97" i="29" s="1"/>
  <c r="FB97" i="29"/>
  <c r="M96" i="29"/>
  <c r="M97" i="29" s="1"/>
  <c r="CG96" i="29"/>
  <c r="CG97" i="29" s="1"/>
  <c r="NS85" i="29"/>
  <c r="O78" i="2" s="1"/>
  <c r="BN96" i="29"/>
  <c r="LM96" i="29"/>
  <c r="LM97" i="29" s="1"/>
  <c r="DN91" i="29"/>
  <c r="DN94" i="29"/>
  <c r="DN90" i="29"/>
  <c r="DN86" i="29"/>
  <c r="DN87" i="29" s="1"/>
  <c r="DN95" i="29"/>
  <c r="DN93" i="29"/>
  <c r="DN92" i="29"/>
  <c r="R96" i="29"/>
  <c r="R97" i="29" s="1"/>
  <c r="IQ96" i="29"/>
  <c r="IQ97" i="29" s="1"/>
  <c r="GJ96" i="29"/>
  <c r="GJ97" i="29" s="1"/>
  <c r="KX96" i="29"/>
  <c r="KX97" i="29" s="1"/>
  <c r="IX96" i="29"/>
  <c r="IX97" i="29" s="1"/>
  <c r="T96" i="29"/>
  <c r="T97" i="29" s="1"/>
  <c r="AX96" i="29"/>
  <c r="AX97" i="29" s="1"/>
  <c r="AO86" i="29"/>
  <c r="AO87" i="29" s="1"/>
  <c r="NL85" i="29"/>
  <c r="LI96" i="29"/>
  <c r="LI97" i="29" s="1"/>
  <c r="NO85" i="29"/>
  <c r="DW86" i="29"/>
  <c r="DW87" i="29" s="1"/>
  <c r="KH96" i="29"/>
  <c r="KH97" i="29" s="1"/>
  <c r="BT96" i="29"/>
  <c r="BT97" i="29" s="1"/>
  <c r="O96" i="29"/>
  <c r="O97" i="29" s="1"/>
  <c r="MS96" i="29"/>
  <c r="MS97" i="29" s="1"/>
  <c r="LO96" i="29"/>
  <c r="LO97" i="29" s="1"/>
  <c r="X96" i="29"/>
  <c r="X97" i="29" s="1"/>
  <c r="JA96" i="29"/>
  <c r="JA97" i="29" s="1"/>
  <c r="JF96" i="29"/>
  <c r="JF97" i="29" s="1"/>
  <c r="DE96" i="29"/>
  <c r="DE97" i="29" s="1"/>
  <c r="HD96" i="29"/>
  <c r="HD97" i="29" s="1"/>
  <c r="NG96" i="29"/>
  <c r="NG97" i="29" s="1"/>
  <c r="EF96" i="29"/>
  <c r="EF97" i="29" s="1"/>
  <c r="CS86" i="29"/>
  <c r="CS87" i="29" s="1"/>
  <c r="NN85" i="29"/>
  <c r="DL96" i="29"/>
  <c r="DL97" i="29" s="1"/>
  <c r="EH96" i="29"/>
  <c r="EH97" i="29" s="1"/>
  <c r="AA96" i="29"/>
  <c r="AA97" i="29" s="1"/>
  <c r="CJ96" i="29"/>
  <c r="CJ97" i="29" s="1"/>
  <c r="AZ96" i="29"/>
  <c r="AZ97" i="29" s="1"/>
  <c r="DA96" i="29"/>
  <c r="DA97" i="29" s="1"/>
  <c r="MV96" i="29"/>
  <c r="MV97" i="29" s="1"/>
  <c r="NL95" i="29"/>
  <c r="NR85" i="29"/>
  <c r="N78" i="2" s="1"/>
  <c r="JT97" i="29"/>
  <c r="NU85" i="29"/>
  <c r="Q78" i="2" s="1"/>
  <c r="DB96" i="29"/>
  <c r="DB97" i="29" s="1"/>
  <c r="GH96" i="29"/>
  <c r="GH97" i="29" s="1"/>
  <c r="MT96" i="29"/>
  <c r="MT97" i="29" s="1"/>
  <c r="KT96" i="29"/>
  <c r="KT97" i="29" s="1"/>
  <c r="MZ96" i="29"/>
  <c r="MZ97" i="29" s="1"/>
  <c r="IM96" i="29"/>
  <c r="IM97" i="29" s="1"/>
  <c r="EM96" i="29"/>
  <c r="EM97" i="29" s="1"/>
  <c r="DH96" i="29"/>
  <c r="DH97" i="29" s="1"/>
  <c r="KC96" i="29"/>
  <c r="KC97" i="29" s="1"/>
  <c r="LU96" i="29"/>
  <c r="LU97" i="29" s="1"/>
  <c r="KY96" i="29"/>
  <c r="FP96" i="29"/>
  <c r="FP97" i="29" s="1"/>
  <c r="EP96" i="29"/>
  <c r="EP97" i="29" s="1"/>
  <c r="DZ96" i="29"/>
  <c r="DZ97" i="29" s="1"/>
  <c r="LW96" i="29"/>
  <c r="LW97" i="29" s="1"/>
  <c r="IP97" i="29"/>
  <c r="Q92" i="29"/>
  <c r="Q95" i="29"/>
  <c r="Q91" i="29"/>
  <c r="Q93" i="29"/>
  <c r="Q86" i="29"/>
  <c r="Q87" i="29" s="1"/>
  <c r="Q94" i="29"/>
  <c r="Q90" i="29"/>
  <c r="HI96" i="29"/>
  <c r="HI97" i="29" s="1"/>
  <c r="BJ96" i="29"/>
  <c r="BJ97" i="29" s="1"/>
  <c r="NP85" i="29"/>
  <c r="Z96" i="29"/>
  <c r="Z97" i="29" s="1"/>
  <c r="FS96" i="29"/>
  <c r="FS97" i="29" s="1"/>
  <c r="CP96" i="29"/>
  <c r="CP97" i="29" s="1"/>
  <c r="GW96" i="29"/>
  <c r="GW97" i="29" s="1"/>
  <c r="IS96" i="29"/>
  <c r="IS97" i="29" s="1"/>
  <c r="IA96" i="29"/>
  <c r="IA97" i="29" s="1"/>
  <c r="AP96" i="29"/>
  <c r="AP97" i="29" s="1"/>
  <c r="IC96" i="29"/>
  <c r="IC97" i="29" s="1"/>
  <c r="DT96" i="29"/>
  <c r="DT97" i="29" s="1"/>
  <c r="JL96" i="29"/>
  <c r="JL97" i="29" s="1"/>
  <c r="JZ96" i="29"/>
  <c r="JZ97" i="29" s="1"/>
  <c r="IR96" i="29"/>
  <c r="IR97" i="29" s="1"/>
  <c r="JB96" i="29"/>
  <c r="JB97" i="29" s="1"/>
  <c r="AJ96" i="29"/>
  <c r="AJ97" i="29" s="1"/>
  <c r="CI96" i="29"/>
  <c r="CI97" i="29" s="1"/>
  <c r="FH96" i="29"/>
  <c r="FH97" i="29" s="1"/>
  <c r="DI96" i="29"/>
  <c r="DI97" i="29" s="1"/>
  <c r="GQ91" i="29"/>
  <c r="GQ95" i="29"/>
  <c r="GQ86" i="29"/>
  <c r="GQ87" i="29" s="1"/>
  <c r="GQ93" i="29"/>
  <c r="GQ92" i="29"/>
  <c r="GQ90" i="29"/>
  <c r="GQ94" i="29"/>
  <c r="JW96" i="29"/>
  <c r="JW97" i="29" s="1"/>
  <c r="IE96" i="29"/>
  <c r="IE97" i="29" s="1"/>
  <c r="NL91" i="29"/>
  <c r="H40" i="2" s="1"/>
  <c r="E35" i="3" s="1"/>
  <c r="NL90" i="29"/>
  <c r="H43" i="2" s="1"/>
  <c r="E47" i="3" s="1"/>
  <c r="AM96" i="29"/>
  <c r="KR96" i="29"/>
  <c r="KR97" i="29" s="1"/>
  <c r="IH96" i="29"/>
  <c r="IH97" i="29" s="1"/>
  <c r="MG96" i="29"/>
  <c r="MG97" i="29" s="1"/>
  <c r="AF96" i="29"/>
  <c r="AF97" i="29" s="1"/>
  <c r="ED96" i="29"/>
  <c r="ED97" i="29" s="1"/>
  <c r="NC96" i="29"/>
  <c r="NC97" i="29" s="1"/>
  <c r="CA96" i="29"/>
  <c r="CA97" i="29" s="1"/>
  <c r="DU96" i="29"/>
  <c r="DU97" i="29" s="1"/>
  <c r="ND91" i="29"/>
  <c r="NV91" i="29" s="1"/>
  <c r="R40" i="2" s="1"/>
  <c r="O35" i="3" s="1"/>
  <c r="ND90" i="29"/>
  <c r="NV90" i="29" s="1"/>
  <c r="R43" i="2" s="1"/>
  <c r="O47" i="3" s="1"/>
  <c r="ND86" i="29"/>
  <c r="ND87" i="29" s="1"/>
  <c r="ND94" i="29"/>
  <c r="NV94" i="29" s="1"/>
  <c r="R44" i="2" s="1"/>
  <c r="ND95" i="29"/>
  <c r="NV95" i="29" s="1"/>
  <c r="R39" i="2" s="1"/>
  <c r="O31" i="3" s="1"/>
  <c r="ND92" i="29"/>
  <c r="NV92" i="29" s="1"/>
  <c r="R45" i="2" s="1"/>
  <c r="ND93" i="29"/>
  <c r="NV93" i="29" s="1"/>
  <c r="R46" i="2" s="1"/>
  <c r="FC96" i="29"/>
  <c r="FC97" i="29" s="1"/>
  <c r="BZ96" i="29"/>
  <c r="BZ97" i="29" s="1"/>
  <c r="GN96" i="29"/>
  <c r="GN97" i="29" s="1"/>
  <c r="MY96" i="29"/>
  <c r="MY97" i="29" s="1"/>
  <c r="CE96" i="29"/>
  <c r="CE97" i="29" s="1"/>
  <c r="KZ96" i="29"/>
  <c r="KZ97" i="29" s="1"/>
  <c r="HB96" i="29"/>
  <c r="HB97" i="29" s="1"/>
  <c r="CR96" i="29"/>
  <c r="CR97" i="29" s="1"/>
  <c r="GU96" i="29"/>
  <c r="GU97" i="29" s="1"/>
  <c r="LN93" i="29"/>
  <c r="LN94" i="29"/>
  <c r="LN86" i="29"/>
  <c r="LN87" i="29" s="1"/>
  <c r="LN92" i="29"/>
  <c r="LN90" i="29"/>
  <c r="LN95" i="29"/>
  <c r="LN91" i="29"/>
  <c r="AK96" i="29"/>
  <c r="AK97" i="29" s="1"/>
  <c r="BS96" i="29"/>
  <c r="BS97" i="29" s="1"/>
  <c r="HO96" i="29"/>
  <c r="HO97" i="29" s="1"/>
  <c r="BG96" i="29"/>
  <c r="BG97" i="29" s="1"/>
  <c r="GO96" i="29"/>
  <c r="GO97" i="29" s="1"/>
  <c r="AI96" i="29"/>
  <c r="AI97" i="29" s="1"/>
  <c r="NV85" i="29"/>
  <c r="R78" i="2" s="1"/>
  <c r="ME86" i="29"/>
  <c r="ME87" i="29" s="1"/>
  <c r="JH96" i="29"/>
  <c r="JH97" i="29" s="1"/>
  <c r="DX96" i="29"/>
  <c r="DX97" i="29" s="1"/>
  <c r="LZ96" i="29"/>
  <c r="LZ97" i="29" s="1"/>
  <c r="EA96" i="29"/>
  <c r="EA97" i="29" s="1"/>
  <c r="LC96" i="29"/>
  <c r="LC97" i="29" s="1"/>
  <c r="HJ96" i="29"/>
  <c r="HJ97" i="29" s="1"/>
  <c r="JO96" i="29"/>
  <c r="JO97" i="29" s="1"/>
  <c r="BV96" i="29"/>
  <c r="BV97" i="29" s="1"/>
  <c r="LJ96" i="29"/>
  <c r="LJ97" i="29" s="1"/>
  <c r="ML96" i="29"/>
  <c r="ML97" i="29" s="1"/>
  <c r="GP94" i="29"/>
  <c r="GP95" i="29"/>
  <c r="GP93" i="29"/>
  <c r="GP86" i="29"/>
  <c r="GP87" i="29" s="1"/>
  <c r="GP90" i="29"/>
  <c r="GP92" i="29"/>
  <c r="GP91" i="29"/>
  <c r="KE96" i="29"/>
  <c r="KE97" i="29" s="1"/>
  <c r="JV96" i="29"/>
  <c r="JV97" i="29" s="1"/>
  <c r="IB96" i="29"/>
  <c r="IB97" i="29" s="1"/>
  <c r="LK96" i="29"/>
  <c r="LK97" i="29" s="1"/>
  <c r="KG96" i="29"/>
  <c r="KG97" i="29" s="1"/>
  <c r="HK97" i="29"/>
  <c r="FI96" i="29"/>
  <c r="FI97" i="29" s="1"/>
  <c r="NA96" i="29"/>
  <c r="NA97" i="29" s="1"/>
  <c r="LB96" i="29"/>
  <c r="LB97" i="29" s="1"/>
  <c r="GZ96" i="29"/>
  <c r="GZ97" i="29" s="1"/>
  <c r="CQ92" i="29"/>
  <c r="NM92" i="29" s="1"/>
  <c r="I45" i="2" s="1"/>
  <c r="CQ94" i="29"/>
  <c r="NM94" i="29" s="1"/>
  <c r="I44" i="2" s="1"/>
  <c r="CQ91" i="29"/>
  <c r="NM91" i="29" s="1"/>
  <c r="I40" i="2" s="1"/>
  <c r="F35" i="3" s="1"/>
  <c r="CQ95" i="29"/>
  <c r="NM95" i="29" s="1"/>
  <c r="CQ86" i="29"/>
  <c r="CQ87" i="29" s="1"/>
  <c r="CQ90" i="29"/>
  <c r="CQ93" i="29"/>
  <c r="NM93" i="29" s="1"/>
  <c r="I46" i="2" s="1"/>
  <c r="HG96" i="29"/>
  <c r="HG97" i="29" s="1"/>
  <c r="NL92" i="29"/>
  <c r="H45" i="2" s="1"/>
  <c r="BO86" i="29"/>
  <c r="BO87" i="29" s="1"/>
  <c r="NM85" i="29"/>
  <c r="K96" i="29"/>
  <c r="K97" i="29" s="1"/>
  <c r="LT96" i="29"/>
  <c r="LT97" i="29" s="1"/>
  <c r="EB96" i="29"/>
  <c r="EB97" i="29" s="1"/>
  <c r="GR96" i="29"/>
  <c r="GR97" i="29" s="1"/>
  <c r="DW97" i="29"/>
  <c r="MB92" i="29"/>
  <c r="MB91" i="29"/>
  <c r="MB86" i="29"/>
  <c r="MB87" i="29" s="1"/>
  <c r="MB93" i="29"/>
  <c r="MB94" i="29"/>
  <c r="MB90" i="29"/>
  <c r="MB95" i="29"/>
  <c r="JQ96" i="29"/>
  <c r="JQ97" i="29" s="1"/>
  <c r="FZ96" i="29"/>
  <c r="FZ97" i="29" s="1"/>
  <c r="DK92" i="29"/>
  <c r="DK90" i="29"/>
  <c r="NN90" i="29" s="1"/>
  <c r="J43" i="2" s="1"/>
  <c r="G47" i="3" s="1"/>
  <c r="DK93" i="29"/>
  <c r="DK95" i="29"/>
  <c r="DK86" i="29"/>
  <c r="DK87" i="29" s="1"/>
  <c r="DK91" i="29"/>
  <c r="DK94" i="29"/>
  <c r="HQ96" i="29"/>
  <c r="HQ97" i="29" s="1"/>
  <c r="EX96" i="29"/>
  <c r="EX97" i="29" s="1"/>
  <c r="AD96" i="29"/>
  <c r="AD97" i="29" s="1"/>
  <c r="JX96" i="29"/>
  <c r="JX97" i="29" s="1"/>
  <c r="AS96" i="29"/>
  <c r="AS97" i="29" s="1"/>
  <c r="NT85" i="29"/>
  <c r="P78" i="2" s="1"/>
  <c r="NU93" i="29"/>
  <c r="Q46" i="2" s="1"/>
  <c r="I96" i="29"/>
  <c r="I97" i="29" s="1"/>
  <c r="NF96" i="29"/>
  <c r="NF97" i="29" s="1"/>
  <c r="G50" i="29"/>
  <c r="G48" i="29"/>
  <c r="NH48" i="29" s="1"/>
  <c r="NI48" i="29" s="1"/>
  <c r="G60" i="29"/>
  <c r="G32" i="29"/>
  <c r="A15" i="7"/>
  <c r="GT96" i="29" l="1"/>
  <c r="GT97" i="29" s="1"/>
  <c r="E21" i="2"/>
  <c r="D21" i="2" s="1"/>
  <c r="NQ95" i="29"/>
  <c r="M39" i="2" s="1"/>
  <c r="J31" i="3" s="1"/>
  <c r="NQ94" i="29"/>
  <c r="M44" i="2" s="1"/>
  <c r="NN91" i="29"/>
  <c r="J40" i="2" s="1"/>
  <c r="G35" i="3" s="1"/>
  <c r="NU91" i="29"/>
  <c r="Q40" i="2" s="1"/>
  <c r="N35" i="3" s="1"/>
  <c r="NQ91" i="29"/>
  <c r="M40" i="2" s="1"/>
  <c r="J35" i="3" s="1"/>
  <c r="NU95" i="29"/>
  <c r="Q39" i="2" s="1"/>
  <c r="N31" i="3" s="1"/>
  <c r="NO96" i="29"/>
  <c r="NQ92" i="29"/>
  <c r="M45" i="2" s="1"/>
  <c r="NU90" i="29"/>
  <c r="Q43" i="2" s="1"/>
  <c r="N47" i="3" s="1"/>
  <c r="NU92" i="29"/>
  <c r="Q45" i="2" s="1"/>
  <c r="NN94" i="29"/>
  <c r="J44" i="2" s="1"/>
  <c r="NN95" i="29"/>
  <c r="J39" i="2" s="1"/>
  <c r="G31" i="3" s="1"/>
  <c r="NQ93" i="29"/>
  <c r="M46" i="2" s="1"/>
  <c r="NU94" i="29"/>
  <c r="Q44" i="2" s="1"/>
  <c r="MB96" i="29"/>
  <c r="MB97" i="29" s="1"/>
  <c r="GP96" i="29"/>
  <c r="NV96" i="29"/>
  <c r="CQ96" i="29"/>
  <c r="CQ97" i="29" s="1"/>
  <c r="ND96" i="29"/>
  <c r="ND97" i="29" s="1"/>
  <c r="GQ96" i="29"/>
  <c r="GQ97" i="29" s="1"/>
  <c r="KY97" i="29"/>
  <c r="DN96" i="29"/>
  <c r="DN97" i="29" s="1"/>
  <c r="NM90" i="29"/>
  <c r="I43" i="2" s="1"/>
  <c r="F47" i="3" s="1"/>
  <c r="NN93" i="29"/>
  <c r="J46" i="2" s="1"/>
  <c r="FM96" i="29"/>
  <c r="FM97" i="29" s="1"/>
  <c r="NS96" i="29"/>
  <c r="BN97" i="29"/>
  <c r="NN92" i="29"/>
  <c r="J45" i="2" s="1"/>
  <c r="LR96" i="29"/>
  <c r="LR97" i="29" s="1"/>
  <c r="DK96" i="29"/>
  <c r="DK97" i="29" s="1"/>
  <c r="NR96" i="29"/>
  <c r="LN96" i="29"/>
  <c r="LN97" i="29" s="1"/>
  <c r="NL96" i="29"/>
  <c r="AM97" i="29"/>
  <c r="Q96" i="29"/>
  <c r="Q97" i="29" s="1"/>
  <c r="NT96" i="29"/>
  <c r="CY96" i="29"/>
  <c r="NQ90" i="29"/>
  <c r="M43" i="2" s="1"/>
  <c r="J47" i="3" s="1"/>
  <c r="NH60" i="29"/>
  <c r="G57" i="29"/>
  <c r="NH50" i="29"/>
  <c r="NI50" i="29" s="1"/>
  <c r="G42" i="29"/>
  <c r="G33" i="29"/>
  <c r="G41" i="29" s="1"/>
  <c r="NP96" i="29" l="1"/>
  <c r="NM96" i="29"/>
  <c r="CY97" i="29"/>
  <c r="NN96" i="29"/>
  <c r="GP97" i="29"/>
  <c r="NQ96" i="29"/>
  <c r="NU96" i="29"/>
  <c r="G36" i="29"/>
  <c r="G76" i="29"/>
  <c r="NH76" i="29" s="1"/>
  <c r="NH57" i="29"/>
  <c r="NI57" i="29" s="1"/>
  <c r="G77" i="29"/>
  <c r="NH77" i="29" s="1"/>
  <c r="NH41" i="29"/>
  <c r="NI41" i="29" s="1"/>
  <c r="G78" i="29"/>
  <c r="NH78" i="29" s="1"/>
  <c r="NH42" i="29"/>
  <c r="NI42" i="29" s="1"/>
  <c r="G61" i="29"/>
  <c r="G38" i="29" l="1"/>
  <c r="G39" i="29" s="1"/>
  <c r="G37" i="29"/>
  <c r="NJ36" i="29" s="1"/>
  <c r="NJ37" i="29" s="1"/>
  <c r="NH36" i="29"/>
  <c r="G80" i="29"/>
  <c r="NH61" i="29"/>
  <c r="NH80" i="29" s="1"/>
  <c r="G46" i="29"/>
  <c r="NH46" i="29" s="1"/>
  <c r="NI46" i="29" s="1"/>
  <c r="NH37" i="29" l="1"/>
  <c r="NI37" i="29" s="1"/>
  <c r="NJ38" i="29"/>
  <c r="NJ39" i="29" s="1"/>
  <c r="NH38" i="29"/>
  <c r="NI38" i="29" s="1"/>
  <c r="G55" i="29"/>
  <c r="NI36" i="29"/>
  <c r="G53" i="29"/>
  <c r="G47" i="29"/>
  <c r="Q9" i="27"/>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A9" i="27"/>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NH39" i="29" l="1"/>
  <c r="NI39" i="29" s="1"/>
  <c r="G43" i="29"/>
  <c r="G44" i="29" s="1"/>
  <c r="G74" i="29"/>
  <c r="NH74" i="29" s="1"/>
  <c r="NH55" i="29"/>
  <c r="NI55" i="29" s="1"/>
  <c r="G54" i="29"/>
  <c r="NH47" i="29"/>
  <c r="NI47" i="29" s="1"/>
  <c r="G72" i="29"/>
  <c r="NH53" i="29"/>
  <c r="NI53" i="29" s="1"/>
  <c r="NH43" i="29" l="1"/>
  <c r="NH44" i="29" s="1"/>
  <c r="NH72" i="29"/>
  <c r="NH82" i="29" s="1"/>
  <c r="G82" i="29"/>
  <c r="G73" i="29"/>
  <c r="NH54" i="29"/>
  <c r="NI54" i="29" s="1"/>
  <c r="NI43" i="29" l="1"/>
  <c r="NH73" i="29"/>
  <c r="AE22" i="8" l="1"/>
  <c r="AF22" i="8"/>
  <c r="AE23" i="8"/>
  <c r="AF23" i="8"/>
  <c r="AE24" i="8"/>
  <c r="AF24" i="8"/>
  <c r="AE25" i="8"/>
  <c r="AF25" i="8"/>
  <c r="AE26" i="8"/>
  <c r="AF26" i="8"/>
  <c r="AE27" i="8"/>
  <c r="AF27" i="8"/>
  <c r="AE28" i="8"/>
  <c r="AF28" i="8"/>
  <c r="AE29" i="8"/>
  <c r="AF29" i="8"/>
  <c r="AE30" i="8"/>
  <c r="AF30" i="8"/>
  <c r="AE31" i="8"/>
  <c r="AF31" i="8"/>
  <c r="AE32" i="8"/>
  <c r="AF32" i="8"/>
  <c r="AE33" i="8"/>
  <c r="AF33" i="8"/>
  <c r="AE34" i="8"/>
  <c r="AF34" i="8"/>
  <c r="AE35" i="8"/>
  <c r="AF35" i="8"/>
  <c r="AE36" i="8"/>
  <c r="AF36" i="8"/>
  <c r="AE37" i="8"/>
  <c r="AF37" i="8"/>
  <c r="AE38" i="8"/>
  <c r="AF38" i="8"/>
  <c r="AE39" i="8"/>
  <c r="AF39" i="8"/>
  <c r="AE40" i="8"/>
  <c r="AF40" i="8"/>
  <c r="AE41" i="8"/>
  <c r="AF41" i="8"/>
  <c r="AE42" i="8"/>
  <c r="AF42" i="8"/>
  <c r="AE43" i="8"/>
  <c r="AF43" i="8"/>
  <c r="AE44" i="8"/>
  <c r="AF44" i="8"/>
  <c r="AE45" i="8"/>
  <c r="AF45" i="8"/>
  <c r="AE46" i="8"/>
  <c r="AF46" i="8"/>
  <c r="AE47" i="8"/>
  <c r="AF47" i="8"/>
  <c r="AE48" i="8"/>
  <c r="AF48" i="8"/>
  <c r="AE49" i="8"/>
  <c r="AF49" i="8"/>
  <c r="AE50" i="8"/>
  <c r="AF50" i="8"/>
  <c r="AE51" i="8"/>
  <c r="AF51" i="8"/>
  <c r="AE52" i="8"/>
  <c r="AF52" i="8"/>
  <c r="AE53" i="8"/>
  <c r="AF53" i="8"/>
  <c r="AE54" i="8"/>
  <c r="AF54" i="8"/>
  <c r="AE55" i="8"/>
  <c r="AF55" i="8"/>
  <c r="AE56" i="8"/>
  <c r="AF56" i="8"/>
  <c r="AE57" i="8"/>
  <c r="AF57" i="8"/>
  <c r="AE58" i="8"/>
  <c r="AF58" i="8"/>
  <c r="AE59" i="8"/>
  <c r="AF59" i="8"/>
  <c r="AE60" i="8"/>
  <c r="AF60" i="8"/>
  <c r="AE61" i="8"/>
  <c r="AF61" i="8"/>
  <c r="AE62" i="8"/>
  <c r="AF62" i="8"/>
  <c r="AE63" i="8"/>
  <c r="AF63" i="8"/>
  <c r="AE64" i="8"/>
  <c r="AF64" i="8"/>
  <c r="AE65" i="8"/>
  <c r="AF65" i="8"/>
  <c r="AE66" i="8"/>
  <c r="AF66" i="8"/>
  <c r="AE67" i="8"/>
  <c r="AF67" i="8"/>
  <c r="AE68" i="8"/>
  <c r="AF68" i="8"/>
  <c r="AE69" i="8"/>
  <c r="AF69" i="8"/>
  <c r="AE70" i="8"/>
  <c r="AF70" i="8"/>
  <c r="AE71" i="8"/>
  <c r="AF71" i="8"/>
  <c r="AE72" i="8"/>
  <c r="AF72" i="8"/>
  <c r="AE73" i="8"/>
  <c r="AF73" i="8"/>
  <c r="AE74" i="8"/>
  <c r="AF74" i="8"/>
  <c r="AE75" i="8"/>
  <c r="AF75" i="8"/>
  <c r="AE76" i="8"/>
  <c r="AF76" i="8"/>
  <c r="AE77" i="8"/>
  <c r="AF77" i="8"/>
  <c r="AE78" i="8"/>
  <c r="AF78" i="8"/>
  <c r="AE79" i="8"/>
  <c r="AF79" i="8"/>
  <c r="AE80" i="8"/>
  <c r="AF80" i="8"/>
  <c r="AE81" i="8"/>
  <c r="AF81" i="8"/>
  <c r="AE82" i="8"/>
  <c r="AF82" i="8"/>
  <c r="AE83" i="8"/>
  <c r="AF83" i="8"/>
  <c r="AE84" i="8"/>
  <c r="AF84" i="8"/>
  <c r="AE85" i="8"/>
  <c r="AF85" i="8"/>
  <c r="AE86" i="8"/>
  <c r="AF86" i="8"/>
  <c r="AE87" i="8"/>
  <c r="AF87" i="8"/>
  <c r="AE88" i="8"/>
  <c r="AF88" i="8"/>
  <c r="AE89" i="8"/>
  <c r="AF89" i="8"/>
  <c r="AE90" i="8"/>
  <c r="AF90" i="8"/>
  <c r="AE91" i="8"/>
  <c r="AF91" i="8"/>
  <c r="AE92" i="8"/>
  <c r="AF92" i="8"/>
  <c r="AE93" i="8"/>
  <c r="AF93" i="8"/>
  <c r="AE94" i="8"/>
  <c r="AF94" i="8"/>
  <c r="AE95" i="8"/>
  <c r="AF95" i="8"/>
  <c r="AE96" i="8"/>
  <c r="AF96" i="8"/>
  <c r="AE97" i="8"/>
  <c r="AF97" i="8"/>
  <c r="AE98" i="8"/>
  <c r="AF98" i="8"/>
  <c r="AE99" i="8"/>
  <c r="AF99" i="8"/>
  <c r="AE100" i="8"/>
  <c r="AF100" i="8"/>
  <c r="AE101" i="8"/>
  <c r="AF101" i="8"/>
  <c r="AE102" i="8"/>
  <c r="AF102" i="8"/>
  <c r="AE103" i="8"/>
  <c r="AF103" i="8"/>
  <c r="AE104" i="8"/>
  <c r="AF104" i="8"/>
  <c r="AE105" i="8"/>
  <c r="AF105" i="8"/>
  <c r="AE106" i="8"/>
  <c r="AF106" i="8"/>
  <c r="AE107" i="8"/>
  <c r="AF107" i="8"/>
  <c r="AE108" i="8"/>
  <c r="AF108" i="8"/>
  <c r="AE109" i="8"/>
  <c r="AF109" i="8"/>
  <c r="AE110" i="8"/>
  <c r="AF110" i="8"/>
  <c r="AE111" i="8"/>
  <c r="AF111" i="8"/>
  <c r="AE112" i="8"/>
  <c r="AF112" i="8"/>
  <c r="AE113" i="8"/>
  <c r="AF113" i="8"/>
  <c r="AE114" i="8"/>
  <c r="AF114" i="8"/>
  <c r="AE115" i="8"/>
  <c r="AF115" i="8"/>
  <c r="AE116" i="8"/>
  <c r="AF116" i="8"/>
  <c r="AE117" i="8"/>
  <c r="AF117" i="8"/>
  <c r="AE118" i="8"/>
  <c r="AF118" i="8"/>
  <c r="AE119" i="8"/>
  <c r="AF119" i="8"/>
  <c r="AE120" i="8"/>
  <c r="AF120" i="8"/>
  <c r="AE121" i="8"/>
  <c r="AF121" i="8"/>
  <c r="AE122" i="8"/>
  <c r="AF122" i="8"/>
  <c r="AE123" i="8"/>
  <c r="AF123" i="8"/>
  <c r="AE124" i="8"/>
  <c r="AF124" i="8"/>
  <c r="AE125" i="8"/>
  <c r="AF125" i="8"/>
  <c r="AE126" i="8"/>
  <c r="AF126" i="8"/>
  <c r="AE127" i="8"/>
  <c r="AF127" i="8"/>
  <c r="AE128" i="8"/>
  <c r="AF128" i="8"/>
  <c r="AE129" i="8"/>
  <c r="AF129" i="8"/>
  <c r="AE130" i="8"/>
  <c r="AF130" i="8"/>
  <c r="AE131" i="8"/>
  <c r="AF131" i="8"/>
  <c r="AE132" i="8"/>
  <c r="AF132" i="8"/>
  <c r="AE133" i="8"/>
  <c r="AF133" i="8"/>
  <c r="AE134" i="8"/>
  <c r="AF134" i="8"/>
  <c r="AE135" i="8"/>
  <c r="AF135" i="8"/>
  <c r="AE136" i="8"/>
  <c r="AF136" i="8"/>
  <c r="AE137" i="8"/>
  <c r="AF137" i="8"/>
  <c r="AE138" i="8"/>
  <c r="AF138" i="8"/>
  <c r="AE139" i="8"/>
  <c r="AF139" i="8"/>
  <c r="AE140" i="8"/>
  <c r="AF140" i="8"/>
  <c r="AE141" i="8"/>
  <c r="AF141" i="8"/>
  <c r="AE142" i="8"/>
  <c r="AF142" i="8"/>
  <c r="AE143" i="8"/>
  <c r="AF143" i="8"/>
  <c r="AE144" i="8"/>
  <c r="AF144" i="8"/>
  <c r="AE145" i="8"/>
  <c r="AF145" i="8"/>
  <c r="AE146" i="8"/>
  <c r="AF146" i="8"/>
  <c r="AE147" i="8"/>
  <c r="AF147" i="8"/>
  <c r="AE148" i="8"/>
  <c r="AF148" i="8"/>
  <c r="AE149" i="8"/>
  <c r="AF149" i="8"/>
  <c r="AE150" i="8"/>
  <c r="AF150" i="8"/>
  <c r="AE151" i="8"/>
  <c r="AF151" i="8"/>
  <c r="AE152" i="8"/>
  <c r="AF152" i="8"/>
  <c r="AE153" i="8"/>
  <c r="AF153" i="8"/>
  <c r="AE154" i="8"/>
  <c r="AF154" i="8"/>
  <c r="AE155" i="8"/>
  <c r="AF155" i="8"/>
  <c r="AE156" i="8"/>
  <c r="AF156" i="8"/>
  <c r="AE157" i="8"/>
  <c r="AF157" i="8"/>
  <c r="AE158" i="8"/>
  <c r="AF158" i="8"/>
  <c r="AE159" i="8"/>
  <c r="AF159" i="8"/>
  <c r="AE160" i="8"/>
  <c r="AF160" i="8"/>
  <c r="AE161" i="8"/>
  <c r="AF161" i="8"/>
  <c r="AE162" i="8"/>
  <c r="AF162" i="8"/>
  <c r="AE163" i="8"/>
  <c r="AF163" i="8"/>
  <c r="AE164" i="8"/>
  <c r="AF164" i="8"/>
  <c r="AE165" i="8"/>
  <c r="AF165" i="8"/>
  <c r="AE166" i="8"/>
  <c r="AF166" i="8"/>
  <c r="AE167" i="8"/>
  <c r="AF167" i="8"/>
  <c r="AE168" i="8"/>
  <c r="AF168" i="8"/>
  <c r="AE169" i="8"/>
  <c r="AF169" i="8"/>
  <c r="AE170" i="8"/>
  <c r="AF170" i="8"/>
  <c r="AE171" i="8"/>
  <c r="AF171" i="8"/>
  <c r="AE172" i="8"/>
  <c r="AF172" i="8"/>
  <c r="AE173" i="8"/>
  <c r="AF173" i="8"/>
  <c r="AE174" i="8"/>
  <c r="AF174" i="8"/>
  <c r="AE175" i="8"/>
  <c r="AF175" i="8"/>
  <c r="AE176" i="8"/>
  <c r="AF176" i="8"/>
  <c r="AE177" i="8"/>
  <c r="AF177" i="8"/>
  <c r="AE178" i="8"/>
  <c r="AF178" i="8"/>
  <c r="AE179" i="8"/>
  <c r="AF179" i="8"/>
  <c r="AE180" i="8"/>
  <c r="AF180" i="8"/>
  <c r="AE181" i="8"/>
  <c r="AF181" i="8"/>
  <c r="AE182" i="8"/>
  <c r="AF182" i="8"/>
  <c r="AE183" i="8"/>
  <c r="AF183" i="8"/>
  <c r="AE184" i="8"/>
  <c r="AF184" i="8"/>
  <c r="AE185" i="8"/>
  <c r="AF185" i="8"/>
  <c r="AE186" i="8"/>
  <c r="AF186" i="8"/>
  <c r="AE187" i="8"/>
  <c r="AF187" i="8"/>
  <c r="AE188" i="8"/>
  <c r="AF188" i="8"/>
  <c r="AE189" i="8"/>
  <c r="AF189" i="8"/>
  <c r="AE190" i="8"/>
  <c r="AF190" i="8"/>
  <c r="AE191" i="8"/>
  <c r="AF191" i="8"/>
  <c r="AE192" i="8"/>
  <c r="AF192" i="8"/>
  <c r="AE193" i="8"/>
  <c r="AF193" i="8"/>
  <c r="AE194" i="8"/>
  <c r="AF194" i="8"/>
  <c r="AE195" i="8"/>
  <c r="AF195" i="8"/>
  <c r="AE196" i="8"/>
  <c r="AF196" i="8"/>
  <c r="AE197" i="8"/>
  <c r="AF197" i="8"/>
  <c r="AE198" i="8"/>
  <c r="AF198" i="8"/>
  <c r="AE199" i="8"/>
  <c r="AF199" i="8"/>
  <c r="AE200" i="8"/>
  <c r="AF200" i="8"/>
  <c r="AE201" i="8"/>
  <c r="AF201" i="8"/>
  <c r="AE202" i="8"/>
  <c r="AF202" i="8"/>
  <c r="AE203" i="8"/>
  <c r="AF203" i="8"/>
  <c r="AE204" i="8"/>
  <c r="AF204" i="8"/>
  <c r="AE205" i="8"/>
  <c r="AF205" i="8"/>
  <c r="AE206" i="8"/>
  <c r="AF206" i="8"/>
  <c r="AE207" i="8"/>
  <c r="AF207" i="8"/>
  <c r="AE208" i="8"/>
  <c r="AF208" i="8"/>
  <c r="AE209" i="8"/>
  <c r="AF209" i="8"/>
  <c r="AE210" i="8"/>
  <c r="AF210" i="8"/>
  <c r="AE211" i="8"/>
  <c r="AF211" i="8"/>
  <c r="AE212" i="8"/>
  <c r="AF212" i="8"/>
  <c r="AE213" i="8"/>
  <c r="AF213" i="8"/>
  <c r="AE214" i="8"/>
  <c r="AF214" i="8"/>
  <c r="AE215" i="8"/>
  <c r="AF215" i="8"/>
  <c r="AE216" i="8"/>
  <c r="AF216" i="8"/>
  <c r="AE217" i="8"/>
  <c r="AF217" i="8"/>
  <c r="AE218" i="8"/>
  <c r="AF218" i="8"/>
  <c r="AE219" i="8"/>
  <c r="AF219" i="8"/>
  <c r="AE220" i="8"/>
  <c r="AF220" i="8"/>
  <c r="AE221" i="8"/>
  <c r="AF221" i="8"/>
  <c r="AE222" i="8"/>
  <c r="AF222" i="8"/>
  <c r="AE223" i="8"/>
  <c r="AF223" i="8"/>
  <c r="AE224" i="8"/>
  <c r="AF224" i="8"/>
  <c r="AE225" i="8"/>
  <c r="AF225" i="8"/>
  <c r="AE226" i="8"/>
  <c r="AF226" i="8"/>
  <c r="AE227" i="8"/>
  <c r="AF227" i="8"/>
  <c r="AE228" i="8"/>
  <c r="AF228" i="8"/>
  <c r="AE229" i="8"/>
  <c r="AF229" i="8"/>
  <c r="AE230" i="8"/>
  <c r="AF230" i="8"/>
  <c r="AE231" i="8"/>
  <c r="AF231" i="8"/>
  <c r="AE232" i="8"/>
  <c r="AF232" i="8"/>
  <c r="AE233" i="8"/>
  <c r="AF233" i="8"/>
  <c r="AE234" i="8"/>
  <c r="AF234" i="8"/>
  <c r="AE235" i="8"/>
  <c r="AF235" i="8"/>
  <c r="AE236" i="8"/>
  <c r="AF236" i="8"/>
  <c r="AE237" i="8"/>
  <c r="AF237" i="8"/>
  <c r="AE238" i="8"/>
  <c r="AF238" i="8"/>
  <c r="AE239" i="8"/>
  <c r="AF239" i="8"/>
  <c r="AE240" i="8"/>
  <c r="AF240" i="8"/>
  <c r="AE241" i="8"/>
  <c r="AF241" i="8"/>
  <c r="AE242" i="8"/>
  <c r="AF242" i="8"/>
  <c r="AE243" i="8"/>
  <c r="AF243" i="8"/>
  <c r="AE244" i="8"/>
  <c r="AF244" i="8"/>
  <c r="AE245" i="8"/>
  <c r="AF245" i="8"/>
  <c r="AE246" i="8"/>
  <c r="AF246" i="8"/>
  <c r="AE247" i="8"/>
  <c r="AF247" i="8"/>
  <c r="AE248" i="8"/>
  <c r="AF248" i="8"/>
  <c r="AE249" i="8"/>
  <c r="AF249" i="8"/>
  <c r="AE250" i="8"/>
  <c r="AF250" i="8"/>
  <c r="AE251" i="8"/>
  <c r="AF251" i="8"/>
  <c r="AE252" i="8"/>
  <c r="AF252" i="8"/>
  <c r="AE253" i="8"/>
  <c r="AF253" i="8"/>
  <c r="AE254" i="8"/>
  <c r="AF254" i="8"/>
  <c r="AE255" i="8"/>
  <c r="AF255" i="8"/>
  <c r="AE256" i="8"/>
  <c r="AF256" i="8"/>
  <c r="AE257" i="8"/>
  <c r="AF257" i="8"/>
  <c r="AE258" i="8"/>
  <c r="AF258" i="8"/>
  <c r="AE259" i="8"/>
  <c r="AF259" i="8"/>
  <c r="AE260" i="8"/>
  <c r="AF260" i="8"/>
  <c r="AE261" i="8"/>
  <c r="AF261" i="8"/>
  <c r="AE262" i="8"/>
  <c r="AF262" i="8"/>
  <c r="AE263" i="8"/>
  <c r="AF263" i="8"/>
  <c r="AE264" i="8"/>
  <c r="AF264" i="8"/>
  <c r="AE265" i="8"/>
  <c r="AF265" i="8"/>
  <c r="AE266" i="8"/>
  <c r="AF266" i="8"/>
  <c r="AE267" i="8"/>
  <c r="AF267" i="8"/>
  <c r="AE268" i="8"/>
  <c r="AF268" i="8"/>
  <c r="AE269" i="8"/>
  <c r="AF269" i="8"/>
  <c r="AE270" i="8"/>
  <c r="AF270" i="8"/>
  <c r="AE271" i="8"/>
  <c r="AF271" i="8"/>
  <c r="AE272" i="8"/>
  <c r="AF272" i="8"/>
  <c r="AE273" i="8"/>
  <c r="AF273" i="8"/>
  <c r="AE274" i="8"/>
  <c r="AF274" i="8"/>
  <c r="AE275" i="8"/>
  <c r="AF275" i="8"/>
  <c r="AE276" i="8"/>
  <c r="AF276" i="8"/>
  <c r="AE277" i="8"/>
  <c r="AF277" i="8"/>
  <c r="AE278" i="8"/>
  <c r="AF278" i="8"/>
  <c r="AE279" i="8"/>
  <c r="AF279" i="8"/>
  <c r="AE280" i="8"/>
  <c r="AF280" i="8"/>
  <c r="AE281" i="8"/>
  <c r="AF281" i="8"/>
  <c r="AE282" i="8"/>
  <c r="AF282" i="8"/>
  <c r="AE283" i="8"/>
  <c r="AF283" i="8"/>
  <c r="AE284" i="8"/>
  <c r="AF284" i="8"/>
  <c r="AE285" i="8"/>
  <c r="AF285" i="8"/>
  <c r="AE286" i="8"/>
  <c r="AF286" i="8"/>
  <c r="AE287" i="8"/>
  <c r="AF287" i="8"/>
  <c r="AE288" i="8"/>
  <c r="AF288" i="8"/>
  <c r="AE289" i="8"/>
  <c r="AF289" i="8"/>
  <c r="AE290" i="8"/>
  <c r="AF290" i="8"/>
  <c r="AE291" i="8"/>
  <c r="AF291" i="8"/>
  <c r="AE292" i="8"/>
  <c r="AF292" i="8"/>
  <c r="AE293" i="8"/>
  <c r="AF293" i="8"/>
  <c r="AE294" i="8"/>
  <c r="AF294" i="8"/>
  <c r="AE295" i="8"/>
  <c r="AF295" i="8"/>
  <c r="AE296" i="8"/>
  <c r="AF296" i="8"/>
  <c r="AE297" i="8"/>
  <c r="AF297" i="8"/>
  <c r="AE298" i="8"/>
  <c r="AF298" i="8"/>
  <c r="AE299" i="8"/>
  <c r="AF299" i="8"/>
  <c r="AE300" i="8"/>
  <c r="AF300" i="8"/>
  <c r="AE301" i="8"/>
  <c r="AF301" i="8"/>
  <c r="AE302" i="8"/>
  <c r="AF302" i="8"/>
  <c r="AE303" i="8"/>
  <c r="AF303" i="8"/>
  <c r="AE304" i="8"/>
  <c r="AF304" i="8"/>
  <c r="AE305" i="8"/>
  <c r="AF305" i="8"/>
  <c r="AE306" i="8"/>
  <c r="AF306" i="8"/>
  <c r="AE307" i="8"/>
  <c r="AF307" i="8"/>
  <c r="AE308" i="8"/>
  <c r="AF308" i="8"/>
  <c r="AE309" i="8"/>
  <c r="AF309" i="8"/>
  <c r="AE310" i="8"/>
  <c r="AF310" i="8"/>
  <c r="AE311" i="8"/>
  <c r="AF311" i="8"/>
  <c r="AE312" i="8"/>
  <c r="AF312" i="8"/>
  <c r="AE313" i="8"/>
  <c r="AF313" i="8"/>
  <c r="AE314" i="8"/>
  <c r="AF314" i="8"/>
  <c r="AE315" i="8"/>
  <c r="AF315" i="8"/>
  <c r="AE316" i="8"/>
  <c r="AF316" i="8"/>
  <c r="AE317" i="8"/>
  <c r="AF317" i="8"/>
  <c r="AE318" i="8"/>
  <c r="AF318" i="8"/>
  <c r="AE319" i="8"/>
  <c r="AF319" i="8"/>
  <c r="AE320" i="8"/>
  <c r="AF320" i="8"/>
  <c r="AE321" i="8"/>
  <c r="AF321" i="8"/>
  <c r="AE322" i="8"/>
  <c r="AF322" i="8"/>
  <c r="AE323" i="8"/>
  <c r="AF323" i="8"/>
  <c r="AE324" i="8"/>
  <c r="AF324" i="8"/>
  <c r="AE325" i="8"/>
  <c r="AF325" i="8"/>
  <c r="AE326" i="8"/>
  <c r="AF326" i="8"/>
  <c r="AE327" i="8"/>
  <c r="AF327" i="8"/>
  <c r="AE328" i="8"/>
  <c r="AF328" i="8"/>
  <c r="AE329" i="8"/>
  <c r="AF329" i="8"/>
  <c r="AE330" i="8"/>
  <c r="AF330" i="8"/>
  <c r="AE331" i="8"/>
  <c r="AF331" i="8"/>
  <c r="AE332" i="8"/>
  <c r="AF332" i="8"/>
  <c r="AE333" i="8"/>
  <c r="AF333" i="8"/>
  <c r="AE334" i="8"/>
  <c r="AF334" i="8"/>
  <c r="AE335" i="8"/>
  <c r="AF335" i="8"/>
  <c r="AE336" i="8"/>
  <c r="AF336" i="8"/>
  <c r="AE337" i="8"/>
  <c r="AF337" i="8"/>
  <c r="AE338" i="8"/>
  <c r="AF338" i="8"/>
  <c r="AE339" i="8"/>
  <c r="AF339" i="8"/>
  <c r="AE340" i="8"/>
  <c r="AF340" i="8"/>
  <c r="AE341" i="8"/>
  <c r="AF341" i="8"/>
  <c r="AE342" i="8"/>
  <c r="AF342" i="8"/>
  <c r="AE343" i="8"/>
  <c r="AF343" i="8"/>
  <c r="AE344" i="8"/>
  <c r="AF344" i="8"/>
  <c r="AE345" i="8"/>
  <c r="AF345" i="8"/>
  <c r="AE346" i="8"/>
  <c r="AF346" i="8"/>
  <c r="AE347" i="8"/>
  <c r="AF347" i="8"/>
  <c r="AE348" i="8"/>
  <c r="AF348" i="8"/>
  <c r="AE349" i="8"/>
  <c r="AF349" i="8"/>
  <c r="AE350" i="8"/>
  <c r="AF350" i="8"/>
  <c r="AE351" i="8"/>
  <c r="AF351" i="8"/>
  <c r="AE352" i="8"/>
  <c r="AF352" i="8"/>
  <c r="AE353" i="8"/>
  <c r="AF353" i="8"/>
  <c r="AE354" i="8"/>
  <c r="AF354" i="8"/>
  <c r="AE355" i="8"/>
  <c r="AF355" i="8"/>
  <c r="AE356" i="8"/>
  <c r="AF356" i="8"/>
  <c r="AE357" i="8"/>
  <c r="AF357" i="8"/>
  <c r="AE358" i="8"/>
  <c r="AF358" i="8"/>
  <c r="AE359" i="8"/>
  <c r="AF359" i="8"/>
  <c r="AE360" i="8"/>
  <c r="AF360" i="8"/>
  <c r="AE361" i="8"/>
  <c r="AF361" i="8"/>
  <c r="AE362" i="8"/>
  <c r="AF362" i="8"/>
  <c r="AE363" i="8"/>
  <c r="AF363" i="8"/>
  <c r="AE364" i="8"/>
  <c r="AF364" i="8"/>
  <c r="AE365" i="8"/>
  <c r="AF365" i="8"/>
  <c r="AE366" i="8"/>
  <c r="AF366" i="8"/>
  <c r="AE367" i="8"/>
  <c r="AF367" i="8"/>
  <c r="AE368" i="8"/>
  <c r="AF368" i="8"/>
  <c r="AE369" i="8"/>
  <c r="AF369" i="8"/>
  <c r="AE370" i="8"/>
  <c r="AF370" i="8"/>
  <c r="AE371" i="8"/>
  <c r="AF371" i="8"/>
  <c r="AE372" i="8"/>
  <c r="AF372" i="8"/>
  <c r="AE373" i="8"/>
  <c r="AF373" i="8"/>
  <c r="AE374" i="8"/>
  <c r="AF374" i="8"/>
  <c r="AE375" i="8"/>
  <c r="AF375" i="8"/>
  <c r="AE376" i="8"/>
  <c r="AF376" i="8"/>
  <c r="AE377" i="8"/>
  <c r="AF377" i="8"/>
  <c r="AE378" i="8"/>
  <c r="AF378" i="8"/>
  <c r="AE379" i="8"/>
  <c r="AF379" i="8"/>
  <c r="AE380" i="8"/>
  <c r="AF380" i="8"/>
  <c r="AE381" i="8"/>
  <c r="AF381" i="8"/>
  <c r="AE382" i="8"/>
  <c r="AF382" i="8"/>
  <c r="AE383" i="8"/>
  <c r="AF383" i="8"/>
  <c r="AE384" i="8"/>
  <c r="AF384" i="8"/>
  <c r="AE385" i="8"/>
  <c r="AF385" i="8"/>
  <c r="AE386" i="8"/>
  <c r="AF386" i="8"/>
  <c r="R76" i="2" l="1"/>
  <c r="Q76" i="2"/>
  <c r="P76" i="2"/>
  <c r="O76" i="2"/>
  <c r="N76" i="2"/>
  <c r="M76" i="2"/>
  <c r="L76" i="2"/>
  <c r="K76" i="2"/>
  <c r="J76" i="2"/>
  <c r="I76" i="2"/>
  <c r="H76" i="2"/>
  <c r="G76" i="2"/>
  <c r="E31" i="2"/>
  <c r="R28" i="2"/>
  <c r="Q28" i="2"/>
  <c r="P28" i="2"/>
  <c r="O28" i="2"/>
  <c r="N28" i="2"/>
  <c r="M28" i="2"/>
  <c r="L28" i="2"/>
  <c r="K28" i="2"/>
  <c r="J28" i="2"/>
  <c r="I28" i="2"/>
  <c r="H28" i="2"/>
  <c r="G28" i="2"/>
  <c r="R65" i="2" l="1"/>
  <c r="Q65" i="2"/>
  <c r="P65" i="2"/>
  <c r="O65" i="2"/>
  <c r="N65" i="2"/>
  <c r="M65" i="2"/>
  <c r="L65" i="2"/>
  <c r="K65" i="2"/>
  <c r="J65" i="2"/>
  <c r="I65" i="2"/>
  <c r="H65" i="2"/>
  <c r="G65" i="2"/>
  <c r="R57" i="2"/>
  <c r="Q57" i="2"/>
  <c r="P57" i="2"/>
  <c r="O57" i="2"/>
  <c r="N57" i="2"/>
  <c r="M57" i="2"/>
  <c r="L57" i="2"/>
  <c r="K57" i="2"/>
  <c r="J57" i="2"/>
  <c r="I57" i="2"/>
  <c r="H57" i="2"/>
  <c r="G57" i="2"/>
  <c r="R56" i="2"/>
  <c r="Q56" i="2"/>
  <c r="P56" i="2"/>
  <c r="O56" i="2"/>
  <c r="N56" i="2"/>
  <c r="M56" i="2"/>
  <c r="L56" i="2"/>
  <c r="K56" i="2"/>
  <c r="J56" i="2"/>
  <c r="I56" i="2"/>
  <c r="H56" i="2"/>
  <c r="G56" i="2"/>
  <c r="R55" i="2"/>
  <c r="Q55" i="2"/>
  <c r="P55" i="2"/>
  <c r="O55" i="2"/>
  <c r="N55" i="2"/>
  <c r="M55" i="2"/>
  <c r="L55" i="2"/>
  <c r="K55" i="2"/>
  <c r="J55" i="2"/>
  <c r="I55" i="2"/>
  <c r="H55" i="2"/>
  <c r="G55" i="2"/>
  <c r="R54" i="2"/>
  <c r="Q54" i="2"/>
  <c r="P54" i="2"/>
  <c r="O54" i="2"/>
  <c r="N54" i="2"/>
  <c r="M54" i="2"/>
  <c r="L54" i="2"/>
  <c r="K54" i="2"/>
  <c r="J54" i="2"/>
  <c r="I54" i="2"/>
  <c r="H54" i="2"/>
  <c r="G54" i="2"/>
  <c r="R53" i="2"/>
  <c r="Q53" i="2"/>
  <c r="P53" i="2"/>
  <c r="O53" i="2"/>
  <c r="N53" i="2"/>
  <c r="M53" i="2"/>
  <c r="L53" i="2"/>
  <c r="K53" i="2"/>
  <c r="J53" i="2"/>
  <c r="I53" i="2"/>
  <c r="H53" i="2"/>
  <c r="G53" i="2"/>
  <c r="R52" i="2"/>
  <c r="Q52" i="2"/>
  <c r="P52" i="2"/>
  <c r="O52" i="2"/>
  <c r="N52" i="2"/>
  <c r="M52" i="2"/>
  <c r="L52" i="2"/>
  <c r="K52" i="2"/>
  <c r="J52" i="2"/>
  <c r="I52" i="2"/>
  <c r="H52" i="2"/>
  <c r="G52" i="2"/>
  <c r="R51" i="2"/>
  <c r="Q51" i="2"/>
  <c r="P51" i="2"/>
  <c r="O51" i="2"/>
  <c r="N51" i="2"/>
  <c r="M51" i="2"/>
  <c r="L51" i="2"/>
  <c r="K51" i="2"/>
  <c r="J51" i="2"/>
  <c r="I51" i="2"/>
  <c r="H51" i="2"/>
  <c r="G51" i="2"/>
  <c r="R50" i="2"/>
  <c r="Q50" i="2"/>
  <c r="P50" i="2"/>
  <c r="O50" i="2"/>
  <c r="N50" i="2"/>
  <c r="M50" i="2"/>
  <c r="L50" i="2"/>
  <c r="K50" i="2"/>
  <c r="J50" i="2"/>
  <c r="I50" i="2"/>
  <c r="H50" i="2"/>
  <c r="G50" i="2"/>
  <c r="D77" i="2" l="1"/>
  <c r="D66" i="2"/>
  <c r="D65" i="2"/>
  <c r="D28" i="2" l="1"/>
  <c r="R58" i="2" l="1"/>
  <c r="N18" i="4" s="1"/>
  <c r="Q58" i="2"/>
  <c r="M18" i="4" s="1"/>
  <c r="P58" i="2"/>
  <c r="L18" i="4" s="1"/>
  <c r="O58" i="2"/>
  <c r="K18" i="4" s="1"/>
  <c r="N58" i="2"/>
  <c r="J18" i="4" s="1"/>
  <c r="M58" i="2"/>
  <c r="I18" i="4" s="1"/>
  <c r="L58" i="2"/>
  <c r="H18" i="4" s="1"/>
  <c r="K58" i="2"/>
  <c r="G18" i="4" s="1"/>
  <c r="J58" i="2"/>
  <c r="F18" i="4" s="1"/>
  <c r="I58" i="2"/>
  <c r="E18" i="4" s="1"/>
  <c r="H58" i="2"/>
  <c r="D18" i="4" s="1"/>
  <c r="G58" i="2"/>
  <c r="C18" i="4" s="1"/>
  <c r="B18" i="4" l="1"/>
  <c r="O32" i="27" l="1"/>
  <c r="H32" i="27"/>
  <c r="L32" i="27"/>
  <c r="E32" i="27"/>
  <c r="N32" i="27"/>
  <c r="G32" i="27"/>
  <c r="I32" i="27"/>
  <c r="F32" i="27"/>
  <c r="K32" i="27"/>
  <c r="M32" i="27"/>
  <c r="J32" i="27"/>
  <c r="C32" i="27" l="1"/>
  <c r="D32" i="27"/>
  <c r="B386" i="8" l="1"/>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7550" i="7"/>
  <c r="A7550" i="7" s="1"/>
  <c r="B7549" i="7"/>
  <c r="A7549" i="7" s="1"/>
  <c r="B7548" i="7"/>
  <c r="A7548" i="7" s="1"/>
  <c r="B7547" i="7"/>
  <c r="A7547" i="7" s="1"/>
  <c r="B7546" i="7"/>
  <c r="A7546" i="7" s="1"/>
  <c r="B7545" i="7"/>
  <c r="A7545" i="7" s="1"/>
  <c r="B7544" i="7"/>
  <c r="A7544" i="7" s="1"/>
  <c r="B7543" i="7"/>
  <c r="A7543" i="7" s="1"/>
  <c r="B7542" i="7"/>
  <c r="A7542" i="7" s="1"/>
  <c r="B7541" i="7"/>
  <c r="A7541" i="7" s="1"/>
  <c r="B7540" i="7"/>
  <c r="A7540" i="7" s="1"/>
  <c r="B7539" i="7"/>
  <c r="A7539" i="7" s="1"/>
  <c r="B7538" i="7"/>
  <c r="A7538" i="7" s="1"/>
  <c r="B7537" i="7"/>
  <c r="A7537" i="7" s="1"/>
  <c r="B7536" i="7"/>
  <c r="A7536" i="7" s="1"/>
  <c r="B7535" i="7"/>
  <c r="A7535" i="7" s="1"/>
  <c r="B7534" i="7"/>
  <c r="A7534" i="7" s="1"/>
  <c r="B7533" i="7"/>
  <c r="A7533" i="7" s="1"/>
  <c r="B7532" i="7"/>
  <c r="A7532" i="7" s="1"/>
  <c r="B7531" i="7"/>
  <c r="A7531" i="7" s="1"/>
  <c r="B7530" i="7"/>
  <c r="A7530" i="7" s="1"/>
  <c r="B7529" i="7"/>
  <c r="A7529" i="7" s="1"/>
  <c r="B7528" i="7"/>
  <c r="A7528" i="7" s="1"/>
  <c r="B7527" i="7"/>
  <c r="A7527" i="7" s="1"/>
  <c r="B7526" i="7"/>
  <c r="A7526" i="7" s="1"/>
  <c r="B7525" i="7"/>
  <c r="A7525" i="7" s="1"/>
  <c r="B7524" i="7"/>
  <c r="A7524" i="7" s="1"/>
  <c r="B7523" i="7"/>
  <c r="A7523" i="7" s="1"/>
  <c r="B7522" i="7"/>
  <c r="A7522" i="7" s="1"/>
  <c r="B7521" i="7"/>
  <c r="A7521" i="7" s="1"/>
  <c r="B7520" i="7"/>
  <c r="A7520" i="7" s="1"/>
  <c r="B7519" i="7"/>
  <c r="A7519" i="7" s="1"/>
  <c r="B7518" i="7"/>
  <c r="A7518" i="7" s="1"/>
  <c r="B7517" i="7"/>
  <c r="A7517" i="7" s="1"/>
  <c r="B7516" i="7"/>
  <c r="A7516" i="7" s="1"/>
  <c r="B7515" i="7"/>
  <c r="A7515" i="7" s="1"/>
  <c r="B7514" i="7"/>
  <c r="A7514" i="7" s="1"/>
  <c r="B7513" i="7"/>
  <c r="A7513" i="7" s="1"/>
  <c r="B7512" i="7"/>
  <c r="A7512" i="7" s="1"/>
  <c r="B7511" i="7"/>
  <c r="A7511" i="7" s="1"/>
  <c r="B7510" i="7"/>
  <c r="A7510" i="7" s="1"/>
  <c r="B7509" i="7"/>
  <c r="A7509" i="7" s="1"/>
  <c r="B7508" i="7"/>
  <c r="A7508" i="7" s="1"/>
  <c r="B7507" i="7"/>
  <c r="A7507" i="7" s="1"/>
  <c r="B7506" i="7"/>
  <c r="A7506" i="7" s="1"/>
  <c r="B7505" i="7"/>
  <c r="A7505" i="7" s="1"/>
  <c r="B7504" i="7"/>
  <c r="A7504" i="7" s="1"/>
  <c r="B7503" i="7"/>
  <c r="A7503" i="7" s="1"/>
  <c r="B7502" i="7"/>
  <c r="A7502" i="7" s="1"/>
  <c r="B7501" i="7"/>
  <c r="A7501" i="7" s="1"/>
  <c r="B7500" i="7"/>
  <c r="A7500" i="7" s="1"/>
  <c r="B7499" i="7"/>
  <c r="A7499" i="7" s="1"/>
  <c r="B7498" i="7"/>
  <c r="A7498" i="7" s="1"/>
  <c r="B7497" i="7"/>
  <c r="A7497" i="7" s="1"/>
  <c r="B7496" i="7"/>
  <c r="A7496" i="7" s="1"/>
  <c r="B7495" i="7"/>
  <c r="A7495" i="7" s="1"/>
  <c r="B7494" i="7"/>
  <c r="A7494" i="7" s="1"/>
  <c r="B7493" i="7"/>
  <c r="A7493" i="7" s="1"/>
  <c r="B7492" i="7"/>
  <c r="A7492" i="7" s="1"/>
  <c r="B7491" i="7"/>
  <c r="A7491" i="7" s="1"/>
  <c r="B7490" i="7"/>
  <c r="A7490" i="7" s="1"/>
  <c r="B7489" i="7"/>
  <c r="A7489" i="7" s="1"/>
  <c r="B7488" i="7"/>
  <c r="A7488" i="7" s="1"/>
  <c r="B7487" i="7"/>
  <c r="A7487" i="7" s="1"/>
  <c r="B7486" i="7"/>
  <c r="A7486" i="7" s="1"/>
  <c r="B7485" i="7"/>
  <c r="A7485" i="7" s="1"/>
  <c r="B7484" i="7"/>
  <c r="A7484" i="7" s="1"/>
  <c r="B7483" i="7"/>
  <c r="A7483" i="7" s="1"/>
  <c r="B7482" i="7"/>
  <c r="A7482" i="7" s="1"/>
  <c r="B7481" i="7"/>
  <c r="A7481" i="7" s="1"/>
  <c r="B7480" i="7"/>
  <c r="A7480" i="7" s="1"/>
  <c r="B7479" i="7"/>
  <c r="A7479" i="7" s="1"/>
  <c r="B7478" i="7"/>
  <c r="A7478" i="7" s="1"/>
  <c r="B7477" i="7"/>
  <c r="A7477" i="7" s="1"/>
  <c r="B7476" i="7"/>
  <c r="A7476" i="7" s="1"/>
  <c r="B7475" i="7"/>
  <c r="A7475" i="7" s="1"/>
  <c r="B7474" i="7"/>
  <c r="A7474" i="7" s="1"/>
  <c r="B7473" i="7"/>
  <c r="A7473" i="7" s="1"/>
  <c r="B7472" i="7"/>
  <c r="A7472" i="7" s="1"/>
  <c r="B7471" i="7"/>
  <c r="A7471" i="7" s="1"/>
  <c r="B7470" i="7"/>
  <c r="A7470" i="7" s="1"/>
  <c r="B7469" i="7"/>
  <c r="A7469" i="7" s="1"/>
  <c r="B7468" i="7"/>
  <c r="A7468" i="7" s="1"/>
  <c r="B7467" i="7"/>
  <c r="A7467" i="7" s="1"/>
  <c r="B7466" i="7"/>
  <c r="A7466" i="7" s="1"/>
  <c r="B7465" i="7"/>
  <c r="A7465" i="7" s="1"/>
  <c r="B7464" i="7"/>
  <c r="A7464" i="7" s="1"/>
  <c r="B7463" i="7"/>
  <c r="A7463" i="7" s="1"/>
  <c r="B7462" i="7"/>
  <c r="A7462" i="7" s="1"/>
  <c r="B7461" i="7"/>
  <c r="A7461" i="7" s="1"/>
  <c r="B7460" i="7"/>
  <c r="A7460" i="7" s="1"/>
  <c r="B7459" i="7"/>
  <c r="A7459" i="7" s="1"/>
  <c r="B7458" i="7"/>
  <c r="A7458" i="7" s="1"/>
  <c r="B7457" i="7"/>
  <c r="A7457" i="7" s="1"/>
  <c r="B7456" i="7"/>
  <c r="A7456" i="7" s="1"/>
  <c r="B7455" i="7"/>
  <c r="A7455" i="7" s="1"/>
  <c r="B7454" i="7"/>
  <c r="A7454" i="7" s="1"/>
  <c r="B7453" i="7"/>
  <c r="A7453" i="7" s="1"/>
  <c r="B7452" i="7"/>
  <c r="A7452" i="7" s="1"/>
  <c r="B7451" i="7"/>
  <c r="A7451" i="7" s="1"/>
  <c r="B7450" i="7"/>
  <c r="A7450" i="7" s="1"/>
  <c r="B7449" i="7"/>
  <c r="A7449" i="7" s="1"/>
  <c r="B7448" i="7"/>
  <c r="A7448" i="7" s="1"/>
  <c r="B7447" i="7"/>
  <c r="A7447" i="7" s="1"/>
  <c r="B7446" i="7"/>
  <c r="A7446" i="7" s="1"/>
  <c r="B7445" i="7"/>
  <c r="A7445" i="7" s="1"/>
  <c r="B7444" i="7"/>
  <c r="A7444" i="7" s="1"/>
  <c r="B7443" i="7"/>
  <c r="A7443" i="7" s="1"/>
  <c r="B7442" i="7"/>
  <c r="A7442" i="7" s="1"/>
  <c r="B7441" i="7"/>
  <c r="A7441" i="7" s="1"/>
  <c r="B7440" i="7"/>
  <c r="A7440" i="7" s="1"/>
  <c r="B7439" i="7"/>
  <c r="A7439" i="7" s="1"/>
  <c r="B7438" i="7"/>
  <c r="A7438" i="7" s="1"/>
  <c r="B7437" i="7"/>
  <c r="A7437" i="7" s="1"/>
  <c r="B7436" i="7"/>
  <c r="A7436" i="7" s="1"/>
  <c r="B7435" i="7"/>
  <c r="A7435" i="7" s="1"/>
  <c r="B7434" i="7"/>
  <c r="A7434" i="7" s="1"/>
  <c r="B7433" i="7"/>
  <c r="A7433" i="7" s="1"/>
  <c r="B7432" i="7"/>
  <c r="A7432" i="7" s="1"/>
  <c r="B7431" i="7"/>
  <c r="A7431" i="7" s="1"/>
  <c r="B7430" i="7"/>
  <c r="A7430" i="7" s="1"/>
  <c r="B7429" i="7"/>
  <c r="A7429" i="7" s="1"/>
  <c r="B7428" i="7"/>
  <c r="A7428" i="7" s="1"/>
  <c r="B7427" i="7"/>
  <c r="A7427" i="7" s="1"/>
  <c r="B7426" i="7"/>
  <c r="A7426" i="7" s="1"/>
  <c r="B7425" i="7"/>
  <c r="A7425" i="7" s="1"/>
  <c r="B7424" i="7"/>
  <c r="A7424" i="7" s="1"/>
  <c r="B7423" i="7"/>
  <c r="A7423" i="7" s="1"/>
  <c r="B7422" i="7"/>
  <c r="A7422" i="7" s="1"/>
  <c r="B7421" i="7"/>
  <c r="A7421" i="7" s="1"/>
  <c r="B7420" i="7"/>
  <c r="A7420" i="7" s="1"/>
  <c r="B7419" i="7"/>
  <c r="A7419" i="7" s="1"/>
  <c r="B7418" i="7"/>
  <c r="A7418" i="7" s="1"/>
  <c r="B7417" i="7"/>
  <c r="A7417" i="7" s="1"/>
  <c r="B7416" i="7"/>
  <c r="A7416" i="7" s="1"/>
  <c r="B7415" i="7"/>
  <c r="A7415" i="7" s="1"/>
  <c r="B7414" i="7"/>
  <c r="A7414" i="7" s="1"/>
  <c r="B7413" i="7"/>
  <c r="A7413" i="7" s="1"/>
  <c r="B7412" i="7"/>
  <c r="A7412" i="7" s="1"/>
  <c r="B7411" i="7"/>
  <c r="A7411" i="7" s="1"/>
  <c r="B7410" i="7"/>
  <c r="A7410" i="7" s="1"/>
  <c r="B7409" i="7"/>
  <c r="A7409" i="7" s="1"/>
  <c r="B7408" i="7"/>
  <c r="A7408" i="7" s="1"/>
  <c r="B7407" i="7"/>
  <c r="A7407" i="7" s="1"/>
  <c r="B7406" i="7"/>
  <c r="A7406" i="7" s="1"/>
  <c r="B7405" i="7"/>
  <c r="A7405" i="7" s="1"/>
  <c r="B7404" i="7"/>
  <c r="A7404" i="7" s="1"/>
  <c r="B7403" i="7"/>
  <c r="A7403" i="7" s="1"/>
  <c r="B7402" i="7"/>
  <c r="A7402" i="7" s="1"/>
  <c r="B7401" i="7"/>
  <c r="A7401" i="7" s="1"/>
  <c r="B7400" i="7"/>
  <c r="A7400" i="7" s="1"/>
  <c r="B7399" i="7"/>
  <c r="A7399" i="7" s="1"/>
  <c r="B7398" i="7"/>
  <c r="A7398" i="7" s="1"/>
  <c r="B7397" i="7"/>
  <c r="A7397" i="7" s="1"/>
  <c r="B7396" i="7"/>
  <c r="A7396" i="7" s="1"/>
  <c r="B7395" i="7"/>
  <c r="A7395" i="7" s="1"/>
  <c r="B7394" i="7"/>
  <c r="A7394" i="7" s="1"/>
  <c r="B7393" i="7"/>
  <c r="A7393" i="7" s="1"/>
  <c r="B7392" i="7"/>
  <c r="A7392" i="7" s="1"/>
  <c r="B7391" i="7"/>
  <c r="A7391" i="7" s="1"/>
  <c r="B7390" i="7"/>
  <c r="A7390" i="7" s="1"/>
  <c r="B7389" i="7"/>
  <c r="A7389" i="7" s="1"/>
  <c r="B7388" i="7"/>
  <c r="A7388" i="7" s="1"/>
  <c r="B7387" i="7"/>
  <c r="A7387" i="7" s="1"/>
  <c r="B7386" i="7"/>
  <c r="A7386" i="7" s="1"/>
  <c r="B7385" i="7"/>
  <c r="A7385" i="7" s="1"/>
  <c r="B7384" i="7"/>
  <c r="A7384" i="7" s="1"/>
  <c r="B7383" i="7"/>
  <c r="A7383" i="7" s="1"/>
  <c r="B7382" i="7"/>
  <c r="A7382" i="7" s="1"/>
  <c r="B7381" i="7"/>
  <c r="A7381" i="7" s="1"/>
  <c r="B7380" i="7"/>
  <c r="A7380" i="7" s="1"/>
  <c r="B7379" i="7"/>
  <c r="A7379" i="7" s="1"/>
  <c r="B7378" i="7"/>
  <c r="A7378" i="7" s="1"/>
  <c r="B7377" i="7"/>
  <c r="A7377" i="7" s="1"/>
  <c r="B7376" i="7"/>
  <c r="A7376" i="7" s="1"/>
  <c r="B7375" i="7"/>
  <c r="A7375" i="7" s="1"/>
  <c r="B7374" i="7"/>
  <c r="A7374" i="7" s="1"/>
  <c r="B7373" i="7"/>
  <c r="A7373" i="7" s="1"/>
  <c r="B7372" i="7"/>
  <c r="A7372" i="7" s="1"/>
  <c r="B7371" i="7"/>
  <c r="A7371" i="7" s="1"/>
  <c r="B7370" i="7"/>
  <c r="A7370" i="7" s="1"/>
  <c r="B7369" i="7"/>
  <c r="A7369" i="7" s="1"/>
  <c r="B7368" i="7"/>
  <c r="A7368" i="7" s="1"/>
  <c r="B7367" i="7"/>
  <c r="A7367" i="7" s="1"/>
  <c r="B7366" i="7"/>
  <c r="A7366" i="7" s="1"/>
  <c r="B7365" i="7"/>
  <c r="A7365" i="7" s="1"/>
  <c r="B7364" i="7"/>
  <c r="A7364" i="7" s="1"/>
  <c r="B7363" i="7"/>
  <c r="A7363" i="7" s="1"/>
  <c r="B7362" i="7"/>
  <c r="A7362" i="7" s="1"/>
  <c r="B7361" i="7"/>
  <c r="A7361" i="7" s="1"/>
  <c r="B7360" i="7"/>
  <c r="A7360" i="7" s="1"/>
  <c r="B7359" i="7"/>
  <c r="A7359" i="7" s="1"/>
  <c r="B7358" i="7"/>
  <c r="A7358" i="7" s="1"/>
  <c r="B7357" i="7"/>
  <c r="A7357" i="7" s="1"/>
  <c r="B7356" i="7"/>
  <c r="A7356" i="7" s="1"/>
  <c r="B7355" i="7"/>
  <c r="A7355" i="7" s="1"/>
  <c r="B7354" i="7"/>
  <c r="A7354" i="7" s="1"/>
  <c r="B7353" i="7"/>
  <c r="A7353" i="7" s="1"/>
  <c r="B7352" i="7"/>
  <c r="A7352" i="7" s="1"/>
  <c r="B7351" i="7"/>
  <c r="A7351" i="7" s="1"/>
  <c r="B7350" i="7"/>
  <c r="A7350" i="7" s="1"/>
  <c r="B7349" i="7"/>
  <c r="A7349" i="7" s="1"/>
  <c r="B7348" i="7"/>
  <c r="A7348" i="7" s="1"/>
  <c r="B7347" i="7"/>
  <c r="A7347" i="7" s="1"/>
  <c r="B7346" i="7"/>
  <c r="A7346" i="7" s="1"/>
  <c r="B7345" i="7"/>
  <c r="A7345" i="7" s="1"/>
  <c r="B7344" i="7"/>
  <c r="A7344" i="7" s="1"/>
  <c r="B7343" i="7"/>
  <c r="A7343" i="7" s="1"/>
  <c r="B7342" i="7"/>
  <c r="A7342" i="7" s="1"/>
  <c r="B7341" i="7"/>
  <c r="A7341" i="7" s="1"/>
  <c r="B7340" i="7"/>
  <c r="A7340" i="7" s="1"/>
  <c r="B7339" i="7"/>
  <c r="A7339" i="7" s="1"/>
  <c r="B7338" i="7"/>
  <c r="A7338" i="7" s="1"/>
  <c r="B7337" i="7"/>
  <c r="A7337" i="7" s="1"/>
  <c r="B7336" i="7"/>
  <c r="A7336" i="7" s="1"/>
  <c r="B7335" i="7"/>
  <c r="A7335" i="7" s="1"/>
  <c r="B7334" i="7"/>
  <c r="A7334" i="7" s="1"/>
  <c r="B7333" i="7"/>
  <c r="A7333" i="7" s="1"/>
  <c r="B7332" i="7"/>
  <c r="A7332" i="7" s="1"/>
  <c r="B7331" i="7"/>
  <c r="A7331" i="7" s="1"/>
  <c r="B7330" i="7"/>
  <c r="A7330" i="7" s="1"/>
  <c r="B7329" i="7"/>
  <c r="A7329" i="7" s="1"/>
  <c r="B7328" i="7"/>
  <c r="A7328" i="7" s="1"/>
  <c r="B7327" i="7"/>
  <c r="A7327" i="7" s="1"/>
  <c r="B7326" i="7"/>
  <c r="A7326" i="7" s="1"/>
  <c r="B7325" i="7"/>
  <c r="A7325" i="7" s="1"/>
  <c r="B7324" i="7"/>
  <c r="A7324" i="7" s="1"/>
  <c r="B7323" i="7"/>
  <c r="A7323" i="7" s="1"/>
  <c r="B7322" i="7"/>
  <c r="A7322" i="7" s="1"/>
  <c r="B7321" i="7"/>
  <c r="A7321" i="7" s="1"/>
  <c r="B7320" i="7"/>
  <c r="A7320" i="7" s="1"/>
  <c r="B7319" i="7"/>
  <c r="A7319" i="7" s="1"/>
  <c r="B7318" i="7"/>
  <c r="A7318" i="7" s="1"/>
  <c r="B7317" i="7"/>
  <c r="A7317" i="7" s="1"/>
  <c r="B7316" i="7"/>
  <c r="A7316" i="7" s="1"/>
  <c r="B7315" i="7"/>
  <c r="A7315" i="7" s="1"/>
  <c r="B7314" i="7"/>
  <c r="A7314" i="7" s="1"/>
  <c r="B7313" i="7"/>
  <c r="A7313" i="7" s="1"/>
  <c r="B7312" i="7"/>
  <c r="A7312" i="7" s="1"/>
  <c r="B7311" i="7"/>
  <c r="A7311" i="7" s="1"/>
  <c r="B7310" i="7"/>
  <c r="A7310" i="7" s="1"/>
  <c r="B7309" i="7"/>
  <c r="A7309" i="7" s="1"/>
  <c r="B7308" i="7"/>
  <c r="A7308" i="7" s="1"/>
  <c r="B7307" i="7"/>
  <c r="A7307" i="7" s="1"/>
  <c r="B7306" i="7"/>
  <c r="A7306" i="7" s="1"/>
  <c r="B7305" i="7"/>
  <c r="A7305" i="7" s="1"/>
  <c r="B7304" i="7"/>
  <c r="A7304" i="7" s="1"/>
  <c r="B7303" i="7"/>
  <c r="A7303" i="7" s="1"/>
  <c r="B7302" i="7"/>
  <c r="A7302" i="7" s="1"/>
  <c r="B7301" i="7"/>
  <c r="A7301" i="7" s="1"/>
  <c r="B7300" i="7"/>
  <c r="A7300" i="7" s="1"/>
  <c r="B7299" i="7"/>
  <c r="A7299" i="7" s="1"/>
  <c r="B7298" i="7"/>
  <c r="A7298" i="7" s="1"/>
  <c r="B7297" i="7"/>
  <c r="A7297" i="7" s="1"/>
  <c r="B7296" i="7"/>
  <c r="A7296" i="7" s="1"/>
  <c r="B7295" i="7"/>
  <c r="A7295" i="7" s="1"/>
  <c r="B7294" i="7"/>
  <c r="A7294" i="7" s="1"/>
  <c r="B7293" i="7"/>
  <c r="A7293" i="7" s="1"/>
  <c r="B7292" i="7"/>
  <c r="A7292" i="7" s="1"/>
  <c r="B7291" i="7"/>
  <c r="A7291" i="7" s="1"/>
  <c r="B7290" i="7"/>
  <c r="A7290" i="7" s="1"/>
  <c r="B7289" i="7"/>
  <c r="A7289" i="7" s="1"/>
  <c r="B7288" i="7"/>
  <c r="A7288" i="7" s="1"/>
  <c r="B7287" i="7"/>
  <c r="A7287" i="7" s="1"/>
  <c r="B7286" i="7"/>
  <c r="A7286" i="7" s="1"/>
  <c r="B7285" i="7"/>
  <c r="A7285" i="7" s="1"/>
  <c r="B7284" i="7"/>
  <c r="A7284" i="7" s="1"/>
  <c r="B7283" i="7"/>
  <c r="A7283" i="7" s="1"/>
  <c r="B7282" i="7"/>
  <c r="A7282" i="7" s="1"/>
  <c r="B7281" i="7"/>
  <c r="A7281" i="7" s="1"/>
  <c r="B7280" i="7"/>
  <c r="A7280" i="7" s="1"/>
  <c r="B7279" i="7"/>
  <c r="A7279" i="7" s="1"/>
  <c r="B7278" i="7"/>
  <c r="A7278" i="7" s="1"/>
  <c r="B7277" i="7"/>
  <c r="A7277" i="7" s="1"/>
  <c r="B7276" i="7"/>
  <c r="A7276" i="7" s="1"/>
  <c r="B7275" i="7"/>
  <c r="A7275" i="7" s="1"/>
  <c r="B7274" i="7"/>
  <c r="A7274" i="7" s="1"/>
  <c r="B7273" i="7"/>
  <c r="A7273" i="7" s="1"/>
  <c r="B7272" i="7"/>
  <c r="A7272" i="7" s="1"/>
  <c r="B7271" i="7"/>
  <c r="A7271" i="7" s="1"/>
  <c r="B7270" i="7"/>
  <c r="A7270" i="7" s="1"/>
  <c r="B7269" i="7"/>
  <c r="A7269" i="7" s="1"/>
  <c r="B7268" i="7"/>
  <c r="A7268" i="7" s="1"/>
  <c r="B7267" i="7"/>
  <c r="A7267" i="7" s="1"/>
  <c r="B7266" i="7"/>
  <c r="A7266" i="7" s="1"/>
  <c r="B7265" i="7"/>
  <c r="A7265" i="7" s="1"/>
  <c r="B7264" i="7"/>
  <c r="A7264" i="7" s="1"/>
  <c r="B7263" i="7"/>
  <c r="A7263" i="7" s="1"/>
  <c r="B7262" i="7"/>
  <c r="A7262" i="7" s="1"/>
  <c r="B7261" i="7"/>
  <c r="A7261" i="7" s="1"/>
  <c r="B7260" i="7"/>
  <c r="A7260" i="7" s="1"/>
  <c r="B7259" i="7"/>
  <c r="A7259" i="7" s="1"/>
  <c r="B7258" i="7"/>
  <c r="A7258" i="7" s="1"/>
  <c r="B7257" i="7"/>
  <c r="A7257" i="7" s="1"/>
  <c r="B7256" i="7"/>
  <c r="A7256" i="7" s="1"/>
  <c r="B7255" i="7"/>
  <c r="A7255" i="7" s="1"/>
  <c r="B7254" i="7"/>
  <c r="A7254" i="7" s="1"/>
  <c r="B7253" i="7"/>
  <c r="A7253" i="7" s="1"/>
  <c r="B7252" i="7"/>
  <c r="A7252" i="7" s="1"/>
  <c r="B7251" i="7"/>
  <c r="A7251" i="7" s="1"/>
  <c r="B7250" i="7"/>
  <c r="A7250" i="7" s="1"/>
  <c r="B7249" i="7"/>
  <c r="A7249" i="7" s="1"/>
  <c r="B7248" i="7"/>
  <c r="A7248" i="7" s="1"/>
  <c r="B7247" i="7"/>
  <c r="A7247" i="7" s="1"/>
  <c r="B7246" i="7"/>
  <c r="A7246" i="7" s="1"/>
  <c r="B7245" i="7"/>
  <c r="A7245" i="7" s="1"/>
  <c r="B7244" i="7"/>
  <c r="A7244" i="7" s="1"/>
  <c r="B7243" i="7"/>
  <c r="A7243" i="7" s="1"/>
  <c r="B7242" i="7"/>
  <c r="A7242" i="7" s="1"/>
  <c r="B7241" i="7"/>
  <c r="A7241" i="7" s="1"/>
  <c r="B7240" i="7"/>
  <c r="A7240" i="7" s="1"/>
  <c r="B7239" i="7"/>
  <c r="A7239" i="7" s="1"/>
  <c r="B7238" i="7"/>
  <c r="A7238" i="7" s="1"/>
  <c r="B7237" i="7"/>
  <c r="A7237" i="7" s="1"/>
  <c r="B7236" i="7"/>
  <c r="A7236" i="7" s="1"/>
  <c r="B7235" i="7"/>
  <c r="A7235" i="7" s="1"/>
  <c r="B7234" i="7"/>
  <c r="A7234" i="7" s="1"/>
  <c r="B7233" i="7"/>
  <c r="A7233" i="7" s="1"/>
  <c r="B7232" i="7"/>
  <c r="A7232" i="7" s="1"/>
  <c r="B7231" i="7"/>
  <c r="A7231" i="7" s="1"/>
  <c r="B7230" i="7"/>
  <c r="A7230" i="7" s="1"/>
  <c r="B7229" i="7"/>
  <c r="A7229" i="7" s="1"/>
  <c r="B7228" i="7"/>
  <c r="A7228" i="7" s="1"/>
  <c r="B7227" i="7"/>
  <c r="A7227" i="7" s="1"/>
  <c r="B7226" i="7"/>
  <c r="A7226" i="7" s="1"/>
  <c r="B7225" i="7"/>
  <c r="A7225" i="7" s="1"/>
  <c r="B7224" i="7"/>
  <c r="A7224" i="7" s="1"/>
  <c r="B7223" i="7"/>
  <c r="A7223" i="7" s="1"/>
  <c r="B7222" i="7"/>
  <c r="A7222" i="7" s="1"/>
  <c r="B7221" i="7"/>
  <c r="A7221" i="7" s="1"/>
  <c r="B7220" i="7"/>
  <c r="A7220" i="7" s="1"/>
  <c r="B7219" i="7"/>
  <c r="A7219" i="7" s="1"/>
  <c r="B7218" i="7"/>
  <c r="A7218" i="7" s="1"/>
  <c r="B7217" i="7"/>
  <c r="A7217" i="7" s="1"/>
  <c r="B7216" i="7"/>
  <c r="A7216" i="7" s="1"/>
  <c r="B7215" i="7"/>
  <c r="A7215" i="7" s="1"/>
  <c r="B7214" i="7"/>
  <c r="A7214" i="7" s="1"/>
  <c r="B7213" i="7"/>
  <c r="A7213" i="7" s="1"/>
  <c r="B7212" i="7"/>
  <c r="A7212" i="7" s="1"/>
  <c r="B7211" i="7"/>
  <c r="A7211" i="7" s="1"/>
  <c r="B7210" i="7"/>
  <c r="A7210" i="7" s="1"/>
  <c r="B7209" i="7"/>
  <c r="A7209" i="7" s="1"/>
  <c r="B7208" i="7"/>
  <c r="A7208" i="7" s="1"/>
  <c r="B7207" i="7"/>
  <c r="A7207" i="7" s="1"/>
  <c r="B7206" i="7"/>
  <c r="A7206" i="7" s="1"/>
  <c r="B7205" i="7"/>
  <c r="A7205" i="7" s="1"/>
  <c r="B7204" i="7"/>
  <c r="A7204" i="7" s="1"/>
  <c r="B7203" i="7"/>
  <c r="A7203" i="7" s="1"/>
  <c r="B7202" i="7"/>
  <c r="A7202" i="7" s="1"/>
  <c r="B7201" i="7"/>
  <c r="A7201" i="7" s="1"/>
  <c r="B7200" i="7"/>
  <c r="A7200" i="7" s="1"/>
  <c r="B7199" i="7"/>
  <c r="A7199" i="7" s="1"/>
  <c r="B7198" i="7"/>
  <c r="A7198" i="7" s="1"/>
  <c r="B7197" i="7"/>
  <c r="A7197" i="7" s="1"/>
  <c r="B7196" i="7"/>
  <c r="A7196" i="7" s="1"/>
  <c r="B7195" i="7"/>
  <c r="A7195" i="7" s="1"/>
  <c r="B7194" i="7"/>
  <c r="A7194" i="7" s="1"/>
  <c r="B7193" i="7"/>
  <c r="A7193" i="7" s="1"/>
  <c r="B7192" i="7"/>
  <c r="A7192" i="7" s="1"/>
  <c r="B7191" i="7"/>
  <c r="A7191" i="7" s="1"/>
  <c r="B7190" i="7"/>
  <c r="A7190" i="7" s="1"/>
  <c r="B7189" i="7"/>
  <c r="A7189" i="7" s="1"/>
  <c r="B7188" i="7"/>
  <c r="A7188" i="7" s="1"/>
  <c r="B7187" i="7"/>
  <c r="A7187" i="7" s="1"/>
  <c r="B7186" i="7"/>
  <c r="A7186" i="7" s="1"/>
  <c r="B7185" i="7"/>
  <c r="A7185" i="7" s="1"/>
  <c r="B7184" i="7"/>
  <c r="A7184" i="7" s="1"/>
  <c r="B7183" i="7"/>
  <c r="A7183" i="7" s="1"/>
  <c r="B7182" i="7"/>
  <c r="A7182" i="7" s="1"/>
  <c r="B7181" i="7"/>
  <c r="A7181" i="7" s="1"/>
  <c r="B7180" i="7"/>
  <c r="A7180" i="7" s="1"/>
  <c r="B7179" i="7"/>
  <c r="A7179" i="7" s="1"/>
  <c r="B7178" i="7"/>
  <c r="A7178" i="7" s="1"/>
  <c r="B7177" i="7"/>
  <c r="A7177" i="7" s="1"/>
  <c r="B7176" i="7"/>
  <c r="A7176" i="7" s="1"/>
  <c r="B7175" i="7"/>
  <c r="A7175" i="7" s="1"/>
  <c r="B7174" i="7"/>
  <c r="A7174" i="7" s="1"/>
  <c r="B7173" i="7"/>
  <c r="A7173" i="7" s="1"/>
  <c r="B7172" i="7"/>
  <c r="A7172" i="7" s="1"/>
  <c r="B7171" i="7"/>
  <c r="A7171" i="7" s="1"/>
  <c r="B7170" i="7"/>
  <c r="A7170" i="7" s="1"/>
  <c r="B7169" i="7"/>
  <c r="A7169" i="7" s="1"/>
  <c r="B7168" i="7"/>
  <c r="A7168" i="7" s="1"/>
  <c r="B7167" i="7"/>
  <c r="A7167" i="7" s="1"/>
  <c r="B7166" i="7"/>
  <c r="A7166" i="7" s="1"/>
  <c r="B7165" i="7"/>
  <c r="A7165" i="7" s="1"/>
  <c r="B7164" i="7"/>
  <c r="A7164" i="7" s="1"/>
  <c r="B7163" i="7"/>
  <c r="A7163" i="7" s="1"/>
  <c r="B7162" i="7"/>
  <c r="A7162" i="7" s="1"/>
  <c r="B7161" i="7"/>
  <c r="A7161" i="7" s="1"/>
  <c r="B7160" i="7"/>
  <c r="A7160" i="7" s="1"/>
  <c r="B7159" i="7"/>
  <c r="A7159" i="7" s="1"/>
  <c r="B7158" i="7"/>
  <c r="A7158" i="7" s="1"/>
  <c r="B7157" i="7"/>
  <c r="A7157" i="7" s="1"/>
  <c r="B7156" i="7"/>
  <c r="A7156" i="7" s="1"/>
  <c r="B7155" i="7"/>
  <c r="A7155" i="7" s="1"/>
  <c r="B7154" i="7"/>
  <c r="A7154" i="7" s="1"/>
  <c r="B7153" i="7"/>
  <c r="A7153" i="7" s="1"/>
  <c r="B7152" i="7"/>
  <c r="A7152" i="7" s="1"/>
  <c r="B7151" i="7"/>
  <c r="A7151" i="7" s="1"/>
  <c r="B7150" i="7"/>
  <c r="A7150" i="7" s="1"/>
  <c r="B7149" i="7"/>
  <c r="A7149" i="7" s="1"/>
  <c r="B7148" i="7"/>
  <c r="A7148" i="7" s="1"/>
  <c r="B7147" i="7"/>
  <c r="A7147" i="7" s="1"/>
  <c r="B7146" i="7"/>
  <c r="A7146" i="7" s="1"/>
  <c r="B7145" i="7"/>
  <c r="A7145" i="7" s="1"/>
  <c r="B7144" i="7"/>
  <c r="A7144" i="7" s="1"/>
  <c r="B7143" i="7"/>
  <c r="A7143" i="7" s="1"/>
  <c r="B7142" i="7"/>
  <c r="A7142" i="7" s="1"/>
  <c r="B7141" i="7"/>
  <c r="A7141" i="7" s="1"/>
  <c r="B7140" i="7"/>
  <c r="A7140" i="7" s="1"/>
  <c r="B7139" i="7"/>
  <c r="A7139" i="7" s="1"/>
  <c r="B7138" i="7"/>
  <c r="A7138" i="7" s="1"/>
  <c r="B7137" i="7"/>
  <c r="A7137" i="7" s="1"/>
  <c r="B7136" i="7"/>
  <c r="A7136" i="7" s="1"/>
  <c r="B7135" i="7"/>
  <c r="A7135" i="7" s="1"/>
  <c r="B7134" i="7"/>
  <c r="A7134" i="7" s="1"/>
  <c r="B7133" i="7"/>
  <c r="A7133" i="7" s="1"/>
  <c r="B7132" i="7"/>
  <c r="A7132" i="7" s="1"/>
  <c r="B7131" i="7"/>
  <c r="A7131" i="7" s="1"/>
  <c r="B7130" i="7"/>
  <c r="A7130" i="7" s="1"/>
  <c r="B7129" i="7"/>
  <c r="A7129" i="7" s="1"/>
  <c r="B7128" i="7"/>
  <c r="A7128" i="7" s="1"/>
  <c r="B7127" i="7"/>
  <c r="A7127" i="7" s="1"/>
  <c r="B7126" i="7"/>
  <c r="A7126" i="7" s="1"/>
  <c r="B7125" i="7"/>
  <c r="A7125" i="7" s="1"/>
  <c r="B7124" i="7"/>
  <c r="A7124" i="7" s="1"/>
  <c r="B7123" i="7"/>
  <c r="A7123" i="7" s="1"/>
  <c r="B7122" i="7"/>
  <c r="A7122" i="7" s="1"/>
  <c r="B7121" i="7"/>
  <c r="A7121" i="7" s="1"/>
  <c r="B7120" i="7"/>
  <c r="A7120" i="7" s="1"/>
  <c r="B7119" i="7"/>
  <c r="A7119" i="7" s="1"/>
  <c r="B7118" i="7"/>
  <c r="A7118" i="7" s="1"/>
  <c r="B7117" i="7"/>
  <c r="A7117" i="7" s="1"/>
  <c r="B7116" i="7"/>
  <c r="A7116" i="7" s="1"/>
  <c r="B7115" i="7"/>
  <c r="A7115" i="7" s="1"/>
  <c r="B7114" i="7"/>
  <c r="A7114" i="7" s="1"/>
  <c r="B7113" i="7"/>
  <c r="A7113" i="7" s="1"/>
  <c r="B7112" i="7"/>
  <c r="A7112" i="7" s="1"/>
  <c r="B7111" i="7"/>
  <c r="A7111" i="7" s="1"/>
  <c r="B7110" i="7"/>
  <c r="A7110" i="7" s="1"/>
  <c r="B7109" i="7"/>
  <c r="A7109" i="7" s="1"/>
  <c r="B7108" i="7"/>
  <c r="A7108" i="7" s="1"/>
  <c r="B7107" i="7"/>
  <c r="A7107" i="7" s="1"/>
  <c r="B7106" i="7"/>
  <c r="A7106" i="7" s="1"/>
  <c r="B7105" i="7"/>
  <c r="A7105" i="7" s="1"/>
  <c r="B7104" i="7"/>
  <c r="A7104" i="7" s="1"/>
  <c r="B7103" i="7"/>
  <c r="A7103" i="7" s="1"/>
  <c r="B7102" i="7"/>
  <c r="A7102" i="7" s="1"/>
  <c r="B7101" i="7"/>
  <c r="A7101" i="7" s="1"/>
  <c r="B7100" i="7"/>
  <c r="A7100" i="7" s="1"/>
  <c r="B7099" i="7"/>
  <c r="A7099" i="7" s="1"/>
  <c r="B7098" i="7"/>
  <c r="A7098" i="7" s="1"/>
  <c r="B7097" i="7"/>
  <c r="A7097" i="7" s="1"/>
  <c r="B7096" i="7"/>
  <c r="A7096" i="7" s="1"/>
  <c r="B7095" i="7"/>
  <c r="A7095" i="7" s="1"/>
  <c r="B7094" i="7"/>
  <c r="A7094" i="7" s="1"/>
  <c r="B7093" i="7"/>
  <c r="A7093" i="7" s="1"/>
  <c r="B7092" i="7"/>
  <c r="A7092" i="7" s="1"/>
  <c r="B7091" i="7"/>
  <c r="A7091" i="7" s="1"/>
  <c r="B7090" i="7"/>
  <c r="A7090" i="7" s="1"/>
  <c r="B7089" i="7"/>
  <c r="A7089" i="7" s="1"/>
  <c r="B7088" i="7"/>
  <c r="A7088" i="7" s="1"/>
  <c r="B7087" i="7"/>
  <c r="A7087" i="7" s="1"/>
  <c r="B7086" i="7"/>
  <c r="A7086" i="7" s="1"/>
  <c r="B7085" i="7"/>
  <c r="A7085" i="7" s="1"/>
  <c r="B7084" i="7"/>
  <c r="A7084" i="7" s="1"/>
  <c r="B7083" i="7"/>
  <c r="A7083" i="7" s="1"/>
  <c r="B7082" i="7"/>
  <c r="A7082" i="7" s="1"/>
  <c r="B7081" i="7"/>
  <c r="A7081" i="7" s="1"/>
  <c r="B7080" i="7"/>
  <c r="A7080" i="7" s="1"/>
  <c r="B7079" i="7"/>
  <c r="A7079" i="7" s="1"/>
  <c r="B7078" i="7"/>
  <c r="A7078" i="7" s="1"/>
  <c r="B7077" i="7"/>
  <c r="A7077" i="7" s="1"/>
  <c r="B7076" i="7"/>
  <c r="A7076" i="7" s="1"/>
  <c r="B7075" i="7"/>
  <c r="A7075" i="7" s="1"/>
  <c r="B7074" i="7"/>
  <c r="A7074" i="7" s="1"/>
  <c r="B7073" i="7"/>
  <c r="A7073" i="7" s="1"/>
  <c r="B7072" i="7"/>
  <c r="A7072" i="7" s="1"/>
  <c r="B7071" i="7"/>
  <c r="A7071" i="7" s="1"/>
  <c r="B7070" i="7"/>
  <c r="A7070" i="7" s="1"/>
  <c r="B7069" i="7"/>
  <c r="A7069" i="7" s="1"/>
  <c r="B7068" i="7"/>
  <c r="A7068" i="7" s="1"/>
  <c r="B7067" i="7"/>
  <c r="A7067" i="7" s="1"/>
  <c r="B7066" i="7"/>
  <c r="A7066" i="7" s="1"/>
  <c r="B7065" i="7"/>
  <c r="A7065" i="7" s="1"/>
  <c r="B7064" i="7"/>
  <c r="A7064" i="7" s="1"/>
  <c r="B7063" i="7"/>
  <c r="A7063" i="7" s="1"/>
  <c r="B7062" i="7"/>
  <c r="A7062" i="7" s="1"/>
  <c r="B7061" i="7"/>
  <c r="A7061" i="7" s="1"/>
  <c r="B7060" i="7"/>
  <c r="A7060" i="7" s="1"/>
  <c r="B7059" i="7"/>
  <c r="A7059" i="7" s="1"/>
  <c r="B7058" i="7"/>
  <c r="A7058" i="7" s="1"/>
  <c r="B7057" i="7"/>
  <c r="A7057" i="7" s="1"/>
  <c r="B7056" i="7"/>
  <c r="A7056" i="7" s="1"/>
  <c r="B7055" i="7"/>
  <c r="A7055" i="7" s="1"/>
  <c r="B7054" i="7"/>
  <c r="A7054" i="7" s="1"/>
  <c r="B7053" i="7"/>
  <c r="A7053" i="7" s="1"/>
  <c r="B7052" i="7"/>
  <c r="A7052" i="7" s="1"/>
  <c r="B7051" i="7"/>
  <c r="A7051" i="7" s="1"/>
  <c r="B7050" i="7"/>
  <c r="A7050" i="7" s="1"/>
  <c r="B7049" i="7"/>
  <c r="A7049" i="7" s="1"/>
  <c r="B7048" i="7"/>
  <c r="A7048" i="7" s="1"/>
  <c r="B7047" i="7"/>
  <c r="A7047" i="7" s="1"/>
  <c r="B7046" i="7"/>
  <c r="A7046" i="7" s="1"/>
  <c r="B7045" i="7"/>
  <c r="A7045" i="7" s="1"/>
  <c r="B7044" i="7"/>
  <c r="A7044" i="7" s="1"/>
  <c r="B7043" i="7"/>
  <c r="A7043" i="7" s="1"/>
  <c r="B7042" i="7"/>
  <c r="A7042" i="7" s="1"/>
  <c r="B7041" i="7"/>
  <c r="A7041" i="7" s="1"/>
  <c r="B7040" i="7"/>
  <c r="A7040" i="7" s="1"/>
  <c r="B7039" i="7"/>
  <c r="A7039" i="7" s="1"/>
  <c r="B7038" i="7"/>
  <c r="A7038" i="7" s="1"/>
  <c r="B7037" i="7"/>
  <c r="A7037" i="7" s="1"/>
  <c r="B7036" i="7"/>
  <c r="A7036" i="7" s="1"/>
  <c r="B7035" i="7"/>
  <c r="A7035" i="7" s="1"/>
  <c r="B7034" i="7"/>
  <c r="A7034" i="7" s="1"/>
  <c r="B7033" i="7"/>
  <c r="A7033" i="7" s="1"/>
  <c r="B7032" i="7"/>
  <c r="A7032" i="7" s="1"/>
  <c r="B7031" i="7"/>
  <c r="A7031" i="7" s="1"/>
  <c r="B7030" i="7"/>
  <c r="A7030" i="7" s="1"/>
  <c r="B7029" i="7"/>
  <c r="A7029" i="7" s="1"/>
  <c r="B7028" i="7"/>
  <c r="A7028" i="7" s="1"/>
  <c r="B7027" i="7"/>
  <c r="A7027" i="7" s="1"/>
  <c r="B7026" i="7"/>
  <c r="A7026" i="7" s="1"/>
  <c r="B7025" i="7"/>
  <c r="A7025" i="7" s="1"/>
  <c r="B7024" i="7"/>
  <c r="A7024" i="7" s="1"/>
  <c r="B7023" i="7"/>
  <c r="A7023" i="7" s="1"/>
  <c r="B7022" i="7"/>
  <c r="A7022" i="7" s="1"/>
  <c r="B7021" i="7"/>
  <c r="A7021" i="7" s="1"/>
  <c r="B7020" i="7"/>
  <c r="A7020" i="7" s="1"/>
  <c r="B7019" i="7"/>
  <c r="A7019" i="7" s="1"/>
  <c r="B7018" i="7"/>
  <c r="A7018" i="7" s="1"/>
  <c r="B7017" i="7"/>
  <c r="A7017" i="7" s="1"/>
  <c r="B7016" i="7"/>
  <c r="A7016" i="7" s="1"/>
  <c r="B7015" i="7"/>
  <c r="A7015" i="7" s="1"/>
  <c r="B7014" i="7"/>
  <c r="A7014" i="7" s="1"/>
  <c r="B7013" i="7"/>
  <c r="A7013" i="7" s="1"/>
  <c r="B7012" i="7"/>
  <c r="A7012" i="7" s="1"/>
  <c r="B7011" i="7"/>
  <c r="A7011" i="7" s="1"/>
  <c r="B7010" i="7"/>
  <c r="A7010" i="7" s="1"/>
  <c r="B7009" i="7"/>
  <c r="A7009" i="7" s="1"/>
  <c r="B7008" i="7"/>
  <c r="A7008" i="7" s="1"/>
  <c r="B7007" i="7"/>
  <c r="A7007" i="7" s="1"/>
  <c r="B7006" i="7"/>
  <c r="A7006" i="7" s="1"/>
  <c r="B7005" i="7"/>
  <c r="A7005" i="7" s="1"/>
  <c r="B7004" i="7"/>
  <c r="A7004" i="7" s="1"/>
  <c r="B7003" i="7"/>
  <c r="A7003" i="7" s="1"/>
  <c r="B7002" i="7"/>
  <c r="A7002" i="7" s="1"/>
  <c r="B7001" i="7"/>
  <c r="A7001" i="7" s="1"/>
  <c r="B7000" i="7"/>
  <c r="A7000" i="7" s="1"/>
  <c r="B6999" i="7"/>
  <c r="A6999" i="7" s="1"/>
  <c r="B6998" i="7"/>
  <c r="A6998" i="7" s="1"/>
  <c r="B6997" i="7"/>
  <c r="A6997" i="7" s="1"/>
  <c r="B6996" i="7"/>
  <c r="A6996" i="7" s="1"/>
  <c r="B6995" i="7"/>
  <c r="A6995" i="7" s="1"/>
  <c r="B6994" i="7"/>
  <c r="A6994" i="7" s="1"/>
  <c r="B6993" i="7"/>
  <c r="A6993" i="7" s="1"/>
  <c r="B6992" i="7"/>
  <c r="A6992" i="7" s="1"/>
  <c r="B6991" i="7"/>
  <c r="A6991" i="7" s="1"/>
  <c r="B6990" i="7"/>
  <c r="A6990" i="7" s="1"/>
  <c r="B6989" i="7"/>
  <c r="A6989" i="7" s="1"/>
  <c r="B6988" i="7"/>
  <c r="A6988" i="7" s="1"/>
  <c r="B6987" i="7"/>
  <c r="A6987" i="7" s="1"/>
  <c r="B6986" i="7"/>
  <c r="A6986" i="7" s="1"/>
  <c r="B6985" i="7"/>
  <c r="A6985" i="7" s="1"/>
  <c r="B6984" i="7"/>
  <c r="A6984" i="7" s="1"/>
  <c r="B6983" i="7"/>
  <c r="A6983" i="7" s="1"/>
  <c r="B6982" i="7"/>
  <c r="A6982" i="7" s="1"/>
  <c r="B6981" i="7"/>
  <c r="A6981" i="7" s="1"/>
  <c r="B6980" i="7"/>
  <c r="A6980" i="7" s="1"/>
  <c r="B6979" i="7"/>
  <c r="A6979" i="7" s="1"/>
  <c r="B6978" i="7"/>
  <c r="A6978" i="7" s="1"/>
  <c r="B6977" i="7"/>
  <c r="A6977" i="7" s="1"/>
  <c r="B6976" i="7"/>
  <c r="A6976" i="7" s="1"/>
  <c r="B6975" i="7"/>
  <c r="A6975" i="7" s="1"/>
  <c r="B6974" i="7"/>
  <c r="A6974" i="7" s="1"/>
  <c r="B6973" i="7"/>
  <c r="A6973" i="7" s="1"/>
  <c r="B6972" i="7"/>
  <c r="A6972" i="7" s="1"/>
  <c r="B6971" i="7"/>
  <c r="A6971" i="7" s="1"/>
  <c r="B6970" i="7"/>
  <c r="A6970" i="7" s="1"/>
  <c r="B6969" i="7"/>
  <c r="A6969" i="7" s="1"/>
  <c r="B6968" i="7"/>
  <c r="A6968" i="7" s="1"/>
  <c r="B6967" i="7"/>
  <c r="A6967" i="7" s="1"/>
  <c r="B6966" i="7"/>
  <c r="A6966" i="7" s="1"/>
  <c r="B6965" i="7"/>
  <c r="A6965" i="7" s="1"/>
  <c r="B6964" i="7"/>
  <c r="A6964" i="7" s="1"/>
  <c r="B6963" i="7"/>
  <c r="A6963" i="7" s="1"/>
  <c r="B6962" i="7"/>
  <c r="A6962" i="7" s="1"/>
  <c r="B6961" i="7"/>
  <c r="A6961" i="7" s="1"/>
  <c r="B6960" i="7"/>
  <c r="A6960" i="7" s="1"/>
  <c r="B6959" i="7"/>
  <c r="A6959" i="7" s="1"/>
  <c r="B6958" i="7"/>
  <c r="A6958" i="7" s="1"/>
  <c r="B6957" i="7"/>
  <c r="A6957" i="7" s="1"/>
  <c r="B6956" i="7"/>
  <c r="A6956" i="7" s="1"/>
  <c r="B6955" i="7"/>
  <c r="A6955" i="7" s="1"/>
  <c r="B6954" i="7"/>
  <c r="A6954" i="7" s="1"/>
  <c r="B6953" i="7"/>
  <c r="A6953" i="7" s="1"/>
  <c r="B6952" i="7"/>
  <c r="A6952" i="7" s="1"/>
  <c r="B6951" i="7"/>
  <c r="A6951" i="7" s="1"/>
  <c r="B6950" i="7"/>
  <c r="A6950" i="7" s="1"/>
  <c r="B6949" i="7"/>
  <c r="A6949" i="7" s="1"/>
  <c r="B6948" i="7"/>
  <c r="A6948" i="7" s="1"/>
  <c r="B6947" i="7"/>
  <c r="A6947" i="7" s="1"/>
  <c r="B6946" i="7"/>
  <c r="A6946" i="7" s="1"/>
  <c r="B6945" i="7"/>
  <c r="A6945" i="7" s="1"/>
  <c r="B6944" i="7"/>
  <c r="A6944" i="7" s="1"/>
  <c r="B6943" i="7"/>
  <c r="A6943" i="7" s="1"/>
  <c r="B6942" i="7"/>
  <c r="A6942" i="7" s="1"/>
  <c r="B6941" i="7"/>
  <c r="A6941" i="7" s="1"/>
  <c r="B6940" i="7"/>
  <c r="A6940" i="7" s="1"/>
  <c r="B6939" i="7"/>
  <c r="A6939" i="7" s="1"/>
  <c r="B6938" i="7"/>
  <c r="A6938" i="7" s="1"/>
  <c r="B6937" i="7"/>
  <c r="A6937" i="7" s="1"/>
  <c r="B6936" i="7"/>
  <c r="A6936" i="7" s="1"/>
  <c r="B6935" i="7"/>
  <c r="A6935" i="7" s="1"/>
  <c r="B6934" i="7"/>
  <c r="A6934" i="7" s="1"/>
  <c r="B6933" i="7"/>
  <c r="A6933" i="7" s="1"/>
  <c r="B6932" i="7"/>
  <c r="A6932" i="7" s="1"/>
  <c r="B6931" i="7"/>
  <c r="A6931" i="7" s="1"/>
  <c r="B6930" i="7"/>
  <c r="A6930" i="7" s="1"/>
  <c r="B6929" i="7"/>
  <c r="A6929" i="7" s="1"/>
  <c r="B6928" i="7"/>
  <c r="A6928" i="7" s="1"/>
  <c r="B6927" i="7"/>
  <c r="A6927" i="7" s="1"/>
  <c r="B6926" i="7"/>
  <c r="A6926" i="7" s="1"/>
  <c r="B6925" i="7"/>
  <c r="A6925" i="7" s="1"/>
  <c r="B6924" i="7"/>
  <c r="A6924" i="7" s="1"/>
  <c r="B6923" i="7"/>
  <c r="A6923" i="7" s="1"/>
  <c r="B6922" i="7"/>
  <c r="A6922" i="7" s="1"/>
  <c r="B6921" i="7"/>
  <c r="A6921" i="7" s="1"/>
  <c r="B6920" i="7"/>
  <c r="A6920" i="7" s="1"/>
  <c r="B6919" i="7"/>
  <c r="A6919" i="7" s="1"/>
  <c r="B6918" i="7"/>
  <c r="A6918" i="7" s="1"/>
  <c r="B6917" i="7"/>
  <c r="A6917" i="7" s="1"/>
  <c r="B6916" i="7"/>
  <c r="A6916" i="7" s="1"/>
  <c r="B6915" i="7"/>
  <c r="A6915" i="7" s="1"/>
  <c r="B6914" i="7"/>
  <c r="A6914" i="7" s="1"/>
  <c r="B6913" i="7"/>
  <c r="A6913" i="7" s="1"/>
  <c r="B6912" i="7"/>
  <c r="A6912" i="7" s="1"/>
  <c r="B6911" i="7"/>
  <c r="A6911" i="7" s="1"/>
  <c r="B6910" i="7"/>
  <c r="A6910" i="7" s="1"/>
  <c r="B6909" i="7"/>
  <c r="A6909" i="7" s="1"/>
  <c r="B6908" i="7"/>
  <c r="A6908" i="7" s="1"/>
  <c r="B6907" i="7"/>
  <c r="A6907" i="7" s="1"/>
  <c r="B6906" i="7"/>
  <c r="A6906" i="7" s="1"/>
  <c r="B6905" i="7"/>
  <c r="A6905" i="7" s="1"/>
  <c r="B6904" i="7"/>
  <c r="A6904" i="7" s="1"/>
  <c r="B6903" i="7"/>
  <c r="A6903" i="7" s="1"/>
  <c r="B6902" i="7"/>
  <c r="A6902" i="7" s="1"/>
  <c r="B6901" i="7"/>
  <c r="A6901" i="7" s="1"/>
  <c r="B6900" i="7"/>
  <c r="A6900" i="7" s="1"/>
  <c r="B6899" i="7"/>
  <c r="A6899" i="7" s="1"/>
  <c r="B6898" i="7"/>
  <c r="A6898" i="7" s="1"/>
  <c r="B6897" i="7"/>
  <c r="A6897" i="7" s="1"/>
  <c r="B6896" i="7"/>
  <c r="A6896" i="7" s="1"/>
  <c r="B6895" i="7"/>
  <c r="A6895" i="7" s="1"/>
  <c r="B6894" i="7"/>
  <c r="A6894" i="7" s="1"/>
  <c r="B6893" i="7"/>
  <c r="A6893" i="7" s="1"/>
  <c r="B6892" i="7"/>
  <c r="A6892" i="7" s="1"/>
  <c r="B6891" i="7"/>
  <c r="A6891" i="7" s="1"/>
  <c r="B6890" i="7"/>
  <c r="A6890" i="7" s="1"/>
  <c r="B6889" i="7"/>
  <c r="A6889" i="7" s="1"/>
  <c r="B6888" i="7"/>
  <c r="A6888" i="7" s="1"/>
  <c r="B6887" i="7"/>
  <c r="A6887" i="7" s="1"/>
  <c r="B6886" i="7"/>
  <c r="A6886" i="7" s="1"/>
  <c r="B6885" i="7"/>
  <c r="A6885" i="7" s="1"/>
  <c r="B6884" i="7"/>
  <c r="A6884" i="7" s="1"/>
  <c r="B6883" i="7"/>
  <c r="A6883" i="7" s="1"/>
  <c r="B6882" i="7"/>
  <c r="A6882" i="7" s="1"/>
  <c r="B6881" i="7"/>
  <c r="A6881" i="7" s="1"/>
  <c r="B6880" i="7"/>
  <c r="A6880" i="7" s="1"/>
  <c r="B6879" i="7"/>
  <c r="A6879" i="7" s="1"/>
  <c r="B6878" i="7"/>
  <c r="A6878" i="7" s="1"/>
  <c r="B6877" i="7"/>
  <c r="A6877" i="7" s="1"/>
  <c r="B6876" i="7"/>
  <c r="A6876" i="7" s="1"/>
  <c r="B6875" i="7"/>
  <c r="A6875" i="7" s="1"/>
  <c r="B6874" i="7"/>
  <c r="A6874" i="7" s="1"/>
  <c r="B6873" i="7"/>
  <c r="A6873" i="7" s="1"/>
  <c r="B6872" i="7"/>
  <c r="A6872" i="7" s="1"/>
  <c r="B6871" i="7"/>
  <c r="A6871" i="7" s="1"/>
  <c r="B6870" i="7"/>
  <c r="A6870" i="7" s="1"/>
  <c r="B6869" i="7"/>
  <c r="A6869" i="7" s="1"/>
  <c r="B6868" i="7"/>
  <c r="A6868" i="7" s="1"/>
  <c r="B6867" i="7"/>
  <c r="A6867" i="7" s="1"/>
  <c r="B6866" i="7"/>
  <c r="A6866" i="7" s="1"/>
  <c r="B6865" i="7"/>
  <c r="A6865" i="7" s="1"/>
  <c r="B6864" i="7"/>
  <c r="A6864" i="7" s="1"/>
  <c r="B6863" i="7"/>
  <c r="A6863" i="7" s="1"/>
  <c r="B6862" i="7"/>
  <c r="A6862" i="7" s="1"/>
  <c r="B6861" i="7"/>
  <c r="A6861" i="7" s="1"/>
  <c r="B6860" i="7"/>
  <c r="A6860" i="7" s="1"/>
  <c r="B6859" i="7"/>
  <c r="A6859" i="7" s="1"/>
  <c r="B6858" i="7"/>
  <c r="A6858" i="7" s="1"/>
  <c r="B6857" i="7"/>
  <c r="A6857" i="7" s="1"/>
  <c r="B6856" i="7"/>
  <c r="A6856" i="7" s="1"/>
  <c r="B6855" i="7"/>
  <c r="A6855" i="7" s="1"/>
  <c r="B6854" i="7"/>
  <c r="A6854" i="7" s="1"/>
  <c r="B6853" i="7"/>
  <c r="A6853" i="7" s="1"/>
  <c r="B6852" i="7"/>
  <c r="A6852" i="7" s="1"/>
  <c r="B6851" i="7"/>
  <c r="A6851" i="7" s="1"/>
  <c r="B6850" i="7"/>
  <c r="A6850" i="7" s="1"/>
  <c r="B6849" i="7"/>
  <c r="A6849" i="7" s="1"/>
  <c r="B6848" i="7"/>
  <c r="A6848" i="7" s="1"/>
  <c r="B6847" i="7"/>
  <c r="A6847" i="7" s="1"/>
  <c r="B6846" i="7"/>
  <c r="A6846" i="7" s="1"/>
  <c r="B6845" i="7"/>
  <c r="A6845" i="7" s="1"/>
  <c r="B6844" i="7"/>
  <c r="A6844" i="7" s="1"/>
  <c r="B6843" i="7"/>
  <c r="A6843" i="7" s="1"/>
  <c r="B6842" i="7"/>
  <c r="A6842" i="7" s="1"/>
  <c r="B6841" i="7"/>
  <c r="A6841" i="7" s="1"/>
  <c r="B6840" i="7"/>
  <c r="A6840" i="7" s="1"/>
  <c r="B6839" i="7"/>
  <c r="A6839" i="7" s="1"/>
  <c r="B6838" i="7"/>
  <c r="A6838" i="7" s="1"/>
  <c r="B6837" i="7"/>
  <c r="A6837" i="7" s="1"/>
  <c r="B6836" i="7"/>
  <c r="A6836" i="7" s="1"/>
  <c r="B6835" i="7"/>
  <c r="A6835" i="7" s="1"/>
  <c r="B6834" i="7"/>
  <c r="A6834" i="7" s="1"/>
  <c r="B6833" i="7"/>
  <c r="A6833" i="7" s="1"/>
  <c r="B6832" i="7"/>
  <c r="A6832" i="7" s="1"/>
  <c r="B6831" i="7"/>
  <c r="A6831" i="7" s="1"/>
  <c r="B6830" i="7"/>
  <c r="A6830" i="7" s="1"/>
  <c r="B6829" i="7"/>
  <c r="A6829" i="7" s="1"/>
  <c r="B6828" i="7"/>
  <c r="A6828" i="7" s="1"/>
  <c r="B6827" i="7"/>
  <c r="A6827" i="7" s="1"/>
  <c r="B6826" i="7"/>
  <c r="A6826" i="7" s="1"/>
  <c r="B6825" i="7"/>
  <c r="A6825" i="7" s="1"/>
  <c r="B6824" i="7"/>
  <c r="A6824" i="7" s="1"/>
  <c r="B6823" i="7"/>
  <c r="A6823" i="7" s="1"/>
  <c r="B6822" i="7"/>
  <c r="A6822" i="7" s="1"/>
  <c r="B6821" i="7"/>
  <c r="A6821" i="7" s="1"/>
  <c r="B6820" i="7"/>
  <c r="A6820" i="7" s="1"/>
  <c r="B6819" i="7"/>
  <c r="A6819" i="7" s="1"/>
  <c r="B6818" i="7"/>
  <c r="A6818" i="7" s="1"/>
  <c r="B6817" i="7"/>
  <c r="A6817" i="7" s="1"/>
  <c r="B6816" i="7"/>
  <c r="A6816" i="7" s="1"/>
  <c r="B6815" i="7"/>
  <c r="A6815" i="7" s="1"/>
  <c r="B6814" i="7"/>
  <c r="A6814" i="7" s="1"/>
  <c r="B6813" i="7"/>
  <c r="A6813" i="7" s="1"/>
  <c r="B6812" i="7"/>
  <c r="A6812" i="7" s="1"/>
  <c r="B6811" i="7"/>
  <c r="A6811" i="7" s="1"/>
  <c r="B6810" i="7"/>
  <c r="A6810" i="7" s="1"/>
  <c r="B6809" i="7"/>
  <c r="A6809" i="7" s="1"/>
  <c r="B6808" i="7"/>
  <c r="A6808" i="7" s="1"/>
  <c r="B6807" i="7"/>
  <c r="A6807" i="7" s="1"/>
  <c r="B6806" i="7"/>
  <c r="A6806" i="7" s="1"/>
  <c r="B6805" i="7"/>
  <c r="A6805" i="7" s="1"/>
  <c r="B6804" i="7"/>
  <c r="A6804" i="7" s="1"/>
  <c r="B6803" i="7"/>
  <c r="A6803" i="7" s="1"/>
  <c r="B6802" i="7"/>
  <c r="A6802" i="7" s="1"/>
  <c r="B6801" i="7"/>
  <c r="A6801" i="7" s="1"/>
  <c r="B6800" i="7"/>
  <c r="A6800" i="7" s="1"/>
  <c r="B6799" i="7"/>
  <c r="A6799" i="7" s="1"/>
  <c r="B6798" i="7"/>
  <c r="A6798" i="7" s="1"/>
  <c r="B6797" i="7"/>
  <c r="A6797" i="7" s="1"/>
  <c r="B6796" i="7"/>
  <c r="A6796" i="7" s="1"/>
  <c r="B6795" i="7"/>
  <c r="A6795" i="7" s="1"/>
  <c r="B6794" i="7"/>
  <c r="A6794" i="7" s="1"/>
  <c r="B6793" i="7"/>
  <c r="A6793" i="7" s="1"/>
  <c r="B6792" i="7"/>
  <c r="A6792" i="7" s="1"/>
  <c r="B6791" i="7"/>
  <c r="A6791" i="7" s="1"/>
  <c r="B6790" i="7"/>
  <c r="A6790" i="7" s="1"/>
  <c r="B6789" i="7"/>
  <c r="A6789" i="7" s="1"/>
  <c r="B6788" i="7"/>
  <c r="A6788" i="7" s="1"/>
  <c r="B6787" i="7"/>
  <c r="A6787" i="7" s="1"/>
  <c r="B6786" i="7"/>
  <c r="A6786" i="7" s="1"/>
  <c r="B6785" i="7"/>
  <c r="A6785" i="7" s="1"/>
  <c r="B6784" i="7"/>
  <c r="A6784" i="7" s="1"/>
  <c r="B6783" i="7"/>
  <c r="A6783" i="7" s="1"/>
  <c r="B6782" i="7"/>
  <c r="A6782" i="7" s="1"/>
  <c r="B6781" i="7"/>
  <c r="A6781" i="7" s="1"/>
  <c r="B6780" i="7"/>
  <c r="A6780" i="7" s="1"/>
  <c r="B6779" i="7"/>
  <c r="A6779" i="7" s="1"/>
  <c r="B6778" i="7"/>
  <c r="A6778" i="7" s="1"/>
  <c r="B6777" i="7"/>
  <c r="A6777" i="7" s="1"/>
  <c r="B6776" i="7"/>
  <c r="A6776" i="7" s="1"/>
  <c r="B6775" i="7"/>
  <c r="A6775" i="7" s="1"/>
  <c r="B6774" i="7"/>
  <c r="A6774" i="7" s="1"/>
  <c r="B6773" i="7"/>
  <c r="A6773" i="7" s="1"/>
  <c r="B6772" i="7"/>
  <c r="A6772" i="7" s="1"/>
  <c r="B6771" i="7"/>
  <c r="A6771" i="7" s="1"/>
  <c r="B6770" i="7"/>
  <c r="A6770" i="7" s="1"/>
  <c r="B6769" i="7"/>
  <c r="A6769" i="7" s="1"/>
  <c r="B6768" i="7"/>
  <c r="A6768" i="7" s="1"/>
  <c r="B6767" i="7"/>
  <c r="A6767" i="7" s="1"/>
  <c r="B6766" i="7"/>
  <c r="A6766" i="7" s="1"/>
  <c r="B6765" i="7"/>
  <c r="A6765" i="7" s="1"/>
  <c r="B6764" i="7"/>
  <c r="A6764" i="7" s="1"/>
  <c r="B6763" i="7"/>
  <c r="A6763" i="7" s="1"/>
  <c r="B6762" i="7"/>
  <c r="A6762" i="7" s="1"/>
  <c r="B6761" i="7"/>
  <c r="A6761" i="7" s="1"/>
  <c r="B6760" i="7"/>
  <c r="A6760" i="7" s="1"/>
  <c r="B6759" i="7"/>
  <c r="A6759" i="7" s="1"/>
  <c r="B6758" i="7"/>
  <c r="A6758" i="7" s="1"/>
  <c r="B6757" i="7"/>
  <c r="A6757" i="7" s="1"/>
  <c r="B6756" i="7"/>
  <c r="A6756" i="7" s="1"/>
  <c r="B6755" i="7"/>
  <c r="A6755" i="7" s="1"/>
  <c r="B6754" i="7"/>
  <c r="A6754" i="7" s="1"/>
  <c r="B6753" i="7"/>
  <c r="A6753" i="7" s="1"/>
  <c r="B6752" i="7"/>
  <c r="A6752" i="7" s="1"/>
  <c r="B6751" i="7"/>
  <c r="A6751" i="7" s="1"/>
  <c r="B6750" i="7"/>
  <c r="A6750" i="7" s="1"/>
  <c r="B6749" i="7"/>
  <c r="A6749" i="7" s="1"/>
  <c r="B6748" i="7"/>
  <c r="A6748" i="7" s="1"/>
  <c r="B6747" i="7"/>
  <c r="A6747" i="7" s="1"/>
  <c r="B6746" i="7"/>
  <c r="A6746" i="7" s="1"/>
  <c r="B6745" i="7"/>
  <c r="A6745" i="7" s="1"/>
  <c r="B6744" i="7"/>
  <c r="A6744" i="7" s="1"/>
  <c r="B6743" i="7"/>
  <c r="A6743" i="7" s="1"/>
  <c r="B6742" i="7"/>
  <c r="A6742" i="7" s="1"/>
  <c r="B6741" i="7"/>
  <c r="A6741" i="7" s="1"/>
  <c r="B6740" i="7"/>
  <c r="A6740" i="7" s="1"/>
  <c r="B6739" i="7"/>
  <c r="A6739" i="7" s="1"/>
  <c r="B6738" i="7"/>
  <c r="A6738" i="7" s="1"/>
  <c r="B6737" i="7"/>
  <c r="A6737" i="7" s="1"/>
  <c r="B6736" i="7"/>
  <c r="A6736" i="7" s="1"/>
  <c r="B6735" i="7"/>
  <c r="A6735" i="7" s="1"/>
  <c r="B6734" i="7"/>
  <c r="A6734" i="7" s="1"/>
  <c r="B6733" i="7"/>
  <c r="A6733" i="7" s="1"/>
  <c r="B6732" i="7"/>
  <c r="A6732" i="7" s="1"/>
  <c r="B6731" i="7"/>
  <c r="A6731" i="7" s="1"/>
  <c r="B6730" i="7"/>
  <c r="A6730" i="7" s="1"/>
  <c r="B6729" i="7"/>
  <c r="A6729" i="7" s="1"/>
  <c r="B6728" i="7"/>
  <c r="A6728" i="7" s="1"/>
  <c r="B6727" i="7"/>
  <c r="A6727" i="7" s="1"/>
  <c r="B6726" i="7"/>
  <c r="A6726" i="7" s="1"/>
  <c r="B6725" i="7"/>
  <c r="A6725" i="7" s="1"/>
  <c r="B6724" i="7"/>
  <c r="A6724" i="7" s="1"/>
  <c r="B6723" i="7"/>
  <c r="A6723" i="7" s="1"/>
  <c r="B6722" i="7"/>
  <c r="A6722" i="7" s="1"/>
  <c r="B6721" i="7"/>
  <c r="A6721" i="7" s="1"/>
  <c r="B6720" i="7"/>
  <c r="A6720" i="7" s="1"/>
  <c r="B6719" i="7"/>
  <c r="A6719" i="7" s="1"/>
  <c r="B6718" i="7"/>
  <c r="A6718" i="7" s="1"/>
  <c r="B6717" i="7"/>
  <c r="A6717" i="7" s="1"/>
  <c r="B6716" i="7"/>
  <c r="A6716" i="7" s="1"/>
  <c r="B6715" i="7"/>
  <c r="A6715" i="7" s="1"/>
  <c r="B6714" i="7"/>
  <c r="A6714" i="7" s="1"/>
  <c r="B6713" i="7"/>
  <c r="A6713" i="7" s="1"/>
  <c r="B6712" i="7"/>
  <c r="A6712" i="7" s="1"/>
  <c r="B6711" i="7"/>
  <c r="A6711" i="7" s="1"/>
  <c r="B6710" i="7"/>
  <c r="A6710" i="7" s="1"/>
  <c r="B6709" i="7"/>
  <c r="A6709" i="7" s="1"/>
  <c r="B6708" i="7"/>
  <c r="A6708" i="7" s="1"/>
  <c r="B6707" i="7"/>
  <c r="A6707" i="7" s="1"/>
  <c r="B6706" i="7"/>
  <c r="A6706" i="7" s="1"/>
  <c r="B6705" i="7"/>
  <c r="A6705" i="7" s="1"/>
  <c r="B6704" i="7"/>
  <c r="A6704" i="7" s="1"/>
  <c r="B6703" i="7"/>
  <c r="A6703" i="7" s="1"/>
  <c r="B6702" i="7"/>
  <c r="A6702" i="7" s="1"/>
  <c r="B6701" i="7"/>
  <c r="A6701" i="7" s="1"/>
  <c r="B6700" i="7"/>
  <c r="A6700" i="7" s="1"/>
  <c r="B6699" i="7"/>
  <c r="A6699" i="7" s="1"/>
  <c r="B6698" i="7"/>
  <c r="A6698" i="7" s="1"/>
  <c r="B6697" i="7"/>
  <c r="A6697" i="7" s="1"/>
  <c r="B6696" i="7"/>
  <c r="A6696" i="7" s="1"/>
  <c r="B6695" i="7"/>
  <c r="A6695" i="7" s="1"/>
  <c r="B6694" i="7"/>
  <c r="A6694" i="7" s="1"/>
  <c r="B6693" i="7"/>
  <c r="A6693" i="7" s="1"/>
  <c r="B6692" i="7"/>
  <c r="A6692" i="7" s="1"/>
  <c r="B6691" i="7"/>
  <c r="A6691" i="7" s="1"/>
  <c r="B6690" i="7"/>
  <c r="A6690" i="7" s="1"/>
  <c r="B6689" i="7"/>
  <c r="A6689" i="7" s="1"/>
  <c r="B6688" i="7"/>
  <c r="A6688" i="7" s="1"/>
  <c r="B6687" i="7"/>
  <c r="A6687" i="7" s="1"/>
  <c r="B6686" i="7"/>
  <c r="A6686" i="7" s="1"/>
  <c r="B6685" i="7"/>
  <c r="A6685" i="7" s="1"/>
  <c r="B6684" i="7"/>
  <c r="A6684" i="7" s="1"/>
  <c r="B6683" i="7"/>
  <c r="A6683" i="7" s="1"/>
  <c r="B6682" i="7"/>
  <c r="A6682" i="7" s="1"/>
  <c r="B6681" i="7"/>
  <c r="A6681" i="7" s="1"/>
  <c r="B6680" i="7"/>
  <c r="A6680" i="7" s="1"/>
  <c r="B6679" i="7"/>
  <c r="A6679" i="7" s="1"/>
  <c r="B6678" i="7"/>
  <c r="A6678" i="7" s="1"/>
  <c r="B6677" i="7"/>
  <c r="A6677" i="7" s="1"/>
  <c r="B6676" i="7"/>
  <c r="A6676" i="7" s="1"/>
  <c r="B6675" i="7"/>
  <c r="A6675" i="7" s="1"/>
  <c r="B6674" i="7"/>
  <c r="A6674" i="7" s="1"/>
  <c r="B6673" i="7"/>
  <c r="A6673" i="7" s="1"/>
  <c r="B6672" i="7"/>
  <c r="A6672" i="7" s="1"/>
  <c r="B6671" i="7"/>
  <c r="A6671" i="7" s="1"/>
  <c r="B6670" i="7"/>
  <c r="A6670" i="7" s="1"/>
  <c r="B6669" i="7"/>
  <c r="A6669" i="7" s="1"/>
  <c r="B6668" i="7"/>
  <c r="A6668" i="7" s="1"/>
  <c r="B6667" i="7"/>
  <c r="A6667" i="7" s="1"/>
  <c r="B6666" i="7"/>
  <c r="A6666" i="7" s="1"/>
  <c r="B6665" i="7"/>
  <c r="A6665" i="7" s="1"/>
  <c r="B6664" i="7"/>
  <c r="A6664" i="7" s="1"/>
  <c r="B6663" i="7"/>
  <c r="A6663" i="7" s="1"/>
  <c r="B6662" i="7"/>
  <c r="A6662" i="7" s="1"/>
  <c r="B6661" i="7"/>
  <c r="A6661" i="7" s="1"/>
  <c r="B6660" i="7"/>
  <c r="A6660" i="7" s="1"/>
  <c r="B6659" i="7"/>
  <c r="A6659" i="7" s="1"/>
  <c r="B6658" i="7"/>
  <c r="A6658" i="7" s="1"/>
  <c r="B6657" i="7"/>
  <c r="A6657" i="7" s="1"/>
  <c r="B6656" i="7"/>
  <c r="A6656" i="7" s="1"/>
  <c r="B6655" i="7"/>
  <c r="A6655" i="7" s="1"/>
  <c r="B6654" i="7"/>
  <c r="A6654" i="7" s="1"/>
  <c r="B6653" i="7"/>
  <c r="A6653" i="7" s="1"/>
  <c r="B6652" i="7"/>
  <c r="A6652" i="7" s="1"/>
  <c r="B6651" i="7"/>
  <c r="A6651" i="7" s="1"/>
  <c r="B6650" i="7"/>
  <c r="A6650" i="7" s="1"/>
  <c r="B6649" i="7"/>
  <c r="A6649" i="7" s="1"/>
  <c r="B6648" i="7"/>
  <c r="A6648" i="7" s="1"/>
  <c r="B6647" i="7"/>
  <c r="A6647" i="7" s="1"/>
  <c r="B6646" i="7"/>
  <c r="A6646" i="7" s="1"/>
  <c r="B6645" i="7"/>
  <c r="A6645" i="7" s="1"/>
  <c r="B6644" i="7"/>
  <c r="A6644" i="7" s="1"/>
  <c r="B6643" i="7"/>
  <c r="A6643" i="7" s="1"/>
  <c r="B6642" i="7"/>
  <c r="A6642" i="7" s="1"/>
  <c r="B6641" i="7"/>
  <c r="A6641" i="7" s="1"/>
  <c r="B6640" i="7"/>
  <c r="A6640" i="7" s="1"/>
  <c r="B6639" i="7"/>
  <c r="A6639" i="7" s="1"/>
  <c r="B6638" i="7"/>
  <c r="A6638" i="7" s="1"/>
  <c r="B6637" i="7"/>
  <c r="A6637" i="7" s="1"/>
  <c r="B6636" i="7"/>
  <c r="A6636" i="7" s="1"/>
  <c r="B6635" i="7"/>
  <c r="A6635" i="7" s="1"/>
  <c r="B6634" i="7"/>
  <c r="A6634" i="7" s="1"/>
  <c r="B6633" i="7"/>
  <c r="A6633" i="7" s="1"/>
  <c r="B6632" i="7"/>
  <c r="A6632" i="7" s="1"/>
  <c r="B6631" i="7"/>
  <c r="A6631" i="7" s="1"/>
  <c r="B6630" i="7"/>
  <c r="A6630" i="7" s="1"/>
  <c r="B6629" i="7"/>
  <c r="A6629" i="7" s="1"/>
  <c r="B6628" i="7"/>
  <c r="A6628" i="7" s="1"/>
  <c r="B6627" i="7"/>
  <c r="A6627" i="7" s="1"/>
  <c r="B6626" i="7"/>
  <c r="A6626" i="7" s="1"/>
  <c r="B6625" i="7"/>
  <c r="A6625" i="7" s="1"/>
  <c r="B6624" i="7"/>
  <c r="A6624" i="7" s="1"/>
  <c r="B6623" i="7"/>
  <c r="A6623" i="7" s="1"/>
  <c r="B6622" i="7"/>
  <c r="A6622" i="7" s="1"/>
  <c r="B6621" i="7"/>
  <c r="A6621" i="7" s="1"/>
  <c r="B6620" i="7"/>
  <c r="A6620" i="7" s="1"/>
  <c r="B6619" i="7"/>
  <c r="A6619" i="7" s="1"/>
  <c r="B6618" i="7"/>
  <c r="A6618" i="7" s="1"/>
  <c r="B6617" i="7"/>
  <c r="A6617" i="7" s="1"/>
  <c r="B6616" i="7"/>
  <c r="A6616" i="7" s="1"/>
  <c r="B6615" i="7"/>
  <c r="A6615" i="7" s="1"/>
  <c r="B6614" i="7"/>
  <c r="A6614" i="7" s="1"/>
  <c r="B6613" i="7"/>
  <c r="A6613" i="7" s="1"/>
  <c r="B6612" i="7"/>
  <c r="A6612" i="7" s="1"/>
  <c r="B6611" i="7"/>
  <c r="A6611" i="7" s="1"/>
  <c r="B6610" i="7"/>
  <c r="A6610" i="7" s="1"/>
  <c r="B6609" i="7"/>
  <c r="A6609" i="7" s="1"/>
  <c r="B6608" i="7"/>
  <c r="A6608" i="7" s="1"/>
  <c r="B6607" i="7"/>
  <c r="A6607" i="7" s="1"/>
  <c r="B6606" i="7"/>
  <c r="A6606" i="7" s="1"/>
  <c r="B6605" i="7"/>
  <c r="A6605" i="7" s="1"/>
  <c r="B6604" i="7"/>
  <c r="A6604" i="7" s="1"/>
  <c r="B6603" i="7"/>
  <c r="A6603" i="7" s="1"/>
  <c r="B6602" i="7"/>
  <c r="A6602" i="7" s="1"/>
  <c r="B6601" i="7"/>
  <c r="A6601" i="7" s="1"/>
  <c r="B6600" i="7"/>
  <c r="A6600" i="7" s="1"/>
  <c r="B6599" i="7"/>
  <c r="A6599" i="7" s="1"/>
  <c r="B6598" i="7"/>
  <c r="A6598" i="7" s="1"/>
  <c r="B6597" i="7"/>
  <c r="A6597" i="7" s="1"/>
  <c r="B6596" i="7"/>
  <c r="A6596" i="7" s="1"/>
  <c r="B6595" i="7"/>
  <c r="A6595" i="7" s="1"/>
  <c r="B6594" i="7"/>
  <c r="A6594" i="7" s="1"/>
  <c r="B6593" i="7"/>
  <c r="A6593" i="7" s="1"/>
  <c r="B6592" i="7"/>
  <c r="A6592" i="7" s="1"/>
  <c r="B6591" i="7"/>
  <c r="A6591" i="7" s="1"/>
  <c r="B6590" i="7"/>
  <c r="A6590" i="7" s="1"/>
  <c r="B6589" i="7"/>
  <c r="A6589" i="7" s="1"/>
  <c r="B6588" i="7"/>
  <c r="A6588" i="7" s="1"/>
  <c r="B6587" i="7"/>
  <c r="A6587" i="7" s="1"/>
  <c r="B6586" i="7"/>
  <c r="A6586" i="7" s="1"/>
  <c r="B6585" i="7"/>
  <c r="A6585" i="7" s="1"/>
  <c r="B6584" i="7"/>
  <c r="A6584" i="7" s="1"/>
  <c r="B6583" i="7"/>
  <c r="A6583" i="7" s="1"/>
  <c r="B6582" i="7"/>
  <c r="A6582" i="7" s="1"/>
  <c r="B6581" i="7"/>
  <c r="A6581" i="7" s="1"/>
  <c r="B6580" i="7"/>
  <c r="A6580" i="7" s="1"/>
  <c r="B6579" i="7"/>
  <c r="A6579" i="7" s="1"/>
  <c r="B6578" i="7"/>
  <c r="A6578" i="7" s="1"/>
  <c r="B6577" i="7"/>
  <c r="A6577" i="7" s="1"/>
  <c r="B6576" i="7"/>
  <c r="A6576" i="7" s="1"/>
  <c r="B6575" i="7"/>
  <c r="A6575" i="7" s="1"/>
  <c r="B6574" i="7"/>
  <c r="A6574" i="7" s="1"/>
  <c r="B6573" i="7"/>
  <c r="A6573" i="7" s="1"/>
  <c r="B6572" i="7"/>
  <c r="A6572" i="7" s="1"/>
  <c r="B6571" i="7"/>
  <c r="A6571" i="7" s="1"/>
  <c r="B6570" i="7"/>
  <c r="A6570" i="7" s="1"/>
  <c r="B6569" i="7"/>
  <c r="A6569" i="7" s="1"/>
  <c r="B6568" i="7"/>
  <c r="A6568" i="7" s="1"/>
  <c r="B6567" i="7"/>
  <c r="A6567" i="7" s="1"/>
  <c r="B6566" i="7"/>
  <c r="A6566" i="7" s="1"/>
  <c r="B6565" i="7"/>
  <c r="A6565" i="7" s="1"/>
  <c r="B6564" i="7"/>
  <c r="A6564" i="7" s="1"/>
  <c r="B6563" i="7"/>
  <c r="A6563" i="7" s="1"/>
  <c r="B6562" i="7"/>
  <c r="A6562" i="7" s="1"/>
  <c r="B6561" i="7"/>
  <c r="A6561" i="7" s="1"/>
  <c r="B6560" i="7"/>
  <c r="A6560" i="7" s="1"/>
  <c r="B6559" i="7"/>
  <c r="A6559" i="7" s="1"/>
  <c r="B6558" i="7"/>
  <c r="A6558" i="7" s="1"/>
  <c r="B6557" i="7"/>
  <c r="A6557" i="7" s="1"/>
  <c r="B6556" i="7"/>
  <c r="A6556" i="7" s="1"/>
  <c r="B6555" i="7"/>
  <c r="A6555" i="7" s="1"/>
  <c r="B6554" i="7"/>
  <c r="A6554" i="7" s="1"/>
  <c r="B6553" i="7"/>
  <c r="A6553" i="7" s="1"/>
  <c r="B6552" i="7"/>
  <c r="A6552" i="7" s="1"/>
  <c r="B6551" i="7"/>
  <c r="A6551" i="7" s="1"/>
  <c r="B6550" i="7"/>
  <c r="A6550" i="7" s="1"/>
  <c r="B6549" i="7"/>
  <c r="A6549" i="7" s="1"/>
  <c r="B6548" i="7"/>
  <c r="A6548" i="7" s="1"/>
  <c r="B6547" i="7"/>
  <c r="A6547" i="7" s="1"/>
  <c r="B6546" i="7"/>
  <c r="A6546" i="7" s="1"/>
  <c r="B6545" i="7"/>
  <c r="A6545" i="7" s="1"/>
  <c r="B6544" i="7"/>
  <c r="A6544" i="7" s="1"/>
  <c r="B6543" i="7"/>
  <c r="A6543" i="7" s="1"/>
  <c r="B6542" i="7"/>
  <c r="A6542" i="7" s="1"/>
  <c r="B6541" i="7"/>
  <c r="A6541" i="7" s="1"/>
  <c r="B6540" i="7"/>
  <c r="A6540" i="7" s="1"/>
  <c r="B6539" i="7"/>
  <c r="A6539" i="7" s="1"/>
  <c r="B6538" i="7"/>
  <c r="A6538" i="7" s="1"/>
  <c r="B6537" i="7"/>
  <c r="A6537" i="7" s="1"/>
  <c r="B6536" i="7"/>
  <c r="A6536" i="7" s="1"/>
  <c r="B6535" i="7"/>
  <c r="A6535" i="7" s="1"/>
  <c r="B6534" i="7"/>
  <c r="A6534" i="7" s="1"/>
  <c r="B6533" i="7"/>
  <c r="A6533" i="7" s="1"/>
  <c r="B6532" i="7"/>
  <c r="A6532" i="7" s="1"/>
  <c r="B6531" i="7"/>
  <c r="A6531" i="7" s="1"/>
  <c r="B6530" i="7"/>
  <c r="A6530" i="7" s="1"/>
  <c r="B6529" i="7"/>
  <c r="A6529" i="7" s="1"/>
  <c r="B6528" i="7"/>
  <c r="A6528" i="7" s="1"/>
  <c r="B6527" i="7"/>
  <c r="A6527" i="7" s="1"/>
  <c r="B6526" i="7"/>
  <c r="A6526" i="7" s="1"/>
  <c r="B6525" i="7"/>
  <c r="A6525" i="7" s="1"/>
  <c r="B6524" i="7"/>
  <c r="A6524" i="7" s="1"/>
  <c r="B6523" i="7"/>
  <c r="A6523" i="7" s="1"/>
  <c r="B6522" i="7"/>
  <c r="A6522" i="7" s="1"/>
  <c r="B6521" i="7"/>
  <c r="A6521" i="7" s="1"/>
  <c r="B6520" i="7"/>
  <c r="A6520" i="7" s="1"/>
  <c r="B6519" i="7"/>
  <c r="A6519" i="7" s="1"/>
  <c r="B6518" i="7"/>
  <c r="A6518" i="7" s="1"/>
  <c r="B6517" i="7"/>
  <c r="A6517" i="7" s="1"/>
  <c r="B6516" i="7"/>
  <c r="A6516" i="7" s="1"/>
  <c r="B6515" i="7"/>
  <c r="A6515" i="7" s="1"/>
  <c r="B6514" i="7"/>
  <c r="A6514" i="7" s="1"/>
  <c r="B6513" i="7"/>
  <c r="A6513" i="7" s="1"/>
  <c r="B6512" i="7"/>
  <c r="A6512" i="7" s="1"/>
  <c r="B6511" i="7"/>
  <c r="A6511" i="7" s="1"/>
  <c r="B6510" i="7"/>
  <c r="A6510" i="7" s="1"/>
  <c r="B6509" i="7"/>
  <c r="A6509" i="7" s="1"/>
  <c r="B6508" i="7"/>
  <c r="A6508" i="7" s="1"/>
  <c r="B6507" i="7"/>
  <c r="A6507" i="7" s="1"/>
  <c r="B6506" i="7"/>
  <c r="A6506" i="7" s="1"/>
  <c r="B6505" i="7"/>
  <c r="A6505" i="7" s="1"/>
  <c r="B6504" i="7"/>
  <c r="A6504" i="7" s="1"/>
  <c r="B6503" i="7"/>
  <c r="A6503" i="7" s="1"/>
  <c r="B6502" i="7"/>
  <c r="A6502" i="7" s="1"/>
  <c r="B6501" i="7"/>
  <c r="A6501" i="7" s="1"/>
  <c r="B6500" i="7"/>
  <c r="A6500" i="7" s="1"/>
  <c r="B6499" i="7"/>
  <c r="A6499" i="7" s="1"/>
  <c r="B6498" i="7"/>
  <c r="A6498" i="7" s="1"/>
  <c r="B6497" i="7"/>
  <c r="A6497" i="7" s="1"/>
  <c r="B6496" i="7"/>
  <c r="A6496" i="7" s="1"/>
  <c r="B6495" i="7"/>
  <c r="A6495" i="7" s="1"/>
  <c r="B6494" i="7"/>
  <c r="A6494" i="7" s="1"/>
  <c r="B6493" i="7"/>
  <c r="A6493" i="7" s="1"/>
  <c r="B6492" i="7"/>
  <c r="A6492" i="7" s="1"/>
  <c r="B6491" i="7"/>
  <c r="A6491" i="7" s="1"/>
  <c r="B6490" i="7"/>
  <c r="A6490" i="7" s="1"/>
  <c r="B6489" i="7"/>
  <c r="A6489" i="7" s="1"/>
  <c r="B6488" i="7"/>
  <c r="A6488" i="7" s="1"/>
  <c r="B6487" i="7"/>
  <c r="A6487" i="7" s="1"/>
  <c r="B6486" i="7"/>
  <c r="A6486" i="7" s="1"/>
  <c r="B6485" i="7"/>
  <c r="A6485" i="7" s="1"/>
  <c r="B6484" i="7"/>
  <c r="A6484" i="7" s="1"/>
  <c r="B6483" i="7"/>
  <c r="A6483" i="7" s="1"/>
  <c r="B6482" i="7"/>
  <c r="A6482" i="7" s="1"/>
  <c r="B6481" i="7"/>
  <c r="A6481" i="7" s="1"/>
  <c r="B6480" i="7"/>
  <c r="A6480" i="7" s="1"/>
  <c r="B6479" i="7"/>
  <c r="A6479" i="7" s="1"/>
  <c r="B6478" i="7"/>
  <c r="A6478" i="7" s="1"/>
  <c r="B6477" i="7"/>
  <c r="A6477" i="7" s="1"/>
  <c r="B6476" i="7"/>
  <c r="A6476" i="7" s="1"/>
  <c r="B6475" i="7"/>
  <c r="A6475" i="7" s="1"/>
  <c r="B6474" i="7"/>
  <c r="A6474" i="7" s="1"/>
  <c r="B6473" i="7"/>
  <c r="A6473" i="7" s="1"/>
  <c r="B6472" i="7"/>
  <c r="A6472" i="7" s="1"/>
  <c r="B6471" i="7"/>
  <c r="A6471" i="7" s="1"/>
  <c r="B6470" i="7"/>
  <c r="A6470" i="7" s="1"/>
  <c r="B6469" i="7"/>
  <c r="A6469" i="7" s="1"/>
  <c r="B6468" i="7"/>
  <c r="A6468" i="7" s="1"/>
  <c r="B6467" i="7"/>
  <c r="A6467" i="7" s="1"/>
  <c r="B6466" i="7"/>
  <c r="A6466" i="7" s="1"/>
  <c r="B6465" i="7"/>
  <c r="A6465" i="7" s="1"/>
  <c r="B6464" i="7"/>
  <c r="A6464" i="7" s="1"/>
  <c r="B6463" i="7"/>
  <c r="A6463" i="7" s="1"/>
  <c r="B6462" i="7"/>
  <c r="A6462" i="7" s="1"/>
  <c r="B6461" i="7"/>
  <c r="A6461" i="7" s="1"/>
  <c r="B6460" i="7"/>
  <c r="A6460" i="7" s="1"/>
  <c r="B6459" i="7"/>
  <c r="A6459" i="7" s="1"/>
  <c r="B6458" i="7"/>
  <c r="A6458" i="7" s="1"/>
  <c r="B6457" i="7"/>
  <c r="A6457" i="7" s="1"/>
  <c r="B6456" i="7"/>
  <c r="A6456" i="7" s="1"/>
  <c r="B6455" i="7"/>
  <c r="A6455" i="7" s="1"/>
  <c r="B6454" i="7"/>
  <c r="A6454" i="7" s="1"/>
  <c r="B6453" i="7"/>
  <c r="A6453" i="7" s="1"/>
  <c r="B6452" i="7"/>
  <c r="A6452" i="7" s="1"/>
  <c r="B6451" i="7"/>
  <c r="A6451" i="7" s="1"/>
  <c r="B6450" i="7"/>
  <c r="A6450" i="7" s="1"/>
  <c r="B6449" i="7"/>
  <c r="A6449" i="7" s="1"/>
  <c r="B6448" i="7"/>
  <c r="A6448" i="7" s="1"/>
  <c r="B6447" i="7"/>
  <c r="A6447" i="7" s="1"/>
  <c r="B6446" i="7"/>
  <c r="A6446" i="7" s="1"/>
  <c r="B6445" i="7"/>
  <c r="A6445" i="7" s="1"/>
  <c r="B6444" i="7"/>
  <c r="A6444" i="7" s="1"/>
  <c r="B6443" i="7"/>
  <c r="A6443" i="7" s="1"/>
  <c r="B6442" i="7"/>
  <c r="A6442" i="7" s="1"/>
  <c r="B6441" i="7"/>
  <c r="A6441" i="7" s="1"/>
  <c r="B6440" i="7"/>
  <c r="A6440" i="7" s="1"/>
  <c r="B6439" i="7"/>
  <c r="A6439" i="7" s="1"/>
  <c r="B6438" i="7"/>
  <c r="A6438" i="7" s="1"/>
  <c r="B6437" i="7"/>
  <c r="A6437" i="7" s="1"/>
  <c r="B6436" i="7"/>
  <c r="A6436" i="7" s="1"/>
  <c r="B6435" i="7"/>
  <c r="A6435" i="7" s="1"/>
  <c r="B6434" i="7"/>
  <c r="A6434" i="7" s="1"/>
  <c r="B6433" i="7"/>
  <c r="A6433" i="7" s="1"/>
  <c r="B6432" i="7"/>
  <c r="A6432" i="7" s="1"/>
  <c r="B6431" i="7"/>
  <c r="A6431" i="7" s="1"/>
  <c r="B6430" i="7"/>
  <c r="A6430" i="7" s="1"/>
  <c r="B6429" i="7"/>
  <c r="A6429" i="7" s="1"/>
  <c r="B6428" i="7"/>
  <c r="A6428" i="7" s="1"/>
  <c r="B6427" i="7"/>
  <c r="A6427" i="7" s="1"/>
  <c r="B6426" i="7"/>
  <c r="A6426" i="7" s="1"/>
  <c r="B6425" i="7"/>
  <c r="A6425" i="7" s="1"/>
  <c r="B6424" i="7"/>
  <c r="A6424" i="7" s="1"/>
  <c r="B6423" i="7"/>
  <c r="A6423" i="7" s="1"/>
  <c r="B6422" i="7"/>
  <c r="A6422" i="7" s="1"/>
  <c r="B6421" i="7"/>
  <c r="A6421" i="7" s="1"/>
  <c r="B6420" i="7"/>
  <c r="A6420" i="7" s="1"/>
  <c r="B6419" i="7"/>
  <c r="A6419" i="7" s="1"/>
  <c r="B6418" i="7"/>
  <c r="A6418" i="7" s="1"/>
  <c r="B6417" i="7"/>
  <c r="A6417" i="7" s="1"/>
  <c r="B6416" i="7"/>
  <c r="A6416" i="7" s="1"/>
  <c r="B6415" i="7"/>
  <c r="A6415" i="7" s="1"/>
  <c r="B6414" i="7"/>
  <c r="A6414" i="7" s="1"/>
  <c r="B6413" i="7"/>
  <c r="A6413" i="7" s="1"/>
  <c r="B6412" i="7"/>
  <c r="A6412" i="7" s="1"/>
  <c r="B6411" i="7"/>
  <c r="A6411" i="7" s="1"/>
  <c r="B6410" i="7"/>
  <c r="A6410" i="7" s="1"/>
  <c r="B6409" i="7"/>
  <c r="A6409" i="7" s="1"/>
  <c r="B6408" i="7"/>
  <c r="A6408" i="7" s="1"/>
  <c r="B6407" i="7"/>
  <c r="A6407" i="7" s="1"/>
  <c r="B6406" i="7"/>
  <c r="A6406" i="7" s="1"/>
  <c r="B6405" i="7"/>
  <c r="A6405" i="7" s="1"/>
  <c r="B6404" i="7"/>
  <c r="A6404" i="7" s="1"/>
  <c r="B6403" i="7"/>
  <c r="A6403" i="7" s="1"/>
  <c r="B6402" i="7"/>
  <c r="A6402" i="7" s="1"/>
  <c r="B6401" i="7"/>
  <c r="A6401" i="7" s="1"/>
  <c r="B6400" i="7"/>
  <c r="A6400" i="7" s="1"/>
  <c r="B6399" i="7"/>
  <c r="A6399" i="7" s="1"/>
  <c r="B6398" i="7"/>
  <c r="A6398" i="7" s="1"/>
  <c r="B6397" i="7"/>
  <c r="A6397" i="7" s="1"/>
  <c r="B6396" i="7"/>
  <c r="A6396" i="7" s="1"/>
  <c r="B6395" i="7"/>
  <c r="A6395" i="7" s="1"/>
  <c r="B6394" i="7"/>
  <c r="A6394" i="7" s="1"/>
  <c r="B6393" i="7"/>
  <c r="A6393" i="7" s="1"/>
  <c r="B6392" i="7"/>
  <c r="A6392" i="7" s="1"/>
  <c r="B6391" i="7"/>
  <c r="A6391" i="7" s="1"/>
  <c r="B6390" i="7"/>
  <c r="A6390" i="7" s="1"/>
  <c r="B6389" i="7"/>
  <c r="A6389" i="7" s="1"/>
  <c r="B6388" i="7"/>
  <c r="A6388" i="7" s="1"/>
  <c r="B6387" i="7"/>
  <c r="A6387" i="7" s="1"/>
  <c r="B6386" i="7"/>
  <c r="A6386" i="7" s="1"/>
  <c r="B6385" i="7"/>
  <c r="A6385" i="7" s="1"/>
  <c r="B6384" i="7"/>
  <c r="A6384" i="7" s="1"/>
  <c r="B6383" i="7"/>
  <c r="A6383" i="7" s="1"/>
  <c r="B6382" i="7"/>
  <c r="A6382" i="7" s="1"/>
  <c r="B6381" i="7"/>
  <c r="A6381" i="7" s="1"/>
  <c r="B6380" i="7"/>
  <c r="A6380" i="7" s="1"/>
  <c r="B6379" i="7"/>
  <c r="A6379" i="7" s="1"/>
  <c r="B6378" i="7"/>
  <c r="A6378" i="7" s="1"/>
  <c r="B6377" i="7"/>
  <c r="A6377" i="7" s="1"/>
  <c r="B6376" i="7"/>
  <c r="A6376" i="7" s="1"/>
  <c r="B6375" i="7"/>
  <c r="A6375" i="7" s="1"/>
  <c r="B6374" i="7"/>
  <c r="A6374" i="7" s="1"/>
  <c r="B6373" i="7"/>
  <c r="A6373" i="7" s="1"/>
  <c r="B6372" i="7"/>
  <c r="A6372" i="7" s="1"/>
  <c r="B6371" i="7"/>
  <c r="A6371" i="7" s="1"/>
  <c r="B6370" i="7"/>
  <c r="A6370" i="7" s="1"/>
  <c r="B6369" i="7"/>
  <c r="A6369" i="7" s="1"/>
  <c r="B6368" i="7"/>
  <c r="A6368" i="7" s="1"/>
  <c r="B6367" i="7"/>
  <c r="A6367" i="7" s="1"/>
  <c r="B6366" i="7"/>
  <c r="A6366" i="7" s="1"/>
  <c r="B6365" i="7"/>
  <c r="A6365" i="7" s="1"/>
  <c r="B6364" i="7"/>
  <c r="A6364" i="7" s="1"/>
  <c r="B6363" i="7"/>
  <c r="A6363" i="7" s="1"/>
  <c r="B6362" i="7"/>
  <c r="A6362" i="7" s="1"/>
  <c r="B6361" i="7"/>
  <c r="A6361" i="7" s="1"/>
  <c r="B6360" i="7"/>
  <c r="A6360" i="7" s="1"/>
  <c r="B6359" i="7"/>
  <c r="A6359" i="7" s="1"/>
  <c r="B6358" i="7"/>
  <c r="A6358" i="7" s="1"/>
  <c r="B6357" i="7"/>
  <c r="A6357" i="7" s="1"/>
  <c r="B6356" i="7"/>
  <c r="A6356" i="7" s="1"/>
  <c r="B6355" i="7"/>
  <c r="A6355" i="7" s="1"/>
  <c r="B6354" i="7"/>
  <c r="A6354" i="7" s="1"/>
  <c r="B6353" i="7"/>
  <c r="A6353" i="7" s="1"/>
  <c r="B6352" i="7"/>
  <c r="A6352" i="7" s="1"/>
  <c r="B6351" i="7"/>
  <c r="A6351" i="7" s="1"/>
  <c r="B6350" i="7"/>
  <c r="A6350" i="7" s="1"/>
  <c r="B6349" i="7"/>
  <c r="A6349" i="7" s="1"/>
  <c r="B6348" i="7"/>
  <c r="A6348" i="7" s="1"/>
  <c r="B6347" i="7"/>
  <c r="A6347" i="7" s="1"/>
  <c r="B6346" i="7"/>
  <c r="A6346" i="7" s="1"/>
  <c r="B6345" i="7"/>
  <c r="A6345" i="7" s="1"/>
  <c r="B6344" i="7"/>
  <c r="A6344" i="7" s="1"/>
  <c r="B6343" i="7"/>
  <c r="A6343" i="7" s="1"/>
  <c r="B6342" i="7"/>
  <c r="A6342" i="7" s="1"/>
  <c r="B6341" i="7"/>
  <c r="A6341" i="7" s="1"/>
  <c r="B6340" i="7"/>
  <c r="A6340" i="7" s="1"/>
  <c r="B6339" i="7"/>
  <c r="A6339" i="7" s="1"/>
  <c r="B6338" i="7"/>
  <c r="A6338" i="7" s="1"/>
  <c r="B6337" i="7"/>
  <c r="A6337" i="7" s="1"/>
  <c r="B6336" i="7"/>
  <c r="A6336" i="7" s="1"/>
  <c r="B6335" i="7"/>
  <c r="A6335" i="7" s="1"/>
  <c r="B6334" i="7"/>
  <c r="A6334" i="7" s="1"/>
  <c r="B6333" i="7"/>
  <c r="A6333" i="7" s="1"/>
  <c r="B6332" i="7"/>
  <c r="A6332" i="7" s="1"/>
  <c r="B6331" i="7"/>
  <c r="A6331" i="7" s="1"/>
  <c r="B6330" i="7"/>
  <c r="A6330" i="7" s="1"/>
  <c r="B6329" i="7"/>
  <c r="A6329" i="7" s="1"/>
  <c r="B6328" i="7"/>
  <c r="A6328" i="7" s="1"/>
  <c r="B6327" i="7"/>
  <c r="A6327" i="7" s="1"/>
  <c r="B6326" i="7"/>
  <c r="A6326" i="7" s="1"/>
  <c r="B6325" i="7"/>
  <c r="A6325" i="7" s="1"/>
  <c r="B6324" i="7"/>
  <c r="A6324" i="7" s="1"/>
  <c r="B6323" i="7"/>
  <c r="A6323" i="7" s="1"/>
  <c r="B6322" i="7"/>
  <c r="A6322" i="7" s="1"/>
  <c r="B6321" i="7"/>
  <c r="A6321" i="7" s="1"/>
  <c r="B6320" i="7"/>
  <c r="A6320" i="7" s="1"/>
  <c r="B6319" i="7"/>
  <c r="A6319" i="7" s="1"/>
  <c r="B6318" i="7"/>
  <c r="A6318" i="7" s="1"/>
  <c r="B6317" i="7"/>
  <c r="A6317" i="7" s="1"/>
  <c r="B6316" i="7"/>
  <c r="A6316" i="7" s="1"/>
  <c r="B6315" i="7"/>
  <c r="A6315" i="7" s="1"/>
  <c r="B6314" i="7"/>
  <c r="A6314" i="7" s="1"/>
  <c r="B6313" i="7"/>
  <c r="A6313" i="7" s="1"/>
  <c r="B6312" i="7"/>
  <c r="A6312" i="7" s="1"/>
  <c r="B6311" i="7"/>
  <c r="A6311" i="7" s="1"/>
  <c r="B6310" i="7"/>
  <c r="A6310" i="7" s="1"/>
  <c r="B6309" i="7"/>
  <c r="A6309" i="7" s="1"/>
  <c r="B6308" i="7"/>
  <c r="A6308" i="7" s="1"/>
  <c r="B6307" i="7"/>
  <c r="A6307" i="7" s="1"/>
  <c r="B6306" i="7"/>
  <c r="A6306" i="7" s="1"/>
  <c r="B6305" i="7"/>
  <c r="A6305" i="7" s="1"/>
  <c r="B6304" i="7"/>
  <c r="A6304" i="7" s="1"/>
  <c r="B6303" i="7"/>
  <c r="A6303" i="7" s="1"/>
  <c r="B6302" i="7"/>
  <c r="A6302" i="7" s="1"/>
  <c r="B6301" i="7"/>
  <c r="A6301" i="7" s="1"/>
  <c r="B6300" i="7"/>
  <c r="A6300" i="7" s="1"/>
  <c r="B6299" i="7"/>
  <c r="A6299" i="7" s="1"/>
  <c r="B6298" i="7"/>
  <c r="A6298" i="7" s="1"/>
  <c r="B6297" i="7"/>
  <c r="A6297" i="7" s="1"/>
  <c r="B6296" i="7"/>
  <c r="A6296" i="7" s="1"/>
  <c r="B6295" i="7"/>
  <c r="A6295" i="7" s="1"/>
  <c r="B6294" i="7"/>
  <c r="A6294" i="7" s="1"/>
  <c r="B6293" i="7"/>
  <c r="A6293" i="7" s="1"/>
  <c r="B6292" i="7"/>
  <c r="A6292" i="7" s="1"/>
  <c r="B6291" i="7"/>
  <c r="A6291" i="7" s="1"/>
  <c r="B6290" i="7"/>
  <c r="A6290" i="7" s="1"/>
  <c r="B6289" i="7"/>
  <c r="A6289" i="7" s="1"/>
  <c r="B6288" i="7"/>
  <c r="A6288" i="7" s="1"/>
  <c r="B6287" i="7"/>
  <c r="A6287" i="7" s="1"/>
  <c r="B6286" i="7"/>
  <c r="A6286" i="7" s="1"/>
  <c r="B6285" i="7"/>
  <c r="A6285" i="7" s="1"/>
  <c r="B6284" i="7"/>
  <c r="A6284" i="7" s="1"/>
  <c r="B6283" i="7"/>
  <c r="A6283" i="7" s="1"/>
  <c r="B6282" i="7"/>
  <c r="A6282" i="7" s="1"/>
  <c r="B6281" i="7"/>
  <c r="A6281" i="7" s="1"/>
  <c r="B6280" i="7"/>
  <c r="A6280" i="7" s="1"/>
  <c r="B6279" i="7"/>
  <c r="A6279" i="7" s="1"/>
  <c r="B6278" i="7"/>
  <c r="A6278" i="7" s="1"/>
  <c r="B6277" i="7"/>
  <c r="A6277" i="7" s="1"/>
  <c r="B6276" i="7"/>
  <c r="A6276" i="7" s="1"/>
  <c r="B6275" i="7"/>
  <c r="A6275" i="7" s="1"/>
  <c r="B6274" i="7"/>
  <c r="A6274" i="7" s="1"/>
  <c r="B6273" i="7"/>
  <c r="A6273" i="7" s="1"/>
  <c r="B6272" i="7"/>
  <c r="A6272" i="7" s="1"/>
  <c r="B6271" i="7"/>
  <c r="A6271" i="7" s="1"/>
  <c r="B6270" i="7"/>
  <c r="A6270" i="7" s="1"/>
  <c r="B6269" i="7"/>
  <c r="A6269" i="7" s="1"/>
  <c r="B6268" i="7"/>
  <c r="A6268" i="7" s="1"/>
  <c r="B6267" i="7"/>
  <c r="A6267" i="7" s="1"/>
  <c r="B6266" i="7"/>
  <c r="A6266" i="7" s="1"/>
  <c r="B6265" i="7"/>
  <c r="A6265" i="7" s="1"/>
  <c r="B6264" i="7"/>
  <c r="A6264" i="7" s="1"/>
  <c r="B6263" i="7"/>
  <c r="A6263" i="7" s="1"/>
  <c r="B6262" i="7"/>
  <c r="A6262" i="7" s="1"/>
  <c r="B6261" i="7"/>
  <c r="A6261" i="7" s="1"/>
  <c r="B6260" i="7"/>
  <c r="A6260" i="7" s="1"/>
  <c r="B6259" i="7"/>
  <c r="A6259" i="7" s="1"/>
  <c r="B6258" i="7"/>
  <c r="A6258" i="7" s="1"/>
  <c r="B6257" i="7"/>
  <c r="A6257" i="7" s="1"/>
  <c r="B6256" i="7"/>
  <c r="A6256" i="7" s="1"/>
  <c r="B6255" i="7"/>
  <c r="A6255" i="7" s="1"/>
  <c r="B6254" i="7"/>
  <c r="A6254" i="7" s="1"/>
  <c r="B6253" i="7"/>
  <c r="A6253" i="7" s="1"/>
  <c r="B6252" i="7"/>
  <c r="A6252" i="7" s="1"/>
  <c r="B6251" i="7"/>
  <c r="A6251" i="7" s="1"/>
  <c r="B6250" i="7"/>
  <c r="A6250" i="7" s="1"/>
  <c r="B6249" i="7"/>
  <c r="A6249" i="7" s="1"/>
  <c r="B6248" i="7"/>
  <c r="A6248" i="7" s="1"/>
  <c r="B6247" i="7"/>
  <c r="A6247" i="7" s="1"/>
  <c r="B6246" i="7"/>
  <c r="A6246" i="7" s="1"/>
  <c r="B6245" i="7"/>
  <c r="A6245" i="7" s="1"/>
  <c r="B6244" i="7"/>
  <c r="A6244" i="7" s="1"/>
  <c r="B6243" i="7"/>
  <c r="A6243" i="7" s="1"/>
  <c r="B6242" i="7"/>
  <c r="A6242" i="7" s="1"/>
  <c r="B6241" i="7"/>
  <c r="A6241" i="7" s="1"/>
  <c r="B6240" i="7"/>
  <c r="A6240" i="7" s="1"/>
  <c r="B6239" i="7"/>
  <c r="A6239" i="7" s="1"/>
  <c r="B6238" i="7"/>
  <c r="A6238" i="7" s="1"/>
  <c r="B6237" i="7"/>
  <c r="A6237" i="7" s="1"/>
  <c r="B6236" i="7"/>
  <c r="A6236" i="7" s="1"/>
  <c r="B6235" i="7"/>
  <c r="A6235" i="7" s="1"/>
  <c r="B6234" i="7"/>
  <c r="A6234" i="7" s="1"/>
  <c r="B6233" i="7"/>
  <c r="A6233" i="7" s="1"/>
  <c r="B6232" i="7"/>
  <c r="A6232" i="7" s="1"/>
  <c r="B6231" i="7"/>
  <c r="A6231" i="7" s="1"/>
  <c r="B6230" i="7"/>
  <c r="A6230" i="7" s="1"/>
  <c r="B6229" i="7"/>
  <c r="A6229" i="7" s="1"/>
  <c r="B6228" i="7"/>
  <c r="A6228" i="7" s="1"/>
  <c r="B6227" i="7"/>
  <c r="A6227" i="7" s="1"/>
  <c r="B6226" i="7"/>
  <c r="A6226" i="7" s="1"/>
  <c r="B6225" i="7"/>
  <c r="A6225" i="7" s="1"/>
  <c r="B6224" i="7"/>
  <c r="A6224" i="7" s="1"/>
  <c r="B6223" i="7"/>
  <c r="A6223" i="7" s="1"/>
  <c r="B6222" i="7"/>
  <c r="A6222" i="7" s="1"/>
  <c r="B6221" i="7"/>
  <c r="A6221" i="7" s="1"/>
  <c r="B6220" i="7"/>
  <c r="A6220" i="7" s="1"/>
  <c r="B6219" i="7"/>
  <c r="A6219" i="7" s="1"/>
  <c r="B6218" i="7"/>
  <c r="A6218" i="7" s="1"/>
  <c r="B6217" i="7"/>
  <c r="A6217" i="7" s="1"/>
  <c r="B6216" i="7"/>
  <c r="A6216" i="7" s="1"/>
  <c r="B6215" i="7"/>
  <c r="A6215" i="7" s="1"/>
  <c r="B6214" i="7"/>
  <c r="A6214" i="7" s="1"/>
  <c r="B6213" i="7"/>
  <c r="A6213" i="7" s="1"/>
  <c r="B6212" i="7"/>
  <c r="A6212" i="7" s="1"/>
  <c r="B6211" i="7"/>
  <c r="A6211" i="7" s="1"/>
  <c r="B6210" i="7"/>
  <c r="A6210" i="7" s="1"/>
  <c r="B6209" i="7"/>
  <c r="A6209" i="7" s="1"/>
  <c r="B6208" i="7"/>
  <c r="A6208" i="7" s="1"/>
  <c r="B6207" i="7"/>
  <c r="A6207" i="7" s="1"/>
  <c r="B6206" i="7"/>
  <c r="A6206" i="7" s="1"/>
  <c r="B6205" i="7"/>
  <c r="A6205" i="7" s="1"/>
  <c r="B6204" i="7"/>
  <c r="A6204" i="7" s="1"/>
  <c r="B6203" i="7"/>
  <c r="A6203" i="7" s="1"/>
  <c r="B6202" i="7"/>
  <c r="A6202" i="7" s="1"/>
  <c r="B6201" i="7"/>
  <c r="A6201" i="7" s="1"/>
  <c r="B6200" i="7"/>
  <c r="A6200" i="7" s="1"/>
  <c r="B6199" i="7"/>
  <c r="A6199" i="7" s="1"/>
  <c r="B6198" i="7"/>
  <c r="A6198" i="7" s="1"/>
  <c r="B6197" i="7"/>
  <c r="A6197" i="7" s="1"/>
  <c r="B6196" i="7"/>
  <c r="A6196" i="7" s="1"/>
  <c r="B6195" i="7"/>
  <c r="A6195" i="7" s="1"/>
  <c r="B6194" i="7"/>
  <c r="A6194" i="7" s="1"/>
  <c r="B6193" i="7"/>
  <c r="A6193" i="7" s="1"/>
  <c r="B6192" i="7"/>
  <c r="A6192" i="7" s="1"/>
  <c r="B6191" i="7"/>
  <c r="A6191" i="7" s="1"/>
  <c r="B6190" i="7"/>
  <c r="A6190" i="7" s="1"/>
  <c r="B6189" i="7"/>
  <c r="A6189" i="7" s="1"/>
  <c r="B6188" i="7"/>
  <c r="A6188" i="7" s="1"/>
  <c r="B6187" i="7"/>
  <c r="A6187" i="7" s="1"/>
  <c r="B6186" i="7"/>
  <c r="A6186" i="7" s="1"/>
  <c r="B6185" i="7"/>
  <c r="A6185" i="7" s="1"/>
  <c r="B6184" i="7"/>
  <c r="A6184" i="7" s="1"/>
  <c r="B6183" i="7"/>
  <c r="A6183" i="7" s="1"/>
  <c r="B6182" i="7"/>
  <c r="A6182" i="7" s="1"/>
  <c r="B6181" i="7"/>
  <c r="A6181" i="7" s="1"/>
  <c r="B6180" i="7"/>
  <c r="A6180" i="7" s="1"/>
  <c r="B6179" i="7"/>
  <c r="A6179" i="7" s="1"/>
  <c r="B6178" i="7"/>
  <c r="A6178" i="7" s="1"/>
  <c r="B6177" i="7"/>
  <c r="A6177" i="7" s="1"/>
  <c r="B6176" i="7"/>
  <c r="A6176" i="7" s="1"/>
  <c r="B6175" i="7"/>
  <c r="A6175" i="7" s="1"/>
  <c r="B6174" i="7"/>
  <c r="A6174" i="7" s="1"/>
  <c r="B6173" i="7"/>
  <c r="A6173" i="7" s="1"/>
  <c r="B6172" i="7"/>
  <c r="A6172" i="7" s="1"/>
  <c r="B6171" i="7"/>
  <c r="A6171" i="7" s="1"/>
  <c r="B6170" i="7"/>
  <c r="A6170" i="7" s="1"/>
  <c r="B6169" i="7"/>
  <c r="A6169" i="7" s="1"/>
  <c r="B6168" i="7"/>
  <c r="A6168" i="7" s="1"/>
  <c r="B6167" i="7"/>
  <c r="A6167" i="7" s="1"/>
  <c r="B6166" i="7"/>
  <c r="A6166" i="7" s="1"/>
  <c r="B6165" i="7"/>
  <c r="A6165" i="7" s="1"/>
  <c r="B6164" i="7"/>
  <c r="A6164" i="7" s="1"/>
  <c r="B6163" i="7"/>
  <c r="A6163" i="7" s="1"/>
  <c r="B6162" i="7"/>
  <c r="A6162" i="7" s="1"/>
  <c r="B6161" i="7"/>
  <c r="A6161" i="7" s="1"/>
  <c r="B6160" i="7"/>
  <c r="A6160" i="7" s="1"/>
  <c r="B6159" i="7"/>
  <c r="A6159" i="7" s="1"/>
  <c r="B6158" i="7"/>
  <c r="A6158" i="7" s="1"/>
  <c r="B6157" i="7"/>
  <c r="A6157" i="7" s="1"/>
  <c r="B6156" i="7"/>
  <c r="A6156" i="7" s="1"/>
  <c r="B6155" i="7"/>
  <c r="A6155" i="7" s="1"/>
  <c r="B6154" i="7"/>
  <c r="A6154" i="7" s="1"/>
  <c r="B6153" i="7"/>
  <c r="A6153" i="7" s="1"/>
  <c r="B6152" i="7"/>
  <c r="A6152" i="7" s="1"/>
  <c r="B6151" i="7"/>
  <c r="A6151" i="7" s="1"/>
  <c r="B6150" i="7"/>
  <c r="A6150" i="7" s="1"/>
  <c r="B6149" i="7"/>
  <c r="A6149" i="7" s="1"/>
  <c r="B6148" i="7"/>
  <c r="A6148" i="7" s="1"/>
  <c r="B6147" i="7"/>
  <c r="A6147" i="7" s="1"/>
  <c r="B6146" i="7"/>
  <c r="A6146" i="7" s="1"/>
  <c r="B6145" i="7"/>
  <c r="A6145" i="7" s="1"/>
  <c r="B6144" i="7"/>
  <c r="A6144" i="7" s="1"/>
  <c r="B6143" i="7"/>
  <c r="A6143" i="7" s="1"/>
  <c r="B6142" i="7"/>
  <c r="A6142" i="7" s="1"/>
  <c r="B6141" i="7"/>
  <c r="A6141" i="7" s="1"/>
  <c r="B6140" i="7"/>
  <c r="A6140" i="7" s="1"/>
  <c r="B6139" i="7"/>
  <c r="A6139" i="7" s="1"/>
  <c r="B6138" i="7"/>
  <c r="A6138" i="7" s="1"/>
  <c r="B6137" i="7"/>
  <c r="A6137" i="7" s="1"/>
  <c r="B6136" i="7"/>
  <c r="A6136" i="7" s="1"/>
  <c r="B6135" i="7"/>
  <c r="A6135" i="7" s="1"/>
  <c r="B6134" i="7"/>
  <c r="A6134" i="7" s="1"/>
  <c r="B6133" i="7"/>
  <c r="A6133" i="7" s="1"/>
  <c r="B6132" i="7"/>
  <c r="A6132" i="7" s="1"/>
  <c r="B6131" i="7"/>
  <c r="A6131" i="7" s="1"/>
  <c r="B6130" i="7"/>
  <c r="A6130" i="7" s="1"/>
  <c r="B6129" i="7"/>
  <c r="A6129" i="7" s="1"/>
  <c r="B6128" i="7"/>
  <c r="A6128" i="7" s="1"/>
  <c r="B6127" i="7"/>
  <c r="A6127" i="7" s="1"/>
  <c r="B6126" i="7"/>
  <c r="A6126" i="7" s="1"/>
  <c r="B6125" i="7"/>
  <c r="A6125" i="7" s="1"/>
  <c r="B6124" i="7"/>
  <c r="A6124" i="7" s="1"/>
  <c r="B6123" i="7"/>
  <c r="A6123" i="7" s="1"/>
  <c r="B6122" i="7"/>
  <c r="A6122" i="7" s="1"/>
  <c r="B6121" i="7"/>
  <c r="A6121" i="7" s="1"/>
  <c r="B6120" i="7"/>
  <c r="A6120" i="7" s="1"/>
  <c r="B6119" i="7"/>
  <c r="A6119" i="7" s="1"/>
  <c r="B6118" i="7"/>
  <c r="A6118" i="7" s="1"/>
  <c r="B6117" i="7"/>
  <c r="A6117" i="7" s="1"/>
  <c r="B6116" i="7"/>
  <c r="A6116" i="7" s="1"/>
  <c r="B6115" i="7"/>
  <c r="A6115" i="7" s="1"/>
  <c r="B6114" i="7"/>
  <c r="A6114" i="7" s="1"/>
  <c r="B6113" i="7"/>
  <c r="A6113" i="7" s="1"/>
  <c r="B6112" i="7"/>
  <c r="A6112" i="7" s="1"/>
  <c r="B6111" i="7"/>
  <c r="A6111" i="7" s="1"/>
  <c r="B6110" i="7"/>
  <c r="A6110" i="7" s="1"/>
  <c r="B6109" i="7"/>
  <c r="A6109" i="7" s="1"/>
  <c r="B6108" i="7"/>
  <c r="A6108" i="7" s="1"/>
  <c r="B6107" i="7"/>
  <c r="A6107" i="7" s="1"/>
  <c r="B6106" i="7"/>
  <c r="A6106" i="7" s="1"/>
  <c r="B6105" i="7"/>
  <c r="A6105" i="7" s="1"/>
  <c r="B6104" i="7"/>
  <c r="A6104" i="7" s="1"/>
  <c r="B6103" i="7"/>
  <c r="A6103" i="7" s="1"/>
  <c r="B6102" i="7"/>
  <c r="A6102" i="7" s="1"/>
  <c r="B6101" i="7"/>
  <c r="A6101" i="7" s="1"/>
  <c r="B6100" i="7"/>
  <c r="A6100" i="7" s="1"/>
  <c r="B6099" i="7"/>
  <c r="A6099" i="7" s="1"/>
  <c r="B6098" i="7"/>
  <c r="A6098" i="7" s="1"/>
  <c r="B6097" i="7"/>
  <c r="A6097" i="7" s="1"/>
  <c r="B6096" i="7"/>
  <c r="A6096" i="7" s="1"/>
  <c r="B6095" i="7"/>
  <c r="A6095" i="7" s="1"/>
  <c r="B6094" i="7"/>
  <c r="A6094" i="7" s="1"/>
  <c r="B6093" i="7"/>
  <c r="A6093" i="7" s="1"/>
  <c r="B6092" i="7"/>
  <c r="A6092" i="7" s="1"/>
  <c r="B6091" i="7"/>
  <c r="A6091" i="7" s="1"/>
  <c r="B6090" i="7"/>
  <c r="A6090" i="7" s="1"/>
  <c r="B6089" i="7"/>
  <c r="A6089" i="7" s="1"/>
  <c r="B6088" i="7"/>
  <c r="A6088" i="7" s="1"/>
  <c r="B6087" i="7"/>
  <c r="A6087" i="7" s="1"/>
  <c r="B6086" i="7"/>
  <c r="A6086" i="7" s="1"/>
  <c r="B6085" i="7"/>
  <c r="A6085" i="7" s="1"/>
  <c r="B6084" i="7"/>
  <c r="A6084" i="7" s="1"/>
  <c r="B6083" i="7"/>
  <c r="A6083" i="7" s="1"/>
  <c r="B6082" i="7"/>
  <c r="A6082" i="7" s="1"/>
  <c r="B6081" i="7"/>
  <c r="A6081" i="7" s="1"/>
  <c r="B6080" i="7"/>
  <c r="A6080" i="7" s="1"/>
  <c r="B6079" i="7"/>
  <c r="A6079" i="7" s="1"/>
  <c r="B6078" i="7"/>
  <c r="A6078" i="7" s="1"/>
  <c r="B6077" i="7"/>
  <c r="A6077" i="7" s="1"/>
  <c r="B6076" i="7"/>
  <c r="A6076" i="7" s="1"/>
  <c r="B6075" i="7"/>
  <c r="A6075" i="7" s="1"/>
  <c r="B6074" i="7"/>
  <c r="A6074" i="7" s="1"/>
  <c r="B6073" i="7"/>
  <c r="A6073" i="7" s="1"/>
  <c r="B6072" i="7"/>
  <c r="A6072" i="7" s="1"/>
  <c r="B6071" i="7"/>
  <c r="A6071" i="7" s="1"/>
  <c r="B6070" i="7"/>
  <c r="A6070" i="7" s="1"/>
  <c r="B6069" i="7"/>
  <c r="A6069" i="7" s="1"/>
  <c r="B6068" i="7"/>
  <c r="A6068" i="7" s="1"/>
  <c r="B6067" i="7"/>
  <c r="A6067" i="7" s="1"/>
  <c r="B6066" i="7"/>
  <c r="A6066" i="7" s="1"/>
  <c r="B6065" i="7"/>
  <c r="A6065" i="7" s="1"/>
  <c r="B6064" i="7"/>
  <c r="A6064" i="7" s="1"/>
  <c r="B6063" i="7"/>
  <c r="A6063" i="7" s="1"/>
  <c r="B6062" i="7"/>
  <c r="A6062" i="7" s="1"/>
  <c r="B6061" i="7"/>
  <c r="A6061" i="7" s="1"/>
  <c r="B6060" i="7"/>
  <c r="A6060" i="7" s="1"/>
  <c r="B6059" i="7"/>
  <c r="A6059" i="7" s="1"/>
  <c r="B6058" i="7"/>
  <c r="A6058" i="7" s="1"/>
  <c r="B6057" i="7"/>
  <c r="A6057" i="7" s="1"/>
  <c r="B6056" i="7"/>
  <c r="A6056" i="7" s="1"/>
  <c r="B6055" i="7"/>
  <c r="A6055" i="7" s="1"/>
  <c r="B6054" i="7"/>
  <c r="A6054" i="7" s="1"/>
  <c r="B6053" i="7"/>
  <c r="A6053" i="7" s="1"/>
  <c r="B6052" i="7"/>
  <c r="A6052" i="7" s="1"/>
  <c r="B6051" i="7"/>
  <c r="A6051" i="7" s="1"/>
  <c r="B6050" i="7"/>
  <c r="A6050" i="7" s="1"/>
  <c r="B6049" i="7"/>
  <c r="A6049" i="7" s="1"/>
  <c r="B6048" i="7"/>
  <c r="A6048" i="7" s="1"/>
  <c r="B6047" i="7"/>
  <c r="A6047" i="7" s="1"/>
  <c r="B6046" i="7"/>
  <c r="A6046" i="7" s="1"/>
  <c r="B6045" i="7"/>
  <c r="A6045" i="7" s="1"/>
  <c r="B6044" i="7"/>
  <c r="A6044" i="7" s="1"/>
  <c r="B6043" i="7"/>
  <c r="A6043" i="7" s="1"/>
  <c r="B6042" i="7"/>
  <c r="A6042" i="7" s="1"/>
  <c r="B6041" i="7"/>
  <c r="A6041" i="7" s="1"/>
  <c r="B6040" i="7"/>
  <c r="A6040" i="7" s="1"/>
  <c r="B6039" i="7"/>
  <c r="A6039" i="7" s="1"/>
  <c r="B6038" i="7"/>
  <c r="A6038" i="7" s="1"/>
  <c r="B6037" i="7"/>
  <c r="A6037" i="7" s="1"/>
  <c r="B6036" i="7"/>
  <c r="A6036" i="7" s="1"/>
  <c r="B6035" i="7"/>
  <c r="A6035" i="7" s="1"/>
  <c r="B6034" i="7"/>
  <c r="A6034" i="7" s="1"/>
  <c r="B6033" i="7"/>
  <c r="A6033" i="7" s="1"/>
  <c r="B6032" i="7"/>
  <c r="A6032" i="7" s="1"/>
  <c r="B6031" i="7"/>
  <c r="A6031" i="7" s="1"/>
  <c r="B6030" i="7"/>
  <c r="A6030" i="7" s="1"/>
  <c r="B6029" i="7"/>
  <c r="A6029" i="7" s="1"/>
  <c r="B6028" i="7"/>
  <c r="A6028" i="7" s="1"/>
  <c r="B6027" i="7"/>
  <c r="A6027" i="7" s="1"/>
  <c r="B6026" i="7"/>
  <c r="A6026" i="7" s="1"/>
  <c r="B6025" i="7"/>
  <c r="A6025" i="7" s="1"/>
  <c r="B6024" i="7"/>
  <c r="A6024" i="7" s="1"/>
  <c r="B6023" i="7"/>
  <c r="A6023" i="7" s="1"/>
  <c r="B6022" i="7"/>
  <c r="A6022" i="7" s="1"/>
  <c r="B6021" i="7"/>
  <c r="A6021" i="7" s="1"/>
  <c r="B6020" i="7"/>
  <c r="A6020" i="7" s="1"/>
  <c r="B6019" i="7"/>
  <c r="A6019" i="7" s="1"/>
  <c r="B6018" i="7"/>
  <c r="A6018" i="7" s="1"/>
  <c r="B6017" i="7"/>
  <c r="A6017" i="7" s="1"/>
  <c r="B6016" i="7"/>
  <c r="A6016" i="7" s="1"/>
  <c r="B6015" i="7"/>
  <c r="A6015" i="7" s="1"/>
  <c r="B6014" i="7"/>
  <c r="A6014" i="7" s="1"/>
  <c r="B6013" i="7"/>
  <c r="A6013" i="7" s="1"/>
  <c r="B6012" i="7"/>
  <c r="A6012" i="7" s="1"/>
  <c r="B6011" i="7"/>
  <c r="A6011" i="7" s="1"/>
  <c r="B6010" i="7"/>
  <c r="A6010" i="7" s="1"/>
  <c r="B6009" i="7"/>
  <c r="A6009" i="7" s="1"/>
  <c r="B6008" i="7"/>
  <c r="A6008" i="7" s="1"/>
  <c r="B6007" i="7"/>
  <c r="A6007" i="7" s="1"/>
  <c r="B6006" i="7"/>
  <c r="A6006" i="7" s="1"/>
  <c r="B6005" i="7"/>
  <c r="A6005" i="7" s="1"/>
  <c r="B6004" i="7"/>
  <c r="A6004" i="7" s="1"/>
  <c r="B6003" i="7"/>
  <c r="A6003" i="7" s="1"/>
  <c r="B6002" i="7"/>
  <c r="A6002" i="7" s="1"/>
  <c r="B6001" i="7"/>
  <c r="A6001" i="7" s="1"/>
  <c r="B6000" i="7"/>
  <c r="A6000" i="7" s="1"/>
  <c r="B5999" i="7"/>
  <c r="A5999" i="7" s="1"/>
  <c r="B5998" i="7"/>
  <c r="A5998" i="7" s="1"/>
  <c r="B5997" i="7"/>
  <c r="A5997" i="7" s="1"/>
  <c r="B5996" i="7"/>
  <c r="A5996" i="7" s="1"/>
  <c r="B5995" i="7"/>
  <c r="A5995" i="7" s="1"/>
  <c r="B5994" i="7"/>
  <c r="A5994" i="7" s="1"/>
  <c r="B5993" i="7"/>
  <c r="A5993" i="7" s="1"/>
  <c r="B5992" i="7"/>
  <c r="A5992" i="7" s="1"/>
  <c r="B5991" i="7"/>
  <c r="A5991" i="7" s="1"/>
  <c r="B5990" i="7"/>
  <c r="A5990" i="7" s="1"/>
  <c r="B5989" i="7"/>
  <c r="A5989" i="7" s="1"/>
  <c r="B5988" i="7"/>
  <c r="A5988" i="7" s="1"/>
  <c r="B5987" i="7"/>
  <c r="A5987" i="7" s="1"/>
  <c r="B5986" i="7"/>
  <c r="A5986" i="7" s="1"/>
  <c r="B5985" i="7"/>
  <c r="A5985" i="7" s="1"/>
  <c r="B5984" i="7"/>
  <c r="A5984" i="7" s="1"/>
  <c r="B5983" i="7"/>
  <c r="A5983" i="7" s="1"/>
  <c r="B5982" i="7"/>
  <c r="A5982" i="7" s="1"/>
  <c r="B5981" i="7"/>
  <c r="A5981" i="7" s="1"/>
  <c r="B5980" i="7"/>
  <c r="A5980" i="7" s="1"/>
  <c r="B5979" i="7"/>
  <c r="A5979" i="7" s="1"/>
  <c r="B5978" i="7"/>
  <c r="A5978" i="7" s="1"/>
  <c r="B5977" i="7"/>
  <c r="A5977" i="7" s="1"/>
  <c r="B5976" i="7"/>
  <c r="A5976" i="7" s="1"/>
  <c r="B5975" i="7"/>
  <c r="A5975" i="7" s="1"/>
  <c r="B5974" i="7"/>
  <c r="A5974" i="7" s="1"/>
  <c r="B5973" i="7"/>
  <c r="A5973" i="7" s="1"/>
  <c r="B5972" i="7"/>
  <c r="A5972" i="7" s="1"/>
  <c r="B5971" i="7"/>
  <c r="A5971" i="7" s="1"/>
  <c r="B5970" i="7"/>
  <c r="A5970" i="7" s="1"/>
  <c r="B5969" i="7"/>
  <c r="A5969" i="7" s="1"/>
  <c r="B5968" i="7"/>
  <c r="A5968" i="7" s="1"/>
  <c r="B5967" i="7"/>
  <c r="A5967" i="7" s="1"/>
  <c r="B5966" i="7"/>
  <c r="A5966" i="7" s="1"/>
  <c r="B5965" i="7"/>
  <c r="A5965" i="7" s="1"/>
  <c r="B5964" i="7"/>
  <c r="A5964" i="7" s="1"/>
  <c r="B5963" i="7"/>
  <c r="A5963" i="7" s="1"/>
  <c r="B5962" i="7"/>
  <c r="A5962" i="7" s="1"/>
  <c r="B5961" i="7"/>
  <c r="A5961" i="7" s="1"/>
  <c r="B5960" i="7"/>
  <c r="A5960" i="7" s="1"/>
  <c r="B5959" i="7"/>
  <c r="A5959" i="7" s="1"/>
  <c r="B5958" i="7"/>
  <c r="A5958" i="7" s="1"/>
  <c r="B5957" i="7"/>
  <c r="A5957" i="7" s="1"/>
  <c r="B5956" i="7"/>
  <c r="A5956" i="7" s="1"/>
  <c r="B5955" i="7"/>
  <c r="A5955" i="7" s="1"/>
  <c r="B5954" i="7"/>
  <c r="A5954" i="7" s="1"/>
  <c r="B5953" i="7"/>
  <c r="A5953" i="7" s="1"/>
  <c r="B5952" i="7"/>
  <c r="A5952" i="7" s="1"/>
  <c r="B5951" i="7"/>
  <c r="A5951" i="7" s="1"/>
  <c r="B5950" i="7"/>
  <c r="A5950" i="7" s="1"/>
  <c r="B5949" i="7"/>
  <c r="A5949" i="7" s="1"/>
  <c r="B5948" i="7"/>
  <c r="A5948" i="7" s="1"/>
  <c r="B5947" i="7"/>
  <c r="A5947" i="7" s="1"/>
  <c r="B5946" i="7"/>
  <c r="A5946" i="7" s="1"/>
  <c r="B5945" i="7"/>
  <c r="A5945" i="7" s="1"/>
  <c r="B5944" i="7"/>
  <c r="A5944" i="7" s="1"/>
  <c r="B5943" i="7"/>
  <c r="A5943" i="7" s="1"/>
  <c r="B5942" i="7"/>
  <c r="A5942" i="7" s="1"/>
  <c r="B5941" i="7"/>
  <c r="A5941" i="7" s="1"/>
  <c r="B5940" i="7"/>
  <c r="A5940" i="7" s="1"/>
  <c r="B5939" i="7"/>
  <c r="A5939" i="7" s="1"/>
  <c r="B5938" i="7"/>
  <c r="A5938" i="7" s="1"/>
  <c r="B5937" i="7"/>
  <c r="A5937" i="7" s="1"/>
  <c r="B5936" i="7"/>
  <c r="A5936" i="7" s="1"/>
  <c r="B5935" i="7"/>
  <c r="A5935" i="7" s="1"/>
  <c r="B5934" i="7"/>
  <c r="A5934" i="7" s="1"/>
  <c r="B5933" i="7"/>
  <c r="A5933" i="7" s="1"/>
  <c r="B5932" i="7"/>
  <c r="A5932" i="7" s="1"/>
  <c r="B5931" i="7"/>
  <c r="A5931" i="7" s="1"/>
  <c r="B5930" i="7"/>
  <c r="A5930" i="7" s="1"/>
  <c r="B5929" i="7"/>
  <c r="A5929" i="7" s="1"/>
  <c r="B5928" i="7"/>
  <c r="A5928" i="7" s="1"/>
  <c r="B5927" i="7"/>
  <c r="A5927" i="7" s="1"/>
  <c r="B5926" i="7"/>
  <c r="A5926" i="7" s="1"/>
  <c r="B5925" i="7"/>
  <c r="A5925" i="7" s="1"/>
  <c r="B5924" i="7"/>
  <c r="A5924" i="7" s="1"/>
  <c r="B5923" i="7"/>
  <c r="A5923" i="7" s="1"/>
  <c r="B5922" i="7"/>
  <c r="A5922" i="7" s="1"/>
  <c r="B5921" i="7"/>
  <c r="A5921" i="7" s="1"/>
  <c r="B5920" i="7"/>
  <c r="A5920" i="7" s="1"/>
  <c r="B5919" i="7"/>
  <c r="A5919" i="7" s="1"/>
  <c r="B5918" i="7"/>
  <c r="A5918" i="7" s="1"/>
  <c r="B5917" i="7"/>
  <c r="A5917" i="7" s="1"/>
  <c r="B5916" i="7"/>
  <c r="A5916" i="7" s="1"/>
  <c r="B5915" i="7"/>
  <c r="A5915" i="7" s="1"/>
  <c r="B5914" i="7"/>
  <c r="A5914" i="7" s="1"/>
  <c r="B5913" i="7"/>
  <c r="A5913" i="7" s="1"/>
  <c r="B5912" i="7"/>
  <c r="A5912" i="7" s="1"/>
  <c r="B5911" i="7"/>
  <c r="A5911" i="7" s="1"/>
  <c r="B5910" i="7"/>
  <c r="A5910" i="7" s="1"/>
  <c r="B5909" i="7"/>
  <c r="A5909" i="7" s="1"/>
  <c r="B5908" i="7"/>
  <c r="A5908" i="7" s="1"/>
  <c r="B5907" i="7"/>
  <c r="A5907" i="7" s="1"/>
  <c r="B5906" i="7"/>
  <c r="A5906" i="7" s="1"/>
  <c r="B5905" i="7"/>
  <c r="A5905" i="7" s="1"/>
  <c r="B5904" i="7"/>
  <c r="A5904" i="7" s="1"/>
  <c r="B5903" i="7"/>
  <c r="A5903" i="7" s="1"/>
  <c r="B5902" i="7"/>
  <c r="A5902" i="7" s="1"/>
  <c r="B5901" i="7"/>
  <c r="A5901" i="7" s="1"/>
  <c r="B5900" i="7"/>
  <c r="A5900" i="7" s="1"/>
  <c r="B5899" i="7"/>
  <c r="A5899" i="7" s="1"/>
  <c r="B5898" i="7"/>
  <c r="A5898" i="7" s="1"/>
  <c r="B5897" i="7"/>
  <c r="A5897" i="7" s="1"/>
  <c r="B5896" i="7"/>
  <c r="A5896" i="7" s="1"/>
  <c r="B5895" i="7"/>
  <c r="A5895" i="7" s="1"/>
  <c r="B5894" i="7"/>
  <c r="A5894" i="7" s="1"/>
  <c r="B5893" i="7"/>
  <c r="A5893" i="7" s="1"/>
  <c r="B5892" i="7"/>
  <c r="A5892" i="7" s="1"/>
  <c r="B5891" i="7"/>
  <c r="A5891" i="7" s="1"/>
  <c r="B5890" i="7"/>
  <c r="A5890" i="7" s="1"/>
  <c r="B5889" i="7"/>
  <c r="A5889" i="7" s="1"/>
  <c r="B5888" i="7"/>
  <c r="A5888" i="7" s="1"/>
  <c r="B5887" i="7"/>
  <c r="A5887" i="7" s="1"/>
  <c r="B5886" i="7"/>
  <c r="A5886" i="7" s="1"/>
  <c r="B5885" i="7"/>
  <c r="A5885" i="7" s="1"/>
  <c r="B5884" i="7"/>
  <c r="A5884" i="7" s="1"/>
  <c r="B5883" i="7"/>
  <c r="A5883" i="7" s="1"/>
  <c r="B5882" i="7"/>
  <c r="A5882" i="7" s="1"/>
  <c r="B5881" i="7"/>
  <c r="A5881" i="7" s="1"/>
  <c r="B5880" i="7"/>
  <c r="A5880" i="7" s="1"/>
  <c r="B5879" i="7"/>
  <c r="A5879" i="7" s="1"/>
  <c r="B5878" i="7"/>
  <c r="A5878" i="7" s="1"/>
  <c r="B5877" i="7"/>
  <c r="A5877" i="7" s="1"/>
  <c r="B5876" i="7"/>
  <c r="A5876" i="7" s="1"/>
  <c r="B5875" i="7"/>
  <c r="A5875" i="7" s="1"/>
  <c r="B5874" i="7"/>
  <c r="A5874" i="7" s="1"/>
  <c r="B5873" i="7"/>
  <c r="A5873" i="7" s="1"/>
  <c r="B5872" i="7"/>
  <c r="A5872" i="7" s="1"/>
  <c r="B5871" i="7"/>
  <c r="A5871" i="7" s="1"/>
  <c r="B5870" i="7"/>
  <c r="A5870" i="7" s="1"/>
  <c r="B5869" i="7"/>
  <c r="A5869" i="7" s="1"/>
  <c r="B5868" i="7"/>
  <c r="A5868" i="7" s="1"/>
  <c r="B5867" i="7"/>
  <c r="A5867" i="7" s="1"/>
  <c r="B5866" i="7"/>
  <c r="A5866" i="7" s="1"/>
  <c r="B5865" i="7"/>
  <c r="A5865" i="7" s="1"/>
  <c r="B5864" i="7"/>
  <c r="A5864" i="7" s="1"/>
  <c r="B5863" i="7"/>
  <c r="A5863" i="7" s="1"/>
  <c r="B5862" i="7"/>
  <c r="A5862" i="7" s="1"/>
  <c r="B5861" i="7"/>
  <c r="A5861" i="7" s="1"/>
  <c r="B5860" i="7"/>
  <c r="A5860" i="7" s="1"/>
  <c r="B5859" i="7"/>
  <c r="A5859" i="7" s="1"/>
  <c r="B5858" i="7"/>
  <c r="A5858" i="7" s="1"/>
  <c r="B5857" i="7"/>
  <c r="A5857" i="7" s="1"/>
  <c r="B5856" i="7"/>
  <c r="A5856" i="7" s="1"/>
  <c r="B5855" i="7"/>
  <c r="A5855" i="7" s="1"/>
  <c r="B5854" i="7"/>
  <c r="A5854" i="7" s="1"/>
  <c r="B5853" i="7"/>
  <c r="A5853" i="7" s="1"/>
  <c r="B5852" i="7"/>
  <c r="A5852" i="7" s="1"/>
  <c r="B5851" i="7"/>
  <c r="A5851" i="7" s="1"/>
  <c r="B5850" i="7"/>
  <c r="A5850" i="7" s="1"/>
  <c r="B5849" i="7"/>
  <c r="A5849" i="7" s="1"/>
  <c r="B5848" i="7"/>
  <c r="A5848" i="7" s="1"/>
  <c r="B5847" i="7"/>
  <c r="A5847" i="7" s="1"/>
  <c r="B5846" i="7"/>
  <c r="A5846" i="7" s="1"/>
  <c r="B5845" i="7"/>
  <c r="A5845" i="7" s="1"/>
  <c r="B5844" i="7"/>
  <c r="A5844" i="7" s="1"/>
  <c r="B5843" i="7"/>
  <c r="A5843" i="7" s="1"/>
  <c r="B5842" i="7"/>
  <c r="A5842" i="7" s="1"/>
  <c r="B5841" i="7"/>
  <c r="A5841" i="7" s="1"/>
  <c r="B5840" i="7"/>
  <c r="A5840" i="7" s="1"/>
  <c r="B5839" i="7"/>
  <c r="A5839" i="7" s="1"/>
  <c r="B5838" i="7"/>
  <c r="A5838" i="7" s="1"/>
  <c r="B5837" i="7"/>
  <c r="A5837" i="7" s="1"/>
  <c r="B5836" i="7"/>
  <c r="A5836" i="7" s="1"/>
  <c r="B5835" i="7"/>
  <c r="A5835" i="7" s="1"/>
  <c r="B5834" i="7"/>
  <c r="A5834" i="7" s="1"/>
  <c r="B5833" i="7"/>
  <c r="A5833" i="7" s="1"/>
  <c r="B5832" i="7"/>
  <c r="A5832" i="7" s="1"/>
  <c r="B5831" i="7"/>
  <c r="A5831" i="7" s="1"/>
  <c r="B5830" i="7"/>
  <c r="A5830" i="7" s="1"/>
  <c r="B5829" i="7"/>
  <c r="A5829" i="7" s="1"/>
  <c r="B5828" i="7"/>
  <c r="A5828" i="7" s="1"/>
  <c r="B5827" i="7"/>
  <c r="A5827" i="7" s="1"/>
  <c r="B5826" i="7"/>
  <c r="A5826" i="7" s="1"/>
  <c r="B5825" i="7"/>
  <c r="A5825" i="7" s="1"/>
  <c r="B5824" i="7"/>
  <c r="A5824" i="7" s="1"/>
  <c r="B5823" i="7"/>
  <c r="A5823" i="7" s="1"/>
  <c r="B5822" i="7"/>
  <c r="A5822" i="7" s="1"/>
  <c r="B5821" i="7"/>
  <c r="A5821" i="7" s="1"/>
  <c r="B5820" i="7"/>
  <c r="A5820" i="7" s="1"/>
  <c r="B5819" i="7"/>
  <c r="A5819" i="7" s="1"/>
  <c r="B5818" i="7"/>
  <c r="A5818" i="7" s="1"/>
  <c r="B5817" i="7"/>
  <c r="A5817" i="7" s="1"/>
  <c r="B5816" i="7"/>
  <c r="A5816" i="7" s="1"/>
  <c r="B5815" i="7"/>
  <c r="A5815" i="7" s="1"/>
  <c r="B5814" i="7"/>
  <c r="A5814" i="7" s="1"/>
  <c r="B5813" i="7"/>
  <c r="A5813" i="7" s="1"/>
  <c r="B5812" i="7"/>
  <c r="A5812" i="7" s="1"/>
  <c r="B5811" i="7"/>
  <c r="A5811" i="7" s="1"/>
  <c r="B5810" i="7"/>
  <c r="A5810" i="7" s="1"/>
  <c r="B5809" i="7"/>
  <c r="A5809" i="7" s="1"/>
  <c r="B5808" i="7"/>
  <c r="A5808" i="7" s="1"/>
  <c r="B5807" i="7"/>
  <c r="A5807" i="7" s="1"/>
  <c r="B5806" i="7"/>
  <c r="A5806" i="7" s="1"/>
  <c r="B5805" i="7"/>
  <c r="A5805" i="7" s="1"/>
  <c r="B5804" i="7"/>
  <c r="A5804" i="7" s="1"/>
  <c r="B5803" i="7"/>
  <c r="A5803" i="7" s="1"/>
  <c r="B5802" i="7"/>
  <c r="A5802" i="7" s="1"/>
  <c r="B5801" i="7"/>
  <c r="A5801" i="7" s="1"/>
  <c r="B5800" i="7"/>
  <c r="A5800" i="7" s="1"/>
  <c r="B5799" i="7"/>
  <c r="A5799" i="7" s="1"/>
  <c r="B5798" i="7"/>
  <c r="A5798" i="7" s="1"/>
  <c r="B5797" i="7"/>
  <c r="A5797" i="7" s="1"/>
  <c r="B5796" i="7"/>
  <c r="A5796" i="7" s="1"/>
  <c r="B5795" i="7"/>
  <c r="A5795" i="7" s="1"/>
  <c r="B5794" i="7"/>
  <c r="A5794" i="7" s="1"/>
  <c r="B5793" i="7"/>
  <c r="A5793" i="7" s="1"/>
  <c r="B5792" i="7"/>
  <c r="A5792" i="7" s="1"/>
  <c r="B5791" i="7"/>
  <c r="A5791" i="7" s="1"/>
  <c r="B5790" i="7"/>
  <c r="A5790" i="7" s="1"/>
  <c r="B5789" i="7"/>
  <c r="A5789" i="7" s="1"/>
  <c r="B5788" i="7"/>
  <c r="A5788" i="7" s="1"/>
  <c r="B5787" i="7"/>
  <c r="A5787" i="7" s="1"/>
  <c r="B5786" i="7"/>
  <c r="A5786" i="7" s="1"/>
  <c r="B5785" i="7"/>
  <c r="A5785" i="7" s="1"/>
  <c r="B5784" i="7"/>
  <c r="A5784" i="7" s="1"/>
  <c r="B5783" i="7"/>
  <c r="A5783" i="7" s="1"/>
  <c r="B5782" i="7"/>
  <c r="A5782" i="7" s="1"/>
  <c r="B5781" i="7"/>
  <c r="A5781" i="7" s="1"/>
  <c r="B5780" i="7"/>
  <c r="A5780" i="7" s="1"/>
  <c r="B5779" i="7"/>
  <c r="A5779" i="7" s="1"/>
  <c r="B5778" i="7"/>
  <c r="A5778" i="7" s="1"/>
  <c r="B5777" i="7"/>
  <c r="A5777" i="7" s="1"/>
  <c r="B5776" i="7"/>
  <c r="A5776" i="7" s="1"/>
  <c r="B5775" i="7"/>
  <c r="A5775" i="7" s="1"/>
  <c r="B5774" i="7"/>
  <c r="A5774" i="7" s="1"/>
  <c r="B5773" i="7"/>
  <c r="A5773" i="7" s="1"/>
  <c r="B5772" i="7"/>
  <c r="A5772" i="7" s="1"/>
  <c r="B5771" i="7"/>
  <c r="A5771" i="7" s="1"/>
  <c r="B5770" i="7"/>
  <c r="A5770" i="7" s="1"/>
  <c r="B5769" i="7"/>
  <c r="A5769" i="7" s="1"/>
  <c r="B5768" i="7"/>
  <c r="A5768" i="7" s="1"/>
  <c r="B5767" i="7"/>
  <c r="A5767" i="7" s="1"/>
  <c r="B5766" i="7"/>
  <c r="A5766" i="7" s="1"/>
  <c r="B5765" i="7"/>
  <c r="A5765" i="7" s="1"/>
  <c r="B5764" i="7"/>
  <c r="A5764" i="7" s="1"/>
  <c r="B5763" i="7"/>
  <c r="A5763" i="7" s="1"/>
  <c r="B5762" i="7"/>
  <c r="A5762" i="7" s="1"/>
  <c r="B5761" i="7"/>
  <c r="A5761" i="7" s="1"/>
  <c r="B5760" i="7"/>
  <c r="A5760" i="7" s="1"/>
  <c r="B5759" i="7"/>
  <c r="A5759" i="7" s="1"/>
  <c r="B5758" i="7"/>
  <c r="A5758" i="7" s="1"/>
  <c r="B5757" i="7"/>
  <c r="A5757" i="7" s="1"/>
  <c r="B5756" i="7"/>
  <c r="A5756" i="7" s="1"/>
  <c r="B5755" i="7"/>
  <c r="A5755" i="7" s="1"/>
  <c r="B5754" i="7"/>
  <c r="A5754" i="7" s="1"/>
  <c r="B5753" i="7"/>
  <c r="A5753" i="7" s="1"/>
  <c r="B5752" i="7"/>
  <c r="A5752" i="7" s="1"/>
  <c r="B5751" i="7"/>
  <c r="A5751" i="7" s="1"/>
  <c r="B5750" i="7"/>
  <c r="A5750" i="7" s="1"/>
  <c r="B5749" i="7"/>
  <c r="A5749" i="7" s="1"/>
  <c r="B5748" i="7"/>
  <c r="A5748" i="7" s="1"/>
  <c r="B5747" i="7"/>
  <c r="A5747" i="7" s="1"/>
  <c r="B5746" i="7"/>
  <c r="A5746" i="7" s="1"/>
  <c r="B5745" i="7"/>
  <c r="A5745" i="7" s="1"/>
  <c r="B5744" i="7"/>
  <c r="A5744" i="7" s="1"/>
  <c r="B5743" i="7"/>
  <c r="A5743" i="7" s="1"/>
  <c r="B5742" i="7"/>
  <c r="A5742" i="7" s="1"/>
  <c r="B5741" i="7"/>
  <c r="A5741" i="7" s="1"/>
  <c r="B5740" i="7"/>
  <c r="A5740" i="7" s="1"/>
  <c r="B5739" i="7"/>
  <c r="A5739" i="7" s="1"/>
  <c r="B5738" i="7"/>
  <c r="A5738" i="7" s="1"/>
  <c r="B5737" i="7"/>
  <c r="A5737" i="7" s="1"/>
  <c r="B5736" i="7"/>
  <c r="A5736" i="7" s="1"/>
  <c r="B5735" i="7"/>
  <c r="A5735" i="7" s="1"/>
  <c r="B5734" i="7"/>
  <c r="A5734" i="7" s="1"/>
  <c r="B5733" i="7"/>
  <c r="A5733" i="7" s="1"/>
  <c r="B5732" i="7"/>
  <c r="A5732" i="7" s="1"/>
  <c r="B5731" i="7"/>
  <c r="A5731" i="7" s="1"/>
  <c r="B5730" i="7"/>
  <c r="A5730" i="7" s="1"/>
  <c r="B5729" i="7"/>
  <c r="A5729" i="7" s="1"/>
  <c r="B5728" i="7"/>
  <c r="A5728" i="7" s="1"/>
  <c r="B5727" i="7"/>
  <c r="A5727" i="7" s="1"/>
  <c r="B5726" i="7"/>
  <c r="A5726" i="7" s="1"/>
  <c r="B5725" i="7"/>
  <c r="A5725" i="7" s="1"/>
  <c r="B5724" i="7"/>
  <c r="A5724" i="7" s="1"/>
  <c r="B5723" i="7"/>
  <c r="A5723" i="7" s="1"/>
  <c r="B5722" i="7"/>
  <c r="A5722" i="7" s="1"/>
  <c r="B5721" i="7"/>
  <c r="A5721" i="7" s="1"/>
  <c r="B5720" i="7"/>
  <c r="A5720" i="7" s="1"/>
  <c r="B5719" i="7"/>
  <c r="A5719" i="7" s="1"/>
  <c r="B5718" i="7"/>
  <c r="A5718" i="7" s="1"/>
  <c r="B5717" i="7"/>
  <c r="A5717" i="7" s="1"/>
  <c r="B5716" i="7"/>
  <c r="A5716" i="7" s="1"/>
  <c r="B5715" i="7"/>
  <c r="A5715" i="7" s="1"/>
  <c r="B5714" i="7"/>
  <c r="A5714" i="7" s="1"/>
  <c r="B5713" i="7"/>
  <c r="A5713" i="7" s="1"/>
  <c r="B5712" i="7"/>
  <c r="A5712" i="7" s="1"/>
  <c r="B5711" i="7"/>
  <c r="A5711" i="7" s="1"/>
  <c r="B5710" i="7"/>
  <c r="A5710" i="7" s="1"/>
  <c r="B5709" i="7"/>
  <c r="A5709" i="7" s="1"/>
  <c r="B5708" i="7"/>
  <c r="A5708" i="7" s="1"/>
  <c r="B5707" i="7"/>
  <c r="A5707" i="7" s="1"/>
  <c r="B5706" i="7"/>
  <c r="A5706" i="7" s="1"/>
  <c r="B5705" i="7"/>
  <c r="A5705" i="7" s="1"/>
  <c r="B5704" i="7"/>
  <c r="A5704" i="7" s="1"/>
  <c r="B5703" i="7"/>
  <c r="A5703" i="7" s="1"/>
  <c r="B5702" i="7"/>
  <c r="A5702" i="7" s="1"/>
  <c r="B5701" i="7"/>
  <c r="A5701" i="7" s="1"/>
  <c r="B5700" i="7"/>
  <c r="A5700" i="7" s="1"/>
  <c r="B5699" i="7"/>
  <c r="A5699" i="7" s="1"/>
  <c r="B5698" i="7"/>
  <c r="A5698" i="7" s="1"/>
  <c r="B5697" i="7"/>
  <c r="A5697" i="7" s="1"/>
  <c r="B5696" i="7"/>
  <c r="A5696" i="7" s="1"/>
  <c r="B5695" i="7"/>
  <c r="A5695" i="7" s="1"/>
  <c r="B5694" i="7"/>
  <c r="A5694" i="7" s="1"/>
  <c r="B5693" i="7"/>
  <c r="A5693" i="7" s="1"/>
  <c r="B5692" i="7"/>
  <c r="A5692" i="7" s="1"/>
  <c r="B5691" i="7"/>
  <c r="A5691" i="7" s="1"/>
  <c r="B5690" i="7"/>
  <c r="A5690" i="7" s="1"/>
  <c r="B5689" i="7"/>
  <c r="A5689" i="7" s="1"/>
  <c r="B5688" i="7"/>
  <c r="A5688" i="7" s="1"/>
  <c r="B5687" i="7"/>
  <c r="A5687" i="7" s="1"/>
  <c r="B5686" i="7"/>
  <c r="A5686" i="7" s="1"/>
  <c r="B5685" i="7"/>
  <c r="A5685" i="7" s="1"/>
  <c r="B5684" i="7"/>
  <c r="A5684" i="7" s="1"/>
  <c r="B5683" i="7"/>
  <c r="A5683" i="7" s="1"/>
  <c r="B5682" i="7"/>
  <c r="A5682" i="7" s="1"/>
  <c r="B5681" i="7"/>
  <c r="A5681" i="7" s="1"/>
  <c r="B5680" i="7"/>
  <c r="A5680" i="7" s="1"/>
  <c r="B5679" i="7"/>
  <c r="A5679" i="7" s="1"/>
  <c r="B5678" i="7"/>
  <c r="A5678" i="7" s="1"/>
  <c r="B5677" i="7"/>
  <c r="A5677" i="7" s="1"/>
  <c r="B5676" i="7"/>
  <c r="A5676" i="7" s="1"/>
  <c r="B5675" i="7"/>
  <c r="A5675" i="7" s="1"/>
  <c r="B5674" i="7"/>
  <c r="A5674" i="7" s="1"/>
  <c r="B5673" i="7"/>
  <c r="A5673" i="7" s="1"/>
  <c r="B5672" i="7"/>
  <c r="A5672" i="7" s="1"/>
  <c r="B5671" i="7"/>
  <c r="A5671" i="7" s="1"/>
  <c r="B5670" i="7"/>
  <c r="A5670" i="7" s="1"/>
  <c r="B5669" i="7"/>
  <c r="A5669" i="7" s="1"/>
  <c r="B5668" i="7"/>
  <c r="A5668" i="7" s="1"/>
  <c r="B5667" i="7"/>
  <c r="A5667" i="7" s="1"/>
  <c r="B5666" i="7"/>
  <c r="A5666" i="7" s="1"/>
  <c r="B5665" i="7"/>
  <c r="A5665" i="7" s="1"/>
  <c r="B5664" i="7"/>
  <c r="A5664" i="7" s="1"/>
  <c r="B5663" i="7"/>
  <c r="A5663" i="7" s="1"/>
  <c r="B5662" i="7"/>
  <c r="A5662" i="7" s="1"/>
  <c r="B5661" i="7"/>
  <c r="A5661" i="7" s="1"/>
  <c r="B5660" i="7"/>
  <c r="A5660" i="7" s="1"/>
  <c r="B5659" i="7"/>
  <c r="A5659" i="7" s="1"/>
  <c r="B5658" i="7"/>
  <c r="A5658" i="7" s="1"/>
  <c r="B5657" i="7"/>
  <c r="A5657" i="7" s="1"/>
  <c r="B5656" i="7"/>
  <c r="A5656" i="7" s="1"/>
  <c r="B5655" i="7"/>
  <c r="A5655" i="7" s="1"/>
  <c r="B5654" i="7"/>
  <c r="A5654" i="7" s="1"/>
  <c r="B5653" i="7"/>
  <c r="A5653" i="7" s="1"/>
  <c r="B5652" i="7"/>
  <c r="A5652" i="7" s="1"/>
  <c r="B5651" i="7"/>
  <c r="A5651" i="7" s="1"/>
  <c r="B5650" i="7"/>
  <c r="A5650" i="7" s="1"/>
  <c r="B5649" i="7"/>
  <c r="A5649" i="7" s="1"/>
  <c r="B5648" i="7"/>
  <c r="A5648" i="7" s="1"/>
  <c r="B5647" i="7"/>
  <c r="A5647" i="7" s="1"/>
  <c r="B5646" i="7"/>
  <c r="A5646" i="7" s="1"/>
  <c r="B5645" i="7"/>
  <c r="A5645" i="7" s="1"/>
  <c r="B5644" i="7"/>
  <c r="A5644" i="7" s="1"/>
  <c r="B5643" i="7"/>
  <c r="A5643" i="7" s="1"/>
  <c r="B5642" i="7"/>
  <c r="A5642" i="7" s="1"/>
  <c r="B5641" i="7"/>
  <c r="A5641" i="7" s="1"/>
  <c r="B5640" i="7"/>
  <c r="A5640" i="7" s="1"/>
  <c r="B5639" i="7"/>
  <c r="A5639" i="7" s="1"/>
  <c r="B5638" i="7"/>
  <c r="A5638" i="7" s="1"/>
  <c r="B5637" i="7"/>
  <c r="A5637" i="7" s="1"/>
  <c r="B5636" i="7"/>
  <c r="A5636" i="7" s="1"/>
  <c r="B5635" i="7"/>
  <c r="A5635" i="7" s="1"/>
  <c r="B5634" i="7"/>
  <c r="A5634" i="7" s="1"/>
  <c r="B5633" i="7"/>
  <c r="A5633" i="7" s="1"/>
  <c r="B5632" i="7"/>
  <c r="A5632" i="7" s="1"/>
  <c r="B5631" i="7"/>
  <c r="A5631" i="7" s="1"/>
  <c r="B5630" i="7"/>
  <c r="A5630" i="7" s="1"/>
  <c r="B5629" i="7"/>
  <c r="A5629" i="7" s="1"/>
  <c r="B5628" i="7"/>
  <c r="A5628" i="7" s="1"/>
  <c r="B5627" i="7"/>
  <c r="A5627" i="7" s="1"/>
  <c r="B5626" i="7"/>
  <c r="A5626" i="7" s="1"/>
  <c r="B5625" i="7"/>
  <c r="A5625" i="7" s="1"/>
  <c r="B5624" i="7"/>
  <c r="A5624" i="7" s="1"/>
  <c r="B5623" i="7"/>
  <c r="A5623" i="7" s="1"/>
  <c r="B5622" i="7"/>
  <c r="A5622" i="7" s="1"/>
  <c r="B5621" i="7"/>
  <c r="A5621" i="7" s="1"/>
  <c r="B5620" i="7"/>
  <c r="A5620" i="7" s="1"/>
  <c r="B5619" i="7"/>
  <c r="A5619" i="7" s="1"/>
  <c r="B5618" i="7"/>
  <c r="A5618" i="7" s="1"/>
  <c r="B5617" i="7"/>
  <c r="A5617" i="7" s="1"/>
  <c r="B5616" i="7"/>
  <c r="A5616" i="7" s="1"/>
  <c r="B5615" i="7"/>
  <c r="A5615" i="7" s="1"/>
  <c r="B5614" i="7"/>
  <c r="A5614" i="7" s="1"/>
  <c r="B5613" i="7"/>
  <c r="A5613" i="7" s="1"/>
  <c r="B5612" i="7"/>
  <c r="A5612" i="7" s="1"/>
  <c r="B5611" i="7"/>
  <c r="A5611" i="7" s="1"/>
  <c r="B5610" i="7"/>
  <c r="A5610" i="7" s="1"/>
  <c r="B5609" i="7"/>
  <c r="A5609" i="7" s="1"/>
  <c r="B5608" i="7"/>
  <c r="A5608" i="7" s="1"/>
  <c r="B5607" i="7"/>
  <c r="A5607" i="7" s="1"/>
  <c r="B5606" i="7"/>
  <c r="A5606" i="7" s="1"/>
  <c r="B5605" i="7"/>
  <c r="A5605" i="7" s="1"/>
  <c r="B5604" i="7"/>
  <c r="A5604" i="7" s="1"/>
  <c r="B5603" i="7"/>
  <c r="A5603" i="7" s="1"/>
  <c r="B5602" i="7"/>
  <c r="A5602" i="7" s="1"/>
  <c r="B5601" i="7"/>
  <c r="A5601" i="7" s="1"/>
  <c r="B5600" i="7"/>
  <c r="A5600" i="7" s="1"/>
  <c r="B5599" i="7"/>
  <c r="A5599" i="7" s="1"/>
  <c r="B5598" i="7"/>
  <c r="A5598" i="7" s="1"/>
  <c r="B5597" i="7"/>
  <c r="A5597" i="7" s="1"/>
  <c r="B5596" i="7"/>
  <c r="A5596" i="7" s="1"/>
  <c r="B5595" i="7"/>
  <c r="A5595" i="7" s="1"/>
  <c r="B5594" i="7"/>
  <c r="A5594" i="7" s="1"/>
  <c r="B5593" i="7"/>
  <c r="A5593" i="7" s="1"/>
  <c r="B5592" i="7"/>
  <c r="A5592" i="7" s="1"/>
  <c r="B5591" i="7"/>
  <c r="A5591" i="7" s="1"/>
  <c r="B5590" i="7"/>
  <c r="A5590" i="7" s="1"/>
  <c r="B5589" i="7"/>
  <c r="A5589" i="7" s="1"/>
  <c r="B5588" i="7"/>
  <c r="A5588" i="7" s="1"/>
  <c r="B5587" i="7"/>
  <c r="A5587" i="7" s="1"/>
  <c r="B5586" i="7"/>
  <c r="A5586" i="7" s="1"/>
  <c r="B5585" i="7"/>
  <c r="A5585" i="7" s="1"/>
  <c r="B5584" i="7"/>
  <c r="A5584" i="7" s="1"/>
  <c r="B5583" i="7"/>
  <c r="A5583" i="7" s="1"/>
  <c r="B5582" i="7"/>
  <c r="A5582" i="7" s="1"/>
  <c r="B5581" i="7"/>
  <c r="A5581" i="7" s="1"/>
  <c r="B5580" i="7"/>
  <c r="A5580" i="7" s="1"/>
  <c r="B5579" i="7"/>
  <c r="A5579" i="7" s="1"/>
  <c r="B5578" i="7"/>
  <c r="A5578" i="7" s="1"/>
  <c r="B5577" i="7"/>
  <c r="A5577" i="7" s="1"/>
  <c r="B5576" i="7"/>
  <c r="A5576" i="7" s="1"/>
  <c r="B5575" i="7"/>
  <c r="A5575" i="7" s="1"/>
  <c r="B5574" i="7"/>
  <c r="A5574" i="7" s="1"/>
  <c r="B5573" i="7"/>
  <c r="A5573" i="7" s="1"/>
  <c r="B5572" i="7"/>
  <c r="A5572" i="7" s="1"/>
  <c r="B5571" i="7"/>
  <c r="A5571" i="7" s="1"/>
  <c r="B5570" i="7"/>
  <c r="A5570" i="7" s="1"/>
  <c r="B5569" i="7"/>
  <c r="A5569" i="7" s="1"/>
  <c r="B5568" i="7"/>
  <c r="A5568" i="7" s="1"/>
  <c r="B5567" i="7"/>
  <c r="A5567" i="7" s="1"/>
  <c r="B5566" i="7"/>
  <c r="A5566" i="7" s="1"/>
  <c r="B5565" i="7"/>
  <c r="A5565" i="7" s="1"/>
  <c r="B5564" i="7"/>
  <c r="A5564" i="7" s="1"/>
  <c r="B5563" i="7"/>
  <c r="A5563" i="7" s="1"/>
  <c r="B5562" i="7"/>
  <c r="A5562" i="7" s="1"/>
  <c r="B5561" i="7"/>
  <c r="A5561" i="7" s="1"/>
  <c r="B5560" i="7"/>
  <c r="A5560" i="7" s="1"/>
  <c r="B5559" i="7"/>
  <c r="A5559" i="7" s="1"/>
  <c r="B5558" i="7"/>
  <c r="A5558" i="7" s="1"/>
  <c r="B5557" i="7"/>
  <c r="A5557" i="7" s="1"/>
  <c r="B5556" i="7"/>
  <c r="A5556" i="7" s="1"/>
  <c r="B5555" i="7"/>
  <c r="A5555" i="7" s="1"/>
  <c r="B5554" i="7"/>
  <c r="A5554" i="7" s="1"/>
  <c r="B5553" i="7"/>
  <c r="A5553" i="7" s="1"/>
  <c r="B5552" i="7"/>
  <c r="A5552" i="7" s="1"/>
  <c r="B5551" i="7"/>
  <c r="A5551" i="7" s="1"/>
  <c r="B5550" i="7"/>
  <c r="A5550" i="7" s="1"/>
  <c r="B5549" i="7"/>
  <c r="A5549" i="7" s="1"/>
  <c r="B5548" i="7"/>
  <c r="A5548" i="7" s="1"/>
  <c r="B5547" i="7"/>
  <c r="A5547" i="7" s="1"/>
  <c r="B5546" i="7"/>
  <c r="A5546" i="7" s="1"/>
  <c r="B5545" i="7"/>
  <c r="A5545" i="7" s="1"/>
  <c r="B5544" i="7"/>
  <c r="A5544" i="7" s="1"/>
  <c r="B5543" i="7"/>
  <c r="A5543" i="7" s="1"/>
  <c r="B5542" i="7"/>
  <c r="A5542" i="7" s="1"/>
  <c r="B5541" i="7"/>
  <c r="A5541" i="7" s="1"/>
  <c r="B5540" i="7"/>
  <c r="A5540" i="7" s="1"/>
  <c r="B5539" i="7"/>
  <c r="A5539" i="7" s="1"/>
  <c r="B5538" i="7"/>
  <c r="A5538" i="7" s="1"/>
  <c r="B5537" i="7"/>
  <c r="A5537" i="7" s="1"/>
  <c r="B5536" i="7"/>
  <c r="A5536" i="7" s="1"/>
  <c r="B5535" i="7"/>
  <c r="A5535" i="7" s="1"/>
  <c r="B5534" i="7"/>
  <c r="A5534" i="7" s="1"/>
  <c r="B5533" i="7"/>
  <c r="A5533" i="7" s="1"/>
  <c r="B5532" i="7"/>
  <c r="A5532" i="7" s="1"/>
  <c r="B5531" i="7"/>
  <c r="A5531" i="7" s="1"/>
  <c r="B5530" i="7"/>
  <c r="A5530" i="7" s="1"/>
  <c r="B5529" i="7"/>
  <c r="A5529" i="7" s="1"/>
  <c r="B5528" i="7"/>
  <c r="A5528" i="7" s="1"/>
  <c r="B5527" i="7"/>
  <c r="A5527" i="7" s="1"/>
  <c r="B5526" i="7"/>
  <c r="A5526" i="7" s="1"/>
  <c r="B5525" i="7"/>
  <c r="A5525" i="7" s="1"/>
  <c r="B5524" i="7"/>
  <c r="A5524" i="7" s="1"/>
  <c r="B5523" i="7"/>
  <c r="A5523" i="7" s="1"/>
  <c r="B5522" i="7"/>
  <c r="A5522" i="7" s="1"/>
  <c r="B5521" i="7"/>
  <c r="A5521" i="7" s="1"/>
  <c r="B5520" i="7"/>
  <c r="A5520" i="7" s="1"/>
  <c r="B5519" i="7"/>
  <c r="A5519" i="7" s="1"/>
  <c r="B5518" i="7"/>
  <c r="A5518" i="7" s="1"/>
  <c r="B5517" i="7"/>
  <c r="A5517" i="7" s="1"/>
  <c r="B5516" i="7"/>
  <c r="A5516" i="7" s="1"/>
  <c r="B5515" i="7"/>
  <c r="A5515" i="7" s="1"/>
  <c r="B5514" i="7"/>
  <c r="A5514" i="7" s="1"/>
  <c r="B5513" i="7"/>
  <c r="A5513" i="7" s="1"/>
  <c r="B5512" i="7"/>
  <c r="A5512" i="7" s="1"/>
  <c r="B5511" i="7"/>
  <c r="A5511" i="7" s="1"/>
  <c r="B5510" i="7"/>
  <c r="A5510" i="7" s="1"/>
  <c r="B5509" i="7"/>
  <c r="A5509" i="7" s="1"/>
  <c r="B5508" i="7"/>
  <c r="A5508" i="7" s="1"/>
  <c r="B5507" i="7"/>
  <c r="A5507" i="7" s="1"/>
  <c r="B5506" i="7"/>
  <c r="A5506" i="7" s="1"/>
  <c r="B5505" i="7"/>
  <c r="A5505" i="7" s="1"/>
  <c r="B5504" i="7"/>
  <c r="A5504" i="7" s="1"/>
  <c r="B5503" i="7"/>
  <c r="A5503" i="7" s="1"/>
  <c r="B5502" i="7"/>
  <c r="A5502" i="7" s="1"/>
  <c r="B5501" i="7"/>
  <c r="A5501" i="7" s="1"/>
  <c r="B5500" i="7"/>
  <c r="A5500" i="7" s="1"/>
  <c r="B5499" i="7"/>
  <c r="A5499" i="7" s="1"/>
  <c r="B5498" i="7"/>
  <c r="A5498" i="7" s="1"/>
  <c r="B5497" i="7"/>
  <c r="A5497" i="7" s="1"/>
  <c r="B5496" i="7"/>
  <c r="A5496" i="7" s="1"/>
  <c r="B5495" i="7"/>
  <c r="A5495" i="7" s="1"/>
  <c r="B5494" i="7"/>
  <c r="A5494" i="7" s="1"/>
  <c r="B5493" i="7"/>
  <c r="A5493" i="7" s="1"/>
  <c r="B5492" i="7"/>
  <c r="A5492" i="7" s="1"/>
  <c r="B5491" i="7"/>
  <c r="A5491" i="7" s="1"/>
  <c r="B5490" i="7"/>
  <c r="A5490" i="7" s="1"/>
  <c r="B5489" i="7"/>
  <c r="A5489" i="7" s="1"/>
  <c r="B5488" i="7"/>
  <c r="A5488" i="7" s="1"/>
  <c r="B5487" i="7"/>
  <c r="A5487" i="7" s="1"/>
  <c r="B5486" i="7"/>
  <c r="A5486" i="7" s="1"/>
  <c r="B5485" i="7"/>
  <c r="A5485" i="7" s="1"/>
  <c r="B5484" i="7"/>
  <c r="A5484" i="7" s="1"/>
  <c r="B5483" i="7"/>
  <c r="A5483" i="7" s="1"/>
  <c r="B5482" i="7"/>
  <c r="A5482" i="7" s="1"/>
  <c r="B5481" i="7"/>
  <c r="A5481" i="7" s="1"/>
  <c r="B5480" i="7"/>
  <c r="A5480" i="7" s="1"/>
  <c r="B5479" i="7"/>
  <c r="A5479" i="7" s="1"/>
  <c r="B5478" i="7"/>
  <c r="A5478" i="7" s="1"/>
  <c r="B5477" i="7"/>
  <c r="A5477" i="7" s="1"/>
  <c r="B5476" i="7"/>
  <c r="A5476" i="7" s="1"/>
  <c r="B5475" i="7"/>
  <c r="A5475" i="7" s="1"/>
  <c r="B5474" i="7"/>
  <c r="A5474" i="7" s="1"/>
  <c r="B5473" i="7"/>
  <c r="A5473" i="7" s="1"/>
  <c r="B5472" i="7"/>
  <c r="A5472" i="7" s="1"/>
  <c r="B5471" i="7"/>
  <c r="A5471" i="7" s="1"/>
  <c r="B5470" i="7"/>
  <c r="A5470" i="7" s="1"/>
  <c r="B5469" i="7"/>
  <c r="A5469" i="7" s="1"/>
  <c r="B5468" i="7"/>
  <c r="A5468" i="7" s="1"/>
  <c r="B5467" i="7"/>
  <c r="A5467" i="7" s="1"/>
  <c r="B5466" i="7"/>
  <c r="A5466" i="7" s="1"/>
  <c r="B5465" i="7"/>
  <c r="A5465" i="7" s="1"/>
  <c r="B5464" i="7"/>
  <c r="A5464" i="7" s="1"/>
  <c r="B5463" i="7"/>
  <c r="A5463" i="7" s="1"/>
  <c r="B5462" i="7"/>
  <c r="A5462" i="7" s="1"/>
  <c r="B5461" i="7"/>
  <c r="A5461" i="7" s="1"/>
  <c r="B5460" i="7"/>
  <c r="A5460" i="7" s="1"/>
  <c r="B5459" i="7"/>
  <c r="A5459" i="7" s="1"/>
  <c r="B5458" i="7"/>
  <c r="A5458" i="7" s="1"/>
  <c r="B5457" i="7"/>
  <c r="A5457" i="7" s="1"/>
  <c r="B5456" i="7"/>
  <c r="A5456" i="7" s="1"/>
  <c r="B5455" i="7"/>
  <c r="A5455" i="7" s="1"/>
  <c r="B5454" i="7"/>
  <c r="A5454" i="7" s="1"/>
  <c r="B5453" i="7"/>
  <c r="A5453" i="7" s="1"/>
  <c r="B5452" i="7"/>
  <c r="A5452" i="7" s="1"/>
  <c r="B5451" i="7"/>
  <c r="A5451" i="7" s="1"/>
  <c r="B5450" i="7"/>
  <c r="A5450" i="7" s="1"/>
  <c r="B5449" i="7"/>
  <c r="A5449" i="7" s="1"/>
  <c r="B5448" i="7"/>
  <c r="A5448" i="7" s="1"/>
  <c r="B5447" i="7"/>
  <c r="A5447" i="7" s="1"/>
  <c r="B5446" i="7"/>
  <c r="A5446" i="7" s="1"/>
  <c r="B5445" i="7"/>
  <c r="A5445" i="7" s="1"/>
  <c r="B5444" i="7"/>
  <c r="A5444" i="7" s="1"/>
  <c r="B5443" i="7"/>
  <c r="A5443" i="7" s="1"/>
  <c r="B5442" i="7"/>
  <c r="A5442" i="7" s="1"/>
  <c r="B5441" i="7"/>
  <c r="A5441" i="7" s="1"/>
  <c r="B5440" i="7"/>
  <c r="A5440" i="7" s="1"/>
  <c r="B5439" i="7"/>
  <c r="A5439" i="7" s="1"/>
  <c r="B5438" i="7"/>
  <c r="A5438" i="7" s="1"/>
  <c r="B5437" i="7"/>
  <c r="A5437" i="7" s="1"/>
  <c r="B5436" i="7"/>
  <c r="A5436" i="7" s="1"/>
  <c r="B5435" i="7"/>
  <c r="A5435" i="7" s="1"/>
  <c r="B5434" i="7"/>
  <c r="A5434" i="7" s="1"/>
  <c r="B5433" i="7"/>
  <c r="A5433" i="7" s="1"/>
  <c r="B5432" i="7"/>
  <c r="A5432" i="7" s="1"/>
  <c r="B5431" i="7"/>
  <c r="A5431" i="7" s="1"/>
  <c r="B5430" i="7"/>
  <c r="A5430" i="7" s="1"/>
  <c r="B5429" i="7"/>
  <c r="A5429" i="7" s="1"/>
  <c r="B5428" i="7"/>
  <c r="A5428" i="7" s="1"/>
  <c r="B5427" i="7"/>
  <c r="A5427" i="7" s="1"/>
  <c r="B5426" i="7"/>
  <c r="A5426" i="7" s="1"/>
  <c r="B5425" i="7"/>
  <c r="A5425" i="7" s="1"/>
  <c r="B5424" i="7"/>
  <c r="A5424" i="7" s="1"/>
  <c r="B5423" i="7"/>
  <c r="A5423" i="7" s="1"/>
  <c r="B5422" i="7"/>
  <c r="A5422" i="7" s="1"/>
  <c r="B5421" i="7"/>
  <c r="A5421" i="7" s="1"/>
  <c r="B5420" i="7"/>
  <c r="A5420" i="7" s="1"/>
  <c r="B5419" i="7"/>
  <c r="A5419" i="7" s="1"/>
  <c r="B5418" i="7"/>
  <c r="A5418" i="7" s="1"/>
  <c r="B5417" i="7"/>
  <c r="A5417" i="7" s="1"/>
  <c r="B5416" i="7"/>
  <c r="A5416" i="7" s="1"/>
  <c r="B5415" i="7"/>
  <c r="A5415" i="7" s="1"/>
  <c r="B5414" i="7"/>
  <c r="A5414" i="7" s="1"/>
  <c r="B5413" i="7"/>
  <c r="A5413" i="7" s="1"/>
  <c r="B5412" i="7"/>
  <c r="A5412" i="7" s="1"/>
  <c r="B5411" i="7"/>
  <c r="A5411" i="7" s="1"/>
  <c r="B5410" i="7"/>
  <c r="A5410" i="7" s="1"/>
  <c r="B5409" i="7"/>
  <c r="A5409" i="7" s="1"/>
  <c r="B5408" i="7"/>
  <c r="A5408" i="7" s="1"/>
  <c r="B5407" i="7"/>
  <c r="A5407" i="7" s="1"/>
  <c r="B5406" i="7"/>
  <c r="A5406" i="7" s="1"/>
  <c r="B5405" i="7"/>
  <c r="A5405" i="7" s="1"/>
  <c r="B5404" i="7"/>
  <c r="A5404" i="7" s="1"/>
  <c r="B5403" i="7"/>
  <c r="A5403" i="7" s="1"/>
  <c r="B5402" i="7"/>
  <c r="A5402" i="7" s="1"/>
  <c r="B5401" i="7"/>
  <c r="A5401" i="7" s="1"/>
  <c r="B5400" i="7"/>
  <c r="A5400" i="7" s="1"/>
  <c r="B5399" i="7"/>
  <c r="A5399" i="7" s="1"/>
  <c r="B5398" i="7"/>
  <c r="A5398" i="7" s="1"/>
  <c r="B5397" i="7"/>
  <c r="A5397" i="7" s="1"/>
  <c r="B5396" i="7"/>
  <c r="A5396" i="7" s="1"/>
  <c r="B5395" i="7"/>
  <c r="A5395" i="7" s="1"/>
  <c r="B5394" i="7"/>
  <c r="A5394" i="7" s="1"/>
  <c r="B5393" i="7"/>
  <c r="A5393" i="7" s="1"/>
  <c r="B5392" i="7"/>
  <c r="A5392" i="7" s="1"/>
  <c r="B5391" i="7"/>
  <c r="A5391" i="7" s="1"/>
  <c r="B5390" i="7"/>
  <c r="A5390" i="7" s="1"/>
  <c r="B5389" i="7"/>
  <c r="A5389" i="7" s="1"/>
  <c r="B5388" i="7"/>
  <c r="A5388" i="7" s="1"/>
  <c r="B5387" i="7"/>
  <c r="A5387" i="7" s="1"/>
  <c r="B5386" i="7"/>
  <c r="A5386" i="7" s="1"/>
  <c r="B5385" i="7"/>
  <c r="A5385" i="7" s="1"/>
  <c r="B5384" i="7"/>
  <c r="A5384" i="7" s="1"/>
  <c r="B5383" i="7"/>
  <c r="A5383" i="7" s="1"/>
  <c r="B5382" i="7"/>
  <c r="A5382" i="7" s="1"/>
  <c r="B5381" i="7"/>
  <c r="A5381" i="7" s="1"/>
  <c r="B5380" i="7"/>
  <c r="A5380" i="7" s="1"/>
  <c r="B5379" i="7"/>
  <c r="A5379" i="7" s="1"/>
  <c r="B5378" i="7"/>
  <c r="A5378" i="7" s="1"/>
  <c r="B5377" i="7"/>
  <c r="A5377" i="7" s="1"/>
  <c r="B5376" i="7"/>
  <c r="A5376" i="7" s="1"/>
  <c r="B5375" i="7"/>
  <c r="A5375" i="7" s="1"/>
  <c r="B5374" i="7"/>
  <c r="A5374" i="7" s="1"/>
  <c r="B5373" i="7"/>
  <c r="A5373" i="7" s="1"/>
  <c r="B5372" i="7"/>
  <c r="A5372" i="7" s="1"/>
  <c r="B5371" i="7"/>
  <c r="A5371" i="7" s="1"/>
  <c r="B5370" i="7"/>
  <c r="A5370" i="7" s="1"/>
  <c r="B5369" i="7"/>
  <c r="A5369" i="7" s="1"/>
  <c r="B5368" i="7"/>
  <c r="A5368" i="7" s="1"/>
  <c r="B5367" i="7"/>
  <c r="A5367" i="7" s="1"/>
  <c r="B5366" i="7"/>
  <c r="A5366" i="7" s="1"/>
  <c r="B5365" i="7"/>
  <c r="A5365" i="7" s="1"/>
  <c r="B5364" i="7"/>
  <c r="A5364" i="7" s="1"/>
  <c r="B5363" i="7"/>
  <c r="A5363" i="7" s="1"/>
  <c r="B5362" i="7"/>
  <c r="A5362" i="7" s="1"/>
  <c r="B5361" i="7"/>
  <c r="A5361" i="7" s="1"/>
  <c r="B5360" i="7"/>
  <c r="A5360" i="7" s="1"/>
  <c r="B5359" i="7"/>
  <c r="A5359" i="7" s="1"/>
  <c r="B5358" i="7"/>
  <c r="A5358" i="7" s="1"/>
  <c r="B5357" i="7"/>
  <c r="A5357" i="7" s="1"/>
  <c r="B5356" i="7"/>
  <c r="A5356" i="7" s="1"/>
  <c r="B5355" i="7"/>
  <c r="A5355" i="7" s="1"/>
  <c r="B5354" i="7"/>
  <c r="A5354" i="7" s="1"/>
  <c r="B5353" i="7"/>
  <c r="A5353" i="7" s="1"/>
  <c r="B5352" i="7"/>
  <c r="A5352" i="7" s="1"/>
  <c r="B5351" i="7"/>
  <c r="A5351" i="7" s="1"/>
  <c r="B5350" i="7"/>
  <c r="A5350" i="7" s="1"/>
  <c r="B5349" i="7"/>
  <c r="A5349" i="7" s="1"/>
  <c r="B5348" i="7"/>
  <c r="A5348" i="7" s="1"/>
  <c r="B5347" i="7"/>
  <c r="A5347" i="7" s="1"/>
  <c r="B5346" i="7"/>
  <c r="A5346" i="7" s="1"/>
  <c r="B5345" i="7"/>
  <c r="A5345" i="7" s="1"/>
  <c r="B5344" i="7"/>
  <c r="A5344" i="7" s="1"/>
  <c r="B5343" i="7"/>
  <c r="A5343" i="7" s="1"/>
  <c r="B5342" i="7"/>
  <c r="A5342" i="7" s="1"/>
  <c r="B5341" i="7"/>
  <c r="A5341" i="7" s="1"/>
  <c r="B5340" i="7"/>
  <c r="A5340" i="7" s="1"/>
  <c r="B5339" i="7"/>
  <c r="A5339" i="7" s="1"/>
  <c r="B5338" i="7"/>
  <c r="A5338" i="7" s="1"/>
  <c r="B5337" i="7"/>
  <c r="A5337" i="7" s="1"/>
  <c r="B5336" i="7"/>
  <c r="A5336" i="7" s="1"/>
  <c r="B5335" i="7"/>
  <c r="A5335" i="7" s="1"/>
  <c r="B5334" i="7"/>
  <c r="A5334" i="7" s="1"/>
  <c r="B5333" i="7"/>
  <c r="A5333" i="7" s="1"/>
  <c r="B5332" i="7"/>
  <c r="A5332" i="7" s="1"/>
  <c r="B5331" i="7"/>
  <c r="A5331" i="7" s="1"/>
  <c r="B5330" i="7"/>
  <c r="A5330" i="7" s="1"/>
  <c r="B5329" i="7"/>
  <c r="A5329" i="7" s="1"/>
  <c r="B5328" i="7"/>
  <c r="A5328" i="7" s="1"/>
  <c r="B5327" i="7"/>
  <c r="A5327" i="7" s="1"/>
  <c r="B5326" i="7"/>
  <c r="A5326" i="7" s="1"/>
  <c r="B5325" i="7"/>
  <c r="A5325" i="7" s="1"/>
  <c r="B5324" i="7"/>
  <c r="A5324" i="7" s="1"/>
  <c r="B5323" i="7"/>
  <c r="A5323" i="7" s="1"/>
  <c r="B5322" i="7"/>
  <c r="A5322" i="7" s="1"/>
  <c r="B5321" i="7"/>
  <c r="A5321" i="7" s="1"/>
  <c r="B5320" i="7"/>
  <c r="A5320" i="7" s="1"/>
  <c r="B5319" i="7"/>
  <c r="A5319" i="7" s="1"/>
  <c r="B5318" i="7"/>
  <c r="A5318" i="7" s="1"/>
  <c r="B5317" i="7"/>
  <c r="A5317" i="7" s="1"/>
  <c r="B5316" i="7"/>
  <c r="A5316" i="7" s="1"/>
  <c r="B5315" i="7"/>
  <c r="A5315" i="7" s="1"/>
  <c r="B5314" i="7"/>
  <c r="A5314" i="7" s="1"/>
  <c r="B5313" i="7"/>
  <c r="A5313" i="7" s="1"/>
  <c r="B5312" i="7"/>
  <c r="A5312" i="7" s="1"/>
  <c r="B5311" i="7"/>
  <c r="A5311" i="7" s="1"/>
  <c r="B5310" i="7"/>
  <c r="A5310" i="7" s="1"/>
  <c r="B5309" i="7"/>
  <c r="A5309" i="7" s="1"/>
  <c r="B5308" i="7"/>
  <c r="A5308" i="7" s="1"/>
  <c r="B5307" i="7"/>
  <c r="A5307" i="7" s="1"/>
  <c r="B5306" i="7"/>
  <c r="A5306" i="7" s="1"/>
  <c r="B5305" i="7"/>
  <c r="A5305" i="7" s="1"/>
  <c r="B5304" i="7"/>
  <c r="A5304" i="7" s="1"/>
  <c r="B5303" i="7"/>
  <c r="A5303" i="7" s="1"/>
  <c r="B5302" i="7"/>
  <c r="A5302" i="7" s="1"/>
  <c r="B5301" i="7"/>
  <c r="A5301" i="7" s="1"/>
  <c r="B5300" i="7"/>
  <c r="A5300" i="7" s="1"/>
  <c r="B5299" i="7"/>
  <c r="A5299" i="7" s="1"/>
  <c r="B5298" i="7"/>
  <c r="A5298" i="7" s="1"/>
  <c r="B5297" i="7"/>
  <c r="A5297" i="7" s="1"/>
  <c r="B5296" i="7"/>
  <c r="A5296" i="7" s="1"/>
  <c r="B5295" i="7"/>
  <c r="A5295" i="7" s="1"/>
  <c r="B5294" i="7"/>
  <c r="A5294" i="7" s="1"/>
  <c r="B5293" i="7"/>
  <c r="A5293" i="7" s="1"/>
  <c r="B5292" i="7"/>
  <c r="A5292" i="7" s="1"/>
  <c r="B5291" i="7"/>
  <c r="A5291" i="7" s="1"/>
  <c r="B5290" i="7"/>
  <c r="A5290" i="7" s="1"/>
  <c r="B5289" i="7"/>
  <c r="A5289" i="7" s="1"/>
  <c r="B5288" i="7"/>
  <c r="A5288" i="7" s="1"/>
  <c r="B5287" i="7"/>
  <c r="A5287" i="7" s="1"/>
  <c r="B5286" i="7"/>
  <c r="A5286" i="7" s="1"/>
  <c r="B5285" i="7"/>
  <c r="A5285" i="7" s="1"/>
  <c r="B5284" i="7"/>
  <c r="A5284" i="7" s="1"/>
  <c r="B5283" i="7"/>
  <c r="A5283" i="7" s="1"/>
  <c r="B5282" i="7"/>
  <c r="A5282" i="7" s="1"/>
  <c r="B5281" i="7"/>
  <c r="A5281" i="7" s="1"/>
  <c r="B5280" i="7"/>
  <c r="A5280" i="7" s="1"/>
  <c r="B5279" i="7"/>
  <c r="A5279" i="7" s="1"/>
  <c r="B5278" i="7"/>
  <c r="A5278" i="7" s="1"/>
  <c r="B5277" i="7"/>
  <c r="A5277" i="7" s="1"/>
  <c r="B5276" i="7"/>
  <c r="A5276" i="7" s="1"/>
  <c r="B5275" i="7"/>
  <c r="A5275" i="7" s="1"/>
  <c r="B5274" i="7"/>
  <c r="A5274" i="7" s="1"/>
  <c r="B5273" i="7"/>
  <c r="A5273" i="7" s="1"/>
  <c r="B5272" i="7"/>
  <c r="A5272" i="7" s="1"/>
  <c r="B5271" i="7"/>
  <c r="A5271" i="7" s="1"/>
  <c r="B5270" i="7"/>
  <c r="A5270" i="7" s="1"/>
  <c r="B5269" i="7"/>
  <c r="A5269" i="7" s="1"/>
  <c r="B5268" i="7"/>
  <c r="A5268" i="7" s="1"/>
  <c r="B5267" i="7"/>
  <c r="A5267" i="7" s="1"/>
  <c r="B5266" i="7"/>
  <c r="A5266" i="7" s="1"/>
  <c r="B5265" i="7"/>
  <c r="A5265" i="7" s="1"/>
  <c r="B5264" i="7"/>
  <c r="A5264" i="7" s="1"/>
  <c r="B5263" i="7"/>
  <c r="A5263" i="7" s="1"/>
  <c r="B5262" i="7"/>
  <c r="A5262" i="7" s="1"/>
  <c r="B5261" i="7"/>
  <c r="A5261" i="7" s="1"/>
  <c r="B5260" i="7"/>
  <c r="A5260" i="7" s="1"/>
  <c r="B5259" i="7"/>
  <c r="A5259" i="7" s="1"/>
  <c r="B5258" i="7"/>
  <c r="A5258" i="7" s="1"/>
  <c r="B5257" i="7"/>
  <c r="A5257" i="7" s="1"/>
  <c r="B5256" i="7"/>
  <c r="A5256" i="7" s="1"/>
  <c r="B5255" i="7"/>
  <c r="A5255" i="7" s="1"/>
  <c r="B5254" i="7"/>
  <c r="A5254" i="7" s="1"/>
  <c r="B5253" i="7"/>
  <c r="A5253" i="7" s="1"/>
  <c r="B5252" i="7"/>
  <c r="A5252" i="7" s="1"/>
  <c r="B5251" i="7"/>
  <c r="A5251" i="7" s="1"/>
  <c r="B5250" i="7"/>
  <c r="A5250" i="7" s="1"/>
  <c r="B5249" i="7"/>
  <c r="A5249" i="7" s="1"/>
  <c r="B5248" i="7"/>
  <c r="A5248" i="7" s="1"/>
  <c r="B5247" i="7"/>
  <c r="A5247" i="7" s="1"/>
  <c r="B5246" i="7"/>
  <c r="A5246" i="7" s="1"/>
  <c r="B5245" i="7"/>
  <c r="A5245" i="7" s="1"/>
  <c r="B5244" i="7"/>
  <c r="A5244" i="7" s="1"/>
  <c r="B5243" i="7"/>
  <c r="A5243" i="7" s="1"/>
  <c r="B5242" i="7"/>
  <c r="A5242" i="7" s="1"/>
  <c r="B5241" i="7"/>
  <c r="A5241" i="7" s="1"/>
  <c r="B5240" i="7"/>
  <c r="A5240" i="7" s="1"/>
  <c r="B5239" i="7"/>
  <c r="A5239" i="7" s="1"/>
  <c r="B5238" i="7"/>
  <c r="A5238" i="7" s="1"/>
  <c r="B5237" i="7"/>
  <c r="A5237" i="7" s="1"/>
  <c r="B5236" i="7"/>
  <c r="A5236" i="7" s="1"/>
  <c r="B5235" i="7"/>
  <c r="A5235" i="7" s="1"/>
  <c r="B5234" i="7"/>
  <c r="A5234" i="7" s="1"/>
  <c r="B5233" i="7"/>
  <c r="A5233" i="7" s="1"/>
  <c r="B5232" i="7"/>
  <c r="A5232" i="7" s="1"/>
  <c r="B5231" i="7"/>
  <c r="A5231" i="7" s="1"/>
  <c r="B5230" i="7"/>
  <c r="A5230" i="7" s="1"/>
  <c r="B5229" i="7"/>
  <c r="A5229" i="7" s="1"/>
  <c r="B5228" i="7"/>
  <c r="A5228" i="7" s="1"/>
  <c r="B5227" i="7"/>
  <c r="A5227" i="7" s="1"/>
  <c r="B5226" i="7"/>
  <c r="A5226" i="7" s="1"/>
  <c r="B5225" i="7"/>
  <c r="A5225" i="7" s="1"/>
  <c r="B5224" i="7"/>
  <c r="A5224" i="7" s="1"/>
  <c r="B5223" i="7"/>
  <c r="A5223" i="7" s="1"/>
  <c r="B5222" i="7"/>
  <c r="A5222" i="7" s="1"/>
  <c r="B5221" i="7"/>
  <c r="A5221" i="7" s="1"/>
  <c r="B5220" i="7"/>
  <c r="A5220" i="7" s="1"/>
  <c r="B5219" i="7"/>
  <c r="A5219" i="7" s="1"/>
  <c r="B5218" i="7"/>
  <c r="A5218" i="7" s="1"/>
  <c r="B5217" i="7"/>
  <c r="A5217" i="7" s="1"/>
  <c r="B5216" i="7"/>
  <c r="A5216" i="7" s="1"/>
  <c r="B5215" i="7"/>
  <c r="A5215" i="7" s="1"/>
  <c r="B5214" i="7"/>
  <c r="A5214" i="7" s="1"/>
  <c r="B5213" i="7"/>
  <c r="A5213" i="7" s="1"/>
  <c r="B5212" i="7"/>
  <c r="A5212" i="7" s="1"/>
  <c r="B5211" i="7"/>
  <c r="A5211" i="7" s="1"/>
  <c r="B5210" i="7"/>
  <c r="A5210" i="7" s="1"/>
  <c r="B5209" i="7"/>
  <c r="A5209" i="7" s="1"/>
  <c r="B5208" i="7"/>
  <c r="A5208" i="7" s="1"/>
  <c r="B5207" i="7"/>
  <c r="A5207" i="7" s="1"/>
  <c r="B5206" i="7"/>
  <c r="A5206" i="7" s="1"/>
  <c r="B5205" i="7"/>
  <c r="A5205" i="7" s="1"/>
  <c r="B5204" i="7"/>
  <c r="A5204" i="7" s="1"/>
  <c r="B5203" i="7"/>
  <c r="A5203" i="7" s="1"/>
  <c r="B5202" i="7"/>
  <c r="A5202" i="7" s="1"/>
  <c r="B5201" i="7"/>
  <c r="A5201" i="7" s="1"/>
  <c r="B5200" i="7"/>
  <c r="A5200" i="7" s="1"/>
  <c r="B5199" i="7"/>
  <c r="A5199" i="7" s="1"/>
  <c r="B5198" i="7"/>
  <c r="A5198" i="7" s="1"/>
  <c r="B5197" i="7"/>
  <c r="A5197" i="7" s="1"/>
  <c r="B5196" i="7"/>
  <c r="A5196" i="7" s="1"/>
  <c r="B5195" i="7"/>
  <c r="A5195" i="7" s="1"/>
  <c r="B5194" i="7"/>
  <c r="A5194" i="7" s="1"/>
  <c r="B5193" i="7"/>
  <c r="A5193" i="7" s="1"/>
  <c r="B5192" i="7"/>
  <c r="A5192" i="7" s="1"/>
  <c r="B5191" i="7"/>
  <c r="A5191" i="7" s="1"/>
  <c r="B5190" i="7"/>
  <c r="A5190" i="7" s="1"/>
  <c r="B5189" i="7"/>
  <c r="A5189" i="7" s="1"/>
  <c r="B5188" i="7"/>
  <c r="A5188" i="7" s="1"/>
  <c r="B5187" i="7"/>
  <c r="A5187" i="7" s="1"/>
  <c r="B5186" i="7"/>
  <c r="A5186" i="7" s="1"/>
  <c r="B5185" i="7"/>
  <c r="A5185" i="7" s="1"/>
  <c r="B5184" i="7"/>
  <c r="A5184" i="7" s="1"/>
  <c r="B5183" i="7"/>
  <c r="A5183" i="7" s="1"/>
  <c r="B5182" i="7"/>
  <c r="A5182" i="7" s="1"/>
  <c r="B5181" i="7"/>
  <c r="A5181" i="7" s="1"/>
  <c r="B5180" i="7"/>
  <c r="A5180" i="7" s="1"/>
  <c r="B5179" i="7"/>
  <c r="A5179" i="7" s="1"/>
  <c r="B5178" i="7"/>
  <c r="A5178" i="7" s="1"/>
  <c r="B5177" i="7"/>
  <c r="A5177" i="7" s="1"/>
  <c r="B5176" i="7"/>
  <c r="A5176" i="7" s="1"/>
  <c r="B5175" i="7"/>
  <c r="A5175" i="7" s="1"/>
  <c r="B5174" i="7"/>
  <c r="A5174" i="7" s="1"/>
  <c r="B5173" i="7"/>
  <c r="A5173" i="7" s="1"/>
  <c r="B5172" i="7"/>
  <c r="A5172" i="7" s="1"/>
  <c r="B5171" i="7"/>
  <c r="A5171" i="7" s="1"/>
  <c r="B5170" i="7"/>
  <c r="A5170" i="7" s="1"/>
  <c r="B5169" i="7"/>
  <c r="A5169" i="7" s="1"/>
  <c r="B5168" i="7"/>
  <c r="A5168" i="7" s="1"/>
  <c r="B5167" i="7"/>
  <c r="A5167" i="7" s="1"/>
  <c r="B5166" i="7"/>
  <c r="A5166" i="7" s="1"/>
  <c r="B5165" i="7"/>
  <c r="A5165" i="7" s="1"/>
  <c r="B5164" i="7"/>
  <c r="A5164" i="7" s="1"/>
  <c r="B5163" i="7"/>
  <c r="A5163" i="7" s="1"/>
  <c r="B5162" i="7"/>
  <c r="A5162" i="7" s="1"/>
  <c r="B5161" i="7"/>
  <c r="A5161" i="7" s="1"/>
  <c r="B5160" i="7"/>
  <c r="A5160" i="7" s="1"/>
  <c r="B5159" i="7"/>
  <c r="A5159" i="7" s="1"/>
  <c r="B5158" i="7"/>
  <c r="A5158" i="7" s="1"/>
  <c r="B5157" i="7"/>
  <c r="A5157" i="7" s="1"/>
  <c r="B5156" i="7"/>
  <c r="A5156" i="7" s="1"/>
  <c r="B5155" i="7"/>
  <c r="A5155" i="7" s="1"/>
  <c r="B5154" i="7"/>
  <c r="A5154" i="7" s="1"/>
  <c r="B5153" i="7"/>
  <c r="A5153" i="7" s="1"/>
  <c r="B5152" i="7"/>
  <c r="A5152" i="7" s="1"/>
  <c r="B5151" i="7"/>
  <c r="A5151" i="7" s="1"/>
  <c r="B5150" i="7"/>
  <c r="A5150" i="7" s="1"/>
  <c r="B5149" i="7"/>
  <c r="A5149" i="7" s="1"/>
  <c r="B5148" i="7"/>
  <c r="A5148" i="7" s="1"/>
  <c r="B5147" i="7"/>
  <c r="A5147" i="7" s="1"/>
  <c r="B5146" i="7"/>
  <c r="A5146" i="7" s="1"/>
  <c r="B5145" i="7"/>
  <c r="A5145" i="7" s="1"/>
  <c r="B5144" i="7"/>
  <c r="A5144" i="7" s="1"/>
  <c r="B5143" i="7"/>
  <c r="A5143" i="7" s="1"/>
  <c r="B5142" i="7"/>
  <c r="A5142" i="7" s="1"/>
  <c r="B5141" i="7"/>
  <c r="A5141" i="7" s="1"/>
  <c r="B5140" i="7"/>
  <c r="A5140" i="7" s="1"/>
  <c r="B5139" i="7"/>
  <c r="A5139" i="7" s="1"/>
  <c r="B5138" i="7"/>
  <c r="A5138" i="7" s="1"/>
  <c r="B5137" i="7"/>
  <c r="A5137" i="7" s="1"/>
  <c r="B5136" i="7"/>
  <c r="A5136" i="7" s="1"/>
  <c r="B5135" i="7"/>
  <c r="A5135" i="7" s="1"/>
  <c r="B5134" i="7"/>
  <c r="A5134" i="7" s="1"/>
  <c r="B5133" i="7"/>
  <c r="A5133" i="7" s="1"/>
  <c r="B5132" i="7"/>
  <c r="A5132" i="7" s="1"/>
  <c r="B5131" i="7"/>
  <c r="A5131" i="7" s="1"/>
  <c r="B5130" i="7"/>
  <c r="A5130" i="7" s="1"/>
  <c r="B5129" i="7"/>
  <c r="A5129" i="7" s="1"/>
  <c r="B5128" i="7"/>
  <c r="A5128" i="7" s="1"/>
  <c r="B5127" i="7"/>
  <c r="A5127" i="7" s="1"/>
  <c r="B5126" i="7"/>
  <c r="A5126" i="7" s="1"/>
  <c r="B5125" i="7"/>
  <c r="A5125" i="7" s="1"/>
  <c r="B5124" i="7"/>
  <c r="A5124" i="7" s="1"/>
  <c r="B5123" i="7"/>
  <c r="A5123" i="7" s="1"/>
  <c r="B5122" i="7"/>
  <c r="A5122" i="7" s="1"/>
  <c r="B5121" i="7"/>
  <c r="A5121" i="7" s="1"/>
  <c r="B5120" i="7"/>
  <c r="A5120" i="7" s="1"/>
  <c r="B5119" i="7"/>
  <c r="A5119" i="7" s="1"/>
  <c r="B5118" i="7"/>
  <c r="A5118" i="7" s="1"/>
  <c r="B5117" i="7"/>
  <c r="A5117" i="7" s="1"/>
  <c r="B5116" i="7"/>
  <c r="A5116" i="7" s="1"/>
  <c r="B5115" i="7"/>
  <c r="A5115" i="7" s="1"/>
  <c r="B5114" i="7"/>
  <c r="A5114" i="7" s="1"/>
  <c r="B5113" i="7"/>
  <c r="A5113" i="7" s="1"/>
  <c r="B5112" i="7"/>
  <c r="A5112" i="7" s="1"/>
  <c r="B5111" i="7"/>
  <c r="A5111" i="7" s="1"/>
  <c r="B5110" i="7"/>
  <c r="A5110" i="7" s="1"/>
  <c r="B5109" i="7"/>
  <c r="A5109" i="7" s="1"/>
  <c r="B5108" i="7"/>
  <c r="A5108" i="7" s="1"/>
  <c r="B5107" i="7"/>
  <c r="A5107" i="7" s="1"/>
  <c r="B5106" i="7"/>
  <c r="A5106" i="7" s="1"/>
  <c r="B5105" i="7"/>
  <c r="A5105" i="7" s="1"/>
  <c r="B5104" i="7"/>
  <c r="A5104" i="7" s="1"/>
  <c r="B5103" i="7"/>
  <c r="A5103" i="7" s="1"/>
  <c r="B5102" i="7"/>
  <c r="A5102" i="7" s="1"/>
  <c r="B5101" i="7"/>
  <c r="A5101" i="7" s="1"/>
  <c r="B5100" i="7"/>
  <c r="A5100" i="7" s="1"/>
  <c r="B5099" i="7"/>
  <c r="A5099" i="7" s="1"/>
  <c r="B5098" i="7"/>
  <c r="A5098" i="7" s="1"/>
  <c r="B5097" i="7"/>
  <c r="A5097" i="7" s="1"/>
  <c r="B5096" i="7"/>
  <c r="A5096" i="7" s="1"/>
  <c r="B5095" i="7"/>
  <c r="A5095" i="7" s="1"/>
  <c r="B5094" i="7"/>
  <c r="A5094" i="7" s="1"/>
  <c r="B5093" i="7"/>
  <c r="A5093" i="7" s="1"/>
  <c r="B5092" i="7"/>
  <c r="A5092" i="7" s="1"/>
  <c r="B5091" i="7"/>
  <c r="A5091" i="7" s="1"/>
  <c r="B5090" i="7"/>
  <c r="A5090" i="7" s="1"/>
  <c r="B5089" i="7"/>
  <c r="A5089" i="7" s="1"/>
  <c r="B5088" i="7"/>
  <c r="A5088" i="7" s="1"/>
  <c r="B5087" i="7"/>
  <c r="A5087" i="7" s="1"/>
  <c r="B5086" i="7"/>
  <c r="A5086" i="7" s="1"/>
  <c r="B5085" i="7"/>
  <c r="A5085" i="7" s="1"/>
  <c r="B5084" i="7"/>
  <c r="A5084" i="7" s="1"/>
  <c r="B5083" i="7"/>
  <c r="A5083" i="7" s="1"/>
  <c r="B5082" i="7"/>
  <c r="A5082" i="7" s="1"/>
  <c r="B5081" i="7"/>
  <c r="A5081" i="7" s="1"/>
  <c r="B5080" i="7"/>
  <c r="A5080" i="7" s="1"/>
  <c r="B5079" i="7"/>
  <c r="A5079" i="7" s="1"/>
  <c r="B5078" i="7"/>
  <c r="A5078" i="7" s="1"/>
  <c r="B5077" i="7"/>
  <c r="A5077" i="7" s="1"/>
  <c r="B5076" i="7"/>
  <c r="A5076" i="7" s="1"/>
  <c r="B5075" i="7"/>
  <c r="A5075" i="7" s="1"/>
  <c r="B5074" i="7"/>
  <c r="A5074" i="7" s="1"/>
  <c r="B5073" i="7"/>
  <c r="A5073" i="7" s="1"/>
  <c r="B5072" i="7"/>
  <c r="A5072" i="7" s="1"/>
  <c r="B5071" i="7"/>
  <c r="A5071" i="7" s="1"/>
  <c r="B5070" i="7"/>
  <c r="A5070" i="7" s="1"/>
  <c r="B5069" i="7"/>
  <c r="A5069" i="7" s="1"/>
  <c r="B5068" i="7"/>
  <c r="A5068" i="7" s="1"/>
  <c r="B5067" i="7"/>
  <c r="A5067" i="7" s="1"/>
  <c r="B5066" i="7"/>
  <c r="A5066" i="7" s="1"/>
  <c r="B5065" i="7"/>
  <c r="A5065" i="7" s="1"/>
  <c r="B5064" i="7"/>
  <c r="A5064" i="7" s="1"/>
  <c r="B5063" i="7"/>
  <c r="A5063" i="7" s="1"/>
  <c r="B5062" i="7"/>
  <c r="A5062" i="7" s="1"/>
  <c r="B5061" i="7"/>
  <c r="A5061" i="7" s="1"/>
  <c r="B5060" i="7"/>
  <c r="A5060" i="7" s="1"/>
  <c r="B5059" i="7"/>
  <c r="A5059" i="7" s="1"/>
  <c r="B5058" i="7"/>
  <c r="A5058" i="7" s="1"/>
  <c r="B5057" i="7"/>
  <c r="A5057" i="7" s="1"/>
  <c r="B5056" i="7"/>
  <c r="A5056" i="7" s="1"/>
  <c r="B5055" i="7"/>
  <c r="A5055" i="7" s="1"/>
  <c r="B5054" i="7"/>
  <c r="A5054" i="7" s="1"/>
  <c r="B5053" i="7"/>
  <c r="A5053" i="7" s="1"/>
  <c r="B5052" i="7"/>
  <c r="A5052" i="7" s="1"/>
  <c r="B5051" i="7"/>
  <c r="A5051" i="7" s="1"/>
  <c r="B5050" i="7"/>
  <c r="A5050" i="7" s="1"/>
  <c r="B5049" i="7"/>
  <c r="A5049" i="7" s="1"/>
  <c r="B5048" i="7"/>
  <c r="A5048" i="7" s="1"/>
  <c r="B5047" i="7"/>
  <c r="A5047" i="7" s="1"/>
  <c r="B5046" i="7"/>
  <c r="A5046" i="7" s="1"/>
  <c r="B5045" i="7"/>
  <c r="A5045" i="7" s="1"/>
  <c r="B5044" i="7"/>
  <c r="A5044" i="7" s="1"/>
  <c r="B5043" i="7"/>
  <c r="A5043" i="7" s="1"/>
  <c r="B5042" i="7"/>
  <c r="A5042" i="7" s="1"/>
  <c r="B5041" i="7"/>
  <c r="A5041" i="7" s="1"/>
  <c r="B5040" i="7"/>
  <c r="A5040" i="7" s="1"/>
  <c r="B5039" i="7"/>
  <c r="A5039" i="7" s="1"/>
  <c r="B5038" i="7"/>
  <c r="A5038" i="7" s="1"/>
  <c r="B5037" i="7"/>
  <c r="A5037" i="7" s="1"/>
  <c r="B5036" i="7"/>
  <c r="A5036" i="7" s="1"/>
  <c r="B5035" i="7"/>
  <c r="A5035" i="7" s="1"/>
  <c r="B5034" i="7"/>
  <c r="A5034" i="7" s="1"/>
  <c r="B5033" i="7"/>
  <c r="A5033" i="7" s="1"/>
  <c r="B5032" i="7"/>
  <c r="A5032" i="7" s="1"/>
  <c r="B5031" i="7"/>
  <c r="A5031" i="7" s="1"/>
  <c r="B5030" i="7"/>
  <c r="A5030" i="7" s="1"/>
  <c r="B5029" i="7"/>
  <c r="A5029" i="7" s="1"/>
  <c r="B5028" i="7"/>
  <c r="A5028" i="7" s="1"/>
  <c r="B5027" i="7"/>
  <c r="A5027" i="7" s="1"/>
  <c r="B5026" i="7"/>
  <c r="A5026" i="7" s="1"/>
  <c r="B5025" i="7"/>
  <c r="A5025" i="7" s="1"/>
  <c r="B5024" i="7"/>
  <c r="A5024" i="7" s="1"/>
  <c r="B5023" i="7"/>
  <c r="A5023" i="7" s="1"/>
  <c r="B5022" i="7"/>
  <c r="A5022" i="7" s="1"/>
  <c r="B5021" i="7"/>
  <c r="A5021" i="7" s="1"/>
  <c r="B5020" i="7"/>
  <c r="A5020" i="7" s="1"/>
  <c r="B5019" i="7"/>
  <c r="A5019" i="7" s="1"/>
  <c r="B5018" i="7"/>
  <c r="A5018" i="7" s="1"/>
  <c r="B5017" i="7"/>
  <c r="A5017" i="7" s="1"/>
  <c r="B5016" i="7"/>
  <c r="A5016" i="7" s="1"/>
  <c r="B5015" i="7"/>
  <c r="A5015" i="7" s="1"/>
  <c r="B5014" i="7"/>
  <c r="A5014" i="7" s="1"/>
  <c r="B5013" i="7"/>
  <c r="A5013" i="7" s="1"/>
  <c r="B5012" i="7"/>
  <c r="A5012" i="7" s="1"/>
  <c r="B5011" i="7"/>
  <c r="A5011" i="7" s="1"/>
  <c r="B5010" i="7"/>
  <c r="A5010" i="7" s="1"/>
  <c r="B5009" i="7"/>
  <c r="A5009" i="7" s="1"/>
  <c r="B5008" i="7"/>
  <c r="A5008" i="7" s="1"/>
  <c r="B5007" i="7"/>
  <c r="A5007" i="7" s="1"/>
  <c r="B5006" i="7"/>
  <c r="A5006" i="7" s="1"/>
  <c r="B5005" i="7"/>
  <c r="A5005" i="7" s="1"/>
  <c r="B5004" i="7"/>
  <c r="A5004" i="7" s="1"/>
  <c r="B5003" i="7"/>
  <c r="A5003" i="7" s="1"/>
  <c r="B5002" i="7"/>
  <c r="A5002" i="7" s="1"/>
  <c r="B5001" i="7"/>
  <c r="A5001" i="7" s="1"/>
  <c r="B5000" i="7"/>
  <c r="A5000" i="7" s="1"/>
  <c r="B4999" i="7"/>
  <c r="A4999" i="7" s="1"/>
  <c r="B4998" i="7"/>
  <c r="A4998" i="7" s="1"/>
  <c r="B4997" i="7"/>
  <c r="A4997" i="7" s="1"/>
  <c r="B4996" i="7"/>
  <c r="A4996" i="7" s="1"/>
  <c r="B4995" i="7"/>
  <c r="A4995" i="7" s="1"/>
  <c r="B4994" i="7"/>
  <c r="A4994" i="7" s="1"/>
  <c r="B4993" i="7"/>
  <c r="A4993" i="7" s="1"/>
  <c r="B4992" i="7"/>
  <c r="A4992" i="7" s="1"/>
  <c r="B4991" i="7"/>
  <c r="A4991" i="7" s="1"/>
  <c r="B4990" i="7"/>
  <c r="A4990" i="7" s="1"/>
  <c r="B4989" i="7"/>
  <c r="A4989" i="7" s="1"/>
  <c r="B4988" i="7"/>
  <c r="A4988" i="7" s="1"/>
  <c r="B4987" i="7"/>
  <c r="A4987" i="7" s="1"/>
  <c r="B4986" i="7"/>
  <c r="A4986" i="7" s="1"/>
  <c r="B4985" i="7"/>
  <c r="A4985" i="7" s="1"/>
  <c r="B4984" i="7"/>
  <c r="A4984" i="7" s="1"/>
  <c r="B4983" i="7"/>
  <c r="A4983" i="7" s="1"/>
  <c r="B4982" i="7"/>
  <c r="A4982" i="7" s="1"/>
  <c r="B4981" i="7"/>
  <c r="A4981" i="7" s="1"/>
  <c r="B4980" i="7"/>
  <c r="A4980" i="7" s="1"/>
  <c r="B4979" i="7"/>
  <c r="A4979" i="7" s="1"/>
  <c r="B4978" i="7"/>
  <c r="A4978" i="7" s="1"/>
  <c r="B4977" i="7"/>
  <c r="A4977" i="7" s="1"/>
  <c r="B4976" i="7"/>
  <c r="A4976" i="7" s="1"/>
  <c r="B4975" i="7"/>
  <c r="A4975" i="7" s="1"/>
  <c r="B4974" i="7"/>
  <c r="A4974" i="7" s="1"/>
  <c r="B4973" i="7"/>
  <c r="A4973" i="7" s="1"/>
  <c r="B4972" i="7"/>
  <c r="A4972" i="7" s="1"/>
  <c r="B4971" i="7"/>
  <c r="A4971" i="7" s="1"/>
  <c r="B4970" i="7"/>
  <c r="A4970" i="7" s="1"/>
  <c r="B4969" i="7"/>
  <c r="A4969" i="7" s="1"/>
  <c r="B4968" i="7"/>
  <c r="A4968" i="7" s="1"/>
  <c r="B4967" i="7"/>
  <c r="A4967" i="7" s="1"/>
  <c r="B4966" i="7"/>
  <c r="A4966" i="7" s="1"/>
  <c r="B4965" i="7"/>
  <c r="A4965" i="7" s="1"/>
  <c r="B4964" i="7"/>
  <c r="A4964" i="7" s="1"/>
  <c r="B4963" i="7"/>
  <c r="A4963" i="7" s="1"/>
  <c r="B4962" i="7"/>
  <c r="A4962" i="7" s="1"/>
  <c r="B4961" i="7"/>
  <c r="A4961" i="7" s="1"/>
  <c r="B4960" i="7"/>
  <c r="A4960" i="7" s="1"/>
  <c r="B4959" i="7"/>
  <c r="A4959" i="7" s="1"/>
  <c r="B4958" i="7"/>
  <c r="A4958" i="7" s="1"/>
  <c r="B4957" i="7"/>
  <c r="A4957" i="7" s="1"/>
  <c r="B4956" i="7"/>
  <c r="A4956" i="7" s="1"/>
  <c r="B4955" i="7"/>
  <c r="A4955" i="7" s="1"/>
  <c r="B4954" i="7"/>
  <c r="A4954" i="7" s="1"/>
  <c r="B4953" i="7"/>
  <c r="A4953" i="7" s="1"/>
  <c r="B4952" i="7"/>
  <c r="A4952" i="7" s="1"/>
  <c r="B4951" i="7"/>
  <c r="A4951" i="7" s="1"/>
  <c r="B4950" i="7"/>
  <c r="A4950" i="7" s="1"/>
  <c r="B4949" i="7"/>
  <c r="A4949" i="7" s="1"/>
  <c r="B4948" i="7"/>
  <c r="A4948" i="7" s="1"/>
  <c r="B4947" i="7"/>
  <c r="A4947" i="7" s="1"/>
  <c r="B4946" i="7"/>
  <c r="A4946" i="7" s="1"/>
  <c r="B4945" i="7"/>
  <c r="A4945" i="7" s="1"/>
  <c r="B4944" i="7"/>
  <c r="A4944" i="7" s="1"/>
  <c r="B4943" i="7"/>
  <c r="A4943" i="7" s="1"/>
  <c r="B4942" i="7"/>
  <c r="A4942" i="7" s="1"/>
  <c r="B4941" i="7"/>
  <c r="A4941" i="7" s="1"/>
  <c r="B4940" i="7"/>
  <c r="A4940" i="7" s="1"/>
  <c r="B4939" i="7"/>
  <c r="A4939" i="7" s="1"/>
  <c r="B4938" i="7"/>
  <c r="A4938" i="7" s="1"/>
  <c r="B4937" i="7"/>
  <c r="A4937" i="7" s="1"/>
  <c r="B4936" i="7"/>
  <c r="A4936" i="7" s="1"/>
  <c r="B4935" i="7"/>
  <c r="A4935" i="7" s="1"/>
  <c r="B4934" i="7"/>
  <c r="A4934" i="7" s="1"/>
  <c r="B4933" i="7"/>
  <c r="A4933" i="7" s="1"/>
  <c r="B4932" i="7"/>
  <c r="A4932" i="7" s="1"/>
  <c r="B4931" i="7"/>
  <c r="A4931" i="7" s="1"/>
  <c r="B4930" i="7"/>
  <c r="A4930" i="7" s="1"/>
  <c r="B4929" i="7"/>
  <c r="A4929" i="7" s="1"/>
  <c r="B4928" i="7"/>
  <c r="A4928" i="7" s="1"/>
  <c r="B4927" i="7"/>
  <c r="A4927" i="7" s="1"/>
  <c r="B4926" i="7"/>
  <c r="A4926" i="7" s="1"/>
  <c r="B4925" i="7"/>
  <c r="A4925" i="7" s="1"/>
  <c r="B4924" i="7"/>
  <c r="A4924" i="7" s="1"/>
  <c r="B4923" i="7"/>
  <c r="A4923" i="7" s="1"/>
  <c r="B4922" i="7"/>
  <c r="A4922" i="7" s="1"/>
  <c r="B4921" i="7"/>
  <c r="A4921" i="7" s="1"/>
  <c r="B4920" i="7"/>
  <c r="A4920" i="7" s="1"/>
  <c r="B4919" i="7"/>
  <c r="A4919" i="7" s="1"/>
  <c r="B4918" i="7"/>
  <c r="A4918" i="7" s="1"/>
  <c r="B4917" i="7"/>
  <c r="A4917" i="7" s="1"/>
  <c r="B4916" i="7"/>
  <c r="A4916" i="7" s="1"/>
  <c r="B4915" i="7"/>
  <c r="A4915" i="7" s="1"/>
  <c r="B4914" i="7"/>
  <c r="A4914" i="7" s="1"/>
  <c r="B4913" i="7"/>
  <c r="A4913" i="7" s="1"/>
  <c r="B4912" i="7"/>
  <c r="A4912" i="7" s="1"/>
  <c r="B4911" i="7"/>
  <c r="A4911" i="7" s="1"/>
  <c r="B4910" i="7"/>
  <c r="A4910" i="7" s="1"/>
  <c r="B4909" i="7"/>
  <c r="A4909" i="7" s="1"/>
  <c r="B4908" i="7"/>
  <c r="A4908" i="7" s="1"/>
  <c r="B4907" i="7"/>
  <c r="A4907" i="7" s="1"/>
  <c r="B4906" i="7"/>
  <c r="A4906" i="7" s="1"/>
  <c r="B4905" i="7"/>
  <c r="A4905" i="7" s="1"/>
  <c r="B4904" i="7"/>
  <c r="A4904" i="7" s="1"/>
  <c r="B4903" i="7"/>
  <c r="A4903" i="7" s="1"/>
  <c r="B4902" i="7"/>
  <c r="A4902" i="7" s="1"/>
  <c r="B4901" i="7"/>
  <c r="A4901" i="7" s="1"/>
  <c r="B4900" i="7"/>
  <c r="A4900" i="7" s="1"/>
  <c r="B4899" i="7"/>
  <c r="A4899" i="7" s="1"/>
  <c r="B4898" i="7"/>
  <c r="A4898" i="7" s="1"/>
  <c r="B4897" i="7"/>
  <c r="A4897" i="7" s="1"/>
  <c r="B4896" i="7"/>
  <c r="A4896" i="7" s="1"/>
  <c r="B4895" i="7"/>
  <c r="A4895" i="7" s="1"/>
  <c r="B4894" i="7"/>
  <c r="A4894" i="7" s="1"/>
  <c r="B4893" i="7"/>
  <c r="A4893" i="7" s="1"/>
  <c r="B4892" i="7"/>
  <c r="A4892" i="7" s="1"/>
  <c r="B4891" i="7"/>
  <c r="A4891" i="7" s="1"/>
  <c r="B4890" i="7"/>
  <c r="A4890" i="7" s="1"/>
  <c r="B4889" i="7"/>
  <c r="A4889" i="7" s="1"/>
  <c r="B4888" i="7"/>
  <c r="A4888" i="7" s="1"/>
  <c r="B4887" i="7"/>
  <c r="A4887" i="7" s="1"/>
  <c r="B4886" i="7"/>
  <c r="A4886" i="7" s="1"/>
  <c r="B4885" i="7"/>
  <c r="A4885" i="7" s="1"/>
  <c r="B4884" i="7"/>
  <c r="A4884" i="7" s="1"/>
  <c r="B4883" i="7"/>
  <c r="A4883" i="7" s="1"/>
  <c r="B4882" i="7"/>
  <c r="A4882" i="7" s="1"/>
  <c r="B4881" i="7"/>
  <c r="A4881" i="7" s="1"/>
  <c r="B4880" i="7"/>
  <c r="A4880" i="7" s="1"/>
  <c r="B4879" i="7"/>
  <c r="A4879" i="7" s="1"/>
  <c r="B4878" i="7"/>
  <c r="A4878" i="7" s="1"/>
  <c r="B4877" i="7"/>
  <c r="A4877" i="7" s="1"/>
  <c r="B4876" i="7"/>
  <c r="A4876" i="7" s="1"/>
  <c r="B4875" i="7"/>
  <c r="A4875" i="7" s="1"/>
  <c r="B4874" i="7"/>
  <c r="A4874" i="7" s="1"/>
  <c r="B4873" i="7"/>
  <c r="A4873" i="7" s="1"/>
  <c r="B4872" i="7"/>
  <c r="A4872" i="7" s="1"/>
  <c r="B4871" i="7"/>
  <c r="A4871" i="7" s="1"/>
  <c r="B4870" i="7"/>
  <c r="A4870" i="7" s="1"/>
  <c r="B4869" i="7"/>
  <c r="A4869" i="7" s="1"/>
  <c r="B4868" i="7"/>
  <c r="A4868" i="7" s="1"/>
  <c r="B4867" i="7"/>
  <c r="A4867" i="7" s="1"/>
  <c r="B4866" i="7"/>
  <c r="A4866" i="7" s="1"/>
  <c r="B4865" i="7"/>
  <c r="A4865" i="7" s="1"/>
  <c r="B4864" i="7"/>
  <c r="A4864" i="7" s="1"/>
  <c r="B4863" i="7"/>
  <c r="A4863" i="7" s="1"/>
  <c r="B4862" i="7"/>
  <c r="A4862" i="7" s="1"/>
  <c r="B4861" i="7"/>
  <c r="A4861" i="7" s="1"/>
  <c r="B4860" i="7"/>
  <c r="A4860" i="7" s="1"/>
  <c r="B4859" i="7"/>
  <c r="A4859" i="7" s="1"/>
  <c r="B4858" i="7"/>
  <c r="A4858" i="7" s="1"/>
  <c r="B4857" i="7"/>
  <c r="A4857" i="7" s="1"/>
  <c r="B4856" i="7"/>
  <c r="A4856" i="7" s="1"/>
  <c r="B4855" i="7"/>
  <c r="A4855" i="7" s="1"/>
  <c r="B4854" i="7"/>
  <c r="A4854" i="7" s="1"/>
  <c r="B4853" i="7"/>
  <c r="A4853" i="7" s="1"/>
  <c r="B4852" i="7"/>
  <c r="A4852" i="7" s="1"/>
  <c r="B4851" i="7"/>
  <c r="A4851" i="7" s="1"/>
  <c r="B4850" i="7"/>
  <c r="A4850" i="7" s="1"/>
  <c r="B4849" i="7"/>
  <c r="A4849" i="7" s="1"/>
  <c r="B4848" i="7"/>
  <c r="A4848" i="7" s="1"/>
  <c r="B4847" i="7"/>
  <c r="A4847" i="7" s="1"/>
  <c r="B4846" i="7"/>
  <c r="A4846" i="7" s="1"/>
  <c r="B4845" i="7"/>
  <c r="A4845" i="7" s="1"/>
  <c r="B4844" i="7"/>
  <c r="A4844" i="7" s="1"/>
  <c r="B4843" i="7"/>
  <c r="A4843" i="7" s="1"/>
  <c r="B4842" i="7"/>
  <c r="A4842" i="7" s="1"/>
  <c r="B4841" i="7"/>
  <c r="A4841" i="7" s="1"/>
  <c r="B4840" i="7"/>
  <c r="A4840" i="7" s="1"/>
  <c r="B4839" i="7"/>
  <c r="A4839" i="7" s="1"/>
  <c r="B4838" i="7"/>
  <c r="A4838" i="7" s="1"/>
  <c r="B4837" i="7"/>
  <c r="A4837" i="7" s="1"/>
  <c r="B4836" i="7"/>
  <c r="A4836" i="7" s="1"/>
  <c r="B4835" i="7"/>
  <c r="A4835" i="7" s="1"/>
  <c r="B4834" i="7"/>
  <c r="A4834" i="7" s="1"/>
  <c r="B4833" i="7"/>
  <c r="A4833" i="7" s="1"/>
  <c r="B4832" i="7"/>
  <c r="A4832" i="7" s="1"/>
  <c r="B4831" i="7"/>
  <c r="A4831" i="7" s="1"/>
  <c r="B4830" i="7"/>
  <c r="A4830" i="7" s="1"/>
  <c r="B4829" i="7"/>
  <c r="A4829" i="7" s="1"/>
  <c r="B4828" i="7"/>
  <c r="A4828" i="7" s="1"/>
  <c r="B4827" i="7"/>
  <c r="A4827" i="7" s="1"/>
  <c r="B4826" i="7"/>
  <c r="A4826" i="7" s="1"/>
  <c r="B4825" i="7"/>
  <c r="A4825" i="7" s="1"/>
  <c r="B4824" i="7"/>
  <c r="A4824" i="7" s="1"/>
  <c r="B4823" i="7"/>
  <c r="A4823" i="7" s="1"/>
  <c r="B4822" i="7"/>
  <c r="A4822" i="7" s="1"/>
  <c r="B4821" i="7"/>
  <c r="A4821" i="7" s="1"/>
  <c r="B4820" i="7"/>
  <c r="A4820" i="7" s="1"/>
  <c r="B4819" i="7"/>
  <c r="A4819" i="7" s="1"/>
  <c r="B4818" i="7"/>
  <c r="A4818" i="7" s="1"/>
  <c r="B4817" i="7"/>
  <c r="A4817" i="7" s="1"/>
  <c r="B4816" i="7"/>
  <c r="A4816" i="7" s="1"/>
  <c r="B4815" i="7"/>
  <c r="A4815" i="7" s="1"/>
  <c r="B4814" i="7"/>
  <c r="A4814" i="7" s="1"/>
  <c r="B4813" i="7"/>
  <c r="A4813" i="7" s="1"/>
  <c r="B4812" i="7"/>
  <c r="A4812" i="7" s="1"/>
  <c r="B4811" i="7"/>
  <c r="A4811" i="7" s="1"/>
  <c r="B4810" i="7"/>
  <c r="A4810" i="7" s="1"/>
  <c r="B4809" i="7"/>
  <c r="A4809" i="7" s="1"/>
  <c r="B4808" i="7"/>
  <c r="A4808" i="7" s="1"/>
  <c r="B4807" i="7"/>
  <c r="A4807" i="7" s="1"/>
  <c r="B4806" i="7"/>
  <c r="A4806" i="7" s="1"/>
  <c r="B4805" i="7"/>
  <c r="A4805" i="7" s="1"/>
  <c r="B4804" i="7"/>
  <c r="A4804" i="7" s="1"/>
  <c r="B4803" i="7"/>
  <c r="A4803" i="7" s="1"/>
  <c r="B4802" i="7"/>
  <c r="A4802" i="7" s="1"/>
  <c r="B4801" i="7"/>
  <c r="A4801" i="7" s="1"/>
  <c r="B4800" i="7"/>
  <c r="A4800" i="7" s="1"/>
  <c r="B4799" i="7"/>
  <c r="A4799" i="7" s="1"/>
  <c r="B4798" i="7"/>
  <c r="A4798" i="7" s="1"/>
  <c r="B4797" i="7"/>
  <c r="A4797" i="7" s="1"/>
  <c r="B4796" i="7"/>
  <c r="A4796" i="7" s="1"/>
  <c r="B4795" i="7"/>
  <c r="A4795" i="7" s="1"/>
  <c r="B4794" i="7"/>
  <c r="A4794" i="7" s="1"/>
  <c r="B4793" i="7"/>
  <c r="A4793" i="7" s="1"/>
  <c r="B4792" i="7"/>
  <c r="A4792" i="7" s="1"/>
  <c r="B4791" i="7"/>
  <c r="A4791" i="7" s="1"/>
  <c r="B4790" i="7"/>
  <c r="A4790" i="7" s="1"/>
  <c r="B4789" i="7"/>
  <c r="A4789" i="7" s="1"/>
  <c r="B4788" i="7"/>
  <c r="A4788" i="7" s="1"/>
  <c r="B4787" i="7"/>
  <c r="A4787" i="7" s="1"/>
  <c r="B4786" i="7"/>
  <c r="A4786" i="7" s="1"/>
  <c r="B4785" i="7"/>
  <c r="A4785" i="7" s="1"/>
  <c r="B4784" i="7"/>
  <c r="A4784" i="7" s="1"/>
  <c r="B4783" i="7"/>
  <c r="A4783" i="7" s="1"/>
  <c r="B4782" i="7"/>
  <c r="A4782" i="7" s="1"/>
  <c r="B4781" i="7"/>
  <c r="A4781" i="7" s="1"/>
  <c r="B4780" i="7"/>
  <c r="A4780" i="7" s="1"/>
  <c r="B4779" i="7"/>
  <c r="A4779" i="7" s="1"/>
  <c r="B4778" i="7"/>
  <c r="A4778" i="7" s="1"/>
  <c r="B4777" i="7"/>
  <c r="A4777" i="7" s="1"/>
  <c r="B4776" i="7"/>
  <c r="A4776" i="7" s="1"/>
  <c r="B4775" i="7"/>
  <c r="A4775" i="7" s="1"/>
  <c r="B4774" i="7"/>
  <c r="A4774" i="7" s="1"/>
  <c r="B4773" i="7"/>
  <c r="A4773" i="7" s="1"/>
  <c r="B4772" i="7"/>
  <c r="A4772" i="7" s="1"/>
  <c r="B4771" i="7"/>
  <c r="A4771" i="7" s="1"/>
  <c r="B4770" i="7"/>
  <c r="A4770" i="7" s="1"/>
  <c r="B4769" i="7"/>
  <c r="A4769" i="7" s="1"/>
  <c r="B4768" i="7"/>
  <c r="A4768" i="7" s="1"/>
  <c r="B4767" i="7"/>
  <c r="A4767" i="7" s="1"/>
  <c r="B4766" i="7"/>
  <c r="A4766" i="7" s="1"/>
  <c r="B4765" i="7"/>
  <c r="A4765" i="7" s="1"/>
  <c r="B4764" i="7"/>
  <c r="A4764" i="7" s="1"/>
  <c r="B4763" i="7"/>
  <c r="A4763" i="7" s="1"/>
  <c r="B4762" i="7"/>
  <c r="A4762" i="7" s="1"/>
  <c r="B4761" i="7"/>
  <c r="A4761" i="7" s="1"/>
  <c r="B4760" i="7"/>
  <c r="A4760" i="7" s="1"/>
  <c r="B4759" i="7"/>
  <c r="A4759" i="7" s="1"/>
  <c r="B4758" i="7"/>
  <c r="A4758" i="7" s="1"/>
  <c r="B4757" i="7"/>
  <c r="A4757" i="7" s="1"/>
  <c r="B4756" i="7"/>
  <c r="A4756" i="7" s="1"/>
  <c r="B4755" i="7"/>
  <c r="A4755" i="7" s="1"/>
  <c r="B4754" i="7"/>
  <c r="A4754" i="7" s="1"/>
  <c r="B4753" i="7"/>
  <c r="A4753" i="7" s="1"/>
  <c r="B4752" i="7"/>
  <c r="A4752" i="7" s="1"/>
  <c r="B4751" i="7"/>
  <c r="A4751" i="7" s="1"/>
  <c r="B4750" i="7"/>
  <c r="A4750" i="7" s="1"/>
  <c r="B4749" i="7"/>
  <c r="A4749" i="7" s="1"/>
  <c r="B4748" i="7"/>
  <c r="A4748" i="7" s="1"/>
  <c r="B4747" i="7"/>
  <c r="A4747" i="7" s="1"/>
  <c r="B4746" i="7"/>
  <c r="A4746" i="7" s="1"/>
  <c r="B4745" i="7"/>
  <c r="A4745" i="7" s="1"/>
  <c r="B4744" i="7"/>
  <c r="A4744" i="7" s="1"/>
  <c r="B4743" i="7"/>
  <c r="A4743" i="7" s="1"/>
  <c r="B4742" i="7"/>
  <c r="A4742" i="7" s="1"/>
  <c r="B4741" i="7"/>
  <c r="A4741" i="7" s="1"/>
  <c r="B4740" i="7"/>
  <c r="A4740" i="7" s="1"/>
  <c r="B4739" i="7"/>
  <c r="A4739" i="7" s="1"/>
  <c r="B4738" i="7"/>
  <c r="A4738" i="7" s="1"/>
  <c r="B4737" i="7"/>
  <c r="A4737" i="7" s="1"/>
  <c r="B4736" i="7"/>
  <c r="A4736" i="7" s="1"/>
  <c r="B4735" i="7"/>
  <c r="A4735" i="7" s="1"/>
  <c r="B4734" i="7"/>
  <c r="A4734" i="7" s="1"/>
  <c r="B4733" i="7"/>
  <c r="A4733" i="7" s="1"/>
  <c r="B4732" i="7"/>
  <c r="A4732" i="7" s="1"/>
  <c r="B4731" i="7"/>
  <c r="A4731" i="7" s="1"/>
  <c r="B4730" i="7"/>
  <c r="A4730" i="7" s="1"/>
  <c r="B4729" i="7"/>
  <c r="A4729" i="7" s="1"/>
  <c r="B4728" i="7"/>
  <c r="A4728" i="7" s="1"/>
  <c r="B4727" i="7"/>
  <c r="A4727" i="7" s="1"/>
  <c r="B4726" i="7"/>
  <c r="A4726" i="7" s="1"/>
  <c r="B4725" i="7"/>
  <c r="A4725" i="7" s="1"/>
  <c r="B4724" i="7"/>
  <c r="A4724" i="7" s="1"/>
  <c r="B4723" i="7"/>
  <c r="A4723" i="7" s="1"/>
  <c r="B4722" i="7"/>
  <c r="A4722" i="7" s="1"/>
  <c r="B4721" i="7"/>
  <c r="A4721" i="7" s="1"/>
  <c r="B4720" i="7"/>
  <c r="A4720" i="7" s="1"/>
  <c r="B4719" i="7"/>
  <c r="A4719" i="7" s="1"/>
  <c r="B4718" i="7"/>
  <c r="A4718" i="7" s="1"/>
  <c r="B4717" i="7"/>
  <c r="A4717" i="7" s="1"/>
  <c r="B4716" i="7"/>
  <c r="A4716" i="7" s="1"/>
  <c r="B4715" i="7"/>
  <c r="A4715" i="7" s="1"/>
  <c r="B4714" i="7"/>
  <c r="A4714" i="7" s="1"/>
  <c r="B4713" i="7"/>
  <c r="A4713" i="7" s="1"/>
  <c r="B4712" i="7"/>
  <c r="A4712" i="7" s="1"/>
  <c r="B4711" i="7"/>
  <c r="A4711" i="7" s="1"/>
  <c r="B4710" i="7"/>
  <c r="A4710" i="7" s="1"/>
  <c r="B4709" i="7"/>
  <c r="A4709" i="7" s="1"/>
  <c r="B4708" i="7"/>
  <c r="A4708" i="7" s="1"/>
  <c r="B4707" i="7"/>
  <c r="A4707" i="7" s="1"/>
  <c r="B4706" i="7"/>
  <c r="A4706" i="7" s="1"/>
  <c r="B4705" i="7"/>
  <c r="A4705" i="7" s="1"/>
  <c r="B4704" i="7"/>
  <c r="A4704" i="7" s="1"/>
  <c r="B4703" i="7"/>
  <c r="A4703" i="7" s="1"/>
  <c r="B4702" i="7"/>
  <c r="A4702" i="7" s="1"/>
  <c r="B4701" i="7"/>
  <c r="A4701" i="7" s="1"/>
  <c r="B4700" i="7"/>
  <c r="A4700" i="7" s="1"/>
  <c r="B4699" i="7"/>
  <c r="A4699" i="7" s="1"/>
  <c r="B4698" i="7"/>
  <c r="A4698" i="7" s="1"/>
  <c r="B4697" i="7"/>
  <c r="A4697" i="7" s="1"/>
  <c r="B4696" i="7"/>
  <c r="A4696" i="7" s="1"/>
  <c r="B4695" i="7"/>
  <c r="A4695" i="7" s="1"/>
  <c r="B4694" i="7"/>
  <c r="A4694" i="7" s="1"/>
  <c r="B4693" i="7"/>
  <c r="A4693" i="7" s="1"/>
  <c r="B4692" i="7"/>
  <c r="A4692" i="7" s="1"/>
  <c r="B4691" i="7"/>
  <c r="A4691" i="7" s="1"/>
  <c r="B4690" i="7"/>
  <c r="A4690" i="7" s="1"/>
  <c r="B4689" i="7"/>
  <c r="A4689" i="7" s="1"/>
  <c r="B4688" i="7"/>
  <c r="A4688" i="7" s="1"/>
  <c r="B4687" i="7"/>
  <c r="A4687" i="7" s="1"/>
  <c r="B4686" i="7"/>
  <c r="A4686" i="7" s="1"/>
  <c r="B4685" i="7"/>
  <c r="A4685" i="7" s="1"/>
  <c r="B4684" i="7"/>
  <c r="A4684" i="7" s="1"/>
  <c r="B4683" i="7"/>
  <c r="A4683" i="7" s="1"/>
  <c r="B4682" i="7"/>
  <c r="A4682" i="7" s="1"/>
  <c r="B4681" i="7"/>
  <c r="A4681" i="7" s="1"/>
  <c r="B4680" i="7"/>
  <c r="A4680" i="7" s="1"/>
  <c r="B4679" i="7"/>
  <c r="A4679" i="7" s="1"/>
  <c r="B4678" i="7"/>
  <c r="A4678" i="7" s="1"/>
  <c r="B4677" i="7"/>
  <c r="A4677" i="7" s="1"/>
  <c r="B4676" i="7"/>
  <c r="A4676" i="7" s="1"/>
  <c r="B4675" i="7"/>
  <c r="A4675" i="7" s="1"/>
  <c r="B4674" i="7"/>
  <c r="A4674" i="7" s="1"/>
  <c r="B4673" i="7"/>
  <c r="A4673" i="7" s="1"/>
  <c r="B4672" i="7"/>
  <c r="A4672" i="7" s="1"/>
  <c r="B4671" i="7"/>
  <c r="A4671" i="7" s="1"/>
  <c r="B4670" i="7"/>
  <c r="A4670" i="7" s="1"/>
  <c r="B4669" i="7"/>
  <c r="A4669" i="7" s="1"/>
  <c r="B4668" i="7"/>
  <c r="A4668" i="7" s="1"/>
  <c r="B4667" i="7"/>
  <c r="A4667" i="7" s="1"/>
  <c r="B4666" i="7"/>
  <c r="A4666" i="7" s="1"/>
  <c r="B4665" i="7"/>
  <c r="A4665" i="7" s="1"/>
  <c r="B4664" i="7"/>
  <c r="A4664" i="7" s="1"/>
  <c r="B4663" i="7"/>
  <c r="A4663" i="7" s="1"/>
  <c r="B4662" i="7"/>
  <c r="A4662" i="7" s="1"/>
  <c r="B4661" i="7"/>
  <c r="A4661" i="7" s="1"/>
  <c r="B4660" i="7"/>
  <c r="A4660" i="7" s="1"/>
  <c r="B4659" i="7"/>
  <c r="A4659" i="7" s="1"/>
  <c r="B4658" i="7"/>
  <c r="A4658" i="7" s="1"/>
  <c r="B4657" i="7"/>
  <c r="A4657" i="7" s="1"/>
  <c r="B4656" i="7"/>
  <c r="A4656" i="7" s="1"/>
  <c r="B4655" i="7"/>
  <c r="A4655" i="7" s="1"/>
  <c r="B4654" i="7"/>
  <c r="A4654" i="7" s="1"/>
  <c r="B4653" i="7"/>
  <c r="A4653" i="7" s="1"/>
  <c r="B4652" i="7"/>
  <c r="A4652" i="7" s="1"/>
  <c r="B4651" i="7"/>
  <c r="A4651" i="7" s="1"/>
  <c r="B4650" i="7"/>
  <c r="A4650" i="7" s="1"/>
  <c r="B4649" i="7"/>
  <c r="A4649" i="7" s="1"/>
  <c r="B4648" i="7"/>
  <c r="A4648" i="7" s="1"/>
  <c r="B4647" i="7"/>
  <c r="A4647" i="7" s="1"/>
  <c r="B4646" i="7"/>
  <c r="A4646" i="7" s="1"/>
  <c r="B4645" i="7"/>
  <c r="A4645" i="7" s="1"/>
  <c r="B4644" i="7"/>
  <c r="A4644" i="7" s="1"/>
  <c r="B4643" i="7"/>
  <c r="A4643" i="7" s="1"/>
  <c r="B4642" i="7"/>
  <c r="A4642" i="7" s="1"/>
  <c r="B4641" i="7"/>
  <c r="A4641" i="7" s="1"/>
  <c r="B4640" i="7"/>
  <c r="A4640" i="7" s="1"/>
  <c r="B4639" i="7"/>
  <c r="A4639" i="7" s="1"/>
  <c r="B4638" i="7"/>
  <c r="A4638" i="7" s="1"/>
  <c r="B4637" i="7"/>
  <c r="A4637" i="7" s="1"/>
  <c r="B4636" i="7"/>
  <c r="A4636" i="7" s="1"/>
  <c r="B4635" i="7"/>
  <c r="A4635" i="7" s="1"/>
  <c r="B4634" i="7"/>
  <c r="A4634" i="7" s="1"/>
  <c r="B4633" i="7"/>
  <c r="A4633" i="7" s="1"/>
  <c r="B4632" i="7"/>
  <c r="A4632" i="7" s="1"/>
  <c r="B4631" i="7"/>
  <c r="A4631" i="7" s="1"/>
  <c r="B4630" i="7"/>
  <c r="A4630" i="7" s="1"/>
  <c r="B4629" i="7"/>
  <c r="A4629" i="7" s="1"/>
  <c r="B4628" i="7"/>
  <c r="A4628" i="7" s="1"/>
  <c r="B4627" i="7"/>
  <c r="A4627" i="7" s="1"/>
  <c r="B4626" i="7"/>
  <c r="A4626" i="7" s="1"/>
  <c r="B4625" i="7"/>
  <c r="A4625" i="7" s="1"/>
  <c r="B4624" i="7"/>
  <c r="A4624" i="7" s="1"/>
  <c r="B4623" i="7"/>
  <c r="A4623" i="7" s="1"/>
  <c r="B4622" i="7"/>
  <c r="A4622" i="7" s="1"/>
  <c r="B4621" i="7"/>
  <c r="A4621" i="7" s="1"/>
  <c r="B4620" i="7"/>
  <c r="A4620" i="7" s="1"/>
  <c r="B4619" i="7"/>
  <c r="A4619" i="7" s="1"/>
  <c r="B4618" i="7"/>
  <c r="A4618" i="7" s="1"/>
  <c r="B4617" i="7"/>
  <c r="A4617" i="7" s="1"/>
  <c r="B4616" i="7"/>
  <c r="A4616" i="7" s="1"/>
  <c r="B4615" i="7"/>
  <c r="A4615" i="7" s="1"/>
  <c r="B4614" i="7"/>
  <c r="A4614" i="7" s="1"/>
  <c r="B4613" i="7"/>
  <c r="A4613" i="7" s="1"/>
  <c r="B4612" i="7"/>
  <c r="A4612" i="7" s="1"/>
  <c r="B4611" i="7"/>
  <c r="A4611" i="7" s="1"/>
  <c r="B4610" i="7"/>
  <c r="A4610" i="7" s="1"/>
  <c r="B4609" i="7"/>
  <c r="A4609" i="7" s="1"/>
  <c r="B4608" i="7"/>
  <c r="A4608" i="7" s="1"/>
  <c r="B4607" i="7"/>
  <c r="A4607" i="7" s="1"/>
  <c r="B4606" i="7"/>
  <c r="A4606" i="7" s="1"/>
  <c r="B4605" i="7"/>
  <c r="A4605" i="7" s="1"/>
  <c r="B4604" i="7"/>
  <c r="A4604" i="7" s="1"/>
  <c r="B4603" i="7"/>
  <c r="A4603" i="7" s="1"/>
  <c r="B4602" i="7"/>
  <c r="A4602" i="7" s="1"/>
  <c r="B4601" i="7"/>
  <c r="A4601" i="7" s="1"/>
  <c r="B4600" i="7"/>
  <c r="A4600" i="7" s="1"/>
  <c r="B4599" i="7"/>
  <c r="A4599" i="7" s="1"/>
  <c r="B4598" i="7"/>
  <c r="A4598" i="7" s="1"/>
  <c r="B4597" i="7"/>
  <c r="A4597" i="7" s="1"/>
  <c r="B4596" i="7"/>
  <c r="A4596" i="7" s="1"/>
  <c r="B4595" i="7"/>
  <c r="A4595" i="7" s="1"/>
  <c r="B4594" i="7"/>
  <c r="A4594" i="7" s="1"/>
  <c r="B4593" i="7"/>
  <c r="A4593" i="7" s="1"/>
  <c r="B4592" i="7"/>
  <c r="A4592" i="7" s="1"/>
  <c r="B4591" i="7"/>
  <c r="A4591" i="7" s="1"/>
  <c r="B4590" i="7"/>
  <c r="A4590" i="7" s="1"/>
  <c r="B4589" i="7"/>
  <c r="A4589" i="7" s="1"/>
  <c r="B4588" i="7"/>
  <c r="A4588" i="7" s="1"/>
  <c r="B4587" i="7"/>
  <c r="A4587" i="7" s="1"/>
  <c r="B4586" i="7"/>
  <c r="A4586" i="7" s="1"/>
  <c r="B4585" i="7"/>
  <c r="A4585" i="7" s="1"/>
  <c r="B4584" i="7"/>
  <c r="A4584" i="7" s="1"/>
  <c r="B4583" i="7"/>
  <c r="A4583" i="7" s="1"/>
  <c r="B4582" i="7"/>
  <c r="A4582" i="7" s="1"/>
  <c r="B4581" i="7"/>
  <c r="A4581" i="7" s="1"/>
  <c r="B4580" i="7"/>
  <c r="A4580" i="7" s="1"/>
  <c r="B4579" i="7"/>
  <c r="A4579" i="7" s="1"/>
  <c r="B4578" i="7"/>
  <c r="A4578" i="7" s="1"/>
  <c r="B4577" i="7"/>
  <c r="A4577" i="7" s="1"/>
  <c r="B4576" i="7"/>
  <c r="A4576" i="7" s="1"/>
  <c r="B4575" i="7"/>
  <c r="A4575" i="7" s="1"/>
  <c r="B4574" i="7"/>
  <c r="A4574" i="7" s="1"/>
  <c r="B4573" i="7"/>
  <c r="A4573" i="7" s="1"/>
  <c r="B4572" i="7"/>
  <c r="A4572" i="7" s="1"/>
  <c r="B4571" i="7"/>
  <c r="A4571" i="7" s="1"/>
  <c r="B4570" i="7"/>
  <c r="A4570" i="7" s="1"/>
  <c r="B4569" i="7"/>
  <c r="A4569" i="7" s="1"/>
  <c r="B4568" i="7"/>
  <c r="A4568" i="7" s="1"/>
  <c r="B4567" i="7"/>
  <c r="A4567" i="7" s="1"/>
  <c r="B4566" i="7"/>
  <c r="A4566" i="7" s="1"/>
  <c r="B4565" i="7"/>
  <c r="A4565" i="7" s="1"/>
  <c r="B4564" i="7"/>
  <c r="A4564" i="7" s="1"/>
  <c r="B4563" i="7"/>
  <c r="A4563" i="7" s="1"/>
  <c r="B4562" i="7"/>
  <c r="A4562" i="7" s="1"/>
  <c r="B4561" i="7"/>
  <c r="A4561" i="7" s="1"/>
  <c r="B4560" i="7"/>
  <c r="A4560" i="7" s="1"/>
  <c r="B4559" i="7"/>
  <c r="A4559" i="7" s="1"/>
  <c r="B4558" i="7"/>
  <c r="A4558" i="7" s="1"/>
  <c r="B4557" i="7"/>
  <c r="A4557" i="7" s="1"/>
  <c r="B4556" i="7"/>
  <c r="A4556" i="7" s="1"/>
  <c r="B4555" i="7"/>
  <c r="A4555" i="7" s="1"/>
  <c r="B4554" i="7"/>
  <c r="A4554" i="7" s="1"/>
  <c r="B4553" i="7"/>
  <c r="A4553" i="7" s="1"/>
  <c r="B4552" i="7"/>
  <c r="A4552" i="7" s="1"/>
  <c r="B4551" i="7"/>
  <c r="A4551" i="7" s="1"/>
  <c r="B4550" i="7"/>
  <c r="A4550" i="7" s="1"/>
  <c r="B4549" i="7"/>
  <c r="A4549" i="7" s="1"/>
  <c r="B4548" i="7"/>
  <c r="A4548" i="7" s="1"/>
  <c r="B4547" i="7"/>
  <c r="A4547" i="7" s="1"/>
  <c r="B4546" i="7"/>
  <c r="A4546" i="7" s="1"/>
  <c r="B4545" i="7"/>
  <c r="A4545" i="7" s="1"/>
  <c r="B4544" i="7"/>
  <c r="A4544" i="7" s="1"/>
  <c r="B4543" i="7"/>
  <c r="A4543" i="7" s="1"/>
  <c r="B4542" i="7"/>
  <c r="A4542" i="7" s="1"/>
  <c r="B4541" i="7"/>
  <c r="A4541" i="7" s="1"/>
  <c r="B4540" i="7"/>
  <c r="A4540" i="7" s="1"/>
  <c r="B4539" i="7"/>
  <c r="A4539" i="7" s="1"/>
  <c r="B4538" i="7"/>
  <c r="A4538" i="7" s="1"/>
  <c r="B4537" i="7"/>
  <c r="A4537" i="7" s="1"/>
  <c r="B4536" i="7"/>
  <c r="A4536" i="7" s="1"/>
  <c r="B4535" i="7"/>
  <c r="A4535" i="7" s="1"/>
  <c r="B4534" i="7"/>
  <c r="A4534" i="7" s="1"/>
  <c r="B4533" i="7"/>
  <c r="A4533" i="7" s="1"/>
  <c r="B4532" i="7"/>
  <c r="A4532" i="7" s="1"/>
  <c r="B4531" i="7"/>
  <c r="A4531" i="7" s="1"/>
  <c r="B4530" i="7"/>
  <c r="A4530" i="7" s="1"/>
  <c r="B4529" i="7"/>
  <c r="A4529" i="7" s="1"/>
  <c r="B4528" i="7"/>
  <c r="A4528" i="7" s="1"/>
  <c r="B4527" i="7"/>
  <c r="A4527" i="7" s="1"/>
  <c r="B4526" i="7"/>
  <c r="A4526" i="7" s="1"/>
  <c r="B4525" i="7"/>
  <c r="A4525" i="7" s="1"/>
  <c r="B4524" i="7"/>
  <c r="A4524" i="7" s="1"/>
  <c r="B4523" i="7"/>
  <c r="A4523" i="7" s="1"/>
  <c r="B4522" i="7"/>
  <c r="A4522" i="7" s="1"/>
  <c r="B4521" i="7"/>
  <c r="A4521" i="7" s="1"/>
  <c r="B4520" i="7"/>
  <c r="A4520" i="7" s="1"/>
  <c r="B4519" i="7"/>
  <c r="A4519" i="7" s="1"/>
  <c r="B4518" i="7"/>
  <c r="A4518" i="7" s="1"/>
  <c r="B4517" i="7"/>
  <c r="A4517" i="7" s="1"/>
  <c r="B4516" i="7"/>
  <c r="A4516" i="7" s="1"/>
  <c r="B4515" i="7"/>
  <c r="A4515" i="7" s="1"/>
  <c r="B4514" i="7"/>
  <c r="A4514" i="7" s="1"/>
  <c r="B4513" i="7"/>
  <c r="A4513" i="7" s="1"/>
  <c r="B4512" i="7"/>
  <c r="A4512" i="7" s="1"/>
  <c r="B4511" i="7"/>
  <c r="A4511" i="7" s="1"/>
  <c r="B4510" i="7"/>
  <c r="A4510" i="7" s="1"/>
  <c r="B4509" i="7"/>
  <c r="A4509" i="7" s="1"/>
  <c r="B4508" i="7"/>
  <c r="A4508" i="7" s="1"/>
  <c r="B4507" i="7"/>
  <c r="A4507" i="7" s="1"/>
  <c r="B4506" i="7"/>
  <c r="A4506" i="7" s="1"/>
  <c r="B4505" i="7"/>
  <c r="A4505" i="7" s="1"/>
  <c r="B4504" i="7"/>
  <c r="A4504" i="7" s="1"/>
  <c r="B4503" i="7"/>
  <c r="A4503" i="7" s="1"/>
  <c r="B4502" i="7"/>
  <c r="A4502" i="7" s="1"/>
  <c r="B4501" i="7"/>
  <c r="A4501" i="7" s="1"/>
  <c r="B4500" i="7"/>
  <c r="A4500" i="7" s="1"/>
  <c r="B4499" i="7"/>
  <c r="A4499" i="7" s="1"/>
  <c r="B4498" i="7"/>
  <c r="A4498" i="7" s="1"/>
  <c r="B4497" i="7"/>
  <c r="A4497" i="7" s="1"/>
  <c r="B4496" i="7"/>
  <c r="A4496" i="7" s="1"/>
  <c r="B4495" i="7"/>
  <c r="A4495" i="7" s="1"/>
  <c r="B4494" i="7"/>
  <c r="A4494" i="7" s="1"/>
  <c r="B4493" i="7"/>
  <c r="A4493" i="7" s="1"/>
  <c r="B4492" i="7"/>
  <c r="A4492" i="7" s="1"/>
  <c r="B4491" i="7"/>
  <c r="A4491" i="7" s="1"/>
  <c r="B4490" i="7"/>
  <c r="A4490" i="7" s="1"/>
  <c r="B4489" i="7"/>
  <c r="A4489" i="7" s="1"/>
  <c r="B4488" i="7"/>
  <c r="A4488" i="7" s="1"/>
  <c r="B4487" i="7"/>
  <c r="A4487" i="7" s="1"/>
  <c r="B4486" i="7"/>
  <c r="A4486" i="7" s="1"/>
  <c r="B4485" i="7"/>
  <c r="A4485" i="7" s="1"/>
  <c r="B4484" i="7"/>
  <c r="A4484" i="7" s="1"/>
  <c r="B4483" i="7"/>
  <c r="A4483" i="7" s="1"/>
  <c r="B4482" i="7"/>
  <c r="A4482" i="7" s="1"/>
  <c r="B4481" i="7"/>
  <c r="A4481" i="7" s="1"/>
  <c r="B4480" i="7"/>
  <c r="A4480" i="7" s="1"/>
  <c r="B4479" i="7"/>
  <c r="A4479" i="7" s="1"/>
  <c r="B4478" i="7"/>
  <c r="A4478" i="7" s="1"/>
  <c r="B4477" i="7"/>
  <c r="A4477" i="7" s="1"/>
  <c r="B4476" i="7"/>
  <c r="A4476" i="7" s="1"/>
  <c r="B4475" i="7"/>
  <c r="A4475" i="7" s="1"/>
  <c r="B4474" i="7"/>
  <c r="A4474" i="7" s="1"/>
  <c r="B4473" i="7"/>
  <c r="A4473" i="7" s="1"/>
  <c r="B4472" i="7"/>
  <c r="A4472" i="7" s="1"/>
  <c r="B4471" i="7"/>
  <c r="A4471" i="7" s="1"/>
  <c r="B4470" i="7"/>
  <c r="A4470" i="7" s="1"/>
  <c r="B4469" i="7"/>
  <c r="A4469" i="7" s="1"/>
  <c r="B4468" i="7"/>
  <c r="A4468" i="7" s="1"/>
  <c r="B4467" i="7"/>
  <c r="A4467" i="7" s="1"/>
  <c r="B4466" i="7"/>
  <c r="A4466" i="7" s="1"/>
  <c r="B4465" i="7"/>
  <c r="A4465" i="7" s="1"/>
  <c r="B4464" i="7"/>
  <c r="A4464" i="7" s="1"/>
  <c r="B4463" i="7"/>
  <c r="A4463" i="7" s="1"/>
  <c r="B4462" i="7"/>
  <c r="A4462" i="7" s="1"/>
  <c r="B4461" i="7"/>
  <c r="A4461" i="7" s="1"/>
  <c r="B4460" i="7"/>
  <c r="A4460" i="7" s="1"/>
  <c r="B4459" i="7"/>
  <c r="A4459" i="7" s="1"/>
  <c r="B4458" i="7"/>
  <c r="A4458" i="7" s="1"/>
  <c r="B4457" i="7"/>
  <c r="A4457" i="7" s="1"/>
  <c r="B4456" i="7"/>
  <c r="A4456" i="7" s="1"/>
  <c r="B4455" i="7"/>
  <c r="A4455" i="7" s="1"/>
  <c r="B4454" i="7"/>
  <c r="A4454" i="7" s="1"/>
  <c r="B4453" i="7"/>
  <c r="A4453" i="7" s="1"/>
  <c r="B4452" i="7"/>
  <c r="A4452" i="7" s="1"/>
  <c r="B4451" i="7"/>
  <c r="A4451" i="7" s="1"/>
  <c r="B4450" i="7"/>
  <c r="A4450" i="7" s="1"/>
  <c r="B4449" i="7"/>
  <c r="A4449" i="7" s="1"/>
  <c r="B4448" i="7"/>
  <c r="A4448" i="7" s="1"/>
  <c r="B4447" i="7"/>
  <c r="A4447" i="7" s="1"/>
  <c r="B4446" i="7"/>
  <c r="A4446" i="7" s="1"/>
  <c r="B4445" i="7"/>
  <c r="A4445" i="7" s="1"/>
  <c r="B4444" i="7"/>
  <c r="A4444" i="7" s="1"/>
  <c r="B4443" i="7"/>
  <c r="A4443" i="7" s="1"/>
  <c r="B4442" i="7"/>
  <c r="A4442" i="7" s="1"/>
  <c r="B4441" i="7"/>
  <c r="A4441" i="7" s="1"/>
  <c r="B4440" i="7"/>
  <c r="A4440" i="7" s="1"/>
  <c r="B4439" i="7"/>
  <c r="A4439" i="7" s="1"/>
  <c r="B4438" i="7"/>
  <c r="A4438" i="7" s="1"/>
  <c r="B4437" i="7"/>
  <c r="A4437" i="7" s="1"/>
  <c r="B4436" i="7"/>
  <c r="A4436" i="7" s="1"/>
  <c r="B4435" i="7"/>
  <c r="A4435" i="7" s="1"/>
  <c r="B4434" i="7"/>
  <c r="A4434" i="7" s="1"/>
  <c r="B4433" i="7"/>
  <c r="A4433" i="7" s="1"/>
  <c r="B4432" i="7"/>
  <c r="A4432" i="7" s="1"/>
  <c r="B4431" i="7"/>
  <c r="A4431" i="7" s="1"/>
  <c r="B4430" i="7"/>
  <c r="A4430" i="7" s="1"/>
  <c r="B4429" i="7"/>
  <c r="A4429" i="7" s="1"/>
  <c r="B4428" i="7"/>
  <c r="A4428" i="7" s="1"/>
  <c r="B4427" i="7"/>
  <c r="A4427" i="7" s="1"/>
  <c r="B4426" i="7"/>
  <c r="A4426" i="7" s="1"/>
  <c r="B4425" i="7"/>
  <c r="A4425" i="7" s="1"/>
  <c r="B4424" i="7"/>
  <c r="A4424" i="7" s="1"/>
  <c r="B4423" i="7"/>
  <c r="A4423" i="7" s="1"/>
  <c r="B4422" i="7"/>
  <c r="A4422" i="7" s="1"/>
  <c r="B4421" i="7"/>
  <c r="A4421" i="7" s="1"/>
  <c r="B4420" i="7"/>
  <c r="A4420" i="7" s="1"/>
  <c r="B4419" i="7"/>
  <c r="A4419" i="7" s="1"/>
  <c r="B4418" i="7"/>
  <c r="A4418" i="7" s="1"/>
  <c r="B4417" i="7"/>
  <c r="A4417" i="7" s="1"/>
  <c r="B4416" i="7"/>
  <c r="A4416" i="7" s="1"/>
  <c r="B4415" i="7"/>
  <c r="A4415" i="7" s="1"/>
  <c r="B4414" i="7"/>
  <c r="A4414" i="7" s="1"/>
  <c r="B4413" i="7"/>
  <c r="A4413" i="7" s="1"/>
  <c r="B4412" i="7"/>
  <c r="A4412" i="7" s="1"/>
  <c r="B4411" i="7"/>
  <c r="A4411" i="7" s="1"/>
  <c r="B4410" i="7"/>
  <c r="A4410" i="7" s="1"/>
  <c r="B4409" i="7"/>
  <c r="A4409" i="7" s="1"/>
  <c r="B4408" i="7"/>
  <c r="A4408" i="7" s="1"/>
  <c r="B4407" i="7"/>
  <c r="A4407" i="7" s="1"/>
  <c r="B4406" i="7"/>
  <c r="A4406" i="7" s="1"/>
  <c r="B4405" i="7"/>
  <c r="A4405" i="7" s="1"/>
  <c r="B4404" i="7"/>
  <c r="A4404" i="7" s="1"/>
  <c r="B4403" i="7"/>
  <c r="A4403" i="7" s="1"/>
  <c r="B4402" i="7"/>
  <c r="A4402" i="7" s="1"/>
  <c r="B4401" i="7"/>
  <c r="A4401" i="7" s="1"/>
  <c r="B4400" i="7"/>
  <c r="A4400" i="7" s="1"/>
  <c r="B4399" i="7"/>
  <c r="A4399" i="7" s="1"/>
  <c r="B4398" i="7"/>
  <c r="A4398" i="7" s="1"/>
  <c r="B4397" i="7"/>
  <c r="A4397" i="7" s="1"/>
  <c r="B4396" i="7"/>
  <c r="A4396" i="7" s="1"/>
  <c r="B4395" i="7"/>
  <c r="A4395" i="7" s="1"/>
  <c r="B4394" i="7"/>
  <c r="A4394" i="7" s="1"/>
  <c r="B4393" i="7"/>
  <c r="A4393" i="7" s="1"/>
  <c r="B4392" i="7"/>
  <c r="A4392" i="7" s="1"/>
  <c r="B4391" i="7"/>
  <c r="A4391" i="7" s="1"/>
  <c r="B4390" i="7"/>
  <c r="A4390" i="7" s="1"/>
  <c r="B4389" i="7"/>
  <c r="A4389" i="7" s="1"/>
  <c r="B4388" i="7"/>
  <c r="A4388" i="7" s="1"/>
  <c r="B4387" i="7"/>
  <c r="A4387" i="7" s="1"/>
  <c r="B4386" i="7"/>
  <c r="A4386" i="7" s="1"/>
  <c r="B4385" i="7"/>
  <c r="A4385" i="7" s="1"/>
  <c r="B4384" i="7"/>
  <c r="A4384" i="7" s="1"/>
  <c r="B4383" i="7"/>
  <c r="A4383" i="7" s="1"/>
  <c r="B4382" i="7"/>
  <c r="A4382" i="7" s="1"/>
  <c r="B4381" i="7"/>
  <c r="A4381" i="7" s="1"/>
  <c r="B4380" i="7"/>
  <c r="A4380" i="7" s="1"/>
  <c r="B4379" i="7"/>
  <c r="A4379" i="7" s="1"/>
  <c r="B4378" i="7"/>
  <c r="A4378" i="7" s="1"/>
  <c r="B4377" i="7"/>
  <c r="A4377" i="7" s="1"/>
  <c r="B4376" i="7"/>
  <c r="A4376" i="7" s="1"/>
  <c r="B4375" i="7"/>
  <c r="A4375" i="7" s="1"/>
  <c r="B4374" i="7"/>
  <c r="A4374" i="7" s="1"/>
  <c r="B4373" i="7"/>
  <c r="A4373" i="7" s="1"/>
  <c r="B4372" i="7"/>
  <c r="A4372" i="7" s="1"/>
  <c r="B4371" i="7"/>
  <c r="A4371" i="7" s="1"/>
  <c r="B4370" i="7"/>
  <c r="A4370" i="7" s="1"/>
  <c r="B4369" i="7"/>
  <c r="A4369" i="7" s="1"/>
  <c r="B4368" i="7"/>
  <c r="A4368" i="7" s="1"/>
  <c r="B4367" i="7"/>
  <c r="A4367" i="7" s="1"/>
  <c r="B4366" i="7"/>
  <c r="A4366" i="7" s="1"/>
  <c r="B4365" i="7"/>
  <c r="A4365" i="7" s="1"/>
  <c r="B4364" i="7"/>
  <c r="A4364" i="7" s="1"/>
  <c r="B4363" i="7"/>
  <c r="A4363" i="7" s="1"/>
  <c r="B4362" i="7"/>
  <c r="A4362" i="7" s="1"/>
  <c r="B4361" i="7"/>
  <c r="A4361" i="7" s="1"/>
  <c r="B4360" i="7"/>
  <c r="A4360" i="7" s="1"/>
  <c r="B4359" i="7"/>
  <c r="A4359" i="7" s="1"/>
  <c r="B4358" i="7"/>
  <c r="A4358" i="7" s="1"/>
  <c r="B4357" i="7"/>
  <c r="A4357" i="7" s="1"/>
  <c r="B4356" i="7"/>
  <c r="A4356" i="7" s="1"/>
  <c r="B4355" i="7"/>
  <c r="A4355" i="7" s="1"/>
  <c r="B4354" i="7"/>
  <c r="A4354" i="7" s="1"/>
  <c r="B4353" i="7"/>
  <c r="A4353" i="7" s="1"/>
  <c r="B4352" i="7"/>
  <c r="A4352" i="7" s="1"/>
  <c r="B4351" i="7"/>
  <c r="A4351" i="7" s="1"/>
  <c r="B4350" i="7"/>
  <c r="A4350" i="7" s="1"/>
  <c r="B4349" i="7"/>
  <c r="A4349" i="7" s="1"/>
  <c r="B4348" i="7"/>
  <c r="A4348" i="7" s="1"/>
  <c r="B4347" i="7"/>
  <c r="A4347" i="7" s="1"/>
  <c r="B4346" i="7"/>
  <c r="A4346" i="7" s="1"/>
  <c r="B4345" i="7"/>
  <c r="A4345" i="7" s="1"/>
  <c r="B4344" i="7"/>
  <c r="A4344" i="7" s="1"/>
  <c r="B4343" i="7"/>
  <c r="A4343" i="7" s="1"/>
  <c r="B4342" i="7"/>
  <c r="A4342" i="7" s="1"/>
  <c r="B4341" i="7"/>
  <c r="A4341" i="7" s="1"/>
  <c r="B4340" i="7"/>
  <c r="A4340" i="7" s="1"/>
  <c r="B4339" i="7"/>
  <c r="A4339" i="7" s="1"/>
  <c r="B4338" i="7"/>
  <c r="A4338" i="7" s="1"/>
  <c r="B4337" i="7"/>
  <c r="A4337" i="7" s="1"/>
  <c r="B4336" i="7"/>
  <c r="A4336" i="7" s="1"/>
  <c r="B4335" i="7"/>
  <c r="A4335" i="7" s="1"/>
  <c r="B4334" i="7"/>
  <c r="A4334" i="7" s="1"/>
  <c r="B4333" i="7"/>
  <c r="A4333" i="7" s="1"/>
  <c r="B4332" i="7"/>
  <c r="A4332" i="7" s="1"/>
  <c r="B4331" i="7"/>
  <c r="A4331" i="7" s="1"/>
  <c r="B4330" i="7"/>
  <c r="A4330" i="7" s="1"/>
  <c r="B4329" i="7"/>
  <c r="A4329" i="7" s="1"/>
  <c r="B4328" i="7"/>
  <c r="A4328" i="7" s="1"/>
  <c r="B4327" i="7"/>
  <c r="A4327" i="7" s="1"/>
  <c r="B4326" i="7"/>
  <c r="A4326" i="7" s="1"/>
  <c r="B4325" i="7"/>
  <c r="A4325" i="7" s="1"/>
  <c r="B4324" i="7"/>
  <c r="A4324" i="7" s="1"/>
  <c r="B4323" i="7"/>
  <c r="A4323" i="7" s="1"/>
  <c r="B4322" i="7"/>
  <c r="A4322" i="7" s="1"/>
  <c r="B4321" i="7"/>
  <c r="A4321" i="7" s="1"/>
  <c r="B4320" i="7"/>
  <c r="A4320" i="7" s="1"/>
  <c r="B4319" i="7"/>
  <c r="A4319" i="7" s="1"/>
  <c r="B4318" i="7"/>
  <c r="A4318" i="7" s="1"/>
  <c r="B4317" i="7"/>
  <c r="A4317" i="7" s="1"/>
  <c r="B4316" i="7"/>
  <c r="A4316" i="7" s="1"/>
  <c r="B4315" i="7"/>
  <c r="A4315" i="7" s="1"/>
  <c r="B4314" i="7"/>
  <c r="A4314" i="7" s="1"/>
  <c r="B4313" i="7"/>
  <c r="A4313" i="7" s="1"/>
  <c r="B4312" i="7"/>
  <c r="A4312" i="7" s="1"/>
  <c r="B4311" i="7"/>
  <c r="A4311" i="7" s="1"/>
  <c r="B4310" i="7"/>
  <c r="A4310" i="7" s="1"/>
  <c r="B4309" i="7"/>
  <c r="A4309" i="7" s="1"/>
  <c r="B4308" i="7"/>
  <c r="A4308" i="7" s="1"/>
  <c r="B4307" i="7"/>
  <c r="A4307" i="7" s="1"/>
  <c r="B4306" i="7"/>
  <c r="A4306" i="7" s="1"/>
  <c r="B4305" i="7"/>
  <c r="A4305" i="7" s="1"/>
  <c r="B4304" i="7"/>
  <c r="A4304" i="7" s="1"/>
  <c r="B4303" i="7"/>
  <c r="A4303" i="7" s="1"/>
  <c r="B4302" i="7"/>
  <c r="A4302" i="7" s="1"/>
  <c r="B4301" i="7"/>
  <c r="A4301" i="7" s="1"/>
  <c r="B4300" i="7"/>
  <c r="A4300" i="7" s="1"/>
  <c r="B4299" i="7"/>
  <c r="A4299" i="7" s="1"/>
  <c r="B4298" i="7"/>
  <c r="A4298" i="7" s="1"/>
  <c r="B4297" i="7"/>
  <c r="A4297" i="7" s="1"/>
  <c r="B4296" i="7"/>
  <c r="A4296" i="7" s="1"/>
  <c r="B4295" i="7"/>
  <c r="A4295" i="7" s="1"/>
  <c r="B4294" i="7"/>
  <c r="A4294" i="7" s="1"/>
  <c r="B4293" i="7"/>
  <c r="A4293" i="7" s="1"/>
  <c r="B4292" i="7"/>
  <c r="A4292" i="7" s="1"/>
  <c r="B4291" i="7"/>
  <c r="A4291" i="7" s="1"/>
  <c r="B4290" i="7"/>
  <c r="A4290" i="7" s="1"/>
  <c r="B4289" i="7"/>
  <c r="A4289" i="7" s="1"/>
  <c r="B4288" i="7"/>
  <c r="A4288" i="7" s="1"/>
  <c r="B4287" i="7"/>
  <c r="A4287" i="7" s="1"/>
  <c r="B4286" i="7"/>
  <c r="A4286" i="7" s="1"/>
  <c r="B4285" i="7"/>
  <c r="A4285" i="7" s="1"/>
  <c r="B4284" i="7"/>
  <c r="A4284" i="7" s="1"/>
  <c r="B4283" i="7"/>
  <c r="A4283" i="7" s="1"/>
  <c r="B4282" i="7"/>
  <c r="A4282" i="7" s="1"/>
  <c r="B4281" i="7"/>
  <c r="A4281" i="7" s="1"/>
  <c r="B4280" i="7"/>
  <c r="A4280" i="7" s="1"/>
  <c r="B4279" i="7"/>
  <c r="A4279" i="7" s="1"/>
  <c r="B4278" i="7"/>
  <c r="A4278" i="7" s="1"/>
  <c r="B4277" i="7"/>
  <c r="A4277" i="7" s="1"/>
  <c r="B4276" i="7"/>
  <c r="A4276" i="7" s="1"/>
  <c r="B4275" i="7"/>
  <c r="A4275" i="7" s="1"/>
  <c r="B4274" i="7"/>
  <c r="A4274" i="7" s="1"/>
  <c r="B4273" i="7"/>
  <c r="A4273" i="7" s="1"/>
  <c r="B4272" i="7"/>
  <c r="A4272" i="7" s="1"/>
  <c r="B4271" i="7"/>
  <c r="A4271" i="7" s="1"/>
  <c r="B4270" i="7"/>
  <c r="A4270" i="7" s="1"/>
  <c r="B4269" i="7"/>
  <c r="A4269" i="7" s="1"/>
  <c r="B4268" i="7"/>
  <c r="A4268" i="7" s="1"/>
  <c r="B4267" i="7"/>
  <c r="A4267" i="7" s="1"/>
  <c r="B4266" i="7"/>
  <c r="A4266" i="7" s="1"/>
  <c r="B4265" i="7"/>
  <c r="A4265" i="7" s="1"/>
  <c r="B4264" i="7"/>
  <c r="A4264" i="7" s="1"/>
  <c r="B4263" i="7"/>
  <c r="A4263" i="7" s="1"/>
  <c r="B4262" i="7"/>
  <c r="A4262" i="7" s="1"/>
  <c r="B4261" i="7"/>
  <c r="A4261" i="7" s="1"/>
  <c r="B4260" i="7"/>
  <c r="A4260" i="7" s="1"/>
  <c r="B4259" i="7"/>
  <c r="A4259" i="7" s="1"/>
  <c r="B4258" i="7"/>
  <c r="A4258" i="7" s="1"/>
  <c r="B4257" i="7"/>
  <c r="A4257" i="7" s="1"/>
  <c r="B4256" i="7"/>
  <c r="A4256" i="7" s="1"/>
  <c r="B4255" i="7"/>
  <c r="A4255" i="7" s="1"/>
  <c r="B4254" i="7"/>
  <c r="A4254" i="7" s="1"/>
  <c r="B4253" i="7"/>
  <c r="A4253" i="7" s="1"/>
  <c r="B4252" i="7"/>
  <c r="A4252" i="7" s="1"/>
  <c r="B4251" i="7"/>
  <c r="A4251" i="7" s="1"/>
  <c r="B4250" i="7"/>
  <c r="A4250" i="7" s="1"/>
  <c r="B4249" i="7"/>
  <c r="A4249" i="7" s="1"/>
  <c r="B4248" i="7"/>
  <c r="A4248" i="7" s="1"/>
  <c r="B4247" i="7"/>
  <c r="A4247" i="7" s="1"/>
  <c r="B4246" i="7"/>
  <c r="A4246" i="7" s="1"/>
  <c r="B4245" i="7"/>
  <c r="A4245" i="7" s="1"/>
  <c r="B4244" i="7"/>
  <c r="A4244" i="7" s="1"/>
  <c r="B4243" i="7"/>
  <c r="A4243" i="7" s="1"/>
  <c r="B4242" i="7"/>
  <c r="A4242" i="7" s="1"/>
  <c r="B4241" i="7"/>
  <c r="A4241" i="7" s="1"/>
  <c r="B4240" i="7"/>
  <c r="A4240" i="7" s="1"/>
  <c r="B4239" i="7"/>
  <c r="A4239" i="7" s="1"/>
  <c r="B4238" i="7"/>
  <c r="A4238" i="7" s="1"/>
  <c r="B4237" i="7"/>
  <c r="A4237" i="7" s="1"/>
  <c r="B4236" i="7"/>
  <c r="A4236" i="7" s="1"/>
  <c r="B4235" i="7"/>
  <c r="A4235" i="7" s="1"/>
  <c r="B4234" i="7"/>
  <c r="A4234" i="7" s="1"/>
  <c r="B4233" i="7"/>
  <c r="A4233" i="7" s="1"/>
  <c r="B4232" i="7"/>
  <c r="A4232" i="7" s="1"/>
  <c r="B4231" i="7"/>
  <c r="A4231" i="7" s="1"/>
  <c r="B4230" i="7"/>
  <c r="A4230" i="7" s="1"/>
  <c r="B4229" i="7"/>
  <c r="A4229" i="7" s="1"/>
  <c r="B4228" i="7"/>
  <c r="A4228" i="7" s="1"/>
  <c r="B4227" i="7"/>
  <c r="A4227" i="7" s="1"/>
  <c r="B4226" i="7"/>
  <c r="A4226" i="7" s="1"/>
  <c r="B4225" i="7"/>
  <c r="A4225" i="7" s="1"/>
  <c r="B4224" i="7"/>
  <c r="A4224" i="7" s="1"/>
  <c r="B4223" i="7"/>
  <c r="A4223" i="7" s="1"/>
  <c r="B4222" i="7"/>
  <c r="A4222" i="7" s="1"/>
  <c r="B4221" i="7"/>
  <c r="A4221" i="7" s="1"/>
  <c r="B4220" i="7"/>
  <c r="A4220" i="7" s="1"/>
  <c r="B4219" i="7"/>
  <c r="A4219" i="7" s="1"/>
  <c r="B4218" i="7"/>
  <c r="A4218" i="7" s="1"/>
  <c r="B4217" i="7"/>
  <c r="A4217" i="7" s="1"/>
  <c r="B4216" i="7"/>
  <c r="A4216" i="7" s="1"/>
  <c r="B4215" i="7"/>
  <c r="A4215" i="7" s="1"/>
  <c r="B4214" i="7"/>
  <c r="A4214" i="7" s="1"/>
  <c r="B4213" i="7"/>
  <c r="A4213" i="7" s="1"/>
  <c r="B4212" i="7"/>
  <c r="A4212" i="7" s="1"/>
  <c r="B4211" i="7"/>
  <c r="A4211" i="7" s="1"/>
  <c r="B4210" i="7"/>
  <c r="A4210" i="7" s="1"/>
  <c r="B4209" i="7"/>
  <c r="A4209" i="7" s="1"/>
  <c r="B4208" i="7"/>
  <c r="A4208" i="7" s="1"/>
  <c r="B4207" i="7"/>
  <c r="A4207" i="7" s="1"/>
  <c r="B4206" i="7"/>
  <c r="A4206" i="7" s="1"/>
  <c r="B4205" i="7"/>
  <c r="A4205" i="7" s="1"/>
  <c r="B4204" i="7"/>
  <c r="A4204" i="7" s="1"/>
  <c r="B4203" i="7"/>
  <c r="A4203" i="7" s="1"/>
  <c r="B4202" i="7"/>
  <c r="A4202" i="7" s="1"/>
  <c r="B4201" i="7"/>
  <c r="A4201" i="7" s="1"/>
  <c r="B4200" i="7"/>
  <c r="A4200" i="7" s="1"/>
  <c r="B4199" i="7"/>
  <c r="A4199" i="7" s="1"/>
  <c r="B4198" i="7"/>
  <c r="A4198" i="7" s="1"/>
  <c r="B4197" i="7"/>
  <c r="A4197" i="7" s="1"/>
  <c r="B4196" i="7"/>
  <c r="A4196" i="7" s="1"/>
  <c r="B4195" i="7"/>
  <c r="A4195" i="7" s="1"/>
  <c r="B4194" i="7"/>
  <c r="A4194" i="7" s="1"/>
  <c r="B4193" i="7"/>
  <c r="A4193" i="7" s="1"/>
  <c r="B4192" i="7"/>
  <c r="A4192" i="7" s="1"/>
  <c r="B4191" i="7"/>
  <c r="A4191" i="7" s="1"/>
  <c r="B4190" i="7"/>
  <c r="A4190" i="7" s="1"/>
  <c r="B4189" i="7"/>
  <c r="A4189" i="7" s="1"/>
  <c r="B4188" i="7"/>
  <c r="A4188" i="7" s="1"/>
  <c r="B4187" i="7"/>
  <c r="A4187" i="7" s="1"/>
  <c r="B4186" i="7"/>
  <c r="A4186" i="7" s="1"/>
  <c r="B4185" i="7"/>
  <c r="A4185" i="7" s="1"/>
  <c r="B4184" i="7"/>
  <c r="A4184" i="7" s="1"/>
  <c r="B4183" i="7"/>
  <c r="A4183" i="7" s="1"/>
  <c r="B4182" i="7"/>
  <c r="A4182" i="7" s="1"/>
  <c r="B4181" i="7"/>
  <c r="A4181" i="7" s="1"/>
  <c r="B4180" i="7"/>
  <c r="A4180" i="7" s="1"/>
  <c r="B4179" i="7"/>
  <c r="A4179" i="7" s="1"/>
  <c r="B4178" i="7"/>
  <c r="A4178" i="7" s="1"/>
  <c r="B4177" i="7"/>
  <c r="A4177" i="7" s="1"/>
  <c r="B4176" i="7"/>
  <c r="A4176" i="7" s="1"/>
  <c r="B4175" i="7"/>
  <c r="A4175" i="7" s="1"/>
  <c r="B4174" i="7"/>
  <c r="A4174" i="7" s="1"/>
  <c r="B4173" i="7"/>
  <c r="A4173" i="7" s="1"/>
  <c r="B4172" i="7"/>
  <c r="A4172" i="7" s="1"/>
  <c r="B4171" i="7"/>
  <c r="A4171" i="7" s="1"/>
  <c r="B4170" i="7"/>
  <c r="A4170" i="7" s="1"/>
  <c r="B4169" i="7"/>
  <c r="A4169" i="7" s="1"/>
  <c r="B4168" i="7"/>
  <c r="A4168" i="7" s="1"/>
  <c r="B4167" i="7"/>
  <c r="A4167" i="7" s="1"/>
  <c r="B4166" i="7"/>
  <c r="A4166" i="7" s="1"/>
  <c r="B4165" i="7"/>
  <c r="A4165" i="7" s="1"/>
  <c r="B4164" i="7"/>
  <c r="A4164" i="7" s="1"/>
  <c r="B4163" i="7"/>
  <c r="A4163" i="7" s="1"/>
  <c r="B4162" i="7"/>
  <c r="A4162" i="7" s="1"/>
  <c r="B4161" i="7"/>
  <c r="A4161" i="7" s="1"/>
  <c r="B4160" i="7"/>
  <c r="A4160" i="7" s="1"/>
  <c r="B4159" i="7"/>
  <c r="A4159" i="7" s="1"/>
  <c r="B4158" i="7"/>
  <c r="A4158" i="7" s="1"/>
  <c r="B4157" i="7"/>
  <c r="A4157" i="7" s="1"/>
  <c r="B4156" i="7"/>
  <c r="A4156" i="7" s="1"/>
  <c r="B4155" i="7"/>
  <c r="A4155" i="7" s="1"/>
  <c r="B4154" i="7"/>
  <c r="A4154" i="7" s="1"/>
  <c r="B4153" i="7"/>
  <c r="A4153" i="7" s="1"/>
  <c r="B4152" i="7"/>
  <c r="A4152" i="7" s="1"/>
  <c r="B4151" i="7"/>
  <c r="A4151" i="7" s="1"/>
  <c r="B4150" i="7"/>
  <c r="A4150" i="7" s="1"/>
  <c r="B4149" i="7"/>
  <c r="A4149" i="7" s="1"/>
  <c r="B4148" i="7"/>
  <c r="A4148" i="7" s="1"/>
  <c r="B4147" i="7"/>
  <c r="A4147" i="7" s="1"/>
  <c r="B4146" i="7"/>
  <c r="A4146" i="7" s="1"/>
  <c r="B4145" i="7"/>
  <c r="A4145" i="7" s="1"/>
  <c r="B4144" i="7"/>
  <c r="A4144" i="7" s="1"/>
  <c r="B4143" i="7"/>
  <c r="A4143" i="7" s="1"/>
  <c r="B4142" i="7"/>
  <c r="A4142" i="7" s="1"/>
  <c r="B4141" i="7"/>
  <c r="A4141" i="7" s="1"/>
  <c r="B4140" i="7"/>
  <c r="A4140" i="7" s="1"/>
  <c r="B4139" i="7"/>
  <c r="A4139" i="7" s="1"/>
  <c r="B4138" i="7"/>
  <c r="A4138" i="7" s="1"/>
  <c r="B4137" i="7"/>
  <c r="A4137" i="7" s="1"/>
  <c r="B4136" i="7"/>
  <c r="A4136" i="7" s="1"/>
  <c r="B4135" i="7"/>
  <c r="A4135" i="7" s="1"/>
  <c r="B4134" i="7"/>
  <c r="A4134" i="7" s="1"/>
  <c r="B4133" i="7"/>
  <c r="A4133" i="7" s="1"/>
  <c r="B4132" i="7"/>
  <c r="A4132" i="7" s="1"/>
  <c r="B4131" i="7"/>
  <c r="A4131" i="7" s="1"/>
  <c r="B4130" i="7"/>
  <c r="A4130" i="7" s="1"/>
  <c r="B4129" i="7"/>
  <c r="A4129" i="7" s="1"/>
  <c r="B4128" i="7"/>
  <c r="A4128" i="7" s="1"/>
  <c r="B4127" i="7"/>
  <c r="A4127" i="7" s="1"/>
  <c r="B4126" i="7"/>
  <c r="A4126" i="7" s="1"/>
  <c r="B4125" i="7"/>
  <c r="A4125" i="7" s="1"/>
  <c r="B4124" i="7"/>
  <c r="A4124" i="7" s="1"/>
  <c r="B4123" i="7"/>
  <c r="A4123" i="7" s="1"/>
  <c r="B4122" i="7"/>
  <c r="A4122" i="7" s="1"/>
  <c r="B4121" i="7"/>
  <c r="A4121" i="7" s="1"/>
  <c r="B4120" i="7"/>
  <c r="A4120" i="7" s="1"/>
  <c r="B4119" i="7"/>
  <c r="A4119" i="7" s="1"/>
  <c r="B4118" i="7"/>
  <c r="A4118" i="7" s="1"/>
  <c r="B4117" i="7"/>
  <c r="A4117" i="7" s="1"/>
  <c r="B4116" i="7"/>
  <c r="A4116" i="7" s="1"/>
  <c r="B4115" i="7"/>
  <c r="A4115" i="7" s="1"/>
  <c r="B4114" i="7"/>
  <c r="A4114" i="7" s="1"/>
  <c r="B4113" i="7"/>
  <c r="A4113" i="7" s="1"/>
  <c r="B4112" i="7"/>
  <c r="A4112" i="7" s="1"/>
  <c r="B4111" i="7"/>
  <c r="A4111" i="7" s="1"/>
  <c r="B4110" i="7"/>
  <c r="A4110" i="7" s="1"/>
  <c r="B4109" i="7"/>
  <c r="A4109" i="7" s="1"/>
  <c r="B4108" i="7"/>
  <c r="A4108" i="7" s="1"/>
  <c r="B4107" i="7"/>
  <c r="A4107" i="7" s="1"/>
  <c r="B4106" i="7"/>
  <c r="A4106" i="7" s="1"/>
  <c r="B4105" i="7"/>
  <c r="A4105" i="7" s="1"/>
  <c r="B4104" i="7"/>
  <c r="A4104" i="7" s="1"/>
  <c r="B4103" i="7"/>
  <c r="A4103" i="7" s="1"/>
  <c r="B4102" i="7"/>
  <c r="A4102" i="7" s="1"/>
  <c r="B4101" i="7"/>
  <c r="A4101" i="7" s="1"/>
  <c r="B4100" i="7"/>
  <c r="A4100" i="7" s="1"/>
  <c r="B4099" i="7"/>
  <c r="A4099" i="7" s="1"/>
  <c r="B4098" i="7"/>
  <c r="A4098" i="7" s="1"/>
  <c r="B4097" i="7"/>
  <c r="A4097" i="7" s="1"/>
  <c r="B4096" i="7"/>
  <c r="A4096" i="7" s="1"/>
  <c r="B4095" i="7"/>
  <c r="A4095" i="7" s="1"/>
  <c r="B4094" i="7"/>
  <c r="A4094" i="7" s="1"/>
  <c r="B4093" i="7"/>
  <c r="A4093" i="7" s="1"/>
  <c r="B4092" i="7"/>
  <c r="A4092" i="7" s="1"/>
  <c r="B4091" i="7"/>
  <c r="A4091" i="7" s="1"/>
  <c r="B4090" i="7"/>
  <c r="A4090" i="7" s="1"/>
  <c r="B4089" i="7"/>
  <c r="A4089" i="7" s="1"/>
  <c r="B4088" i="7"/>
  <c r="A4088" i="7" s="1"/>
  <c r="B4087" i="7"/>
  <c r="A4087" i="7" s="1"/>
  <c r="B4086" i="7"/>
  <c r="A4086" i="7" s="1"/>
  <c r="B4085" i="7"/>
  <c r="A4085" i="7" s="1"/>
  <c r="B4084" i="7"/>
  <c r="A4084" i="7" s="1"/>
  <c r="B4083" i="7"/>
  <c r="A4083" i="7" s="1"/>
  <c r="B4082" i="7"/>
  <c r="A4082" i="7" s="1"/>
  <c r="B4081" i="7"/>
  <c r="A4081" i="7" s="1"/>
  <c r="B4080" i="7"/>
  <c r="A4080" i="7" s="1"/>
  <c r="B4079" i="7"/>
  <c r="A4079" i="7" s="1"/>
  <c r="B4078" i="7"/>
  <c r="A4078" i="7" s="1"/>
  <c r="B4077" i="7"/>
  <c r="A4077" i="7" s="1"/>
  <c r="B4076" i="7"/>
  <c r="A4076" i="7" s="1"/>
  <c r="B4075" i="7"/>
  <c r="A4075" i="7" s="1"/>
  <c r="B4074" i="7"/>
  <c r="A4074" i="7" s="1"/>
  <c r="B4073" i="7"/>
  <c r="A4073" i="7" s="1"/>
  <c r="B4072" i="7"/>
  <c r="A4072" i="7" s="1"/>
  <c r="B4071" i="7"/>
  <c r="A4071" i="7" s="1"/>
  <c r="B4070" i="7"/>
  <c r="A4070" i="7" s="1"/>
  <c r="B4069" i="7"/>
  <c r="A4069" i="7" s="1"/>
  <c r="B4068" i="7"/>
  <c r="A4068" i="7" s="1"/>
  <c r="B4067" i="7"/>
  <c r="A4067" i="7" s="1"/>
  <c r="B4066" i="7"/>
  <c r="A4066" i="7" s="1"/>
  <c r="B4065" i="7"/>
  <c r="A4065" i="7" s="1"/>
  <c r="B4064" i="7"/>
  <c r="A4064" i="7" s="1"/>
  <c r="B4063" i="7"/>
  <c r="A4063" i="7" s="1"/>
  <c r="B4062" i="7"/>
  <c r="A4062" i="7" s="1"/>
  <c r="B4061" i="7"/>
  <c r="A4061" i="7" s="1"/>
  <c r="B4060" i="7"/>
  <c r="A4060" i="7" s="1"/>
  <c r="B4059" i="7"/>
  <c r="A4059" i="7" s="1"/>
  <c r="B4058" i="7"/>
  <c r="A4058" i="7" s="1"/>
  <c r="B4057" i="7"/>
  <c r="A4057" i="7" s="1"/>
  <c r="B4056" i="7"/>
  <c r="A4056" i="7" s="1"/>
  <c r="B4055" i="7"/>
  <c r="A4055" i="7" s="1"/>
  <c r="B4054" i="7"/>
  <c r="A4054" i="7" s="1"/>
  <c r="B4053" i="7"/>
  <c r="A4053" i="7" s="1"/>
  <c r="B4052" i="7"/>
  <c r="A4052" i="7" s="1"/>
  <c r="B4051" i="7"/>
  <c r="A4051" i="7" s="1"/>
  <c r="B4050" i="7"/>
  <c r="A4050" i="7" s="1"/>
  <c r="B4049" i="7"/>
  <c r="A4049" i="7" s="1"/>
  <c r="B4048" i="7"/>
  <c r="A4048" i="7" s="1"/>
  <c r="B4047" i="7"/>
  <c r="A4047" i="7" s="1"/>
  <c r="B4046" i="7"/>
  <c r="A4046" i="7" s="1"/>
  <c r="B4045" i="7"/>
  <c r="A4045" i="7" s="1"/>
  <c r="B4044" i="7"/>
  <c r="A4044" i="7" s="1"/>
  <c r="B4043" i="7"/>
  <c r="A4043" i="7" s="1"/>
  <c r="B4042" i="7"/>
  <c r="A4042" i="7" s="1"/>
  <c r="B4041" i="7"/>
  <c r="A4041" i="7" s="1"/>
  <c r="B4040" i="7"/>
  <c r="A4040" i="7" s="1"/>
  <c r="B4039" i="7"/>
  <c r="A4039" i="7" s="1"/>
  <c r="B4038" i="7"/>
  <c r="A4038" i="7" s="1"/>
  <c r="B4037" i="7"/>
  <c r="A4037" i="7" s="1"/>
  <c r="B4036" i="7"/>
  <c r="A4036" i="7" s="1"/>
  <c r="B4035" i="7"/>
  <c r="A4035" i="7" s="1"/>
  <c r="B4034" i="7"/>
  <c r="A4034" i="7" s="1"/>
  <c r="B4033" i="7"/>
  <c r="A4033" i="7" s="1"/>
  <c r="B4032" i="7"/>
  <c r="A4032" i="7" s="1"/>
  <c r="B4031" i="7"/>
  <c r="A4031" i="7" s="1"/>
  <c r="B4030" i="7"/>
  <c r="A4030" i="7" s="1"/>
  <c r="B4029" i="7"/>
  <c r="A4029" i="7" s="1"/>
  <c r="B4028" i="7"/>
  <c r="A4028" i="7" s="1"/>
  <c r="B4027" i="7"/>
  <c r="A4027" i="7" s="1"/>
  <c r="B4026" i="7"/>
  <c r="A4026" i="7" s="1"/>
  <c r="B4025" i="7"/>
  <c r="A4025" i="7" s="1"/>
  <c r="B4024" i="7"/>
  <c r="A4024" i="7" s="1"/>
  <c r="B4023" i="7"/>
  <c r="A4023" i="7" s="1"/>
  <c r="B4022" i="7"/>
  <c r="A4022" i="7" s="1"/>
  <c r="B4021" i="7"/>
  <c r="A4021" i="7" s="1"/>
  <c r="B4020" i="7"/>
  <c r="A4020" i="7" s="1"/>
  <c r="B4019" i="7"/>
  <c r="A4019" i="7" s="1"/>
  <c r="B4018" i="7"/>
  <c r="A4018" i="7" s="1"/>
  <c r="B4017" i="7"/>
  <c r="A4017" i="7" s="1"/>
  <c r="B4016" i="7"/>
  <c r="A4016" i="7" s="1"/>
  <c r="B4015" i="7"/>
  <c r="A4015" i="7" s="1"/>
  <c r="B4014" i="7"/>
  <c r="A4014" i="7" s="1"/>
  <c r="B4013" i="7"/>
  <c r="A4013" i="7" s="1"/>
  <c r="B4012" i="7"/>
  <c r="A4012" i="7" s="1"/>
  <c r="B4011" i="7"/>
  <c r="A4011" i="7" s="1"/>
  <c r="B4010" i="7"/>
  <c r="A4010" i="7" s="1"/>
  <c r="B4009" i="7"/>
  <c r="A4009" i="7" s="1"/>
  <c r="B4008" i="7"/>
  <c r="A4008" i="7" s="1"/>
  <c r="B4007" i="7"/>
  <c r="A4007" i="7" s="1"/>
  <c r="B4006" i="7"/>
  <c r="A4006" i="7" s="1"/>
  <c r="B4005" i="7"/>
  <c r="A4005" i="7" s="1"/>
  <c r="B4004" i="7"/>
  <c r="A4004" i="7" s="1"/>
  <c r="B4003" i="7"/>
  <c r="A4003" i="7" s="1"/>
  <c r="B4002" i="7"/>
  <c r="A4002" i="7" s="1"/>
  <c r="B4001" i="7"/>
  <c r="A4001" i="7" s="1"/>
  <c r="B4000" i="7"/>
  <c r="A4000" i="7" s="1"/>
  <c r="B3999" i="7"/>
  <c r="A3999" i="7" s="1"/>
  <c r="B3998" i="7"/>
  <c r="A3998" i="7" s="1"/>
  <c r="B3997" i="7"/>
  <c r="A3997" i="7" s="1"/>
  <c r="B3996" i="7"/>
  <c r="A3996" i="7" s="1"/>
  <c r="B3995" i="7"/>
  <c r="A3995" i="7" s="1"/>
  <c r="B3994" i="7"/>
  <c r="A3994" i="7" s="1"/>
  <c r="B3993" i="7"/>
  <c r="A3993" i="7" s="1"/>
  <c r="B3992" i="7"/>
  <c r="A3992" i="7" s="1"/>
  <c r="B3991" i="7"/>
  <c r="A3991" i="7" s="1"/>
  <c r="B3990" i="7"/>
  <c r="A3990" i="7" s="1"/>
  <c r="B3989" i="7"/>
  <c r="A3989" i="7" s="1"/>
  <c r="B3988" i="7"/>
  <c r="A3988" i="7" s="1"/>
  <c r="B3987" i="7"/>
  <c r="A3987" i="7" s="1"/>
  <c r="B3986" i="7"/>
  <c r="A3986" i="7" s="1"/>
  <c r="B3985" i="7"/>
  <c r="A3985" i="7" s="1"/>
  <c r="B3984" i="7"/>
  <c r="A3984" i="7" s="1"/>
  <c r="B3983" i="7"/>
  <c r="A3983" i="7" s="1"/>
  <c r="B3982" i="7"/>
  <c r="A3982" i="7" s="1"/>
  <c r="B3981" i="7"/>
  <c r="A3981" i="7" s="1"/>
  <c r="B3980" i="7"/>
  <c r="A3980" i="7" s="1"/>
  <c r="B3979" i="7"/>
  <c r="A3979" i="7" s="1"/>
  <c r="B3978" i="7"/>
  <c r="A3978" i="7" s="1"/>
  <c r="B3977" i="7"/>
  <c r="A3977" i="7" s="1"/>
  <c r="B3976" i="7"/>
  <c r="A3976" i="7" s="1"/>
  <c r="B3975" i="7"/>
  <c r="A3975" i="7" s="1"/>
  <c r="B3974" i="7"/>
  <c r="A3974" i="7" s="1"/>
  <c r="B3973" i="7"/>
  <c r="A3973" i="7" s="1"/>
  <c r="B3972" i="7"/>
  <c r="A3972" i="7" s="1"/>
  <c r="B3971" i="7"/>
  <c r="A3971" i="7" s="1"/>
  <c r="B3970" i="7"/>
  <c r="A3970" i="7" s="1"/>
  <c r="B3969" i="7"/>
  <c r="A3969" i="7" s="1"/>
  <c r="B3968" i="7"/>
  <c r="A3968" i="7" s="1"/>
  <c r="B3967" i="7"/>
  <c r="A3967" i="7" s="1"/>
  <c r="B3966" i="7"/>
  <c r="A3966" i="7" s="1"/>
  <c r="B3965" i="7"/>
  <c r="A3965" i="7" s="1"/>
  <c r="B3964" i="7"/>
  <c r="A3964" i="7" s="1"/>
  <c r="B3963" i="7"/>
  <c r="A3963" i="7" s="1"/>
  <c r="B3962" i="7"/>
  <c r="A3962" i="7" s="1"/>
  <c r="B3961" i="7"/>
  <c r="A3961" i="7" s="1"/>
  <c r="B3960" i="7"/>
  <c r="A3960" i="7" s="1"/>
  <c r="B3959" i="7"/>
  <c r="A3959" i="7" s="1"/>
  <c r="B3958" i="7"/>
  <c r="A3958" i="7" s="1"/>
  <c r="B3957" i="7"/>
  <c r="A3957" i="7" s="1"/>
  <c r="B3956" i="7"/>
  <c r="A3956" i="7" s="1"/>
  <c r="B3955" i="7"/>
  <c r="A3955" i="7" s="1"/>
  <c r="B3954" i="7"/>
  <c r="A3954" i="7" s="1"/>
  <c r="B3953" i="7"/>
  <c r="A3953" i="7" s="1"/>
  <c r="B3952" i="7"/>
  <c r="A3952" i="7" s="1"/>
  <c r="B3951" i="7"/>
  <c r="A3951" i="7" s="1"/>
  <c r="B3950" i="7"/>
  <c r="A3950" i="7" s="1"/>
  <c r="B3949" i="7"/>
  <c r="A3949" i="7" s="1"/>
  <c r="B3948" i="7"/>
  <c r="A3948" i="7" s="1"/>
  <c r="B3947" i="7"/>
  <c r="A3947" i="7" s="1"/>
  <c r="B3946" i="7"/>
  <c r="A3946" i="7" s="1"/>
  <c r="B3945" i="7"/>
  <c r="A3945" i="7" s="1"/>
  <c r="B3944" i="7"/>
  <c r="A3944" i="7" s="1"/>
  <c r="B3943" i="7"/>
  <c r="A3943" i="7" s="1"/>
  <c r="B3942" i="7"/>
  <c r="A3942" i="7" s="1"/>
  <c r="B3941" i="7"/>
  <c r="A3941" i="7" s="1"/>
  <c r="B3940" i="7"/>
  <c r="A3940" i="7" s="1"/>
  <c r="B3939" i="7"/>
  <c r="A3939" i="7" s="1"/>
  <c r="B3938" i="7"/>
  <c r="A3938" i="7" s="1"/>
  <c r="B3937" i="7"/>
  <c r="A3937" i="7" s="1"/>
  <c r="B3936" i="7"/>
  <c r="A3936" i="7" s="1"/>
  <c r="B3935" i="7"/>
  <c r="A3935" i="7" s="1"/>
  <c r="B3934" i="7"/>
  <c r="A3934" i="7" s="1"/>
  <c r="B3933" i="7"/>
  <c r="A3933" i="7" s="1"/>
  <c r="B3932" i="7"/>
  <c r="A3932" i="7" s="1"/>
  <c r="B3931" i="7"/>
  <c r="A3931" i="7" s="1"/>
  <c r="B3930" i="7"/>
  <c r="A3930" i="7" s="1"/>
  <c r="B3929" i="7"/>
  <c r="A3929" i="7" s="1"/>
  <c r="B3928" i="7"/>
  <c r="A3928" i="7" s="1"/>
  <c r="B3927" i="7"/>
  <c r="A3927" i="7" s="1"/>
  <c r="B3926" i="7"/>
  <c r="A3926" i="7" s="1"/>
  <c r="B3925" i="7"/>
  <c r="A3925" i="7" s="1"/>
  <c r="B3924" i="7"/>
  <c r="A3924" i="7" s="1"/>
  <c r="B3923" i="7"/>
  <c r="A3923" i="7" s="1"/>
  <c r="B3922" i="7"/>
  <c r="A3922" i="7" s="1"/>
  <c r="B3921" i="7"/>
  <c r="A3921" i="7" s="1"/>
  <c r="B3920" i="7"/>
  <c r="A3920" i="7" s="1"/>
  <c r="B3919" i="7"/>
  <c r="A3919" i="7" s="1"/>
  <c r="B3918" i="7"/>
  <c r="A3918" i="7" s="1"/>
  <c r="B3917" i="7"/>
  <c r="A3917" i="7" s="1"/>
  <c r="B3916" i="7"/>
  <c r="A3916" i="7" s="1"/>
  <c r="B3915" i="7"/>
  <c r="A3915" i="7" s="1"/>
  <c r="B3914" i="7"/>
  <c r="A3914" i="7" s="1"/>
  <c r="B3913" i="7"/>
  <c r="A3913" i="7" s="1"/>
  <c r="B3912" i="7"/>
  <c r="A3912" i="7" s="1"/>
  <c r="B3911" i="7"/>
  <c r="A3911" i="7" s="1"/>
  <c r="B3910" i="7"/>
  <c r="A3910" i="7" s="1"/>
  <c r="B3909" i="7"/>
  <c r="A3909" i="7" s="1"/>
  <c r="B3908" i="7"/>
  <c r="A3908" i="7" s="1"/>
  <c r="B3907" i="7"/>
  <c r="A3907" i="7" s="1"/>
  <c r="B3906" i="7"/>
  <c r="A3906" i="7" s="1"/>
  <c r="B3905" i="7"/>
  <c r="A3905" i="7" s="1"/>
  <c r="B3904" i="7"/>
  <c r="A3904" i="7" s="1"/>
  <c r="B3903" i="7"/>
  <c r="A3903" i="7" s="1"/>
  <c r="B3902" i="7"/>
  <c r="A3902" i="7" s="1"/>
  <c r="B3901" i="7"/>
  <c r="A3901" i="7" s="1"/>
  <c r="B3900" i="7"/>
  <c r="A3900" i="7" s="1"/>
  <c r="B3899" i="7"/>
  <c r="A3899" i="7" s="1"/>
  <c r="B3898" i="7"/>
  <c r="A3898" i="7" s="1"/>
  <c r="B3897" i="7"/>
  <c r="A3897" i="7" s="1"/>
  <c r="B3896" i="7"/>
  <c r="A3896" i="7" s="1"/>
  <c r="B3895" i="7"/>
  <c r="A3895" i="7" s="1"/>
  <c r="B3894" i="7"/>
  <c r="A3894" i="7" s="1"/>
  <c r="B3893" i="7"/>
  <c r="A3893" i="7" s="1"/>
  <c r="B3892" i="7"/>
  <c r="A3892" i="7" s="1"/>
  <c r="B3891" i="7"/>
  <c r="A3891" i="7" s="1"/>
  <c r="B3890" i="7"/>
  <c r="A3890" i="7" s="1"/>
  <c r="B3889" i="7"/>
  <c r="A3889" i="7" s="1"/>
  <c r="B3888" i="7"/>
  <c r="A3888" i="7" s="1"/>
  <c r="B3887" i="7"/>
  <c r="A3887" i="7" s="1"/>
  <c r="B3886" i="7"/>
  <c r="A3886" i="7" s="1"/>
  <c r="B3885" i="7"/>
  <c r="A3885" i="7" s="1"/>
  <c r="B3884" i="7"/>
  <c r="A3884" i="7" s="1"/>
  <c r="B3883" i="7"/>
  <c r="A3883" i="7" s="1"/>
  <c r="B3882" i="7"/>
  <c r="A3882" i="7" s="1"/>
  <c r="B3881" i="7"/>
  <c r="A3881" i="7" s="1"/>
  <c r="B3880" i="7"/>
  <c r="A3880" i="7" s="1"/>
  <c r="B3879" i="7"/>
  <c r="A3879" i="7" s="1"/>
  <c r="B3878" i="7"/>
  <c r="A3878" i="7" s="1"/>
  <c r="B3877" i="7"/>
  <c r="A3877" i="7" s="1"/>
  <c r="B3876" i="7"/>
  <c r="A3876" i="7" s="1"/>
  <c r="B3875" i="7"/>
  <c r="A3875" i="7" s="1"/>
  <c r="B3874" i="7"/>
  <c r="A3874" i="7" s="1"/>
  <c r="B3873" i="7"/>
  <c r="A3873" i="7" s="1"/>
  <c r="B3872" i="7"/>
  <c r="A3872" i="7" s="1"/>
  <c r="B3871" i="7"/>
  <c r="A3871" i="7" s="1"/>
  <c r="B3870" i="7"/>
  <c r="A3870" i="7" s="1"/>
  <c r="B3869" i="7"/>
  <c r="A3869" i="7" s="1"/>
  <c r="B3868" i="7"/>
  <c r="A3868" i="7" s="1"/>
  <c r="B3867" i="7"/>
  <c r="A3867" i="7" s="1"/>
  <c r="B3866" i="7"/>
  <c r="A3866" i="7" s="1"/>
  <c r="B3865" i="7"/>
  <c r="A3865" i="7" s="1"/>
  <c r="B3864" i="7"/>
  <c r="A3864" i="7" s="1"/>
  <c r="B3863" i="7"/>
  <c r="A3863" i="7" s="1"/>
  <c r="B3862" i="7"/>
  <c r="A3862" i="7" s="1"/>
  <c r="B3861" i="7"/>
  <c r="A3861" i="7" s="1"/>
  <c r="B3860" i="7"/>
  <c r="A3860" i="7" s="1"/>
  <c r="B3859" i="7"/>
  <c r="A3859" i="7" s="1"/>
  <c r="B3858" i="7"/>
  <c r="A3858" i="7" s="1"/>
  <c r="B3857" i="7"/>
  <c r="A3857" i="7" s="1"/>
  <c r="B3856" i="7"/>
  <c r="A3856" i="7" s="1"/>
  <c r="B3855" i="7"/>
  <c r="A3855" i="7" s="1"/>
  <c r="B3854" i="7"/>
  <c r="A3854" i="7" s="1"/>
  <c r="B3853" i="7"/>
  <c r="A3853" i="7" s="1"/>
  <c r="B3852" i="7"/>
  <c r="A3852" i="7" s="1"/>
  <c r="B3851" i="7"/>
  <c r="A3851" i="7" s="1"/>
  <c r="B3850" i="7"/>
  <c r="A3850" i="7" s="1"/>
  <c r="B3849" i="7"/>
  <c r="A3849" i="7" s="1"/>
  <c r="B3848" i="7"/>
  <c r="A3848" i="7" s="1"/>
  <c r="B3847" i="7"/>
  <c r="A3847" i="7" s="1"/>
  <c r="B3846" i="7"/>
  <c r="A3846" i="7" s="1"/>
  <c r="B3845" i="7"/>
  <c r="A3845" i="7" s="1"/>
  <c r="B3844" i="7"/>
  <c r="A3844" i="7" s="1"/>
  <c r="B3843" i="7"/>
  <c r="A3843" i="7" s="1"/>
  <c r="B3842" i="7"/>
  <c r="A3842" i="7" s="1"/>
  <c r="B3841" i="7"/>
  <c r="A3841" i="7" s="1"/>
  <c r="B3840" i="7"/>
  <c r="A3840" i="7" s="1"/>
  <c r="B3839" i="7"/>
  <c r="A3839" i="7" s="1"/>
  <c r="B3838" i="7"/>
  <c r="A3838" i="7" s="1"/>
  <c r="B3837" i="7"/>
  <c r="A3837" i="7" s="1"/>
  <c r="B3836" i="7"/>
  <c r="A3836" i="7" s="1"/>
  <c r="B3835" i="7"/>
  <c r="A3835" i="7" s="1"/>
  <c r="B3834" i="7"/>
  <c r="A3834" i="7" s="1"/>
  <c r="B3833" i="7"/>
  <c r="A3833" i="7" s="1"/>
  <c r="B3832" i="7"/>
  <c r="A3832" i="7" s="1"/>
  <c r="B3831" i="7"/>
  <c r="A3831" i="7" s="1"/>
  <c r="B3830" i="7"/>
  <c r="A3830" i="7" s="1"/>
  <c r="B3829" i="7"/>
  <c r="A3829" i="7" s="1"/>
  <c r="B3828" i="7"/>
  <c r="A3828" i="7" s="1"/>
  <c r="B3827" i="7"/>
  <c r="A3827" i="7" s="1"/>
  <c r="B3826" i="7"/>
  <c r="A3826" i="7" s="1"/>
  <c r="B3825" i="7"/>
  <c r="A3825" i="7" s="1"/>
  <c r="B3824" i="7"/>
  <c r="A3824" i="7" s="1"/>
  <c r="B3823" i="7"/>
  <c r="A3823" i="7" s="1"/>
  <c r="B3822" i="7"/>
  <c r="A3822" i="7" s="1"/>
  <c r="B3821" i="7"/>
  <c r="A3821" i="7" s="1"/>
  <c r="B3820" i="7"/>
  <c r="A3820" i="7" s="1"/>
  <c r="B3819" i="7"/>
  <c r="A3819" i="7" s="1"/>
  <c r="B3818" i="7"/>
  <c r="A3818" i="7" s="1"/>
  <c r="B3817" i="7"/>
  <c r="A3817" i="7" s="1"/>
  <c r="B3816" i="7"/>
  <c r="A3816" i="7" s="1"/>
  <c r="B3815" i="7"/>
  <c r="A3815" i="7" s="1"/>
  <c r="B3814" i="7"/>
  <c r="A3814" i="7" s="1"/>
  <c r="B3813" i="7"/>
  <c r="A3813" i="7" s="1"/>
  <c r="B3812" i="7"/>
  <c r="A3812" i="7" s="1"/>
  <c r="B3811" i="7"/>
  <c r="A3811" i="7" s="1"/>
  <c r="B3810" i="7"/>
  <c r="A3810" i="7" s="1"/>
  <c r="B3809" i="7"/>
  <c r="A3809" i="7" s="1"/>
  <c r="B3808" i="7"/>
  <c r="A3808" i="7" s="1"/>
  <c r="B3807" i="7"/>
  <c r="A3807" i="7" s="1"/>
  <c r="B3806" i="7"/>
  <c r="A3806" i="7" s="1"/>
  <c r="B3805" i="7"/>
  <c r="A3805" i="7" s="1"/>
  <c r="B3804" i="7"/>
  <c r="A3804" i="7" s="1"/>
  <c r="B3803" i="7"/>
  <c r="A3803" i="7" s="1"/>
  <c r="B3802" i="7"/>
  <c r="A3802" i="7" s="1"/>
  <c r="B3801" i="7"/>
  <c r="A3801" i="7" s="1"/>
  <c r="B3800" i="7"/>
  <c r="A3800" i="7" s="1"/>
  <c r="B3799" i="7"/>
  <c r="A3799" i="7" s="1"/>
  <c r="B3798" i="7"/>
  <c r="A3798" i="7" s="1"/>
  <c r="B3797" i="7"/>
  <c r="A3797" i="7" s="1"/>
  <c r="B3796" i="7"/>
  <c r="A3796" i="7" s="1"/>
  <c r="B3795" i="7"/>
  <c r="A3795" i="7" s="1"/>
  <c r="B3794" i="7"/>
  <c r="A3794" i="7" s="1"/>
  <c r="B3793" i="7"/>
  <c r="A3793" i="7" s="1"/>
  <c r="B3792" i="7"/>
  <c r="A3792" i="7" s="1"/>
  <c r="B3791" i="7"/>
  <c r="A3791" i="7" s="1"/>
  <c r="B3790" i="7"/>
  <c r="A3790" i="7" s="1"/>
  <c r="B3789" i="7"/>
  <c r="A3789" i="7" s="1"/>
  <c r="B3788" i="7"/>
  <c r="A3788" i="7" s="1"/>
  <c r="B3787" i="7"/>
  <c r="A3787" i="7" s="1"/>
  <c r="B3786" i="7"/>
  <c r="A3786" i="7" s="1"/>
  <c r="B3785" i="7"/>
  <c r="A3785" i="7" s="1"/>
  <c r="B3784" i="7"/>
  <c r="A3784" i="7" s="1"/>
  <c r="B3783" i="7"/>
  <c r="A3783" i="7" s="1"/>
  <c r="B3782" i="7"/>
  <c r="A3782" i="7" s="1"/>
  <c r="B3781" i="7"/>
  <c r="A3781" i="7" s="1"/>
  <c r="B3780" i="7"/>
  <c r="A3780" i="7" s="1"/>
  <c r="B3779" i="7"/>
  <c r="A3779" i="7" s="1"/>
  <c r="B3778" i="7"/>
  <c r="A3778" i="7" s="1"/>
  <c r="B3777" i="7"/>
  <c r="A3777" i="7" s="1"/>
  <c r="B3776" i="7"/>
  <c r="A3776" i="7" s="1"/>
  <c r="B3775" i="7"/>
  <c r="A3775" i="7" s="1"/>
  <c r="B3774" i="7"/>
  <c r="A3774" i="7" s="1"/>
  <c r="B3773" i="7"/>
  <c r="A3773" i="7" s="1"/>
  <c r="B3772" i="7"/>
  <c r="A3772" i="7" s="1"/>
  <c r="B3771" i="7"/>
  <c r="A3771" i="7" s="1"/>
  <c r="B3770" i="7"/>
  <c r="A3770" i="7" s="1"/>
  <c r="B3769" i="7"/>
  <c r="A3769" i="7" s="1"/>
  <c r="B3768" i="7"/>
  <c r="A3768" i="7" s="1"/>
  <c r="B3767" i="7"/>
  <c r="A3767" i="7" s="1"/>
  <c r="B3766" i="7"/>
  <c r="A3766" i="7" s="1"/>
  <c r="B3765" i="7"/>
  <c r="A3765" i="7" s="1"/>
  <c r="B3764" i="7"/>
  <c r="A3764" i="7" s="1"/>
  <c r="B3763" i="7"/>
  <c r="A3763" i="7" s="1"/>
  <c r="B3762" i="7"/>
  <c r="A3762" i="7" s="1"/>
  <c r="B3761" i="7"/>
  <c r="A3761" i="7" s="1"/>
  <c r="B3760" i="7"/>
  <c r="A3760" i="7" s="1"/>
  <c r="B3759" i="7"/>
  <c r="A3759" i="7" s="1"/>
  <c r="B3758" i="7"/>
  <c r="A3758" i="7" s="1"/>
  <c r="B3757" i="7"/>
  <c r="A3757" i="7" s="1"/>
  <c r="B3756" i="7"/>
  <c r="A3756" i="7" s="1"/>
  <c r="B3755" i="7"/>
  <c r="A3755" i="7" s="1"/>
  <c r="B3754" i="7"/>
  <c r="A3754" i="7" s="1"/>
  <c r="B3753" i="7"/>
  <c r="A3753" i="7" s="1"/>
  <c r="B3752" i="7"/>
  <c r="A3752" i="7" s="1"/>
  <c r="B3751" i="7"/>
  <c r="A3751" i="7" s="1"/>
  <c r="B3750" i="7"/>
  <c r="A3750" i="7" s="1"/>
  <c r="B3749" i="7"/>
  <c r="A3749" i="7" s="1"/>
  <c r="B3748" i="7"/>
  <c r="A3748" i="7" s="1"/>
  <c r="B3747" i="7"/>
  <c r="A3747" i="7" s="1"/>
  <c r="B3746" i="7"/>
  <c r="A3746" i="7" s="1"/>
  <c r="B3745" i="7"/>
  <c r="A3745" i="7" s="1"/>
  <c r="B3744" i="7"/>
  <c r="A3744" i="7" s="1"/>
  <c r="B3743" i="7"/>
  <c r="A3743" i="7" s="1"/>
  <c r="B3742" i="7"/>
  <c r="A3742" i="7" s="1"/>
  <c r="B3741" i="7"/>
  <c r="A3741" i="7" s="1"/>
  <c r="B3740" i="7"/>
  <c r="A3740" i="7" s="1"/>
  <c r="B3739" i="7"/>
  <c r="A3739" i="7" s="1"/>
  <c r="B3738" i="7"/>
  <c r="A3738" i="7" s="1"/>
  <c r="B3737" i="7"/>
  <c r="A3737" i="7" s="1"/>
  <c r="B3736" i="7"/>
  <c r="A3736" i="7" s="1"/>
  <c r="B3735" i="7"/>
  <c r="A3735" i="7" s="1"/>
  <c r="B3734" i="7"/>
  <c r="A3734" i="7" s="1"/>
  <c r="B3733" i="7"/>
  <c r="A3733" i="7" s="1"/>
  <c r="B3732" i="7"/>
  <c r="A3732" i="7" s="1"/>
  <c r="B3731" i="7"/>
  <c r="A3731" i="7" s="1"/>
  <c r="B3730" i="7"/>
  <c r="A3730" i="7" s="1"/>
  <c r="B3729" i="7"/>
  <c r="A3729" i="7" s="1"/>
  <c r="B3728" i="7"/>
  <c r="A3728" i="7" s="1"/>
  <c r="B3727" i="7"/>
  <c r="A3727" i="7" s="1"/>
  <c r="B3726" i="7"/>
  <c r="A3726" i="7" s="1"/>
  <c r="B3725" i="7"/>
  <c r="A3725" i="7" s="1"/>
  <c r="B3724" i="7"/>
  <c r="A3724" i="7" s="1"/>
  <c r="B3723" i="7"/>
  <c r="A3723" i="7" s="1"/>
  <c r="B3722" i="7"/>
  <c r="A3722" i="7" s="1"/>
  <c r="B3721" i="7"/>
  <c r="A3721" i="7" s="1"/>
  <c r="B3720" i="7"/>
  <c r="A3720" i="7" s="1"/>
  <c r="B3719" i="7"/>
  <c r="A3719" i="7" s="1"/>
  <c r="B3718" i="7"/>
  <c r="A3718" i="7" s="1"/>
  <c r="B3717" i="7"/>
  <c r="A3717" i="7" s="1"/>
  <c r="B3716" i="7"/>
  <c r="A3716" i="7" s="1"/>
  <c r="B3715" i="7"/>
  <c r="A3715" i="7" s="1"/>
  <c r="B3714" i="7"/>
  <c r="A3714" i="7" s="1"/>
  <c r="B3713" i="7"/>
  <c r="A3713" i="7" s="1"/>
  <c r="B3712" i="7"/>
  <c r="A3712" i="7" s="1"/>
  <c r="B3711" i="7"/>
  <c r="A3711" i="7" s="1"/>
  <c r="B3710" i="7"/>
  <c r="A3710" i="7" s="1"/>
  <c r="B3709" i="7"/>
  <c r="A3709" i="7" s="1"/>
  <c r="B3708" i="7"/>
  <c r="A3708" i="7" s="1"/>
  <c r="B3707" i="7"/>
  <c r="A3707" i="7" s="1"/>
  <c r="B3706" i="7"/>
  <c r="A3706" i="7" s="1"/>
  <c r="B3705" i="7"/>
  <c r="A3705" i="7" s="1"/>
  <c r="B3704" i="7"/>
  <c r="A3704" i="7" s="1"/>
  <c r="B3703" i="7"/>
  <c r="A3703" i="7" s="1"/>
  <c r="B3702" i="7"/>
  <c r="A3702" i="7" s="1"/>
  <c r="B3701" i="7"/>
  <c r="A3701" i="7" s="1"/>
  <c r="B3700" i="7"/>
  <c r="A3700" i="7" s="1"/>
  <c r="B3699" i="7"/>
  <c r="A3699" i="7" s="1"/>
  <c r="B3698" i="7"/>
  <c r="A3698" i="7" s="1"/>
  <c r="B3697" i="7"/>
  <c r="A3697" i="7" s="1"/>
  <c r="B3696" i="7"/>
  <c r="A3696" i="7" s="1"/>
  <c r="B3695" i="7"/>
  <c r="A3695" i="7" s="1"/>
  <c r="B3694" i="7"/>
  <c r="A3694" i="7" s="1"/>
  <c r="B3693" i="7"/>
  <c r="A3693" i="7" s="1"/>
  <c r="B3692" i="7"/>
  <c r="A3692" i="7" s="1"/>
  <c r="B3691" i="7"/>
  <c r="A3691" i="7" s="1"/>
  <c r="B3690" i="7"/>
  <c r="A3690" i="7" s="1"/>
  <c r="B3689" i="7"/>
  <c r="A3689" i="7" s="1"/>
  <c r="B3688" i="7"/>
  <c r="A3688" i="7" s="1"/>
  <c r="B3687" i="7"/>
  <c r="A3687" i="7" s="1"/>
  <c r="B3686" i="7"/>
  <c r="A3686" i="7" s="1"/>
  <c r="B3685" i="7"/>
  <c r="A3685" i="7" s="1"/>
  <c r="B3684" i="7"/>
  <c r="A3684" i="7" s="1"/>
  <c r="B3683" i="7"/>
  <c r="A3683" i="7" s="1"/>
  <c r="B3682" i="7"/>
  <c r="A3682" i="7" s="1"/>
  <c r="B3681" i="7"/>
  <c r="A3681" i="7" s="1"/>
  <c r="B3680" i="7"/>
  <c r="A3680" i="7" s="1"/>
  <c r="B3679" i="7"/>
  <c r="A3679" i="7" s="1"/>
  <c r="B3678" i="7"/>
  <c r="A3678" i="7" s="1"/>
  <c r="B3677" i="7"/>
  <c r="A3677" i="7" s="1"/>
  <c r="B3676" i="7"/>
  <c r="A3676" i="7" s="1"/>
  <c r="B3675" i="7"/>
  <c r="A3675" i="7" s="1"/>
  <c r="B3674" i="7"/>
  <c r="A3674" i="7" s="1"/>
  <c r="B3673" i="7"/>
  <c r="A3673" i="7" s="1"/>
  <c r="B3672" i="7"/>
  <c r="A3672" i="7" s="1"/>
  <c r="B3671" i="7"/>
  <c r="A3671" i="7" s="1"/>
  <c r="B3670" i="7"/>
  <c r="A3670" i="7" s="1"/>
  <c r="B3669" i="7"/>
  <c r="A3669" i="7" s="1"/>
  <c r="B3668" i="7"/>
  <c r="A3668" i="7" s="1"/>
  <c r="B3667" i="7"/>
  <c r="A3667" i="7" s="1"/>
  <c r="B3666" i="7"/>
  <c r="A3666" i="7" s="1"/>
  <c r="B3665" i="7"/>
  <c r="A3665" i="7" s="1"/>
  <c r="B3664" i="7"/>
  <c r="A3664" i="7" s="1"/>
  <c r="B3663" i="7"/>
  <c r="A3663" i="7" s="1"/>
  <c r="B3662" i="7"/>
  <c r="A3662" i="7" s="1"/>
  <c r="B3661" i="7"/>
  <c r="A3661" i="7" s="1"/>
  <c r="B3660" i="7"/>
  <c r="A3660" i="7" s="1"/>
  <c r="B3659" i="7"/>
  <c r="A3659" i="7" s="1"/>
  <c r="B3658" i="7"/>
  <c r="A3658" i="7" s="1"/>
  <c r="B3657" i="7"/>
  <c r="A3657" i="7" s="1"/>
  <c r="B3656" i="7"/>
  <c r="A3656" i="7" s="1"/>
  <c r="B3655" i="7"/>
  <c r="A3655" i="7" s="1"/>
  <c r="B3654" i="7"/>
  <c r="A3654" i="7" s="1"/>
  <c r="B3653" i="7"/>
  <c r="A3653" i="7" s="1"/>
  <c r="B3652" i="7"/>
  <c r="A3652" i="7" s="1"/>
  <c r="B3651" i="7"/>
  <c r="A3651" i="7" s="1"/>
  <c r="B3650" i="7"/>
  <c r="A3650" i="7" s="1"/>
  <c r="B3649" i="7"/>
  <c r="A3649" i="7" s="1"/>
  <c r="B3648" i="7"/>
  <c r="A3648" i="7" s="1"/>
  <c r="B3647" i="7"/>
  <c r="A3647" i="7" s="1"/>
  <c r="B3646" i="7"/>
  <c r="A3646" i="7" s="1"/>
  <c r="B3645" i="7"/>
  <c r="A3645" i="7" s="1"/>
  <c r="B3644" i="7"/>
  <c r="A3644" i="7" s="1"/>
  <c r="B3643" i="7"/>
  <c r="A3643" i="7" s="1"/>
  <c r="B3642" i="7"/>
  <c r="A3642" i="7" s="1"/>
  <c r="B3641" i="7"/>
  <c r="A3641" i="7" s="1"/>
  <c r="B3640" i="7"/>
  <c r="A3640" i="7" s="1"/>
  <c r="B3639" i="7"/>
  <c r="A3639" i="7" s="1"/>
  <c r="B3638" i="7"/>
  <c r="A3638" i="7" s="1"/>
  <c r="B3637" i="7"/>
  <c r="A3637" i="7" s="1"/>
  <c r="B3636" i="7"/>
  <c r="A3636" i="7" s="1"/>
  <c r="B3635" i="7"/>
  <c r="A3635" i="7" s="1"/>
  <c r="B3634" i="7"/>
  <c r="A3634" i="7" s="1"/>
  <c r="B3633" i="7"/>
  <c r="A3633" i="7" s="1"/>
  <c r="B3632" i="7"/>
  <c r="A3632" i="7" s="1"/>
  <c r="B3631" i="7"/>
  <c r="A3631" i="7" s="1"/>
  <c r="B3630" i="7"/>
  <c r="A3630" i="7" s="1"/>
  <c r="B3629" i="7"/>
  <c r="A3629" i="7" s="1"/>
  <c r="B3628" i="7"/>
  <c r="A3628" i="7" s="1"/>
  <c r="B3627" i="7"/>
  <c r="A3627" i="7" s="1"/>
  <c r="B3626" i="7"/>
  <c r="A3626" i="7" s="1"/>
  <c r="B3625" i="7"/>
  <c r="A3625" i="7" s="1"/>
  <c r="B3624" i="7"/>
  <c r="A3624" i="7" s="1"/>
  <c r="B3623" i="7"/>
  <c r="A3623" i="7" s="1"/>
  <c r="B3622" i="7"/>
  <c r="A3622" i="7" s="1"/>
  <c r="B3621" i="7"/>
  <c r="A3621" i="7" s="1"/>
  <c r="B3620" i="7"/>
  <c r="A3620" i="7" s="1"/>
  <c r="B3619" i="7"/>
  <c r="A3619" i="7" s="1"/>
  <c r="B3618" i="7"/>
  <c r="A3618" i="7" s="1"/>
  <c r="B3617" i="7"/>
  <c r="A3617" i="7" s="1"/>
  <c r="B3616" i="7"/>
  <c r="A3616" i="7" s="1"/>
  <c r="B3615" i="7"/>
  <c r="A3615" i="7" s="1"/>
  <c r="B3614" i="7"/>
  <c r="A3614" i="7" s="1"/>
  <c r="B3613" i="7"/>
  <c r="A3613" i="7" s="1"/>
  <c r="B3612" i="7"/>
  <c r="A3612" i="7" s="1"/>
  <c r="B3611" i="7"/>
  <c r="A3611" i="7" s="1"/>
  <c r="B3610" i="7"/>
  <c r="A3610" i="7" s="1"/>
  <c r="B3609" i="7"/>
  <c r="A3609" i="7" s="1"/>
  <c r="B3608" i="7"/>
  <c r="A3608" i="7" s="1"/>
  <c r="B3607" i="7"/>
  <c r="A3607" i="7" s="1"/>
  <c r="B3606" i="7"/>
  <c r="A3606" i="7" s="1"/>
  <c r="B3605" i="7"/>
  <c r="A3605" i="7" s="1"/>
  <c r="B3604" i="7"/>
  <c r="A3604" i="7" s="1"/>
  <c r="B3603" i="7"/>
  <c r="A3603" i="7" s="1"/>
  <c r="B3602" i="7"/>
  <c r="A3602" i="7" s="1"/>
  <c r="B3601" i="7"/>
  <c r="A3601" i="7" s="1"/>
  <c r="B3600" i="7"/>
  <c r="A3600" i="7" s="1"/>
  <c r="B3599" i="7"/>
  <c r="A3599" i="7" s="1"/>
  <c r="B3598" i="7"/>
  <c r="A3598" i="7" s="1"/>
  <c r="B3597" i="7"/>
  <c r="A3597" i="7" s="1"/>
  <c r="B3596" i="7"/>
  <c r="A3596" i="7" s="1"/>
  <c r="B3595" i="7"/>
  <c r="A3595" i="7" s="1"/>
  <c r="B3594" i="7"/>
  <c r="A3594" i="7" s="1"/>
  <c r="B3593" i="7"/>
  <c r="A3593" i="7" s="1"/>
  <c r="B3592" i="7"/>
  <c r="A3592" i="7" s="1"/>
  <c r="B3591" i="7"/>
  <c r="A3591" i="7" s="1"/>
  <c r="B3590" i="7"/>
  <c r="A3590" i="7" s="1"/>
  <c r="B3589" i="7"/>
  <c r="A3589" i="7" s="1"/>
  <c r="B3588" i="7"/>
  <c r="A3588" i="7" s="1"/>
  <c r="B3587" i="7"/>
  <c r="A3587" i="7" s="1"/>
  <c r="B3586" i="7"/>
  <c r="A3586" i="7" s="1"/>
  <c r="B3585" i="7"/>
  <c r="A3585" i="7" s="1"/>
  <c r="B3584" i="7"/>
  <c r="A3584" i="7" s="1"/>
  <c r="B3583" i="7"/>
  <c r="A3583" i="7" s="1"/>
  <c r="B3582" i="7"/>
  <c r="A3582" i="7" s="1"/>
  <c r="B3581" i="7"/>
  <c r="A3581" i="7" s="1"/>
  <c r="B3580" i="7"/>
  <c r="A3580" i="7" s="1"/>
  <c r="B3579" i="7"/>
  <c r="A3579" i="7" s="1"/>
  <c r="B3578" i="7"/>
  <c r="A3578" i="7" s="1"/>
  <c r="B3577" i="7"/>
  <c r="A3577" i="7" s="1"/>
  <c r="B3576" i="7"/>
  <c r="A3576" i="7" s="1"/>
  <c r="B3575" i="7"/>
  <c r="A3575" i="7" s="1"/>
  <c r="B3574" i="7"/>
  <c r="A3574" i="7" s="1"/>
  <c r="B3573" i="7"/>
  <c r="A3573" i="7" s="1"/>
  <c r="B3572" i="7"/>
  <c r="A3572" i="7" s="1"/>
  <c r="B3571" i="7"/>
  <c r="A3571" i="7" s="1"/>
  <c r="B3570" i="7"/>
  <c r="A3570" i="7" s="1"/>
  <c r="B3569" i="7"/>
  <c r="A3569" i="7" s="1"/>
  <c r="B3568" i="7"/>
  <c r="A3568" i="7" s="1"/>
  <c r="B3567" i="7"/>
  <c r="A3567" i="7" s="1"/>
  <c r="B3566" i="7"/>
  <c r="A3566" i="7" s="1"/>
  <c r="B3565" i="7"/>
  <c r="A3565" i="7" s="1"/>
  <c r="B3564" i="7"/>
  <c r="A3564" i="7" s="1"/>
  <c r="B3563" i="7"/>
  <c r="A3563" i="7" s="1"/>
  <c r="B3562" i="7"/>
  <c r="A3562" i="7" s="1"/>
  <c r="B3561" i="7"/>
  <c r="A3561" i="7" s="1"/>
  <c r="B3560" i="7"/>
  <c r="A3560" i="7" s="1"/>
  <c r="B3559" i="7"/>
  <c r="A3559" i="7" s="1"/>
  <c r="B3558" i="7"/>
  <c r="A3558" i="7" s="1"/>
  <c r="B3557" i="7"/>
  <c r="A3557" i="7" s="1"/>
  <c r="B3556" i="7"/>
  <c r="A3556" i="7" s="1"/>
  <c r="B3555" i="7"/>
  <c r="A3555" i="7" s="1"/>
  <c r="B3554" i="7"/>
  <c r="A3554" i="7" s="1"/>
  <c r="B3553" i="7"/>
  <c r="A3553" i="7" s="1"/>
  <c r="B3552" i="7"/>
  <c r="A3552" i="7" s="1"/>
  <c r="B3551" i="7"/>
  <c r="A3551" i="7" s="1"/>
  <c r="B3550" i="7"/>
  <c r="A3550" i="7" s="1"/>
  <c r="B3549" i="7"/>
  <c r="A3549" i="7" s="1"/>
  <c r="B3548" i="7"/>
  <c r="A3548" i="7" s="1"/>
  <c r="B3547" i="7"/>
  <c r="A3547" i="7" s="1"/>
  <c r="B3546" i="7"/>
  <c r="A3546" i="7" s="1"/>
  <c r="B3545" i="7"/>
  <c r="A3545" i="7" s="1"/>
  <c r="B3544" i="7"/>
  <c r="A3544" i="7" s="1"/>
  <c r="B3543" i="7"/>
  <c r="A3543" i="7" s="1"/>
  <c r="B3542" i="7"/>
  <c r="A3542" i="7" s="1"/>
  <c r="B3541" i="7"/>
  <c r="A3541" i="7" s="1"/>
  <c r="B3540" i="7"/>
  <c r="A3540" i="7" s="1"/>
  <c r="B3539" i="7"/>
  <c r="A3539" i="7" s="1"/>
  <c r="B3538" i="7"/>
  <c r="A3538" i="7" s="1"/>
  <c r="B3537" i="7"/>
  <c r="A3537" i="7" s="1"/>
  <c r="B3536" i="7"/>
  <c r="A3536" i="7" s="1"/>
  <c r="B3535" i="7"/>
  <c r="A3535" i="7" s="1"/>
  <c r="B3534" i="7"/>
  <c r="A3534" i="7" s="1"/>
  <c r="B3533" i="7"/>
  <c r="A3533" i="7" s="1"/>
  <c r="B3532" i="7"/>
  <c r="A3532" i="7" s="1"/>
  <c r="B3531" i="7"/>
  <c r="A3531" i="7" s="1"/>
  <c r="B3530" i="7"/>
  <c r="A3530" i="7" s="1"/>
  <c r="B3529" i="7"/>
  <c r="A3529" i="7" s="1"/>
  <c r="B3528" i="7"/>
  <c r="A3528" i="7" s="1"/>
  <c r="B3527" i="7"/>
  <c r="A3527" i="7" s="1"/>
  <c r="B3526" i="7"/>
  <c r="A3526" i="7" s="1"/>
  <c r="B3525" i="7"/>
  <c r="A3525" i="7" s="1"/>
  <c r="B3524" i="7"/>
  <c r="A3524" i="7" s="1"/>
  <c r="B3523" i="7"/>
  <c r="A3523" i="7" s="1"/>
  <c r="B3522" i="7"/>
  <c r="A3522" i="7" s="1"/>
  <c r="B3521" i="7"/>
  <c r="A3521" i="7" s="1"/>
  <c r="B3520" i="7"/>
  <c r="A3520" i="7" s="1"/>
  <c r="B3519" i="7"/>
  <c r="A3519" i="7" s="1"/>
  <c r="B3518" i="7"/>
  <c r="A3518" i="7" s="1"/>
  <c r="B3517" i="7"/>
  <c r="A3517" i="7" s="1"/>
  <c r="B3516" i="7"/>
  <c r="A3516" i="7" s="1"/>
  <c r="B3515" i="7"/>
  <c r="A3515" i="7" s="1"/>
  <c r="B3514" i="7"/>
  <c r="A3514" i="7" s="1"/>
  <c r="B3513" i="7"/>
  <c r="A3513" i="7" s="1"/>
  <c r="B3512" i="7"/>
  <c r="A3512" i="7" s="1"/>
  <c r="B3511" i="7"/>
  <c r="A3511" i="7" s="1"/>
  <c r="B3510" i="7"/>
  <c r="A3510" i="7" s="1"/>
  <c r="B3509" i="7"/>
  <c r="A3509" i="7" s="1"/>
  <c r="B3508" i="7"/>
  <c r="A3508" i="7" s="1"/>
  <c r="B3507" i="7"/>
  <c r="A3507" i="7" s="1"/>
  <c r="B3506" i="7"/>
  <c r="A3506" i="7" s="1"/>
  <c r="B3505" i="7"/>
  <c r="A3505" i="7" s="1"/>
  <c r="B3504" i="7"/>
  <c r="A3504" i="7" s="1"/>
  <c r="B3503" i="7"/>
  <c r="A3503" i="7" s="1"/>
  <c r="B3502" i="7"/>
  <c r="A3502" i="7" s="1"/>
  <c r="B3501" i="7"/>
  <c r="A3501" i="7" s="1"/>
  <c r="B3500" i="7"/>
  <c r="A3500" i="7" s="1"/>
  <c r="B3499" i="7"/>
  <c r="A3499" i="7" s="1"/>
  <c r="B3498" i="7"/>
  <c r="A3498" i="7" s="1"/>
  <c r="B3497" i="7"/>
  <c r="A3497" i="7" s="1"/>
  <c r="B3496" i="7"/>
  <c r="A3496" i="7" s="1"/>
  <c r="B3495" i="7"/>
  <c r="A3495" i="7" s="1"/>
  <c r="B3494" i="7"/>
  <c r="A3494" i="7" s="1"/>
  <c r="B3493" i="7"/>
  <c r="A3493" i="7" s="1"/>
  <c r="B3492" i="7"/>
  <c r="A3492" i="7" s="1"/>
  <c r="B3491" i="7"/>
  <c r="A3491" i="7" s="1"/>
  <c r="B3490" i="7"/>
  <c r="A3490" i="7" s="1"/>
  <c r="B3489" i="7"/>
  <c r="A3489" i="7" s="1"/>
  <c r="B3488" i="7"/>
  <c r="A3488" i="7" s="1"/>
  <c r="B3487" i="7"/>
  <c r="A3487" i="7" s="1"/>
  <c r="B3486" i="7"/>
  <c r="A3486" i="7" s="1"/>
  <c r="B3485" i="7"/>
  <c r="A3485" i="7" s="1"/>
  <c r="B3484" i="7"/>
  <c r="A3484" i="7" s="1"/>
  <c r="B3483" i="7"/>
  <c r="A3483" i="7" s="1"/>
  <c r="B3482" i="7"/>
  <c r="A3482" i="7" s="1"/>
  <c r="B3481" i="7"/>
  <c r="A3481" i="7" s="1"/>
  <c r="B3480" i="7"/>
  <c r="A3480" i="7" s="1"/>
  <c r="B3479" i="7"/>
  <c r="A3479" i="7" s="1"/>
  <c r="B3478" i="7"/>
  <c r="A3478" i="7" s="1"/>
  <c r="B3477" i="7"/>
  <c r="A3477" i="7" s="1"/>
  <c r="B3476" i="7"/>
  <c r="A3476" i="7" s="1"/>
  <c r="B3475" i="7"/>
  <c r="A3475" i="7" s="1"/>
  <c r="B3474" i="7"/>
  <c r="A3474" i="7" s="1"/>
  <c r="B3473" i="7"/>
  <c r="A3473" i="7" s="1"/>
  <c r="B3472" i="7"/>
  <c r="A3472" i="7" s="1"/>
  <c r="B3471" i="7"/>
  <c r="A3471" i="7" s="1"/>
  <c r="B3470" i="7"/>
  <c r="A3470" i="7" s="1"/>
  <c r="B3469" i="7"/>
  <c r="A3469" i="7" s="1"/>
  <c r="B3468" i="7"/>
  <c r="A3468" i="7" s="1"/>
  <c r="B3467" i="7"/>
  <c r="A3467" i="7" s="1"/>
  <c r="B3466" i="7"/>
  <c r="A3466" i="7" s="1"/>
  <c r="B3465" i="7"/>
  <c r="A3465" i="7" s="1"/>
  <c r="B3464" i="7"/>
  <c r="A3464" i="7" s="1"/>
  <c r="B3463" i="7"/>
  <c r="A3463" i="7" s="1"/>
  <c r="B3462" i="7"/>
  <c r="A3462" i="7" s="1"/>
  <c r="B3461" i="7"/>
  <c r="A3461" i="7" s="1"/>
  <c r="B3460" i="7"/>
  <c r="A3460" i="7" s="1"/>
  <c r="B3459" i="7"/>
  <c r="A3459" i="7" s="1"/>
  <c r="B3458" i="7"/>
  <c r="A3458" i="7" s="1"/>
  <c r="B3457" i="7"/>
  <c r="A3457" i="7" s="1"/>
  <c r="B3456" i="7"/>
  <c r="A3456" i="7" s="1"/>
  <c r="B3455" i="7"/>
  <c r="A3455" i="7" s="1"/>
  <c r="B3454" i="7"/>
  <c r="A3454" i="7" s="1"/>
  <c r="B3453" i="7"/>
  <c r="A3453" i="7" s="1"/>
  <c r="B3452" i="7"/>
  <c r="A3452" i="7" s="1"/>
  <c r="B3451" i="7"/>
  <c r="A3451" i="7" s="1"/>
  <c r="B3450" i="7"/>
  <c r="A3450" i="7" s="1"/>
  <c r="B3449" i="7"/>
  <c r="A3449" i="7" s="1"/>
  <c r="B3448" i="7"/>
  <c r="A3448" i="7" s="1"/>
  <c r="B3447" i="7"/>
  <c r="A3447" i="7" s="1"/>
  <c r="B3446" i="7"/>
  <c r="A3446" i="7" s="1"/>
  <c r="B3445" i="7"/>
  <c r="A3445" i="7" s="1"/>
  <c r="B3444" i="7"/>
  <c r="A3444" i="7" s="1"/>
  <c r="B3443" i="7"/>
  <c r="A3443" i="7" s="1"/>
  <c r="B3442" i="7"/>
  <c r="A3442" i="7" s="1"/>
  <c r="B3441" i="7"/>
  <c r="A3441" i="7" s="1"/>
  <c r="B3440" i="7"/>
  <c r="A3440" i="7" s="1"/>
  <c r="B3439" i="7"/>
  <c r="A3439" i="7" s="1"/>
  <c r="B3438" i="7"/>
  <c r="A3438" i="7" s="1"/>
  <c r="B3437" i="7"/>
  <c r="A3437" i="7" s="1"/>
  <c r="B3436" i="7"/>
  <c r="A3436" i="7" s="1"/>
  <c r="B3435" i="7"/>
  <c r="A3435" i="7" s="1"/>
  <c r="B3434" i="7"/>
  <c r="A3434" i="7" s="1"/>
  <c r="B3433" i="7"/>
  <c r="A3433" i="7" s="1"/>
  <c r="B3432" i="7"/>
  <c r="A3432" i="7" s="1"/>
  <c r="B3431" i="7"/>
  <c r="A3431" i="7" s="1"/>
  <c r="B3430" i="7"/>
  <c r="A3430" i="7" s="1"/>
  <c r="B3429" i="7"/>
  <c r="A3429" i="7" s="1"/>
  <c r="B3428" i="7"/>
  <c r="A3428" i="7" s="1"/>
  <c r="B3427" i="7"/>
  <c r="A3427" i="7" s="1"/>
  <c r="B3426" i="7"/>
  <c r="A3426" i="7" s="1"/>
  <c r="B3425" i="7"/>
  <c r="A3425" i="7" s="1"/>
  <c r="B3424" i="7"/>
  <c r="A3424" i="7" s="1"/>
  <c r="B3423" i="7"/>
  <c r="A3423" i="7" s="1"/>
  <c r="B3422" i="7"/>
  <c r="A3422" i="7" s="1"/>
  <c r="B3421" i="7"/>
  <c r="A3421" i="7" s="1"/>
  <c r="B3420" i="7"/>
  <c r="A3420" i="7" s="1"/>
  <c r="B3419" i="7"/>
  <c r="A3419" i="7" s="1"/>
  <c r="B3418" i="7"/>
  <c r="A3418" i="7" s="1"/>
  <c r="B3417" i="7"/>
  <c r="A3417" i="7" s="1"/>
  <c r="B3416" i="7"/>
  <c r="A3416" i="7" s="1"/>
  <c r="B3415" i="7"/>
  <c r="A3415" i="7" s="1"/>
  <c r="B3414" i="7"/>
  <c r="A3414" i="7" s="1"/>
  <c r="B3413" i="7"/>
  <c r="A3413" i="7" s="1"/>
  <c r="B3412" i="7"/>
  <c r="A3412" i="7" s="1"/>
  <c r="B3411" i="7"/>
  <c r="A3411" i="7" s="1"/>
  <c r="B3410" i="7"/>
  <c r="A3410" i="7" s="1"/>
  <c r="B3409" i="7"/>
  <c r="A3409" i="7" s="1"/>
  <c r="B3408" i="7"/>
  <c r="A3408" i="7" s="1"/>
  <c r="B3407" i="7"/>
  <c r="A3407" i="7" s="1"/>
  <c r="B3406" i="7"/>
  <c r="A3406" i="7" s="1"/>
  <c r="B3405" i="7"/>
  <c r="A3405" i="7" s="1"/>
  <c r="B3404" i="7"/>
  <c r="A3404" i="7" s="1"/>
  <c r="B3403" i="7"/>
  <c r="A3403" i="7" s="1"/>
  <c r="B3402" i="7"/>
  <c r="A3402" i="7" s="1"/>
  <c r="B3401" i="7"/>
  <c r="A3401" i="7" s="1"/>
  <c r="B3400" i="7"/>
  <c r="A3400" i="7" s="1"/>
  <c r="B3399" i="7"/>
  <c r="A3399" i="7" s="1"/>
  <c r="B3398" i="7"/>
  <c r="A3398" i="7" s="1"/>
  <c r="B3397" i="7"/>
  <c r="A3397" i="7" s="1"/>
  <c r="B3396" i="7"/>
  <c r="A3396" i="7" s="1"/>
  <c r="B3395" i="7"/>
  <c r="A3395" i="7" s="1"/>
  <c r="B3394" i="7"/>
  <c r="A3394" i="7" s="1"/>
  <c r="B3393" i="7"/>
  <c r="A3393" i="7" s="1"/>
  <c r="B3392" i="7"/>
  <c r="A3392" i="7" s="1"/>
  <c r="B3391" i="7"/>
  <c r="A3391" i="7" s="1"/>
  <c r="B3390" i="7"/>
  <c r="A3390" i="7" s="1"/>
  <c r="B3389" i="7"/>
  <c r="A3389" i="7" s="1"/>
  <c r="B3388" i="7"/>
  <c r="A3388" i="7" s="1"/>
  <c r="B3387" i="7"/>
  <c r="A3387" i="7" s="1"/>
  <c r="B3386" i="7"/>
  <c r="A3386" i="7" s="1"/>
  <c r="B3385" i="7"/>
  <c r="A3385" i="7" s="1"/>
  <c r="B3384" i="7"/>
  <c r="A3384" i="7" s="1"/>
  <c r="B3383" i="7"/>
  <c r="A3383" i="7" s="1"/>
  <c r="B3382" i="7"/>
  <c r="A3382" i="7" s="1"/>
  <c r="B3381" i="7"/>
  <c r="A3381" i="7" s="1"/>
  <c r="B3380" i="7"/>
  <c r="A3380" i="7" s="1"/>
  <c r="B3379" i="7"/>
  <c r="A3379" i="7" s="1"/>
  <c r="B3378" i="7"/>
  <c r="A3378" i="7" s="1"/>
  <c r="B3377" i="7"/>
  <c r="A3377" i="7" s="1"/>
  <c r="B3376" i="7"/>
  <c r="A3376" i="7" s="1"/>
  <c r="B3375" i="7"/>
  <c r="A3375" i="7" s="1"/>
  <c r="B3374" i="7"/>
  <c r="A3374" i="7" s="1"/>
  <c r="B3373" i="7"/>
  <c r="A3373" i="7" s="1"/>
  <c r="B3372" i="7"/>
  <c r="A3372" i="7" s="1"/>
  <c r="B3371" i="7"/>
  <c r="A3371" i="7" s="1"/>
  <c r="B3370" i="7"/>
  <c r="A3370" i="7" s="1"/>
  <c r="B3369" i="7"/>
  <c r="A3369" i="7" s="1"/>
  <c r="B3368" i="7"/>
  <c r="A3368" i="7" s="1"/>
  <c r="B3367" i="7"/>
  <c r="A3367" i="7" s="1"/>
  <c r="B3366" i="7"/>
  <c r="A3366" i="7" s="1"/>
  <c r="B3365" i="7"/>
  <c r="A3365" i="7" s="1"/>
  <c r="B3364" i="7"/>
  <c r="A3364" i="7" s="1"/>
  <c r="B3363" i="7"/>
  <c r="A3363" i="7" s="1"/>
  <c r="B3362" i="7"/>
  <c r="A3362" i="7" s="1"/>
  <c r="B3361" i="7"/>
  <c r="A3361" i="7" s="1"/>
  <c r="B3360" i="7"/>
  <c r="A3360" i="7" s="1"/>
  <c r="B3359" i="7"/>
  <c r="A3359" i="7" s="1"/>
  <c r="B3358" i="7"/>
  <c r="A3358" i="7" s="1"/>
  <c r="B3357" i="7"/>
  <c r="A3357" i="7" s="1"/>
  <c r="B3356" i="7"/>
  <c r="A3356" i="7" s="1"/>
  <c r="B3355" i="7"/>
  <c r="A3355" i="7" s="1"/>
  <c r="B3354" i="7"/>
  <c r="A3354" i="7" s="1"/>
  <c r="B3353" i="7"/>
  <c r="A3353" i="7" s="1"/>
  <c r="B3352" i="7"/>
  <c r="A3352" i="7" s="1"/>
  <c r="B3351" i="7"/>
  <c r="A3351" i="7" s="1"/>
  <c r="B3350" i="7"/>
  <c r="A3350" i="7" s="1"/>
  <c r="B3349" i="7"/>
  <c r="A3349" i="7" s="1"/>
  <c r="B3348" i="7"/>
  <c r="A3348" i="7" s="1"/>
  <c r="B3347" i="7"/>
  <c r="A3347" i="7" s="1"/>
  <c r="B3346" i="7"/>
  <c r="A3346" i="7" s="1"/>
  <c r="B3345" i="7"/>
  <c r="A3345" i="7" s="1"/>
  <c r="B3344" i="7"/>
  <c r="A3344" i="7" s="1"/>
  <c r="B3343" i="7"/>
  <c r="A3343" i="7" s="1"/>
  <c r="B3342" i="7"/>
  <c r="A3342" i="7" s="1"/>
  <c r="B3341" i="7"/>
  <c r="A3341" i="7" s="1"/>
  <c r="B3340" i="7"/>
  <c r="A3340" i="7" s="1"/>
  <c r="B3339" i="7"/>
  <c r="A3339" i="7" s="1"/>
  <c r="B3338" i="7"/>
  <c r="A3338" i="7" s="1"/>
  <c r="B3337" i="7"/>
  <c r="A3337" i="7" s="1"/>
  <c r="B3336" i="7"/>
  <c r="A3336" i="7" s="1"/>
  <c r="B3335" i="7"/>
  <c r="A3335" i="7" s="1"/>
  <c r="B3334" i="7"/>
  <c r="A3334" i="7" s="1"/>
  <c r="B3333" i="7"/>
  <c r="A3333" i="7" s="1"/>
  <c r="B3332" i="7"/>
  <c r="A3332" i="7" s="1"/>
  <c r="B3331" i="7"/>
  <c r="A3331" i="7" s="1"/>
  <c r="B3330" i="7"/>
  <c r="A3330" i="7" s="1"/>
  <c r="B3329" i="7"/>
  <c r="A3329" i="7" s="1"/>
  <c r="B3328" i="7"/>
  <c r="A3328" i="7" s="1"/>
  <c r="B3327" i="7"/>
  <c r="A3327" i="7" s="1"/>
  <c r="B3326" i="7"/>
  <c r="A3326" i="7" s="1"/>
  <c r="B3325" i="7"/>
  <c r="A3325" i="7" s="1"/>
  <c r="B3324" i="7"/>
  <c r="A3324" i="7" s="1"/>
  <c r="B3323" i="7"/>
  <c r="A3323" i="7" s="1"/>
  <c r="B3322" i="7"/>
  <c r="A3322" i="7" s="1"/>
  <c r="B3321" i="7"/>
  <c r="A3321" i="7" s="1"/>
  <c r="B3320" i="7"/>
  <c r="A3320" i="7" s="1"/>
  <c r="B3319" i="7"/>
  <c r="A3319" i="7" s="1"/>
  <c r="B3318" i="7"/>
  <c r="A3318" i="7" s="1"/>
  <c r="B3317" i="7"/>
  <c r="A3317" i="7" s="1"/>
  <c r="B3316" i="7"/>
  <c r="A3316" i="7" s="1"/>
  <c r="B3315" i="7"/>
  <c r="A3315" i="7" s="1"/>
  <c r="B3314" i="7"/>
  <c r="A3314" i="7" s="1"/>
  <c r="B3313" i="7"/>
  <c r="A3313" i="7" s="1"/>
  <c r="B3312" i="7"/>
  <c r="A3312" i="7" s="1"/>
  <c r="B3311" i="7"/>
  <c r="A3311" i="7" s="1"/>
  <c r="B3310" i="7"/>
  <c r="A3310" i="7" s="1"/>
  <c r="B3309" i="7"/>
  <c r="A3309" i="7" s="1"/>
  <c r="B3308" i="7"/>
  <c r="A3308" i="7" s="1"/>
  <c r="B3307" i="7"/>
  <c r="A3307" i="7" s="1"/>
  <c r="B3306" i="7"/>
  <c r="A3306" i="7" s="1"/>
  <c r="B3305" i="7"/>
  <c r="A3305" i="7" s="1"/>
  <c r="B3304" i="7"/>
  <c r="A3304" i="7" s="1"/>
  <c r="B3303" i="7"/>
  <c r="A3303" i="7" s="1"/>
  <c r="B3302" i="7"/>
  <c r="A3302" i="7" s="1"/>
  <c r="B3301" i="7"/>
  <c r="A3301" i="7" s="1"/>
  <c r="B3300" i="7"/>
  <c r="A3300" i="7" s="1"/>
  <c r="B3299" i="7"/>
  <c r="A3299" i="7" s="1"/>
  <c r="B3298" i="7"/>
  <c r="A3298" i="7" s="1"/>
  <c r="B3297" i="7"/>
  <c r="A3297" i="7" s="1"/>
  <c r="B3296" i="7"/>
  <c r="A3296" i="7" s="1"/>
  <c r="B3295" i="7"/>
  <c r="A3295" i="7" s="1"/>
  <c r="B3294" i="7"/>
  <c r="A3294" i="7" s="1"/>
  <c r="B3293" i="7"/>
  <c r="A3293" i="7" s="1"/>
  <c r="B3292" i="7"/>
  <c r="A3292" i="7" s="1"/>
  <c r="B3291" i="7"/>
  <c r="A3291" i="7" s="1"/>
  <c r="B3290" i="7"/>
  <c r="A3290" i="7" s="1"/>
  <c r="B3289" i="7"/>
  <c r="A3289" i="7" s="1"/>
  <c r="B3288" i="7"/>
  <c r="A3288" i="7" s="1"/>
  <c r="B3287" i="7"/>
  <c r="A3287" i="7" s="1"/>
  <c r="B3286" i="7"/>
  <c r="A3286" i="7" s="1"/>
  <c r="B3285" i="7"/>
  <c r="A3285" i="7" s="1"/>
  <c r="B3284" i="7"/>
  <c r="A3284" i="7" s="1"/>
  <c r="B3283" i="7"/>
  <c r="A3283" i="7" s="1"/>
  <c r="B3282" i="7"/>
  <c r="A3282" i="7" s="1"/>
  <c r="B3281" i="7"/>
  <c r="A3281" i="7" s="1"/>
  <c r="B3280" i="7"/>
  <c r="A3280" i="7" s="1"/>
  <c r="B3279" i="7"/>
  <c r="A3279" i="7" s="1"/>
  <c r="B3278" i="7"/>
  <c r="A3278" i="7" s="1"/>
  <c r="B3277" i="7"/>
  <c r="A3277" i="7" s="1"/>
  <c r="B3276" i="7"/>
  <c r="A3276" i="7" s="1"/>
  <c r="B3275" i="7"/>
  <c r="A3275" i="7" s="1"/>
  <c r="B3274" i="7"/>
  <c r="A3274" i="7" s="1"/>
  <c r="B3273" i="7"/>
  <c r="A3273" i="7" s="1"/>
  <c r="B3272" i="7"/>
  <c r="A3272" i="7" s="1"/>
  <c r="B3271" i="7"/>
  <c r="A3271" i="7" s="1"/>
  <c r="B3270" i="7"/>
  <c r="A3270" i="7" s="1"/>
  <c r="B3269" i="7"/>
  <c r="A3269" i="7" s="1"/>
  <c r="B3268" i="7"/>
  <c r="A3268" i="7" s="1"/>
  <c r="B3267" i="7"/>
  <c r="A3267" i="7" s="1"/>
  <c r="B3266" i="7"/>
  <c r="A3266" i="7" s="1"/>
  <c r="B3265" i="7"/>
  <c r="A3265" i="7" s="1"/>
  <c r="B3264" i="7"/>
  <c r="A3264" i="7" s="1"/>
  <c r="B3263" i="7"/>
  <c r="A3263" i="7" s="1"/>
  <c r="B3262" i="7"/>
  <c r="A3262" i="7" s="1"/>
  <c r="B3261" i="7"/>
  <c r="A3261" i="7" s="1"/>
  <c r="B3260" i="7"/>
  <c r="A3260" i="7" s="1"/>
  <c r="B3259" i="7"/>
  <c r="A3259" i="7" s="1"/>
  <c r="B3258" i="7"/>
  <c r="A3258" i="7" s="1"/>
  <c r="B3257" i="7"/>
  <c r="A3257" i="7" s="1"/>
  <c r="B3256" i="7"/>
  <c r="A3256" i="7" s="1"/>
  <c r="B3255" i="7"/>
  <c r="A3255" i="7" s="1"/>
  <c r="B3254" i="7"/>
  <c r="A3254" i="7" s="1"/>
  <c r="B3253" i="7"/>
  <c r="A3253" i="7" s="1"/>
  <c r="B3252" i="7"/>
  <c r="A3252" i="7" s="1"/>
  <c r="B3251" i="7"/>
  <c r="A3251" i="7" s="1"/>
  <c r="B3250" i="7"/>
  <c r="A3250" i="7" s="1"/>
  <c r="B3249" i="7"/>
  <c r="A3249" i="7" s="1"/>
  <c r="B3248" i="7"/>
  <c r="A3248" i="7" s="1"/>
  <c r="B3247" i="7"/>
  <c r="A3247" i="7" s="1"/>
  <c r="B3246" i="7"/>
  <c r="A3246" i="7" s="1"/>
  <c r="B3245" i="7"/>
  <c r="A3245" i="7" s="1"/>
  <c r="B3244" i="7"/>
  <c r="A3244" i="7" s="1"/>
  <c r="B3243" i="7"/>
  <c r="A3243" i="7" s="1"/>
  <c r="B3242" i="7"/>
  <c r="A3242" i="7" s="1"/>
  <c r="B3241" i="7"/>
  <c r="A3241" i="7" s="1"/>
  <c r="B3240" i="7"/>
  <c r="A3240" i="7" s="1"/>
  <c r="B3239" i="7"/>
  <c r="A3239" i="7" s="1"/>
  <c r="B3238" i="7"/>
  <c r="A3238" i="7" s="1"/>
  <c r="B3237" i="7"/>
  <c r="A3237" i="7" s="1"/>
  <c r="B3236" i="7"/>
  <c r="A3236" i="7" s="1"/>
  <c r="B3235" i="7"/>
  <c r="A3235" i="7" s="1"/>
  <c r="B3234" i="7"/>
  <c r="A3234" i="7" s="1"/>
  <c r="B3233" i="7"/>
  <c r="A3233" i="7" s="1"/>
  <c r="B3232" i="7"/>
  <c r="A3232" i="7" s="1"/>
  <c r="B3231" i="7"/>
  <c r="A3231" i="7" s="1"/>
  <c r="B3230" i="7"/>
  <c r="A3230" i="7" s="1"/>
  <c r="B3229" i="7"/>
  <c r="A3229" i="7" s="1"/>
  <c r="B3228" i="7"/>
  <c r="A3228" i="7" s="1"/>
  <c r="B3227" i="7"/>
  <c r="A3227" i="7" s="1"/>
  <c r="B3226" i="7"/>
  <c r="A3226" i="7" s="1"/>
  <c r="B3225" i="7"/>
  <c r="A3225" i="7" s="1"/>
  <c r="B3224" i="7"/>
  <c r="A3224" i="7" s="1"/>
  <c r="B3223" i="7"/>
  <c r="A3223" i="7" s="1"/>
  <c r="B3222" i="7"/>
  <c r="A3222" i="7" s="1"/>
  <c r="B3221" i="7"/>
  <c r="A3221" i="7" s="1"/>
  <c r="B3220" i="7"/>
  <c r="A3220" i="7" s="1"/>
  <c r="B3219" i="7"/>
  <c r="A3219" i="7" s="1"/>
  <c r="B3218" i="7"/>
  <c r="A3218" i="7" s="1"/>
  <c r="B3217" i="7"/>
  <c r="A3217" i="7" s="1"/>
  <c r="B3216" i="7"/>
  <c r="A3216" i="7" s="1"/>
  <c r="B3215" i="7"/>
  <c r="A3215" i="7" s="1"/>
  <c r="B3214" i="7"/>
  <c r="A3214" i="7" s="1"/>
  <c r="B3213" i="7"/>
  <c r="A3213" i="7" s="1"/>
  <c r="B3212" i="7"/>
  <c r="A3212" i="7" s="1"/>
  <c r="B3211" i="7"/>
  <c r="A3211" i="7" s="1"/>
  <c r="B3210" i="7"/>
  <c r="A3210" i="7" s="1"/>
  <c r="B3209" i="7"/>
  <c r="A3209" i="7" s="1"/>
  <c r="B3208" i="7"/>
  <c r="A3208" i="7" s="1"/>
  <c r="B3207" i="7"/>
  <c r="A3207" i="7" s="1"/>
  <c r="B3206" i="7"/>
  <c r="A3206" i="7" s="1"/>
  <c r="B3205" i="7"/>
  <c r="A3205" i="7" s="1"/>
  <c r="B3204" i="7"/>
  <c r="A3204" i="7" s="1"/>
  <c r="B3203" i="7"/>
  <c r="A3203" i="7" s="1"/>
  <c r="B3202" i="7"/>
  <c r="A3202" i="7" s="1"/>
  <c r="B3201" i="7"/>
  <c r="A3201" i="7" s="1"/>
  <c r="B3200" i="7"/>
  <c r="A3200" i="7" s="1"/>
  <c r="B3199" i="7"/>
  <c r="A3199" i="7" s="1"/>
  <c r="B3198" i="7"/>
  <c r="A3198" i="7" s="1"/>
  <c r="B3197" i="7"/>
  <c r="A3197" i="7" s="1"/>
  <c r="B3196" i="7"/>
  <c r="A3196" i="7" s="1"/>
  <c r="B3195" i="7"/>
  <c r="A3195" i="7" s="1"/>
  <c r="B3194" i="7"/>
  <c r="A3194" i="7" s="1"/>
  <c r="B3193" i="7"/>
  <c r="A3193" i="7" s="1"/>
  <c r="B3192" i="7"/>
  <c r="A3192" i="7" s="1"/>
  <c r="B3191" i="7"/>
  <c r="A3191" i="7" s="1"/>
  <c r="B3190" i="7"/>
  <c r="A3190" i="7" s="1"/>
  <c r="B3189" i="7"/>
  <c r="A3189" i="7" s="1"/>
  <c r="B3188" i="7"/>
  <c r="A3188" i="7" s="1"/>
  <c r="B3187" i="7"/>
  <c r="A3187" i="7" s="1"/>
  <c r="B3186" i="7"/>
  <c r="A3186" i="7" s="1"/>
  <c r="B3185" i="7"/>
  <c r="A3185" i="7" s="1"/>
  <c r="B3184" i="7"/>
  <c r="A3184" i="7" s="1"/>
  <c r="B3183" i="7"/>
  <c r="A3183" i="7" s="1"/>
  <c r="B3182" i="7"/>
  <c r="A3182" i="7" s="1"/>
  <c r="B3181" i="7"/>
  <c r="A3181" i="7" s="1"/>
  <c r="B3180" i="7"/>
  <c r="A3180" i="7" s="1"/>
  <c r="B3179" i="7"/>
  <c r="A3179" i="7" s="1"/>
  <c r="B3178" i="7"/>
  <c r="A3178" i="7" s="1"/>
  <c r="B3177" i="7"/>
  <c r="A3177" i="7" s="1"/>
  <c r="B3176" i="7"/>
  <c r="A3176" i="7" s="1"/>
  <c r="B3175" i="7"/>
  <c r="A3175" i="7" s="1"/>
  <c r="B3174" i="7"/>
  <c r="A3174" i="7" s="1"/>
  <c r="B3173" i="7"/>
  <c r="A3173" i="7" s="1"/>
  <c r="B3172" i="7"/>
  <c r="A3172" i="7" s="1"/>
  <c r="B3171" i="7"/>
  <c r="A3171" i="7" s="1"/>
  <c r="B3170" i="7"/>
  <c r="A3170" i="7" s="1"/>
  <c r="B3169" i="7"/>
  <c r="A3169" i="7" s="1"/>
  <c r="B3168" i="7"/>
  <c r="A3168" i="7" s="1"/>
  <c r="B3167" i="7"/>
  <c r="A3167" i="7" s="1"/>
  <c r="B3166" i="7"/>
  <c r="A3166" i="7" s="1"/>
  <c r="B3165" i="7"/>
  <c r="A3165" i="7" s="1"/>
  <c r="B3164" i="7"/>
  <c r="A3164" i="7" s="1"/>
  <c r="B3163" i="7"/>
  <c r="A3163" i="7" s="1"/>
  <c r="B3162" i="7"/>
  <c r="A3162" i="7" s="1"/>
  <c r="B3161" i="7"/>
  <c r="A3161" i="7" s="1"/>
  <c r="B3160" i="7"/>
  <c r="A3160" i="7" s="1"/>
  <c r="B3159" i="7"/>
  <c r="A3159" i="7" s="1"/>
  <c r="B3158" i="7"/>
  <c r="A3158" i="7" s="1"/>
  <c r="B3157" i="7"/>
  <c r="A3157" i="7" s="1"/>
  <c r="B3156" i="7"/>
  <c r="A3156" i="7" s="1"/>
  <c r="B3155" i="7"/>
  <c r="A3155" i="7" s="1"/>
  <c r="B3154" i="7"/>
  <c r="A3154" i="7" s="1"/>
  <c r="B3153" i="7"/>
  <c r="A3153" i="7" s="1"/>
  <c r="B3152" i="7"/>
  <c r="A3152" i="7" s="1"/>
  <c r="B3151" i="7"/>
  <c r="A3151" i="7" s="1"/>
  <c r="B3150" i="7"/>
  <c r="A3150" i="7" s="1"/>
  <c r="B3149" i="7"/>
  <c r="A3149" i="7" s="1"/>
  <c r="B3148" i="7"/>
  <c r="A3148" i="7" s="1"/>
  <c r="B3147" i="7"/>
  <c r="A3147" i="7" s="1"/>
  <c r="B3146" i="7"/>
  <c r="A3146" i="7" s="1"/>
  <c r="B3145" i="7"/>
  <c r="A3145" i="7" s="1"/>
  <c r="B3144" i="7"/>
  <c r="A3144" i="7" s="1"/>
  <c r="B3143" i="7"/>
  <c r="A3143" i="7" s="1"/>
  <c r="B3142" i="7"/>
  <c r="A3142" i="7" s="1"/>
  <c r="B3141" i="7"/>
  <c r="A3141" i="7" s="1"/>
  <c r="B3140" i="7"/>
  <c r="A3140" i="7" s="1"/>
  <c r="B3139" i="7"/>
  <c r="A3139" i="7" s="1"/>
  <c r="B3138" i="7"/>
  <c r="A3138" i="7" s="1"/>
  <c r="B3137" i="7"/>
  <c r="A3137" i="7" s="1"/>
  <c r="B3136" i="7"/>
  <c r="A3136" i="7" s="1"/>
  <c r="B3135" i="7"/>
  <c r="A3135" i="7" s="1"/>
  <c r="B3134" i="7"/>
  <c r="A3134" i="7" s="1"/>
  <c r="B3133" i="7"/>
  <c r="A3133" i="7" s="1"/>
  <c r="B3132" i="7"/>
  <c r="A3132" i="7" s="1"/>
  <c r="B3131" i="7"/>
  <c r="A3131" i="7" s="1"/>
  <c r="B3130" i="7"/>
  <c r="A3130" i="7" s="1"/>
  <c r="B3129" i="7"/>
  <c r="A3129" i="7" s="1"/>
  <c r="B3128" i="7"/>
  <c r="A3128" i="7" s="1"/>
  <c r="B3127" i="7"/>
  <c r="A3127" i="7" s="1"/>
  <c r="B3126" i="7"/>
  <c r="A3126" i="7" s="1"/>
  <c r="B3125" i="7"/>
  <c r="A3125" i="7" s="1"/>
  <c r="B3124" i="7"/>
  <c r="A3124" i="7" s="1"/>
  <c r="B3123" i="7"/>
  <c r="A3123" i="7" s="1"/>
  <c r="B3122" i="7"/>
  <c r="A3122" i="7" s="1"/>
  <c r="B3121" i="7"/>
  <c r="A3121" i="7" s="1"/>
  <c r="B3120" i="7"/>
  <c r="A3120" i="7" s="1"/>
  <c r="B3119" i="7"/>
  <c r="A3119" i="7" s="1"/>
  <c r="B3118" i="7"/>
  <c r="A3118" i="7" s="1"/>
  <c r="B3117" i="7"/>
  <c r="A3117" i="7" s="1"/>
  <c r="B3116" i="7"/>
  <c r="A3116" i="7" s="1"/>
  <c r="B3115" i="7"/>
  <c r="A3115" i="7" s="1"/>
  <c r="B3114" i="7"/>
  <c r="A3114" i="7" s="1"/>
  <c r="B3113" i="7"/>
  <c r="A3113" i="7" s="1"/>
  <c r="B3112" i="7"/>
  <c r="A3112" i="7" s="1"/>
  <c r="B3111" i="7"/>
  <c r="A3111" i="7" s="1"/>
  <c r="B3110" i="7"/>
  <c r="A3110" i="7" s="1"/>
  <c r="B3109" i="7"/>
  <c r="A3109" i="7" s="1"/>
  <c r="B3108" i="7"/>
  <c r="A3108" i="7" s="1"/>
  <c r="B3107" i="7"/>
  <c r="A3107" i="7" s="1"/>
  <c r="B3106" i="7"/>
  <c r="A3106" i="7" s="1"/>
  <c r="B3105" i="7"/>
  <c r="A3105" i="7" s="1"/>
  <c r="B3104" i="7"/>
  <c r="A3104" i="7" s="1"/>
  <c r="B3103" i="7"/>
  <c r="A3103" i="7" s="1"/>
  <c r="B3102" i="7"/>
  <c r="A3102" i="7" s="1"/>
  <c r="B3101" i="7"/>
  <c r="A3101" i="7" s="1"/>
  <c r="B3100" i="7"/>
  <c r="A3100" i="7" s="1"/>
  <c r="B3099" i="7"/>
  <c r="A3099" i="7" s="1"/>
  <c r="B3098" i="7"/>
  <c r="A3098" i="7" s="1"/>
  <c r="B3097" i="7"/>
  <c r="A3097" i="7" s="1"/>
  <c r="B3096" i="7"/>
  <c r="A3096" i="7" s="1"/>
  <c r="B3095" i="7"/>
  <c r="A3095" i="7" s="1"/>
  <c r="B3094" i="7"/>
  <c r="A3094" i="7" s="1"/>
  <c r="B3093" i="7"/>
  <c r="A3093" i="7" s="1"/>
  <c r="B3092" i="7"/>
  <c r="A3092" i="7" s="1"/>
  <c r="B3091" i="7"/>
  <c r="A3091" i="7" s="1"/>
  <c r="B3090" i="7"/>
  <c r="A3090" i="7" s="1"/>
  <c r="B3089" i="7"/>
  <c r="A3089" i="7" s="1"/>
  <c r="B3088" i="7"/>
  <c r="A3088" i="7" s="1"/>
  <c r="B3087" i="7"/>
  <c r="A3087" i="7" s="1"/>
  <c r="B3086" i="7"/>
  <c r="A3086" i="7" s="1"/>
  <c r="B3085" i="7"/>
  <c r="A3085" i="7" s="1"/>
  <c r="B3084" i="7"/>
  <c r="A3084" i="7" s="1"/>
  <c r="B3083" i="7"/>
  <c r="A3083" i="7" s="1"/>
  <c r="B3082" i="7"/>
  <c r="A3082" i="7" s="1"/>
  <c r="B3081" i="7"/>
  <c r="A3081" i="7" s="1"/>
  <c r="B3080" i="7"/>
  <c r="A3080" i="7" s="1"/>
  <c r="B3079" i="7"/>
  <c r="A3079" i="7" s="1"/>
  <c r="B3078" i="7"/>
  <c r="A3078" i="7" s="1"/>
  <c r="B3077" i="7"/>
  <c r="A3077" i="7" s="1"/>
  <c r="B3076" i="7"/>
  <c r="A3076" i="7" s="1"/>
  <c r="B3075" i="7"/>
  <c r="A3075" i="7" s="1"/>
  <c r="B3074" i="7"/>
  <c r="A3074" i="7" s="1"/>
  <c r="B3073" i="7"/>
  <c r="A3073" i="7" s="1"/>
  <c r="B3072" i="7"/>
  <c r="A3072" i="7" s="1"/>
  <c r="B3071" i="7"/>
  <c r="A3071" i="7" s="1"/>
  <c r="B3070" i="7"/>
  <c r="A3070" i="7" s="1"/>
  <c r="B3069" i="7"/>
  <c r="A3069" i="7" s="1"/>
  <c r="B3068" i="7"/>
  <c r="A3068" i="7" s="1"/>
  <c r="B3067" i="7"/>
  <c r="A3067" i="7" s="1"/>
  <c r="B3066" i="7"/>
  <c r="A3066" i="7" s="1"/>
  <c r="B3065" i="7"/>
  <c r="A3065" i="7" s="1"/>
  <c r="B3064" i="7"/>
  <c r="A3064" i="7" s="1"/>
  <c r="B3063" i="7"/>
  <c r="A3063" i="7" s="1"/>
  <c r="B3062" i="7"/>
  <c r="A3062" i="7" s="1"/>
  <c r="B3061" i="7"/>
  <c r="A3061" i="7" s="1"/>
  <c r="B3060" i="7"/>
  <c r="A3060" i="7" s="1"/>
  <c r="B3059" i="7"/>
  <c r="A3059" i="7" s="1"/>
  <c r="B3058" i="7"/>
  <c r="A3058" i="7" s="1"/>
  <c r="B3057" i="7"/>
  <c r="A3057" i="7" s="1"/>
  <c r="B3056" i="7"/>
  <c r="A3056" i="7" s="1"/>
  <c r="B3055" i="7"/>
  <c r="A3055" i="7" s="1"/>
  <c r="B3054" i="7"/>
  <c r="A3054" i="7" s="1"/>
  <c r="B3053" i="7"/>
  <c r="A3053" i="7" s="1"/>
  <c r="B3052" i="7"/>
  <c r="A3052" i="7" s="1"/>
  <c r="B3051" i="7"/>
  <c r="A3051" i="7" s="1"/>
  <c r="B3050" i="7"/>
  <c r="A3050" i="7" s="1"/>
  <c r="B3049" i="7"/>
  <c r="A3049" i="7" s="1"/>
  <c r="B3048" i="7"/>
  <c r="A3048" i="7" s="1"/>
  <c r="B3047" i="7"/>
  <c r="A3047" i="7" s="1"/>
  <c r="B3046" i="7"/>
  <c r="A3046" i="7" s="1"/>
  <c r="B3045" i="7"/>
  <c r="A3045" i="7" s="1"/>
  <c r="B3044" i="7"/>
  <c r="A3044" i="7" s="1"/>
  <c r="B3043" i="7"/>
  <c r="A3043" i="7" s="1"/>
  <c r="B3042" i="7"/>
  <c r="A3042" i="7" s="1"/>
  <c r="B3041" i="7"/>
  <c r="A3041" i="7" s="1"/>
  <c r="B3040" i="7"/>
  <c r="A3040" i="7" s="1"/>
  <c r="B3039" i="7"/>
  <c r="A3039" i="7" s="1"/>
  <c r="B3038" i="7"/>
  <c r="A3038" i="7" s="1"/>
  <c r="B3037" i="7"/>
  <c r="A3037" i="7" s="1"/>
  <c r="B3036" i="7"/>
  <c r="A3036" i="7" s="1"/>
  <c r="B3035" i="7"/>
  <c r="A3035" i="7" s="1"/>
  <c r="B3034" i="7"/>
  <c r="A3034" i="7" s="1"/>
  <c r="B3033" i="7"/>
  <c r="A3033" i="7" s="1"/>
  <c r="B3032" i="7"/>
  <c r="A3032" i="7" s="1"/>
  <c r="B3031" i="7"/>
  <c r="A3031" i="7" s="1"/>
  <c r="B3030" i="7"/>
  <c r="A3030" i="7" s="1"/>
  <c r="B3029" i="7"/>
  <c r="A3029" i="7" s="1"/>
  <c r="B3028" i="7"/>
  <c r="A3028" i="7" s="1"/>
  <c r="B3027" i="7"/>
  <c r="A3027" i="7" s="1"/>
  <c r="B3026" i="7"/>
  <c r="A3026" i="7" s="1"/>
  <c r="B3025" i="7"/>
  <c r="A3025" i="7" s="1"/>
  <c r="B3024" i="7"/>
  <c r="A3024" i="7" s="1"/>
  <c r="B3023" i="7"/>
  <c r="A3023" i="7" s="1"/>
  <c r="B3022" i="7"/>
  <c r="A3022" i="7" s="1"/>
  <c r="B3021" i="7"/>
  <c r="A3021" i="7" s="1"/>
  <c r="B3020" i="7"/>
  <c r="A3020" i="7" s="1"/>
  <c r="B3019" i="7"/>
  <c r="A3019" i="7" s="1"/>
  <c r="B3018" i="7"/>
  <c r="A3018" i="7" s="1"/>
  <c r="B3017" i="7"/>
  <c r="A3017" i="7" s="1"/>
  <c r="B3016" i="7"/>
  <c r="A3016" i="7" s="1"/>
  <c r="B3015" i="7"/>
  <c r="A3015" i="7" s="1"/>
  <c r="B3014" i="7"/>
  <c r="A3014" i="7" s="1"/>
  <c r="B3013" i="7"/>
  <c r="A3013" i="7" s="1"/>
  <c r="B3012" i="7"/>
  <c r="A3012" i="7" s="1"/>
  <c r="B3011" i="7"/>
  <c r="A3011" i="7" s="1"/>
  <c r="B3010" i="7"/>
  <c r="A3010" i="7" s="1"/>
  <c r="B3009" i="7"/>
  <c r="A3009" i="7" s="1"/>
  <c r="B3008" i="7"/>
  <c r="A3008" i="7" s="1"/>
  <c r="B3007" i="7"/>
  <c r="A3007" i="7" s="1"/>
  <c r="B3006" i="7"/>
  <c r="A3006" i="7" s="1"/>
  <c r="B3005" i="7"/>
  <c r="A3005" i="7" s="1"/>
  <c r="B3004" i="7"/>
  <c r="A3004" i="7" s="1"/>
  <c r="B3003" i="7"/>
  <c r="A3003" i="7" s="1"/>
  <c r="B3002" i="7"/>
  <c r="A3002" i="7" s="1"/>
  <c r="B3001" i="7"/>
  <c r="A3001" i="7" s="1"/>
  <c r="B3000" i="7"/>
  <c r="A3000" i="7" s="1"/>
  <c r="B2999" i="7"/>
  <c r="A2999" i="7" s="1"/>
  <c r="B2998" i="7"/>
  <c r="A2998" i="7" s="1"/>
  <c r="B2997" i="7"/>
  <c r="A2997" i="7" s="1"/>
  <c r="B2996" i="7"/>
  <c r="A2996" i="7" s="1"/>
  <c r="B2995" i="7"/>
  <c r="A2995" i="7" s="1"/>
  <c r="B2994" i="7"/>
  <c r="A2994" i="7" s="1"/>
  <c r="B2993" i="7"/>
  <c r="A2993" i="7" s="1"/>
  <c r="B2992" i="7"/>
  <c r="A2992" i="7" s="1"/>
  <c r="B2991" i="7"/>
  <c r="A2991" i="7" s="1"/>
  <c r="B2990" i="7"/>
  <c r="A2990" i="7" s="1"/>
  <c r="B2989" i="7"/>
  <c r="A2989" i="7" s="1"/>
  <c r="B2988" i="7"/>
  <c r="A2988" i="7" s="1"/>
  <c r="B2987" i="7"/>
  <c r="A2987" i="7" s="1"/>
  <c r="B2986" i="7"/>
  <c r="A2986" i="7" s="1"/>
  <c r="B2985" i="7"/>
  <c r="A2985" i="7" s="1"/>
  <c r="B2984" i="7"/>
  <c r="A2984" i="7" s="1"/>
  <c r="B2983" i="7"/>
  <c r="A2983" i="7" s="1"/>
  <c r="B2982" i="7"/>
  <c r="A2982" i="7" s="1"/>
  <c r="B2981" i="7"/>
  <c r="A2981" i="7" s="1"/>
  <c r="B2980" i="7"/>
  <c r="A2980" i="7" s="1"/>
  <c r="B2979" i="7"/>
  <c r="A2979" i="7" s="1"/>
  <c r="B2978" i="7"/>
  <c r="A2978" i="7" s="1"/>
  <c r="B2977" i="7"/>
  <c r="A2977" i="7" s="1"/>
  <c r="B2976" i="7"/>
  <c r="A2976" i="7" s="1"/>
  <c r="B2975" i="7"/>
  <c r="A2975" i="7" s="1"/>
  <c r="B2974" i="7"/>
  <c r="A2974" i="7" s="1"/>
  <c r="B2973" i="7"/>
  <c r="A2973" i="7" s="1"/>
  <c r="B2972" i="7"/>
  <c r="A2972" i="7" s="1"/>
  <c r="B2971" i="7"/>
  <c r="A2971" i="7" s="1"/>
  <c r="B2970" i="7"/>
  <c r="A2970" i="7" s="1"/>
  <c r="B2969" i="7"/>
  <c r="A2969" i="7" s="1"/>
  <c r="B2968" i="7"/>
  <c r="A2968" i="7" s="1"/>
  <c r="B2967" i="7"/>
  <c r="A2967" i="7" s="1"/>
  <c r="B2966" i="7"/>
  <c r="A2966" i="7" s="1"/>
  <c r="B2965" i="7"/>
  <c r="A2965" i="7" s="1"/>
  <c r="B2964" i="7"/>
  <c r="A2964" i="7" s="1"/>
  <c r="B2963" i="7"/>
  <c r="A2963" i="7" s="1"/>
  <c r="B2962" i="7"/>
  <c r="A2962" i="7" s="1"/>
  <c r="B2961" i="7"/>
  <c r="A2961" i="7" s="1"/>
  <c r="B2960" i="7"/>
  <c r="A2960" i="7" s="1"/>
  <c r="B2959" i="7"/>
  <c r="A2959" i="7" s="1"/>
  <c r="B2958" i="7"/>
  <c r="A2958" i="7" s="1"/>
  <c r="B2957" i="7"/>
  <c r="A2957" i="7" s="1"/>
  <c r="B2956" i="7"/>
  <c r="A2956" i="7" s="1"/>
  <c r="B2955" i="7"/>
  <c r="A2955" i="7" s="1"/>
  <c r="B2954" i="7"/>
  <c r="A2954" i="7" s="1"/>
  <c r="B2953" i="7"/>
  <c r="A2953" i="7" s="1"/>
  <c r="B2952" i="7"/>
  <c r="A2952" i="7" s="1"/>
  <c r="B2951" i="7"/>
  <c r="A2951" i="7" s="1"/>
  <c r="B2950" i="7"/>
  <c r="A2950" i="7" s="1"/>
  <c r="B2949" i="7"/>
  <c r="A2949" i="7" s="1"/>
  <c r="B2948" i="7"/>
  <c r="A2948" i="7" s="1"/>
  <c r="B2947" i="7"/>
  <c r="A2947" i="7" s="1"/>
  <c r="B2946" i="7"/>
  <c r="A2946" i="7" s="1"/>
  <c r="B2945" i="7"/>
  <c r="A2945" i="7" s="1"/>
  <c r="B2944" i="7"/>
  <c r="A2944" i="7" s="1"/>
  <c r="B2943" i="7"/>
  <c r="A2943" i="7" s="1"/>
  <c r="B2942" i="7"/>
  <c r="A2942" i="7" s="1"/>
  <c r="B2941" i="7"/>
  <c r="A2941" i="7" s="1"/>
  <c r="B2940" i="7"/>
  <c r="A2940" i="7" s="1"/>
  <c r="B2939" i="7"/>
  <c r="A2939" i="7" s="1"/>
  <c r="B2938" i="7"/>
  <c r="A2938" i="7" s="1"/>
  <c r="B2937" i="7"/>
  <c r="A2937" i="7" s="1"/>
  <c r="B2936" i="7"/>
  <c r="A2936" i="7" s="1"/>
  <c r="B2935" i="7"/>
  <c r="A2935" i="7" s="1"/>
  <c r="B2934" i="7"/>
  <c r="A2934" i="7" s="1"/>
  <c r="B2933" i="7"/>
  <c r="A2933" i="7" s="1"/>
  <c r="B2932" i="7"/>
  <c r="A2932" i="7" s="1"/>
  <c r="B2931" i="7"/>
  <c r="A2931" i="7" s="1"/>
  <c r="B2930" i="7"/>
  <c r="A2930" i="7" s="1"/>
  <c r="B2929" i="7"/>
  <c r="A2929" i="7" s="1"/>
  <c r="B2928" i="7"/>
  <c r="A2928" i="7" s="1"/>
  <c r="B2927" i="7"/>
  <c r="A2927" i="7" s="1"/>
  <c r="B2926" i="7"/>
  <c r="A2926" i="7" s="1"/>
  <c r="B2925" i="7"/>
  <c r="A2925" i="7" s="1"/>
  <c r="B2924" i="7"/>
  <c r="A2924" i="7" s="1"/>
  <c r="B2923" i="7"/>
  <c r="A2923" i="7" s="1"/>
  <c r="B2922" i="7"/>
  <c r="A2922" i="7" s="1"/>
  <c r="B2921" i="7"/>
  <c r="A2921" i="7" s="1"/>
  <c r="B2920" i="7"/>
  <c r="A2920" i="7" s="1"/>
  <c r="B2919" i="7"/>
  <c r="A2919" i="7" s="1"/>
  <c r="B2918" i="7"/>
  <c r="A2918" i="7" s="1"/>
  <c r="B2917" i="7"/>
  <c r="A2917" i="7" s="1"/>
  <c r="B2916" i="7"/>
  <c r="A2916" i="7" s="1"/>
  <c r="B2915" i="7"/>
  <c r="A2915" i="7" s="1"/>
  <c r="B2914" i="7"/>
  <c r="A2914" i="7" s="1"/>
  <c r="B2913" i="7"/>
  <c r="A2913" i="7" s="1"/>
  <c r="B2912" i="7"/>
  <c r="A2912" i="7" s="1"/>
  <c r="B2911" i="7"/>
  <c r="A2911" i="7" s="1"/>
  <c r="B2910" i="7"/>
  <c r="A2910" i="7" s="1"/>
  <c r="B2909" i="7"/>
  <c r="A2909" i="7" s="1"/>
  <c r="B2908" i="7"/>
  <c r="A2908" i="7" s="1"/>
  <c r="B2907" i="7"/>
  <c r="A2907" i="7" s="1"/>
  <c r="B2906" i="7"/>
  <c r="A2906" i="7" s="1"/>
  <c r="B2905" i="7"/>
  <c r="A2905" i="7" s="1"/>
  <c r="B2904" i="7"/>
  <c r="A2904" i="7" s="1"/>
  <c r="B2903" i="7"/>
  <c r="A2903" i="7" s="1"/>
  <c r="B2902" i="7"/>
  <c r="A2902" i="7" s="1"/>
  <c r="B2901" i="7"/>
  <c r="A2901" i="7" s="1"/>
  <c r="B2900" i="7"/>
  <c r="A2900" i="7" s="1"/>
  <c r="B2899" i="7"/>
  <c r="A2899" i="7" s="1"/>
  <c r="B2898" i="7"/>
  <c r="A2898" i="7" s="1"/>
  <c r="B2897" i="7"/>
  <c r="A2897" i="7" s="1"/>
  <c r="B2896" i="7"/>
  <c r="A2896" i="7" s="1"/>
  <c r="B2895" i="7"/>
  <c r="A2895" i="7" s="1"/>
  <c r="B2894" i="7"/>
  <c r="A2894" i="7" s="1"/>
  <c r="B2893" i="7"/>
  <c r="A2893" i="7" s="1"/>
  <c r="B2892" i="7"/>
  <c r="A2892" i="7" s="1"/>
  <c r="B2891" i="7"/>
  <c r="A2891" i="7" s="1"/>
  <c r="B2890" i="7"/>
  <c r="A2890" i="7" s="1"/>
  <c r="B2889" i="7"/>
  <c r="A2889" i="7" s="1"/>
  <c r="B2888" i="7"/>
  <c r="A2888" i="7" s="1"/>
  <c r="B2887" i="7"/>
  <c r="A2887" i="7" s="1"/>
  <c r="B2886" i="7"/>
  <c r="A2886" i="7" s="1"/>
  <c r="B2885" i="7"/>
  <c r="A2885" i="7" s="1"/>
  <c r="B2884" i="7"/>
  <c r="A2884" i="7" s="1"/>
  <c r="B2883" i="7"/>
  <c r="A2883" i="7" s="1"/>
  <c r="B2882" i="7"/>
  <c r="A2882" i="7" s="1"/>
  <c r="B2881" i="7"/>
  <c r="A2881" i="7" s="1"/>
  <c r="B2880" i="7"/>
  <c r="A2880" i="7" s="1"/>
  <c r="B2879" i="7"/>
  <c r="A2879" i="7" s="1"/>
  <c r="B2878" i="7"/>
  <c r="A2878" i="7" s="1"/>
  <c r="B2877" i="7"/>
  <c r="A2877" i="7" s="1"/>
  <c r="B2876" i="7"/>
  <c r="A2876" i="7" s="1"/>
  <c r="B2875" i="7"/>
  <c r="A2875" i="7" s="1"/>
  <c r="B2874" i="7"/>
  <c r="A2874" i="7" s="1"/>
  <c r="B2873" i="7"/>
  <c r="A2873" i="7" s="1"/>
  <c r="B2872" i="7"/>
  <c r="A2872" i="7" s="1"/>
  <c r="B2871" i="7"/>
  <c r="A2871" i="7" s="1"/>
  <c r="B2870" i="7"/>
  <c r="A2870" i="7" s="1"/>
  <c r="B2869" i="7"/>
  <c r="A2869" i="7" s="1"/>
  <c r="B2868" i="7"/>
  <c r="A2868" i="7" s="1"/>
  <c r="B2867" i="7"/>
  <c r="A2867" i="7" s="1"/>
  <c r="B2866" i="7"/>
  <c r="A2866" i="7" s="1"/>
  <c r="B2865" i="7"/>
  <c r="A2865" i="7" s="1"/>
  <c r="B2864" i="7"/>
  <c r="A2864" i="7" s="1"/>
  <c r="B2863" i="7"/>
  <c r="A2863" i="7" s="1"/>
  <c r="B2862" i="7"/>
  <c r="A2862" i="7" s="1"/>
  <c r="B2861" i="7"/>
  <c r="A2861" i="7" s="1"/>
  <c r="B2860" i="7"/>
  <c r="A2860" i="7" s="1"/>
  <c r="B2859" i="7"/>
  <c r="A2859" i="7" s="1"/>
  <c r="B2858" i="7"/>
  <c r="A2858" i="7" s="1"/>
  <c r="B2857" i="7"/>
  <c r="A2857" i="7" s="1"/>
  <c r="B2856" i="7"/>
  <c r="A2856" i="7" s="1"/>
  <c r="B2855" i="7"/>
  <c r="A2855" i="7" s="1"/>
  <c r="B2854" i="7"/>
  <c r="A2854" i="7" s="1"/>
  <c r="B2853" i="7"/>
  <c r="A2853" i="7" s="1"/>
  <c r="B2852" i="7"/>
  <c r="A2852" i="7" s="1"/>
  <c r="B2851" i="7"/>
  <c r="A2851" i="7" s="1"/>
  <c r="B2850" i="7"/>
  <c r="A2850" i="7" s="1"/>
  <c r="B2849" i="7"/>
  <c r="A2849" i="7" s="1"/>
  <c r="B2848" i="7"/>
  <c r="A2848" i="7" s="1"/>
  <c r="B2847" i="7"/>
  <c r="A2847" i="7" s="1"/>
  <c r="B2846" i="7"/>
  <c r="A2846" i="7" s="1"/>
  <c r="B2845" i="7"/>
  <c r="A2845" i="7" s="1"/>
  <c r="B2844" i="7"/>
  <c r="A2844" i="7" s="1"/>
  <c r="B2843" i="7"/>
  <c r="A2843" i="7" s="1"/>
  <c r="B2842" i="7"/>
  <c r="A2842" i="7" s="1"/>
  <c r="B2841" i="7"/>
  <c r="A2841" i="7" s="1"/>
  <c r="B2840" i="7"/>
  <c r="A2840" i="7" s="1"/>
  <c r="B2839" i="7"/>
  <c r="A2839" i="7" s="1"/>
  <c r="B2838" i="7"/>
  <c r="A2838" i="7" s="1"/>
  <c r="B2837" i="7"/>
  <c r="A2837" i="7" s="1"/>
  <c r="B2836" i="7"/>
  <c r="A2836" i="7" s="1"/>
  <c r="B2835" i="7"/>
  <c r="A2835" i="7" s="1"/>
  <c r="B2834" i="7"/>
  <c r="A2834" i="7" s="1"/>
  <c r="B2833" i="7"/>
  <c r="A2833" i="7" s="1"/>
  <c r="B2832" i="7"/>
  <c r="A2832" i="7" s="1"/>
  <c r="B2831" i="7"/>
  <c r="A2831" i="7" s="1"/>
  <c r="B2830" i="7"/>
  <c r="A2830" i="7" s="1"/>
  <c r="B2829" i="7"/>
  <c r="A2829" i="7" s="1"/>
  <c r="B2828" i="7"/>
  <c r="A2828" i="7" s="1"/>
  <c r="B2827" i="7"/>
  <c r="A2827" i="7" s="1"/>
  <c r="B2826" i="7"/>
  <c r="A2826" i="7" s="1"/>
  <c r="B2825" i="7"/>
  <c r="A2825" i="7" s="1"/>
  <c r="B2824" i="7"/>
  <c r="A2824" i="7" s="1"/>
  <c r="B2823" i="7"/>
  <c r="A2823" i="7" s="1"/>
  <c r="B2822" i="7"/>
  <c r="A2822" i="7" s="1"/>
  <c r="B2821" i="7"/>
  <c r="A2821" i="7" s="1"/>
  <c r="B2820" i="7"/>
  <c r="A2820" i="7" s="1"/>
  <c r="B2819" i="7"/>
  <c r="A2819" i="7" s="1"/>
  <c r="B2818" i="7"/>
  <c r="A2818" i="7" s="1"/>
  <c r="B2817" i="7"/>
  <c r="A2817" i="7" s="1"/>
  <c r="B2816" i="7"/>
  <c r="A2816" i="7" s="1"/>
  <c r="B2815" i="7"/>
  <c r="A2815" i="7" s="1"/>
  <c r="B2814" i="7"/>
  <c r="A2814" i="7" s="1"/>
  <c r="B2813" i="7"/>
  <c r="A2813" i="7" s="1"/>
  <c r="B2812" i="7"/>
  <c r="A2812" i="7" s="1"/>
  <c r="B2811" i="7"/>
  <c r="A2811" i="7" s="1"/>
  <c r="B2810" i="7"/>
  <c r="A2810" i="7" s="1"/>
  <c r="B2809" i="7"/>
  <c r="A2809" i="7" s="1"/>
  <c r="B2808" i="7"/>
  <c r="A2808" i="7" s="1"/>
  <c r="B2807" i="7"/>
  <c r="A2807" i="7" s="1"/>
  <c r="B2806" i="7"/>
  <c r="A2806" i="7" s="1"/>
  <c r="B2805" i="7"/>
  <c r="A2805" i="7" s="1"/>
  <c r="B2804" i="7"/>
  <c r="A2804" i="7" s="1"/>
  <c r="B2803" i="7"/>
  <c r="A2803" i="7" s="1"/>
  <c r="B2802" i="7"/>
  <c r="A2802" i="7" s="1"/>
  <c r="B2801" i="7"/>
  <c r="A2801" i="7" s="1"/>
  <c r="B2800" i="7"/>
  <c r="A2800" i="7" s="1"/>
  <c r="B2799" i="7"/>
  <c r="A2799" i="7" s="1"/>
  <c r="B2798" i="7"/>
  <c r="A2798" i="7" s="1"/>
  <c r="B2797" i="7"/>
  <c r="A2797" i="7" s="1"/>
  <c r="B2796" i="7"/>
  <c r="A2796" i="7" s="1"/>
  <c r="B2795" i="7"/>
  <c r="A2795" i="7" s="1"/>
  <c r="B2794" i="7"/>
  <c r="A2794" i="7" s="1"/>
  <c r="B2793" i="7"/>
  <c r="A2793" i="7" s="1"/>
  <c r="B2792" i="7"/>
  <c r="A2792" i="7" s="1"/>
  <c r="B2791" i="7"/>
  <c r="A2791" i="7" s="1"/>
  <c r="B2790" i="7"/>
  <c r="A2790" i="7" s="1"/>
  <c r="B2789" i="7"/>
  <c r="A2789" i="7" s="1"/>
  <c r="B2788" i="7"/>
  <c r="A2788" i="7" s="1"/>
  <c r="B2787" i="7"/>
  <c r="A2787" i="7" s="1"/>
  <c r="B2786" i="7"/>
  <c r="A2786" i="7" s="1"/>
  <c r="B2785" i="7"/>
  <c r="A2785" i="7" s="1"/>
  <c r="B2784" i="7"/>
  <c r="A2784" i="7" s="1"/>
  <c r="B2783" i="7"/>
  <c r="A2783" i="7" s="1"/>
  <c r="B2782" i="7"/>
  <c r="A2782" i="7" s="1"/>
  <c r="B2781" i="7"/>
  <c r="A2781" i="7" s="1"/>
  <c r="B2780" i="7"/>
  <c r="A2780" i="7" s="1"/>
  <c r="B2779" i="7"/>
  <c r="A2779" i="7" s="1"/>
  <c r="B2778" i="7"/>
  <c r="A2778" i="7" s="1"/>
  <c r="B2777" i="7"/>
  <c r="A2777" i="7" s="1"/>
  <c r="B2776" i="7"/>
  <c r="A2776" i="7" s="1"/>
  <c r="B2775" i="7"/>
  <c r="A2775" i="7" s="1"/>
  <c r="B2774" i="7"/>
  <c r="A2774" i="7" s="1"/>
  <c r="B2773" i="7"/>
  <c r="A2773" i="7" s="1"/>
  <c r="B2772" i="7"/>
  <c r="A2772" i="7" s="1"/>
  <c r="B2771" i="7"/>
  <c r="A2771" i="7" s="1"/>
  <c r="B2770" i="7"/>
  <c r="A2770" i="7" s="1"/>
  <c r="B2769" i="7"/>
  <c r="A2769" i="7" s="1"/>
  <c r="B2768" i="7"/>
  <c r="A2768" i="7" s="1"/>
  <c r="B2767" i="7"/>
  <c r="A2767" i="7" s="1"/>
  <c r="B2766" i="7"/>
  <c r="A2766" i="7" s="1"/>
  <c r="B2765" i="7"/>
  <c r="A2765" i="7" s="1"/>
  <c r="B2764" i="7"/>
  <c r="A2764" i="7" s="1"/>
  <c r="B2763" i="7"/>
  <c r="A2763" i="7" s="1"/>
  <c r="B2762" i="7"/>
  <c r="A2762" i="7" s="1"/>
  <c r="B2761" i="7"/>
  <c r="A2761" i="7" s="1"/>
  <c r="B2760" i="7"/>
  <c r="A2760" i="7" s="1"/>
  <c r="B2759" i="7"/>
  <c r="A2759" i="7" s="1"/>
  <c r="B2758" i="7"/>
  <c r="A2758" i="7" s="1"/>
  <c r="B2757" i="7"/>
  <c r="A2757" i="7" s="1"/>
  <c r="B2756" i="7"/>
  <c r="A2756" i="7" s="1"/>
  <c r="B2755" i="7"/>
  <c r="A2755" i="7" s="1"/>
  <c r="B2754" i="7"/>
  <c r="A2754" i="7" s="1"/>
  <c r="B2753" i="7"/>
  <c r="A2753" i="7" s="1"/>
  <c r="B2752" i="7"/>
  <c r="A2752" i="7" s="1"/>
  <c r="B2751" i="7"/>
  <c r="A2751" i="7" s="1"/>
  <c r="B2750" i="7"/>
  <c r="A2750" i="7" s="1"/>
  <c r="B2749" i="7"/>
  <c r="A2749" i="7" s="1"/>
  <c r="B2748" i="7"/>
  <c r="A2748" i="7" s="1"/>
  <c r="B2747" i="7"/>
  <c r="A2747" i="7" s="1"/>
  <c r="B2746" i="7"/>
  <c r="A2746" i="7" s="1"/>
  <c r="B2745" i="7"/>
  <c r="A2745" i="7" s="1"/>
  <c r="B2744" i="7"/>
  <c r="A2744" i="7" s="1"/>
  <c r="B2743" i="7"/>
  <c r="A2743" i="7" s="1"/>
  <c r="B2742" i="7"/>
  <c r="A2742" i="7" s="1"/>
  <c r="B2741" i="7"/>
  <c r="A2741" i="7" s="1"/>
  <c r="B2740" i="7"/>
  <c r="A2740" i="7" s="1"/>
  <c r="B2739" i="7"/>
  <c r="A2739" i="7" s="1"/>
  <c r="B2738" i="7"/>
  <c r="A2738" i="7" s="1"/>
  <c r="B2737" i="7"/>
  <c r="A2737" i="7" s="1"/>
  <c r="B2736" i="7"/>
  <c r="A2736" i="7" s="1"/>
  <c r="B2735" i="7"/>
  <c r="A2735" i="7" s="1"/>
  <c r="B2734" i="7"/>
  <c r="A2734" i="7" s="1"/>
  <c r="B2733" i="7"/>
  <c r="A2733" i="7" s="1"/>
  <c r="B2732" i="7"/>
  <c r="A2732" i="7" s="1"/>
  <c r="B2731" i="7"/>
  <c r="A2731" i="7" s="1"/>
  <c r="B2730" i="7"/>
  <c r="A2730" i="7" s="1"/>
  <c r="B2729" i="7"/>
  <c r="A2729" i="7" s="1"/>
  <c r="B2728" i="7"/>
  <c r="A2728" i="7" s="1"/>
  <c r="B2727" i="7"/>
  <c r="A2727" i="7" s="1"/>
  <c r="B2726" i="7"/>
  <c r="A2726" i="7" s="1"/>
  <c r="B2725" i="7"/>
  <c r="A2725" i="7" s="1"/>
  <c r="B2724" i="7"/>
  <c r="A2724" i="7" s="1"/>
  <c r="B2723" i="7"/>
  <c r="A2723" i="7" s="1"/>
  <c r="B2722" i="7"/>
  <c r="A2722" i="7" s="1"/>
  <c r="B2721" i="7"/>
  <c r="A2721" i="7" s="1"/>
  <c r="B2720" i="7"/>
  <c r="A2720" i="7" s="1"/>
  <c r="B2719" i="7"/>
  <c r="A2719" i="7" s="1"/>
  <c r="B2718" i="7"/>
  <c r="A2718" i="7" s="1"/>
  <c r="B2717" i="7"/>
  <c r="A2717" i="7" s="1"/>
  <c r="B2716" i="7"/>
  <c r="A2716" i="7" s="1"/>
  <c r="B2715" i="7"/>
  <c r="A2715" i="7" s="1"/>
  <c r="B2714" i="7"/>
  <c r="A2714" i="7" s="1"/>
  <c r="B2713" i="7"/>
  <c r="A2713" i="7" s="1"/>
  <c r="B2712" i="7"/>
  <c r="A2712" i="7" s="1"/>
  <c r="B2711" i="7"/>
  <c r="A2711" i="7" s="1"/>
  <c r="B2710" i="7"/>
  <c r="A2710" i="7" s="1"/>
  <c r="B2709" i="7"/>
  <c r="A2709" i="7" s="1"/>
  <c r="B2708" i="7"/>
  <c r="A2708" i="7" s="1"/>
  <c r="B2707" i="7"/>
  <c r="A2707" i="7" s="1"/>
  <c r="B2706" i="7"/>
  <c r="A2706" i="7" s="1"/>
  <c r="B2705" i="7"/>
  <c r="A2705" i="7" s="1"/>
  <c r="B2704" i="7"/>
  <c r="A2704" i="7" s="1"/>
  <c r="B2703" i="7"/>
  <c r="A2703" i="7" s="1"/>
  <c r="B2702" i="7"/>
  <c r="A2702" i="7" s="1"/>
  <c r="B2701" i="7"/>
  <c r="A2701" i="7" s="1"/>
  <c r="B2700" i="7"/>
  <c r="A2700" i="7" s="1"/>
  <c r="B2699" i="7"/>
  <c r="A2699" i="7" s="1"/>
  <c r="B2698" i="7"/>
  <c r="A2698" i="7" s="1"/>
  <c r="B2697" i="7"/>
  <c r="A2697" i="7" s="1"/>
  <c r="B2696" i="7"/>
  <c r="A2696" i="7" s="1"/>
  <c r="B2695" i="7"/>
  <c r="A2695" i="7" s="1"/>
  <c r="B2694" i="7"/>
  <c r="A2694" i="7" s="1"/>
  <c r="B2693" i="7"/>
  <c r="A2693" i="7" s="1"/>
  <c r="B2692" i="7"/>
  <c r="A2692" i="7" s="1"/>
  <c r="B2691" i="7"/>
  <c r="A2691" i="7" s="1"/>
  <c r="B2690" i="7"/>
  <c r="A2690" i="7" s="1"/>
  <c r="B2689" i="7"/>
  <c r="A2689" i="7" s="1"/>
  <c r="B2688" i="7"/>
  <c r="A2688" i="7" s="1"/>
  <c r="B2687" i="7"/>
  <c r="A2687" i="7" s="1"/>
  <c r="B2686" i="7"/>
  <c r="A2686" i="7" s="1"/>
  <c r="B2685" i="7"/>
  <c r="A2685" i="7" s="1"/>
  <c r="B2684" i="7"/>
  <c r="A2684" i="7" s="1"/>
  <c r="B2683" i="7"/>
  <c r="A2683" i="7" s="1"/>
  <c r="B2682" i="7"/>
  <c r="A2682" i="7" s="1"/>
  <c r="B2681" i="7"/>
  <c r="A2681" i="7" s="1"/>
  <c r="B2680" i="7"/>
  <c r="A2680" i="7" s="1"/>
  <c r="B2679" i="7"/>
  <c r="A2679" i="7" s="1"/>
  <c r="B2678" i="7"/>
  <c r="A2678" i="7" s="1"/>
  <c r="B2677" i="7"/>
  <c r="A2677" i="7" s="1"/>
  <c r="B2676" i="7"/>
  <c r="A2676" i="7" s="1"/>
  <c r="B2675" i="7"/>
  <c r="A2675" i="7" s="1"/>
  <c r="B2674" i="7"/>
  <c r="A2674" i="7" s="1"/>
  <c r="B2673" i="7"/>
  <c r="A2673" i="7" s="1"/>
  <c r="B2672" i="7"/>
  <c r="A2672" i="7" s="1"/>
  <c r="B2671" i="7"/>
  <c r="A2671" i="7" s="1"/>
  <c r="B2670" i="7"/>
  <c r="A2670" i="7" s="1"/>
  <c r="B2669" i="7"/>
  <c r="A2669" i="7" s="1"/>
  <c r="B2668" i="7"/>
  <c r="A2668" i="7" s="1"/>
  <c r="B2667" i="7"/>
  <c r="A2667" i="7" s="1"/>
  <c r="B2666" i="7"/>
  <c r="A2666" i="7" s="1"/>
  <c r="B2665" i="7"/>
  <c r="A2665" i="7" s="1"/>
  <c r="B2664" i="7"/>
  <c r="A2664" i="7" s="1"/>
  <c r="B2663" i="7"/>
  <c r="A2663" i="7" s="1"/>
  <c r="B2662" i="7"/>
  <c r="A2662" i="7" s="1"/>
  <c r="B2661" i="7"/>
  <c r="A2661" i="7" s="1"/>
  <c r="B2660" i="7"/>
  <c r="A2660" i="7" s="1"/>
  <c r="B2659" i="7"/>
  <c r="A2659" i="7" s="1"/>
  <c r="B2658" i="7"/>
  <c r="A2658" i="7" s="1"/>
  <c r="B2657" i="7"/>
  <c r="A2657" i="7" s="1"/>
  <c r="B2656" i="7"/>
  <c r="A2656" i="7" s="1"/>
  <c r="B2655" i="7"/>
  <c r="A2655" i="7" s="1"/>
  <c r="B2654" i="7"/>
  <c r="A2654" i="7" s="1"/>
  <c r="B2653" i="7"/>
  <c r="A2653" i="7" s="1"/>
  <c r="B2652" i="7"/>
  <c r="A2652" i="7" s="1"/>
  <c r="B2651" i="7"/>
  <c r="A2651" i="7" s="1"/>
  <c r="B2650" i="7"/>
  <c r="A2650" i="7" s="1"/>
  <c r="B2649" i="7"/>
  <c r="A2649" i="7" s="1"/>
  <c r="B2648" i="7"/>
  <c r="A2648" i="7" s="1"/>
  <c r="B2647" i="7"/>
  <c r="A2647" i="7" s="1"/>
  <c r="B2646" i="7"/>
  <c r="A2646" i="7" s="1"/>
  <c r="B2645" i="7"/>
  <c r="A2645" i="7" s="1"/>
  <c r="B2644" i="7"/>
  <c r="A2644" i="7" s="1"/>
  <c r="B2643" i="7"/>
  <c r="A2643" i="7" s="1"/>
  <c r="B2642" i="7"/>
  <c r="A2642" i="7" s="1"/>
  <c r="B2641" i="7"/>
  <c r="A2641" i="7" s="1"/>
  <c r="B2640" i="7"/>
  <c r="A2640" i="7" s="1"/>
  <c r="B2639" i="7"/>
  <c r="A2639" i="7" s="1"/>
  <c r="B2638" i="7"/>
  <c r="A2638" i="7" s="1"/>
  <c r="B2637" i="7"/>
  <c r="A2637" i="7" s="1"/>
  <c r="B2636" i="7"/>
  <c r="A2636" i="7" s="1"/>
  <c r="B2635" i="7"/>
  <c r="A2635" i="7" s="1"/>
  <c r="B2634" i="7"/>
  <c r="A2634" i="7" s="1"/>
  <c r="B2633" i="7"/>
  <c r="A2633" i="7" s="1"/>
  <c r="B2632" i="7"/>
  <c r="A2632" i="7" s="1"/>
  <c r="B2631" i="7"/>
  <c r="A2631" i="7" s="1"/>
  <c r="B2630" i="7"/>
  <c r="A2630" i="7" s="1"/>
  <c r="B2629" i="7"/>
  <c r="A2629" i="7" s="1"/>
  <c r="B2628" i="7"/>
  <c r="A2628" i="7" s="1"/>
  <c r="B2627" i="7"/>
  <c r="A2627" i="7" s="1"/>
  <c r="B2626" i="7"/>
  <c r="A2626" i="7" s="1"/>
  <c r="B2625" i="7"/>
  <c r="A2625" i="7" s="1"/>
  <c r="B2624" i="7"/>
  <c r="A2624" i="7" s="1"/>
  <c r="B2623" i="7"/>
  <c r="A2623" i="7" s="1"/>
  <c r="B2622" i="7"/>
  <c r="A2622" i="7" s="1"/>
  <c r="B2621" i="7"/>
  <c r="A2621" i="7" s="1"/>
  <c r="B2620" i="7"/>
  <c r="A2620" i="7" s="1"/>
  <c r="B2619" i="7"/>
  <c r="A2619" i="7" s="1"/>
  <c r="B2618" i="7"/>
  <c r="A2618" i="7" s="1"/>
  <c r="B2617" i="7"/>
  <c r="A2617" i="7" s="1"/>
  <c r="B2616" i="7"/>
  <c r="A2616" i="7" s="1"/>
  <c r="B2615" i="7"/>
  <c r="A2615" i="7" s="1"/>
  <c r="B2614" i="7"/>
  <c r="A2614" i="7" s="1"/>
  <c r="B2613" i="7"/>
  <c r="A2613" i="7" s="1"/>
  <c r="B2612" i="7"/>
  <c r="A2612" i="7" s="1"/>
  <c r="B2611" i="7"/>
  <c r="A2611" i="7" s="1"/>
  <c r="B2610" i="7"/>
  <c r="A2610" i="7" s="1"/>
  <c r="B2609" i="7"/>
  <c r="A2609" i="7" s="1"/>
  <c r="B2608" i="7"/>
  <c r="A2608" i="7" s="1"/>
  <c r="B2607" i="7"/>
  <c r="A2607" i="7" s="1"/>
  <c r="B2606" i="7"/>
  <c r="A2606" i="7" s="1"/>
  <c r="B2605" i="7"/>
  <c r="A2605" i="7" s="1"/>
  <c r="B2604" i="7"/>
  <c r="A2604" i="7" s="1"/>
  <c r="B2603" i="7"/>
  <c r="A2603" i="7" s="1"/>
  <c r="B2602" i="7"/>
  <c r="A2602" i="7" s="1"/>
  <c r="B2601" i="7"/>
  <c r="A2601" i="7" s="1"/>
  <c r="B2600" i="7"/>
  <c r="A2600" i="7" s="1"/>
  <c r="B2599" i="7"/>
  <c r="A2599" i="7" s="1"/>
  <c r="B2598" i="7"/>
  <c r="A2598" i="7" s="1"/>
  <c r="B2597" i="7"/>
  <c r="A2597" i="7" s="1"/>
  <c r="B2596" i="7"/>
  <c r="A2596" i="7" s="1"/>
  <c r="B2595" i="7"/>
  <c r="A2595" i="7" s="1"/>
  <c r="B2594" i="7"/>
  <c r="A2594" i="7" s="1"/>
  <c r="B2593" i="7"/>
  <c r="A2593" i="7" s="1"/>
  <c r="B2592" i="7"/>
  <c r="A2592" i="7" s="1"/>
  <c r="B2591" i="7"/>
  <c r="A2591" i="7" s="1"/>
  <c r="B2590" i="7"/>
  <c r="A2590" i="7" s="1"/>
  <c r="B2589" i="7"/>
  <c r="A2589" i="7" s="1"/>
  <c r="B2588" i="7"/>
  <c r="A2588" i="7" s="1"/>
  <c r="B2587" i="7"/>
  <c r="A2587" i="7" s="1"/>
  <c r="B2586" i="7"/>
  <c r="A2586" i="7" s="1"/>
  <c r="B2585" i="7"/>
  <c r="A2585" i="7" s="1"/>
  <c r="B2584" i="7"/>
  <c r="A2584" i="7" s="1"/>
  <c r="B2583" i="7"/>
  <c r="A2583" i="7" s="1"/>
  <c r="B2582" i="7"/>
  <c r="A2582" i="7" s="1"/>
  <c r="B2581" i="7"/>
  <c r="A2581" i="7" s="1"/>
  <c r="B2580" i="7"/>
  <c r="A2580" i="7" s="1"/>
  <c r="B2579" i="7"/>
  <c r="A2579" i="7" s="1"/>
  <c r="B2578" i="7"/>
  <c r="A2578" i="7" s="1"/>
  <c r="B2577" i="7"/>
  <c r="A2577" i="7" s="1"/>
  <c r="B2576" i="7"/>
  <c r="A2576" i="7" s="1"/>
  <c r="B2575" i="7"/>
  <c r="A2575" i="7" s="1"/>
  <c r="B2574" i="7"/>
  <c r="A2574" i="7" s="1"/>
  <c r="B2573" i="7"/>
  <c r="A2573" i="7" s="1"/>
  <c r="B2572" i="7"/>
  <c r="A2572" i="7" s="1"/>
  <c r="B2571" i="7"/>
  <c r="A2571" i="7" s="1"/>
  <c r="B2570" i="7"/>
  <c r="A2570" i="7" s="1"/>
  <c r="B2569" i="7"/>
  <c r="A2569" i="7" s="1"/>
  <c r="B2568" i="7"/>
  <c r="A2568" i="7" s="1"/>
  <c r="B2567" i="7"/>
  <c r="A2567" i="7" s="1"/>
  <c r="B2566" i="7"/>
  <c r="A2566" i="7" s="1"/>
  <c r="B2565" i="7"/>
  <c r="A2565" i="7" s="1"/>
  <c r="B2564" i="7"/>
  <c r="A2564" i="7" s="1"/>
  <c r="B2563" i="7"/>
  <c r="A2563" i="7" s="1"/>
  <c r="B2562" i="7"/>
  <c r="A2562" i="7" s="1"/>
  <c r="B2561" i="7"/>
  <c r="A2561" i="7" s="1"/>
  <c r="B2560" i="7"/>
  <c r="A2560" i="7" s="1"/>
  <c r="B2559" i="7"/>
  <c r="A2559" i="7" s="1"/>
  <c r="B2558" i="7"/>
  <c r="A2558" i="7" s="1"/>
  <c r="B2557" i="7"/>
  <c r="A2557" i="7" s="1"/>
  <c r="B2556" i="7"/>
  <c r="A2556" i="7" s="1"/>
  <c r="B2555" i="7"/>
  <c r="A2555" i="7" s="1"/>
  <c r="B2554" i="7"/>
  <c r="A2554" i="7" s="1"/>
  <c r="B2553" i="7"/>
  <c r="A2553" i="7" s="1"/>
  <c r="B2552" i="7"/>
  <c r="A2552" i="7" s="1"/>
  <c r="B2551" i="7"/>
  <c r="A2551" i="7" s="1"/>
  <c r="B2550" i="7"/>
  <c r="A2550" i="7" s="1"/>
  <c r="B2549" i="7"/>
  <c r="A2549" i="7" s="1"/>
  <c r="B2548" i="7"/>
  <c r="A2548" i="7" s="1"/>
  <c r="B2547" i="7"/>
  <c r="A2547" i="7" s="1"/>
  <c r="B2546" i="7"/>
  <c r="A2546" i="7" s="1"/>
  <c r="B2545" i="7"/>
  <c r="A2545" i="7" s="1"/>
  <c r="B2544" i="7"/>
  <c r="A2544" i="7" s="1"/>
  <c r="B2543" i="7"/>
  <c r="A2543" i="7" s="1"/>
  <c r="B2542" i="7"/>
  <c r="A2542" i="7" s="1"/>
  <c r="B2541" i="7"/>
  <c r="A2541" i="7" s="1"/>
  <c r="B2540" i="7"/>
  <c r="A2540" i="7" s="1"/>
  <c r="B2539" i="7"/>
  <c r="A2539" i="7" s="1"/>
  <c r="B2538" i="7"/>
  <c r="A2538" i="7" s="1"/>
  <c r="B2537" i="7"/>
  <c r="A2537" i="7" s="1"/>
  <c r="B2536" i="7"/>
  <c r="A2536" i="7" s="1"/>
  <c r="B2535" i="7"/>
  <c r="A2535" i="7" s="1"/>
  <c r="B2534" i="7"/>
  <c r="A2534" i="7" s="1"/>
  <c r="B2533" i="7"/>
  <c r="A2533" i="7" s="1"/>
  <c r="B2532" i="7"/>
  <c r="A2532" i="7" s="1"/>
  <c r="B2531" i="7"/>
  <c r="A2531" i="7" s="1"/>
  <c r="B2530" i="7"/>
  <c r="A2530" i="7" s="1"/>
  <c r="B2529" i="7"/>
  <c r="A2529" i="7" s="1"/>
  <c r="B2528" i="7"/>
  <c r="A2528" i="7" s="1"/>
  <c r="B2527" i="7"/>
  <c r="A2527" i="7" s="1"/>
  <c r="B2526" i="7"/>
  <c r="A2526" i="7" s="1"/>
  <c r="B2525" i="7"/>
  <c r="A2525" i="7" s="1"/>
  <c r="B2524" i="7"/>
  <c r="A2524" i="7" s="1"/>
  <c r="B2523" i="7"/>
  <c r="A2523" i="7" s="1"/>
  <c r="B2522" i="7"/>
  <c r="A2522" i="7" s="1"/>
  <c r="B2521" i="7"/>
  <c r="A2521" i="7" s="1"/>
  <c r="B2520" i="7"/>
  <c r="A2520" i="7" s="1"/>
  <c r="B2519" i="7"/>
  <c r="A2519" i="7" s="1"/>
  <c r="B2518" i="7"/>
  <c r="A2518" i="7" s="1"/>
  <c r="B2517" i="7"/>
  <c r="A2517" i="7" s="1"/>
  <c r="B2516" i="7"/>
  <c r="A2516" i="7" s="1"/>
  <c r="B2515" i="7"/>
  <c r="A2515" i="7" s="1"/>
  <c r="B2514" i="7"/>
  <c r="A2514" i="7" s="1"/>
  <c r="B2513" i="7"/>
  <c r="A2513" i="7" s="1"/>
  <c r="B2512" i="7"/>
  <c r="A2512" i="7" s="1"/>
  <c r="B2511" i="7"/>
  <c r="A2511" i="7" s="1"/>
  <c r="B2510" i="7"/>
  <c r="A2510" i="7" s="1"/>
  <c r="B2509" i="7"/>
  <c r="A2509" i="7" s="1"/>
  <c r="B2508" i="7"/>
  <c r="A2508" i="7" s="1"/>
  <c r="B2507" i="7"/>
  <c r="A2507" i="7" s="1"/>
  <c r="B2506" i="7"/>
  <c r="A2506" i="7" s="1"/>
  <c r="B2505" i="7"/>
  <c r="A2505" i="7" s="1"/>
  <c r="B2504" i="7"/>
  <c r="A2504" i="7" s="1"/>
  <c r="B2503" i="7"/>
  <c r="A2503" i="7" s="1"/>
  <c r="B2502" i="7"/>
  <c r="A2502" i="7" s="1"/>
  <c r="B2501" i="7"/>
  <c r="A2501" i="7" s="1"/>
  <c r="B2500" i="7"/>
  <c r="A2500" i="7" s="1"/>
  <c r="B2499" i="7"/>
  <c r="A2499" i="7" s="1"/>
  <c r="B2498" i="7"/>
  <c r="A2498" i="7" s="1"/>
  <c r="B2497" i="7"/>
  <c r="A2497" i="7" s="1"/>
  <c r="B2496" i="7"/>
  <c r="A2496" i="7" s="1"/>
  <c r="B2495" i="7"/>
  <c r="A2495" i="7" s="1"/>
  <c r="B2494" i="7"/>
  <c r="A2494" i="7" s="1"/>
  <c r="B2493" i="7"/>
  <c r="A2493" i="7" s="1"/>
  <c r="B2492" i="7"/>
  <c r="A2492" i="7" s="1"/>
  <c r="B2491" i="7"/>
  <c r="A2491" i="7" s="1"/>
  <c r="B2490" i="7"/>
  <c r="A2490" i="7" s="1"/>
  <c r="B2489" i="7"/>
  <c r="A2489" i="7" s="1"/>
  <c r="B2488" i="7"/>
  <c r="A2488" i="7" s="1"/>
  <c r="B2487" i="7"/>
  <c r="A2487" i="7" s="1"/>
  <c r="B2486" i="7"/>
  <c r="A2486" i="7" s="1"/>
  <c r="B2485" i="7"/>
  <c r="A2485" i="7" s="1"/>
  <c r="B2484" i="7"/>
  <c r="A2484" i="7" s="1"/>
  <c r="B2483" i="7"/>
  <c r="A2483" i="7" s="1"/>
  <c r="B2482" i="7"/>
  <c r="A2482" i="7" s="1"/>
  <c r="B2481" i="7"/>
  <c r="A2481" i="7" s="1"/>
  <c r="B2480" i="7"/>
  <c r="A2480" i="7" s="1"/>
  <c r="B2479" i="7"/>
  <c r="A2479" i="7" s="1"/>
  <c r="B2478" i="7"/>
  <c r="A2478" i="7" s="1"/>
  <c r="B2477" i="7"/>
  <c r="A2477" i="7" s="1"/>
  <c r="B2476" i="7"/>
  <c r="A2476" i="7" s="1"/>
  <c r="B2475" i="7"/>
  <c r="A2475" i="7" s="1"/>
  <c r="B2474" i="7"/>
  <c r="A2474" i="7" s="1"/>
  <c r="B2473" i="7"/>
  <c r="A2473" i="7" s="1"/>
  <c r="B2472" i="7"/>
  <c r="A2472" i="7" s="1"/>
  <c r="B2471" i="7"/>
  <c r="A2471" i="7" s="1"/>
  <c r="B2470" i="7"/>
  <c r="A2470" i="7" s="1"/>
  <c r="B2469" i="7"/>
  <c r="A2469" i="7" s="1"/>
  <c r="B2468" i="7"/>
  <c r="A2468" i="7" s="1"/>
  <c r="B2467" i="7"/>
  <c r="A2467" i="7" s="1"/>
  <c r="B2466" i="7"/>
  <c r="A2466" i="7" s="1"/>
  <c r="B2465" i="7"/>
  <c r="A2465" i="7" s="1"/>
  <c r="B2464" i="7"/>
  <c r="A2464" i="7" s="1"/>
  <c r="B2463" i="7"/>
  <c r="A2463" i="7" s="1"/>
  <c r="B2462" i="7"/>
  <c r="A2462" i="7" s="1"/>
  <c r="B2461" i="7"/>
  <c r="A2461" i="7" s="1"/>
  <c r="B2460" i="7"/>
  <c r="A2460" i="7" s="1"/>
  <c r="B2459" i="7"/>
  <c r="A2459" i="7" s="1"/>
  <c r="B2458" i="7"/>
  <c r="A2458" i="7" s="1"/>
  <c r="B2457" i="7"/>
  <c r="A2457" i="7" s="1"/>
  <c r="B2456" i="7"/>
  <c r="A2456" i="7" s="1"/>
  <c r="B2455" i="7"/>
  <c r="A2455" i="7" s="1"/>
  <c r="B2454" i="7"/>
  <c r="A2454" i="7" s="1"/>
  <c r="B2453" i="7"/>
  <c r="A2453" i="7" s="1"/>
  <c r="B2452" i="7"/>
  <c r="A2452" i="7" s="1"/>
  <c r="B2451" i="7"/>
  <c r="A2451" i="7" s="1"/>
  <c r="B2450" i="7"/>
  <c r="A2450" i="7" s="1"/>
  <c r="B2449" i="7"/>
  <c r="A2449" i="7" s="1"/>
  <c r="B2448" i="7"/>
  <c r="A2448" i="7" s="1"/>
  <c r="B2447" i="7"/>
  <c r="A2447" i="7" s="1"/>
  <c r="B2446" i="7"/>
  <c r="A2446" i="7" s="1"/>
  <c r="B2445" i="7"/>
  <c r="A2445" i="7" s="1"/>
  <c r="B2444" i="7"/>
  <c r="A2444" i="7" s="1"/>
  <c r="B2443" i="7"/>
  <c r="A2443" i="7" s="1"/>
  <c r="B2442" i="7"/>
  <c r="A2442" i="7" s="1"/>
  <c r="B2441" i="7"/>
  <c r="A2441" i="7" s="1"/>
  <c r="B2440" i="7"/>
  <c r="A2440" i="7" s="1"/>
  <c r="B2439" i="7"/>
  <c r="A2439" i="7" s="1"/>
  <c r="B2438" i="7"/>
  <c r="A2438" i="7" s="1"/>
  <c r="B2437" i="7"/>
  <c r="A2437" i="7" s="1"/>
  <c r="B2436" i="7"/>
  <c r="A2436" i="7" s="1"/>
  <c r="B2435" i="7"/>
  <c r="A2435" i="7" s="1"/>
  <c r="B2434" i="7"/>
  <c r="A2434" i="7" s="1"/>
  <c r="B2433" i="7"/>
  <c r="A2433" i="7" s="1"/>
  <c r="B2432" i="7"/>
  <c r="A2432" i="7" s="1"/>
  <c r="B2431" i="7"/>
  <c r="A2431" i="7" s="1"/>
  <c r="B2430" i="7"/>
  <c r="A2430" i="7" s="1"/>
  <c r="B2429" i="7"/>
  <c r="A2429" i="7" s="1"/>
  <c r="B2428" i="7"/>
  <c r="A2428" i="7" s="1"/>
  <c r="B2427" i="7"/>
  <c r="A2427" i="7" s="1"/>
  <c r="B2426" i="7"/>
  <c r="A2426" i="7" s="1"/>
  <c r="B2425" i="7"/>
  <c r="A2425" i="7" s="1"/>
  <c r="B2424" i="7"/>
  <c r="A2424" i="7" s="1"/>
  <c r="B2423" i="7"/>
  <c r="A2423" i="7" s="1"/>
  <c r="B2422" i="7"/>
  <c r="A2422" i="7" s="1"/>
  <c r="B2421" i="7"/>
  <c r="A2421" i="7" s="1"/>
  <c r="B2420" i="7"/>
  <c r="A2420" i="7" s="1"/>
  <c r="B2419" i="7"/>
  <c r="A2419" i="7" s="1"/>
  <c r="B2418" i="7"/>
  <c r="A2418" i="7" s="1"/>
  <c r="B2417" i="7"/>
  <c r="A2417" i="7" s="1"/>
  <c r="B2416" i="7"/>
  <c r="A2416" i="7" s="1"/>
  <c r="B2415" i="7"/>
  <c r="A2415" i="7" s="1"/>
  <c r="B2414" i="7"/>
  <c r="A2414" i="7" s="1"/>
  <c r="B2413" i="7"/>
  <c r="A2413" i="7" s="1"/>
  <c r="B2412" i="7"/>
  <c r="A2412" i="7" s="1"/>
  <c r="B2411" i="7"/>
  <c r="A2411" i="7" s="1"/>
  <c r="B2410" i="7"/>
  <c r="A2410" i="7" s="1"/>
  <c r="B2409" i="7"/>
  <c r="A2409" i="7" s="1"/>
  <c r="B2408" i="7"/>
  <c r="A2408" i="7" s="1"/>
  <c r="B2407" i="7"/>
  <c r="A2407" i="7" s="1"/>
  <c r="B2406" i="7"/>
  <c r="A2406" i="7" s="1"/>
  <c r="B2405" i="7"/>
  <c r="A2405" i="7" s="1"/>
  <c r="B2404" i="7"/>
  <c r="A2404" i="7" s="1"/>
  <c r="B2403" i="7"/>
  <c r="A2403" i="7" s="1"/>
  <c r="B2402" i="7"/>
  <c r="A2402" i="7" s="1"/>
  <c r="B2401" i="7"/>
  <c r="A2401" i="7" s="1"/>
  <c r="B2400" i="7"/>
  <c r="A2400" i="7" s="1"/>
  <c r="B2399" i="7"/>
  <c r="A2399" i="7" s="1"/>
  <c r="B2398" i="7"/>
  <c r="A2398" i="7" s="1"/>
  <c r="B2397" i="7"/>
  <c r="A2397" i="7" s="1"/>
  <c r="B2396" i="7"/>
  <c r="A2396" i="7" s="1"/>
  <c r="B2395" i="7"/>
  <c r="A2395" i="7" s="1"/>
  <c r="B2394" i="7"/>
  <c r="A2394" i="7" s="1"/>
  <c r="B2393" i="7"/>
  <c r="A2393" i="7" s="1"/>
  <c r="B2392" i="7"/>
  <c r="A2392" i="7" s="1"/>
  <c r="B2391" i="7"/>
  <c r="A2391" i="7" s="1"/>
  <c r="B2390" i="7"/>
  <c r="A2390" i="7" s="1"/>
  <c r="B2389" i="7"/>
  <c r="A2389" i="7" s="1"/>
  <c r="B2388" i="7"/>
  <c r="A2388" i="7" s="1"/>
  <c r="B2387" i="7"/>
  <c r="A2387" i="7" s="1"/>
  <c r="B2386" i="7"/>
  <c r="A2386" i="7" s="1"/>
  <c r="B2385" i="7"/>
  <c r="A2385" i="7" s="1"/>
  <c r="B2384" i="7"/>
  <c r="A2384" i="7" s="1"/>
  <c r="B2383" i="7"/>
  <c r="A2383" i="7" s="1"/>
  <c r="B2382" i="7"/>
  <c r="A2382" i="7" s="1"/>
  <c r="B2381" i="7"/>
  <c r="A2381" i="7" s="1"/>
  <c r="B2380" i="7"/>
  <c r="A2380" i="7" s="1"/>
  <c r="B2379" i="7"/>
  <c r="A2379" i="7" s="1"/>
  <c r="B2378" i="7"/>
  <c r="A2378" i="7" s="1"/>
  <c r="B2377" i="7"/>
  <c r="A2377" i="7" s="1"/>
  <c r="B2376" i="7"/>
  <c r="A2376" i="7" s="1"/>
  <c r="B2375" i="7"/>
  <c r="A2375" i="7" s="1"/>
  <c r="B2374" i="7"/>
  <c r="A2374" i="7" s="1"/>
  <c r="B2373" i="7"/>
  <c r="A2373" i="7" s="1"/>
  <c r="B2372" i="7"/>
  <c r="A2372" i="7" s="1"/>
  <c r="B2371" i="7"/>
  <c r="A2371" i="7" s="1"/>
  <c r="B2370" i="7"/>
  <c r="A2370" i="7" s="1"/>
  <c r="B2369" i="7"/>
  <c r="A2369" i="7" s="1"/>
  <c r="B2368" i="7"/>
  <c r="A2368" i="7" s="1"/>
  <c r="B2367" i="7"/>
  <c r="A2367" i="7" s="1"/>
  <c r="B2366" i="7"/>
  <c r="A2366" i="7" s="1"/>
  <c r="B2365" i="7"/>
  <c r="A2365" i="7" s="1"/>
  <c r="B2364" i="7"/>
  <c r="A2364" i="7" s="1"/>
  <c r="B2363" i="7"/>
  <c r="A2363" i="7" s="1"/>
  <c r="B2362" i="7"/>
  <c r="A2362" i="7" s="1"/>
  <c r="B2361" i="7"/>
  <c r="A2361" i="7" s="1"/>
  <c r="B2360" i="7"/>
  <c r="A2360" i="7" s="1"/>
  <c r="B2359" i="7"/>
  <c r="A2359" i="7" s="1"/>
  <c r="B2358" i="7"/>
  <c r="A2358" i="7" s="1"/>
  <c r="B2357" i="7"/>
  <c r="A2357" i="7" s="1"/>
  <c r="B2356" i="7"/>
  <c r="A2356" i="7" s="1"/>
  <c r="B2355" i="7"/>
  <c r="A2355" i="7" s="1"/>
  <c r="B2354" i="7"/>
  <c r="A2354" i="7" s="1"/>
  <c r="B2353" i="7"/>
  <c r="A2353" i="7" s="1"/>
  <c r="B2352" i="7"/>
  <c r="A2352" i="7" s="1"/>
  <c r="B2351" i="7"/>
  <c r="A2351" i="7" s="1"/>
  <c r="B2350" i="7"/>
  <c r="A2350" i="7" s="1"/>
  <c r="B2349" i="7"/>
  <c r="A2349" i="7" s="1"/>
  <c r="B2348" i="7"/>
  <c r="A2348" i="7" s="1"/>
  <c r="B2347" i="7"/>
  <c r="A2347" i="7" s="1"/>
  <c r="B2346" i="7"/>
  <c r="A2346" i="7" s="1"/>
  <c r="B2345" i="7"/>
  <c r="A2345" i="7" s="1"/>
  <c r="B2344" i="7"/>
  <c r="A2344" i="7" s="1"/>
  <c r="B2343" i="7"/>
  <c r="A2343" i="7" s="1"/>
  <c r="B2342" i="7"/>
  <c r="A2342" i="7" s="1"/>
  <c r="B2341" i="7"/>
  <c r="A2341" i="7" s="1"/>
  <c r="B2340" i="7"/>
  <c r="A2340" i="7" s="1"/>
  <c r="B2339" i="7"/>
  <c r="A2339" i="7" s="1"/>
  <c r="B2338" i="7"/>
  <c r="A2338" i="7" s="1"/>
  <c r="B2337" i="7"/>
  <c r="A2337" i="7" s="1"/>
  <c r="B2336" i="7"/>
  <c r="A2336" i="7" s="1"/>
  <c r="B2335" i="7"/>
  <c r="A2335" i="7" s="1"/>
  <c r="B2334" i="7"/>
  <c r="A2334" i="7" s="1"/>
  <c r="B2333" i="7"/>
  <c r="A2333" i="7" s="1"/>
  <c r="B2332" i="7"/>
  <c r="A2332" i="7" s="1"/>
  <c r="B2331" i="7"/>
  <c r="A2331" i="7" s="1"/>
  <c r="B2330" i="7"/>
  <c r="A2330" i="7" s="1"/>
  <c r="B2329" i="7"/>
  <c r="A2329" i="7" s="1"/>
  <c r="B2328" i="7"/>
  <c r="A2328" i="7" s="1"/>
  <c r="B2327" i="7"/>
  <c r="A2327" i="7" s="1"/>
  <c r="B2326" i="7"/>
  <c r="A2326" i="7" s="1"/>
  <c r="B2325" i="7"/>
  <c r="A2325" i="7" s="1"/>
  <c r="B2324" i="7"/>
  <c r="A2324" i="7" s="1"/>
  <c r="B2323" i="7"/>
  <c r="A2323" i="7" s="1"/>
  <c r="B2322" i="7"/>
  <c r="A2322" i="7" s="1"/>
  <c r="B2321" i="7"/>
  <c r="A2321" i="7" s="1"/>
  <c r="B2320" i="7"/>
  <c r="A2320" i="7" s="1"/>
  <c r="B2319" i="7"/>
  <c r="A2319" i="7" s="1"/>
  <c r="B2318" i="7"/>
  <c r="A2318" i="7" s="1"/>
  <c r="B2317" i="7"/>
  <c r="A2317" i="7" s="1"/>
  <c r="B2316" i="7"/>
  <c r="A2316" i="7" s="1"/>
  <c r="B2315" i="7"/>
  <c r="A2315" i="7" s="1"/>
  <c r="B2314" i="7"/>
  <c r="A2314" i="7" s="1"/>
  <c r="B2313" i="7"/>
  <c r="A2313" i="7" s="1"/>
  <c r="B2312" i="7"/>
  <c r="A2312" i="7" s="1"/>
  <c r="B2311" i="7"/>
  <c r="A2311" i="7" s="1"/>
  <c r="B2310" i="7"/>
  <c r="A2310" i="7" s="1"/>
  <c r="B2309" i="7"/>
  <c r="A2309" i="7" s="1"/>
  <c r="B2308" i="7"/>
  <c r="A2308" i="7" s="1"/>
  <c r="B2307" i="7"/>
  <c r="A2307" i="7" s="1"/>
  <c r="B2306" i="7"/>
  <c r="A2306" i="7" s="1"/>
  <c r="B2305" i="7"/>
  <c r="A2305" i="7" s="1"/>
  <c r="B2304" i="7"/>
  <c r="A2304" i="7" s="1"/>
  <c r="B2303" i="7"/>
  <c r="A2303" i="7" s="1"/>
  <c r="B2302" i="7"/>
  <c r="A2302" i="7" s="1"/>
  <c r="B2301" i="7"/>
  <c r="A2301" i="7" s="1"/>
  <c r="B2300" i="7"/>
  <c r="A2300" i="7" s="1"/>
  <c r="B2299" i="7"/>
  <c r="A2299" i="7" s="1"/>
  <c r="B2298" i="7"/>
  <c r="A2298" i="7" s="1"/>
  <c r="B2297" i="7"/>
  <c r="A2297" i="7" s="1"/>
  <c r="B2296" i="7"/>
  <c r="A2296" i="7" s="1"/>
  <c r="B2295" i="7"/>
  <c r="A2295" i="7" s="1"/>
  <c r="B2294" i="7"/>
  <c r="A2294" i="7" s="1"/>
  <c r="B2293" i="7"/>
  <c r="A2293" i="7" s="1"/>
  <c r="B2292" i="7"/>
  <c r="A2292" i="7" s="1"/>
  <c r="B2291" i="7"/>
  <c r="A2291" i="7" s="1"/>
  <c r="B2290" i="7"/>
  <c r="A2290" i="7" s="1"/>
  <c r="B2289" i="7"/>
  <c r="A2289" i="7" s="1"/>
  <c r="B2288" i="7"/>
  <c r="A2288" i="7" s="1"/>
  <c r="B2287" i="7"/>
  <c r="A2287" i="7" s="1"/>
  <c r="B2286" i="7"/>
  <c r="A2286" i="7" s="1"/>
  <c r="B2285" i="7"/>
  <c r="A2285" i="7" s="1"/>
  <c r="B2284" i="7"/>
  <c r="A2284" i="7" s="1"/>
  <c r="B2283" i="7"/>
  <c r="A2283" i="7" s="1"/>
  <c r="B2282" i="7"/>
  <c r="A2282" i="7" s="1"/>
  <c r="B2281" i="7"/>
  <c r="A2281" i="7" s="1"/>
  <c r="B2280" i="7"/>
  <c r="A2280" i="7" s="1"/>
  <c r="B2279" i="7"/>
  <c r="A2279" i="7" s="1"/>
  <c r="B2278" i="7"/>
  <c r="A2278" i="7" s="1"/>
  <c r="B2277" i="7"/>
  <c r="A2277" i="7" s="1"/>
  <c r="B2276" i="7"/>
  <c r="A2276" i="7" s="1"/>
  <c r="B2275" i="7"/>
  <c r="A2275" i="7" s="1"/>
  <c r="B2274" i="7"/>
  <c r="A2274" i="7" s="1"/>
  <c r="B2273" i="7"/>
  <c r="A2273" i="7" s="1"/>
  <c r="B2272" i="7"/>
  <c r="A2272" i="7" s="1"/>
  <c r="B2271" i="7"/>
  <c r="A2271" i="7" s="1"/>
  <c r="B2270" i="7"/>
  <c r="A2270" i="7" s="1"/>
  <c r="B2269" i="7"/>
  <c r="A2269" i="7" s="1"/>
  <c r="B2268" i="7"/>
  <c r="A2268" i="7" s="1"/>
  <c r="B2267" i="7"/>
  <c r="A2267" i="7" s="1"/>
  <c r="B2266" i="7"/>
  <c r="A2266" i="7" s="1"/>
  <c r="B2265" i="7"/>
  <c r="A2265" i="7" s="1"/>
  <c r="B2264" i="7"/>
  <c r="A2264" i="7" s="1"/>
  <c r="B2263" i="7"/>
  <c r="A2263" i="7" s="1"/>
  <c r="B2262" i="7"/>
  <c r="A2262" i="7" s="1"/>
  <c r="B2261" i="7"/>
  <c r="A2261" i="7" s="1"/>
  <c r="B2260" i="7"/>
  <c r="A2260" i="7" s="1"/>
  <c r="B2259" i="7"/>
  <c r="A2259" i="7" s="1"/>
  <c r="B2258" i="7"/>
  <c r="A2258" i="7" s="1"/>
  <c r="B2257" i="7"/>
  <c r="A2257" i="7" s="1"/>
  <c r="B2256" i="7"/>
  <c r="A2256" i="7" s="1"/>
  <c r="B2255" i="7"/>
  <c r="A2255" i="7" s="1"/>
  <c r="B2254" i="7"/>
  <c r="A2254" i="7" s="1"/>
  <c r="B2253" i="7"/>
  <c r="A2253" i="7" s="1"/>
  <c r="B2252" i="7"/>
  <c r="A2252" i="7" s="1"/>
  <c r="B2251" i="7"/>
  <c r="A2251" i="7" s="1"/>
  <c r="B2250" i="7"/>
  <c r="A2250" i="7" s="1"/>
  <c r="B2249" i="7"/>
  <c r="A2249" i="7" s="1"/>
  <c r="B2248" i="7"/>
  <c r="A2248" i="7" s="1"/>
  <c r="B2247" i="7"/>
  <c r="A2247" i="7" s="1"/>
  <c r="B2246" i="7"/>
  <c r="A2246" i="7" s="1"/>
  <c r="B2245" i="7"/>
  <c r="A2245" i="7" s="1"/>
  <c r="B2244" i="7"/>
  <c r="A2244" i="7" s="1"/>
  <c r="B2243" i="7"/>
  <c r="A2243" i="7" s="1"/>
  <c r="B2242" i="7"/>
  <c r="A2242" i="7" s="1"/>
  <c r="B2241" i="7"/>
  <c r="A2241" i="7" s="1"/>
  <c r="B2240" i="7"/>
  <c r="A2240" i="7" s="1"/>
  <c r="B2239" i="7"/>
  <c r="A2239" i="7" s="1"/>
  <c r="B2238" i="7"/>
  <c r="A2238" i="7" s="1"/>
  <c r="B2237" i="7"/>
  <c r="A2237" i="7" s="1"/>
  <c r="B2236" i="7"/>
  <c r="A2236" i="7" s="1"/>
  <c r="B2235" i="7"/>
  <c r="A2235" i="7" s="1"/>
  <c r="B2234" i="7"/>
  <c r="A2234" i="7" s="1"/>
  <c r="B2233" i="7"/>
  <c r="A2233" i="7" s="1"/>
  <c r="B2232" i="7"/>
  <c r="A2232" i="7" s="1"/>
  <c r="B2231" i="7"/>
  <c r="A2231" i="7" s="1"/>
  <c r="B2230" i="7"/>
  <c r="A2230" i="7" s="1"/>
  <c r="B2229" i="7"/>
  <c r="A2229" i="7" s="1"/>
  <c r="B2228" i="7"/>
  <c r="A2228" i="7" s="1"/>
  <c r="B2227" i="7"/>
  <c r="A2227" i="7" s="1"/>
  <c r="B2226" i="7"/>
  <c r="A2226" i="7" s="1"/>
  <c r="B2225" i="7"/>
  <c r="A2225" i="7" s="1"/>
  <c r="B2224" i="7"/>
  <c r="A2224" i="7" s="1"/>
  <c r="B2223" i="7"/>
  <c r="A2223" i="7" s="1"/>
  <c r="B2222" i="7"/>
  <c r="A2222" i="7" s="1"/>
  <c r="B2221" i="7"/>
  <c r="A2221" i="7" s="1"/>
  <c r="B2220" i="7"/>
  <c r="A2220" i="7" s="1"/>
  <c r="B2219" i="7"/>
  <c r="A2219" i="7" s="1"/>
  <c r="B2218" i="7"/>
  <c r="A2218" i="7" s="1"/>
  <c r="B2217" i="7"/>
  <c r="A2217" i="7" s="1"/>
  <c r="B2216" i="7"/>
  <c r="A2216" i="7" s="1"/>
  <c r="B2215" i="7"/>
  <c r="A2215" i="7" s="1"/>
  <c r="B2214" i="7"/>
  <c r="A2214" i="7" s="1"/>
  <c r="B2213" i="7"/>
  <c r="A2213" i="7" s="1"/>
  <c r="B2212" i="7"/>
  <c r="A2212" i="7" s="1"/>
  <c r="B2211" i="7"/>
  <c r="A2211" i="7" s="1"/>
  <c r="B2210" i="7"/>
  <c r="A2210" i="7" s="1"/>
  <c r="B2209" i="7"/>
  <c r="A2209" i="7" s="1"/>
  <c r="B2208" i="7"/>
  <c r="A2208" i="7" s="1"/>
  <c r="B2207" i="7"/>
  <c r="A2207" i="7" s="1"/>
  <c r="B2206" i="7"/>
  <c r="A2206" i="7" s="1"/>
  <c r="B2205" i="7"/>
  <c r="A2205" i="7" s="1"/>
  <c r="B2204" i="7"/>
  <c r="A2204" i="7" s="1"/>
  <c r="B2203" i="7"/>
  <c r="A2203" i="7" s="1"/>
  <c r="B2202" i="7"/>
  <c r="A2202" i="7" s="1"/>
  <c r="B2201" i="7"/>
  <c r="A2201" i="7" s="1"/>
  <c r="B2200" i="7"/>
  <c r="A2200" i="7" s="1"/>
  <c r="B2199" i="7"/>
  <c r="A2199" i="7" s="1"/>
  <c r="B2198" i="7"/>
  <c r="A2198" i="7" s="1"/>
  <c r="B2197" i="7"/>
  <c r="A2197" i="7" s="1"/>
  <c r="B2196" i="7"/>
  <c r="A2196" i="7" s="1"/>
  <c r="B2195" i="7"/>
  <c r="A2195" i="7" s="1"/>
  <c r="B2194" i="7"/>
  <c r="A2194" i="7" s="1"/>
  <c r="B2193" i="7"/>
  <c r="A2193" i="7" s="1"/>
  <c r="B2192" i="7"/>
  <c r="A2192" i="7" s="1"/>
  <c r="B2191" i="7"/>
  <c r="A2191" i="7" s="1"/>
  <c r="B2190" i="7"/>
  <c r="A2190" i="7" s="1"/>
  <c r="B2189" i="7"/>
  <c r="A2189" i="7" s="1"/>
  <c r="B2188" i="7"/>
  <c r="A2188" i="7" s="1"/>
  <c r="B2187" i="7"/>
  <c r="A2187" i="7" s="1"/>
  <c r="B2186" i="7"/>
  <c r="A2186" i="7" s="1"/>
  <c r="B2185" i="7"/>
  <c r="A2185" i="7" s="1"/>
  <c r="B2184" i="7"/>
  <c r="A2184" i="7" s="1"/>
  <c r="B2183" i="7"/>
  <c r="A2183" i="7" s="1"/>
  <c r="B2182" i="7"/>
  <c r="A2182" i="7" s="1"/>
  <c r="B2181" i="7"/>
  <c r="A2181" i="7" s="1"/>
  <c r="B2180" i="7"/>
  <c r="A2180" i="7" s="1"/>
  <c r="B2179" i="7"/>
  <c r="A2179" i="7" s="1"/>
  <c r="B2178" i="7"/>
  <c r="A2178" i="7" s="1"/>
  <c r="B2177" i="7"/>
  <c r="A2177" i="7" s="1"/>
  <c r="B2176" i="7"/>
  <c r="A2176" i="7" s="1"/>
  <c r="B2175" i="7"/>
  <c r="A2175" i="7" s="1"/>
  <c r="B2174" i="7"/>
  <c r="A2174" i="7" s="1"/>
  <c r="B2173" i="7"/>
  <c r="A2173" i="7" s="1"/>
  <c r="B2172" i="7"/>
  <c r="A2172" i="7" s="1"/>
  <c r="B2171" i="7"/>
  <c r="A2171" i="7" s="1"/>
  <c r="B2170" i="7"/>
  <c r="A2170" i="7" s="1"/>
  <c r="B2169" i="7"/>
  <c r="A2169" i="7" s="1"/>
  <c r="B2168" i="7"/>
  <c r="A2168" i="7" s="1"/>
  <c r="B2167" i="7"/>
  <c r="A2167" i="7" s="1"/>
  <c r="B2166" i="7"/>
  <c r="A2166" i="7" s="1"/>
  <c r="B2165" i="7"/>
  <c r="A2165" i="7" s="1"/>
  <c r="B2164" i="7"/>
  <c r="A2164" i="7" s="1"/>
  <c r="B2163" i="7"/>
  <c r="A2163" i="7" s="1"/>
  <c r="B2162" i="7"/>
  <c r="A2162" i="7" s="1"/>
  <c r="B2161" i="7"/>
  <c r="A2161" i="7" s="1"/>
  <c r="B2160" i="7"/>
  <c r="A2160" i="7" s="1"/>
  <c r="B2159" i="7"/>
  <c r="A2159" i="7" s="1"/>
  <c r="B2158" i="7"/>
  <c r="A2158" i="7" s="1"/>
  <c r="B2157" i="7"/>
  <c r="A2157" i="7" s="1"/>
  <c r="B2156" i="7"/>
  <c r="A2156" i="7" s="1"/>
  <c r="B2155" i="7"/>
  <c r="A2155" i="7" s="1"/>
  <c r="B2154" i="7"/>
  <c r="A2154" i="7" s="1"/>
  <c r="B2153" i="7"/>
  <c r="A2153" i="7" s="1"/>
  <c r="B2152" i="7"/>
  <c r="A2152" i="7" s="1"/>
  <c r="B2151" i="7"/>
  <c r="A2151" i="7" s="1"/>
  <c r="B2150" i="7"/>
  <c r="A2150" i="7" s="1"/>
  <c r="B2149" i="7"/>
  <c r="A2149" i="7" s="1"/>
  <c r="B2148" i="7"/>
  <c r="A2148" i="7" s="1"/>
  <c r="B2147" i="7"/>
  <c r="A2147" i="7" s="1"/>
  <c r="B2146" i="7"/>
  <c r="A2146" i="7" s="1"/>
  <c r="B2145" i="7"/>
  <c r="A2145" i="7" s="1"/>
  <c r="B2144" i="7"/>
  <c r="A2144" i="7" s="1"/>
  <c r="B2143" i="7"/>
  <c r="A2143" i="7" s="1"/>
  <c r="B2142" i="7"/>
  <c r="A2142" i="7" s="1"/>
  <c r="B2141" i="7"/>
  <c r="A2141" i="7" s="1"/>
  <c r="B2140" i="7"/>
  <c r="A2140" i="7" s="1"/>
  <c r="B2139" i="7"/>
  <c r="A2139" i="7" s="1"/>
  <c r="B2138" i="7"/>
  <c r="A2138" i="7" s="1"/>
  <c r="B2137" i="7"/>
  <c r="A2137" i="7" s="1"/>
  <c r="B2136" i="7"/>
  <c r="A2136" i="7" s="1"/>
  <c r="B2135" i="7"/>
  <c r="A2135" i="7" s="1"/>
  <c r="B2134" i="7"/>
  <c r="A2134" i="7" s="1"/>
  <c r="B2133" i="7"/>
  <c r="A2133" i="7" s="1"/>
  <c r="B2132" i="7"/>
  <c r="A2132" i="7" s="1"/>
  <c r="B2131" i="7"/>
  <c r="A2131" i="7" s="1"/>
  <c r="B2130" i="7"/>
  <c r="A2130" i="7" s="1"/>
  <c r="B2129" i="7"/>
  <c r="A2129" i="7" s="1"/>
  <c r="B2128" i="7"/>
  <c r="A2128" i="7" s="1"/>
  <c r="B2127" i="7"/>
  <c r="A2127" i="7" s="1"/>
  <c r="B2126" i="7"/>
  <c r="A2126" i="7" s="1"/>
  <c r="B2125" i="7"/>
  <c r="A2125" i="7" s="1"/>
  <c r="B2124" i="7"/>
  <c r="A2124" i="7" s="1"/>
  <c r="B2123" i="7"/>
  <c r="A2123" i="7" s="1"/>
  <c r="B2122" i="7"/>
  <c r="A2122" i="7" s="1"/>
  <c r="B2121" i="7"/>
  <c r="A2121" i="7" s="1"/>
  <c r="B2120" i="7"/>
  <c r="A2120" i="7" s="1"/>
  <c r="B2119" i="7"/>
  <c r="A2119" i="7" s="1"/>
  <c r="B2118" i="7"/>
  <c r="A2118" i="7" s="1"/>
  <c r="B2117" i="7"/>
  <c r="A2117" i="7" s="1"/>
  <c r="B2116" i="7"/>
  <c r="A2116" i="7" s="1"/>
  <c r="B2115" i="7"/>
  <c r="A2115" i="7" s="1"/>
  <c r="B2114" i="7"/>
  <c r="A2114" i="7" s="1"/>
  <c r="B2113" i="7"/>
  <c r="A2113" i="7" s="1"/>
  <c r="B2112" i="7"/>
  <c r="A2112" i="7" s="1"/>
  <c r="B2111" i="7"/>
  <c r="A2111" i="7" s="1"/>
  <c r="B2110" i="7"/>
  <c r="A2110" i="7" s="1"/>
  <c r="B2109" i="7"/>
  <c r="A2109" i="7" s="1"/>
  <c r="B2108" i="7"/>
  <c r="A2108" i="7" s="1"/>
  <c r="B2107" i="7"/>
  <c r="A2107" i="7" s="1"/>
  <c r="B2106" i="7"/>
  <c r="A2106" i="7" s="1"/>
  <c r="B2105" i="7"/>
  <c r="A2105" i="7" s="1"/>
  <c r="B2104" i="7"/>
  <c r="A2104" i="7" s="1"/>
  <c r="B2103" i="7"/>
  <c r="A2103" i="7" s="1"/>
  <c r="B2102" i="7"/>
  <c r="A2102" i="7" s="1"/>
  <c r="B2101" i="7"/>
  <c r="A2101" i="7" s="1"/>
  <c r="B2100" i="7"/>
  <c r="A2100" i="7" s="1"/>
  <c r="B2099" i="7"/>
  <c r="A2099" i="7" s="1"/>
  <c r="B2098" i="7"/>
  <c r="A2098" i="7" s="1"/>
  <c r="B2097" i="7"/>
  <c r="A2097" i="7" s="1"/>
  <c r="B2096" i="7"/>
  <c r="A2096" i="7" s="1"/>
  <c r="B2095" i="7"/>
  <c r="A2095" i="7" s="1"/>
  <c r="B2094" i="7"/>
  <c r="A2094" i="7" s="1"/>
  <c r="B2093" i="7"/>
  <c r="A2093" i="7" s="1"/>
  <c r="B2092" i="7"/>
  <c r="A2092" i="7" s="1"/>
  <c r="B2091" i="7"/>
  <c r="A2091" i="7" s="1"/>
  <c r="B2090" i="7"/>
  <c r="A2090" i="7" s="1"/>
  <c r="B2089" i="7"/>
  <c r="A2089" i="7" s="1"/>
  <c r="B2088" i="7"/>
  <c r="A2088" i="7" s="1"/>
  <c r="B2087" i="7"/>
  <c r="A2087" i="7" s="1"/>
  <c r="B2086" i="7"/>
  <c r="A2086" i="7" s="1"/>
  <c r="B2085" i="7"/>
  <c r="A2085" i="7" s="1"/>
  <c r="B2084" i="7"/>
  <c r="A2084" i="7" s="1"/>
  <c r="B2083" i="7"/>
  <c r="A2083" i="7" s="1"/>
  <c r="B2082" i="7"/>
  <c r="A2082" i="7" s="1"/>
  <c r="B2081" i="7"/>
  <c r="A2081" i="7" s="1"/>
  <c r="B2080" i="7"/>
  <c r="A2080" i="7" s="1"/>
  <c r="B2079" i="7"/>
  <c r="A2079" i="7" s="1"/>
  <c r="B2078" i="7"/>
  <c r="A2078" i="7" s="1"/>
  <c r="B2077" i="7"/>
  <c r="A2077" i="7" s="1"/>
  <c r="B2076" i="7"/>
  <c r="A2076" i="7" s="1"/>
  <c r="B2075" i="7"/>
  <c r="A2075" i="7" s="1"/>
  <c r="B2074" i="7"/>
  <c r="A2074" i="7" s="1"/>
  <c r="B2073" i="7"/>
  <c r="A2073" i="7" s="1"/>
  <c r="B2072" i="7"/>
  <c r="A2072" i="7" s="1"/>
  <c r="B2071" i="7"/>
  <c r="A2071" i="7" s="1"/>
  <c r="B2070" i="7"/>
  <c r="A2070" i="7" s="1"/>
  <c r="B2069" i="7"/>
  <c r="A2069" i="7" s="1"/>
  <c r="B2068" i="7"/>
  <c r="A2068" i="7" s="1"/>
  <c r="B2067" i="7"/>
  <c r="A2067" i="7" s="1"/>
  <c r="B2066" i="7"/>
  <c r="A2066" i="7" s="1"/>
  <c r="B2065" i="7"/>
  <c r="A2065" i="7" s="1"/>
  <c r="B2064" i="7"/>
  <c r="A2064" i="7" s="1"/>
  <c r="B2063" i="7"/>
  <c r="A2063" i="7" s="1"/>
  <c r="B2062" i="7"/>
  <c r="A2062" i="7" s="1"/>
  <c r="B2061" i="7"/>
  <c r="A2061" i="7" s="1"/>
  <c r="B2060" i="7"/>
  <c r="A2060" i="7" s="1"/>
  <c r="B2059" i="7"/>
  <c r="A2059" i="7" s="1"/>
  <c r="B2058" i="7"/>
  <c r="A2058" i="7" s="1"/>
  <c r="B2057" i="7"/>
  <c r="A2057" i="7" s="1"/>
  <c r="B2056" i="7"/>
  <c r="A2056" i="7" s="1"/>
  <c r="B2055" i="7"/>
  <c r="A2055" i="7" s="1"/>
  <c r="B2054" i="7"/>
  <c r="A2054" i="7" s="1"/>
  <c r="B2053" i="7"/>
  <c r="A2053" i="7" s="1"/>
  <c r="B2052" i="7"/>
  <c r="A2052" i="7" s="1"/>
  <c r="B2051" i="7"/>
  <c r="A2051" i="7" s="1"/>
  <c r="B2050" i="7"/>
  <c r="A2050" i="7" s="1"/>
  <c r="B2049" i="7"/>
  <c r="A2049" i="7" s="1"/>
  <c r="B2048" i="7"/>
  <c r="A2048" i="7" s="1"/>
  <c r="B2047" i="7"/>
  <c r="A2047" i="7" s="1"/>
  <c r="B2046" i="7"/>
  <c r="A2046" i="7" s="1"/>
  <c r="B2045" i="7"/>
  <c r="A2045" i="7" s="1"/>
  <c r="B2044" i="7"/>
  <c r="A2044" i="7" s="1"/>
  <c r="B2043" i="7"/>
  <c r="A2043" i="7" s="1"/>
  <c r="B2042" i="7"/>
  <c r="A2042" i="7" s="1"/>
  <c r="B2041" i="7"/>
  <c r="A2041" i="7" s="1"/>
  <c r="B2040" i="7"/>
  <c r="A2040" i="7" s="1"/>
  <c r="B2039" i="7"/>
  <c r="A2039" i="7" s="1"/>
  <c r="B2038" i="7"/>
  <c r="A2038" i="7" s="1"/>
  <c r="B2037" i="7"/>
  <c r="A2037" i="7" s="1"/>
  <c r="B2036" i="7"/>
  <c r="A2036" i="7" s="1"/>
  <c r="B2035" i="7"/>
  <c r="A2035" i="7" s="1"/>
  <c r="B2034" i="7"/>
  <c r="A2034" i="7" s="1"/>
  <c r="B2033" i="7"/>
  <c r="A2033" i="7" s="1"/>
  <c r="B2032" i="7"/>
  <c r="A2032" i="7" s="1"/>
  <c r="B2031" i="7"/>
  <c r="A2031" i="7" s="1"/>
  <c r="B2030" i="7"/>
  <c r="A2030" i="7" s="1"/>
  <c r="B2029" i="7"/>
  <c r="A2029" i="7" s="1"/>
  <c r="B2028" i="7"/>
  <c r="A2028" i="7" s="1"/>
  <c r="B2027" i="7"/>
  <c r="A2027" i="7" s="1"/>
  <c r="B2026" i="7"/>
  <c r="A2026" i="7" s="1"/>
  <c r="B2025" i="7"/>
  <c r="A2025" i="7" s="1"/>
  <c r="B2024" i="7"/>
  <c r="A2024" i="7" s="1"/>
  <c r="B2023" i="7"/>
  <c r="A2023" i="7" s="1"/>
  <c r="B2022" i="7"/>
  <c r="A2022" i="7" s="1"/>
  <c r="B2021" i="7"/>
  <c r="A2021" i="7" s="1"/>
  <c r="B2020" i="7"/>
  <c r="A2020" i="7" s="1"/>
  <c r="B2019" i="7"/>
  <c r="A2019" i="7" s="1"/>
  <c r="B2018" i="7"/>
  <c r="A2018" i="7" s="1"/>
  <c r="B2017" i="7"/>
  <c r="A2017" i="7" s="1"/>
  <c r="B2016" i="7"/>
  <c r="A2016" i="7" s="1"/>
  <c r="B2015" i="7"/>
  <c r="A2015" i="7" s="1"/>
  <c r="B2014" i="7"/>
  <c r="A2014" i="7" s="1"/>
  <c r="B2013" i="7"/>
  <c r="A2013" i="7" s="1"/>
  <c r="B2012" i="7"/>
  <c r="A2012" i="7" s="1"/>
  <c r="B2011" i="7"/>
  <c r="A2011" i="7" s="1"/>
  <c r="B2010" i="7"/>
  <c r="A2010" i="7" s="1"/>
  <c r="B2009" i="7"/>
  <c r="A2009" i="7" s="1"/>
  <c r="B2008" i="7"/>
  <c r="A2008" i="7" s="1"/>
  <c r="B2007" i="7"/>
  <c r="A2007" i="7" s="1"/>
  <c r="B2006" i="7"/>
  <c r="A2006" i="7" s="1"/>
  <c r="B2005" i="7"/>
  <c r="A2005" i="7" s="1"/>
  <c r="B2004" i="7"/>
  <c r="A2004" i="7" s="1"/>
  <c r="B2003" i="7"/>
  <c r="A2003" i="7" s="1"/>
  <c r="B2002" i="7"/>
  <c r="A2002" i="7" s="1"/>
  <c r="B2001" i="7"/>
  <c r="A2001" i="7" s="1"/>
  <c r="B2000" i="7"/>
  <c r="A2000" i="7" s="1"/>
  <c r="B1999" i="7"/>
  <c r="A1999" i="7" s="1"/>
  <c r="B1998" i="7"/>
  <c r="A1998" i="7" s="1"/>
  <c r="B1997" i="7"/>
  <c r="A1997" i="7" s="1"/>
  <c r="B1996" i="7"/>
  <c r="A1996" i="7" s="1"/>
  <c r="B1995" i="7"/>
  <c r="A1995" i="7" s="1"/>
  <c r="B1994" i="7"/>
  <c r="A1994" i="7" s="1"/>
  <c r="B1993" i="7"/>
  <c r="A1993" i="7" s="1"/>
  <c r="B1992" i="7"/>
  <c r="A1992" i="7" s="1"/>
  <c r="B1991" i="7"/>
  <c r="A1991" i="7" s="1"/>
  <c r="B1990" i="7"/>
  <c r="A1990" i="7" s="1"/>
  <c r="B1989" i="7"/>
  <c r="A1989" i="7" s="1"/>
  <c r="B1988" i="7"/>
  <c r="A1988" i="7" s="1"/>
  <c r="B1987" i="7"/>
  <c r="A1987" i="7" s="1"/>
  <c r="B1986" i="7"/>
  <c r="A1986" i="7" s="1"/>
  <c r="B1985" i="7"/>
  <c r="A1985" i="7" s="1"/>
  <c r="B1984" i="7"/>
  <c r="A1984" i="7" s="1"/>
  <c r="B1983" i="7"/>
  <c r="A1983" i="7" s="1"/>
  <c r="B1982" i="7"/>
  <c r="A1982" i="7" s="1"/>
  <c r="B1981" i="7"/>
  <c r="A1981" i="7" s="1"/>
  <c r="B1980" i="7"/>
  <c r="A1980" i="7" s="1"/>
  <c r="B1979" i="7"/>
  <c r="A1979" i="7" s="1"/>
  <c r="B1978" i="7"/>
  <c r="A1978" i="7" s="1"/>
  <c r="B1977" i="7"/>
  <c r="A1977" i="7" s="1"/>
  <c r="B1976" i="7"/>
  <c r="A1976" i="7" s="1"/>
  <c r="B1975" i="7"/>
  <c r="A1975" i="7" s="1"/>
  <c r="B1974" i="7"/>
  <c r="A1974" i="7" s="1"/>
  <c r="B1973" i="7"/>
  <c r="A1973" i="7" s="1"/>
  <c r="B1972" i="7"/>
  <c r="A1972" i="7" s="1"/>
  <c r="B1971" i="7"/>
  <c r="A1971" i="7" s="1"/>
  <c r="B1970" i="7"/>
  <c r="A1970" i="7" s="1"/>
  <c r="B1969" i="7"/>
  <c r="A1969" i="7" s="1"/>
  <c r="B1968" i="7"/>
  <c r="A1968" i="7" s="1"/>
  <c r="B1967" i="7"/>
  <c r="A1967" i="7" s="1"/>
  <c r="B1966" i="7"/>
  <c r="A1966" i="7" s="1"/>
  <c r="B1965" i="7"/>
  <c r="A1965" i="7" s="1"/>
  <c r="B1964" i="7"/>
  <c r="A1964" i="7" s="1"/>
  <c r="B1963" i="7"/>
  <c r="A1963" i="7" s="1"/>
  <c r="B1962" i="7"/>
  <c r="A1962" i="7" s="1"/>
  <c r="B1961" i="7"/>
  <c r="A1961" i="7" s="1"/>
  <c r="B1960" i="7"/>
  <c r="A1960" i="7" s="1"/>
  <c r="B1959" i="7"/>
  <c r="A1959" i="7" s="1"/>
  <c r="B1958" i="7"/>
  <c r="A1958" i="7" s="1"/>
  <c r="B1957" i="7"/>
  <c r="A1957" i="7" s="1"/>
  <c r="B1956" i="7"/>
  <c r="A1956" i="7" s="1"/>
  <c r="B1955" i="7"/>
  <c r="A1955" i="7" s="1"/>
  <c r="B1954" i="7"/>
  <c r="A1954" i="7" s="1"/>
  <c r="B1953" i="7"/>
  <c r="A1953" i="7" s="1"/>
  <c r="B1952" i="7"/>
  <c r="A1952" i="7" s="1"/>
  <c r="B1951" i="7"/>
  <c r="A1951" i="7" s="1"/>
  <c r="B1950" i="7"/>
  <c r="A1950" i="7" s="1"/>
  <c r="B1949" i="7"/>
  <c r="A1949" i="7" s="1"/>
  <c r="B1948" i="7"/>
  <c r="A1948" i="7" s="1"/>
  <c r="B1947" i="7"/>
  <c r="A1947" i="7" s="1"/>
  <c r="B1946" i="7"/>
  <c r="A1946" i="7" s="1"/>
  <c r="B1945" i="7"/>
  <c r="A1945" i="7" s="1"/>
  <c r="B1944" i="7"/>
  <c r="A1944" i="7" s="1"/>
  <c r="B1943" i="7"/>
  <c r="A1943" i="7" s="1"/>
  <c r="B1942" i="7"/>
  <c r="A1942" i="7" s="1"/>
  <c r="B1941" i="7"/>
  <c r="A1941" i="7" s="1"/>
  <c r="B1940" i="7"/>
  <c r="A1940" i="7" s="1"/>
  <c r="B1939" i="7"/>
  <c r="A1939" i="7" s="1"/>
  <c r="B1938" i="7"/>
  <c r="A1938" i="7" s="1"/>
  <c r="B1937" i="7"/>
  <c r="A1937" i="7" s="1"/>
  <c r="B1936" i="7"/>
  <c r="A1936" i="7" s="1"/>
  <c r="B1935" i="7"/>
  <c r="A1935" i="7" s="1"/>
  <c r="B1934" i="7"/>
  <c r="A1934" i="7" s="1"/>
  <c r="B1933" i="7"/>
  <c r="A1933" i="7" s="1"/>
  <c r="B1932" i="7"/>
  <c r="A1932" i="7" s="1"/>
  <c r="B1931" i="7"/>
  <c r="A1931" i="7" s="1"/>
  <c r="B1930" i="7"/>
  <c r="A1930" i="7" s="1"/>
  <c r="B1929" i="7"/>
  <c r="A1929" i="7" s="1"/>
  <c r="B1928" i="7"/>
  <c r="A1928" i="7" s="1"/>
  <c r="B1927" i="7"/>
  <c r="A1927" i="7" s="1"/>
  <c r="B1926" i="7"/>
  <c r="A1926" i="7" s="1"/>
  <c r="B1925" i="7"/>
  <c r="A1925" i="7" s="1"/>
  <c r="B1924" i="7"/>
  <c r="A1924" i="7" s="1"/>
  <c r="B1923" i="7"/>
  <c r="A1923" i="7" s="1"/>
  <c r="B1922" i="7"/>
  <c r="A1922" i="7" s="1"/>
  <c r="B1921" i="7"/>
  <c r="A1921" i="7" s="1"/>
  <c r="B1920" i="7"/>
  <c r="A1920" i="7" s="1"/>
  <c r="B1919" i="7"/>
  <c r="A1919" i="7" s="1"/>
  <c r="B1918" i="7"/>
  <c r="A1918" i="7" s="1"/>
  <c r="B1917" i="7"/>
  <c r="A1917" i="7" s="1"/>
  <c r="B1916" i="7"/>
  <c r="A1916" i="7" s="1"/>
  <c r="B1915" i="7"/>
  <c r="A1915" i="7" s="1"/>
  <c r="B1914" i="7"/>
  <c r="A1914" i="7" s="1"/>
  <c r="B1913" i="7"/>
  <c r="A1913" i="7" s="1"/>
  <c r="B1912" i="7"/>
  <c r="A1912" i="7" s="1"/>
  <c r="B1911" i="7"/>
  <c r="A1911" i="7" s="1"/>
  <c r="B1910" i="7"/>
  <c r="A1910" i="7" s="1"/>
  <c r="B1909" i="7"/>
  <c r="A1909" i="7" s="1"/>
  <c r="B1908" i="7"/>
  <c r="A1908" i="7" s="1"/>
  <c r="B1907" i="7"/>
  <c r="A1907" i="7" s="1"/>
  <c r="B1906" i="7"/>
  <c r="A1906" i="7" s="1"/>
  <c r="B1905" i="7"/>
  <c r="A1905" i="7" s="1"/>
  <c r="B1904" i="7"/>
  <c r="A1904" i="7" s="1"/>
  <c r="B1903" i="7"/>
  <c r="A1903" i="7" s="1"/>
  <c r="B1902" i="7"/>
  <c r="A1902" i="7" s="1"/>
  <c r="B1901" i="7"/>
  <c r="A1901" i="7" s="1"/>
  <c r="B1900" i="7"/>
  <c r="A1900" i="7" s="1"/>
  <c r="B1899" i="7"/>
  <c r="A1899" i="7" s="1"/>
  <c r="B1898" i="7"/>
  <c r="A1898" i="7" s="1"/>
  <c r="B1897" i="7"/>
  <c r="A1897" i="7" s="1"/>
  <c r="B1896" i="7"/>
  <c r="A1896" i="7" s="1"/>
  <c r="B1895" i="7"/>
  <c r="A1895" i="7" s="1"/>
  <c r="B1894" i="7"/>
  <c r="A1894" i="7" s="1"/>
  <c r="B1893" i="7"/>
  <c r="A1893" i="7" s="1"/>
  <c r="B1892" i="7"/>
  <c r="A1892" i="7" s="1"/>
  <c r="B1891" i="7"/>
  <c r="A1891" i="7" s="1"/>
  <c r="B1890" i="7"/>
  <c r="A1890" i="7" s="1"/>
  <c r="B1889" i="7"/>
  <c r="A1889" i="7" s="1"/>
  <c r="B1888" i="7"/>
  <c r="A1888" i="7" s="1"/>
  <c r="B1887" i="7"/>
  <c r="A1887" i="7" s="1"/>
  <c r="B1886" i="7"/>
  <c r="A1886" i="7" s="1"/>
  <c r="B1885" i="7"/>
  <c r="A1885" i="7" s="1"/>
  <c r="B1884" i="7"/>
  <c r="A1884" i="7" s="1"/>
  <c r="B1883" i="7"/>
  <c r="A1883" i="7" s="1"/>
  <c r="B1882" i="7"/>
  <c r="A1882" i="7" s="1"/>
  <c r="B1881" i="7"/>
  <c r="A1881" i="7" s="1"/>
  <c r="B1880" i="7"/>
  <c r="A1880" i="7" s="1"/>
  <c r="B1879" i="7"/>
  <c r="A1879" i="7" s="1"/>
  <c r="B1878" i="7"/>
  <c r="A1878" i="7" s="1"/>
  <c r="B1877" i="7"/>
  <c r="A1877" i="7" s="1"/>
  <c r="B1876" i="7"/>
  <c r="A1876" i="7" s="1"/>
  <c r="B1875" i="7"/>
  <c r="A1875" i="7" s="1"/>
  <c r="B1874" i="7"/>
  <c r="A1874" i="7" s="1"/>
  <c r="B1873" i="7"/>
  <c r="A1873" i="7" s="1"/>
  <c r="B1872" i="7"/>
  <c r="A1872" i="7" s="1"/>
  <c r="B1871" i="7"/>
  <c r="A1871" i="7" s="1"/>
  <c r="B1870" i="7"/>
  <c r="A1870" i="7" s="1"/>
  <c r="B1869" i="7"/>
  <c r="A1869" i="7" s="1"/>
  <c r="B1868" i="7"/>
  <c r="A1868" i="7" s="1"/>
  <c r="B1867" i="7"/>
  <c r="A1867" i="7" s="1"/>
  <c r="B1866" i="7"/>
  <c r="A1866" i="7" s="1"/>
  <c r="B1865" i="7"/>
  <c r="A1865" i="7" s="1"/>
  <c r="B1864" i="7"/>
  <c r="A1864" i="7" s="1"/>
  <c r="B1863" i="7"/>
  <c r="A1863" i="7" s="1"/>
  <c r="B1862" i="7"/>
  <c r="A1862" i="7" s="1"/>
  <c r="B1861" i="7"/>
  <c r="A1861" i="7" s="1"/>
  <c r="B1860" i="7"/>
  <c r="A1860" i="7" s="1"/>
  <c r="B1859" i="7"/>
  <c r="A1859" i="7" s="1"/>
  <c r="B1858" i="7"/>
  <c r="A1858" i="7" s="1"/>
  <c r="B1857" i="7"/>
  <c r="A1857" i="7" s="1"/>
  <c r="B1856" i="7"/>
  <c r="A1856" i="7" s="1"/>
  <c r="B1855" i="7"/>
  <c r="A1855" i="7" s="1"/>
  <c r="B1854" i="7"/>
  <c r="A1854" i="7" s="1"/>
  <c r="B1853" i="7"/>
  <c r="A1853" i="7" s="1"/>
  <c r="B1852" i="7"/>
  <c r="A1852" i="7" s="1"/>
  <c r="B1851" i="7"/>
  <c r="A1851" i="7" s="1"/>
  <c r="B1850" i="7"/>
  <c r="A1850" i="7" s="1"/>
  <c r="B1849" i="7"/>
  <c r="A1849" i="7" s="1"/>
  <c r="B1848" i="7"/>
  <c r="A1848" i="7" s="1"/>
  <c r="B1847" i="7"/>
  <c r="A1847" i="7" s="1"/>
  <c r="B1846" i="7"/>
  <c r="A1846" i="7" s="1"/>
  <c r="B1845" i="7"/>
  <c r="A1845" i="7" s="1"/>
  <c r="B1844" i="7"/>
  <c r="A1844" i="7" s="1"/>
  <c r="B1843" i="7"/>
  <c r="A1843" i="7" s="1"/>
  <c r="B1842" i="7"/>
  <c r="A1842" i="7" s="1"/>
  <c r="B1841" i="7"/>
  <c r="A1841" i="7" s="1"/>
  <c r="B1840" i="7"/>
  <c r="A1840" i="7" s="1"/>
  <c r="B1839" i="7"/>
  <c r="A1839" i="7" s="1"/>
  <c r="B1838" i="7"/>
  <c r="A1838" i="7" s="1"/>
  <c r="B1837" i="7"/>
  <c r="A1837" i="7" s="1"/>
  <c r="B1836" i="7"/>
  <c r="A1836" i="7" s="1"/>
  <c r="B1835" i="7"/>
  <c r="A1835" i="7" s="1"/>
  <c r="B1834" i="7"/>
  <c r="A1834" i="7" s="1"/>
  <c r="B1833" i="7"/>
  <c r="A1833" i="7" s="1"/>
  <c r="B1832" i="7"/>
  <c r="A1832" i="7" s="1"/>
  <c r="B1831" i="7"/>
  <c r="A1831" i="7" s="1"/>
  <c r="B1830" i="7"/>
  <c r="A1830" i="7" s="1"/>
  <c r="B1829" i="7"/>
  <c r="A1829" i="7" s="1"/>
  <c r="B1828" i="7"/>
  <c r="A1828" i="7" s="1"/>
  <c r="B1827" i="7"/>
  <c r="A1827" i="7" s="1"/>
  <c r="B1826" i="7"/>
  <c r="A1826" i="7" s="1"/>
  <c r="B1825" i="7"/>
  <c r="A1825" i="7" s="1"/>
  <c r="B1824" i="7"/>
  <c r="A1824" i="7" s="1"/>
  <c r="B1823" i="7"/>
  <c r="A1823" i="7" s="1"/>
  <c r="B1822" i="7"/>
  <c r="A1822" i="7" s="1"/>
  <c r="B1821" i="7"/>
  <c r="A1821" i="7" s="1"/>
  <c r="B1820" i="7"/>
  <c r="A1820" i="7" s="1"/>
  <c r="B1819" i="7"/>
  <c r="A1819" i="7" s="1"/>
  <c r="B1818" i="7"/>
  <c r="A1818" i="7" s="1"/>
  <c r="B1817" i="7"/>
  <c r="A1817" i="7" s="1"/>
  <c r="B1816" i="7"/>
  <c r="A1816" i="7" s="1"/>
  <c r="B1815" i="7"/>
  <c r="A1815" i="7" s="1"/>
  <c r="B1814" i="7"/>
  <c r="A1814" i="7" s="1"/>
  <c r="B1813" i="7"/>
  <c r="A1813" i="7" s="1"/>
  <c r="B1812" i="7"/>
  <c r="A1812" i="7" s="1"/>
  <c r="B1811" i="7"/>
  <c r="A1811" i="7" s="1"/>
  <c r="B1810" i="7"/>
  <c r="A1810" i="7" s="1"/>
  <c r="B1809" i="7"/>
  <c r="A1809" i="7" s="1"/>
  <c r="B1808" i="7"/>
  <c r="A1808" i="7" s="1"/>
  <c r="B1807" i="7"/>
  <c r="A1807" i="7" s="1"/>
  <c r="B1806" i="7"/>
  <c r="A1806" i="7" s="1"/>
  <c r="B1805" i="7"/>
  <c r="A1805" i="7" s="1"/>
  <c r="B1804" i="7"/>
  <c r="A1804" i="7" s="1"/>
  <c r="B1803" i="7"/>
  <c r="A1803" i="7" s="1"/>
  <c r="B1802" i="7"/>
  <c r="A1802" i="7" s="1"/>
  <c r="B1801" i="7"/>
  <c r="A1801" i="7" s="1"/>
  <c r="B1800" i="7"/>
  <c r="A1800" i="7" s="1"/>
  <c r="B1799" i="7"/>
  <c r="A1799" i="7" s="1"/>
  <c r="B1798" i="7"/>
  <c r="A1798" i="7" s="1"/>
  <c r="B1797" i="7"/>
  <c r="A1797" i="7" s="1"/>
  <c r="B1796" i="7"/>
  <c r="A1796" i="7" s="1"/>
  <c r="B1795" i="7"/>
  <c r="A1795" i="7" s="1"/>
  <c r="B1794" i="7"/>
  <c r="A1794" i="7" s="1"/>
  <c r="B1793" i="7"/>
  <c r="A1793" i="7" s="1"/>
  <c r="B1792" i="7"/>
  <c r="A1792" i="7" s="1"/>
  <c r="B1791" i="7"/>
  <c r="A1791" i="7" s="1"/>
  <c r="B1790" i="7"/>
  <c r="A1790" i="7" s="1"/>
  <c r="B1789" i="7"/>
  <c r="A1789" i="7" s="1"/>
  <c r="B1788" i="7"/>
  <c r="A1788" i="7" s="1"/>
  <c r="B1787" i="7"/>
  <c r="A1787" i="7" s="1"/>
  <c r="B1786" i="7"/>
  <c r="A1786" i="7" s="1"/>
  <c r="B1785" i="7"/>
  <c r="A1785" i="7" s="1"/>
  <c r="B1784" i="7"/>
  <c r="A1784" i="7" s="1"/>
  <c r="B1783" i="7"/>
  <c r="A1783" i="7" s="1"/>
  <c r="B1782" i="7"/>
  <c r="A1782" i="7" s="1"/>
  <c r="B1781" i="7"/>
  <c r="A1781" i="7" s="1"/>
  <c r="B1780" i="7"/>
  <c r="A1780" i="7" s="1"/>
  <c r="B1779" i="7"/>
  <c r="A1779" i="7" s="1"/>
  <c r="B1778" i="7"/>
  <c r="A1778" i="7" s="1"/>
  <c r="B1777" i="7"/>
  <c r="A1777" i="7" s="1"/>
  <c r="B1776" i="7"/>
  <c r="A1776" i="7" s="1"/>
  <c r="B1775" i="7"/>
  <c r="A1775" i="7" s="1"/>
  <c r="B1774" i="7"/>
  <c r="A1774" i="7" s="1"/>
  <c r="B1773" i="7"/>
  <c r="A1773" i="7" s="1"/>
  <c r="B1772" i="7"/>
  <c r="A1772" i="7" s="1"/>
  <c r="B1771" i="7"/>
  <c r="A1771" i="7" s="1"/>
  <c r="B1770" i="7"/>
  <c r="A1770" i="7" s="1"/>
  <c r="B1769" i="7"/>
  <c r="A1769" i="7" s="1"/>
  <c r="B1768" i="7"/>
  <c r="A1768" i="7" s="1"/>
  <c r="B1767" i="7"/>
  <c r="A1767" i="7" s="1"/>
  <c r="B1766" i="7"/>
  <c r="A1766" i="7" s="1"/>
  <c r="B1765" i="7"/>
  <c r="A1765" i="7" s="1"/>
  <c r="B1764" i="7"/>
  <c r="A1764" i="7" s="1"/>
  <c r="B1763" i="7"/>
  <c r="A1763" i="7" s="1"/>
  <c r="B1762" i="7"/>
  <c r="A1762" i="7" s="1"/>
  <c r="B1761" i="7"/>
  <c r="A1761" i="7" s="1"/>
  <c r="B1760" i="7"/>
  <c r="A1760" i="7" s="1"/>
  <c r="B1759" i="7"/>
  <c r="A1759" i="7" s="1"/>
  <c r="B1758" i="7"/>
  <c r="A1758" i="7" s="1"/>
  <c r="B1757" i="7"/>
  <c r="A1757" i="7" s="1"/>
  <c r="B1756" i="7"/>
  <c r="A1756" i="7" s="1"/>
  <c r="B1755" i="7"/>
  <c r="A1755" i="7" s="1"/>
  <c r="B1754" i="7"/>
  <c r="A1754" i="7" s="1"/>
  <c r="B1753" i="7"/>
  <c r="A1753" i="7" s="1"/>
  <c r="B1752" i="7"/>
  <c r="A1752" i="7" s="1"/>
  <c r="B1751" i="7"/>
  <c r="A1751" i="7" s="1"/>
  <c r="B1750" i="7"/>
  <c r="A1750" i="7" s="1"/>
  <c r="B1749" i="7"/>
  <c r="A1749" i="7" s="1"/>
  <c r="B1748" i="7"/>
  <c r="A1748" i="7" s="1"/>
  <c r="B1747" i="7"/>
  <c r="A1747" i="7" s="1"/>
  <c r="B1746" i="7"/>
  <c r="A1746" i="7" s="1"/>
  <c r="B1745" i="7"/>
  <c r="A1745" i="7" s="1"/>
  <c r="B1744" i="7"/>
  <c r="A1744" i="7" s="1"/>
  <c r="B1743" i="7"/>
  <c r="A1743" i="7" s="1"/>
  <c r="B1742" i="7"/>
  <c r="A1742" i="7" s="1"/>
  <c r="B1741" i="7"/>
  <c r="A1741" i="7" s="1"/>
  <c r="B1740" i="7"/>
  <c r="A1740" i="7" s="1"/>
  <c r="B1739" i="7"/>
  <c r="A1739" i="7" s="1"/>
  <c r="B1738" i="7"/>
  <c r="A1738" i="7" s="1"/>
  <c r="B1737" i="7"/>
  <c r="A1737" i="7" s="1"/>
  <c r="B1736" i="7"/>
  <c r="A1736" i="7" s="1"/>
  <c r="B1735" i="7"/>
  <c r="A1735" i="7" s="1"/>
  <c r="B1734" i="7"/>
  <c r="A1734" i="7" s="1"/>
  <c r="B1733" i="7"/>
  <c r="A1733" i="7" s="1"/>
  <c r="B1732" i="7"/>
  <c r="A1732" i="7" s="1"/>
  <c r="B1731" i="7"/>
  <c r="A1731" i="7" s="1"/>
  <c r="B1730" i="7"/>
  <c r="A1730" i="7" s="1"/>
  <c r="B1729" i="7"/>
  <c r="A1729" i="7" s="1"/>
  <c r="B1728" i="7"/>
  <c r="A1728" i="7" s="1"/>
  <c r="B1727" i="7"/>
  <c r="A1727" i="7" s="1"/>
  <c r="B1726" i="7"/>
  <c r="A1726" i="7" s="1"/>
  <c r="B1725" i="7"/>
  <c r="A1725" i="7" s="1"/>
  <c r="B1724" i="7"/>
  <c r="A1724" i="7" s="1"/>
  <c r="B1723" i="7"/>
  <c r="A1723" i="7" s="1"/>
  <c r="B1722" i="7"/>
  <c r="A1722" i="7" s="1"/>
  <c r="B1721" i="7"/>
  <c r="A1721" i="7" s="1"/>
  <c r="B1720" i="7"/>
  <c r="A1720" i="7" s="1"/>
  <c r="B1719" i="7"/>
  <c r="A1719" i="7" s="1"/>
  <c r="B1718" i="7"/>
  <c r="A1718" i="7" s="1"/>
  <c r="B1717" i="7"/>
  <c r="A1717" i="7" s="1"/>
  <c r="B1716" i="7"/>
  <c r="A1716" i="7" s="1"/>
  <c r="B1715" i="7"/>
  <c r="A1715" i="7" s="1"/>
  <c r="B1714" i="7"/>
  <c r="A1714" i="7" s="1"/>
  <c r="B1713" i="7"/>
  <c r="A1713" i="7" s="1"/>
  <c r="B1712" i="7"/>
  <c r="A1712" i="7" s="1"/>
  <c r="B1711" i="7"/>
  <c r="A1711" i="7" s="1"/>
  <c r="B1710" i="7"/>
  <c r="A1710" i="7" s="1"/>
  <c r="B1709" i="7"/>
  <c r="A1709" i="7" s="1"/>
  <c r="B1708" i="7"/>
  <c r="A1708" i="7" s="1"/>
  <c r="B1707" i="7"/>
  <c r="A1707" i="7" s="1"/>
  <c r="B1706" i="7"/>
  <c r="A1706" i="7" s="1"/>
  <c r="B1705" i="7"/>
  <c r="A1705" i="7" s="1"/>
  <c r="B1704" i="7"/>
  <c r="A1704" i="7" s="1"/>
  <c r="B1703" i="7"/>
  <c r="A1703" i="7" s="1"/>
  <c r="B1702" i="7"/>
  <c r="A1702" i="7" s="1"/>
  <c r="B1701" i="7"/>
  <c r="A1701" i="7" s="1"/>
  <c r="B1700" i="7"/>
  <c r="A1700" i="7" s="1"/>
  <c r="B1699" i="7"/>
  <c r="A1699" i="7" s="1"/>
  <c r="B1698" i="7"/>
  <c r="A1698" i="7" s="1"/>
  <c r="B1697" i="7"/>
  <c r="A1697" i="7" s="1"/>
  <c r="B1696" i="7"/>
  <c r="A1696" i="7" s="1"/>
  <c r="B1695" i="7"/>
  <c r="A1695" i="7" s="1"/>
  <c r="B1694" i="7"/>
  <c r="A1694" i="7" s="1"/>
  <c r="B1693" i="7"/>
  <c r="A1693" i="7" s="1"/>
  <c r="B1692" i="7"/>
  <c r="A1692" i="7" s="1"/>
  <c r="B1691" i="7"/>
  <c r="A1691" i="7" s="1"/>
  <c r="B1690" i="7"/>
  <c r="A1690" i="7" s="1"/>
  <c r="B1689" i="7"/>
  <c r="A1689" i="7" s="1"/>
  <c r="B1688" i="7"/>
  <c r="A1688" i="7" s="1"/>
  <c r="B1687" i="7"/>
  <c r="A1687" i="7" s="1"/>
  <c r="B1686" i="7"/>
  <c r="A1686" i="7" s="1"/>
  <c r="B1685" i="7"/>
  <c r="A1685" i="7" s="1"/>
  <c r="B1684" i="7"/>
  <c r="A1684" i="7" s="1"/>
  <c r="B1683" i="7"/>
  <c r="A1683" i="7" s="1"/>
  <c r="B1682" i="7"/>
  <c r="A1682" i="7" s="1"/>
  <c r="B1681" i="7"/>
  <c r="A1681" i="7" s="1"/>
  <c r="B1680" i="7"/>
  <c r="A1680" i="7" s="1"/>
  <c r="B1679" i="7"/>
  <c r="A1679" i="7" s="1"/>
  <c r="B1678" i="7"/>
  <c r="A1678" i="7" s="1"/>
  <c r="B1677" i="7"/>
  <c r="A1677" i="7" s="1"/>
  <c r="B1676" i="7"/>
  <c r="A1676" i="7" s="1"/>
  <c r="B1675" i="7"/>
  <c r="A1675" i="7" s="1"/>
  <c r="B1674" i="7"/>
  <c r="A1674" i="7" s="1"/>
  <c r="B1673" i="7"/>
  <c r="A1673" i="7" s="1"/>
  <c r="B1672" i="7"/>
  <c r="A1672" i="7" s="1"/>
  <c r="B1671" i="7"/>
  <c r="A1671" i="7" s="1"/>
  <c r="B1670" i="7"/>
  <c r="A1670" i="7" s="1"/>
  <c r="B1669" i="7"/>
  <c r="A1669" i="7" s="1"/>
  <c r="B1668" i="7"/>
  <c r="A1668" i="7" s="1"/>
  <c r="B1667" i="7"/>
  <c r="A1667" i="7" s="1"/>
  <c r="B1666" i="7"/>
  <c r="A1666" i="7" s="1"/>
  <c r="B1665" i="7"/>
  <c r="A1665" i="7" s="1"/>
  <c r="B1664" i="7"/>
  <c r="A1664" i="7" s="1"/>
  <c r="B1663" i="7"/>
  <c r="A1663" i="7" s="1"/>
  <c r="B1662" i="7"/>
  <c r="A1662" i="7" s="1"/>
  <c r="B1661" i="7"/>
  <c r="A1661" i="7" s="1"/>
  <c r="B1660" i="7"/>
  <c r="A1660" i="7" s="1"/>
  <c r="B1659" i="7"/>
  <c r="A1659" i="7" s="1"/>
  <c r="B1658" i="7"/>
  <c r="A1658" i="7" s="1"/>
  <c r="B1657" i="7"/>
  <c r="A1657" i="7" s="1"/>
  <c r="B1656" i="7"/>
  <c r="A1656" i="7" s="1"/>
  <c r="B1655" i="7"/>
  <c r="A1655" i="7" s="1"/>
  <c r="B1654" i="7"/>
  <c r="A1654" i="7" s="1"/>
  <c r="B1653" i="7"/>
  <c r="A1653" i="7" s="1"/>
  <c r="B1652" i="7"/>
  <c r="A1652" i="7" s="1"/>
  <c r="B1651" i="7"/>
  <c r="A1651" i="7" s="1"/>
  <c r="B1650" i="7"/>
  <c r="A1650" i="7" s="1"/>
  <c r="B1649" i="7"/>
  <c r="A1649" i="7" s="1"/>
  <c r="B1648" i="7"/>
  <c r="A1648" i="7" s="1"/>
  <c r="B1647" i="7"/>
  <c r="A1647" i="7" s="1"/>
  <c r="B1646" i="7"/>
  <c r="A1646" i="7" s="1"/>
  <c r="B1645" i="7"/>
  <c r="A1645" i="7" s="1"/>
  <c r="B1644" i="7"/>
  <c r="A1644" i="7" s="1"/>
  <c r="B1643" i="7"/>
  <c r="A1643" i="7" s="1"/>
  <c r="B1642" i="7"/>
  <c r="A1642" i="7" s="1"/>
  <c r="B1641" i="7"/>
  <c r="A1641" i="7" s="1"/>
  <c r="B1640" i="7"/>
  <c r="A1640" i="7" s="1"/>
  <c r="B1639" i="7"/>
  <c r="A1639" i="7" s="1"/>
  <c r="B1638" i="7"/>
  <c r="A1638" i="7" s="1"/>
  <c r="B1637" i="7"/>
  <c r="A1637" i="7" s="1"/>
  <c r="B1636" i="7"/>
  <c r="A1636" i="7" s="1"/>
  <c r="B1635" i="7"/>
  <c r="A1635" i="7" s="1"/>
  <c r="B1634" i="7"/>
  <c r="A1634" i="7" s="1"/>
  <c r="B1633" i="7"/>
  <c r="A1633" i="7" s="1"/>
  <c r="B1632" i="7"/>
  <c r="A1632" i="7" s="1"/>
  <c r="B1631" i="7"/>
  <c r="A1631" i="7" s="1"/>
  <c r="B1630" i="7"/>
  <c r="A1630" i="7" s="1"/>
  <c r="B1629" i="7"/>
  <c r="A1629" i="7" s="1"/>
  <c r="B1628" i="7"/>
  <c r="A1628" i="7" s="1"/>
  <c r="B1627" i="7"/>
  <c r="A1627" i="7" s="1"/>
  <c r="B1626" i="7"/>
  <c r="A1626" i="7" s="1"/>
  <c r="B1625" i="7"/>
  <c r="A1625" i="7" s="1"/>
  <c r="B1624" i="7"/>
  <c r="A1624" i="7" s="1"/>
  <c r="B1623" i="7"/>
  <c r="A1623" i="7" s="1"/>
  <c r="B1622" i="7"/>
  <c r="A1622" i="7" s="1"/>
  <c r="B1621" i="7"/>
  <c r="A1621" i="7" s="1"/>
  <c r="B1620" i="7"/>
  <c r="A1620" i="7" s="1"/>
  <c r="B1619" i="7"/>
  <c r="A1619" i="7" s="1"/>
  <c r="B1618" i="7"/>
  <c r="A1618" i="7" s="1"/>
  <c r="B1617" i="7"/>
  <c r="A1617" i="7" s="1"/>
  <c r="B1616" i="7"/>
  <c r="A1616" i="7" s="1"/>
  <c r="B1615" i="7"/>
  <c r="A1615" i="7" s="1"/>
  <c r="B1614" i="7"/>
  <c r="A1614" i="7" s="1"/>
  <c r="B1613" i="7"/>
  <c r="A1613" i="7" s="1"/>
  <c r="B1612" i="7"/>
  <c r="A1612" i="7" s="1"/>
  <c r="B1611" i="7"/>
  <c r="A1611" i="7" s="1"/>
  <c r="B1610" i="7"/>
  <c r="A1610" i="7" s="1"/>
  <c r="B1609" i="7"/>
  <c r="A1609" i="7" s="1"/>
  <c r="B1608" i="7"/>
  <c r="A1608" i="7" s="1"/>
  <c r="B1607" i="7"/>
  <c r="A1607" i="7" s="1"/>
  <c r="B1606" i="7"/>
  <c r="A1606" i="7" s="1"/>
  <c r="B1605" i="7"/>
  <c r="A1605" i="7" s="1"/>
  <c r="B1604" i="7"/>
  <c r="A1604" i="7" s="1"/>
  <c r="B1603" i="7"/>
  <c r="A1603" i="7" s="1"/>
  <c r="B1602" i="7"/>
  <c r="A1602" i="7" s="1"/>
  <c r="B1601" i="7"/>
  <c r="A1601" i="7" s="1"/>
  <c r="B1600" i="7"/>
  <c r="A1600" i="7" s="1"/>
  <c r="B1599" i="7"/>
  <c r="A1599" i="7" s="1"/>
  <c r="B1598" i="7"/>
  <c r="A1598" i="7" s="1"/>
  <c r="B1597" i="7"/>
  <c r="A1597" i="7" s="1"/>
  <c r="B1596" i="7"/>
  <c r="A1596" i="7" s="1"/>
  <c r="B1595" i="7"/>
  <c r="A1595" i="7" s="1"/>
  <c r="B1594" i="7"/>
  <c r="A1594" i="7" s="1"/>
  <c r="B1593" i="7"/>
  <c r="A1593" i="7" s="1"/>
  <c r="B1592" i="7"/>
  <c r="A1592" i="7" s="1"/>
  <c r="B1591" i="7"/>
  <c r="A1591" i="7" s="1"/>
  <c r="B1590" i="7"/>
  <c r="A1590" i="7" s="1"/>
  <c r="B1589" i="7"/>
  <c r="A1589" i="7" s="1"/>
  <c r="B1588" i="7"/>
  <c r="A1588" i="7" s="1"/>
  <c r="B1587" i="7"/>
  <c r="A1587" i="7" s="1"/>
  <c r="B1586" i="7"/>
  <c r="A1586" i="7" s="1"/>
  <c r="B1585" i="7"/>
  <c r="A1585" i="7" s="1"/>
  <c r="B1584" i="7"/>
  <c r="A1584" i="7" s="1"/>
  <c r="B1583" i="7"/>
  <c r="A1583" i="7" s="1"/>
  <c r="B1582" i="7"/>
  <c r="A1582" i="7" s="1"/>
  <c r="B1581" i="7"/>
  <c r="A1581" i="7" s="1"/>
  <c r="B1580" i="7"/>
  <c r="A1580" i="7" s="1"/>
  <c r="B1579" i="7"/>
  <c r="A1579" i="7" s="1"/>
  <c r="B1578" i="7"/>
  <c r="A1578" i="7" s="1"/>
  <c r="B1577" i="7"/>
  <c r="A1577" i="7" s="1"/>
  <c r="B1576" i="7"/>
  <c r="A1576" i="7" s="1"/>
  <c r="B1575" i="7"/>
  <c r="A1575" i="7" s="1"/>
  <c r="B1574" i="7"/>
  <c r="A1574" i="7" s="1"/>
  <c r="B1573" i="7"/>
  <c r="A1573" i="7" s="1"/>
  <c r="B1572" i="7"/>
  <c r="A1572" i="7" s="1"/>
  <c r="B1571" i="7"/>
  <c r="A1571" i="7" s="1"/>
  <c r="B1570" i="7"/>
  <c r="A1570" i="7" s="1"/>
  <c r="B1569" i="7"/>
  <c r="A1569" i="7" s="1"/>
  <c r="B1568" i="7"/>
  <c r="A1568" i="7" s="1"/>
  <c r="B1567" i="7"/>
  <c r="A1567" i="7" s="1"/>
  <c r="B1566" i="7"/>
  <c r="A1566" i="7" s="1"/>
  <c r="B1565" i="7"/>
  <c r="A1565" i="7" s="1"/>
  <c r="B1564" i="7"/>
  <c r="A1564" i="7" s="1"/>
  <c r="B1563" i="7"/>
  <c r="A1563" i="7" s="1"/>
  <c r="B1562" i="7"/>
  <c r="A1562" i="7" s="1"/>
  <c r="B1561" i="7"/>
  <c r="A1561" i="7" s="1"/>
  <c r="B1560" i="7"/>
  <c r="A1560" i="7" s="1"/>
  <c r="B1559" i="7"/>
  <c r="A1559" i="7" s="1"/>
  <c r="B1558" i="7"/>
  <c r="A1558" i="7" s="1"/>
  <c r="B1557" i="7"/>
  <c r="A1557" i="7" s="1"/>
  <c r="B1556" i="7"/>
  <c r="A1556" i="7" s="1"/>
  <c r="B1555" i="7"/>
  <c r="A1555" i="7" s="1"/>
  <c r="B1554" i="7"/>
  <c r="A1554" i="7" s="1"/>
  <c r="B1553" i="7"/>
  <c r="A1553" i="7" s="1"/>
  <c r="B1552" i="7"/>
  <c r="A1552" i="7" s="1"/>
  <c r="B1551" i="7"/>
  <c r="A1551" i="7" s="1"/>
  <c r="B1550" i="7"/>
  <c r="A1550" i="7" s="1"/>
  <c r="B1549" i="7"/>
  <c r="A1549" i="7" s="1"/>
  <c r="B1548" i="7"/>
  <c r="A1548" i="7" s="1"/>
  <c r="B1547" i="7"/>
  <c r="A1547" i="7" s="1"/>
  <c r="B1546" i="7"/>
  <c r="A1546" i="7" s="1"/>
  <c r="B1545" i="7"/>
  <c r="A1545" i="7" s="1"/>
  <c r="B1544" i="7"/>
  <c r="A1544" i="7" s="1"/>
  <c r="B1543" i="7"/>
  <c r="A1543" i="7" s="1"/>
  <c r="B1542" i="7"/>
  <c r="A1542" i="7" s="1"/>
  <c r="B1541" i="7"/>
  <c r="A1541" i="7" s="1"/>
  <c r="B1540" i="7"/>
  <c r="A1540" i="7" s="1"/>
  <c r="B1539" i="7"/>
  <c r="A1539" i="7" s="1"/>
  <c r="B1538" i="7"/>
  <c r="A1538" i="7" s="1"/>
  <c r="B1537" i="7"/>
  <c r="A1537" i="7" s="1"/>
  <c r="B1536" i="7"/>
  <c r="A1536" i="7" s="1"/>
  <c r="B1535" i="7"/>
  <c r="A1535" i="7" s="1"/>
  <c r="B1534" i="7"/>
  <c r="A1534" i="7" s="1"/>
  <c r="B1533" i="7"/>
  <c r="A1533" i="7" s="1"/>
  <c r="B1532" i="7"/>
  <c r="A1532" i="7" s="1"/>
  <c r="B1531" i="7"/>
  <c r="A1531" i="7" s="1"/>
  <c r="B1530" i="7"/>
  <c r="A1530" i="7" s="1"/>
  <c r="B1529" i="7"/>
  <c r="A1529" i="7" s="1"/>
  <c r="B1528" i="7"/>
  <c r="A1528" i="7" s="1"/>
  <c r="B1527" i="7"/>
  <c r="A1527" i="7" s="1"/>
  <c r="B1526" i="7"/>
  <c r="A1526" i="7" s="1"/>
  <c r="B1525" i="7"/>
  <c r="A1525" i="7" s="1"/>
  <c r="B1524" i="7"/>
  <c r="A1524" i="7" s="1"/>
  <c r="B1523" i="7"/>
  <c r="A1523" i="7" s="1"/>
  <c r="B1522" i="7"/>
  <c r="A1522" i="7" s="1"/>
  <c r="B1521" i="7"/>
  <c r="A1521" i="7" s="1"/>
  <c r="B1520" i="7"/>
  <c r="A1520" i="7" s="1"/>
  <c r="B1519" i="7"/>
  <c r="A1519" i="7" s="1"/>
  <c r="B1518" i="7"/>
  <c r="A1518" i="7" s="1"/>
  <c r="B1517" i="7"/>
  <c r="A1517" i="7" s="1"/>
  <c r="B1516" i="7"/>
  <c r="A1516" i="7" s="1"/>
  <c r="B1515" i="7"/>
  <c r="A1515" i="7" s="1"/>
  <c r="B1514" i="7"/>
  <c r="A1514" i="7" s="1"/>
  <c r="B1513" i="7"/>
  <c r="A1513" i="7" s="1"/>
  <c r="B1512" i="7"/>
  <c r="A1512" i="7" s="1"/>
  <c r="B1511" i="7"/>
  <c r="A1511" i="7" s="1"/>
  <c r="B1510" i="7"/>
  <c r="A1510" i="7" s="1"/>
  <c r="B1509" i="7"/>
  <c r="A1509" i="7" s="1"/>
  <c r="B1508" i="7"/>
  <c r="A1508" i="7" s="1"/>
  <c r="B1507" i="7"/>
  <c r="A1507" i="7" s="1"/>
  <c r="B1506" i="7"/>
  <c r="A1506" i="7" s="1"/>
  <c r="B1505" i="7"/>
  <c r="A1505" i="7" s="1"/>
  <c r="B1504" i="7"/>
  <c r="A1504" i="7" s="1"/>
  <c r="B1503" i="7"/>
  <c r="A1503" i="7" s="1"/>
  <c r="B1502" i="7"/>
  <c r="A1502" i="7" s="1"/>
  <c r="B1501" i="7"/>
  <c r="A1501" i="7" s="1"/>
  <c r="B1500" i="7"/>
  <c r="A1500" i="7" s="1"/>
  <c r="B1499" i="7"/>
  <c r="A1499" i="7" s="1"/>
  <c r="B1498" i="7"/>
  <c r="A1498" i="7" s="1"/>
  <c r="B1497" i="7"/>
  <c r="A1497" i="7" s="1"/>
  <c r="B1496" i="7"/>
  <c r="A1496" i="7" s="1"/>
  <c r="B1495" i="7"/>
  <c r="A1495" i="7" s="1"/>
  <c r="B1494" i="7"/>
  <c r="A1494" i="7" s="1"/>
  <c r="B1493" i="7"/>
  <c r="A1493" i="7" s="1"/>
  <c r="B1492" i="7"/>
  <c r="A1492" i="7" s="1"/>
  <c r="B1491" i="7"/>
  <c r="A1491" i="7" s="1"/>
  <c r="B1490" i="7"/>
  <c r="A1490" i="7" s="1"/>
  <c r="B1489" i="7"/>
  <c r="A1489" i="7" s="1"/>
  <c r="B1488" i="7"/>
  <c r="A1488" i="7" s="1"/>
  <c r="B1487" i="7"/>
  <c r="A1487" i="7" s="1"/>
  <c r="B1486" i="7"/>
  <c r="A1486" i="7" s="1"/>
  <c r="B1485" i="7"/>
  <c r="A1485" i="7" s="1"/>
  <c r="B1484" i="7"/>
  <c r="A1484" i="7" s="1"/>
  <c r="B1483" i="7"/>
  <c r="A1483" i="7" s="1"/>
  <c r="B1482" i="7"/>
  <c r="A1482" i="7" s="1"/>
  <c r="B1481" i="7"/>
  <c r="A1481" i="7" s="1"/>
  <c r="B1480" i="7"/>
  <c r="A1480" i="7" s="1"/>
  <c r="B1479" i="7"/>
  <c r="A1479" i="7" s="1"/>
  <c r="B1478" i="7"/>
  <c r="A1478" i="7" s="1"/>
  <c r="B1477" i="7"/>
  <c r="A1477" i="7" s="1"/>
  <c r="B1476" i="7"/>
  <c r="A1476" i="7" s="1"/>
  <c r="B1475" i="7"/>
  <c r="A1475" i="7" s="1"/>
  <c r="B1474" i="7"/>
  <c r="A1474" i="7" s="1"/>
  <c r="B1473" i="7"/>
  <c r="A1473" i="7" s="1"/>
  <c r="B1472" i="7"/>
  <c r="A1472" i="7" s="1"/>
  <c r="B1471" i="7"/>
  <c r="A1471" i="7" s="1"/>
  <c r="B1470" i="7"/>
  <c r="A1470" i="7" s="1"/>
  <c r="B1469" i="7"/>
  <c r="A1469" i="7" s="1"/>
  <c r="B1468" i="7"/>
  <c r="A1468" i="7" s="1"/>
  <c r="B1467" i="7"/>
  <c r="A1467" i="7" s="1"/>
  <c r="B1466" i="7"/>
  <c r="A1466" i="7" s="1"/>
  <c r="B1465" i="7"/>
  <c r="A1465" i="7" s="1"/>
  <c r="B1464" i="7"/>
  <c r="A1464" i="7" s="1"/>
  <c r="B1463" i="7"/>
  <c r="A1463" i="7" s="1"/>
  <c r="B1462" i="7"/>
  <c r="A1462" i="7" s="1"/>
  <c r="B1461" i="7"/>
  <c r="A1461" i="7" s="1"/>
  <c r="B1460" i="7"/>
  <c r="A1460" i="7" s="1"/>
  <c r="B1459" i="7"/>
  <c r="A1459" i="7" s="1"/>
  <c r="B1458" i="7"/>
  <c r="A1458" i="7" s="1"/>
  <c r="B1457" i="7"/>
  <c r="A1457" i="7" s="1"/>
  <c r="B1456" i="7"/>
  <c r="A1456" i="7" s="1"/>
  <c r="B1455" i="7"/>
  <c r="A1455" i="7" s="1"/>
  <c r="B1454" i="7"/>
  <c r="A1454" i="7" s="1"/>
  <c r="B1453" i="7"/>
  <c r="A1453" i="7" s="1"/>
  <c r="B1452" i="7"/>
  <c r="A1452" i="7" s="1"/>
  <c r="B1451" i="7"/>
  <c r="A1451" i="7" s="1"/>
  <c r="B1450" i="7"/>
  <c r="A1450" i="7" s="1"/>
  <c r="B1449" i="7"/>
  <c r="A1449" i="7" s="1"/>
  <c r="B1448" i="7"/>
  <c r="A1448" i="7" s="1"/>
  <c r="B1447" i="7"/>
  <c r="A1447" i="7" s="1"/>
  <c r="B1446" i="7"/>
  <c r="A1446" i="7" s="1"/>
  <c r="B1445" i="7"/>
  <c r="A1445" i="7" s="1"/>
  <c r="B1444" i="7"/>
  <c r="A1444" i="7" s="1"/>
  <c r="B1443" i="7"/>
  <c r="A1443" i="7" s="1"/>
  <c r="B1442" i="7"/>
  <c r="A1442" i="7" s="1"/>
  <c r="B1441" i="7"/>
  <c r="A1441" i="7" s="1"/>
  <c r="B1440" i="7"/>
  <c r="A1440" i="7" s="1"/>
  <c r="B1439" i="7"/>
  <c r="A1439" i="7" s="1"/>
  <c r="B1438" i="7"/>
  <c r="A1438" i="7" s="1"/>
  <c r="B1437" i="7"/>
  <c r="A1437" i="7" s="1"/>
  <c r="B1436" i="7"/>
  <c r="A1436" i="7" s="1"/>
  <c r="B1435" i="7"/>
  <c r="A1435" i="7" s="1"/>
  <c r="B1434" i="7"/>
  <c r="A1434" i="7" s="1"/>
  <c r="B1433" i="7"/>
  <c r="A1433" i="7" s="1"/>
  <c r="B1432" i="7"/>
  <c r="A1432" i="7" s="1"/>
  <c r="B1431" i="7"/>
  <c r="A1431" i="7" s="1"/>
  <c r="B1430" i="7"/>
  <c r="A1430" i="7" s="1"/>
  <c r="B1429" i="7"/>
  <c r="A1429" i="7" s="1"/>
  <c r="B1428" i="7"/>
  <c r="A1428" i="7" s="1"/>
  <c r="B1427" i="7"/>
  <c r="A1427" i="7" s="1"/>
  <c r="B1426" i="7"/>
  <c r="A1426" i="7" s="1"/>
  <c r="B1425" i="7"/>
  <c r="A1425" i="7" s="1"/>
  <c r="B1424" i="7"/>
  <c r="A1424" i="7" s="1"/>
  <c r="B1423" i="7"/>
  <c r="A1423" i="7" s="1"/>
  <c r="B1422" i="7"/>
  <c r="A1422" i="7" s="1"/>
  <c r="B1421" i="7"/>
  <c r="A1421" i="7" s="1"/>
  <c r="B1420" i="7"/>
  <c r="A1420" i="7" s="1"/>
  <c r="B1419" i="7"/>
  <c r="A1419" i="7" s="1"/>
  <c r="B1418" i="7"/>
  <c r="A1418" i="7" s="1"/>
  <c r="B1417" i="7"/>
  <c r="A1417" i="7" s="1"/>
  <c r="B1416" i="7"/>
  <c r="A1416" i="7" s="1"/>
  <c r="B1415" i="7"/>
  <c r="A1415" i="7" s="1"/>
  <c r="B1414" i="7"/>
  <c r="A1414" i="7" s="1"/>
  <c r="B1413" i="7"/>
  <c r="A1413" i="7" s="1"/>
  <c r="B1412" i="7"/>
  <c r="A1412" i="7" s="1"/>
  <c r="B1411" i="7"/>
  <c r="A1411" i="7" s="1"/>
  <c r="B1410" i="7"/>
  <c r="A1410" i="7" s="1"/>
  <c r="B1409" i="7"/>
  <c r="A1409" i="7" s="1"/>
  <c r="B1408" i="7"/>
  <c r="A1408" i="7" s="1"/>
  <c r="B1407" i="7"/>
  <c r="A1407" i="7" s="1"/>
  <c r="B1406" i="7"/>
  <c r="A1406" i="7" s="1"/>
  <c r="B1405" i="7"/>
  <c r="A1405" i="7" s="1"/>
  <c r="B1404" i="7"/>
  <c r="A1404" i="7" s="1"/>
  <c r="B1403" i="7"/>
  <c r="A1403" i="7" s="1"/>
  <c r="B1402" i="7"/>
  <c r="A1402" i="7" s="1"/>
  <c r="B1401" i="7"/>
  <c r="A1401" i="7" s="1"/>
  <c r="B1400" i="7"/>
  <c r="A1400" i="7" s="1"/>
  <c r="B1399" i="7"/>
  <c r="A1399" i="7" s="1"/>
  <c r="B1398" i="7"/>
  <c r="A1398" i="7" s="1"/>
  <c r="B1397" i="7"/>
  <c r="A1397" i="7" s="1"/>
  <c r="B1396" i="7"/>
  <c r="A1396" i="7" s="1"/>
  <c r="B1395" i="7"/>
  <c r="A1395" i="7" s="1"/>
  <c r="B1394" i="7"/>
  <c r="A1394" i="7" s="1"/>
  <c r="B1393" i="7"/>
  <c r="A1393" i="7" s="1"/>
  <c r="B1392" i="7"/>
  <c r="A1392" i="7" s="1"/>
  <c r="B1391" i="7"/>
  <c r="A1391" i="7" s="1"/>
  <c r="B1390" i="7"/>
  <c r="A1390" i="7" s="1"/>
  <c r="B1389" i="7"/>
  <c r="A1389" i="7" s="1"/>
  <c r="B1388" i="7"/>
  <c r="A1388" i="7" s="1"/>
  <c r="B1387" i="7"/>
  <c r="A1387" i="7" s="1"/>
  <c r="B1386" i="7"/>
  <c r="A1386" i="7" s="1"/>
  <c r="B1385" i="7"/>
  <c r="A1385" i="7" s="1"/>
  <c r="B1384" i="7"/>
  <c r="A1384" i="7" s="1"/>
  <c r="B1383" i="7"/>
  <c r="A1383" i="7" s="1"/>
  <c r="B1382" i="7"/>
  <c r="A1382" i="7" s="1"/>
  <c r="B1381" i="7"/>
  <c r="A1381" i="7" s="1"/>
  <c r="B1380" i="7"/>
  <c r="A1380" i="7" s="1"/>
  <c r="B1379" i="7"/>
  <c r="A1379" i="7" s="1"/>
  <c r="B1378" i="7"/>
  <c r="A1378" i="7" s="1"/>
  <c r="B1377" i="7"/>
  <c r="A1377" i="7" s="1"/>
  <c r="B1376" i="7"/>
  <c r="A1376" i="7" s="1"/>
  <c r="B1375" i="7"/>
  <c r="A1375" i="7" s="1"/>
  <c r="B1374" i="7"/>
  <c r="A1374" i="7" s="1"/>
  <c r="B1373" i="7"/>
  <c r="A1373" i="7" s="1"/>
  <c r="B1372" i="7"/>
  <c r="A1372" i="7" s="1"/>
  <c r="B1371" i="7"/>
  <c r="A1371" i="7" s="1"/>
  <c r="B1370" i="7"/>
  <c r="A1370" i="7" s="1"/>
  <c r="B1369" i="7"/>
  <c r="A1369" i="7" s="1"/>
  <c r="B1368" i="7"/>
  <c r="A1368" i="7" s="1"/>
  <c r="B1367" i="7"/>
  <c r="A1367" i="7" s="1"/>
  <c r="B1366" i="7"/>
  <c r="A1366" i="7" s="1"/>
  <c r="B1365" i="7"/>
  <c r="A1365" i="7" s="1"/>
  <c r="B1364" i="7"/>
  <c r="A1364" i="7" s="1"/>
  <c r="B1363" i="7"/>
  <c r="A1363" i="7" s="1"/>
  <c r="B1362" i="7"/>
  <c r="A1362" i="7" s="1"/>
  <c r="B1361" i="7"/>
  <c r="A1361" i="7" s="1"/>
  <c r="B1360" i="7"/>
  <c r="A1360" i="7" s="1"/>
  <c r="B1359" i="7"/>
  <c r="A1359" i="7" s="1"/>
  <c r="B1358" i="7"/>
  <c r="A1358" i="7" s="1"/>
  <c r="B1357" i="7"/>
  <c r="A1357" i="7" s="1"/>
  <c r="B1356" i="7"/>
  <c r="A1356" i="7" s="1"/>
  <c r="B1355" i="7"/>
  <c r="A1355" i="7" s="1"/>
  <c r="B1354" i="7"/>
  <c r="A1354" i="7" s="1"/>
  <c r="B1353" i="7"/>
  <c r="A1353" i="7" s="1"/>
  <c r="B1352" i="7"/>
  <c r="A1352" i="7" s="1"/>
  <c r="B1351" i="7"/>
  <c r="A1351" i="7" s="1"/>
  <c r="B1350" i="7"/>
  <c r="A1350" i="7" s="1"/>
  <c r="B1349" i="7"/>
  <c r="A1349" i="7" s="1"/>
  <c r="B1348" i="7"/>
  <c r="A1348" i="7" s="1"/>
  <c r="B1347" i="7"/>
  <c r="A1347" i="7" s="1"/>
  <c r="B1346" i="7"/>
  <c r="A1346" i="7" s="1"/>
  <c r="B1345" i="7"/>
  <c r="A1345" i="7" s="1"/>
  <c r="B1344" i="7"/>
  <c r="A1344" i="7" s="1"/>
  <c r="B1343" i="7"/>
  <c r="A1343" i="7" s="1"/>
  <c r="B1342" i="7"/>
  <c r="A1342" i="7" s="1"/>
  <c r="B1341" i="7"/>
  <c r="A1341" i="7" s="1"/>
  <c r="B1340" i="7"/>
  <c r="A1340" i="7" s="1"/>
  <c r="B1339" i="7"/>
  <c r="A1339" i="7" s="1"/>
  <c r="B1338" i="7"/>
  <c r="A1338" i="7" s="1"/>
  <c r="B1337" i="7"/>
  <c r="A1337" i="7" s="1"/>
  <c r="B1336" i="7"/>
  <c r="A1336" i="7" s="1"/>
  <c r="B1335" i="7"/>
  <c r="A1335" i="7" s="1"/>
  <c r="B1334" i="7"/>
  <c r="A1334" i="7" s="1"/>
  <c r="B1333" i="7"/>
  <c r="A1333" i="7" s="1"/>
  <c r="B1332" i="7"/>
  <c r="A1332" i="7" s="1"/>
  <c r="B1331" i="7"/>
  <c r="A1331" i="7" s="1"/>
  <c r="B1330" i="7"/>
  <c r="A1330" i="7" s="1"/>
  <c r="B1329" i="7"/>
  <c r="A1329" i="7" s="1"/>
  <c r="B1328" i="7"/>
  <c r="A1328" i="7" s="1"/>
  <c r="B1327" i="7"/>
  <c r="A1327" i="7" s="1"/>
  <c r="B1326" i="7"/>
  <c r="A1326" i="7" s="1"/>
  <c r="B1325" i="7"/>
  <c r="A1325" i="7" s="1"/>
  <c r="B1324" i="7"/>
  <c r="A1324" i="7" s="1"/>
  <c r="B1323" i="7"/>
  <c r="A1323" i="7" s="1"/>
  <c r="B1322" i="7"/>
  <c r="A1322" i="7" s="1"/>
  <c r="B1321" i="7"/>
  <c r="A1321" i="7" s="1"/>
  <c r="B1320" i="7"/>
  <c r="A1320" i="7" s="1"/>
  <c r="B1319" i="7"/>
  <c r="A1319" i="7" s="1"/>
  <c r="B1318" i="7"/>
  <c r="A1318" i="7" s="1"/>
  <c r="B1317" i="7"/>
  <c r="A1317" i="7" s="1"/>
  <c r="B1316" i="7"/>
  <c r="A1316" i="7" s="1"/>
  <c r="B1315" i="7"/>
  <c r="A1315" i="7" s="1"/>
  <c r="B1314" i="7"/>
  <c r="A1314" i="7" s="1"/>
  <c r="B1313" i="7"/>
  <c r="A1313" i="7" s="1"/>
  <c r="B1312" i="7"/>
  <c r="A1312" i="7" s="1"/>
  <c r="B1311" i="7"/>
  <c r="A1311" i="7" s="1"/>
  <c r="B1310" i="7"/>
  <c r="A1310" i="7" s="1"/>
  <c r="B1309" i="7"/>
  <c r="A1309" i="7" s="1"/>
  <c r="B1308" i="7"/>
  <c r="A1308" i="7" s="1"/>
  <c r="B1307" i="7"/>
  <c r="A1307" i="7" s="1"/>
  <c r="B1306" i="7"/>
  <c r="A1306" i="7" s="1"/>
  <c r="B1305" i="7"/>
  <c r="A1305" i="7" s="1"/>
  <c r="B1304" i="7"/>
  <c r="A1304" i="7" s="1"/>
  <c r="B1303" i="7"/>
  <c r="A1303" i="7" s="1"/>
  <c r="B1302" i="7"/>
  <c r="A1302" i="7" s="1"/>
  <c r="B1301" i="7"/>
  <c r="A1301" i="7" s="1"/>
  <c r="B1300" i="7"/>
  <c r="A1300" i="7" s="1"/>
  <c r="B1299" i="7"/>
  <c r="A1299" i="7" s="1"/>
  <c r="B1298" i="7"/>
  <c r="A1298" i="7" s="1"/>
  <c r="B1297" i="7"/>
  <c r="A1297" i="7" s="1"/>
  <c r="B1296" i="7"/>
  <c r="A1296" i="7" s="1"/>
  <c r="B1295" i="7"/>
  <c r="A1295" i="7" s="1"/>
  <c r="B1294" i="7"/>
  <c r="A1294" i="7" s="1"/>
  <c r="B1293" i="7"/>
  <c r="A1293" i="7" s="1"/>
  <c r="B1292" i="7"/>
  <c r="A1292" i="7" s="1"/>
  <c r="B1291" i="7"/>
  <c r="A1291" i="7" s="1"/>
  <c r="B1290" i="7"/>
  <c r="A1290" i="7" s="1"/>
  <c r="B1289" i="7"/>
  <c r="A1289" i="7" s="1"/>
  <c r="B1288" i="7"/>
  <c r="A1288" i="7" s="1"/>
  <c r="B1287" i="7"/>
  <c r="A1287" i="7" s="1"/>
  <c r="B1286" i="7"/>
  <c r="A1286" i="7" s="1"/>
  <c r="B1285" i="7"/>
  <c r="A1285" i="7" s="1"/>
  <c r="B1284" i="7"/>
  <c r="A1284" i="7" s="1"/>
  <c r="B1283" i="7"/>
  <c r="A1283" i="7" s="1"/>
  <c r="B1282" i="7"/>
  <c r="A1282" i="7" s="1"/>
  <c r="B1281" i="7"/>
  <c r="A1281" i="7" s="1"/>
  <c r="B1280" i="7"/>
  <c r="A1280" i="7" s="1"/>
  <c r="B1279" i="7"/>
  <c r="A1279" i="7" s="1"/>
  <c r="B1278" i="7"/>
  <c r="A1278" i="7" s="1"/>
  <c r="B1277" i="7"/>
  <c r="A1277" i="7" s="1"/>
  <c r="B1276" i="7"/>
  <c r="A1276" i="7" s="1"/>
  <c r="B1275" i="7"/>
  <c r="A1275" i="7" s="1"/>
  <c r="B1274" i="7"/>
  <c r="A1274" i="7" s="1"/>
  <c r="B1273" i="7"/>
  <c r="A1273" i="7" s="1"/>
  <c r="B1272" i="7"/>
  <c r="A1272" i="7" s="1"/>
  <c r="B1271" i="7"/>
  <c r="A1271" i="7" s="1"/>
  <c r="B1270" i="7"/>
  <c r="A1270" i="7" s="1"/>
  <c r="B1269" i="7"/>
  <c r="A1269" i="7" s="1"/>
  <c r="B1268" i="7"/>
  <c r="A1268" i="7" s="1"/>
  <c r="B1267" i="7"/>
  <c r="A1267" i="7" s="1"/>
  <c r="B1266" i="7"/>
  <c r="A1266" i="7" s="1"/>
  <c r="B1265" i="7"/>
  <c r="A1265" i="7" s="1"/>
  <c r="B1264" i="7"/>
  <c r="A1264" i="7" s="1"/>
  <c r="B1263" i="7"/>
  <c r="A1263" i="7" s="1"/>
  <c r="B1262" i="7"/>
  <c r="A1262" i="7" s="1"/>
  <c r="B1261" i="7"/>
  <c r="A1261" i="7" s="1"/>
  <c r="B1260" i="7"/>
  <c r="A1260" i="7" s="1"/>
  <c r="B1259" i="7"/>
  <c r="A1259" i="7" s="1"/>
  <c r="B1258" i="7"/>
  <c r="A1258" i="7" s="1"/>
  <c r="B1257" i="7"/>
  <c r="A1257" i="7" s="1"/>
  <c r="B1256" i="7"/>
  <c r="A1256" i="7" s="1"/>
  <c r="B1255" i="7"/>
  <c r="A1255" i="7" s="1"/>
  <c r="B1254" i="7"/>
  <c r="A1254" i="7" s="1"/>
  <c r="B1253" i="7"/>
  <c r="A1253" i="7" s="1"/>
  <c r="B1252" i="7"/>
  <c r="A1252" i="7" s="1"/>
  <c r="B1251" i="7"/>
  <c r="A1251" i="7" s="1"/>
  <c r="B1250" i="7"/>
  <c r="A1250" i="7" s="1"/>
  <c r="B1249" i="7"/>
  <c r="A1249" i="7" s="1"/>
  <c r="B1248" i="7"/>
  <c r="A1248" i="7" s="1"/>
  <c r="B1247" i="7"/>
  <c r="A1247" i="7" s="1"/>
  <c r="B1246" i="7"/>
  <c r="A1246" i="7" s="1"/>
  <c r="B1245" i="7"/>
  <c r="A1245" i="7" s="1"/>
  <c r="B1244" i="7"/>
  <c r="A1244" i="7" s="1"/>
  <c r="B1243" i="7"/>
  <c r="A1243" i="7" s="1"/>
  <c r="B1242" i="7"/>
  <c r="A1242" i="7" s="1"/>
  <c r="B1241" i="7"/>
  <c r="A1241" i="7" s="1"/>
  <c r="B1240" i="7"/>
  <c r="A1240" i="7" s="1"/>
  <c r="B1239" i="7"/>
  <c r="A1239" i="7" s="1"/>
  <c r="B1238" i="7"/>
  <c r="A1238" i="7" s="1"/>
  <c r="B1237" i="7"/>
  <c r="A1237" i="7" s="1"/>
  <c r="B1236" i="7"/>
  <c r="A1236" i="7" s="1"/>
  <c r="B1235" i="7"/>
  <c r="A1235" i="7" s="1"/>
  <c r="B1234" i="7"/>
  <c r="A1234" i="7" s="1"/>
  <c r="B1233" i="7"/>
  <c r="A1233" i="7" s="1"/>
  <c r="B1232" i="7"/>
  <c r="A1232" i="7" s="1"/>
  <c r="B1231" i="7"/>
  <c r="A1231" i="7" s="1"/>
  <c r="B1230" i="7"/>
  <c r="A1230" i="7" s="1"/>
  <c r="B1229" i="7"/>
  <c r="A1229" i="7" s="1"/>
  <c r="B1228" i="7"/>
  <c r="A1228" i="7" s="1"/>
  <c r="B1227" i="7"/>
  <c r="A1227" i="7" s="1"/>
  <c r="B1226" i="7"/>
  <c r="A1226" i="7" s="1"/>
  <c r="B1225" i="7"/>
  <c r="A1225" i="7" s="1"/>
  <c r="B1224" i="7"/>
  <c r="A1224" i="7" s="1"/>
  <c r="B1223" i="7"/>
  <c r="A1223" i="7" s="1"/>
  <c r="B1222" i="7"/>
  <c r="A1222" i="7" s="1"/>
  <c r="B1221" i="7"/>
  <c r="A1221" i="7" s="1"/>
  <c r="B1220" i="7"/>
  <c r="A1220" i="7" s="1"/>
  <c r="B1219" i="7"/>
  <c r="A1219" i="7" s="1"/>
  <c r="B1218" i="7"/>
  <c r="A1218" i="7" s="1"/>
  <c r="B1217" i="7"/>
  <c r="A1217" i="7" s="1"/>
  <c r="B1216" i="7"/>
  <c r="A1216" i="7" s="1"/>
  <c r="B1215" i="7"/>
  <c r="A1215" i="7" s="1"/>
  <c r="B1214" i="7"/>
  <c r="A1214" i="7" s="1"/>
  <c r="B1213" i="7"/>
  <c r="A1213" i="7" s="1"/>
  <c r="B1212" i="7"/>
  <c r="A1212" i="7" s="1"/>
  <c r="B1211" i="7"/>
  <c r="A1211" i="7" s="1"/>
  <c r="B1210" i="7"/>
  <c r="A1210" i="7" s="1"/>
  <c r="B1209" i="7"/>
  <c r="A1209" i="7" s="1"/>
  <c r="B1208" i="7"/>
  <c r="A1208" i="7" s="1"/>
  <c r="B1207" i="7"/>
  <c r="A1207" i="7" s="1"/>
  <c r="B1206" i="7"/>
  <c r="A1206" i="7" s="1"/>
  <c r="B1205" i="7"/>
  <c r="A1205" i="7" s="1"/>
  <c r="B1204" i="7"/>
  <c r="A1204" i="7" s="1"/>
  <c r="B1203" i="7"/>
  <c r="A1203" i="7" s="1"/>
  <c r="B1202" i="7"/>
  <c r="A1202" i="7" s="1"/>
  <c r="B1201" i="7"/>
  <c r="A1201" i="7" s="1"/>
  <c r="B1200" i="7"/>
  <c r="A1200" i="7" s="1"/>
  <c r="B1199" i="7"/>
  <c r="A1199" i="7" s="1"/>
  <c r="B1198" i="7"/>
  <c r="A1198" i="7" s="1"/>
  <c r="B1197" i="7"/>
  <c r="A1197" i="7" s="1"/>
  <c r="B1196" i="7"/>
  <c r="A1196" i="7" s="1"/>
  <c r="B1195" i="7"/>
  <c r="A1195" i="7" s="1"/>
  <c r="B1194" i="7"/>
  <c r="A1194" i="7" s="1"/>
  <c r="B1193" i="7"/>
  <c r="A1193" i="7" s="1"/>
  <c r="B1192" i="7"/>
  <c r="A1192" i="7" s="1"/>
  <c r="B1191" i="7"/>
  <c r="A1191" i="7" s="1"/>
  <c r="B1190" i="7"/>
  <c r="A1190" i="7" s="1"/>
  <c r="B1189" i="7"/>
  <c r="A1189" i="7" s="1"/>
  <c r="B1188" i="7"/>
  <c r="A1188" i="7" s="1"/>
  <c r="B1187" i="7"/>
  <c r="A1187" i="7" s="1"/>
  <c r="B1186" i="7"/>
  <c r="A1186" i="7" s="1"/>
  <c r="B1185" i="7"/>
  <c r="A1185" i="7" s="1"/>
  <c r="B1184" i="7"/>
  <c r="A1184" i="7" s="1"/>
  <c r="B1183" i="7"/>
  <c r="A1183" i="7" s="1"/>
  <c r="B1182" i="7"/>
  <c r="A1182" i="7" s="1"/>
  <c r="B1181" i="7"/>
  <c r="A1181" i="7" s="1"/>
  <c r="B1180" i="7"/>
  <c r="A1180" i="7" s="1"/>
  <c r="B1179" i="7"/>
  <c r="A1179" i="7" s="1"/>
  <c r="B1178" i="7"/>
  <c r="A1178" i="7" s="1"/>
  <c r="B1177" i="7"/>
  <c r="A1177" i="7" s="1"/>
  <c r="B1176" i="7"/>
  <c r="A1176" i="7" s="1"/>
  <c r="B1175" i="7"/>
  <c r="A1175" i="7" s="1"/>
  <c r="B1174" i="7"/>
  <c r="A1174" i="7" s="1"/>
  <c r="B1173" i="7"/>
  <c r="A1173" i="7" s="1"/>
  <c r="B1172" i="7"/>
  <c r="A1172" i="7" s="1"/>
  <c r="B1171" i="7"/>
  <c r="A1171" i="7" s="1"/>
  <c r="B1170" i="7"/>
  <c r="A1170" i="7" s="1"/>
  <c r="B1169" i="7"/>
  <c r="A1169" i="7" s="1"/>
  <c r="B1168" i="7"/>
  <c r="A1168" i="7" s="1"/>
  <c r="B1167" i="7"/>
  <c r="A1167" i="7" s="1"/>
  <c r="B1166" i="7"/>
  <c r="A1166" i="7" s="1"/>
  <c r="B1165" i="7"/>
  <c r="A1165" i="7" s="1"/>
  <c r="B1164" i="7"/>
  <c r="A1164" i="7" s="1"/>
  <c r="B1163" i="7"/>
  <c r="A1163" i="7" s="1"/>
  <c r="B1162" i="7"/>
  <c r="A1162" i="7" s="1"/>
  <c r="B1161" i="7"/>
  <c r="A1161" i="7" s="1"/>
  <c r="B1160" i="7"/>
  <c r="A1160" i="7" s="1"/>
  <c r="B1159" i="7"/>
  <c r="A1159" i="7" s="1"/>
  <c r="B1158" i="7"/>
  <c r="A1158" i="7" s="1"/>
  <c r="B1157" i="7"/>
  <c r="A1157" i="7" s="1"/>
  <c r="B1156" i="7"/>
  <c r="A1156" i="7" s="1"/>
  <c r="B1155" i="7"/>
  <c r="A1155" i="7" s="1"/>
  <c r="B1154" i="7"/>
  <c r="A1154" i="7" s="1"/>
  <c r="B1153" i="7"/>
  <c r="A1153" i="7" s="1"/>
  <c r="B1152" i="7"/>
  <c r="A1152" i="7" s="1"/>
  <c r="B1151" i="7"/>
  <c r="A1151" i="7" s="1"/>
  <c r="B1150" i="7"/>
  <c r="A1150" i="7" s="1"/>
  <c r="B1149" i="7"/>
  <c r="A1149" i="7" s="1"/>
  <c r="B1148" i="7"/>
  <c r="A1148" i="7" s="1"/>
  <c r="B1147" i="7"/>
  <c r="A1147" i="7" s="1"/>
  <c r="B1146" i="7"/>
  <c r="A1146" i="7" s="1"/>
  <c r="B1145" i="7"/>
  <c r="A1145" i="7" s="1"/>
  <c r="B1144" i="7"/>
  <c r="A1144" i="7" s="1"/>
  <c r="B1143" i="7"/>
  <c r="A1143" i="7" s="1"/>
  <c r="B1142" i="7"/>
  <c r="A1142" i="7" s="1"/>
  <c r="B1141" i="7"/>
  <c r="A1141" i="7" s="1"/>
  <c r="B1140" i="7"/>
  <c r="A1140" i="7" s="1"/>
  <c r="B1139" i="7"/>
  <c r="A1139" i="7" s="1"/>
  <c r="B1138" i="7"/>
  <c r="A1138" i="7" s="1"/>
  <c r="B1137" i="7"/>
  <c r="A1137" i="7" s="1"/>
  <c r="B1136" i="7"/>
  <c r="A1136" i="7" s="1"/>
  <c r="B1135" i="7"/>
  <c r="A1135" i="7" s="1"/>
  <c r="B1134" i="7"/>
  <c r="A1134" i="7" s="1"/>
  <c r="B1133" i="7"/>
  <c r="A1133" i="7" s="1"/>
  <c r="B1132" i="7"/>
  <c r="A1132" i="7" s="1"/>
  <c r="B1131" i="7"/>
  <c r="A1131" i="7" s="1"/>
  <c r="B1130" i="7"/>
  <c r="A1130" i="7" s="1"/>
  <c r="B1129" i="7"/>
  <c r="A1129" i="7" s="1"/>
  <c r="B1128" i="7"/>
  <c r="A1128" i="7" s="1"/>
  <c r="B1127" i="7"/>
  <c r="A1127" i="7" s="1"/>
  <c r="B1126" i="7"/>
  <c r="A1126" i="7" s="1"/>
  <c r="B1125" i="7"/>
  <c r="A1125" i="7" s="1"/>
  <c r="B1124" i="7"/>
  <c r="A1124" i="7" s="1"/>
  <c r="B1123" i="7"/>
  <c r="A1123" i="7" s="1"/>
  <c r="B1122" i="7"/>
  <c r="A1122" i="7" s="1"/>
  <c r="B1121" i="7"/>
  <c r="A1121" i="7" s="1"/>
  <c r="B1120" i="7"/>
  <c r="A1120" i="7" s="1"/>
  <c r="B1119" i="7"/>
  <c r="A1119" i="7" s="1"/>
  <c r="B1118" i="7"/>
  <c r="A1118" i="7" s="1"/>
  <c r="B1117" i="7"/>
  <c r="A1117" i="7" s="1"/>
  <c r="B1116" i="7"/>
  <c r="A1116" i="7" s="1"/>
  <c r="B1115" i="7"/>
  <c r="A1115" i="7" s="1"/>
  <c r="B1114" i="7"/>
  <c r="A1114" i="7" s="1"/>
  <c r="B1113" i="7"/>
  <c r="A1113" i="7" s="1"/>
  <c r="B1112" i="7"/>
  <c r="A1112" i="7" s="1"/>
  <c r="B1111" i="7"/>
  <c r="A1111" i="7" s="1"/>
  <c r="B1110" i="7"/>
  <c r="A1110" i="7" s="1"/>
  <c r="B1109" i="7"/>
  <c r="A1109" i="7" s="1"/>
  <c r="B1108" i="7"/>
  <c r="A1108" i="7" s="1"/>
  <c r="B1107" i="7"/>
  <c r="A1107" i="7" s="1"/>
  <c r="B1106" i="7"/>
  <c r="A1106" i="7" s="1"/>
  <c r="B1105" i="7"/>
  <c r="A1105" i="7" s="1"/>
  <c r="B1104" i="7"/>
  <c r="A1104" i="7" s="1"/>
  <c r="B1103" i="7"/>
  <c r="A1103" i="7" s="1"/>
  <c r="B1102" i="7"/>
  <c r="A1102" i="7" s="1"/>
  <c r="B1101" i="7"/>
  <c r="A1101" i="7" s="1"/>
  <c r="B1100" i="7"/>
  <c r="A1100" i="7" s="1"/>
  <c r="B1099" i="7"/>
  <c r="A1099" i="7" s="1"/>
  <c r="B1098" i="7"/>
  <c r="A1098" i="7" s="1"/>
  <c r="B1097" i="7"/>
  <c r="A1097" i="7" s="1"/>
  <c r="B1096" i="7"/>
  <c r="A1096" i="7" s="1"/>
  <c r="B1095" i="7"/>
  <c r="A1095" i="7" s="1"/>
  <c r="B1082" i="7"/>
  <c r="A1082" i="7" s="1"/>
  <c r="B1081" i="7"/>
  <c r="A1081" i="7" s="1"/>
  <c r="B1080" i="7"/>
  <c r="A1080" i="7" s="1"/>
  <c r="B1079" i="7"/>
  <c r="A1079" i="7" s="1"/>
  <c r="B1078" i="7"/>
  <c r="A1078" i="7" s="1"/>
  <c r="B1077" i="7"/>
  <c r="A1077" i="7" s="1"/>
  <c r="B1076" i="7"/>
  <c r="A1076" i="7" s="1"/>
  <c r="B1075" i="7"/>
  <c r="A1075" i="7" s="1"/>
  <c r="B1074" i="7"/>
  <c r="A1074" i="7" s="1"/>
  <c r="B1073" i="7"/>
  <c r="A1073" i="7" s="1"/>
  <c r="B1072" i="7"/>
  <c r="A1072" i="7" s="1"/>
  <c r="B1071" i="7"/>
  <c r="A1071" i="7" s="1"/>
  <c r="B1070" i="7"/>
  <c r="A1070" i="7" s="1"/>
  <c r="B1069" i="7"/>
  <c r="A1069" i="7" s="1"/>
  <c r="B1068" i="7"/>
  <c r="A1068" i="7" s="1"/>
  <c r="B1067" i="7"/>
  <c r="A1067" i="7" s="1"/>
  <c r="B1066" i="7"/>
  <c r="A1066" i="7" s="1"/>
  <c r="B1065" i="7"/>
  <c r="A1065" i="7" s="1"/>
  <c r="B1064" i="7"/>
  <c r="A1064" i="7" s="1"/>
  <c r="B1063" i="7"/>
  <c r="A1063" i="7" s="1"/>
  <c r="B1062" i="7"/>
  <c r="A1062" i="7" s="1"/>
  <c r="B1061" i="7"/>
  <c r="A1061" i="7" s="1"/>
  <c r="B1060" i="7"/>
  <c r="A1060" i="7" s="1"/>
  <c r="B1059" i="7"/>
  <c r="A1059" i="7" s="1"/>
  <c r="B1058" i="7"/>
  <c r="A1058" i="7" s="1"/>
  <c r="B1057" i="7"/>
  <c r="A1057" i="7" s="1"/>
  <c r="B1056" i="7"/>
  <c r="A1056" i="7" s="1"/>
  <c r="B1055" i="7"/>
  <c r="A1055" i="7" s="1"/>
  <c r="B1054" i="7"/>
  <c r="A1054" i="7" s="1"/>
  <c r="B1053" i="7"/>
  <c r="A1053" i="7" s="1"/>
  <c r="B1052" i="7"/>
  <c r="A1052" i="7" s="1"/>
  <c r="B1051" i="7"/>
  <c r="A1051" i="7" s="1"/>
  <c r="B1050" i="7"/>
  <c r="A1050" i="7" s="1"/>
  <c r="B1049" i="7"/>
  <c r="A1049" i="7" s="1"/>
  <c r="B1048" i="7"/>
  <c r="A1048" i="7" s="1"/>
  <c r="B1047" i="7"/>
  <c r="A1047" i="7" s="1"/>
  <c r="B1046" i="7"/>
  <c r="A1046" i="7" s="1"/>
  <c r="B1045" i="7"/>
  <c r="A1045" i="7" s="1"/>
  <c r="B1044" i="7"/>
  <c r="A1044" i="7" s="1"/>
  <c r="B1043" i="7"/>
  <c r="A1043" i="7" s="1"/>
  <c r="B1042" i="7"/>
  <c r="A1042" i="7" s="1"/>
  <c r="B1041" i="7"/>
  <c r="A1041" i="7" s="1"/>
  <c r="B1040" i="7"/>
  <c r="A1040" i="7" s="1"/>
  <c r="B1039" i="7"/>
  <c r="A1039" i="7" s="1"/>
  <c r="B1038" i="7"/>
  <c r="A1038" i="7" s="1"/>
  <c r="B1037" i="7"/>
  <c r="A1037" i="7" s="1"/>
  <c r="B1036" i="7"/>
  <c r="A1036" i="7" s="1"/>
  <c r="B1035" i="7"/>
  <c r="A1035" i="7" s="1"/>
  <c r="B1034" i="7"/>
  <c r="A1034" i="7" s="1"/>
  <c r="B1033" i="7"/>
  <c r="A1033" i="7" s="1"/>
  <c r="B1032" i="7"/>
  <c r="A1032" i="7" s="1"/>
  <c r="B1031" i="7"/>
  <c r="A1031" i="7" s="1"/>
  <c r="B1030" i="7"/>
  <c r="A1030" i="7" s="1"/>
  <c r="B1029" i="7"/>
  <c r="A1029" i="7" s="1"/>
  <c r="B1028" i="7"/>
  <c r="A1028" i="7" s="1"/>
  <c r="B1027" i="7"/>
  <c r="A1027" i="7" s="1"/>
  <c r="B1026" i="7"/>
  <c r="A1026" i="7" s="1"/>
  <c r="B1025" i="7"/>
  <c r="A1025" i="7" s="1"/>
  <c r="B1024" i="7"/>
  <c r="A1024" i="7" s="1"/>
  <c r="B1023" i="7"/>
  <c r="A1023" i="7" s="1"/>
  <c r="B1022" i="7"/>
  <c r="A1022" i="7" s="1"/>
  <c r="B1021" i="7"/>
  <c r="A1021" i="7" s="1"/>
  <c r="B1020" i="7"/>
  <c r="A1020" i="7" s="1"/>
  <c r="B1019" i="7"/>
  <c r="A1019" i="7" s="1"/>
  <c r="B1018" i="7"/>
  <c r="A1018" i="7" s="1"/>
  <c r="B1017" i="7"/>
  <c r="A1017" i="7" s="1"/>
  <c r="B1016" i="7"/>
  <c r="A1016" i="7" s="1"/>
  <c r="B1015" i="7"/>
  <c r="A1015" i="7" s="1"/>
  <c r="B1014" i="7"/>
  <c r="A1014" i="7" s="1"/>
  <c r="B1013" i="7"/>
  <c r="A1013" i="7" s="1"/>
  <c r="B1012" i="7"/>
  <c r="A1012" i="7" s="1"/>
  <c r="B1011" i="7"/>
  <c r="A1011" i="7" s="1"/>
  <c r="B1010" i="7"/>
  <c r="A1010" i="7" s="1"/>
  <c r="B1009" i="7"/>
  <c r="A1009" i="7" s="1"/>
  <c r="B1008" i="7"/>
  <c r="A1008" i="7" s="1"/>
  <c r="B1007" i="7"/>
  <c r="A1007" i="7" s="1"/>
  <c r="B1006" i="7"/>
  <c r="A1006" i="7" s="1"/>
  <c r="B1005" i="7"/>
  <c r="A1005" i="7" s="1"/>
  <c r="B1004" i="7"/>
  <c r="A1004" i="7" s="1"/>
  <c r="B1003" i="7"/>
  <c r="A1003" i="7" s="1"/>
  <c r="B1002" i="7"/>
  <c r="A1002" i="7" s="1"/>
  <c r="B1001" i="7"/>
  <c r="A1001" i="7" s="1"/>
  <c r="B1000" i="7"/>
  <c r="A1000" i="7" s="1"/>
  <c r="B999" i="7"/>
  <c r="A999" i="7" s="1"/>
  <c r="B998" i="7"/>
  <c r="A998" i="7" s="1"/>
  <c r="B997" i="7"/>
  <c r="A997" i="7" s="1"/>
  <c r="B996" i="7"/>
  <c r="A996" i="7" s="1"/>
  <c r="B995" i="7"/>
  <c r="A995" i="7" s="1"/>
  <c r="B994" i="7"/>
  <c r="A994" i="7" s="1"/>
  <c r="B993" i="7"/>
  <c r="A993" i="7" s="1"/>
  <c r="B992" i="7"/>
  <c r="A992" i="7" s="1"/>
  <c r="B991" i="7"/>
  <c r="A991" i="7" s="1"/>
  <c r="B990" i="7"/>
  <c r="A990" i="7" s="1"/>
  <c r="B989" i="7"/>
  <c r="A989" i="7" s="1"/>
  <c r="B988" i="7"/>
  <c r="A988" i="7" s="1"/>
  <c r="B987" i="7"/>
  <c r="A987" i="7" s="1"/>
  <c r="B986" i="7"/>
  <c r="A986" i="7" s="1"/>
  <c r="B985" i="7"/>
  <c r="A985" i="7" s="1"/>
  <c r="B984" i="7"/>
  <c r="A984" i="7" s="1"/>
  <c r="B983" i="7"/>
  <c r="A983" i="7" s="1"/>
  <c r="B982" i="7"/>
  <c r="A982" i="7" s="1"/>
  <c r="B981" i="7"/>
  <c r="A981" i="7" s="1"/>
  <c r="B980" i="7"/>
  <c r="A980" i="7" s="1"/>
  <c r="B979" i="7"/>
  <c r="A979" i="7" s="1"/>
  <c r="B978" i="7"/>
  <c r="A978" i="7" s="1"/>
  <c r="B977" i="7"/>
  <c r="A977" i="7" s="1"/>
  <c r="B976" i="7"/>
  <c r="A976" i="7" s="1"/>
  <c r="B975" i="7"/>
  <c r="A975" i="7" s="1"/>
  <c r="B974" i="7"/>
  <c r="A974" i="7" s="1"/>
  <c r="B973" i="7"/>
  <c r="A973" i="7" s="1"/>
  <c r="B972" i="7"/>
  <c r="A972" i="7" s="1"/>
  <c r="B971" i="7"/>
  <c r="A971" i="7" s="1"/>
  <c r="B970" i="7"/>
  <c r="A970" i="7" s="1"/>
  <c r="B969" i="7"/>
  <c r="A969" i="7" s="1"/>
  <c r="B968" i="7"/>
  <c r="A968" i="7" s="1"/>
  <c r="B967" i="7"/>
  <c r="A967" i="7" s="1"/>
  <c r="B966" i="7"/>
  <c r="A966" i="7" s="1"/>
  <c r="B965" i="7"/>
  <c r="A965" i="7" s="1"/>
  <c r="B964" i="7"/>
  <c r="A964" i="7" s="1"/>
  <c r="B963" i="7"/>
  <c r="A963" i="7" s="1"/>
  <c r="B962" i="7"/>
  <c r="A962" i="7" s="1"/>
  <c r="B961" i="7"/>
  <c r="A961" i="7" s="1"/>
  <c r="B960" i="7"/>
  <c r="A960" i="7" s="1"/>
  <c r="B959" i="7"/>
  <c r="A959" i="7" s="1"/>
  <c r="B958" i="7"/>
  <c r="A958" i="7" s="1"/>
  <c r="B957" i="7"/>
  <c r="A957" i="7" s="1"/>
  <c r="B956" i="7"/>
  <c r="A956" i="7" s="1"/>
  <c r="B955" i="7"/>
  <c r="A955" i="7" s="1"/>
  <c r="B954" i="7"/>
  <c r="A954" i="7" s="1"/>
  <c r="B953" i="7"/>
  <c r="A953" i="7" s="1"/>
  <c r="B952" i="7"/>
  <c r="A952" i="7" s="1"/>
  <c r="B951" i="7"/>
  <c r="A951" i="7" s="1"/>
  <c r="B950" i="7"/>
  <c r="A950" i="7" s="1"/>
  <c r="B949" i="7"/>
  <c r="A949" i="7" s="1"/>
  <c r="B948" i="7"/>
  <c r="A948" i="7" s="1"/>
  <c r="B947" i="7"/>
  <c r="A947" i="7" s="1"/>
  <c r="B946" i="7"/>
  <c r="A946" i="7" s="1"/>
  <c r="B945" i="7"/>
  <c r="A945" i="7" s="1"/>
  <c r="B944" i="7"/>
  <c r="A944" i="7" s="1"/>
  <c r="B943" i="7"/>
  <c r="A943" i="7" s="1"/>
  <c r="B942" i="7"/>
  <c r="A942" i="7" s="1"/>
  <c r="B941" i="7"/>
  <c r="A941" i="7" s="1"/>
  <c r="B940" i="7"/>
  <c r="A940" i="7" s="1"/>
  <c r="B939" i="7"/>
  <c r="A939" i="7" s="1"/>
  <c r="B938" i="7"/>
  <c r="A938" i="7" s="1"/>
  <c r="B937" i="7"/>
  <c r="A937" i="7" s="1"/>
  <c r="B936" i="7"/>
  <c r="A936" i="7" s="1"/>
  <c r="B935" i="7"/>
  <c r="A935" i="7" s="1"/>
  <c r="B934" i="7"/>
  <c r="A934" i="7" s="1"/>
  <c r="B933" i="7"/>
  <c r="A933" i="7" s="1"/>
  <c r="B932" i="7"/>
  <c r="A932" i="7" s="1"/>
  <c r="B931" i="7"/>
  <c r="A931" i="7" s="1"/>
  <c r="B930" i="7"/>
  <c r="A930" i="7" s="1"/>
  <c r="B929" i="7"/>
  <c r="A929" i="7" s="1"/>
  <c r="B928" i="7"/>
  <c r="A928" i="7" s="1"/>
  <c r="B927" i="7"/>
  <c r="A927" i="7" s="1"/>
  <c r="B926" i="7"/>
  <c r="A926" i="7" s="1"/>
  <c r="B925" i="7"/>
  <c r="A925" i="7" s="1"/>
  <c r="B924" i="7"/>
  <c r="A924" i="7" s="1"/>
  <c r="B923" i="7"/>
  <c r="A923" i="7" s="1"/>
  <c r="B922" i="7"/>
  <c r="A922" i="7" s="1"/>
  <c r="B921" i="7"/>
  <c r="A921" i="7" s="1"/>
  <c r="B920" i="7"/>
  <c r="A920" i="7" s="1"/>
  <c r="B919" i="7"/>
  <c r="A919" i="7" s="1"/>
  <c r="B918" i="7"/>
  <c r="A918" i="7" s="1"/>
  <c r="B917" i="7"/>
  <c r="A917" i="7" s="1"/>
  <c r="B916" i="7"/>
  <c r="A916" i="7" s="1"/>
  <c r="B915" i="7"/>
  <c r="A915" i="7" s="1"/>
  <c r="B914" i="7"/>
  <c r="A914" i="7" s="1"/>
  <c r="B913" i="7"/>
  <c r="A913" i="7" s="1"/>
  <c r="B912" i="7"/>
  <c r="A912" i="7" s="1"/>
  <c r="B911" i="7"/>
  <c r="A911" i="7" s="1"/>
  <c r="B910" i="7"/>
  <c r="A910" i="7" s="1"/>
  <c r="B909" i="7"/>
  <c r="A909" i="7" s="1"/>
  <c r="B908" i="7"/>
  <c r="A908" i="7" s="1"/>
  <c r="B907" i="7"/>
  <c r="A907" i="7" s="1"/>
  <c r="B906" i="7"/>
  <c r="A906" i="7" s="1"/>
  <c r="B905" i="7"/>
  <c r="A905" i="7" s="1"/>
  <c r="B904" i="7"/>
  <c r="A904" i="7" s="1"/>
  <c r="B903" i="7"/>
  <c r="A903" i="7" s="1"/>
  <c r="B902" i="7"/>
  <c r="A902" i="7" s="1"/>
  <c r="B901" i="7"/>
  <c r="A901" i="7" s="1"/>
  <c r="B900" i="7"/>
  <c r="A900" i="7" s="1"/>
  <c r="B899" i="7"/>
  <c r="A899" i="7" s="1"/>
  <c r="B898" i="7"/>
  <c r="A898" i="7" s="1"/>
  <c r="B897" i="7"/>
  <c r="A897" i="7" s="1"/>
  <c r="B896" i="7"/>
  <c r="A896" i="7" s="1"/>
  <c r="B895" i="7"/>
  <c r="A895" i="7" s="1"/>
  <c r="B894" i="7"/>
  <c r="A894" i="7" s="1"/>
  <c r="B893" i="7"/>
  <c r="A893" i="7" s="1"/>
  <c r="B892" i="7"/>
  <c r="A892" i="7" s="1"/>
  <c r="B891" i="7"/>
  <c r="A891" i="7" s="1"/>
  <c r="B890" i="7"/>
  <c r="A890" i="7" s="1"/>
  <c r="B889" i="7"/>
  <c r="A889" i="7" s="1"/>
  <c r="B888" i="7"/>
  <c r="A888" i="7" s="1"/>
  <c r="B887" i="7"/>
  <c r="A887" i="7" s="1"/>
  <c r="B886" i="7"/>
  <c r="A886" i="7" s="1"/>
  <c r="B885" i="7"/>
  <c r="A885" i="7" s="1"/>
  <c r="B884" i="7"/>
  <c r="A884" i="7" s="1"/>
  <c r="B883" i="7"/>
  <c r="A883" i="7" s="1"/>
  <c r="B882" i="7"/>
  <c r="A882" i="7" s="1"/>
  <c r="B881" i="7"/>
  <c r="A881" i="7" s="1"/>
  <c r="B880" i="7"/>
  <c r="A880" i="7" s="1"/>
  <c r="B879" i="7"/>
  <c r="A879" i="7" s="1"/>
  <c r="B878" i="7"/>
  <c r="A878" i="7" s="1"/>
  <c r="B877" i="7"/>
  <c r="A877" i="7" s="1"/>
  <c r="B876" i="7"/>
  <c r="A876" i="7" s="1"/>
  <c r="B875" i="7"/>
  <c r="A875" i="7" s="1"/>
  <c r="B874" i="7"/>
  <c r="A874" i="7" s="1"/>
  <c r="B873" i="7"/>
  <c r="A873" i="7" s="1"/>
  <c r="B872" i="7"/>
  <c r="A872" i="7" s="1"/>
  <c r="B871" i="7"/>
  <c r="A871" i="7" s="1"/>
  <c r="B870" i="7"/>
  <c r="A870" i="7" s="1"/>
  <c r="B869" i="7"/>
  <c r="A869" i="7" s="1"/>
  <c r="B868" i="7"/>
  <c r="A868" i="7" s="1"/>
  <c r="B867" i="7"/>
  <c r="A867" i="7" s="1"/>
  <c r="B866" i="7"/>
  <c r="A866" i="7" s="1"/>
  <c r="B865" i="7"/>
  <c r="A865" i="7" s="1"/>
  <c r="B864" i="7"/>
  <c r="A864" i="7" s="1"/>
  <c r="B863" i="7"/>
  <c r="A863" i="7" s="1"/>
  <c r="B862" i="7"/>
  <c r="A862" i="7" s="1"/>
  <c r="B861" i="7"/>
  <c r="A861" i="7" s="1"/>
  <c r="B860" i="7"/>
  <c r="A860" i="7" s="1"/>
  <c r="B859" i="7"/>
  <c r="A859" i="7" s="1"/>
  <c r="B858" i="7"/>
  <c r="A858" i="7" s="1"/>
  <c r="B857" i="7"/>
  <c r="A857" i="7" s="1"/>
  <c r="B856" i="7"/>
  <c r="A856" i="7" s="1"/>
  <c r="B855" i="7"/>
  <c r="A855" i="7" s="1"/>
  <c r="B854" i="7"/>
  <c r="A854" i="7" s="1"/>
  <c r="B853" i="7"/>
  <c r="A853" i="7" s="1"/>
  <c r="B852" i="7"/>
  <c r="A852" i="7" s="1"/>
  <c r="B851" i="7"/>
  <c r="A851" i="7" s="1"/>
  <c r="B850" i="7"/>
  <c r="A850" i="7" s="1"/>
  <c r="B849" i="7"/>
  <c r="A849" i="7" s="1"/>
  <c r="B848" i="7"/>
  <c r="A848" i="7" s="1"/>
  <c r="B847" i="7"/>
  <c r="A847" i="7" s="1"/>
  <c r="B846" i="7"/>
  <c r="A846" i="7" s="1"/>
  <c r="B845" i="7"/>
  <c r="A845" i="7" s="1"/>
  <c r="B844" i="7"/>
  <c r="A844" i="7" s="1"/>
  <c r="B843" i="7"/>
  <c r="A843" i="7" s="1"/>
  <c r="B842" i="7"/>
  <c r="A842" i="7" s="1"/>
  <c r="B841" i="7"/>
  <c r="A841" i="7" s="1"/>
  <c r="B840" i="7"/>
  <c r="A840" i="7" s="1"/>
  <c r="B839" i="7"/>
  <c r="A839" i="7" s="1"/>
  <c r="B838" i="7"/>
  <c r="A838" i="7" s="1"/>
  <c r="B837" i="7"/>
  <c r="A837" i="7" s="1"/>
  <c r="B836" i="7"/>
  <c r="A836" i="7" s="1"/>
  <c r="B835" i="7"/>
  <c r="A835" i="7" s="1"/>
  <c r="B834" i="7"/>
  <c r="A834" i="7" s="1"/>
  <c r="B833" i="7"/>
  <c r="A833" i="7" s="1"/>
  <c r="B832" i="7"/>
  <c r="A832" i="7" s="1"/>
  <c r="B831" i="7"/>
  <c r="C79" i="2"/>
  <c r="D76" i="2"/>
  <c r="E58" i="2"/>
  <c r="D57" i="2"/>
  <c r="D56" i="2"/>
  <c r="D55" i="2"/>
  <c r="D54" i="2"/>
  <c r="D53" i="2"/>
  <c r="D52" i="2"/>
  <c r="D51" i="2"/>
  <c r="C47" i="2"/>
  <c r="C36" i="2"/>
  <c r="C31" i="2"/>
  <c r="D30" i="2"/>
  <c r="H15" i="2" l="1"/>
  <c r="I15" i="2"/>
  <c r="J15" i="2"/>
  <c r="K15" i="2"/>
  <c r="L15" i="2"/>
  <c r="M15" i="2"/>
  <c r="N15" i="2"/>
  <c r="O15" i="2"/>
  <c r="P15" i="2"/>
  <c r="R15" i="2"/>
  <c r="Q15" i="2"/>
  <c r="G15" i="2"/>
  <c r="U74" i="27"/>
  <c r="E74" i="27" s="1"/>
  <c r="V74" i="27"/>
  <c r="F74" i="27" s="1"/>
  <c r="AE74" i="27"/>
  <c r="O74" i="27" s="1"/>
  <c r="W74" i="27"/>
  <c r="G74" i="27" s="1"/>
  <c r="X74" i="27"/>
  <c r="H74" i="27" s="1"/>
  <c r="Y74" i="27"/>
  <c r="I74" i="27" s="1"/>
  <c r="Z74" i="27"/>
  <c r="J74" i="27" s="1"/>
  <c r="AA74" i="27"/>
  <c r="K74" i="27" s="1"/>
  <c r="AB74" i="27"/>
  <c r="L74" i="27" s="1"/>
  <c r="AC74" i="27"/>
  <c r="M74" i="27" s="1"/>
  <c r="AD74" i="27"/>
  <c r="N74" i="27" s="1"/>
  <c r="T74" i="27"/>
  <c r="G34" i="2"/>
  <c r="D27" i="3" s="1"/>
  <c r="G14" i="2"/>
  <c r="R34" i="2"/>
  <c r="O27" i="3" s="1"/>
  <c r="R14" i="2"/>
  <c r="Q34" i="2"/>
  <c r="N27" i="3" s="1"/>
  <c r="Q14" i="2"/>
  <c r="P34" i="2"/>
  <c r="M27" i="3" s="1"/>
  <c r="P14" i="2"/>
  <c r="O34" i="2"/>
  <c r="L27" i="3" s="1"/>
  <c r="O14" i="2"/>
  <c r="N34" i="2"/>
  <c r="K27" i="3" s="1"/>
  <c r="N14" i="2"/>
  <c r="M34" i="2"/>
  <c r="J27" i="3" s="1"/>
  <c r="M14" i="2"/>
  <c r="L34" i="2"/>
  <c r="I27" i="3" s="1"/>
  <c r="L14" i="2"/>
  <c r="K34" i="2"/>
  <c r="H27" i="3" s="1"/>
  <c r="K14" i="2"/>
  <c r="J34" i="2"/>
  <c r="G27" i="3" s="1"/>
  <c r="J14" i="2"/>
  <c r="I34" i="2"/>
  <c r="F27" i="3" s="1"/>
  <c r="I14" i="2"/>
  <c r="H34" i="2"/>
  <c r="E27" i="3" s="1"/>
  <c r="H14" i="2"/>
  <c r="U52" i="27"/>
  <c r="E52" i="27" s="1"/>
  <c r="V52" i="27"/>
  <c r="F52" i="27" s="1"/>
  <c r="X56" i="27"/>
  <c r="H56" i="27" s="1"/>
  <c r="Y56" i="27"/>
  <c r="I56" i="27" s="1"/>
  <c r="Z58" i="27"/>
  <c r="J58" i="27" s="1"/>
  <c r="AB55" i="27"/>
  <c r="L55" i="27" s="1"/>
  <c r="AC57" i="27"/>
  <c r="M57" i="27" s="1"/>
  <c r="AB53" i="27"/>
  <c r="L53" i="27" s="1"/>
  <c r="U53" i="27"/>
  <c r="E53" i="27" s="1"/>
  <c r="V53" i="27"/>
  <c r="F53" i="27" s="1"/>
  <c r="X58" i="27"/>
  <c r="H58" i="27" s="1"/>
  <c r="Y57" i="27"/>
  <c r="I57" i="27" s="1"/>
  <c r="AA56" i="27"/>
  <c r="K56" i="27" s="1"/>
  <c r="AB56" i="27"/>
  <c r="L56" i="27" s="1"/>
  <c r="AD58" i="27"/>
  <c r="N58" i="27" s="1"/>
  <c r="U54" i="27"/>
  <c r="E54" i="27" s="1"/>
  <c r="V54" i="27"/>
  <c r="F54" i="27" s="1"/>
  <c r="T55" i="27"/>
  <c r="Y58" i="27"/>
  <c r="I58" i="27" s="1"/>
  <c r="T54" i="27"/>
  <c r="AB57" i="27"/>
  <c r="L57" i="27" s="1"/>
  <c r="U55" i="27"/>
  <c r="E55" i="27" s="1"/>
  <c r="V55" i="27"/>
  <c r="F55" i="27" s="1"/>
  <c r="X52" i="27"/>
  <c r="H52" i="27" s="1"/>
  <c r="AA58" i="27"/>
  <c r="K58" i="27" s="1"/>
  <c r="T57" i="27"/>
  <c r="AB58" i="27"/>
  <c r="L58" i="27" s="1"/>
  <c r="T52" i="27"/>
  <c r="U56" i="27"/>
  <c r="V57" i="27"/>
  <c r="F57" i="27" s="1"/>
  <c r="X53" i="27"/>
  <c r="H53" i="27" s="1"/>
  <c r="AD53" i="27"/>
  <c r="N53" i="27" s="1"/>
  <c r="AA52" i="27"/>
  <c r="K52" i="27" s="1"/>
  <c r="AD56" i="27"/>
  <c r="N56" i="27" s="1"/>
  <c r="T58" i="27"/>
  <c r="AE57" i="27"/>
  <c r="O57" i="27" s="1"/>
  <c r="U57" i="27"/>
  <c r="E57" i="27" s="1"/>
  <c r="W52" i="27"/>
  <c r="G52" i="27" s="1"/>
  <c r="X54" i="27"/>
  <c r="H54" i="27" s="1"/>
  <c r="AD55" i="27"/>
  <c r="N55" i="27" s="1"/>
  <c r="AA53" i="27"/>
  <c r="K53" i="27" s="1"/>
  <c r="T53" i="27"/>
  <c r="AE52" i="27"/>
  <c r="O52" i="27" s="1"/>
  <c r="AE54" i="27"/>
  <c r="O54" i="27" s="1"/>
  <c r="U58" i="27"/>
  <c r="E58" i="27" s="1"/>
  <c r="W53" i="27"/>
  <c r="G53" i="27" s="1"/>
  <c r="X55" i="27"/>
  <c r="H55" i="27" s="1"/>
  <c r="Z52" i="27"/>
  <c r="J52" i="27" s="1"/>
  <c r="AA54" i="27"/>
  <c r="K54" i="27" s="1"/>
  <c r="T56" i="27"/>
  <c r="D56" i="27" s="1"/>
  <c r="AE53" i="27"/>
  <c r="O53" i="27" s="1"/>
  <c r="AA55" i="27"/>
  <c r="K55" i="27" s="1"/>
  <c r="Y54" i="27"/>
  <c r="I54" i="27" s="1"/>
  <c r="V56" i="27"/>
  <c r="F56" i="27" s="1"/>
  <c r="W54" i="27"/>
  <c r="G54" i="27" s="1"/>
  <c r="X57" i="27"/>
  <c r="H57" i="27" s="1"/>
  <c r="Z53" i="27"/>
  <c r="J53" i="27" s="1"/>
  <c r="AC52" i="27"/>
  <c r="M52" i="27" s="1"/>
  <c r="W57" i="27"/>
  <c r="G57" i="27" s="1"/>
  <c r="V58" i="27"/>
  <c r="F58" i="27" s="1"/>
  <c r="W55" i="27"/>
  <c r="G55" i="27" s="1"/>
  <c r="Y52" i="27"/>
  <c r="I52" i="27" s="1"/>
  <c r="Z54" i="27"/>
  <c r="J54" i="27" s="1"/>
  <c r="AA57" i="27"/>
  <c r="K57" i="27" s="1"/>
  <c r="AC53" i="27"/>
  <c r="M53" i="27" s="1"/>
  <c r="AE55" i="27"/>
  <c r="O55" i="27" s="1"/>
  <c r="AD54" i="27"/>
  <c r="N54" i="27" s="1"/>
  <c r="AD52" i="27"/>
  <c r="N52" i="27" s="1"/>
  <c r="W56" i="27"/>
  <c r="G56" i="27" s="1"/>
  <c r="Y53" i="27"/>
  <c r="I53" i="27" s="1"/>
  <c r="Z55" i="27"/>
  <c r="J55" i="27" s="1"/>
  <c r="AB52" i="27"/>
  <c r="L52" i="27" s="1"/>
  <c r="AC54" i="27"/>
  <c r="M54" i="27" s="1"/>
  <c r="AE56" i="27"/>
  <c r="O56" i="27" s="1"/>
  <c r="AC55" i="27"/>
  <c r="M55" i="27" s="1"/>
  <c r="AD57" i="27"/>
  <c r="N57" i="27" s="1"/>
  <c r="W58" i="27"/>
  <c r="G58" i="27" s="1"/>
  <c r="Y55" i="27"/>
  <c r="I55" i="27" s="1"/>
  <c r="Z57" i="27"/>
  <c r="J57" i="27" s="1"/>
  <c r="AB54" i="27"/>
  <c r="L54" i="27" s="1"/>
  <c r="AC56" i="27"/>
  <c r="M56" i="27" s="1"/>
  <c r="AE58" i="27"/>
  <c r="O58" i="27" s="1"/>
  <c r="AC58" i="27"/>
  <c r="M58" i="27" s="1"/>
  <c r="Z56" i="27"/>
  <c r="J56" i="27" s="1"/>
  <c r="E390" i="8"/>
  <c r="E396" i="8"/>
  <c r="E391" i="8"/>
  <c r="E397" i="8"/>
  <c r="D398" i="8"/>
  <c r="E398" i="8"/>
  <c r="D389" i="8"/>
  <c r="D391" i="8"/>
  <c r="D397" i="8"/>
  <c r="E392" i="8"/>
  <c r="E399" i="8"/>
  <c r="D390" i="8"/>
  <c r="D392" i="8"/>
  <c r="D393" i="8"/>
  <c r="D399" i="8"/>
  <c r="E393" i="8"/>
  <c r="D394" i="8"/>
  <c r="D400" i="8"/>
  <c r="E400" i="8"/>
  <c r="D395" i="8"/>
  <c r="E389" i="8"/>
  <c r="E394" i="8"/>
  <c r="D396" i="8"/>
  <c r="E395" i="8"/>
  <c r="U68" i="27"/>
  <c r="E68" i="27" s="1"/>
  <c r="AA44" i="27"/>
  <c r="K44" i="27" s="1"/>
  <c r="K49" i="3" s="1"/>
  <c r="AA17" i="27"/>
  <c r="K17" i="27" s="1"/>
  <c r="V68" i="27"/>
  <c r="F68" i="27" s="1"/>
  <c r="Z44" i="27"/>
  <c r="J44" i="27" s="1"/>
  <c r="J49" i="3" s="1"/>
  <c r="Z11" i="27"/>
  <c r="J11" i="27" s="1"/>
  <c r="Y37" i="27"/>
  <c r="I37" i="27" s="1"/>
  <c r="X63" i="27"/>
  <c r="H63" i="27" s="1"/>
  <c r="H14" i="3" s="1"/>
  <c r="X42" i="27"/>
  <c r="H42" i="27" s="1"/>
  <c r="H41" i="3" s="1"/>
  <c r="AA12" i="27"/>
  <c r="K12" i="27" s="1"/>
  <c r="W45" i="27"/>
  <c r="G45" i="27" s="1"/>
  <c r="G45" i="3" s="1"/>
  <c r="V41" i="27"/>
  <c r="F41" i="27" s="1"/>
  <c r="F25" i="3" s="1"/>
  <c r="U37" i="27"/>
  <c r="E37" i="27" s="1"/>
  <c r="T45" i="27"/>
  <c r="T18" i="27"/>
  <c r="AE41" i="27"/>
  <c r="O41" i="27" s="1"/>
  <c r="O25" i="3" s="1"/>
  <c r="AD64" i="27"/>
  <c r="N64" i="27" s="1"/>
  <c r="N10" i="3" s="1"/>
  <c r="AD43" i="27"/>
  <c r="N43" i="27" s="1"/>
  <c r="N33" i="3" s="1"/>
  <c r="AD16" i="27"/>
  <c r="N16" i="27" s="1"/>
  <c r="AB51" i="27"/>
  <c r="AB19" i="27"/>
  <c r="L19" i="27" s="1"/>
  <c r="U18" i="27"/>
  <c r="E18" i="27" s="1"/>
  <c r="AC42" i="27"/>
  <c r="M42" i="27" s="1"/>
  <c r="M41" i="3" s="1"/>
  <c r="V16" i="27"/>
  <c r="F16" i="27" s="1"/>
  <c r="U11" i="27"/>
  <c r="E11" i="27" s="1"/>
  <c r="AA64" i="27"/>
  <c r="K64" i="27" s="1"/>
  <c r="K10" i="3" s="1"/>
  <c r="AA43" i="27"/>
  <c r="K43" i="27" s="1"/>
  <c r="K33" i="3" s="1"/>
  <c r="AA16" i="27"/>
  <c r="K16" i="27" s="1"/>
  <c r="Z64" i="27"/>
  <c r="J64" i="27" s="1"/>
  <c r="J10" i="3" s="1"/>
  <c r="Z43" i="27"/>
  <c r="J43" i="27" s="1"/>
  <c r="J33" i="3" s="1"/>
  <c r="Z12" i="27"/>
  <c r="J12" i="27" s="1"/>
  <c r="Y21" i="27"/>
  <c r="I21" i="27" s="1"/>
  <c r="X41" i="27"/>
  <c r="H41" i="27" s="1"/>
  <c r="H25" i="3" s="1"/>
  <c r="Y68" i="27"/>
  <c r="I68" i="27" s="1"/>
  <c r="W44" i="27"/>
  <c r="G44" i="27" s="1"/>
  <c r="G49" i="3" s="1"/>
  <c r="V40" i="27"/>
  <c r="F40" i="27" s="1"/>
  <c r="F29" i="3" s="1"/>
  <c r="AB68" i="27"/>
  <c r="L68" i="27" s="1"/>
  <c r="T44" i="27"/>
  <c r="T17" i="27"/>
  <c r="AE40" i="27"/>
  <c r="O40" i="27" s="1"/>
  <c r="O29" i="3" s="1"/>
  <c r="AD63" i="27"/>
  <c r="N63" i="27" s="1"/>
  <c r="N14" i="3" s="1"/>
  <c r="AD42" i="27"/>
  <c r="N42" i="27" s="1"/>
  <c r="N41" i="3" s="1"/>
  <c r="AD11" i="27"/>
  <c r="N11" i="27" s="1"/>
  <c r="AB45" i="27"/>
  <c r="L45" i="27" s="1"/>
  <c r="L45" i="3" s="1"/>
  <c r="AB18" i="27"/>
  <c r="L18" i="27" s="1"/>
  <c r="AC21" i="27"/>
  <c r="M21" i="27" s="1"/>
  <c r="AB17" i="27"/>
  <c r="L17" i="27" s="1"/>
  <c r="AA63" i="27"/>
  <c r="K63" i="27" s="1"/>
  <c r="K14" i="3" s="1"/>
  <c r="AA42" i="27"/>
  <c r="K42" i="27" s="1"/>
  <c r="K41" i="3" s="1"/>
  <c r="X12" i="27"/>
  <c r="H12" i="27" s="1"/>
  <c r="Z63" i="27"/>
  <c r="J63" i="27" s="1"/>
  <c r="J14" i="3" s="1"/>
  <c r="Z42" i="27"/>
  <c r="J42" i="27" s="1"/>
  <c r="J41" i="3" s="1"/>
  <c r="W19" i="27"/>
  <c r="G19" i="27" s="1"/>
  <c r="Y20" i="27"/>
  <c r="I20" i="27" s="1"/>
  <c r="X40" i="27"/>
  <c r="H40" i="27" s="1"/>
  <c r="H29" i="3" s="1"/>
  <c r="W64" i="27"/>
  <c r="G64" i="27" s="1"/>
  <c r="G10" i="3" s="1"/>
  <c r="W43" i="27"/>
  <c r="G43" i="27" s="1"/>
  <c r="G33" i="3" s="1"/>
  <c r="V39" i="27"/>
  <c r="F39" i="27" s="1"/>
  <c r="F21" i="3" s="1"/>
  <c r="T64" i="27"/>
  <c r="T43" i="27"/>
  <c r="D43" i="27" s="1"/>
  <c r="T16" i="27"/>
  <c r="AE39" i="27"/>
  <c r="O39" i="27" s="1"/>
  <c r="O21" i="3" s="1"/>
  <c r="AD41" i="27"/>
  <c r="N41" i="27" s="1"/>
  <c r="N25" i="3" s="1"/>
  <c r="T68" i="27"/>
  <c r="AB44" i="27"/>
  <c r="L44" i="27" s="1"/>
  <c r="L49" i="3" s="1"/>
  <c r="AC17" i="27"/>
  <c r="M17" i="27" s="1"/>
  <c r="AA41" i="27"/>
  <c r="K41" i="27" s="1"/>
  <c r="K25" i="3" s="1"/>
  <c r="AA11" i="27"/>
  <c r="K11" i="27" s="1"/>
  <c r="Z41" i="27"/>
  <c r="J41" i="27" s="1"/>
  <c r="J25" i="3" s="1"/>
  <c r="AB12" i="27"/>
  <c r="L12" i="27" s="1"/>
  <c r="Y51" i="27"/>
  <c r="Y19" i="27"/>
  <c r="I19" i="27" s="1"/>
  <c r="X39" i="27"/>
  <c r="H39" i="27" s="1"/>
  <c r="H21" i="3" s="1"/>
  <c r="W63" i="27"/>
  <c r="G63" i="27" s="1"/>
  <c r="G14" i="3" s="1"/>
  <c r="W42" i="27"/>
  <c r="G42" i="27" s="1"/>
  <c r="G41" i="3" s="1"/>
  <c r="V38" i="27"/>
  <c r="F38" i="27" s="1"/>
  <c r="F37" i="3" s="1"/>
  <c r="U51" i="27"/>
  <c r="T63" i="27"/>
  <c r="T42" i="27"/>
  <c r="AE12" i="27"/>
  <c r="O12" i="27" s="1"/>
  <c r="AE38" i="27"/>
  <c r="O38" i="27" s="1"/>
  <c r="O37" i="3" s="1"/>
  <c r="AD40" i="27"/>
  <c r="N40" i="27" s="1"/>
  <c r="N29" i="3" s="1"/>
  <c r="AB64" i="27"/>
  <c r="L64" i="27" s="1"/>
  <c r="L10" i="3" s="1"/>
  <c r="AB43" i="27"/>
  <c r="L43" i="27" s="1"/>
  <c r="L33" i="3" s="1"/>
  <c r="AB16" i="27"/>
  <c r="L16" i="27" s="1"/>
  <c r="AC44" i="27"/>
  <c r="M44" i="27" s="1"/>
  <c r="M49" i="3" s="1"/>
  <c r="AC40" i="27"/>
  <c r="M40" i="27" s="1"/>
  <c r="M29" i="3" s="1"/>
  <c r="AA40" i="27"/>
  <c r="K40" i="27" s="1"/>
  <c r="K29" i="3" s="1"/>
  <c r="Z18" i="27"/>
  <c r="J18" i="27" s="1"/>
  <c r="Z40" i="27"/>
  <c r="J40" i="27" s="1"/>
  <c r="J29" i="3" s="1"/>
  <c r="V20" i="27"/>
  <c r="F20" i="27" s="1"/>
  <c r="Y45" i="27"/>
  <c r="I45" i="27" s="1"/>
  <c r="I45" i="3" s="1"/>
  <c r="Y18" i="27"/>
  <c r="I18" i="27" s="1"/>
  <c r="X38" i="27"/>
  <c r="H38" i="27" s="1"/>
  <c r="H37" i="3" s="1"/>
  <c r="W41" i="27"/>
  <c r="G41" i="27" s="1"/>
  <c r="G25" i="3" s="1"/>
  <c r="V37" i="27"/>
  <c r="F37" i="27" s="1"/>
  <c r="U45" i="27"/>
  <c r="E45" i="27" s="1"/>
  <c r="E45" i="3" s="1"/>
  <c r="T41" i="27"/>
  <c r="T11" i="27"/>
  <c r="AE37" i="27"/>
  <c r="O37" i="27" s="1"/>
  <c r="AD39" i="27"/>
  <c r="N39" i="27" s="1"/>
  <c r="N21" i="3" s="1"/>
  <c r="AB63" i="27"/>
  <c r="L63" i="27" s="1"/>
  <c r="L14" i="3" s="1"/>
  <c r="AB42" i="27"/>
  <c r="L42" i="27" s="1"/>
  <c r="L41" i="3" s="1"/>
  <c r="W12" i="27"/>
  <c r="G12" i="27" s="1"/>
  <c r="U21" i="27"/>
  <c r="E21" i="27" s="1"/>
  <c r="AC19" i="27"/>
  <c r="M19" i="27" s="1"/>
  <c r="U17" i="27"/>
  <c r="E17" i="27" s="1"/>
  <c r="AC39" i="27"/>
  <c r="M39" i="27" s="1"/>
  <c r="M21" i="3" s="1"/>
  <c r="AA39" i="27"/>
  <c r="K39" i="27" s="1"/>
  <c r="K21" i="3" s="1"/>
  <c r="Z17" i="27"/>
  <c r="J17" i="27" s="1"/>
  <c r="Z39" i="27"/>
  <c r="J39" i="27" s="1"/>
  <c r="J21" i="3" s="1"/>
  <c r="W68" i="27"/>
  <c r="G68" i="27" s="1"/>
  <c r="Y44" i="27"/>
  <c r="I44" i="27" s="1"/>
  <c r="I49" i="3" s="1"/>
  <c r="Y17" i="27"/>
  <c r="I17" i="27" s="1"/>
  <c r="X37" i="27"/>
  <c r="H37" i="27" s="1"/>
  <c r="W40" i="27"/>
  <c r="G40" i="27" s="1"/>
  <c r="G29" i="3" s="1"/>
  <c r="AA68" i="27"/>
  <c r="K68" i="27" s="1"/>
  <c r="U44" i="27"/>
  <c r="E44" i="27" s="1"/>
  <c r="E49" i="3" s="1"/>
  <c r="T40" i="27"/>
  <c r="AE18" i="27"/>
  <c r="O18" i="27" s="1"/>
  <c r="AE21" i="27"/>
  <c r="O21" i="27" s="1"/>
  <c r="AD38" i="27"/>
  <c r="N38" i="27" s="1"/>
  <c r="N37" i="3" s="1"/>
  <c r="AB41" i="27"/>
  <c r="L41" i="27" s="1"/>
  <c r="L25" i="3" s="1"/>
  <c r="AB11" i="27"/>
  <c r="L11" i="27" s="1"/>
  <c r="U16" i="27"/>
  <c r="E16" i="27" s="1"/>
  <c r="V11" i="27"/>
  <c r="F11" i="27" s="1"/>
  <c r="AC20" i="27"/>
  <c r="M20" i="27" s="1"/>
  <c r="V17" i="27"/>
  <c r="F17" i="27" s="1"/>
  <c r="AA38" i="27"/>
  <c r="K38" i="27" s="1"/>
  <c r="K37" i="3" s="1"/>
  <c r="Y12" i="27"/>
  <c r="I12" i="27" s="1"/>
  <c r="Z38" i="27"/>
  <c r="J38" i="27" s="1"/>
  <c r="J37" i="3" s="1"/>
  <c r="Y64" i="27"/>
  <c r="I64" i="27" s="1"/>
  <c r="I10" i="3" s="1"/>
  <c r="Y43" i="27"/>
  <c r="I43" i="27" s="1"/>
  <c r="I33" i="3" s="1"/>
  <c r="X11" i="27"/>
  <c r="H11" i="27" s="1"/>
  <c r="X21" i="27"/>
  <c r="H21" i="27" s="1"/>
  <c r="W39" i="27"/>
  <c r="G39" i="27" s="1"/>
  <c r="G21" i="3" s="1"/>
  <c r="U64" i="27"/>
  <c r="E64" i="27" s="1"/>
  <c r="E10" i="3" s="1"/>
  <c r="U43" i="27"/>
  <c r="E43" i="27" s="1"/>
  <c r="E33" i="3" s="1"/>
  <c r="T39" i="27"/>
  <c r="AE17" i="27"/>
  <c r="O17" i="27" s="1"/>
  <c r="AE20" i="27"/>
  <c r="O20" i="27" s="1"/>
  <c r="AD37" i="27"/>
  <c r="N37" i="27" s="1"/>
  <c r="AB40" i="27"/>
  <c r="L40" i="27" s="1"/>
  <c r="L29" i="3" s="1"/>
  <c r="W18" i="27"/>
  <c r="G18" i="27" s="1"/>
  <c r="AC51" i="27"/>
  <c r="AC41" i="27"/>
  <c r="M41" i="27" s="1"/>
  <c r="M25" i="3" s="1"/>
  <c r="V12" i="27"/>
  <c r="F12" i="27" s="1"/>
  <c r="AC37" i="27"/>
  <c r="M37" i="27" s="1"/>
  <c r="AA37" i="27"/>
  <c r="K37" i="27" s="1"/>
  <c r="Y16" i="27"/>
  <c r="I16" i="27" s="1"/>
  <c r="Z37" i="27"/>
  <c r="J37" i="27" s="1"/>
  <c r="Y63" i="27"/>
  <c r="I63" i="27" s="1"/>
  <c r="I14" i="3" s="1"/>
  <c r="Y42" i="27"/>
  <c r="I42" i="27" s="1"/>
  <c r="I41" i="3" s="1"/>
  <c r="W20" i="27"/>
  <c r="G20" i="27" s="1"/>
  <c r="X20" i="27"/>
  <c r="H20" i="27" s="1"/>
  <c r="W38" i="27"/>
  <c r="G38" i="27" s="1"/>
  <c r="G37" i="3" s="1"/>
  <c r="V51" i="27"/>
  <c r="U63" i="27"/>
  <c r="E63" i="27" s="1"/>
  <c r="E14" i="3" s="1"/>
  <c r="U42" i="27"/>
  <c r="E42" i="27" s="1"/>
  <c r="E41" i="3" s="1"/>
  <c r="T38" i="27"/>
  <c r="T12" i="27"/>
  <c r="AE51" i="27"/>
  <c r="AE19" i="27"/>
  <c r="O19" i="27" s="1"/>
  <c r="AD21" i="27"/>
  <c r="N21" i="27" s="1"/>
  <c r="AB39" i="27"/>
  <c r="L39" i="27" s="1"/>
  <c r="L21" i="3" s="1"/>
  <c r="W11" i="27"/>
  <c r="G11" i="27" s="1"/>
  <c r="AC45" i="27"/>
  <c r="M45" i="27" s="1"/>
  <c r="M45" i="3" s="1"/>
  <c r="AC64" i="27"/>
  <c r="M64" i="27" s="1"/>
  <c r="M10" i="3" s="1"/>
  <c r="AC43" i="27"/>
  <c r="M43" i="27" s="1"/>
  <c r="M33" i="3" s="1"/>
  <c r="AC11" i="27"/>
  <c r="M11" i="27" s="1"/>
  <c r="AA21" i="27"/>
  <c r="K21" i="27" s="1"/>
  <c r="Y11" i="27"/>
  <c r="I11" i="27" s="1"/>
  <c r="Z21" i="27"/>
  <c r="J21" i="27" s="1"/>
  <c r="Y41" i="27"/>
  <c r="I41" i="27" s="1"/>
  <c r="I25" i="3" s="1"/>
  <c r="W16" i="27"/>
  <c r="G16" i="27" s="1"/>
  <c r="X51" i="27"/>
  <c r="X19" i="27"/>
  <c r="H19" i="27" s="1"/>
  <c r="W37" i="27"/>
  <c r="G37" i="27" s="1"/>
  <c r="V45" i="27"/>
  <c r="F45" i="27" s="1"/>
  <c r="F45" i="3" s="1"/>
  <c r="U41" i="27"/>
  <c r="E41" i="27" s="1"/>
  <c r="E25" i="3" s="1"/>
  <c r="T37" i="27"/>
  <c r="U12" i="27"/>
  <c r="E12" i="27" s="1"/>
  <c r="AE45" i="27"/>
  <c r="O45" i="27" s="1"/>
  <c r="O45" i="3" s="1"/>
  <c r="AE16" i="27"/>
  <c r="O16" i="27" s="1"/>
  <c r="AD20" i="27"/>
  <c r="N20" i="27" s="1"/>
  <c r="AB38" i="27"/>
  <c r="L38" i="27" s="1"/>
  <c r="L37" i="3" s="1"/>
  <c r="V18" i="27"/>
  <c r="F18" i="27" s="1"/>
  <c r="U20" i="27"/>
  <c r="E20" i="27" s="1"/>
  <c r="U19" i="27"/>
  <c r="E19" i="27" s="1"/>
  <c r="AA20" i="27"/>
  <c r="K20" i="27" s="1"/>
  <c r="W21" i="27"/>
  <c r="G21" i="27" s="1"/>
  <c r="Z20" i="27"/>
  <c r="J20" i="27" s="1"/>
  <c r="Y40" i="27"/>
  <c r="I40" i="27" s="1"/>
  <c r="I29" i="3" s="1"/>
  <c r="V19" i="27"/>
  <c r="F19" i="27" s="1"/>
  <c r="X45" i="27"/>
  <c r="H45" i="27" s="1"/>
  <c r="H45" i="3" s="1"/>
  <c r="X18" i="27"/>
  <c r="H18" i="27" s="1"/>
  <c r="Z68" i="27"/>
  <c r="J68" i="27" s="1"/>
  <c r="V44" i="27"/>
  <c r="F44" i="27" s="1"/>
  <c r="F49" i="3" s="1"/>
  <c r="U40" i="27"/>
  <c r="E40" i="27" s="1"/>
  <c r="E29" i="3" s="1"/>
  <c r="T21" i="27"/>
  <c r="D21" i="27" s="1"/>
  <c r="AC68" i="27"/>
  <c r="M68" i="27" s="1"/>
  <c r="AE44" i="27"/>
  <c r="O44" i="27" s="1"/>
  <c r="O49" i="3" s="1"/>
  <c r="AE11" i="27"/>
  <c r="O11" i="27" s="1"/>
  <c r="AD51" i="27"/>
  <c r="AD19" i="27"/>
  <c r="N19" i="27" s="1"/>
  <c r="AB37" i="27"/>
  <c r="L37" i="27" s="1"/>
  <c r="AC12" i="27"/>
  <c r="M12" i="27" s="1"/>
  <c r="AD12" i="27"/>
  <c r="N12" i="27" s="1"/>
  <c r="AA51" i="27"/>
  <c r="AA19" i="27"/>
  <c r="K19" i="27" s="1"/>
  <c r="W17" i="27"/>
  <c r="G17" i="27" s="1"/>
  <c r="Z51" i="27"/>
  <c r="Z19" i="27"/>
  <c r="J19" i="27" s="1"/>
  <c r="Y39" i="27"/>
  <c r="I39" i="27" s="1"/>
  <c r="I21" i="3" s="1"/>
  <c r="X68" i="27"/>
  <c r="H68" i="27" s="1"/>
  <c r="X44" i="27"/>
  <c r="H44" i="27" s="1"/>
  <c r="H49" i="3" s="1"/>
  <c r="X17" i="27"/>
  <c r="H17" i="27" s="1"/>
  <c r="V64" i="27"/>
  <c r="F64" i="27" s="1"/>
  <c r="F10" i="3" s="1"/>
  <c r="V43" i="27"/>
  <c r="U39" i="27"/>
  <c r="E39" i="27" s="1"/>
  <c r="E21" i="3" s="1"/>
  <c r="T20" i="27"/>
  <c r="AE64" i="27"/>
  <c r="O64" i="27" s="1"/>
  <c r="O10" i="3" s="1"/>
  <c r="AE43" i="27"/>
  <c r="O43" i="27" s="1"/>
  <c r="O33" i="3" s="1"/>
  <c r="AE68" i="27"/>
  <c r="O68" i="27" s="1"/>
  <c r="AD45" i="27"/>
  <c r="N45" i="27" s="1"/>
  <c r="N45" i="3" s="1"/>
  <c r="AD18" i="27"/>
  <c r="N18" i="27" s="1"/>
  <c r="AB21" i="27"/>
  <c r="L21" i="27" s="1"/>
  <c r="AA45" i="27"/>
  <c r="K45" i="27" s="1"/>
  <c r="K45" i="3" s="1"/>
  <c r="AA18" i="27"/>
  <c r="K18" i="27" s="1"/>
  <c r="V21" i="27"/>
  <c r="Z45" i="27"/>
  <c r="J45" i="27" s="1"/>
  <c r="J45" i="3" s="1"/>
  <c r="Z16" i="27"/>
  <c r="J16" i="27" s="1"/>
  <c r="Y38" i="27"/>
  <c r="I38" i="27" s="1"/>
  <c r="I37" i="3" s="1"/>
  <c r="X64" i="27"/>
  <c r="H64" i="27" s="1"/>
  <c r="H10" i="3" s="1"/>
  <c r="X43" i="27"/>
  <c r="H43" i="27" s="1"/>
  <c r="H33" i="3" s="1"/>
  <c r="X16" i="27"/>
  <c r="H16" i="27" s="1"/>
  <c r="W51" i="27"/>
  <c r="V63" i="27"/>
  <c r="F63" i="27" s="1"/>
  <c r="F14" i="3" s="1"/>
  <c r="V42" i="27"/>
  <c r="F42" i="27" s="1"/>
  <c r="F41" i="3" s="1"/>
  <c r="U38" i="27"/>
  <c r="E38" i="27" s="1"/>
  <c r="E37" i="3" s="1"/>
  <c r="T51" i="27"/>
  <c r="T19" i="27"/>
  <c r="AE63" i="27"/>
  <c r="O63" i="27" s="1"/>
  <c r="O14" i="3" s="1"/>
  <c r="AE42" i="27"/>
  <c r="O42" i="27" s="1"/>
  <c r="O41" i="3" s="1"/>
  <c r="AD68" i="27"/>
  <c r="N68" i="27" s="1"/>
  <c r="AD44" i="27"/>
  <c r="N44" i="27" s="1"/>
  <c r="N49" i="3" s="1"/>
  <c r="AD17" i="27"/>
  <c r="N17" i="27" s="1"/>
  <c r="AB20" i="27"/>
  <c r="L20" i="27" s="1"/>
  <c r="AC16" i="27"/>
  <c r="M16" i="27" s="1"/>
  <c r="AC18" i="27"/>
  <c r="M18" i="27" s="1"/>
  <c r="AC63" i="27"/>
  <c r="M63" i="27" s="1"/>
  <c r="M14" i="3" s="1"/>
  <c r="AC38" i="27"/>
  <c r="M38" i="27" s="1"/>
  <c r="M37" i="3" s="1"/>
  <c r="O79" i="2"/>
  <c r="N79" i="2"/>
  <c r="M79" i="2"/>
  <c r="A831" i="7"/>
  <c r="G10" i="2"/>
  <c r="K10" i="2"/>
  <c r="C81" i="2"/>
  <c r="N63" i="2"/>
  <c r="M64" i="2"/>
  <c r="O63" i="2"/>
  <c r="N64" i="2"/>
  <c r="D9" i="3"/>
  <c r="H63" i="2"/>
  <c r="M63" i="2"/>
  <c r="L64" i="2"/>
  <c r="P63" i="2"/>
  <c r="O64" i="2"/>
  <c r="Q63" i="2"/>
  <c r="P64" i="2"/>
  <c r="R63" i="2"/>
  <c r="Q64" i="2"/>
  <c r="I63" i="2"/>
  <c r="H64" i="2"/>
  <c r="R64" i="2"/>
  <c r="J63" i="2"/>
  <c r="I64" i="2"/>
  <c r="K63" i="2"/>
  <c r="J64" i="2"/>
  <c r="K64" i="2"/>
  <c r="L63" i="2"/>
  <c r="G64" i="2"/>
  <c r="N12" i="2"/>
  <c r="G12" i="2"/>
  <c r="O12" i="2"/>
  <c r="R12" i="2"/>
  <c r="H12" i="2"/>
  <c r="P12" i="2"/>
  <c r="I12" i="2"/>
  <c r="Q12" i="2"/>
  <c r="J12" i="2"/>
  <c r="K12" i="2"/>
  <c r="L12" i="2"/>
  <c r="M12" i="2"/>
  <c r="H10" i="2"/>
  <c r="G11" i="2"/>
  <c r="F51" i="3"/>
  <c r="P19" i="2"/>
  <c r="H18" i="2"/>
  <c r="O17" i="2"/>
  <c r="G16" i="2"/>
  <c r="Q11" i="2"/>
  <c r="F43" i="3"/>
  <c r="K20" i="2"/>
  <c r="H19" i="2"/>
  <c r="P18" i="2"/>
  <c r="G17" i="2"/>
  <c r="O16" i="2"/>
  <c r="N13" i="2"/>
  <c r="I11" i="2"/>
  <c r="L10" i="2"/>
  <c r="I39" i="3"/>
  <c r="E39" i="3"/>
  <c r="R17" i="2"/>
  <c r="R16" i="2"/>
  <c r="J13" i="2"/>
  <c r="R10" i="2"/>
  <c r="M17" i="2"/>
  <c r="M16" i="2"/>
  <c r="Q10" i="2"/>
  <c r="M51" i="3"/>
  <c r="L18" i="2"/>
  <c r="N11" i="2"/>
  <c r="I10" i="2"/>
  <c r="H20" i="2"/>
  <c r="Q20" i="2"/>
  <c r="N19" i="2"/>
  <c r="N18" i="2"/>
  <c r="I13" i="2"/>
  <c r="O20" i="2"/>
  <c r="K17" i="2"/>
  <c r="O10" i="2"/>
  <c r="Q13" i="2"/>
  <c r="L13" i="2"/>
  <c r="P20" i="2"/>
  <c r="M19" i="2"/>
  <c r="M18" i="2"/>
  <c r="L17" i="2"/>
  <c r="L16" i="2"/>
  <c r="O11" i="2"/>
  <c r="P10" i="2"/>
  <c r="O43" i="3"/>
  <c r="L19" i="2"/>
  <c r="K16" i="2"/>
  <c r="I20" i="2"/>
  <c r="L11" i="2"/>
  <c r="J51" i="3"/>
  <c r="N20" i="2"/>
  <c r="K19" i="2"/>
  <c r="K18" i="2"/>
  <c r="J17" i="2"/>
  <c r="J16" i="2"/>
  <c r="R13" i="2"/>
  <c r="M11" i="2"/>
  <c r="J10" i="2"/>
  <c r="G20" i="2"/>
  <c r="K13" i="2"/>
  <c r="H39" i="3"/>
  <c r="H11" i="2"/>
  <c r="P11" i="2"/>
  <c r="M13" i="2"/>
  <c r="N16" i="2"/>
  <c r="N17" i="2"/>
  <c r="G18" i="2"/>
  <c r="O18" i="2"/>
  <c r="G19" i="2"/>
  <c r="O19" i="2"/>
  <c r="J20" i="2"/>
  <c r="R20" i="2"/>
  <c r="E43" i="3"/>
  <c r="M10" i="2"/>
  <c r="J11" i="2"/>
  <c r="R11" i="2"/>
  <c r="G13" i="2"/>
  <c r="O13" i="2"/>
  <c r="H16" i="2"/>
  <c r="P16" i="2"/>
  <c r="H17" i="2"/>
  <c r="P17" i="2"/>
  <c r="I18" i="2"/>
  <c r="Q18" i="2"/>
  <c r="I19" i="2"/>
  <c r="Q19" i="2"/>
  <c r="L20" i="2"/>
  <c r="G51" i="3"/>
  <c r="M43" i="3"/>
  <c r="K43" i="3"/>
  <c r="O39" i="3"/>
  <c r="G39" i="3"/>
  <c r="L51" i="3"/>
  <c r="J43" i="3"/>
  <c r="N39" i="3"/>
  <c r="F39" i="3"/>
  <c r="K51" i="3"/>
  <c r="H43" i="3"/>
  <c r="L39" i="3"/>
  <c r="I51" i="3"/>
  <c r="L43" i="3"/>
  <c r="M39" i="3"/>
  <c r="E51" i="3"/>
  <c r="I43" i="3"/>
  <c r="K39" i="3"/>
  <c r="O51" i="3"/>
  <c r="G43" i="3"/>
  <c r="J39" i="3"/>
  <c r="N51" i="3"/>
  <c r="N10" i="2"/>
  <c r="K11" i="2"/>
  <c r="H13" i="2"/>
  <c r="P13" i="2"/>
  <c r="I16" i="2"/>
  <c r="Q16" i="2"/>
  <c r="I17" i="2"/>
  <c r="Q17" i="2"/>
  <c r="J18" i="2"/>
  <c r="R18" i="2"/>
  <c r="J19" i="2"/>
  <c r="R19" i="2"/>
  <c r="M20" i="2"/>
  <c r="H51" i="3"/>
  <c r="N43" i="3"/>
  <c r="C58" i="2"/>
  <c r="D58" i="2" s="1"/>
  <c r="D50" i="2"/>
  <c r="I20" i="4" l="1"/>
  <c r="I20" i="33"/>
  <c r="I33" i="33" s="1"/>
  <c r="J20" i="4"/>
  <c r="J20" i="33"/>
  <c r="J33" i="33" s="1"/>
  <c r="K20" i="4"/>
  <c r="K20" i="33"/>
  <c r="K33" i="33" s="1"/>
  <c r="F9" i="3"/>
  <c r="O9" i="3"/>
  <c r="K9" i="3"/>
  <c r="N9" i="3"/>
  <c r="I9" i="3"/>
  <c r="M9" i="3"/>
  <c r="J9" i="3"/>
  <c r="G9" i="3"/>
  <c r="E9" i="3"/>
  <c r="D69" i="2"/>
  <c r="S74" i="27"/>
  <c r="D74" i="27"/>
  <c r="C74" i="27" s="1"/>
  <c r="N51" i="27"/>
  <c r="AD60" i="27"/>
  <c r="G51" i="27"/>
  <c r="W60" i="27"/>
  <c r="J51" i="27"/>
  <c r="Z60" i="27"/>
  <c r="H51" i="27"/>
  <c r="X60" i="27"/>
  <c r="L51" i="27"/>
  <c r="AB60" i="27"/>
  <c r="S54" i="27"/>
  <c r="D54" i="27"/>
  <c r="C54" i="27" s="1"/>
  <c r="I51" i="27"/>
  <c r="Y60" i="27"/>
  <c r="O51" i="27"/>
  <c r="AE60" i="27"/>
  <c r="S53" i="27"/>
  <c r="D53" i="27"/>
  <c r="C53" i="27" s="1"/>
  <c r="S55" i="27"/>
  <c r="D55" i="27"/>
  <c r="C55" i="27" s="1"/>
  <c r="K51" i="27"/>
  <c r="AA60" i="27"/>
  <c r="E51" i="27"/>
  <c r="U60" i="27"/>
  <c r="S56" i="27"/>
  <c r="E56" i="27"/>
  <c r="C56" i="27" s="1"/>
  <c r="S58" i="27"/>
  <c r="D58" i="27"/>
  <c r="C58" i="27" s="1"/>
  <c r="S52" i="27"/>
  <c r="D52" i="27"/>
  <c r="C52" i="27" s="1"/>
  <c r="S57" i="27"/>
  <c r="D57" i="27"/>
  <c r="C57" i="27" s="1"/>
  <c r="T60" i="27"/>
  <c r="F51" i="27"/>
  <c r="V60" i="27"/>
  <c r="M51" i="27"/>
  <c r="AC60" i="27"/>
  <c r="D51" i="27"/>
  <c r="S51" i="27"/>
  <c r="D17" i="27"/>
  <c r="C17" i="27" s="1"/>
  <c r="S17" i="27"/>
  <c r="S21" i="27"/>
  <c r="F21" i="27"/>
  <c r="C21" i="27" s="1"/>
  <c r="S11" i="27"/>
  <c r="D11" i="27"/>
  <c r="C11" i="27" s="1"/>
  <c r="D68" i="27"/>
  <c r="C68" i="27" s="1"/>
  <c r="S68" i="27"/>
  <c r="D44" i="27"/>
  <c r="S44" i="27"/>
  <c r="D41" i="27"/>
  <c r="S41" i="27"/>
  <c r="S43" i="27"/>
  <c r="F43" i="27"/>
  <c r="F33" i="3" s="1"/>
  <c r="D39" i="27"/>
  <c r="S39" i="27"/>
  <c r="D37" i="27"/>
  <c r="C37" i="27" s="1"/>
  <c r="S37" i="27"/>
  <c r="D42" i="27"/>
  <c r="S42" i="27"/>
  <c r="D16" i="27"/>
  <c r="C16" i="27" s="1"/>
  <c r="S16" i="27"/>
  <c r="D18" i="27"/>
  <c r="C18" i="27" s="1"/>
  <c r="S18" i="27"/>
  <c r="D63" i="27"/>
  <c r="D14" i="3" s="1"/>
  <c r="S63" i="27"/>
  <c r="D33" i="3"/>
  <c r="D45" i="27"/>
  <c r="S45" i="27"/>
  <c r="D64" i="27"/>
  <c r="S64" i="27"/>
  <c r="D40" i="27"/>
  <c r="S40" i="27"/>
  <c r="D12" i="27"/>
  <c r="C12" i="27" s="1"/>
  <c r="S12" i="27"/>
  <c r="D19" i="27"/>
  <c r="C19" i="27" s="1"/>
  <c r="S19" i="27"/>
  <c r="D20" i="27"/>
  <c r="C20" i="27" s="1"/>
  <c r="S20" i="27"/>
  <c r="D38" i="27"/>
  <c r="S38" i="27"/>
  <c r="E15" i="2"/>
  <c r="D15" i="2" s="1"/>
  <c r="AA65" i="27"/>
  <c r="X65" i="27"/>
  <c r="C60" i="2"/>
  <c r="C83" i="2" s="1"/>
  <c r="C5" i="18" s="1"/>
  <c r="E5" i="18" s="1"/>
  <c r="R79" i="2"/>
  <c r="P79" i="2"/>
  <c r="Q79" i="2"/>
  <c r="W65" i="27"/>
  <c r="Z65" i="27"/>
  <c r="T65" i="27"/>
  <c r="AE65" i="27"/>
  <c r="T13" i="27"/>
  <c r="AC65" i="27"/>
  <c r="AD13" i="27"/>
  <c r="Y13" i="27"/>
  <c r="U13" i="27"/>
  <c r="V13" i="27"/>
  <c r="AB13" i="27"/>
  <c r="AE13" i="27"/>
  <c r="W13" i="27"/>
  <c r="X13" i="27"/>
  <c r="AD65" i="27"/>
  <c r="Y65" i="27"/>
  <c r="Z13" i="27"/>
  <c r="AA13" i="27"/>
  <c r="AC13" i="27"/>
  <c r="U65" i="27"/>
  <c r="V65" i="27"/>
  <c r="AB65" i="27"/>
  <c r="G36" i="2"/>
  <c r="C12" i="4" s="1"/>
  <c r="G25" i="2"/>
  <c r="C10" i="4" s="1"/>
  <c r="E19" i="2"/>
  <c r="D19" i="2" s="1"/>
  <c r="Q31" i="2"/>
  <c r="M16" i="4" s="1"/>
  <c r="H31" i="2"/>
  <c r="D16" i="4" s="1"/>
  <c r="P31" i="2"/>
  <c r="L16" i="4" s="1"/>
  <c r="R36" i="2"/>
  <c r="N12" i="4" s="1"/>
  <c r="R31" i="2"/>
  <c r="N16" i="4" s="1"/>
  <c r="Q36" i="2"/>
  <c r="M12" i="4" s="1"/>
  <c r="I13" i="3"/>
  <c r="I16" i="3" s="1"/>
  <c r="L25" i="2"/>
  <c r="H10" i="4" s="1"/>
  <c r="P36" i="2"/>
  <c r="L12" i="4" s="1"/>
  <c r="E64" i="2"/>
  <c r="D64" i="2" s="1"/>
  <c r="H36" i="2"/>
  <c r="D12" i="4" s="1"/>
  <c r="O36" i="2"/>
  <c r="K12" i="4" s="1"/>
  <c r="M31" i="2"/>
  <c r="I16" i="4" s="1"/>
  <c r="E13" i="3"/>
  <c r="E16" i="3" s="1"/>
  <c r="H25" i="2"/>
  <c r="D10" i="4" s="1"/>
  <c r="N36" i="2"/>
  <c r="J12" i="4" s="1"/>
  <c r="F13" i="3"/>
  <c r="F16" i="3" s="1"/>
  <c r="I25" i="2"/>
  <c r="E10" i="4" s="1"/>
  <c r="D13" i="3"/>
  <c r="G13" i="3"/>
  <c r="G16" i="3" s="1"/>
  <c r="J25" i="2"/>
  <c r="F10" i="4" s="1"/>
  <c r="M36" i="2"/>
  <c r="I12" i="4" s="1"/>
  <c r="N31" i="2"/>
  <c r="J16" i="4" s="1"/>
  <c r="J13" i="3"/>
  <c r="J16" i="3" s="1"/>
  <c r="M25" i="2"/>
  <c r="I10" i="4" s="1"/>
  <c r="I31" i="2"/>
  <c r="E16" i="4" s="1"/>
  <c r="I36" i="2"/>
  <c r="E12" i="4" s="1"/>
  <c r="J36" i="2"/>
  <c r="F12" i="4" s="1"/>
  <c r="N13" i="3"/>
  <c r="N16" i="3" s="1"/>
  <c r="Q25" i="2"/>
  <c r="M10" i="4" s="1"/>
  <c r="G31" i="2"/>
  <c r="C16" i="4" s="1"/>
  <c r="L36" i="2"/>
  <c r="H12" i="4" s="1"/>
  <c r="H9" i="3"/>
  <c r="L9" i="3"/>
  <c r="K13" i="3"/>
  <c r="K16" i="3" s="1"/>
  <c r="N25" i="2"/>
  <c r="J10" i="4" s="1"/>
  <c r="J31" i="2"/>
  <c r="F16" i="4" s="1"/>
  <c r="O31" i="2"/>
  <c r="K16" i="4" s="1"/>
  <c r="H13" i="3"/>
  <c r="H16" i="3" s="1"/>
  <c r="K25" i="2"/>
  <c r="G10" i="4" s="1"/>
  <c r="L31" i="2"/>
  <c r="H16" i="4" s="1"/>
  <c r="M13" i="3"/>
  <c r="M16" i="3" s="1"/>
  <c r="P25" i="2"/>
  <c r="L10" i="4" s="1"/>
  <c r="K36" i="2"/>
  <c r="G12" i="4" s="1"/>
  <c r="L13" i="3"/>
  <c r="L16" i="3" s="1"/>
  <c r="O25" i="2"/>
  <c r="K10" i="4" s="1"/>
  <c r="K31" i="2"/>
  <c r="G16" i="4" s="1"/>
  <c r="O13" i="3"/>
  <c r="O16" i="3" s="1"/>
  <c r="R25" i="2"/>
  <c r="N10" i="4" s="1"/>
  <c r="E63" i="2"/>
  <c r="E12" i="2"/>
  <c r="D12" i="2" s="1"/>
  <c r="E11" i="2"/>
  <c r="D11" i="2" s="1"/>
  <c r="E20" i="2"/>
  <c r="E34" i="2"/>
  <c r="E35" i="2"/>
  <c r="D35" i="2" s="1"/>
  <c r="E18" i="2"/>
  <c r="D18" i="2" s="1"/>
  <c r="E17" i="2"/>
  <c r="D17" i="2" s="1"/>
  <c r="E13" i="2"/>
  <c r="D13" i="2" s="1"/>
  <c r="E14" i="2"/>
  <c r="D14" i="2" s="1"/>
  <c r="E10" i="2"/>
  <c r="E16" i="2"/>
  <c r="D16" i="2" s="1"/>
  <c r="I35" i="33" l="1"/>
  <c r="I36" i="33" s="1"/>
  <c r="I38" i="33" s="1"/>
  <c r="J35" i="33"/>
  <c r="J36" i="33" s="1"/>
  <c r="J38" i="33" s="1"/>
  <c r="K35" i="33"/>
  <c r="K36" i="33" s="1"/>
  <c r="K38" i="33" s="1"/>
  <c r="L20" i="4"/>
  <c r="L20" i="33"/>
  <c r="L33" i="33" s="1"/>
  <c r="N20" i="4"/>
  <c r="N20" i="33"/>
  <c r="N33" i="33" s="1"/>
  <c r="M20" i="4"/>
  <c r="M20" i="33"/>
  <c r="M33" i="33" s="1"/>
  <c r="E73" i="2"/>
  <c r="D10" i="2"/>
  <c r="E25" i="2"/>
  <c r="D25" i="2" s="1"/>
  <c r="S60" i="27"/>
  <c r="D16" i="3"/>
  <c r="C51" i="27"/>
  <c r="B16" i="4"/>
  <c r="B10" i="4"/>
  <c r="B12" i="4"/>
  <c r="D29" i="3"/>
  <c r="C40" i="27"/>
  <c r="D10" i="3"/>
  <c r="D11" i="3" s="1"/>
  <c r="C64" i="27"/>
  <c r="D21" i="3"/>
  <c r="D22" i="3" s="1"/>
  <c r="C39" i="27"/>
  <c r="D37" i="3"/>
  <c r="C38" i="27"/>
  <c r="D45" i="3"/>
  <c r="C45" i="27"/>
  <c r="D41" i="3"/>
  <c r="C42" i="27"/>
  <c r="C43" i="27"/>
  <c r="D25" i="3"/>
  <c r="D26" i="3" s="1"/>
  <c r="C41" i="27"/>
  <c r="C63" i="27"/>
  <c r="D49" i="3"/>
  <c r="C44" i="27"/>
  <c r="N65" i="27"/>
  <c r="S46" i="27"/>
  <c r="G60" i="27"/>
  <c r="K65" i="27"/>
  <c r="H39" i="2"/>
  <c r="H65" i="27"/>
  <c r="H78" i="2"/>
  <c r="H79" i="2" s="1"/>
  <c r="I60" i="27"/>
  <c r="I78" i="2"/>
  <c r="I79" i="2" s="1"/>
  <c r="J60" i="27"/>
  <c r="G65" i="27"/>
  <c r="K60" i="27"/>
  <c r="N26" i="3"/>
  <c r="I22" i="3"/>
  <c r="F22" i="3"/>
  <c r="L26" i="3"/>
  <c r="O26" i="3"/>
  <c r="J22" i="3"/>
  <c r="L22" i="3"/>
  <c r="M26" i="3"/>
  <c r="M22" i="3"/>
  <c r="G22" i="3"/>
  <c r="K26" i="3"/>
  <c r="H26" i="3"/>
  <c r="G26" i="3"/>
  <c r="K22" i="3"/>
  <c r="E22" i="3"/>
  <c r="I26" i="3"/>
  <c r="F26" i="3"/>
  <c r="O22" i="3"/>
  <c r="H22" i="3"/>
  <c r="N22" i="3"/>
  <c r="J26" i="3"/>
  <c r="E46" i="3"/>
  <c r="K13" i="27"/>
  <c r="L13" i="27"/>
  <c r="S65" i="27"/>
  <c r="H13" i="27"/>
  <c r="Z22" i="27"/>
  <c r="Z34" i="27" s="1"/>
  <c r="G13" i="27"/>
  <c r="X22" i="27"/>
  <c r="X34" i="27" s="1"/>
  <c r="J22" i="27"/>
  <c r="AE22" i="27"/>
  <c r="U46" i="27"/>
  <c r="E22" i="27"/>
  <c r="G22" i="27"/>
  <c r="AD22" i="27"/>
  <c r="AD34" i="27" s="1"/>
  <c r="Y22" i="27"/>
  <c r="N22" i="27"/>
  <c r="M13" i="27"/>
  <c r="I65" i="27"/>
  <c r="V22" i="27"/>
  <c r="W22" i="27"/>
  <c r="L60" i="27"/>
  <c r="K38" i="3"/>
  <c r="K50" i="3"/>
  <c r="N38" i="3"/>
  <c r="I22" i="27"/>
  <c r="E60" i="27"/>
  <c r="F60" i="27"/>
  <c r="J50" i="3"/>
  <c r="O50" i="3"/>
  <c r="O42" i="3"/>
  <c r="N46" i="3"/>
  <c r="M46" i="3"/>
  <c r="G42" i="3"/>
  <c r="M38" i="3"/>
  <c r="AE46" i="27"/>
  <c r="E34" i="3"/>
  <c r="S22" i="27"/>
  <c r="J13" i="27"/>
  <c r="L22" i="27"/>
  <c r="E42" i="3"/>
  <c r="J34" i="3"/>
  <c r="L46" i="3"/>
  <c r="G46" i="3"/>
  <c r="F50" i="3"/>
  <c r="AA46" i="27"/>
  <c r="I34" i="3"/>
  <c r="K42" i="3"/>
  <c r="O38" i="3"/>
  <c r="AD46" i="27"/>
  <c r="X46" i="27"/>
  <c r="H34" i="3"/>
  <c r="N50" i="3"/>
  <c r="I42" i="3"/>
  <c r="H42" i="3"/>
  <c r="F46" i="3"/>
  <c r="I38" i="3"/>
  <c r="M22" i="27"/>
  <c r="F13" i="27"/>
  <c r="K22" i="27"/>
  <c r="W46" i="27"/>
  <c r="V46" i="27"/>
  <c r="AA22" i="27"/>
  <c r="AA34" i="27" s="1"/>
  <c r="Z46" i="27"/>
  <c r="K34" i="3"/>
  <c r="E50" i="3"/>
  <c r="J42" i="3"/>
  <c r="L50" i="3"/>
  <c r="L42" i="3"/>
  <c r="O13" i="27"/>
  <c r="I13" i="27"/>
  <c r="O60" i="27"/>
  <c r="M60" i="27"/>
  <c r="F42" i="3"/>
  <c r="U22" i="27"/>
  <c r="T22" i="27"/>
  <c r="I46" i="3"/>
  <c r="G38" i="3"/>
  <c r="F38" i="3"/>
  <c r="L34" i="3"/>
  <c r="O34" i="3"/>
  <c r="J46" i="3"/>
  <c r="J38" i="3"/>
  <c r="AB46" i="27"/>
  <c r="T46" i="27"/>
  <c r="H50" i="3"/>
  <c r="N13" i="27"/>
  <c r="AC22" i="27"/>
  <c r="AC34" i="27" s="1"/>
  <c r="H38" i="3"/>
  <c r="Y46" i="27"/>
  <c r="S13" i="27"/>
  <c r="N34" i="3"/>
  <c r="G50" i="3"/>
  <c r="O46" i="3"/>
  <c r="O22" i="27"/>
  <c r="H22" i="27"/>
  <c r="E13" i="27"/>
  <c r="F22" i="27"/>
  <c r="J65" i="27"/>
  <c r="N60" i="27"/>
  <c r="I50" i="3"/>
  <c r="M42" i="3"/>
  <c r="H46" i="3"/>
  <c r="F34" i="3"/>
  <c r="G34" i="3"/>
  <c r="M34" i="3"/>
  <c r="AC46" i="27"/>
  <c r="N42" i="3"/>
  <c r="AB22" i="27"/>
  <c r="L38" i="3"/>
  <c r="M50" i="3"/>
  <c r="L12" i="3"/>
  <c r="D34" i="2"/>
  <c r="E36" i="2"/>
  <c r="H12" i="3"/>
  <c r="C23" i="3"/>
  <c r="E26" i="3"/>
  <c r="C13" i="3"/>
  <c r="L53" i="3"/>
  <c r="O53" i="3"/>
  <c r="I53" i="3"/>
  <c r="J53" i="3"/>
  <c r="H30" i="3"/>
  <c r="M30" i="3"/>
  <c r="C27" i="3"/>
  <c r="C9" i="3"/>
  <c r="G30" i="3"/>
  <c r="N30" i="3"/>
  <c r="K53" i="3"/>
  <c r="J30" i="3"/>
  <c r="K30" i="3"/>
  <c r="O30" i="3"/>
  <c r="J15" i="3"/>
  <c r="I30" i="3"/>
  <c r="L30" i="3"/>
  <c r="G53" i="3"/>
  <c r="H53" i="3"/>
  <c r="M53" i="3"/>
  <c r="N53" i="3"/>
  <c r="D63" i="2"/>
  <c r="D73" i="2" s="1"/>
  <c r="D31" i="2"/>
  <c r="L35" i="33" l="1"/>
  <c r="L36" i="33" s="1"/>
  <c r="L38" i="33" s="1"/>
  <c r="N35" i="33"/>
  <c r="N36" i="33" s="1"/>
  <c r="N38" i="33" s="1"/>
  <c r="M35" i="33"/>
  <c r="M36" i="33" s="1"/>
  <c r="M38" i="33" s="1"/>
  <c r="D20" i="4"/>
  <c r="D20" i="33"/>
  <c r="D33" i="33" s="1"/>
  <c r="E20" i="4"/>
  <c r="E20" i="33"/>
  <c r="E33" i="33" s="1"/>
  <c r="W34" i="27"/>
  <c r="W48" i="27" s="1"/>
  <c r="W67" i="27" s="1"/>
  <c r="W69" i="27" s="1"/>
  <c r="U34" i="27"/>
  <c r="U48" i="27" s="1"/>
  <c r="U67" i="27" s="1"/>
  <c r="U69" i="27" s="1"/>
  <c r="AE34" i="27"/>
  <c r="AE48" i="27" s="1"/>
  <c r="AE67" i="27" s="1"/>
  <c r="AE69" i="27" s="1"/>
  <c r="Y34" i="27"/>
  <c r="Y48" i="27" s="1"/>
  <c r="Y67" i="27" s="1"/>
  <c r="Y69" i="27" s="1"/>
  <c r="AB34" i="27"/>
  <c r="AB48" i="27" s="1"/>
  <c r="AB67" i="27" s="1"/>
  <c r="AB69" i="27" s="1"/>
  <c r="E31" i="3"/>
  <c r="E53" i="3" s="1"/>
  <c r="T34" i="27"/>
  <c r="T48" i="27" s="1"/>
  <c r="T67" i="27" s="1"/>
  <c r="T69" i="27" s="1"/>
  <c r="V34" i="27"/>
  <c r="V48" i="27" s="1"/>
  <c r="V67" i="27" s="1"/>
  <c r="V69" i="27" s="1"/>
  <c r="O65" i="27"/>
  <c r="L65" i="27"/>
  <c r="E65" i="27"/>
  <c r="F65" i="27"/>
  <c r="M65" i="27"/>
  <c r="C46" i="27"/>
  <c r="I39" i="2"/>
  <c r="L78" i="2"/>
  <c r="L79" i="2" s="1"/>
  <c r="K78" i="2"/>
  <c r="K79" i="2" s="1"/>
  <c r="J78" i="2"/>
  <c r="J79" i="2" s="1"/>
  <c r="D36" i="2"/>
  <c r="H60" i="27"/>
  <c r="K34" i="27"/>
  <c r="L34" i="27"/>
  <c r="D12" i="3"/>
  <c r="O34" i="27"/>
  <c r="E34" i="27"/>
  <c r="D65" i="27"/>
  <c r="N34" i="27"/>
  <c r="J34" i="27"/>
  <c r="H34" i="27"/>
  <c r="C13" i="27"/>
  <c r="AA48" i="27"/>
  <c r="AA67" i="27" s="1"/>
  <c r="AA69" i="27" s="1"/>
  <c r="AD48" i="27"/>
  <c r="AD67" i="27" s="1"/>
  <c r="AD69" i="27" s="1"/>
  <c r="M34" i="27"/>
  <c r="X48" i="27"/>
  <c r="X67" i="27" s="1"/>
  <c r="X69" i="27" s="1"/>
  <c r="G34" i="27"/>
  <c r="C65" i="27"/>
  <c r="E46" i="27"/>
  <c r="E75" i="27" s="1"/>
  <c r="S34" i="27"/>
  <c r="S48" i="27" s="1"/>
  <c r="S67" i="27" s="1"/>
  <c r="S69" i="27" s="1"/>
  <c r="C45" i="3"/>
  <c r="Q45" i="3" s="1"/>
  <c r="R45" i="3" s="1"/>
  <c r="I34" i="27"/>
  <c r="N46" i="27"/>
  <c r="N75" i="27" s="1"/>
  <c r="D13" i="27"/>
  <c r="C21" i="3"/>
  <c r="Q21" i="3" s="1"/>
  <c r="C33" i="3"/>
  <c r="Q33" i="3" s="1"/>
  <c r="R33" i="3" s="1"/>
  <c r="K46" i="3"/>
  <c r="L11" i="3"/>
  <c r="L46" i="27"/>
  <c r="L75" i="27" s="1"/>
  <c r="O46" i="27"/>
  <c r="O75" i="27" s="1"/>
  <c r="I46" i="27"/>
  <c r="I75" i="27" s="1"/>
  <c r="M46" i="27"/>
  <c r="M75" i="27" s="1"/>
  <c r="K46" i="27"/>
  <c r="K75" i="27" s="1"/>
  <c r="F34" i="27"/>
  <c r="C60" i="27"/>
  <c r="D19" i="3"/>
  <c r="H46" i="27"/>
  <c r="H75" i="27" s="1"/>
  <c r="D60" i="27"/>
  <c r="C41" i="3"/>
  <c r="Q41" i="3" s="1"/>
  <c r="R41" i="3" s="1"/>
  <c r="C22" i="27"/>
  <c r="AC48" i="27"/>
  <c r="AC67" i="27" s="1"/>
  <c r="AC69" i="27" s="1"/>
  <c r="Z48" i="27"/>
  <c r="Z67" i="27" s="1"/>
  <c r="Z69" i="27" s="1"/>
  <c r="F46" i="27"/>
  <c r="F75" i="27" s="1"/>
  <c r="E19" i="3"/>
  <c r="D46" i="27"/>
  <c r="D22" i="27"/>
  <c r="J46" i="27"/>
  <c r="J75" i="27" s="1"/>
  <c r="G46" i="27"/>
  <c r="G75" i="27" s="1"/>
  <c r="C49" i="3"/>
  <c r="H11" i="3"/>
  <c r="H19" i="3"/>
  <c r="C10" i="3"/>
  <c r="C12" i="3" s="1"/>
  <c r="N12" i="3"/>
  <c r="N11" i="3"/>
  <c r="M12" i="3"/>
  <c r="M11" i="3"/>
  <c r="J11" i="3"/>
  <c r="J12" i="3"/>
  <c r="E11" i="3"/>
  <c r="E12" i="3"/>
  <c r="G11" i="3"/>
  <c r="G12" i="3"/>
  <c r="O11" i="3"/>
  <c r="O12" i="3"/>
  <c r="I12" i="3"/>
  <c r="I11" i="3"/>
  <c r="F12" i="3"/>
  <c r="F11" i="3"/>
  <c r="K12" i="3"/>
  <c r="K11" i="3"/>
  <c r="D17" i="3"/>
  <c r="D18" i="3" s="1"/>
  <c r="E15" i="3"/>
  <c r="E17" i="3"/>
  <c r="E18" i="3" s="1"/>
  <c r="C14" i="3"/>
  <c r="C16" i="3" s="1"/>
  <c r="C25" i="3"/>
  <c r="Q25" i="3" s="1"/>
  <c r="R25" i="3" s="1"/>
  <c r="F15" i="3"/>
  <c r="F17" i="3"/>
  <c r="F18" i="3" s="1"/>
  <c r="F19" i="3"/>
  <c r="I15" i="3"/>
  <c r="I19" i="3"/>
  <c r="I17" i="3"/>
  <c r="I18" i="3" s="1"/>
  <c r="G19" i="3"/>
  <c r="G17" i="3"/>
  <c r="G18" i="3" s="1"/>
  <c r="G15" i="3"/>
  <c r="H15" i="3"/>
  <c r="H17" i="3"/>
  <c r="H18" i="3" s="1"/>
  <c r="D15" i="3"/>
  <c r="O19" i="3"/>
  <c r="O15" i="3"/>
  <c r="O17" i="3"/>
  <c r="O18" i="3" s="1"/>
  <c r="N17" i="3"/>
  <c r="N18" i="3" s="1"/>
  <c r="N15" i="3"/>
  <c r="N19" i="3"/>
  <c r="L17" i="3"/>
  <c r="L18" i="3" s="1"/>
  <c r="L15" i="3"/>
  <c r="L19" i="3"/>
  <c r="C29" i="3"/>
  <c r="Q29" i="3" s="1"/>
  <c r="R29" i="3" s="1"/>
  <c r="M19" i="3"/>
  <c r="M15" i="3"/>
  <c r="M17" i="3"/>
  <c r="M18" i="3" s="1"/>
  <c r="K19" i="3"/>
  <c r="K17" i="3"/>
  <c r="K18" i="3" s="1"/>
  <c r="K15" i="3"/>
  <c r="J17" i="3"/>
  <c r="J18" i="3" s="1"/>
  <c r="J19" i="3"/>
  <c r="E38" i="3"/>
  <c r="C37" i="3"/>
  <c r="Q37" i="3" s="1"/>
  <c r="R37" i="3" s="1"/>
  <c r="E35" i="33" l="1"/>
  <c r="E36" i="33" s="1"/>
  <c r="E38" i="33" s="1"/>
  <c r="D35" i="33"/>
  <c r="D36" i="33" s="1"/>
  <c r="D38" i="33" s="1"/>
  <c r="H20" i="4"/>
  <c r="H20" i="33"/>
  <c r="H33" i="33" s="1"/>
  <c r="F20" i="4"/>
  <c r="F20" i="33"/>
  <c r="F33" i="33" s="1"/>
  <c r="G20" i="4"/>
  <c r="G20" i="33"/>
  <c r="G33" i="33" s="1"/>
  <c r="D75" i="27"/>
  <c r="C75" i="27"/>
  <c r="F31" i="3"/>
  <c r="F53" i="3" s="1"/>
  <c r="E30" i="3"/>
  <c r="K48" i="27"/>
  <c r="K67" i="27" s="1"/>
  <c r="N48" i="27"/>
  <c r="N67" i="27" s="1"/>
  <c r="L48" i="27"/>
  <c r="L67" i="27" s="1"/>
  <c r="O48" i="27"/>
  <c r="O67" i="27" s="1"/>
  <c r="H48" i="27"/>
  <c r="H67" i="27" s="1"/>
  <c r="J48" i="27"/>
  <c r="J67" i="27" s="1"/>
  <c r="E48" i="27"/>
  <c r="E67" i="27" s="1"/>
  <c r="C34" i="27"/>
  <c r="C48" i="27" s="1"/>
  <c r="C67" i="27" s="1"/>
  <c r="I48" i="27"/>
  <c r="I67" i="27" s="1"/>
  <c r="G48" i="27"/>
  <c r="G67" i="27" s="1"/>
  <c r="M48" i="27"/>
  <c r="M67" i="27" s="1"/>
  <c r="F48" i="27"/>
  <c r="F67" i="27" s="1"/>
  <c r="C11" i="3"/>
  <c r="Q49" i="3"/>
  <c r="R49" i="3" s="1"/>
  <c r="D34" i="27"/>
  <c r="D48" i="27" s="1"/>
  <c r="D67" i="27" s="1"/>
  <c r="C22" i="3"/>
  <c r="C17" i="3"/>
  <c r="C18" i="3" s="1"/>
  <c r="C26" i="3"/>
  <c r="C19" i="3"/>
  <c r="C15" i="3"/>
  <c r="R21" i="3"/>
  <c r="H35" i="33" l="1"/>
  <c r="H36" i="33" s="1"/>
  <c r="H38" i="33" s="1"/>
  <c r="F35" i="33"/>
  <c r="F36" i="33" s="1"/>
  <c r="F38" i="33" s="1"/>
  <c r="G35" i="33"/>
  <c r="G36" i="33" s="1"/>
  <c r="G38" i="33" s="1"/>
  <c r="O69" i="27"/>
  <c r="H69" i="27"/>
  <c r="K69" i="27"/>
  <c r="J69" i="27"/>
  <c r="L69" i="27"/>
  <c r="G69" i="27"/>
  <c r="E69" i="27"/>
  <c r="D69" i="27"/>
  <c r="N69" i="27"/>
  <c r="F69" i="27"/>
  <c r="M69" i="27"/>
  <c r="I69" i="27"/>
  <c r="C69" i="27"/>
  <c r="F30" i="3"/>
  <c r="R47" i="2"/>
  <c r="J47" i="2"/>
  <c r="I47" i="2"/>
  <c r="M47" i="2"/>
  <c r="L47" i="2"/>
  <c r="O47" i="2"/>
  <c r="F14" i="4" l="1"/>
  <c r="F14" i="33"/>
  <c r="H14" i="4"/>
  <c r="H14" i="33"/>
  <c r="N14" i="4"/>
  <c r="N14" i="33"/>
  <c r="I14" i="4"/>
  <c r="I14" i="33"/>
  <c r="K14" i="4"/>
  <c r="K14" i="33"/>
  <c r="E14" i="4"/>
  <c r="E14" i="33"/>
  <c r="J60" i="2"/>
  <c r="R60" i="2"/>
  <c r="O60" i="2"/>
  <c r="L60" i="2"/>
  <c r="M60" i="2"/>
  <c r="I60" i="2"/>
  <c r="N47" i="2"/>
  <c r="H47" i="2"/>
  <c r="P47" i="2"/>
  <c r="Q47" i="2"/>
  <c r="K47" i="2"/>
  <c r="E24" i="33" l="1"/>
  <c r="E41" i="33"/>
  <c r="E45" i="33" s="1"/>
  <c r="E46" i="33" s="1"/>
  <c r="E48" i="33" s="1"/>
  <c r="E50" i="33" s="1"/>
  <c r="I24" i="33"/>
  <c r="I28" i="33" s="1"/>
  <c r="I41" i="33"/>
  <c r="I45" i="33" s="1"/>
  <c r="I46" i="33" s="1"/>
  <c r="I48" i="33" s="1"/>
  <c r="I50" i="33" s="1"/>
  <c r="H24" i="33"/>
  <c r="H41" i="33"/>
  <c r="H45" i="33" s="1"/>
  <c r="H46" i="33" s="1"/>
  <c r="H48" i="33" s="1"/>
  <c r="H50" i="33" s="1"/>
  <c r="K24" i="33"/>
  <c r="K28" i="33" s="1"/>
  <c r="K41" i="33"/>
  <c r="K45" i="33" s="1"/>
  <c r="K46" i="33" s="1"/>
  <c r="K48" i="33" s="1"/>
  <c r="K50" i="33" s="1"/>
  <c r="N24" i="33"/>
  <c r="N41" i="33"/>
  <c r="N45" i="33" s="1"/>
  <c r="N46" i="33" s="1"/>
  <c r="N48" i="33" s="1"/>
  <c r="N50" i="33" s="1"/>
  <c r="F24" i="33"/>
  <c r="F28" i="33" s="1"/>
  <c r="F41" i="33"/>
  <c r="F45" i="33" s="1"/>
  <c r="F46" i="33" s="1"/>
  <c r="F48" i="33" s="1"/>
  <c r="F50" i="33" s="1"/>
  <c r="D14" i="4"/>
  <c r="D14" i="33"/>
  <c r="E28" i="33"/>
  <c r="H28" i="33"/>
  <c r="G14" i="4"/>
  <c r="G14" i="33"/>
  <c r="J14" i="4"/>
  <c r="J14" i="33"/>
  <c r="M14" i="4"/>
  <c r="M14" i="33"/>
  <c r="N28" i="33"/>
  <c r="L14" i="4"/>
  <c r="L14" i="33"/>
  <c r="Q60" i="2"/>
  <c r="H60" i="2"/>
  <c r="N60" i="2"/>
  <c r="P60" i="2"/>
  <c r="K60" i="2"/>
  <c r="L24" i="33" l="1"/>
  <c r="L28" i="33" s="1"/>
  <c r="L41" i="33"/>
  <c r="L45" i="33" s="1"/>
  <c r="L46" i="33" s="1"/>
  <c r="L48" i="33" s="1"/>
  <c r="L50" i="33" s="1"/>
  <c r="M24" i="33"/>
  <c r="M28" i="33" s="1"/>
  <c r="M41" i="33"/>
  <c r="M45" i="33" s="1"/>
  <c r="M46" i="33" s="1"/>
  <c r="M48" i="33" s="1"/>
  <c r="M50" i="33" s="1"/>
  <c r="G24" i="33"/>
  <c r="G28" i="33" s="1"/>
  <c r="G41" i="33"/>
  <c r="G45" i="33" s="1"/>
  <c r="G46" i="33" s="1"/>
  <c r="G48" i="33" s="1"/>
  <c r="G50" i="33" s="1"/>
  <c r="D24" i="33"/>
  <c r="D28" i="33" s="1"/>
  <c r="D41" i="33"/>
  <c r="D45" i="33" s="1"/>
  <c r="D46" i="33" s="1"/>
  <c r="D48" i="33" s="1"/>
  <c r="D50" i="33" s="1"/>
  <c r="J24" i="33"/>
  <c r="J28" i="33" s="1"/>
  <c r="J41" i="33"/>
  <c r="J45" i="33" s="1"/>
  <c r="J46" i="33" s="1"/>
  <c r="J48" i="33" s="1"/>
  <c r="J50" i="33" s="1"/>
  <c r="G49" i="29"/>
  <c r="G56" i="29" l="1"/>
  <c r="H49" i="29"/>
  <c r="H56" i="29" s="1"/>
  <c r="H75" i="29" s="1"/>
  <c r="H85" i="29" s="1"/>
  <c r="G75" i="29" l="1"/>
  <c r="G85" i="29" s="1"/>
  <c r="NH56" i="29"/>
  <c r="NI56" i="29" s="1"/>
  <c r="NH49" i="29"/>
  <c r="NI49" i="29" s="1"/>
  <c r="NK85" i="29" l="1"/>
  <c r="G78" i="2" s="1"/>
  <c r="E78" i="2" s="1"/>
  <c r="NH85" i="29"/>
  <c r="NH75" i="29"/>
  <c r="H63" i="29"/>
  <c r="H79" i="29" s="1"/>
  <c r="NJ85" i="29" l="1"/>
  <c r="D78" i="2" s="1"/>
  <c r="G79" i="2"/>
  <c r="E79" i="2"/>
  <c r="D79" i="2" s="1"/>
  <c r="H81" i="29"/>
  <c r="H84" i="29"/>
  <c r="C20" i="4" l="1"/>
  <c r="C20" i="33"/>
  <c r="B20" i="4"/>
  <c r="H90" i="29"/>
  <c r="H91" i="29"/>
  <c r="H93" i="29"/>
  <c r="H92" i="29"/>
  <c r="H94" i="29"/>
  <c r="H95" i="29"/>
  <c r="H86" i="29"/>
  <c r="H87" i="29" s="1"/>
  <c r="B20" i="33" l="1"/>
  <c r="B33" i="33" s="1"/>
  <c r="C33" i="33"/>
  <c r="C35" i="33" s="1"/>
  <c r="C36" i="33" s="1"/>
  <c r="C38" i="33" s="1"/>
  <c r="H96" i="29"/>
  <c r="B35" i="33" l="1"/>
  <c r="B36" i="33" s="1"/>
  <c r="B38" i="33" s="1"/>
  <c r="H97" i="29"/>
  <c r="G63" i="29"/>
  <c r="G79" i="29" l="1"/>
  <c r="G81" i="29" s="1"/>
  <c r="NH63" i="29"/>
  <c r="NH79" i="29" s="1"/>
  <c r="G84" i="29" l="1"/>
  <c r="G91" i="29" s="1"/>
  <c r="NH81" i="29"/>
  <c r="G90" i="29" l="1"/>
  <c r="NK90" i="29" s="1"/>
  <c r="NJ90" i="29" s="1"/>
  <c r="G95" i="29"/>
  <c r="NH95" i="29" s="1"/>
  <c r="NH84" i="29"/>
  <c r="G93" i="29"/>
  <c r="NH93" i="29" s="1"/>
  <c r="G92" i="29"/>
  <c r="NK92" i="29" s="1"/>
  <c r="G86" i="29"/>
  <c r="NH86" i="29" s="1"/>
  <c r="G94" i="29"/>
  <c r="NH94" i="29" s="1"/>
  <c r="NH91" i="29"/>
  <c r="NK91" i="29"/>
  <c r="G40" i="2" s="1"/>
  <c r="NH92" i="29" l="1"/>
  <c r="NK94" i="29"/>
  <c r="NJ94" i="29" s="1"/>
  <c r="NK93" i="29"/>
  <c r="NJ93" i="29" s="1"/>
  <c r="G87" i="29"/>
  <c r="NK95" i="29"/>
  <c r="G96" i="29"/>
  <c r="NK96" i="29" s="1"/>
  <c r="NJ96" i="29" s="1"/>
  <c r="G43" i="2"/>
  <c r="D47" i="3" s="1"/>
  <c r="C47" i="3" s="1"/>
  <c r="C46" i="3" s="1"/>
  <c r="NH90" i="29"/>
  <c r="NJ91" i="29"/>
  <c r="NJ92" i="29"/>
  <c r="G45" i="2"/>
  <c r="NI86" i="29"/>
  <c r="NH87" i="29"/>
  <c r="G39" i="2" l="1"/>
  <c r="G46" i="2"/>
  <c r="E46" i="2" s="1"/>
  <c r="D46" i="2" s="1"/>
  <c r="G44" i="2"/>
  <c r="D51" i="3" s="1"/>
  <c r="C51" i="3" s="1"/>
  <c r="C50" i="3" s="1"/>
  <c r="NH96" i="29"/>
  <c r="NI96" i="29" s="1"/>
  <c r="G97" i="29"/>
  <c r="E43" i="2"/>
  <c r="D43" i="2" s="1"/>
  <c r="NJ95" i="29"/>
  <c r="E40" i="2"/>
  <c r="D40" i="2" s="1"/>
  <c r="D35" i="3"/>
  <c r="D43" i="3"/>
  <c r="C43" i="3" s="1"/>
  <c r="C42" i="3" s="1"/>
  <c r="D39" i="3"/>
  <c r="C39" i="3" s="1"/>
  <c r="C38" i="3" s="1"/>
  <c r="E45" i="2"/>
  <c r="D45" i="2" s="1"/>
  <c r="D46" i="3"/>
  <c r="D50" i="3"/>
  <c r="G47" i="2" l="1"/>
  <c r="E39" i="2"/>
  <c r="D39" i="2" s="1"/>
  <c r="D31" i="3"/>
  <c r="D53" i="3" s="1"/>
  <c r="C53" i="3" s="1"/>
  <c r="C55" i="3" s="1"/>
  <c r="E44" i="2"/>
  <c r="D44" i="2" s="1"/>
  <c r="NH97" i="29"/>
  <c r="D42" i="3"/>
  <c r="D38" i="3"/>
  <c r="C35" i="3"/>
  <c r="C34" i="3" s="1"/>
  <c r="D34" i="3"/>
  <c r="C14" i="4" l="1"/>
  <c r="B14" i="4" s="1"/>
  <c r="C14" i="33"/>
  <c r="C41" i="33" s="1"/>
  <c r="C45" i="33" s="1"/>
  <c r="C46" i="33" s="1"/>
  <c r="C48" i="33" s="1"/>
  <c r="C50" i="33" s="1"/>
  <c r="G60" i="2"/>
  <c r="D30" i="3"/>
  <c r="C31" i="3"/>
  <c r="C30" i="3" s="1"/>
  <c r="E47" i="2"/>
  <c r="E60" i="2" s="1"/>
  <c r="B14" i="33" l="1"/>
  <c r="B41" i="33" s="1"/>
  <c r="B45" i="33" s="1"/>
  <c r="B46" i="33" s="1"/>
  <c r="B48" i="33" s="1"/>
  <c r="B50" i="33" s="1"/>
  <c r="B57" i="33" s="1"/>
  <c r="C24" i="33"/>
  <c r="D47" i="2"/>
  <c r="D60" i="2"/>
  <c r="B24" i="33" l="1"/>
  <c r="B28" i="33" s="1"/>
  <c r="C28" i="33"/>
  <c r="G73" i="2"/>
  <c r="H73" i="2"/>
  <c r="D22" i="4" s="1"/>
  <c r="I73" i="2"/>
  <c r="E22" i="4" s="1"/>
  <c r="J73" i="2"/>
  <c r="F22" i="4" s="1"/>
  <c r="K73" i="2"/>
  <c r="G22" i="4" s="1"/>
  <c r="M73" i="2"/>
  <c r="I22" i="4" s="1"/>
  <c r="N73" i="2"/>
  <c r="J22" i="4" s="1"/>
  <c r="O73" i="2"/>
  <c r="K22" i="4" s="1"/>
  <c r="K24" i="4" l="1"/>
  <c r="K36" i="4" s="1"/>
  <c r="E24" i="4"/>
  <c r="E36" i="4" s="1"/>
  <c r="E38" i="4" s="1"/>
  <c r="E40" i="4" s="1"/>
  <c r="E44" i="4" s="1"/>
  <c r="F24" i="4"/>
  <c r="F36" i="4" s="1"/>
  <c r="F38" i="4" s="1"/>
  <c r="F40" i="4" s="1"/>
  <c r="F44" i="4" s="1"/>
  <c r="J24" i="4"/>
  <c r="J36" i="4" s="1"/>
  <c r="J38" i="4" s="1"/>
  <c r="J40" i="4" s="1"/>
  <c r="J44" i="4" s="1"/>
  <c r="I24" i="4"/>
  <c r="I36" i="4" s="1"/>
  <c r="I38" i="4" s="1"/>
  <c r="I40" i="4" s="1"/>
  <c r="I44" i="4" s="1"/>
  <c r="D24" i="4"/>
  <c r="G24" i="4"/>
  <c r="M81" i="2"/>
  <c r="M83" i="2" s="1"/>
  <c r="H81" i="2"/>
  <c r="H83" i="2" s="1"/>
  <c r="J81" i="2"/>
  <c r="J83" i="2" s="1"/>
  <c r="G81" i="2"/>
  <c r="G83" i="2" s="1"/>
  <c r="C22" i="4"/>
  <c r="I81" i="2"/>
  <c r="I83" i="2" s="1"/>
  <c r="R73" i="2"/>
  <c r="N22" i="4" s="1"/>
  <c r="P73" i="2"/>
  <c r="L22" i="4" s="1"/>
  <c r="Q73" i="2"/>
  <c r="M22" i="4" s="1"/>
  <c r="L73" i="2"/>
  <c r="H22" i="4" s="1"/>
  <c r="K81" i="2"/>
  <c r="K83" i="2" s="1"/>
  <c r="E81" i="2"/>
  <c r="O81" i="2"/>
  <c r="O83" i="2" s="1"/>
  <c r="N81" i="2"/>
  <c r="N83" i="2" s="1"/>
  <c r="K38" i="4" l="1"/>
  <c r="K40" i="4" s="1"/>
  <c r="K44" i="4" s="1"/>
  <c r="D28" i="4"/>
  <c r="D31" i="4" s="1"/>
  <c r="D36" i="4"/>
  <c r="D38" i="4" s="1"/>
  <c r="D40" i="4" s="1"/>
  <c r="D44" i="4" s="1"/>
  <c r="G28" i="4"/>
  <c r="G31" i="4" s="1"/>
  <c r="G36" i="4"/>
  <c r="G38" i="4" s="1"/>
  <c r="G40" i="4" s="1"/>
  <c r="G44" i="4" s="1"/>
  <c r="H24" i="4"/>
  <c r="H36" i="4" s="1"/>
  <c r="M24" i="4"/>
  <c r="L24" i="4"/>
  <c r="N24" i="4"/>
  <c r="C24" i="4"/>
  <c r="C36" i="4" s="1"/>
  <c r="C38" i="4" s="1"/>
  <c r="C40" i="4" s="1"/>
  <c r="C44" i="4" s="1"/>
  <c r="F28" i="4"/>
  <c r="F31" i="4" s="1"/>
  <c r="J28" i="4"/>
  <c r="J31" i="4" s="1"/>
  <c r="I28" i="4"/>
  <c r="I31" i="4" s="1"/>
  <c r="R81" i="2"/>
  <c r="R83" i="2" s="1"/>
  <c r="P81" i="2"/>
  <c r="P83" i="2" s="1"/>
  <c r="L81" i="2"/>
  <c r="L83" i="2" s="1"/>
  <c r="Q81" i="2"/>
  <c r="Q83" i="2" s="1"/>
  <c r="D81" i="2"/>
  <c r="E83" i="2"/>
  <c r="H28" i="4" l="1"/>
  <c r="H31" i="4" s="1"/>
  <c r="M28" i="4"/>
  <c r="M31" i="4" s="1"/>
  <c r="M36" i="4"/>
  <c r="M38" i="4" s="1"/>
  <c r="M40" i="4" s="1"/>
  <c r="M44" i="4" s="1"/>
  <c r="N28" i="4"/>
  <c r="N31" i="4" s="1"/>
  <c r="N36" i="4"/>
  <c r="N38" i="4" s="1"/>
  <c r="N40" i="4" s="1"/>
  <c r="N44" i="4" s="1"/>
  <c r="L28" i="4"/>
  <c r="L31" i="4" s="1"/>
  <c r="L36" i="4"/>
  <c r="B36" i="4" s="1"/>
  <c r="H38" i="4"/>
  <c r="H40" i="4" s="1"/>
  <c r="H44" i="4" s="1"/>
  <c r="B37" i="4"/>
  <c r="C6" i="18"/>
  <c r="K28" i="4"/>
  <c r="K31" i="4" s="1"/>
  <c r="E28" i="4"/>
  <c r="E31" i="4" s="1"/>
  <c r="C28" i="4"/>
  <c r="C31" i="4" s="1"/>
  <c r="B24" i="4"/>
  <c r="B28" i="4" s="1"/>
  <c r="B22" i="4"/>
  <c r="D83" i="2"/>
  <c r="E84" i="2"/>
  <c r="B44" i="4" l="1"/>
  <c r="C7" i="18"/>
  <c r="C9" i="18"/>
  <c r="L38" i="4"/>
  <c r="L40" i="4" s="1"/>
  <c r="L44" i="4" s="1"/>
  <c r="B38" i="4"/>
  <c r="E6" i="18"/>
  <c r="E9" i="18" s="1"/>
  <c r="B31" i="4"/>
  <c r="B50" i="4" s="1"/>
  <c r="B40" i="4" l="1"/>
  <c r="E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Reid</author>
  </authors>
  <commentList>
    <comment ref="A14" authorId="0" shapeId="0" xr:uid="{00000000-0006-0000-0B00-000001000000}">
      <text>
        <r>
          <rPr>
            <sz val="9"/>
            <color indexed="81"/>
            <rFont val="Tahoma"/>
            <family val="2"/>
          </rPr>
          <t>&lt;Plant&gt; served by &lt;Purch Pt&gt;
King = KG-ST, purch @ King
Stan = KG-ST, purch @ Stan
King 26 = KG-MA, purch @ King</t>
        </r>
      </text>
    </comment>
    <comment ref="C14" authorId="0" shapeId="0" xr:uid="{00000000-0006-0000-0B00-000002000000}">
      <text>
        <r>
          <rPr>
            <sz val="9"/>
            <color indexed="81"/>
            <rFont val="Tahoma"/>
            <family val="2"/>
          </rPr>
          <t>miles from King to plant, where Purch Pt is King
or
miles from Stan to plant, where Purch Pt is Stan and plant is forward haul from Stan
or
zero where Purch Pt is Stan and fuel is back-hauled to plants north of Stan
or
miles from King, when gas is not burned</t>
        </r>
      </text>
    </comment>
    <comment ref="D14" authorId="0" shapeId="0" xr:uid="{00000000-0006-0000-0B00-000003000000}">
      <text>
        <r>
          <rPr>
            <sz val="9"/>
            <color indexed="81"/>
            <rFont val="Tahoma"/>
            <family val="2"/>
          </rPr>
          <t>K1 - use King-Stan capacity, King segment
S - use King-Stan capacity, Stan segment
K2 - use King-Malin capacity, King segment</t>
        </r>
      </text>
    </comment>
    <comment ref="E14" authorId="0" shapeId="0" xr:uid="{00000000-0006-0000-0B00-000004000000}">
      <text>
        <r>
          <rPr>
            <sz val="9"/>
            <color indexed="81"/>
            <rFont val="Tahoma"/>
            <family val="2"/>
          </rPr>
          <t>K - Kingsgate
S - Stanfield</t>
        </r>
      </text>
    </comment>
    <comment ref="G14" authorId="0" shapeId="0" xr:uid="{00000000-0006-0000-0B00-000005000000}">
      <text>
        <r>
          <rPr>
            <sz val="9"/>
            <color indexed="81"/>
            <rFont val="Tahoma"/>
            <family val="2"/>
          </rPr>
          <t>The formulas in this section choose which section of GTN pipeline has capacity to handle the Gas Burned requirements of each plant.
Because AECO gas is cheaper than Malin, gas is purchased at AECO and nominated from AECO/Kingsgate first. Once that pipeline capacity is fully utilized, gas is purchased at Stanfield (Malin forward minus mileage charges) and nominated from Stanfield.
Surplus gas not burned is sold at either Stanfield or Malin.</t>
        </r>
      </text>
    </comment>
    <comment ref="E35" authorId="0" shapeId="0" xr:uid="{00000000-0006-0000-0B00-000006000000}">
      <text>
        <r>
          <rPr>
            <sz val="9"/>
            <color indexed="81"/>
            <rFont val="Tahoma"/>
            <family val="2"/>
          </rPr>
          <t>B - Burned
NB - Not Burned</t>
        </r>
      </text>
    </comment>
    <comment ref="G36" authorId="0" shapeId="0" xr:uid="{18A97D98-D9C3-4C16-9538-43E42B1B6179}">
      <text>
        <r>
          <rPr>
            <sz val="9"/>
            <color indexed="81"/>
            <rFont val="Tahoma"/>
            <family val="2"/>
          </rPr>
          <t>lesser of:
Burn qty sourced from AECO
AND
capacity to King minus NoBurn qty
if plants aren't running, capacity to King minus NoBurn qty &lt; 0, so MAX forces to zero.</t>
        </r>
      </text>
    </comment>
    <comment ref="G37" authorId="0" shapeId="0" xr:uid="{D41A47DB-F548-4C7C-8405-5BD209531E3F}">
      <text>
        <r>
          <rPr>
            <sz val="9"/>
            <color indexed="81"/>
            <rFont val="Tahoma"/>
            <family val="2"/>
          </rPr>
          <t xml:space="preserve">capacity to King minus Burn qty
</t>
        </r>
      </text>
    </comment>
    <comment ref="G38" authorId="0" shapeId="0" xr:uid="{A133A10C-A28F-4F42-96ED-2AFA23220AB8}">
      <text>
        <r>
          <rPr>
            <sz val="9"/>
            <color indexed="81"/>
            <rFont val="Tahoma"/>
            <family val="2"/>
          </rPr>
          <t xml:space="preserve">Burn purchases @ King = total Burn qty minus (AECO qty + Stan qty)
</t>
        </r>
      </text>
    </comment>
    <comment ref="G39" authorId="0" shapeId="0" xr:uid="{A5502489-E2B6-46E9-9AFD-73236B6B5CC7}">
      <text>
        <r>
          <rPr>
            <sz val="9"/>
            <color indexed="81"/>
            <rFont val="Tahoma"/>
            <family val="2"/>
          </rPr>
          <t>NoBurn purch/sold @ King = difference in capacities between AECO/King and King/south, minus King burn.
Positive - buy more @ King to sell @ Stan/Malin (NoBurn)
Negative - sell surplus AECO sales @ King</t>
        </r>
      </text>
    </comment>
    <comment ref="G40" authorId="0" shapeId="0" xr:uid="{6DB65E7A-A3AD-48FA-A952-DDC9485F1558}">
      <text>
        <r>
          <rPr>
            <sz val="9"/>
            <color indexed="81"/>
            <rFont val="Tahoma"/>
            <family val="2"/>
          </rPr>
          <t>Burn sourced at Stanfield</t>
        </r>
      </text>
    </comment>
    <comment ref="E45" authorId="0" shapeId="0" xr:uid="{00000000-0006-0000-0B00-000007000000}">
      <text>
        <r>
          <rPr>
            <sz val="9"/>
            <color indexed="81"/>
            <rFont val="Tahoma"/>
            <family val="2"/>
          </rPr>
          <t>B - Burned
NB - Not Burned</t>
        </r>
      </text>
    </comment>
    <comment ref="F46" authorId="0" shapeId="0" xr:uid="{00000000-0006-0000-0B00-000008000000}">
      <text>
        <r>
          <rPr>
            <sz val="9"/>
            <color indexed="81"/>
            <rFont val="Tahoma"/>
            <family val="2"/>
          </rPr>
          <t>GTN Fuel Rate - 5-yr avg (Dec-16 to Nov-21)</t>
        </r>
      </text>
    </comment>
    <comment ref="F48" authorId="0" shapeId="0" xr:uid="{00000000-0006-0000-0B00-000009000000}">
      <text>
        <r>
          <rPr>
            <sz val="9"/>
            <color indexed="81"/>
            <rFont val="Tahoma"/>
            <family val="2"/>
          </rPr>
          <t>GTN Fuel Loss Rate per mile - 5-yr avg (Dec-16 to Nov-21)</t>
        </r>
      </text>
    </comment>
    <comment ref="F60" authorId="0" shapeId="0" xr:uid="{00000000-0006-0000-0B00-00000A000000}">
      <text>
        <r>
          <rPr>
            <sz val="9"/>
            <color indexed="81"/>
            <rFont val="Tahoma"/>
            <family val="2"/>
          </rPr>
          <t>Delivery Charge - 5-yr avg (Oct-15 to Sep-20)</t>
        </r>
      </text>
    </comment>
    <comment ref="B62" authorId="0" shapeId="0" xr:uid="{00000000-0006-0000-0B00-00000B000000}">
      <text>
        <r>
          <rPr>
            <sz val="9"/>
            <color indexed="81"/>
            <rFont val="Tahoma"/>
            <family val="2"/>
          </rPr>
          <t>Must use NWP to serve KFCT and NECT. Losses incurred by LDC are charged to Thermal. Based off of Stanfield price.</t>
        </r>
      </text>
    </comment>
    <comment ref="F62" authorId="0" shapeId="0" xr:uid="{00000000-0006-0000-0B00-00000C000000}">
      <text>
        <r>
          <rPr>
            <sz val="9"/>
            <color indexed="81"/>
            <rFont val="Tahoma"/>
            <family val="2"/>
          </rPr>
          <t>NWP fuel rate Apr'20-Oct'20 rate.
The $0.03 is the NWP variable fuel rate.</t>
        </r>
      </text>
    </comment>
    <comment ref="B63" authorId="0" shapeId="0" xr:uid="{00000000-0006-0000-0B00-00000D000000}">
      <text>
        <r>
          <rPr>
            <sz val="9"/>
            <color indexed="81"/>
            <rFont val="Tahoma"/>
            <family val="2"/>
          </rPr>
          <t>Plants located in WA State are subject to a generation tax (KFCT, NECT, Boulder).</t>
        </r>
      </text>
    </comment>
    <comment ref="E71" authorId="0" shapeId="0" xr:uid="{00000000-0006-0000-0B00-00000E000000}">
      <text>
        <r>
          <rPr>
            <sz val="9"/>
            <color indexed="81"/>
            <rFont val="Tahoma"/>
            <family val="2"/>
          </rPr>
          <t>B - Burned
NB - Not Burned</t>
        </r>
      </text>
    </comment>
    <comment ref="F82" authorId="0" shapeId="0" xr:uid="{00000000-0006-0000-0B00-00000F000000}">
      <text>
        <r>
          <rPr>
            <sz val="9"/>
            <color indexed="81"/>
            <rFont val="Tahoma"/>
            <family val="2"/>
          </rPr>
          <t>excludes fuel &amp; tax adders because it's the basis for the tax</t>
        </r>
      </text>
    </comment>
    <comment ref="F104" authorId="0" shapeId="0" xr:uid="{00000000-0006-0000-0B00-000010000000}">
      <text>
        <r>
          <rPr>
            <sz val="9"/>
            <color indexed="81"/>
            <rFont val="Tahoma"/>
            <family val="2"/>
          </rPr>
          <t>per therm rate, retail Sch 147; multiply by 10 to get per dekatherm rate
from Resource Accounting, NWP Commodity Transport in 'Pipeline Accrual' workbook.</t>
        </r>
      </text>
    </comment>
  </commentList>
</comments>
</file>

<file path=xl/sharedStrings.xml><?xml version="1.0" encoding="utf-8"?>
<sst xmlns="http://schemas.openxmlformats.org/spreadsheetml/2006/main" count="4421" uniqueCount="1138">
  <si>
    <t>Unit</t>
  </si>
  <si>
    <t>Plant</t>
  </si>
  <si>
    <t>River System</t>
  </si>
  <si>
    <t>Plant Costs</t>
  </si>
  <si>
    <t>Adams Nielson Solar</t>
  </si>
  <si>
    <t>Boulder Park</t>
  </si>
  <si>
    <t>Cabinet Gorge</t>
  </si>
  <si>
    <t>Clark Fork</t>
  </si>
  <si>
    <t>CAISO Optimization</t>
  </si>
  <si>
    <t>Canadian Entitlement</t>
  </si>
  <si>
    <t>Small Power</t>
  </si>
  <si>
    <t>Colstrip</t>
  </si>
  <si>
    <t>Coyote Springs 2</t>
  </si>
  <si>
    <t>Kettle Falls</t>
  </si>
  <si>
    <t>Kettle Falls CT</t>
  </si>
  <si>
    <t>Lancaster</t>
  </si>
  <si>
    <t>Little Falls</t>
  </si>
  <si>
    <t>Spokane</t>
  </si>
  <si>
    <t>Load Following &amp; Integration</t>
  </si>
  <si>
    <t>Long Lake</t>
  </si>
  <si>
    <t>Market Purchases</t>
  </si>
  <si>
    <t>Market Sales</t>
  </si>
  <si>
    <t>Monroe Street</t>
  </si>
  <si>
    <t>Net Station Service</t>
  </si>
  <si>
    <t>Station Service</t>
  </si>
  <si>
    <t>Nichols Pumping</t>
  </si>
  <si>
    <t>Nine Mile</t>
  </si>
  <si>
    <t>Northeast</t>
  </si>
  <si>
    <t>Noxon Rapids</t>
  </si>
  <si>
    <t>Palouse Wind</t>
  </si>
  <si>
    <t>Post Falls</t>
  </si>
  <si>
    <t>Priest Rapids</t>
  </si>
  <si>
    <t>Mid-Columbia</t>
  </si>
  <si>
    <t>Rattlesnake Flats</t>
  </si>
  <si>
    <t>Rathdrum</t>
  </si>
  <si>
    <t>Resource Total</t>
  </si>
  <si>
    <t>Rock Island</t>
  </si>
  <si>
    <t>Rocky Reach</t>
  </si>
  <si>
    <t>Spokane Waste-to-Energy</t>
  </si>
  <si>
    <t>Stimson Lumber</t>
  </si>
  <si>
    <t>Total</t>
  </si>
  <si>
    <t>Total Contract Purchases</t>
  </si>
  <si>
    <t>Total Contract Sales</t>
  </si>
  <si>
    <t>Upper Falls</t>
  </si>
  <si>
    <t>Upriver</t>
  </si>
  <si>
    <t>Wanapum</t>
  </si>
  <si>
    <t>Wells</t>
  </si>
  <si>
    <t>Avista Corp.</t>
  </si>
  <si>
    <t>Test Year Load</t>
  </si>
  <si>
    <t>Cost ($000)</t>
  </si>
  <si>
    <t>Aurora Name</t>
  </si>
  <si>
    <t>Line</t>
  </si>
  <si>
    <t>No.</t>
  </si>
  <si>
    <t>Adjustment</t>
  </si>
  <si>
    <t>Pro Forma</t>
  </si>
  <si>
    <t>Jan</t>
  </si>
  <si>
    <t>Feb</t>
  </si>
  <si>
    <t>Mar</t>
  </si>
  <si>
    <t>Apr</t>
  </si>
  <si>
    <t>May</t>
  </si>
  <si>
    <t>Jun</t>
  </si>
  <si>
    <t>Jul</t>
  </si>
  <si>
    <t>Aug</t>
  </si>
  <si>
    <t>Sep</t>
  </si>
  <si>
    <t>Oct</t>
  </si>
  <si>
    <t>Nov</t>
  </si>
  <si>
    <t>Dec</t>
  </si>
  <si>
    <t>Annual</t>
  </si>
  <si>
    <t>555 PURCHASED POWER</t>
  </si>
  <si>
    <t>Stimson</t>
  </si>
  <si>
    <t>Spokane-Upriver</t>
  </si>
  <si>
    <t>Adams Neilson Solar</t>
  </si>
  <si>
    <t>Rattlesnake Flats Wind</t>
  </si>
  <si>
    <t>Total Account 555</t>
  </si>
  <si>
    <t>557 OTHER EXPENSES</t>
  </si>
  <si>
    <t>Natural Gas Fuel Purchases</t>
  </si>
  <si>
    <t>Total Account 557</t>
  </si>
  <si>
    <t>501 THERMAL FUEL EXPENSE</t>
  </si>
  <si>
    <t>Kettle Falls - Wood Fuel</t>
  </si>
  <si>
    <t>Total Account 501</t>
  </si>
  <si>
    <t>547 OTHER FUEL EXPENSE</t>
  </si>
  <si>
    <t>Total Account 547</t>
  </si>
  <si>
    <t>565 TRANSMISSION OF ELECTRICITY BY OTHERS</t>
  </si>
  <si>
    <t xml:space="preserve"> </t>
  </si>
  <si>
    <t>Kootenai for Worley</t>
  </si>
  <si>
    <t>Northwestern for Colstrip</t>
  </si>
  <si>
    <t>Total Account 565</t>
  </si>
  <si>
    <t>TOTAL EXPENSE</t>
  </si>
  <si>
    <t>447 SALES FOR RESALE</t>
  </si>
  <si>
    <t>Total Account 447</t>
  </si>
  <si>
    <t>456 OTHER ELECTRIC REVENUE</t>
  </si>
  <si>
    <t>Total Account 456</t>
  </si>
  <si>
    <t>TOTAL REVENUE</t>
  </si>
  <si>
    <t>TOTAL NET EXPENSE</t>
  </si>
  <si>
    <t>Contracts</t>
  </si>
  <si>
    <t>Market Purchases and Sales, Plant Generation and Fuel Cost Summary</t>
  </si>
  <si>
    <t>Market Sales - Dollars</t>
  </si>
  <si>
    <t>$</t>
  </si>
  <si>
    <t>Market Sales - MWh</t>
  </si>
  <si>
    <t>Secondary Sales - MWh</t>
  </si>
  <si>
    <t>Average Market Sales Price -$/ MWh</t>
  </si>
  <si>
    <t>Market Purchases - Dollars</t>
  </si>
  <si>
    <t>Market Purchases - MWh</t>
  </si>
  <si>
    <t>Secondary Purchase - MWh</t>
  </si>
  <si>
    <t>Average Market Purchase Price - $/MWh</t>
  </si>
  <si>
    <t>Net Market Purchases (Sales) MWh</t>
  </si>
  <si>
    <t>Net Market Purchases (Sales) aMW</t>
  </si>
  <si>
    <t>Average Sale and Purchase Price - $/MWh</t>
  </si>
  <si>
    <t>Colstrip MWh</t>
  </si>
  <si>
    <t>Colstrip Fuel Cost $/MWh</t>
  </si>
  <si>
    <t>Colstrip Fuel Cost</t>
  </si>
  <si>
    <t>Kettle Falls MWh</t>
  </si>
  <si>
    <t>Kettle Falls Fuel Cost $/MWh</t>
  </si>
  <si>
    <t>Kettle Falls Fuel Cost</t>
  </si>
  <si>
    <t>Coyote Springs  MWh</t>
  </si>
  <si>
    <t>Coyote Springs Fuel Cost  $/MWh</t>
  </si>
  <si>
    <t>Coyote Springs Fuel Cost</t>
  </si>
  <si>
    <t>Lancaster  MWh</t>
  </si>
  <si>
    <t>Lancaster Fuel Cost  $/MWh</t>
  </si>
  <si>
    <t>Lancaster Fuel Cost</t>
  </si>
  <si>
    <t>Boulder Park MWh</t>
  </si>
  <si>
    <t>Boulder Park Fuel Cost $/MWh</t>
  </si>
  <si>
    <t>Boulder Park Fuel Cost</t>
  </si>
  <si>
    <t>Kettle Falls CT MWh</t>
  </si>
  <si>
    <t>Kettle Falls CT Fuel Cost $/MWh</t>
  </si>
  <si>
    <t>Kettle Falls CT Fuel Cost</t>
  </si>
  <si>
    <t>Rathdrum MWh</t>
  </si>
  <si>
    <t>Rathdrum Fuel Cost $/MWh</t>
  </si>
  <si>
    <t>Rathdrum Fuel Cost</t>
  </si>
  <si>
    <t>Northeast MWh</t>
  </si>
  <si>
    <t>Northeast Fuel Cost $/MWh</t>
  </si>
  <si>
    <t>Northeast Fuel Cost</t>
  </si>
  <si>
    <t>Total Fuel Expense</t>
  </si>
  <si>
    <t>Net Fuel and Purchase Expense</t>
  </si>
  <si>
    <t>Avista Corp</t>
  </si>
  <si>
    <t>Account 555 - Purchased Power</t>
  </si>
  <si>
    <t>Account 501 - Thermal Fuel</t>
  </si>
  <si>
    <t>Account 547 - Natural Gas Fuel</t>
  </si>
  <si>
    <t>Account 447 - Sale for Resale</t>
  </si>
  <si>
    <t>Power Supply Expense</t>
  </si>
  <si>
    <t>/MWh</t>
  </si>
  <si>
    <t>Average</t>
  </si>
  <si>
    <t>Year</t>
  </si>
  <si>
    <t>Month</t>
  </si>
  <si>
    <t>Select PortfolioMonth1.Item, PortfolioMonth1.Condition,</t>
  </si>
  <si>
    <t xml:space="preserve">  PortfolioMonth1.Report_Year, PortfolioMonth1.Report_Month,</t>
  </si>
  <si>
    <t xml:space="preserve">  Avg(PortfolioMonth1.Energy), Avg(PortfolioMonth1.Cost)</t>
  </si>
  <si>
    <t>From PortfolioMonth1</t>
  </si>
  <si>
    <t>Group By PortfolioMonth1.Item, PortfolioMonth1.Condition,</t>
  </si>
  <si>
    <t xml:space="preserve">  PortfolioMonth1.Name</t>
  </si>
  <si>
    <t>Order By PortfolioMonth1.Item, PortfolioMonth1.Report_Month</t>
  </si>
  <si>
    <t>Lookup</t>
  </si>
  <si>
    <t>Consolidator</t>
  </si>
  <si>
    <t>Item</t>
  </si>
  <si>
    <t>Condition</t>
  </si>
  <si>
    <t>Report_Year</t>
  </si>
  <si>
    <t>Report_Month</t>
  </si>
  <si>
    <t>Avg(PortfolioMonth1.Energy)</t>
  </si>
  <si>
    <t>Avg(PortfolioMonth1.Cost)</t>
  </si>
  <si>
    <t>Name|</t>
  </si>
  <si>
    <t>Time_Period|</t>
  </si>
  <si>
    <t>Name</t>
  </si>
  <si>
    <t>Lancaster Capacity and Energy Payment</t>
  </si>
  <si>
    <t>Chelan PUD</t>
  </si>
  <si>
    <t>Wells Purchase</t>
  </si>
  <si>
    <t>Wells Exchange</t>
  </si>
  <si>
    <t>aMW</t>
  </si>
  <si>
    <t>Capacity Factor</t>
  </si>
  <si>
    <t>Capacity</t>
  </si>
  <si>
    <t>Avg</t>
  </si>
  <si>
    <t>Douglas Exchange Purchase</t>
  </si>
  <si>
    <t>Douglas Exchange Sale</t>
  </si>
  <si>
    <t>TRADE_DATE</t>
  </si>
  <si>
    <t>DN_DIRECTION</t>
  </si>
  <si>
    <t>BP_BASIS_POINT</t>
  </si>
  <si>
    <t>STRATEGY</t>
  </si>
  <si>
    <t>BSWPS</t>
  </si>
  <si>
    <t>PURCHASE</t>
  </si>
  <si>
    <t>MALIN</t>
  </si>
  <si>
    <t>HENRY HUB</t>
  </si>
  <si>
    <t>AECO</t>
  </si>
  <si>
    <t>Line No.</t>
  </si>
  <si>
    <t>Total Account 501.</t>
  </si>
  <si>
    <t>Total Account 565.</t>
  </si>
  <si>
    <t>Total Account 456.</t>
  </si>
  <si>
    <t>Total Net Expense - Total expense minus total revenue.</t>
  </si>
  <si>
    <t>Description of Power Supply Adjustments</t>
  </si>
  <si>
    <t>Total Authorized Expense</t>
  </si>
  <si>
    <t>Grand Total</t>
  </si>
  <si>
    <t>Measure</t>
  </si>
  <si>
    <t>($000s)</t>
  </si>
  <si>
    <t>N/A</t>
  </si>
  <si>
    <t>Description</t>
  </si>
  <si>
    <t>($000)</t>
  </si>
  <si>
    <t>Spokane River</t>
  </si>
  <si>
    <t>Dispatch Model Results</t>
  </si>
  <si>
    <t>(Gigawatt-hours)</t>
  </si>
  <si>
    <t>Total Clark Fork River</t>
  </si>
  <si>
    <t>Total Spokane River</t>
  </si>
  <si>
    <t>Total Mid-C Contracts</t>
  </si>
  <si>
    <t>Hydro Resources</t>
  </si>
  <si>
    <t>Total Hydro Resources</t>
  </si>
  <si>
    <t>Clark Fork River</t>
  </si>
  <si>
    <t>Mid-Columbia Contracts</t>
  </si>
  <si>
    <t>Spot Market Transactions (Aurora)</t>
  </si>
  <si>
    <t>Total Spot Market Transactions</t>
  </si>
  <si>
    <t>Total Contracts</t>
  </si>
  <si>
    <t>Rattlesnake Wind</t>
  </si>
  <si>
    <t>Total All Resources</t>
  </si>
  <si>
    <t>Less Station Service</t>
  </si>
  <si>
    <t>(Average Megawatts)</t>
  </si>
  <si>
    <t>Total Non-Hydro Resources</t>
  </si>
  <si>
    <t>System Load</t>
  </si>
  <si>
    <t>Short-term Purchases</t>
  </si>
  <si>
    <t>Total Revenue - Sum of Accounts 447, 456.</t>
  </si>
  <si>
    <t>Adams_Nielson_Solar</t>
  </si>
  <si>
    <t>Avista-Buck-a-Block_Solar</t>
  </si>
  <si>
    <t>Boulder_Park_1</t>
  </si>
  <si>
    <t>Boulder_Park_2</t>
  </si>
  <si>
    <t>Boulder_Park_3</t>
  </si>
  <si>
    <t>Boulder_Park_4</t>
  </si>
  <si>
    <t>Boulder_Park_5</t>
  </si>
  <si>
    <t>Boulder_Park_6</t>
  </si>
  <si>
    <t>CAISO_Arbitrage_Buy</t>
  </si>
  <si>
    <t>CAISO_Arbitrage_Sale</t>
  </si>
  <si>
    <t>Cabinet_Gorge_1-4</t>
  </si>
  <si>
    <t>Canadian_Entitlement</t>
  </si>
  <si>
    <t>City_of_Cove</t>
  </si>
  <si>
    <t>Colstrip_3</t>
  </si>
  <si>
    <t>Colstrip_4</t>
  </si>
  <si>
    <t>Coyote_Springs_2</t>
  </si>
  <si>
    <t>Deep_Creek</t>
  </si>
  <si>
    <t>Douglas_Exchange_Purchase</t>
  </si>
  <si>
    <t>Douglas_Exchange_Sale</t>
  </si>
  <si>
    <t>Jim_Ford_Creek</t>
  </si>
  <si>
    <t>John_Day_Creek</t>
  </si>
  <si>
    <t>Kettle_Falls</t>
  </si>
  <si>
    <t>Kettle_Falls_CT</t>
  </si>
  <si>
    <t>Lancaster_Capacity</t>
  </si>
  <si>
    <t>Lancaster_Energy</t>
  </si>
  <si>
    <t>Lancaster_Fixed_O&amp;M</t>
  </si>
  <si>
    <t>Little_Falls_1-4</t>
  </si>
  <si>
    <t>Long_Lake_1-4</t>
  </si>
  <si>
    <t>Meyers_Falls _1-2</t>
  </si>
  <si>
    <t>Monroe_Street</t>
  </si>
  <si>
    <t>Nichols_Pumping_Load</t>
  </si>
  <si>
    <t>Nichols_Pumping_Sale</t>
  </si>
  <si>
    <t>Nine_Mile_1-4</t>
  </si>
  <si>
    <t>Northeast_A</t>
  </si>
  <si>
    <t>Northeast_B</t>
  </si>
  <si>
    <t>Noxon_Rapids_1</t>
  </si>
  <si>
    <t>Noxon_Rapids_2</t>
  </si>
  <si>
    <t>Noxon_Rapids_3</t>
  </si>
  <si>
    <t>Noxon_Rapids_4</t>
  </si>
  <si>
    <t>Noxon_Rapids_5</t>
  </si>
  <si>
    <t>Palouse_Wind</t>
  </si>
  <si>
    <t>PhillipsRanch</t>
  </si>
  <si>
    <t>Post_Falls_1-6</t>
  </si>
  <si>
    <t>Priest_Rapids</t>
  </si>
  <si>
    <t>Rathdrum_1</t>
  </si>
  <si>
    <t>Rathdrum_2</t>
  </si>
  <si>
    <t>Rattlesnake_Flats</t>
  </si>
  <si>
    <t>Rock_Island</t>
  </si>
  <si>
    <t>Rocky_Reach</t>
  </si>
  <si>
    <t>Sheep_Creek</t>
  </si>
  <si>
    <t>Solar_Select</t>
  </si>
  <si>
    <t>Spokane_County_Digester</t>
  </si>
  <si>
    <t>Spokane_Waste-to-Energy</t>
  </si>
  <si>
    <t>Stimson_Lumber</t>
  </si>
  <si>
    <t>Upper_Falls</t>
  </si>
  <si>
    <t>Upriver_Pump_Load</t>
  </si>
  <si>
    <t>Wells_Purchase</t>
  </si>
  <si>
    <t xml:space="preserve">Having (PortfolioMonth1.Condition = 'Average' </t>
  </si>
  <si>
    <t xml:space="preserve"> And PortfolioMonth1.Name = 'Avista Portfolio') </t>
  </si>
  <si>
    <t>Colstrip fuel cost summary</t>
  </si>
  <si>
    <t>Base Price</t>
  </si>
  <si>
    <t>Tier Price</t>
  </si>
  <si>
    <t>Incremental fuel price</t>
  </si>
  <si>
    <t>Monthly tons after F.O.</t>
  </si>
  <si>
    <t>YTD tons</t>
  </si>
  <si>
    <t>Invoice price / ton</t>
  </si>
  <si>
    <t>501 thermal fuel $</t>
  </si>
  <si>
    <t>incremental fuel price (mmBTU)</t>
  </si>
  <si>
    <t>Aurora (fuel table)</t>
  </si>
  <si>
    <t>Tot pro-forma --&gt;</t>
  </si>
  <si>
    <t>Malin</t>
  </si>
  <si>
    <t>Lancaster_DB</t>
  </si>
  <si>
    <t>Kettle_Falls_CT_CCCTMode</t>
  </si>
  <si>
    <t>Coyote_Springs_2_DB</t>
  </si>
  <si>
    <t>Lanc</t>
  </si>
  <si>
    <t>Coyote</t>
  </si>
  <si>
    <t>Boulder</t>
  </si>
  <si>
    <t>Kettle</t>
  </si>
  <si>
    <t>Lanc - King</t>
  </si>
  <si>
    <t>Lanc - Stan</t>
  </si>
  <si>
    <t>CS2 - King</t>
  </si>
  <si>
    <t>CS2 - Stan</t>
  </si>
  <si>
    <t>Malin - King</t>
  </si>
  <si>
    <t>Stan - King</t>
  </si>
  <si>
    <t>R</t>
  </si>
  <si>
    <t>L</t>
  </si>
  <si>
    <t>B</t>
  </si>
  <si>
    <t>K</t>
  </si>
  <si>
    <t>N</t>
  </si>
  <si>
    <t>C</t>
  </si>
  <si>
    <t>S</t>
  </si>
  <si>
    <t>K1</t>
  </si>
  <si>
    <t>K2</t>
  </si>
  <si>
    <t>miles</t>
  </si>
  <si>
    <t>pipe</t>
  </si>
  <si>
    <t>AE-KG</t>
  </si>
  <si>
    <t>KG-ST</t>
  </si>
  <si>
    <t>KG-MA</t>
  </si>
  <si>
    <t>GTN capacity (dth/day)</t>
  </si>
  <si>
    <t>purch pt</t>
  </si>
  <si>
    <t>no burn</t>
  </si>
  <si>
    <t>plant abbrev</t>
  </si>
  <si>
    <t>Rathdrum - King</t>
  </si>
  <si>
    <t>Rathdrum - Stan</t>
  </si>
  <si>
    <t>Lanc - King 26</t>
  </si>
  <si>
    <t>Boulder - King</t>
  </si>
  <si>
    <t>Boulder - Stan</t>
  </si>
  <si>
    <t>Boulder - King 26</t>
  </si>
  <si>
    <t>Kettle - King</t>
  </si>
  <si>
    <t>Kettle - Stan</t>
  </si>
  <si>
    <t>Kettle - King 26</t>
  </si>
  <si>
    <t>Northeast - King</t>
  </si>
  <si>
    <t>Northeast - Stan</t>
  </si>
  <si>
    <t>Northeast - King 26</t>
  </si>
  <si>
    <t>CS2 - King 26</t>
  </si>
  <si>
    <t>Gas Burned Qty</t>
  </si>
  <si>
    <t>Gas Nomination Qty</t>
  </si>
  <si>
    <t>Gas Price</t>
  </si>
  <si>
    <t>Gas Purch/Sales $</t>
  </si>
  <si>
    <t>WA State Gen Tax $</t>
  </si>
  <si>
    <t>NWP losses, KF/NE $</t>
  </si>
  <si>
    <t>AECO fuel qty - burn</t>
  </si>
  <si>
    <t>AECO fuel qty - no burn</t>
  </si>
  <si>
    <t>King fuel qty - burn</t>
  </si>
  <si>
    <t>King fuel qty - no burn</t>
  </si>
  <si>
    <t>Stan fuel qty - burn</t>
  </si>
  <si>
    <t>rate</t>
  </si>
  <si>
    <t>categ</t>
  </si>
  <si>
    <t>NB</t>
  </si>
  <si>
    <t>buy AECO - burn</t>
  </si>
  <si>
    <t>buy AECO - no burn</t>
  </si>
  <si>
    <t>buy King - burn</t>
  </si>
  <si>
    <t>buy King - no burn</t>
  </si>
  <si>
    <t>buy Stan - burn</t>
  </si>
  <si>
    <t>sell Stan - no burn</t>
  </si>
  <si>
    <t>sell Malin - no burn</t>
  </si>
  <si>
    <t>Total Burned Dth</t>
  </si>
  <si>
    <t>Deliv chrg $ - burn</t>
  </si>
  <si>
    <t>Deliv chrg $ - no burn</t>
  </si>
  <si>
    <t>avg gas price - burn</t>
  </si>
  <si>
    <t>King (mile-adj from Malin)</t>
  </si>
  <si>
    <t>Stan (mile-adj from Malin)</t>
  </si>
  <si>
    <t>547 Burned $</t>
  </si>
  <si>
    <t>Gas Purch Qty b4 Fuel</t>
  </si>
  <si>
    <t>Fuel Loss Qty</t>
  </si>
  <si>
    <t>Total Gas Purch Qty</t>
  </si>
  <si>
    <t>dth/dy</t>
  </si>
  <si>
    <t>max</t>
  </si>
  <si>
    <t>000's</t>
  </si>
  <si>
    <t>Other charges $</t>
  </si>
  <si>
    <t>net gas price - all</t>
  </si>
  <si>
    <t>000's of dth/dy</t>
  </si>
  <si>
    <t>$000's</t>
  </si>
  <si>
    <t>$ / Dth</t>
  </si>
  <si>
    <t>Other exp - burn</t>
  </si>
  <si>
    <t>Other exp - no burn</t>
  </si>
  <si>
    <t>Financial Gas Deals</t>
  </si>
  <si>
    <t>FGDeals</t>
  </si>
  <si>
    <t>Exp (Rev) ---&gt;</t>
  </si>
  <si>
    <t>DEALTYP</t>
  </si>
  <si>
    <t>KEY</t>
  </si>
  <si>
    <t>CM</t>
  </si>
  <si>
    <t>BEG_DAY</t>
  </si>
  <si>
    <t>END_DAY</t>
  </si>
  <si>
    <t>DTH</t>
  </si>
  <si>
    <t>PRICE</t>
  </si>
  <si>
    <t>BASIS</t>
  </si>
  <si>
    <t>SALE</t>
  </si>
  <si>
    <t>LANC TRANSPORT OPT</t>
  </si>
  <si>
    <t>M2MPrice</t>
  </si>
  <si>
    <t>M2MBasis</t>
  </si>
  <si>
    <t>M2M_Dollars</t>
  </si>
  <si>
    <t>for Pro-Forma</t>
  </si>
  <si>
    <t>changed sign to positive</t>
  </si>
  <si>
    <t>A_1</t>
  </si>
  <si>
    <t>K_1</t>
  </si>
  <si>
    <t>K_2</t>
  </si>
  <si>
    <t>Total $</t>
  </si>
  <si>
    <t>456 Not Burned $</t>
  </si>
  <si>
    <t>Gas Burned by Plant $</t>
  </si>
  <si>
    <t>Gas Transportation for BP, NE and KFCT $</t>
  </si>
  <si>
    <t>Total dekatherms - 000's</t>
  </si>
  <si>
    <t>Total transport $</t>
  </si>
  <si>
    <t>Boulder Park Solar</t>
  </si>
  <si>
    <t>FIN_13498</t>
  </si>
  <si>
    <t>FIN_13499</t>
  </si>
  <si>
    <t>FIN_13645</t>
  </si>
  <si>
    <t>Morgan Stanley index sale</t>
  </si>
  <si>
    <t>Tons</t>
  </si>
  <si>
    <t>mmBTUs</t>
  </si>
  <si>
    <t>Price per Ton</t>
  </si>
  <si>
    <t>Thermal $</t>
  </si>
  <si>
    <t>Colstrip - Fuel Cost</t>
  </si>
  <si>
    <t>MWh</t>
  </si>
  <si>
    <t>daily dekatherms</t>
  </si>
  <si>
    <t>$/dth</t>
  </si>
  <si>
    <t>ERM Authorized Power Supply Expense - System Numbers (1)</t>
  </si>
  <si>
    <t>Total Expense - Sum of Accounts 555, 557, 501, 547, 565.</t>
  </si>
  <si>
    <t>After running the case in Aurora, select 'output'</t>
  </si>
  <si>
    <t>Right click on Portfolio Month, select 'Query Table'</t>
  </si>
  <si>
    <t>Copy sql to the right and paste over the sql statement in Query Builder</t>
  </si>
  <si>
    <t>Click 'Create Table with SQL then Exit'</t>
  </si>
  <si>
    <t>Name output table 'PortfolioEnergyCost'</t>
  </si>
  <si>
    <t>Double-click on 'PortfolioEnergyCost' table at the top of the ouput</t>
  </si>
  <si>
    <t xml:space="preserve">Right mouse click - copy and paste into C15 </t>
  </si>
  <si>
    <t xml:space="preserve">Run these 3 queries from </t>
  </si>
  <si>
    <t>Quick View Manager</t>
  </si>
  <si>
    <t>Copy all and paste in cell C20,</t>
  </si>
  <si>
    <t>M20 and AI20</t>
  </si>
  <si>
    <t>Select 'ColstripFuelUsage' from Quick View Manager, copy and paste in N4.  'ColstripFuelUsage is a pivot on Resource Monthtly - Avg (Condition) Fuel Usage by time period for Colstrip</t>
  </si>
  <si>
    <t xml:space="preserve">The above is copy and pasted from the 'Colstrip Fuel.xlsm' spreadsheet in the working papaers </t>
  </si>
  <si>
    <t>Based on this an incremental fuel price (mmBTU) is calculated.  This is entered into the fuel table in Aurora.</t>
  </si>
  <si>
    <t>Steps to update:</t>
  </si>
  <si>
    <t xml:space="preserve">Model is run with these new incremental fuel prices.The section to the right needs to be updated every time the model is rerun.  </t>
  </si>
  <si>
    <t>Account 557 - Other Expenses</t>
  </si>
  <si>
    <t>Account 565 - Transmission Expense</t>
  </si>
  <si>
    <t>Account 456 - Transmission Revenue</t>
  </si>
  <si>
    <t>Power Supply Pro forma</t>
  </si>
  <si>
    <t>Input different prices:</t>
  </si>
  <si>
    <t>2) Changes to gas prices need to be made to the 'Times Series Monthly' and 'Daily Change' tables in Aurora.  For examples of the input see sheets 'Monthly Table to AURORA' and 'Daily Change table to Aurora' sheets in the above referenced workbook.</t>
  </si>
  <si>
    <t>3) Changes to electric prices need to be made to the 'Electric Prices' table in Aurora.  For an example of the input see sheet 'Electric Prices Table to Aurora' sheet in the above referenced workbook.</t>
  </si>
  <si>
    <t xml:space="preserve">1) See work paper NaturalGas_Elec_Prices_2020_081020.xlsx for current assumptions, calculations and aurora inputs used in this rate case.  First three tabs highlighed in yellow are the inputs for Aurora.    </t>
  </si>
  <si>
    <t>Input different native load:</t>
  </si>
  <si>
    <t xml:space="preserve">1) See work paper 'Native Load Table_2020 weather adj No Clearwater' for current assumptions, calculations and aurora inputs used in this rate case.  Sheet 'Test Per Load for 100121-093022' includes the input table (highlighed in yellow) for Aurora.   </t>
  </si>
  <si>
    <t>2) Changes to native load need to be made to the 'Times Series Hourly Table' in Aurora.  There are otherly hourly inputs included in this table.  Updated native load data would go into the native load column.</t>
  </si>
  <si>
    <t>Note:  Anytime changes are made to Aurora, the following sheets - 'Aurora Portfolio Output', 'Aurora Fuel Output' and 'Colstrip Fuel Model' - need to be updated in order to see the impact flow through to the proforma.</t>
  </si>
  <si>
    <t>Run these 3 queries - 'NG Price by Day', 'Fuel Usage By Day' and 'Start Fuel Usage by Day' - from the Quick View Manager in Aurora.</t>
  </si>
  <si>
    <t>Copy all from each pivot quick view and paste  in cells C20, M20 and AI20 accordingly.</t>
  </si>
  <si>
    <t>Copy sql from 'Aurora Portfolio Ouptput') and paste over the sql statement in the Query Builder</t>
  </si>
  <si>
    <t>Double-click on 'PortfolioEnergyCost' table at the top of the ouput tables</t>
  </si>
  <si>
    <t>'Aurora Fuel Output'</t>
  </si>
  <si>
    <t>'Aurora Portfolio Output'</t>
  </si>
  <si>
    <t>'Colstrip Fuel Model'</t>
  </si>
  <si>
    <t xml:space="preserve">Select 'ColstripFuelUsage' from Quick View Manager, copy and paste in N4 in the 'Colstrip Fuel Model' sheet.  </t>
  </si>
  <si>
    <t>Table comparing Pro forma w Authorized for System and Washington</t>
  </si>
  <si>
    <t>Steps for Updating Aurora</t>
  </si>
  <si>
    <t>Steps to update various things in Aurora</t>
  </si>
  <si>
    <t>Gas contracts mark-to-market calculation</t>
  </si>
  <si>
    <t>Lookup between Aurora portfolio resources/contracts to plant used for proforma</t>
  </si>
  <si>
    <t>Workpaper Index</t>
  </si>
  <si>
    <t>Listing of Supporting Workpapers</t>
  </si>
  <si>
    <t>Output of energy/dollars by portfolio item</t>
  </si>
  <si>
    <t>Colstrip fuel model</t>
  </si>
  <si>
    <t>Calculation of gas fuel costs based on Aurora Fuel Ouput</t>
  </si>
  <si>
    <t>Dispatch model results</t>
  </si>
  <si>
    <t>Exhibit Table of Contents</t>
  </si>
  <si>
    <t>Description of Change</t>
  </si>
  <si>
    <t>Workpaper</t>
  </si>
  <si>
    <t>Updated using 5-yr avg generation</t>
  </si>
  <si>
    <t>Solar_2020.xlsx</t>
  </si>
  <si>
    <t>Term deals 08282020.xlsx</t>
  </si>
  <si>
    <t>Control Load Table_2020.xlsx</t>
  </si>
  <si>
    <t>Account 456 - Other Revenue</t>
  </si>
  <si>
    <t>81-year Clark Fork Hydro Hist Run Output.xlsx</t>
  </si>
  <si>
    <t>81-year Spokane Hist Run Output_2unit_9Mile.xlsx</t>
  </si>
  <si>
    <t>BPA_2012 RC_80yr_Hydro_Mid-C.xlsx</t>
  </si>
  <si>
    <t>Colstrip Fuel.xlsm</t>
  </si>
  <si>
    <t>Colstrip Maintenance.xlsx</t>
  </si>
  <si>
    <t>Coyote Springs 2 Maintenance.xlsx</t>
  </si>
  <si>
    <t>Kettle Falls Maintenance.xlsx</t>
  </si>
  <si>
    <t>Lancaster Maintenance.xlsx</t>
  </si>
  <si>
    <t>Updated 5-yr average</t>
  </si>
  <si>
    <t>Updated based on 3 mo avg prices; adjusted to test year</t>
  </si>
  <si>
    <t>Updated 5-yr average deliveries</t>
  </si>
  <si>
    <t>ERM Authorized Expense and Retail Sales (Annual)</t>
  </si>
  <si>
    <t>CGK-3</t>
  </si>
  <si>
    <t>CGK-4</t>
  </si>
  <si>
    <t>CS2</t>
  </si>
  <si>
    <t>TRANSPORT</t>
  </si>
  <si>
    <t>LANCASTER</t>
  </si>
  <si>
    <t>month --&gt;</t>
  </si>
  <si>
    <t>Updated for test year loads and weather correction</t>
  </si>
  <si>
    <t>Incremental fuel price for proforma period</t>
  </si>
  <si>
    <t>Median hydro/capacity factors for Aurora</t>
  </si>
  <si>
    <t>Updated 5-yr avg for peak/off peak shaping</t>
  </si>
  <si>
    <t>5-yr average</t>
  </si>
  <si>
    <t>Total Owned Non-Hydro Resources</t>
  </si>
  <si>
    <t>check</t>
  </si>
  <si>
    <t>CAISO Market Sales</t>
  </si>
  <si>
    <t>Table for Testimony</t>
  </si>
  <si>
    <r>
      <t>System</t>
    </r>
    <r>
      <rPr>
        <b/>
        <vertAlign val="superscript"/>
        <sz val="10"/>
        <rFont val="Times New Roman"/>
        <family val="1"/>
      </rPr>
      <t>(1)</t>
    </r>
  </si>
  <si>
    <r>
      <t>Washington Allocation</t>
    </r>
    <r>
      <rPr>
        <b/>
        <vertAlign val="superscript"/>
        <sz val="10"/>
        <rFont val="Times New Roman"/>
        <family val="1"/>
      </rPr>
      <t xml:space="preserve"> (2) </t>
    </r>
  </si>
  <si>
    <t>Natural Gas Liquids.xlsx</t>
  </si>
  <si>
    <t>Direct Energy CEC-1 Index (formerly Energy Amercia)</t>
  </si>
  <si>
    <t>Short-Term Market</t>
  </si>
  <si>
    <t>ST Market Sales</t>
  </si>
  <si>
    <t>Short-Term Market. Term financial and physical contracts, plus hour spot transactions.  Spot market in proforma are results of Aurora model.</t>
  </si>
  <si>
    <t xml:space="preserve">Chelan PUD.  Rocky Reach and Rock Island contract expense.  Expires 12/31/2040.  </t>
  </si>
  <si>
    <t xml:space="preserve">Stimson.  PURPA purchase from cogeneration plant at Plummer, Idaho; based on 5-year average generation levels and priced using actual contract rates.  </t>
  </si>
  <si>
    <t xml:space="preserve">Spokane Upriver.  PURPA purchase from City of Spokane; based on 5-year average of local pumping and generation levels and priced using actual contract rates.  </t>
  </si>
  <si>
    <t xml:space="preserve">Spokane Waste to Energy.  PURPA purchase from City of Spokane; based on 5-year average of generation levels and priced using actual contract rates.  </t>
  </si>
  <si>
    <t xml:space="preserve">Rattlesnake Wind.  Contract purchase based on output estimated by facility, as project entered commercial service in late 2020; priced using actual contract rates.  </t>
  </si>
  <si>
    <t>includes Deer Lk non-Aurora</t>
  </si>
  <si>
    <t>ST Market Purchases</t>
  </si>
  <si>
    <t xml:space="preserve">Kettle Falls Generation Station.  Combined wood fuel and natural gas expense.  Wood fuel expense is based on Aurora model generation multiplied by the latest budget fuel price.  Natural gas used for starting the plant is based on 5-year average.  </t>
  </si>
  <si>
    <t xml:space="preserve">Colstrip.  Combined coal and fuel oil expense.  Coal expense is based on fixed and variable costs under a long-term contract.  The variable portion of coal fuel costs is based on generation levels from the Aurora model.  Fuel oil used for starting the plant is based on 5-year average.  </t>
  </si>
  <si>
    <t xml:space="preserve">Boulder Park Engines.  Natural gas cost based on Aurora model dispatch priced first at its location, but then reduced to AECO basin prices where long-term contract transportation rights exist.  See testimony and workpapers for more detail on this calculation.  </t>
  </si>
  <si>
    <t>Boulder Park Engines</t>
  </si>
  <si>
    <t xml:space="preserve">Short-Term Purchases.  Set to zero in proforma reflecting additional 50 MW long-term Point-to-Point contract purchase from BPA for Coyote Springs 2 accounted for in line 48.  </t>
  </si>
  <si>
    <t xml:space="preserve">BPA Point-to-Point for Colstrip, Coyote Springs 2, and Lancaster.  Proforma expense is based on contracted capacity at tariffed rate.  Includes additional 50 MW contract for Coyote Springs 2.  </t>
  </si>
  <si>
    <t xml:space="preserve">Avista on BPA Borderlines.  Purchase for serving Avista load in 3rd-party service area.  5-year average of actual expense priced at proforma year tariffed rate.  </t>
  </si>
  <si>
    <t>BPA Point-to-Point for Colstrip, Coyote Springs 2 &amp; Lancaster</t>
  </si>
  <si>
    <t>Avista on BPA Borderline</t>
  </si>
  <si>
    <t>Sagle for Northern Lights</t>
  </si>
  <si>
    <t xml:space="preserve">Nichols Pumping </t>
  </si>
  <si>
    <t>Sovereign/Kaiser Services</t>
  </si>
  <si>
    <t>Pend Oreille PUD</t>
  </si>
  <si>
    <t xml:space="preserve">Energy America.  Contract expired 12/31/2019.  </t>
  </si>
  <si>
    <t xml:space="preserve">Morgan Stanley.  Index contract with no net power supply expense.  Refer to testimony for additional detail.  </t>
  </si>
  <si>
    <t>Natural Gas Liquids.  Liquids rebates from natural gas purchased at AECO; 5-year average.</t>
  </si>
  <si>
    <t>Natural Gas Liquids</t>
  </si>
  <si>
    <t>Surplus AECO to Malin Transportation</t>
  </si>
  <si>
    <t>Non-WA EIA REC Sales.  Idaho share of REC sales.  These are not included in base power supply expenses and are tracked and rebated annually.</t>
  </si>
  <si>
    <t xml:space="preserve">Douglas PUD </t>
  </si>
  <si>
    <t>Grant PUD</t>
  </si>
  <si>
    <t>Adams-Neilson Solar</t>
  </si>
  <si>
    <t xml:space="preserve">Miscellaneous Transaction Fees </t>
  </si>
  <si>
    <t>Other Resource Costs</t>
  </si>
  <si>
    <t>Coyote Springs 2 Combined Cycle Combustion Turbine</t>
  </si>
  <si>
    <t>Lancaster Combined Cycle Combustion Turbine</t>
  </si>
  <si>
    <t>Rathdrum Combustion Turbine</t>
  </si>
  <si>
    <t>Northeast Combustion Turbine</t>
  </si>
  <si>
    <t>Kettle Falls Combustion Turbine</t>
  </si>
  <si>
    <t xml:space="preserve">Coyote Springs 2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</si>
  <si>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Lancaster Combined Cycle Combustion Turbine.  Natural gas cost based on Aurora model dispatch priced first at its location, but then reduced to AECO basin prices where long-term contract transportation rights exist.  See testimony and workpapers for more detail on this calculation.  </t>
  </si>
  <si>
    <t xml:space="preserve">Rathdrum Combustion Turbine.  Natural gas cost based on Aurora model dispatch priced first at its location, but then reduced to AECO basin prices where long-term contract transportation rights exist.  See testimony and workpapers for more detail on this calculation.  </t>
  </si>
  <si>
    <t xml:space="preserve">Northeast Combustion Turbine.  Natural gas cost based on Aurora model dispatch priced first at its location, but then reduced to AECO basin prices where long-term contract transportation rights exist.  See testimony and workpapers for more detail on this calculation.  </t>
  </si>
  <si>
    <t xml:space="preserve">Kettle Falls Combustion Turbine.  Natural gas cost based on Aurora model dispatch priced first at its location, but then reduced to AECO basin prices where long-term contract transportation rights exist.  See testimony and workpapers for more detail on this calculation.  </t>
  </si>
  <si>
    <t>Fuel Costing worksheet notes.docx</t>
  </si>
  <si>
    <t>Notes for Fuel Costing sheet in this exhibit</t>
  </si>
  <si>
    <t>CAISO Mkt Sales.xlsx</t>
  </si>
  <si>
    <t>Transactions Fees.xlsx</t>
  </si>
  <si>
    <t>hours</t>
  </si>
  <si>
    <t>Transaction Fees.xlsx</t>
  </si>
  <si>
    <t>(2) Transmission Revenue as discussed by Company Witness Schlect</t>
  </si>
  <si>
    <t xml:space="preserve">Adams-Neilson Solar (Solar Select).  Contract purchase based on output estimated by facility, as project has been in existence only since 2018; priced using actual contract rates.  </t>
  </si>
  <si>
    <t>Updated 5-yr average (Forced outage rates)</t>
  </si>
  <si>
    <t>Lancaster PPA - workpaper.xlsx</t>
  </si>
  <si>
    <t>Aurora enteries for Lancaster PPA contract</t>
  </si>
  <si>
    <t>Natural Gas Transporation Contracts.xlsx</t>
  </si>
  <si>
    <t>TC Energy Pipeline</t>
  </si>
  <si>
    <t>Williams Northwest Pipeline</t>
  </si>
  <si>
    <t>BPA Townsend to Garrison</t>
  </si>
  <si>
    <t>BPA Townsend to Garrison.  Fixed fee contract with BPA for transmission of Colstrip power from Townsend to Garrison.</t>
  </si>
  <si>
    <t>Portland General Electric John Day to COB</t>
  </si>
  <si>
    <t>Nichols Pumping.  Sale of energy for water pumping loads of Colstrip Units 3 and 4; contract price is Mid-C index less $0.50/MWh.  Lower revenue due to reduction in pumping load with closure of Units 1&amp;2.</t>
  </si>
  <si>
    <t xml:space="preserve">Short-Term Market </t>
  </si>
  <si>
    <t>CAISO Market Sales.  Revenues from power sales to CAISO.  New market opportunity since previous case.  3-year average since inception of opportunity with phase out and ultimate expiration of Energy America contract.</t>
  </si>
  <si>
    <t>Steps to Update Aurora</t>
  </si>
  <si>
    <t>Brief Description of CGK-2 Power Supply Adjustment</t>
  </si>
  <si>
    <t>'Fuel Costs' and 'Gas Contracts MTM' sheets of this exhibit</t>
  </si>
  <si>
    <t>'Fuel Costs' sheet of this exhibit</t>
  </si>
  <si>
    <t>Output of fuel prices, fuel and startup fuel usage by plant; used for fuel costs calculation</t>
  </si>
  <si>
    <t>Not included in rate period proforma</t>
  </si>
  <si>
    <t>Represents the net purchase/sale deal</t>
  </si>
  <si>
    <t>Not included in rate period proforma. Not a recurring expense.</t>
  </si>
  <si>
    <t>Reclassification - please see acccounts 501/547</t>
  </si>
  <si>
    <t>Summarization of lines 18-22.</t>
  </si>
  <si>
    <t>Summarization of lines 24-25.</t>
  </si>
  <si>
    <t>Summarization of lines 2-14.</t>
  </si>
  <si>
    <t>Summarization of lines 29-36.</t>
  </si>
  <si>
    <t>Aurora-generated - see CGK-1/CGK-2</t>
  </si>
  <si>
    <t>Summarization of lines 41-48.</t>
  </si>
  <si>
    <t>Summarization of lines 54-61.</t>
  </si>
  <si>
    <t>Not included in rate period proforma.  Included in annual REC filing.</t>
  </si>
  <si>
    <t>Summarization of lines 65-67.</t>
  </si>
  <si>
    <t>Hydro History.xlsx</t>
  </si>
  <si>
    <t>Non-Hydro Resources</t>
  </si>
  <si>
    <t xml:space="preserve"> Non-Hydro Resources</t>
  </si>
  <si>
    <t xml:space="preserve">Douglas PUD.  Contract has no direct power supply impact.  Reflected in beneficial impact on shape of portfolio hydro operations in Aurora model.  </t>
  </si>
  <si>
    <t>Lancaster PPA</t>
  </si>
  <si>
    <t>CGK-6</t>
  </si>
  <si>
    <t>Lancaster Forced Outage Rate.xlsx</t>
  </si>
  <si>
    <t>Total Retail Sales, MWh (4)</t>
  </si>
  <si>
    <t>Confidential Proforma vs Authorized</t>
  </si>
  <si>
    <t>Confidential Aurora Portfolio Output</t>
  </si>
  <si>
    <t>Confidential Aurora Fuel Output</t>
  </si>
  <si>
    <t>Confidential Colstrip Fuel Model</t>
  </si>
  <si>
    <t>Confidential Fuel Costs</t>
  </si>
  <si>
    <t>Confidential Gas Contracts MTM</t>
  </si>
  <si>
    <t>Summation Index</t>
  </si>
  <si>
    <t>Tab Name (with hyperlinks)</t>
  </si>
  <si>
    <t>CGK-5</t>
  </si>
  <si>
    <t>CGK-2C</t>
  </si>
  <si>
    <t>Power Supply Pro Forma - Washington Jurisdiction</t>
  </si>
  <si>
    <t xml:space="preserve">Douglas PUD.  Wells Purchase contract expense.  
Expires 12/31/2040.   </t>
  </si>
  <si>
    <t xml:space="preserve">Grant PUD.  Priest Rapids and Wanapum contract expense.  
Expires 12/31/2040.  </t>
  </si>
  <si>
    <t xml:space="preserve">Lancaster PPA.  Includes Contract costs of capital, operations and maintenance (O&amp;M) and heat rate tracker.  Variable O&amp;M based on the generation level determined by Aurora model.  </t>
  </si>
  <si>
    <t xml:space="preserve">'Palouse Wind.  PPA price in pro forma year multiplied by generation.  Monthly generation equals the 5-yr average adjusted for curtailment.  The hourly shaping methodology uses the 5-yr median energy profile. </t>
  </si>
  <si>
    <t>Other Resource Cost.  Actual one-time load curtailment payment to avoid shedding market purchases and/or load shedding during a 2019 system reliability event; set to zero in pro forma.</t>
  </si>
  <si>
    <t>Natural Gas Fuel.  Purchases to fuel gas-fired generation fleet as part of risk management/hedging policy, but then later re-sold (see line 67, Surplus AECO to Malin Transportation) due to changing market conditions (i.e., plant later becomes uneconomic relative to purchasing electricity from the market).  Pro forma expense is zero because we do not emulate our hedging program in pro forma modeling.</t>
  </si>
  <si>
    <t>Not included in rate period pro forma</t>
  </si>
  <si>
    <t xml:space="preserve">Kootenai for Worley.  Purchase for serving Avista load in 3rd-party service area.  Pro forma expense is based on contracted capacity at tariffed rate. </t>
  </si>
  <si>
    <t>Sagle for Northern Lights.  Purchase for serving Avista load in 3rd-party service area.  Pro forma expense is based on contracted capacity at tariffed rate.</t>
  </si>
  <si>
    <t>Short-Term Market.  Term financial and physical contracts, plus hourly spot transactions.  Spot market in pro forma are results of Aurora model.</t>
  </si>
  <si>
    <t xml:space="preserve">Portland General Electric John Day to COB.  Purchase of Southern Interntie rights from John Day substation to California-Oregon border.  Proforma expense priced at pro forma year tariffed rate.  </t>
  </si>
  <si>
    <t xml:space="preserve">Northwestern for Colstrip.  Purchase on Northwestern for Colstrip generation above 196-MW BPA Townsend to Garrison contract.  2019 test year expense used instead of 5-year average due to lower cost of serving Nichols Pumping contract after closure of Colstrip Units 1&amp;2.  </t>
  </si>
  <si>
    <t>Surplus AECO to Malin Transportation.  Test year value includes resale of purchases made to fuel gas-fired generation fleet as part of risk management/hedging policy (see line 20, Natural Gas Fuel Purchases) due to changing market conditions (i.e., plant later becomes uneconomic relative to purchasing electricity from the market).  Pro forma value reflects only revenue received from buying AECO gas and selling it at Malin using firm transportation rights surplus to Avista gas plant use.</t>
  </si>
  <si>
    <t>positive = exp for CS2 &amp; Lanc / positive = rev for Transport</t>
  </si>
  <si>
    <t>FIN_13778</t>
  </si>
  <si>
    <t>FIN_13781</t>
  </si>
  <si>
    <t>FIN_13783</t>
  </si>
  <si>
    <t>FIN_13786</t>
  </si>
  <si>
    <t>FIN_13787</t>
  </si>
  <si>
    <t>FIN_13790</t>
  </si>
  <si>
    <t>FIN_13791</t>
  </si>
  <si>
    <t>FIN_13792</t>
  </si>
  <si>
    <t>FIN_13793</t>
  </si>
  <si>
    <t>FIN_13794</t>
  </si>
  <si>
    <t>FIN_13795</t>
  </si>
  <si>
    <t>FIN_13796</t>
  </si>
  <si>
    <t>FIN_13797</t>
  </si>
  <si>
    <t>FIN_13798</t>
  </si>
  <si>
    <t>FIN_13800</t>
  </si>
  <si>
    <t>Energy Imbalance Market</t>
  </si>
  <si>
    <t>Energy Imbalance Market benefits.  Effective March 1, 2022.  Annualized amount is $5.8 million in future years.</t>
  </si>
  <si>
    <t>WA Share (Ignoring Direct Assignment)</t>
  </si>
  <si>
    <t>ERM Authorized Washington Retail Sales (2)</t>
  </si>
  <si>
    <t>(3) Note totals may vary slightly from adjustment due to rounding.</t>
  </si>
  <si>
    <t>CONFIDENTIAL per Protective Order</t>
  </si>
  <si>
    <t>Washington Normalized January 2023 - December 2023</t>
  </si>
  <si>
    <t>Based on Pro forma January - December 2023</t>
  </si>
  <si>
    <t>2023 Retail Revenue Credit Rate</t>
  </si>
  <si>
    <t>2020 Colstrip Units 3-4 NERCGADS.xlsx</t>
  </si>
  <si>
    <t>Lancaster Heat Rate Tracker 2016-2020.xlsx</t>
  </si>
  <si>
    <t>5 -yr average heat rate tracker(non-Aurora modeled)</t>
  </si>
  <si>
    <t>Kettle and Colstrip Fuel 2016-2020.xlsx</t>
  </si>
  <si>
    <t>Kettle Falls GS Wood Fuel Prices.xlsx</t>
  </si>
  <si>
    <t xml:space="preserve">Small Power.xlsx                    </t>
  </si>
  <si>
    <t>Spokane_Waste_to_Energy.xlsx</t>
  </si>
  <si>
    <t>Stimson Lumber.xlsx</t>
  </si>
  <si>
    <t>Upriver Gen and Load.xlsx</t>
  </si>
  <si>
    <t>Native Load weather adj.xlsx</t>
  </si>
  <si>
    <t>DemandHourly.xlsx</t>
  </si>
  <si>
    <t>Station Service.xlsx</t>
  </si>
  <si>
    <t>Updated 8-yr average (due to 4 yr maintenance cycle)</t>
  </si>
  <si>
    <t>Kettle Falls Forced Outage Rates.xlsx</t>
  </si>
  <si>
    <t>Updated 5-yr average for Wood/CT</t>
  </si>
  <si>
    <t>Average since operation (12/6/2018)</t>
  </si>
  <si>
    <t>Boulder Park Maintenance.xlsx</t>
  </si>
  <si>
    <t>Rattlesnake Flat.xlsx</t>
  </si>
  <si>
    <t>New contract; used manufacturer data in lieu of 5-yr avg</t>
  </si>
  <si>
    <t>Palouse Wind.xlsx</t>
  </si>
  <si>
    <t>Lancaster PPA - workpaper.xlsx (for PPA energy, capacity &amp; O&amp;M); Lancaster Heat Rate Tracker 2016-2020 (for heat rate tracker)</t>
  </si>
  <si>
    <t xml:space="preserve">Small Power.xlsx      </t>
  </si>
  <si>
    <t>Fuel Costs' sheet of this exhibit, Kettle and Colstrip Fuel 2016-2020.xlsx</t>
  </si>
  <si>
    <t>Fuel Costs' sheet of this exhibit, Kettle and Colstrip Fuel 2016-2019.xlsx</t>
  </si>
  <si>
    <t>Natural Gas Transportation Contracts.xlsx</t>
  </si>
  <si>
    <t>Pipeline capacity charges at tariffed rates for the proforma period.</t>
  </si>
  <si>
    <t>4-yr average</t>
  </si>
  <si>
    <t>Term deals.xlsx</t>
  </si>
  <si>
    <t>Updated for 2023 contracts known at this time</t>
  </si>
  <si>
    <t>Gas Prices (average)</t>
  </si>
  <si>
    <t>Purch (Sale) ---&gt;</t>
  </si>
  <si>
    <t>Jan-2023</t>
  </si>
  <si>
    <t>Feb-2023</t>
  </si>
  <si>
    <t>Mar-2023</t>
  </si>
  <si>
    <t>Apr-2023</t>
  </si>
  <si>
    <t>May-2023</t>
  </si>
  <si>
    <t>Jun-2023</t>
  </si>
  <si>
    <t>Jul-2023</t>
  </si>
  <si>
    <t>Aug-2023</t>
  </si>
  <si>
    <t>Sep-2023</t>
  </si>
  <si>
    <t>Oct-2023</t>
  </si>
  <si>
    <t>Nov-2023</t>
  </si>
  <si>
    <t>Dec-2023</t>
  </si>
  <si>
    <t>NaturalGas_Elec_Prices.xslx</t>
  </si>
  <si>
    <t>Updated for test year load and weather correction</t>
  </si>
  <si>
    <r>
      <t>(1) Multiply number by ROO current production/transmission allocation ratio of</t>
    </r>
    <r>
      <rPr>
        <sz val="10"/>
        <color rgb="FFFF0000"/>
        <rFont val="Geneva"/>
      </rPr>
      <t xml:space="preserve"> </t>
    </r>
  </si>
  <si>
    <t>Small Solar Projects</t>
  </si>
  <si>
    <t>Total Resources</t>
  </si>
  <si>
    <t>PPR20_Dev 1.6</t>
  </si>
  <si>
    <t>565 Transmission Expense.xlsx</t>
  </si>
  <si>
    <t>Update 5-yr average energy at 2023 tariff rates and/or contracted amounts</t>
  </si>
  <si>
    <t>Derr_Creek (Clark Fork)</t>
  </si>
  <si>
    <t>2023_01_01</t>
  </si>
  <si>
    <t>2023_01_02</t>
  </si>
  <si>
    <t>2023_01_03</t>
  </si>
  <si>
    <t>2023_01_04</t>
  </si>
  <si>
    <t>2023_01_05</t>
  </si>
  <si>
    <t>2023_01_06</t>
  </si>
  <si>
    <t>2023_01_07</t>
  </si>
  <si>
    <t>2023_01_08</t>
  </si>
  <si>
    <t>2023_01_09</t>
  </si>
  <si>
    <t>2023_01_10</t>
  </si>
  <si>
    <t>2023_01_11</t>
  </si>
  <si>
    <t>2023_01_12</t>
  </si>
  <si>
    <t>2023_01_13</t>
  </si>
  <si>
    <t>2023_01_14</t>
  </si>
  <si>
    <t>2023_01_15</t>
  </si>
  <si>
    <t>2023_01_16</t>
  </si>
  <si>
    <t>2023_01_17</t>
  </si>
  <si>
    <t>2023_01_18</t>
  </si>
  <si>
    <t>2023_01_19</t>
  </si>
  <si>
    <t>2023_01_20</t>
  </si>
  <si>
    <t>2023_01_21</t>
  </si>
  <si>
    <t>2023_01_22</t>
  </si>
  <si>
    <t>2023_01_23</t>
  </si>
  <si>
    <t>2023_01_24</t>
  </si>
  <si>
    <t>2023_01_25</t>
  </si>
  <si>
    <t>2023_01_26</t>
  </si>
  <si>
    <t>2023_01_27</t>
  </si>
  <si>
    <t>2023_01_28</t>
  </si>
  <si>
    <t>2023_01_29</t>
  </si>
  <si>
    <t>2023_01_30</t>
  </si>
  <si>
    <t>2023_01_31</t>
  </si>
  <si>
    <t>2023_02_01</t>
  </si>
  <si>
    <t>2023_02_02</t>
  </si>
  <si>
    <t>2023_02_03</t>
  </si>
  <si>
    <t>2023_02_04</t>
  </si>
  <si>
    <t>2023_02_05</t>
  </si>
  <si>
    <t>2023_02_06</t>
  </si>
  <si>
    <t>2023_02_07</t>
  </si>
  <si>
    <t>2023_02_08</t>
  </si>
  <si>
    <t>2023_02_09</t>
  </si>
  <si>
    <t>2023_02_10</t>
  </si>
  <si>
    <t>2023_02_11</t>
  </si>
  <si>
    <t>2023_02_12</t>
  </si>
  <si>
    <t>2023_02_13</t>
  </si>
  <si>
    <t>2023_02_14</t>
  </si>
  <si>
    <t>2023_02_15</t>
  </si>
  <si>
    <t>2023_02_16</t>
  </si>
  <si>
    <t>2023_02_17</t>
  </si>
  <si>
    <t>2023_02_18</t>
  </si>
  <si>
    <t>2023_02_19</t>
  </si>
  <si>
    <t>2023_02_20</t>
  </si>
  <si>
    <t>2023_02_21</t>
  </si>
  <si>
    <t>2023_02_22</t>
  </si>
  <si>
    <t>2023_02_23</t>
  </si>
  <si>
    <t>2023_02_24</t>
  </si>
  <si>
    <t>2023_02_25</t>
  </si>
  <si>
    <t>2023_02_26</t>
  </si>
  <si>
    <t>2023_02_27</t>
  </si>
  <si>
    <t>2023_02_28</t>
  </si>
  <si>
    <t>2023_03_01</t>
  </si>
  <si>
    <t>2023_03_02</t>
  </si>
  <si>
    <t>2023_03_03</t>
  </si>
  <si>
    <t>2023_03_04</t>
  </si>
  <si>
    <t>2023_03_05</t>
  </si>
  <si>
    <t>2023_03_06</t>
  </si>
  <si>
    <t>2023_03_07</t>
  </si>
  <si>
    <t>2023_03_08</t>
  </si>
  <si>
    <t>2023_03_09</t>
  </si>
  <si>
    <t>2023_03_10</t>
  </si>
  <si>
    <t>2023_03_11</t>
  </si>
  <si>
    <t>2023_03_12</t>
  </si>
  <si>
    <t>2023_03_13</t>
  </si>
  <si>
    <t>2023_03_14</t>
  </si>
  <si>
    <t>2023_03_15</t>
  </si>
  <si>
    <t>2023_03_16</t>
  </si>
  <si>
    <t>2023_03_17</t>
  </si>
  <si>
    <t>2023_03_18</t>
  </si>
  <si>
    <t>2023_03_19</t>
  </si>
  <si>
    <t>2023_03_20</t>
  </si>
  <si>
    <t>2023_03_21</t>
  </si>
  <si>
    <t>2023_03_22</t>
  </si>
  <si>
    <t>2023_03_23</t>
  </si>
  <si>
    <t>2023_03_24</t>
  </si>
  <si>
    <t>2023_03_25</t>
  </si>
  <si>
    <t>2023_03_26</t>
  </si>
  <si>
    <t>2023_03_27</t>
  </si>
  <si>
    <t>2023_03_28</t>
  </si>
  <si>
    <t>2023_03_29</t>
  </si>
  <si>
    <t>2023_03_30</t>
  </si>
  <si>
    <t>2023_03_31</t>
  </si>
  <si>
    <t>2023_04_01</t>
  </si>
  <si>
    <t>2023_04_02</t>
  </si>
  <si>
    <t>2023_04_03</t>
  </si>
  <si>
    <t>2023_04_04</t>
  </si>
  <si>
    <t>2023_04_05</t>
  </si>
  <si>
    <t>2023_04_06</t>
  </si>
  <si>
    <t>2023_04_07</t>
  </si>
  <si>
    <t>2023_04_08</t>
  </si>
  <si>
    <t>2023_04_09</t>
  </si>
  <si>
    <t>2023_04_10</t>
  </si>
  <si>
    <t>2023_04_11</t>
  </si>
  <si>
    <t>2023_04_12</t>
  </si>
  <si>
    <t>2023_04_13</t>
  </si>
  <si>
    <t>2023_04_14</t>
  </si>
  <si>
    <t>2023_04_15</t>
  </si>
  <si>
    <t>2023_04_16</t>
  </si>
  <si>
    <t>2023_04_17</t>
  </si>
  <si>
    <t>2023_04_18</t>
  </si>
  <si>
    <t>2023_04_19</t>
  </si>
  <si>
    <t>2023_04_20</t>
  </si>
  <si>
    <t>2023_04_21</t>
  </si>
  <si>
    <t>2023_04_22</t>
  </si>
  <si>
    <t>2023_04_23</t>
  </si>
  <si>
    <t>2023_04_24</t>
  </si>
  <si>
    <t>2023_04_25</t>
  </si>
  <si>
    <t>2023_04_26</t>
  </si>
  <si>
    <t>2023_04_27</t>
  </si>
  <si>
    <t>2023_04_28</t>
  </si>
  <si>
    <t>2023_04_29</t>
  </si>
  <si>
    <t>2023_04_30</t>
  </si>
  <si>
    <t>2023_05_01</t>
  </si>
  <si>
    <t>2023_05_02</t>
  </si>
  <si>
    <t>2023_05_03</t>
  </si>
  <si>
    <t>2023_05_04</t>
  </si>
  <si>
    <t>2023_05_05</t>
  </si>
  <si>
    <t>2023_05_06</t>
  </si>
  <si>
    <t>2023_05_07</t>
  </si>
  <si>
    <t>2023_05_08</t>
  </si>
  <si>
    <t>2023_05_09</t>
  </si>
  <si>
    <t>2023_05_10</t>
  </si>
  <si>
    <t>2023_05_11</t>
  </si>
  <si>
    <t>2023_05_12</t>
  </si>
  <si>
    <t>2023_05_13</t>
  </si>
  <si>
    <t>2023_05_14</t>
  </si>
  <si>
    <t>2023_05_15</t>
  </si>
  <si>
    <t>2023_05_16</t>
  </si>
  <si>
    <t>2023_05_17</t>
  </si>
  <si>
    <t>2023_05_18</t>
  </si>
  <si>
    <t>2023_05_19</t>
  </si>
  <si>
    <t>2023_05_20</t>
  </si>
  <si>
    <t>2023_05_21</t>
  </si>
  <si>
    <t>2023_05_22</t>
  </si>
  <si>
    <t>2023_05_23</t>
  </si>
  <si>
    <t>2023_05_24</t>
  </si>
  <si>
    <t>2023_05_25</t>
  </si>
  <si>
    <t>2023_05_26</t>
  </si>
  <si>
    <t>2023_05_27</t>
  </si>
  <si>
    <t>2023_05_28</t>
  </si>
  <si>
    <t>2023_05_29</t>
  </si>
  <si>
    <t>2023_05_30</t>
  </si>
  <si>
    <t>2023_05_31</t>
  </si>
  <si>
    <t>2023_06_01</t>
  </si>
  <si>
    <t>2023_06_02</t>
  </si>
  <si>
    <t>2023_06_03</t>
  </si>
  <si>
    <t>2023_06_04</t>
  </si>
  <si>
    <t>2023_06_05</t>
  </si>
  <si>
    <t>2023_06_06</t>
  </si>
  <si>
    <t>2023_06_07</t>
  </si>
  <si>
    <t>2023_06_08</t>
  </si>
  <si>
    <t>2023_06_09</t>
  </si>
  <si>
    <t>2023_06_10</t>
  </si>
  <si>
    <t>2023_06_11</t>
  </si>
  <si>
    <t>2023_06_12</t>
  </si>
  <si>
    <t>2023_06_13</t>
  </si>
  <si>
    <t>2023_06_14</t>
  </si>
  <si>
    <t>2023_06_15</t>
  </si>
  <si>
    <t>2023_06_16</t>
  </si>
  <si>
    <t>2023_06_17</t>
  </si>
  <si>
    <t>2023_06_18</t>
  </si>
  <si>
    <t>2023_06_19</t>
  </si>
  <si>
    <t>2023_06_20</t>
  </si>
  <si>
    <t>2023_06_21</t>
  </si>
  <si>
    <t>2023_06_22</t>
  </si>
  <si>
    <t>2023_06_23</t>
  </si>
  <si>
    <t>2023_06_24</t>
  </si>
  <si>
    <t>2023_06_25</t>
  </si>
  <si>
    <t>2023_06_26</t>
  </si>
  <si>
    <t>2023_06_27</t>
  </si>
  <si>
    <t>2023_06_28</t>
  </si>
  <si>
    <t>2023_06_29</t>
  </si>
  <si>
    <t>2023_06_30</t>
  </si>
  <si>
    <t>2023_07_01</t>
  </si>
  <si>
    <t>2023_07_02</t>
  </si>
  <si>
    <t>2023_07_03</t>
  </si>
  <si>
    <t>2023_07_04</t>
  </si>
  <si>
    <t>2023_07_05</t>
  </si>
  <si>
    <t>2023_07_06</t>
  </si>
  <si>
    <t>2023_07_07</t>
  </si>
  <si>
    <t>2023_07_08</t>
  </si>
  <si>
    <t>2023_07_09</t>
  </si>
  <si>
    <t>2023_07_10</t>
  </si>
  <si>
    <t>2023_07_11</t>
  </si>
  <si>
    <t>2023_07_12</t>
  </si>
  <si>
    <t>2023_07_13</t>
  </si>
  <si>
    <t>2023_07_14</t>
  </si>
  <si>
    <t>2023_07_15</t>
  </si>
  <si>
    <t>2023_07_16</t>
  </si>
  <si>
    <t>2023_07_17</t>
  </si>
  <si>
    <t>2023_07_18</t>
  </si>
  <si>
    <t>2023_07_19</t>
  </si>
  <si>
    <t>2023_07_20</t>
  </si>
  <si>
    <t>2023_07_21</t>
  </si>
  <si>
    <t>2023_07_22</t>
  </si>
  <si>
    <t>2023_07_23</t>
  </si>
  <si>
    <t>2023_07_24</t>
  </si>
  <si>
    <t>2023_07_25</t>
  </si>
  <si>
    <t>2023_07_26</t>
  </si>
  <si>
    <t>2023_07_27</t>
  </si>
  <si>
    <t>2023_07_28</t>
  </si>
  <si>
    <t>2023_07_29</t>
  </si>
  <si>
    <t>2023_07_30</t>
  </si>
  <si>
    <t>2023_07_31</t>
  </si>
  <si>
    <t>2023_08_01</t>
  </si>
  <si>
    <t>2023_08_02</t>
  </si>
  <si>
    <t>2023_08_03</t>
  </si>
  <si>
    <t>2023_08_04</t>
  </si>
  <si>
    <t>2023_08_05</t>
  </si>
  <si>
    <t>2023_08_06</t>
  </si>
  <si>
    <t>2023_08_07</t>
  </si>
  <si>
    <t>2023_08_08</t>
  </si>
  <si>
    <t>2023_08_09</t>
  </si>
  <si>
    <t>2023_08_10</t>
  </si>
  <si>
    <t>2023_08_11</t>
  </si>
  <si>
    <t>2023_08_12</t>
  </si>
  <si>
    <t>2023_08_13</t>
  </si>
  <si>
    <t>2023_08_14</t>
  </si>
  <si>
    <t>2023_08_15</t>
  </si>
  <si>
    <t>2023_08_16</t>
  </si>
  <si>
    <t>2023_08_17</t>
  </si>
  <si>
    <t>2023_08_18</t>
  </si>
  <si>
    <t>2023_08_19</t>
  </si>
  <si>
    <t>2023_08_20</t>
  </si>
  <si>
    <t>2023_08_21</t>
  </si>
  <si>
    <t>2023_08_22</t>
  </si>
  <si>
    <t>2023_08_23</t>
  </si>
  <si>
    <t>2023_08_24</t>
  </si>
  <si>
    <t>2023_08_25</t>
  </si>
  <si>
    <t>2023_08_26</t>
  </si>
  <si>
    <t>2023_08_27</t>
  </si>
  <si>
    <t>2023_08_28</t>
  </si>
  <si>
    <t>2023_08_29</t>
  </si>
  <si>
    <t>2023_08_30</t>
  </si>
  <si>
    <t>2023_08_31</t>
  </si>
  <si>
    <t>2023_09_01</t>
  </si>
  <si>
    <t>2023_09_02</t>
  </si>
  <si>
    <t>2023_09_03</t>
  </si>
  <si>
    <t>2023_09_04</t>
  </si>
  <si>
    <t>2023_09_05</t>
  </si>
  <si>
    <t>2023_09_06</t>
  </si>
  <si>
    <t>2023_09_07</t>
  </si>
  <si>
    <t>2023_09_08</t>
  </si>
  <si>
    <t>2023_09_09</t>
  </si>
  <si>
    <t>2023_09_10</t>
  </si>
  <si>
    <t>2023_09_11</t>
  </si>
  <si>
    <t>2023_09_12</t>
  </si>
  <si>
    <t>2023_09_13</t>
  </si>
  <si>
    <t>2023_09_14</t>
  </si>
  <si>
    <t>2023_09_15</t>
  </si>
  <si>
    <t>2023_09_16</t>
  </si>
  <si>
    <t>2023_09_17</t>
  </si>
  <si>
    <t>2023_09_18</t>
  </si>
  <si>
    <t>2023_09_19</t>
  </si>
  <si>
    <t>2023_09_20</t>
  </si>
  <si>
    <t>2023_09_21</t>
  </si>
  <si>
    <t>2023_09_22</t>
  </si>
  <si>
    <t>2023_09_23</t>
  </si>
  <si>
    <t>2023_09_24</t>
  </si>
  <si>
    <t>2023_09_25</t>
  </si>
  <si>
    <t>2023_09_26</t>
  </si>
  <si>
    <t>2023_09_27</t>
  </si>
  <si>
    <t>2023_09_28</t>
  </si>
  <si>
    <t>2023_09_29</t>
  </si>
  <si>
    <t>2023_09_30</t>
  </si>
  <si>
    <t>2023_10_01</t>
  </si>
  <si>
    <t>2023_10_02</t>
  </si>
  <si>
    <t>2023_10_03</t>
  </si>
  <si>
    <t>2023_10_04</t>
  </si>
  <si>
    <t>2023_10_05</t>
  </si>
  <si>
    <t>2023_10_06</t>
  </si>
  <si>
    <t>2023_10_07</t>
  </si>
  <si>
    <t>2023_10_08</t>
  </si>
  <si>
    <t>2023_10_09</t>
  </si>
  <si>
    <t>2023_10_10</t>
  </si>
  <si>
    <t>2023_10_11</t>
  </si>
  <si>
    <t>2023_10_12</t>
  </si>
  <si>
    <t>2023_10_13</t>
  </si>
  <si>
    <t>2023_10_14</t>
  </si>
  <si>
    <t>2023_10_15</t>
  </si>
  <si>
    <t>2023_10_16</t>
  </si>
  <si>
    <t>2023_10_17</t>
  </si>
  <si>
    <t>2023_10_18</t>
  </si>
  <si>
    <t>2023_10_19</t>
  </si>
  <si>
    <t>2023_10_20</t>
  </si>
  <si>
    <t>2023_10_21</t>
  </si>
  <si>
    <t>2023_10_22</t>
  </si>
  <si>
    <t>2023_10_23</t>
  </si>
  <si>
    <t>2023_10_24</t>
  </si>
  <si>
    <t>2023_10_25</t>
  </si>
  <si>
    <t>2023_10_26</t>
  </si>
  <si>
    <t>2023_10_27</t>
  </si>
  <si>
    <t>2023_10_28</t>
  </si>
  <si>
    <t>2023_10_29</t>
  </si>
  <si>
    <t>2023_10_30</t>
  </si>
  <si>
    <t>2023_10_31</t>
  </si>
  <si>
    <t>2023_11_01</t>
  </si>
  <si>
    <t>2023_11_02</t>
  </si>
  <si>
    <t>2023_11_03</t>
  </si>
  <si>
    <t>2023_11_04</t>
  </si>
  <si>
    <t>2023_11_05</t>
  </si>
  <si>
    <t>2023_11_06</t>
  </si>
  <si>
    <t>2023_11_07</t>
  </si>
  <si>
    <t>2023_11_08</t>
  </si>
  <si>
    <t>2023_11_09</t>
  </si>
  <si>
    <t>2023_11_10</t>
  </si>
  <si>
    <t>2023_11_11</t>
  </si>
  <si>
    <t>2023_11_12</t>
  </si>
  <si>
    <t>2023_11_13</t>
  </si>
  <si>
    <t>2023_11_14</t>
  </si>
  <si>
    <t>2023_11_15</t>
  </si>
  <si>
    <t>2023_11_16</t>
  </si>
  <si>
    <t>2023_11_17</t>
  </si>
  <si>
    <t>2023_11_18</t>
  </si>
  <si>
    <t>2023_11_19</t>
  </si>
  <si>
    <t>2023_11_20</t>
  </si>
  <si>
    <t>2023_11_21</t>
  </si>
  <si>
    <t>2023_11_22</t>
  </si>
  <si>
    <t>2023_11_23</t>
  </si>
  <si>
    <t>2023_11_24</t>
  </si>
  <si>
    <t>2023_11_25</t>
  </si>
  <si>
    <t>2023_11_26</t>
  </si>
  <si>
    <t>2023_11_27</t>
  </si>
  <si>
    <t>2023_11_28</t>
  </si>
  <si>
    <t>2023_11_29</t>
  </si>
  <si>
    <t>2023_11_30</t>
  </si>
  <si>
    <t>2023_12_01</t>
  </si>
  <si>
    <t>2023_12_02</t>
  </si>
  <si>
    <t>2023_12_03</t>
  </si>
  <si>
    <t>2023_12_04</t>
  </si>
  <si>
    <t>2023_12_05</t>
  </si>
  <si>
    <t>2023_12_06</t>
  </si>
  <si>
    <t>2023_12_07</t>
  </si>
  <si>
    <t>2023_12_08</t>
  </si>
  <si>
    <t>2023_12_09</t>
  </si>
  <si>
    <t>2023_12_10</t>
  </si>
  <si>
    <t>2023_12_11</t>
  </si>
  <si>
    <t>2023_12_12</t>
  </si>
  <si>
    <t>2023_12_13</t>
  </si>
  <si>
    <t>2023_12_14</t>
  </si>
  <si>
    <t>2023_12_15</t>
  </si>
  <si>
    <t>2023_12_16</t>
  </si>
  <si>
    <t>2023_12_17</t>
  </si>
  <si>
    <t>2023_12_18</t>
  </si>
  <si>
    <t>2023_12_19</t>
  </si>
  <si>
    <t>2023_12_20</t>
  </si>
  <si>
    <t>2023_12_21</t>
  </si>
  <si>
    <t>2023_12_22</t>
  </si>
  <si>
    <t>2023_12_23</t>
  </si>
  <si>
    <t>2023_12_24</t>
  </si>
  <si>
    <t>2023_12_25</t>
  </si>
  <si>
    <t>2023_12_26</t>
  </si>
  <si>
    <t>2023_12_27</t>
  </si>
  <si>
    <t>2023_12_28</t>
  </si>
  <si>
    <t>2023_12_29</t>
  </si>
  <si>
    <t>2023_12_30</t>
  </si>
  <si>
    <t>2023_12_31</t>
  </si>
  <si>
    <t>2023_01</t>
  </si>
  <si>
    <t>2023_02</t>
  </si>
  <si>
    <t>2023_03</t>
  </si>
  <si>
    <t>2023_04</t>
  </si>
  <si>
    <t>2023_05</t>
  </si>
  <si>
    <t>2023_06</t>
  </si>
  <si>
    <t>2023_07</t>
  </si>
  <si>
    <t>2023_08</t>
  </si>
  <si>
    <t>2023_09</t>
  </si>
  <si>
    <t>2023_10</t>
  </si>
  <si>
    <t>2023_11</t>
  </si>
  <si>
    <t>2023_12</t>
  </si>
  <si>
    <t>1/1-10/31</t>
  </si>
  <si>
    <t>11/1-12/31</t>
  </si>
  <si>
    <t>buy every day</t>
  </si>
  <si>
    <t>buy(sell) every day</t>
  </si>
  <si>
    <t>buy(sell) King - no burn</t>
  </si>
  <si>
    <t>Position report used for variable O&amp;M rates, heat rateas, other stats</t>
  </si>
  <si>
    <t>Small Power - Summation of small PURPA power contracts; pro forma costs are based on 5-year average generation levels and actual pro forma period contract rates.</t>
  </si>
  <si>
    <t>Miscellaneous Transaction Fees.  Expense is 5-year average of transaction fees for CAISO, brokerage fees for electricity and natural gas market transactions, and Canadian Merchandise Processing Fees assessed by the U.S. Government on imported Canadian gas.</t>
  </si>
  <si>
    <t>TC Energy Pipleline.  Costs related to firm natural gas pipeline capacity on TC Energy pipeline between AECO and Kingsgate.  Used for our Lancaster and Coyote Springs 2 plants.  Variable charges are billed at tariffed rates based on the 5-year average generation.</t>
  </si>
  <si>
    <t>Williams Northwest Pipeline.  Costs related to use of the Williams Northwest pipeline.  Used for our Boulder Park, Northeast, and Kettle Falls CT plants.  Charges are billed at tariffed rates based on the 5-year average generation.</t>
  </si>
  <si>
    <t>Sovereign/Kaiser Services.  Sale of balancing area services to Kaiser’s Trentwood plant.  Based on 5-year average.</t>
  </si>
  <si>
    <t>447 Sovereign and POPUD.xlsx</t>
  </si>
  <si>
    <t xml:space="preserve">System Numbers - 12ME September 2021 Actual - 2023 Pro Forma </t>
  </si>
  <si>
    <t xml:space="preserve">Pend Oreille PUD.  Sale of balancing area services to Pend Oreille PUD. Based on TY since 5-year average overstates due to loss of large industrial customers.  Contract expires 9/30/2026.  </t>
  </si>
  <si>
    <t>Updated 5-year average and test year for POPUD</t>
  </si>
  <si>
    <t>12 Mo-Ending</t>
  </si>
  <si>
    <r>
      <t>Clearwater</t>
    </r>
    <r>
      <rPr>
        <sz val="10"/>
        <color rgb="FFFF0000"/>
        <rFont val="Arial"/>
        <family val="2"/>
      </rPr>
      <t xml:space="preserve"> (Idaho only)</t>
    </r>
  </si>
  <si>
    <r>
      <t xml:space="preserve">WPM Ancillary Services </t>
    </r>
    <r>
      <rPr>
        <sz val="10"/>
        <color rgb="FFFF0000"/>
        <rFont val="Arial"/>
        <family val="2"/>
      </rPr>
      <t>(reconciling item - not in ERM)</t>
    </r>
  </si>
  <si>
    <r>
      <t xml:space="preserve">Non-Mon. Accruals </t>
    </r>
    <r>
      <rPr>
        <sz val="10"/>
        <color rgb="FFFF0000"/>
        <rFont val="Arial"/>
        <family val="2"/>
      </rPr>
      <t>(reconciling item - not in ERM)</t>
    </r>
  </si>
  <si>
    <r>
      <t xml:space="preserve">Non-WA EIA REC </t>
    </r>
    <r>
      <rPr>
        <sz val="10"/>
        <color rgb="FFFF0000"/>
        <rFont val="Arial"/>
        <family val="2"/>
      </rPr>
      <t>(Idaho only)</t>
    </r>
  </si>
  <si>
    <t>Clearwater - reconciling item (not in ERM).</t>
  </si>
  <si>
    <t>WPN Ancillary Services - reconciling item (not in ERM).</t>
  </si>
  <si>
    <t>Non-Monetary Accruals - reconciling item (not in ERM).</t>
  </si>
  <si>
    <t>Total Account 555 - with reconciling items.</t>
  </si>
  <si>
    <r>
      <t xml:space="preserve">Merchant Ancillary Services </t>
    </r>
    <r>
      <rPr>
        <sz val="10"/>
        <color rgb="FFFF0000"/>
        <rFont val="Arial"/>
        <family val="2"/>
      </rPr>
      <t>(reconciling item)</t>
    </r>
  </si>
  <si>
    <t>Merchant Ancillary Services - reconciling item.</t>
  </si>
  <si>
    <t>Total Account 447 - with reconciling items.</t>
  </si>
  <si>
    <t>(4) Twelve months ended September 2021 normalized monthly retail sales.</t>
  </si>
  <si>
    <t>Rathdrum Maintenance.xlsx</t>
  </si>
  <si>
    <t>Updated per contract, latest forwards and meaningful priority</t>
  </si>
  <si>
    <t>Aurora-generated - see CGK-1/CGK-2 and Grant PUD 11.10.21.xlsx</t>
  </si>
  <si>
    <t>Grant PUD 11.10.21.xlsx</t>
  </si>
  <si>
    <t xml:space="preserve">Actual 12ME 9/30/21 Test Period Power Supply Expense </t>
  </si>
  <si>
    <t>Proposed 2023 Pro Forma Power Supply Expense</t>
  </si>
  <si>
    <t>Proposed 2023 Expense versus 12ME 9/30/21 Test Period</t>
  </si>
  <si>
    <t>Confidential Contigency and Single Largest Unit Summary.xlsx</t>
  </si>
  <si>
    <t>Estimated reserved for pro forma period based on 8760</t>
  </si>
  <si>
    <t>(2) Allocated based on ROO Current Production/Transmission Ratio of 65.54.</t>
  </si>
  <si>
    <t>2023 Historic Normalized Loads</t>
  </si>
  <si>
    <r>
      <t xml:space="preserve">Test Period Authorized Power Supply Expense </t>
    </r>
    <r>
      <rPr>
        <vertAlign val="superscript"/>
        <sz val="10"/>
        <rFont val="Times New Roman"/>
        <family val="1"/>
      </rPr>
      <t>(3)</t>
    </r>
  </si>
  <si>
    <t>Current Authorized Power Supply Expense effective 10/1/21</t>
  </si>
  <si>
    <r>
      <t>Proposed 2023 Expense versus Current Rates</t>
    </r>
    <r>
      <rPr>
        <vertAlign val="superscript"/>
        <sz val="12"/>
        <rFont val="Times New Roman"/>
        <family val="1"/>
      </rPr>
      <t xml:space="preserve"> (4)</t>
    </r>
  </si>
  <si>
    <t>(1) Excludes Transmission - see Company Witness Schlect and adjustment 3.00T. Includes load and settlement adjustment.</t>
  </si>
  <si>
    <t>(3) Adjusted for current weather normalized loads.</t>
  </si>
  <si>
    <t>(4) Incremental impact compared with current rates effective 10/1/21.</t>
  </si>
  <si>
    <t>WASHINGTON CALCULATION</t>
  </si>
  <si>
    <t>Transmission Revenue - Allocated (3)</t>
  </si>
  <si>
    <t>Allocated to Washington at 65.64%</t>
  </si>
  <si>
    <t>PT Ratio</t>
  </si>
  <si>
    <t>Transmission - Washington Only</t>
  </si>
  <si>
    <t xml:space="preserve">TOTAL WASHINGTON AUTHORIZED </t>
  </si>
  <si>
    <t>Idaho Only</t>
  </si>
  <si>
    <t>Washington Allocation:</t>
  </si>
  <si>
    <t xml:space="preserve">  WA Allocation: @ 65.54</t>
  </si>
  <si>
    <t>Account 456 - Transmission Revenue  (System)</t>
  </si>
  <si>
    <t>Total Revenue</t>
  </si>
  <si>
    <t>Account 456030 Directly Assigned Washington</t>
  </si>
  <si>
    <t>Total Electric Revenue</t>
  </si>
  <si>
    <t>Total Expense</t>
  </si>
  <si>
    <t>Total Electric Expense</t>
  </si>
  <si>
    <t>Directly Assigned</t>
  </si>
  <si>
    <t>Total Power Supply Base - Washington</t>
  </si>
  <si>
    <t>Check: Power Supply WA Adj Workbook 12 ME 09.30.21</t>
  </si>
  <si>
    <t>Transmission Revenue Reconciliation:</t>
  </si>
  <si>
    <t>Total System Transmission Revenue</t>
  </si>
  <si>
    <t>Total Washington Direct Assigned Revenue</t>
  </si>
  <si>
    <t>Total Idaho Direct Assigned</t>
  </si>
  <si>
    <t xml:space="preserve">  Total</t>
  </si>
  <si>
    <t>Allocated as System at 65.54%</t>
  </si>
  <si>
    <t>Directly Assigned to Washington</t>
  </si>
  <si>
    <t>Ignored in Washington calculation - only Idaho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</si>
</sst>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_);[Red]\(#,##0.0\)"/>
    <numFmt numFmtId="165" formatCode="_(* #,##0_);_(* \(#,##0\);_(* &quot;-&quot;??_);_(@_)"/>
    <numFmt numFmtId="166" formatCode="&quot;$&quot;#,##0"/>
    <numFmt numFmtId="167" formatCode="_(* #,##0.0_);_(* \(#,##0.0\);_(* &quot;-&quot;??_);_(@_)"/>
    <numFmt numFmtId="168" formatCode="#,##0\ ;\(#,##0\)"/>
    <numFmt numFmtId="169" formatCode="&quot;$&quot;#,##0.00"/>
    <numFmt numFmtId="170" formatCode="#,##0.0"/>
    <numFmt numFmtId="171" formatCode="[$-409]mmm\-yy;@"/>
    <numFmt numFmtId="172" formatCode="_(&quot;$&quot;* #,##0_);_(&quot;$&quot;* \(#,##0\);_(&quot;$&quot;* &quot;-&quot;??_);_(@_)"/>
    <numFmt numFmtId="173" formatCode="0.000%"/>
    <numFmt numFmtId="174" formatCode="#,##0,"/>
    <numFmt numFmtId="175" formatCode="0.00;\-0.00;"/>
    <numFmt numFmtId="176" formatCode="#,##0,;\-#,##0,;"/>
    <numFmt numFmtId="177" formatCode="#,##0.000,;\-#,##0.000,;"/>
    <numFmt numFmtId="178" formatCode=".000000"/>
    <numFmt numFmtId="179" formatCode=".0000"/>
    <numFmt numFmtId="180" formatCode="#,##0.000"/>
    <numFmt numFmtId="181" formatCode="#,##0,;\-#,##0,"/>
    <numFmt numFmtId="182" formatCode="yyyymm"/>
    <numFmt numFmtId="183" formatCode="#,##0;\-#,##0"/>
    <numFmt numFmtId="184" formatCode="#,##0.000;\-#,##0.000"/>
    <numFmt numFmtId="185" formatCode="#,##0.00;\-#,##0.00"/>
  </numFmts>
  <fonts count="6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Geneva"/>
    </font>
    <font>
      <u/>
      <sz val="10"/>
      <name val="Arial"/>
      <family val="2"/>
    </font>
    <font>
      <b/>
      <sz val="14"/>
      <name val="Geneva"/>
    </font>
    <font>
      <b/>
      <sz val="10"/>
      <name val="Geneva"/>
    </font>
    <font>
      <sz val="8"/>
      <name val="Geneva"/>
    </font>
    <font>
      <b/>
      <sz val="12"/>
      <name val="Geneva"/>
    </font>
    <font>
      <b/>
      <u/>
      <sz val="10"/>
      <name val="Geneva"/>
    </font>
    <font>
      <u/>
      <sz val="10"/>
      <name val="Geneva"/>
    </font>
    <font>
      <b/>
      <u/>
      <sz val="10"/>
      <name val="Arial"/>
      <family val="2"/>
    </font>
    <font>
      <sz val="10"/>
      <color rgb="FFFF0000"/>
      <name val="Arial"/>
      <family val="2"/>
    </font>
    <font>
      <sz val="10"/>
      <color theme="0" tint="-0.14999847407452621"/>
      <name val="Arial"/>
      <family val="2"/>
    </font>
    <font>
      <sz val="9"/>
      <color indexed="81"/>
      <name val="Tahoma"/>
      <family val="2"/>
    </font>
    <font>
      <sz val="10"/>
      <color rgb="FF0000FF"/>
      <name val="Arial"/>
      <family val="2"/>
    </font>
    <font>
      <sz val="10"/>
      <color rgb="FF7030A0"/>
      <name val="Arial"/>
      <family val="2"/>
    </font>
    <font>
      <sz val="10"/>
      <color rgb="FFFF0000"/>
      <name val="Geneva"/>
    </font>
    <font>
      <sz val="10"/>
      <color theme="0" tint="-0.499984740745262"/>
      <name val="Arial"/>
      <family val="2"/>
    </font>
    <font>
      <b/>
      <sz val="11"/>
      <color theme="1"/>
      <name val="Calibri"/>
      <family val="2"/>
      <scheme val="minor"/>
    </font>
    <font>
      <sz val="10"/>
      <color theme="1"/>
      <name val="Tahoma"/>
      <family val="2"/>
    </font>
    <font>
      <b/>
      <sz val="14"/>
      <name val="Arial"/>
      <family val="2"/>
    </font>
    <font>
      <sz val="9"/>
      <name val="Courier"/>
      <family val="3"/>
    </font>
    <font>
      <b/>
      <sz val="12"/>
      <name val="Times New Roman"/>
      <family val="1"/>
    </font>
    <font>
      <sz val="12"/>
      <name val="Times New Roman"/>
      <family val="1"/>
    </font>
    <font>
      <b/>
      <sz val="12"/>
      <name val="Arial"/>
      <family val="2"/>
    </font>
    <font>
      <b/>
      <i/>
      <sz val="10"/>
      <name val="Arial"/>
      <family val="2"/>
    </font>
    <font>
      <b/>
      <sz val="14"/>
      <color theme="1"/>
      <name val="Calibri"/>
      <family val="2"/>
      <scheme val="minor"/>
    </font>
    <font>
      <b/>
      <sz val="10"/>
      <color rgb="FFFF0000"/>
      <name val="Arial"/>
      <family val="2"/>
    </font>
    <font>
      <sz val="8"/>
      <name val="Arial"/>
      <family val="2"/>
    </font>
    <font>
      <sz val="9"/>
      <name val="Arial"/>
      <family val="2"/>
    </font>
    <font>
      <b/>
      <sz val="14"/>
      <color rgb="FF3333FF"/>
      <name val="Calibri"/>
      <family val="2"/>
      <scheme val="minor"/>
    </font>
    <font>
      <sz val="11"/>
      <color rgb="FF0000FF"/>
      <name val="Calibri"/>
      <family val="2"/>
      <scheme val="minor"/>
    </font>
    <font>
      <i/>
      <sz val="10"/>
      <color rgb="FFFF0000"/>
      <name val="Arial"/>
      <family val="2"/>
    </font>
    <font>
      <b/>
      <sz val="11"/>
      <color theme="1"/>
      <name val="Arial"/>
      <family val="2"/>
    </font>
    <font>
      <sz val="11"/>
      <color theme="1"/>
      <name val="Arial"/>
      <family val="2"/>
    </font>
    <font>
      <sz val="11"/>
      <color theme="0" tint="-0.249977111117893"/>
      <name val="Calibri"/>
      <family val="2"/>
      <scheme val="minor"/>
    </font>
    <font>
      <sz val="9"/>
      <color theme="1"/>
      <name val="Calibri"/>
      <family val="2"/>
      <scheme val="minor"/>
    </font>
    <font>
      <b/>
      <vertAlign val="superscript"/>
      <sz val="10"/>
      <name val="Times New Roman"/>
      <family val="1"/>
    </font>
    <font>
      <sz val="10"/>
      <name val="Times New Roman"/>
      <family val="1"/>
    </font>
    <font>
      <vertAlign val="superscript"/>
      <sz val="10"/>
      <name val="Times New Roman"/>
      <family val="1"/>
    </font>
    <font>
      <sz val="10"/>
      <color theme="1"/>
      <name val="Arial"/>
      <family val="2"/>
    </font>
    <font>
      <sz val="14"/>
      <name val="Times New Roman"/>
      <family val="1"/>
    </font>
    <font>
      <b/>
      <sz val="10"/>
      <color theme="1"/>
      <name val="Arial"/>
      <family val="2"/>
    </font>
    <font>
      <sz val="12"/>
      <name val="Arial"/>
      <family val="2"/>
    </font>
    <font>
      <b/>
      <sz val="16"/>
      <name val="Arial"/>
      <family val="2"/>
    </font>
    <font>
      <b/>
      <sz val="24"/>
      <name val="Times New Roman"/>
      <family val="1"/>
    </font>
    <font>
      <u/>
      <sz val="10"/>
      <color theme="10"/>
      <name val="Arial"/>
      <family val="2"/>
    </font>
    <font>
      <sz val="12"/>
      <color theme="0"/>
      <name val="Times New Roman"/>
      <family val="1"/>
    </font>
    <font>
      <sz val="10"/>
      <color theme="0"/>
      <name val="Arial"/>
      <family val="2"/>
    </font>
    <font>
      <sz val="10"/>
      <color theme="10"/>
      <name val="Arial"/>
      <family val="2"/>
    </font>
    <font>
      <u/>
      <sz val="12"/>
      <color theme="0"/>
      <name val="Times New Roman"/>
      <family val="1"/>
    </font>
    <font>
      <u/>
      <sz val="10"/>
      <color theme="0"/>
      <name val="Arial"/>
      <family val="2"/>
    </font>
    <font>
      <sz val="11"/>
      <name val="Calibri"/>
      <family val="2"/>
      <scheme val="minor"/>
    </font>
    <font>
      <b/>
      <u/>
      <sz val="9"/>
      <name val="Arial"/>
      <family val="2"/>
    </font>
    <font>
      <b/>
      <sz val="10"/>
      <color rgb="FFFF0000"/>
      <name val="Geneva"/>
    </font>
    <font>
      <vertAlign val="superscript"/>
      <sz val="12"/>
      <name val="Times New Roman"/>
      <family val="1"/>
    </font>
    <font>
      <b/>
      <sz val="6"/>
      <color rgb="FFFF0000"/>
      <name val="Geneva"/>
    </font>
    <font>
      <b/>
      <sz val="8"/>
      <name val="Geneva"/>
    </font>
  </fonts>
  <fills count="13">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000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auto="1"/>
      </top>
      <bottom style="double">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21">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 fontId="6" fillId="0" borderId="0" applyFont="0" applyFill="0" applyBorder="0" applyAlignment="0" applyProtection="0"/>
    <xf numFmtId="9" fontId="25" fillId="0" borderId="0" applyFont="0" applyFill="0" applyBorder="0" applyAlignment="0" applyProtection="0"/>
    <xf numFmtId="0" fontId="2" fillId="0" borderId="0"/>
    <xf numFmtId="0" fontId="6" fillId="0" borderId="0"/>
    <xf numFmtId="0" fontId="1" fillId="0" borderId="0"/>
    <xf numFmtId="0" fontId="50" fillId="0" borderId="0" applyNumberFormat="0" applyFill="0" applyBorder="0" applyAlignment="0" applyProtection="0"/>
  </cellStyleXfs>
  <cellXfs count="460">
    <xf numFmtId="0" fontId="0" fillId="0" borderId="0" xfId="0"/>
    <xf numFmtId="0" fontId="5" fillId="0" borderId="1" xfId="0" applyFont="1" applyFill="1" applyBorder="1"/>
    <xf numFmtId="0" fontId="5" fillId="2" borderId="1" xfId="0" applyFont="1" applyFill="1" applyBorder="1"/>
    <xf numFmtId="0" fontId="0" fillId="0" borderId="1" xfId="0" applyFill="1" applyBorder="1"/>
    <xf numFmtId="0" fontId="0" fillId="0" borderId="1" xfId="0" applyBorder="1"/>
    <xf numFmtId="0" fontId="0" fillId="0" borderId="0" xfId="0" applyFill="1" applyBorder="1"/>
    <xf numFmtId="0" fontId="4" fillId="0" borderId="1" xfId="0" applyFont="1" applyBorder="1"/>
    <xf numFmtId="0" fontId="0" fillId="0" borderId="0" xfId="0" applyFill="1"/>
    <xf numFmtId="0" fontId="4" fillId="0" borderId="1" xfId="0" applyFont="1" applyFill="1" applyBorder="1"/>
    <xf numFmtId="164" fontId="0" fillId="0" borderId="2" xfId="0" quotePrefix="1" applyNumberFormat="1" applyFill="1" applyBorder="1" applyAlignment="1">
      <alignment horizontal="left"/>
    </xf>
    <xf numFmtId="164" fontId="0" fillId="0" borderId="1" xfId="0" quotePrefix="1" applyNumberFormat="1" applyFill="1" applyBorder="1" applyAlignment="1">
      <alignment horizontal="left"/>
    </xf>
    <xf numFmtId="0" fontId="0" fillId="4" borderId="0" xfId="0" applyFill="1"/>
    <xf numFmtId="0" fontId="8" fillId="0" borderId="0" xfId="4" applyFont="1"/>
    <xf numFmtId="0" fontId="6" fillId="0" borderId="0" xfId="4"/>
    <xf numFmtId="0" fontId="6" fillId="0" borderId="0" xfId="4" applyFill="1"/>
    <xf numFmtId="0" fontId="9" fillId="0" borderId="0" xfId="4" applyFont="1" applyFill="1" applyAlignment="1">
      <alignment horizontal="center"/>
    </xf>
    <xf numFmtId="0" fontId="6" fillId="5" borderId="0" xfId="4" applyFill="1"/>
    <xf numFmtId="0" fontId="10" fillId="0" borderId="0" xfId="4" applyFont="1" applyAlignment="1">
      <alignment horizontal="center"/>
    </xf>
    <xf numFmtId="38" fontId="10" fillId="0" borderId="0" xfId="4" applyNumberFormat="1" applyFont="1" applyFill="1" applyAlignment="1">
      <alignment horizontal="center"/>
    </xf>
    <xf numFmtId="0" fontId="6" fillId="0" borderId="7" xfId="4" applyBorder="1" applyAlignment="1">
      <alignment horizontal="center"/>
    </xf>
    <xf numFmtId="0" fontId="6" fillId="0" borderId="0" xfId="4" applyAlignment="1">
      <alignment horizontal="center"/>
    </xf>
    <xf numFmtId="166" fontId="6" fillId="0" borderId="0" xfId="4" applyNumberFormat="1" applyFill="1"/>
    <xf numFmtId="166" fontId="6" fillId="0" borderId="0" xfId="4" applyNumberFormat="1"/>
    <xf numFmtId="3" fontId="6" fillId="0" borderId="0" xfId="4" applyNumberFormat="1" applyFill="1"/>
    <xf numFmtId="169" fontId="6" fillId="0" borderId="0" xfId="4" applyNumberFormat="1" applyFill="1"/>
    <xf numFmtId="169" fontId="6" fillId="0" borderId="0" xfId="4" applyNumberFormat="1" applyFont="1" applyFill="1"/>
    <xf numFmtId="3" fontId="6" fillId="0" borderId="0" xfId="4" applyNumberFormat="1"/>
    <xf numFmtId="3" fontId="6" fillId="0" borderId="0" xfId="4" applyNumberFormat="1" applyFill="1" applyBorder="1" applyAlignment="1">
      <alignment horizontal="right"/>
    </xf>
    <xf numFmtId="1" fontId="6" fillId="0" borderId="0" xfId="4" applyNumberFormat="1" applyFill="1"/>
    <xf numFmtId="169" fontId="6" fillId="0" borderId="2" xfId="4" applyNumberFormat="1" applyFill="1" applyBorder="1"/>
    <xf numFmtId="5" fontId="6" fillId="0" borderId="5" xfId="4" applyNumberFormat="1" applyFill="1" applyBorder="1"/>
    <xf numFmtId="166" fontId="6" fillId="0" borderId="5" xfId="4" applyNumberFormat="1" applyFill="1" applyBorder="1"/>
    <xf numFmtId="166" fontId="6" fillId="0" borderId="0" xfId="4" applyNumberFormat="1" applyFill="1" applyBorder="1"/>
    <xf numFmtId="3" fontId="6" fillId="0" borderId="6" xfId="4" applyNumberFormat="1" applyBorder="1"/>
    <xf numFmtId="0" fontId="6" fillId="0" borderId="4" xfId="4" applyBorder="1"/>
    <xf numFmtId="0" fontId="6" fillId="0" borderId="0" xfId="4" applyFill="1" applyBorder="1"/>
    <xf numFmtId="0" fontId="6" fillId="0" borderId="0" xfId="4" applyBorder="1"/>
    <xf numFmtId="3" fontId="6" fillId="0" borderId="0" xfId="4" applyNumberFormat="1" applyBorder="1"/>
    <xf numFmtId="5" fontId="6" fillId="0" borderId="0" xfId="4" applyNumberFormat="1" applyFill="1" applyBorder="1"/>
    <xf numFmtId="0" fontId="11" fillId="0" borderId="0" xfId="4" applyFont="1" applyFill="1"/>
    <xf numFmtId="0" fontId="6" fillId="0" borderId="0" xfId="4" applyFont="1" applyFill="1"/>
    <xf numFmtId="0" fontId="12" fillId="0" borderId="0" xfId="4" applyFont="1" applyFill="1"/>
    <xf numFmtId="0" fontId="13" fillId="0" borderId="0" xfId="4" applyFont="1" applyFill="1" applyAlignment="1">
      <alignment horizontal="center"/>
    </xf>
    <xf numFmtId="17" fontId="13" fillId="0" borderId="0" xfId="4" applyNumberFormat="1" applyFont="1" applyFill="1" applyAlignment="1">
      <alignment horizontal="center"/>
    </xf>
    <xf numFmtId="0" fontId="6" fillId="0" borderId="2" xfId="4" applyFill="1" applyBorder="1"/>
    <xf numFmtId="166" fontId="6" fillId="0" borderId="2" xfId="4" applyNumberFormat="1" applyFill="1" applyBorder="1"/>
    <xf numFmtId="0" fontId="9" fillId="0" borderId="0" xfId="4" applyFont="1" applyFill="1"/>
    <xf numFmtId="166" fontId="6" fillId="0" borderId="0" xfId="4" applyNumberFormat="1" applyFont="1" applyFill="1"/>
    <xf numFmtId="2" fontId="0" fillId="0" borderId="0" xfId="0" applyNumberFormat="1"/>
    <xf numFmtId="2" fontId="0" fillId="0" borderId="0" xfId="1" applyNumberFormat="1" applyFont="1"/>
    <xf numFmtId="0" fontId="4" fillId="0" borderId="0" xfId="0" applyFont="1"/>
    <xf numFmtId="0" fontId="5" fillId="0" borderId="0" xfId="0" applyFont="1" applyAlignment="1">
      <alignment wrapText="1"/>
    </xf>
    <xf numFmtId="0" fontId="5" fillId="0" borderId="0" xfId="0" applyFont="1" applyAlignment="1">
      <alignment horizontal="right" wrapText="1"/>
    </xf>
    <xf numFmtId="2" fontId="5" fillId="0" borderId="0" xfId="0" applyNumberFormat="1" applyFont="1" applyAlignment="1">
      <alignment horizontal="right" wrapText="1"/>
    </xf>
    <xf numFmtId="2" fontId="5" fillId="0" borderId="0" xfId="1" applyNumberFormat="1" applyFont="1" applyAlignment="1">
      <alignment horizontal="right" wrapText="1"/>
    </xf>
    <xf numFmtId="0" fontId="16" fillId="0" borderId="0" xfId="0" applyFont="1" applyAlignment="1">
      <alignment horizontal="center"/>
    </xf>
    <xf numFmtId="0" fontId="16" fillId="0" borderId="0" xfId="0" applyFont="1"/>
    <xf numFmtId="165" fontId="0" fillId="0" borderId="0" xfId="1" applyNumberFormat="1" applyFont="1"/>
    <xf numFmtId="165" fontId="0" fillId="6" borderId="0" xfId="1" applyNumberFormat="1" applyFont="1" applyFill="1"/>
    <xf numFmtId="167" fontId="0" fillId="0" borderId="0" xfId="1" applyNumberFormat="1" applyFont="1"/>
    <xf numFmtId="3" fontId="0" fillId="0" borderId="0" xfId="0" applyNumberFormat="1"/>
    <xf numFmtId="0" fontId="0" fillId="0" borderId="0" xfId="0" applyAlignment="1">
      <alignment horizontal="center"/>
    </xf>
    <xf numFmtId="0" fontId="0" fillId="0" borderId="0" xfId="0" applyBorder="1"/>
    <xf numFmtId="0" fontId="5" fillId="4" borderId="0" xfId="0" applyFont="1" applyFill="1" applyAlignment="1">
      <alignment wrapText="1"/>
    </xf>
    <xf numFmtId="0" fontId="0" fillId="4" borderId="0" xfId="0" applyFill="1" applyAlignment="1">
      <alignment horizontal="left"/>
    </xf>
    <xf numFmtId="167" fontId="0" fillId="4" borderId="0" xfId="1" applyNumberFormat="1" applyFont="1" applyFill="1"/>
    <xf numFmtId="0" fontId="0" fillId="0" borderId="1" xfId="0" applyFont="1" applyBorder="1"/>
    <xf numFmtId="0" fontId="20" fillId="0" borderId="0" xfId="4" applyFont="1"/>
    <xf numFmtId="3" fontId="20" fillId="0" borderId="0" xfId="4" applyNumberFormat="1" applyFont="1"/>
    <xf numFmtId="9" fontId="15" fillId="0" borderId="0" xfId="5" applyFont="1"/>
    <xf numFmtId="0" fontId="20" fillId="0" borderId="0" xfId="4" applyFont="1" applyBorder="1"/>
    <xf numFmtId="0" fontId="6" fillId="0" borderId="0" xfId="4" applyAlignment="1">
      <alignment wrapText="1"/>
    </xf>
    <xf numFmtId="0" fontId="6" fillId="0" borderId="1" xfId="4" applyBorder="1" applyAlignment="1">
      <alignment horizontal="center" wrapText="1"/>
    </xf>
    <xf numFmtId="3" fontId="6" fillId="0" borderId="0" xfId="4" applyNumberFormat="1" applyAlignment="1">
      <alignment wrapText="1"/>
    </xf>
    <xf numFmtId="0" fontId="20" fillId="0" borderId="0" xfId="4" applyFont="1" applyAlignment="1">
      <alignment wrapText="1"/>
    </xf>
    <xf numFmtId="17" fontId="6" fillId="0" borderId="0" xfId="4" applyNumberFormat="1" applyFill="1" applyBorder="1" applyAlignment="1">
      <alignment horizontal="center" wrapText="1"/>
    </xf>
    <xf numFmtId="169" fontId="6" fillId="0" borderId="0" xfId="4" applyNumberFormat="1" applyFill="1" applyBorder="1"/>
    <xf numFmtId="0" fontId="21" fillId="3" borderId="0" xfId="4" applyFont="1" applyFill="1"/>
    <xf numFmtId="0" fontId="21" fillId="3" borderId="0" xfId="0" applyFont="1" applyFill="1"/>
    <xf numFmtId="164" fontId="21" fillId="3" borderId="0" xfId="6" applyNumberFormat="1" applyFont="1" applyFill="1" applyBorder="1" applyAlignment="1">
      <alignment horizontal="left"/>
    </xf>
    <xf numFmtId="164" fontId="21" fillId="3" borderId="0" xfId="0" quotePrefix="1" applyNumberFormat="1" applyFont="1" applyFill="1" applyBorder="1" applyAlignment="1">
      <alignment horizontal="left"/>
    </xf>
    <xf numFmtId="0" fontId="0" fillId="7" borderId="0" xfId="0" applyFill="1"/>
    <xf numFmtId="0" fontId="0" fillId="8" borderId="0" xfId="0" applyFill="1"/>
    <xf numFmtId="0" fontId="8" fillId="0" borderId="0" xfId="4" applyFont="1" applyFill="1"/>
    <xf numFmtId="0" fontId="8" fillId="0" borderId="0" xfId="4" quotePrefix="1" applyFont="1" applyFill="1" applyAlignment="1">
      <alignment horizontal="left"/>
    </xf>
    <xf numFmtId="0" fontId="8" fillId="0" borderId="0" xfId="4" quotePrefix="1" applyFont="1" applyAlignment="1">
      <alignment horizontal="left"/>
    </xf>
    <xf numFmtId="0" fontId="27" fillId="8" borderId="0" xfId="0" applyFont="1" applyFill="1"/>
    <xf numFmtId="173" fontId="27" fillId="8" borderId="0" xfId="3" applyNumberFormat="1" applyFont="1" applyFill="1"/>
    <xf numFmtId="0" fontId="27" fillId="8" borderId="0" xfId="0" quotePrefix="1" applyFont="1" applyFill="1" applyAlignment="1">
      <alignment horizontal="left"/>
    </xf>
    <xf numFmtId="0" fontId="27" fillId="8" borderId="0" xfId="0" applyFont="1" applyFill="1" applyAlignment="1">
      <alignment vertical="center"/>
    </xf>
    <xf numFmtId="164" fontId="0" fillId="9" borderId="0" xfId="0" applyNumberFormat="1" applyFill="1" applyAlignment="1">
      <alignment horizontal="center"/>
    </xf>
    <xf numFmtId="164" fontId="0" fillId="9" borderId="0" xfId="0" applyNumberFormat="1" applyFill="1"/>
    <xf numFmtId="0" fontId="0" fillId="9" borderId="0" xfId="0" applyNumberFormat="1" applyFill="1" applyAlignment="1">
      <alignment horizontal="center"/>
    </xf>
    <xf numFmtId="3" fontId="0" fillId="9" borderId="0" xfId="0" applyNumberFormat="1" applyFill="1"/>
    <xf numFmtId="0" fontId="14" fillId="9" borderId="0" xfId="0" applyNumberFormat="1" applyFont="1" applyFill="1" applyAlignment="1">
      <alignment horizontal="center"/>
    </xf>
    <xf numFmtId="38" fontId="14" fillId="9" borderId="0" xfId="0" applyNumberFormat="1" applyFont="1" applyFill="1" applyAlignment="1">
      <alignment horizontal="center"/>
    </xf>
    <xf numFmtId="171" fontId="14" fillId="9" borderId="0" xfId="0" applyNumberFormat="1" applyFont="1" applyFill="1" applyAlignment="1">
      <alignment horizontal="center"/>
    </xf>
    <xf numFmtId="164" fontId="5" fillId="9" borderId="0" xfId="0" quotePrefix="1" applyNumberFormat="1" applyFont="1" applyFill="1" applyAlignment="1">
      <alignment horizontal="left"/>
    </xf>
    <xf numFmtId="164" fontId="4" fillId="9" borderId="0" xfId="0" applyNumberFormat="1" applyFont="1" applyFill="1"/>
    <xf numFmtId="164" fontId="0" fillId="9" borderId="2" xfId="0" applyNumberFormat="1" applyFill="1" applyBorder="1"/>
    <xf numFmtId="164" fontId="29" fillId="9" borderId="0" xfId="0" quotePrefix="1" applyNumberFormat="1" applyFont="1" applyFill="1" applyAlignment="1">
      <alignment horizontal="right"/>
    </xf>
    <xf numFmtId="164" fontId="29" fillId="9" borderId="0" xfId="0" applyNumberFormat="1" applyFont="1" applyFill="1"/>
    <xf numFmtId="164" fontId="4" fillId="9" borderId="0" xfId="6" applyNumberFormat="1" applyFill="1"/>
    <xf numFmtId="164" fontId="4" fillId="9" borderId="0" xfId="6" applyNumberFormat="1" applyFont="1" applyFill="1"/>
    <xf numFmtId="164" fontId="4" fillId="9" borderId="2" xfId="6" quotePrefix="1" applyNumberFormat="1" applyFill="1" applyBorder="1" applyAlignment="1">
      <alignment horizontal="left"/>
    </xf>
    <xf numFmtId="164" fontId="29" fillId="9" borderId="2" xfId="0" applyNumberFormat="1" applyFont="1" applyFill="1" applyBorder="1" applyAlignment="1">
      <alignment horizontal="right"/>
    </xf>
    <xf numFmtId="164" fontId="5" fillId="9" borderId="0" xfId="0" applyNumberFormat="1" applyFont="1" applyFill="1"/>
    <xf numFmtId="164" fontId="29" fillId="9" borderId="0" xfId="0" applyNumberFormat="1" applyFont="1" applyFill="1" applyAlignment="1">
      <alignment horizontal="right"/>
    </xf>
    <xf numFmtId="164" fontId="29" fillId="9" borderId="6" xfId="0" quotePrefix="1" applyNumberFormat="1" applyFont="1" applyFill="1" applyBorder="1" applyAlignment="1">
      <alignment horizontal="right"/>
    </xf>
    <xf numFmtId="164" fontId="0" fillId="9" borderId="0" xfId="0" applyNumberFormat="1" applyFill="1" applyAlignment="1">
      <alignment horizontal="right"/>
    </xf>
    <xf numFmtId="0" fontId="0" fillId="9" borderId="0" xfId="0" applyFill="1" applyBorder="1"/>
    <xf numFmtId="0" fontId="4" fillId="9" borderId="0" xfId="0" applyFont="1" applyFill="1" applyBorder="1"/>
    <xf numFmtId="164" fontId="0" fillId="9" borderId="0" xfId="0" quotePrefix="1" applyNumberFormat="1" applyFill="1" applyAlignment="1">
      <alignment horizontal="left"/>
    </xf>
    <xf numFmtId="164" fontId="0" fillId="9" borderId="2" xfId="0" quotePrefix="1" applyNumberFormat="1" applyFill="1" applyBorder="1" applyAlignment="1">
      <alignment horizontal="left"/>
    </xf>
    <xf numFmtId="164" fontId="5" fillId="9" borderId="0" xfId="0" applyNumberFormat="1" applyFont="1" applyFill="1" applyBorder="1"/>
    <xf numFmtId="164" fontId="5" fillId="9" borderId="0" xfId="0" quotePrefix="1" applyNumberFormat="1" applyFont="1" applyFill="1" applyBorder="1" applyAlignment="1">
      <alignment horizontal="left"/>
    </xf>
    <xf numFmtId="0" fontId="0" fillId="9" borderId="0" xfId="0" applyFont="1" applyFill="1" applyBorder="1"/>
    <xf numFmtId="164" fontId="0" fillId="9" borderId="0" xfId="0" applyNumberFormat="1" applyFont="1" applyFill="1" applyAlignment="1">
      <alignment horizontal="right"/>
    </xf>
    <xf numFmtId="164" fontId="5" fillId="9" borderId="0" xfId="0" applyNumberFormat="1" applyFont="1" applyFill="1" applyAlignment="1">
      <alignment horizontal="right"/>
    </xf>
    <xf numFmtId="167" fontId="4" fillId="9" borderId="0" xfId="1" applyNumberFormat="1" applyFont="1" applyFill="1"/>
    <xf numFmtId="167" fontId="4" fillId="9" borderId="2" xfId="1" applyNumberFormat="1" applyFill="1" applyBorder="1"/>
    <xf numFmtId="167" fontId="29" fillId="9" borderId="0" xfId="1" applyNumberFormat="1" applyFont="1" applyFill="1"/>
    <xf numFmtId="167" fontId="4" fillId="9" borderId="0" xfId="1" applyNumberFormat="1" applyFill="1"/>
    <xf numFmtId="167" fontId="5" fillId="9" borderId="0" xfId="1" applyNumberFormat="1" applyFont="1" applyFill="1"/>
    <xf numFmtId="0" fontId="0" fillId="0" borderId="0" xfId="0" quotePrefix="1" applyAlignment="1">
      <alignment horizontal="left"/>
    </xf>
    <xf numFmtId="165" fontId="0" fillId="9" borderId="0" xfId="1" applyNumberFormat="1" applyFont="1" applyFill="1"/>
    <xf numFmtId="165" fontId="4" fillId="9" borderId="0" xfId="1" applyNumberFormat="1" applyFill="1"/>
    <xf numFmtId="165" fontId="4" fillId="9" borderId="2" xfId="1" applyNumberFormat="1" applyFill="1" applyBorder="1"/>
    <xf numFmtId="165" fontId="29" fillId="9" borderId="0" xfId="1" applyNumberFormat="1" applyFont="1" applyFill="1"/>
    <xf numFmtId="165" fontId="0" fillId="9" borderId="0" xfId="1" applyNumberFormat="1" applyFont="1" applyFill="1" applyBorder="1"/>
    <xf numFmtId="165" fontId="29" fillId="9" borderId="16" xfId="1" applyNumberFormat="1" applyFont="1" applyFill="1" applyBorder="1"/>
    <xf numFmtId="165" fontId="29" fillId="9" borderId="17" xfId="1" applyNumberFormat="1" applyFont="1" applyFill="1" applyBorder="1"/>
    <xf numFmtId="165" fontId="5" fillId="9" borderId="0" xfId="1" applyNumberFormat="1" applyFont="1" applyFill="1"/>
    <xf numFmtId="167" fontId="29" fillId="9" borderId="16" xfId="1" applyNumberFormat="1" applyFont="1" applyFill="1" applyBorder="1"/>
    <xf numFmtId="167" fontId="29" fillId="9" borderId="17" xfId="1" applyNumberFormat="1" applyFont="1" applyFill="1" applyBorder="1"/>
    <xf numFmtId="167" fontId="0" fillId="9" borderId="0" xfId="1" applyNumberFormat="1" applyFont="1" applyFill="1"/>
    <xf numFmtId="167" fontId="0" fillId="9" borderId="0" xfId="1" applyNumberFormat="1" applyFont="1" applyFill="1" applyBorder="1"/>
    <xf numFmtId="165" fontId="4" fillId="9" borderId="0" xfId="1" applyNumberFormat="1" applyFont="1" applyFill="1"/>
    <xf numFmtId="171" fontId="0" fillId="9" borderId="0" xfId="0" applyNumberFormat="1" applyFont="1" applyFill="1" applyAlignment="1">
      <alignment horizontal="center"/>
    </xf>
    <xf numFmtId="0" fontId="0" fillId="0" borderId="0" xfId="0" applyFont="1"/>
    <xf numFmtId="0" fontId="30" fillId="0" borderId="0" xfId="0" applyFont="1"/>
    <xf numFmtId="0" fontId="0" fillId="0" borderId="0" xfId="0" applyAlignment="1">
      <alignment horizontal="right" wrapText="1"/>
    </xf>
    <xf numFmtId="0" fontId="0" fillId="7" borderId="0" xfId="0" applyFill="1" applyAlignment="1">
      <alignment horizontal="right" wrapText="1"/>
    </xf>
    <xf numFmtId="17" fontId="22" fillId="0" borderId="0" xfId="0" applyNumberFormat="1" applyFont="1"/>
    <xf numFmtId="3" fontId="0" fillId="0" borderId="2" xfId="0" applyNumberFormat="1" applyBorder="1"/>
    <xf numFmtId="3" fontId="0" fillId="0" borderId="14" xfId="0" applyNumberFormat="1" applyBorder="1"/>
    <xf numFmtId="43" fontId="0" fillId="0" borderId="0" xfId="1" applyFont="1"/>
    <xf numFmtId="43" fontId="0" fillId="0" borderId="0" xfId="1" applyFont="1" applyFill="1"/>
    <xf numFmtId="174" fontId="0" fillId="0" borderId="0" xfId="0" applyNumberFormat="1"/>
    <xf numFmtId="0" fontId="32" fillId="0" borderId="0" xfId="0" applyFont="1"/>
    <xf numFmtId="0" fontId="5" fillId="0" borderId="0" xfId="0" applyFont="1"/>
    <xf numFmtId="0" fontId="0" fillId="0" borderId="0" xfId="0" applyAlignment="1">
      <alignment horizontal="right"/>
    </xf>
    <xf numFmtId="0" fontId="0" fillId="0" borderId="0" xfId="0" applyAlignment="1">
      <alignment horizontal="left" indent="1"/>
    </xf>
    <xf numFmtId="0" fontId="18" fillId="0" borderId="0" xfId="0" applyFont="1"/>
    <xf numFmtId="0" fontId="18" fillId="0" borderId="0" xfId="0" applyFont="1" applyAlignment="1"/>
    <xf numFmtId="175" fontId="18" fillId="0" borderId="0" xfId="0" applyNumberFormat="1" applyFont="1" applyAlignment="1"/>
    <xf numFmtId="0" fontId="32" fillId="0" borderId="0" xfId="0" applyFont="1" applyAlignment="1">
      <alignment horizontal="right"/>
    </xf>
    <xf numFmtId="0" fontId="32" fillId="0" borderId="0" xfId="0" applyFont="1" applyAlignment="1">
      <alignment horizontal="left"/>
    </xf>
    <xf numFmtId="174" fontId="31" fillId="0" borderId="0" xfId="0" applyNumberFormat="1" applyFont="1" applyAlignment="1">
      <alignment horizontal="right"/>
    </xf>
    <xf numFmtId="0" fontId="0" fillId="0" borderId="10" xfId="0" applyFont="1" applyBorder="1"/>
    <xf numFmtId="3" fontId="18" fillId="0" borderId="11" xfId="0" applyNumberFormat="1" applyFont="1" applyBorder="1"/>
    <xf numFmtId="0" fontId="0" fillId="0" borderId="12" xfId="0" applyFont="1" applyBorder="1"/>
    <xf numFmtId="3" fontId="18" fillId="0" borderId="13" xfId="0" applyNumberFormat="1" applyFont="1" applyBorder="1"/>
    <xf numFmtId="0" fontId="33" fillId="0" borderId="15" xfId="0" applyFont="1" applyBorder="1" applyAlignment="1">
      <alignment horizontal="centerContinuous"/>
    </xf>
    <xf numFmtId="0" fontId="18" fillId="0" borderId="17" xfId="0" applyFont="1" applyBorder="1" applyAlignment="1">
      <alignment horizontal="centerContinuous"/>
    </xf>
    <xf numFmtId="176" fontId="0" fillId="0" borderId="0" xfId="0" applyNumberFormat="1"/>
    <xf numFmtId="0" fontId="16" fillId="0" borderId="0" xfId="0" applyFont="1" applyAlignment="1">
      <alignment horizontal="right"/>
    </xf>
    <xf numFmtId="176" fontId="0" fillId="0" borderId="0" xfId="0" applyNumberFormat="1" applyFill="1"/>
    <xf numFmtId="177" fontId="0" fillId="0" borderId="0" xfId="0" applyNumberFormat="1"/>
    <xf numFmtId="178" fontId="18" fillId="0" borderId="0" xfId="0" applyNumberFormat="1" applyFont="1"/>
    <xf numFmtId="176" fontId="0" fillId="0" borderId="2" xfId="0" applyNumberFormat="1" applyBorder="1"/>
    <xf numFmtId="176" fontId="0" fillId="0" borderId="14" xfId="0" applyNumberFormat="1" applyBorder="1"/>
    <xf numFmtId="173" fontId="18" fillId="0" borderId="0" xfId="0" applyNumberFormat="1" applyFont="1"/>
    <xf numFmtId="178" fontId="0" fillId="0" borderId="0" xfId="0" applyNumberFormat="1" applyFont="1"/>
    <xf numFmtId="179" fontId="18" fillId="0" borderId="0" xfId="0" applyNumberFormat="1" applyFont="1"/>
    <xf numFmtId="0" fontId="0" fillId="0" borderId="0" xfId="0" applyAlignment="1">
      <alignment horizontal="left"/>
    </xf>
    <xf numFmtId="10" fontId="0" fillId="0" borderId="0" xfId="0" applyNumberFormat="1" applyFont="1"/>
    <xf numFmtId="0" fontId="0" fillId="0" borderId="0" xfId="0" applyBorder="1" applyAlignment="1">
      <alignment horizontal="left" indent="1"/>
    </xf>
    <xf numFmtId="177" fontId="0" fillId="0" borderId="0" xfId="0" applyNumberFormat="1" applyBorder="1"/>
    <xf numFmtId="4" fontId="0" fillId="0" borderId="0" xfId="0" applyNumberFormat="1"/>
    <xf numFmtId="0" fontId="5" fillId="0" borderId="0" xfId="0" applyFont="1" applyBorder="1" applyAlignment="1">
      <alignment horizontal="left"/>
    </xf>
    <xf numFmtId="180" fontId="0" fillId="0" borderId="0" xfId="0" applyNumberFormat="1"/>
    <xf numFmtId="176" fontId="0" fillId="0" borderId="0" xfId="0" applyNumberFormat="1" applyBorder="1"/>
    <xf numFmtId="176" fontId="0" fillId="0" borderId="20" xfId="0" applyNumberFormat="1" applyBorder="1"/>
    <xf numFmtId="176" fontId="5" fillId="0" borderId="20" xfId="0" applyNumberFormat="1" applyFont="1" applyBorder="1"/>
    <xf numFmtId="174" fontId="5" fillId="0" borderId="0" xfId="0" applyNumberFormat="1" applyFont="1"/>
    <xf numFmtId="176" fontId="5" fillId="0" borderId="0" xfId="0" applyNumberFormat="1" applyFont="1"/>
    <xf numFmtId="3" fontId="0" fillId="0" borderId="7" xfId="0" applyNumberFormat="1" applyBorder="1"/>
    <xf numFmtId="3" fontId="0" fillId="0" borderId="9" xfId="0" applyNumberFormat="1" applyBorder="1"/>
    <xf numFmtId="0" fontId="0" fillId="0" borderId="0" xfId="0" applyFont="1" applyBorder="1"/>
    <xf numFmtId="3" fontId="18" fillId="0" borderId="0" xfId="0" applyNumberFormat="1" applyFont="1" applyBorder="1"/>
    <xf numFmtId="0" fontId="0" fillId="0" borderId="2" xfId="0" applyBorder="1" applyAlignment="1">
      <alignment horizontal="left"/>
    </xf>
    <xf numFmtId="0" fontId="0" fillId="0" borderId="14" xfId="0" applyBorder="1" applyAlignment="1">
      <alignment horizontal="left"/>
    </xf>
    <xf numFmtId="0" fontId="0" fillId="0" borderId="0" xfId="0" applyBorder="1" applyAlignment="1">
      <alignment horizontal="left"/>
    </xf>
    <xf numFmtId="0" fontId="33" fillId="0" borderId="0" xfId="0" applyFont="1" applyAlignment="1">
      <alignment horizontal="left" indent="1"/>
    </xf>
    <xf numFmtId="181" fontId="0" fillId="0" borderId="20" xfId="0" applyNumberFormat="1" applyBorder="1"/>
    <xf numFmtId="176" fontId="0" fillId="0" borderId="20" xfId="0" applyNumberFormat="1" applyFill="1" applyBorder="1"/>
    <xf numFmtId="0" fontId="1" fillId="0" borderId="0" xfId="19"/>
    <xf numFmtId="0" fontId="22" fillId="0" borderId="0" xfId="19" applyFont="1"/>
    <xf numFmtId="17" fontId="1" fillId="0" borderId="0" xfId="19" applyNumberFormat="1"/>
    <xf numFmtId="2" fontId="35" fillId="0" borderId="0" xfId="19" applyNumberFormat="1" applyFont="1"/>
    <xf numFmtId="41" fontId="1" fillId="0" borderId="0" xfId="19" applyNumberFormat="1"/>
    <xf numFmtId="0" fontId="5" fillId="10" borderId="0" xfId="0" applyFont="1" applyFill="1"/>
    <xf numFmtId="0" fontId="0" fillId="10" borderId="0" xfId="0" applyFill="1"/>
    <xf numFmtId="0" fontId="5" fillId="10" borderId="1" xfId="0" applyFont="1" applyFill="1" applyBorder="1"/>
    <xf numFmtId="0" fontId="5" fillId="10" borderId="15" xfId="0" applyFont="1" applyFill="1" applyBorder="1" applyAlignment="1">
      <alignment horizontal="center"/>
    </xf>
    <xf numFmtId="0" fontId="5" fillId="10" borderId="16" xfId="0" applyFont="1" applyFill="1" applyBorder="1" applyAlignment="1">
      <alignment horizontal="center"/>
    </xf>
    <xf numFmtId="0" fontId="5" fillId="10" borderId="17" xfId="0" applyFont="1" applyFill="1" applyBorder="1" applyAlignment="1">
      <alignment horizontal="center"/>
    </xf>
    <xf numFmtId="3" fontId="0" fillId="10" borderId="20" xfId="0" applyNumberFormat="1" applyFill="1" applyBorder="1"/>
    <xf numFmtId="3" fontId="0" fillId="11" borderId="0" xfId="0" applyNumberFormat="1" applyFill="1"/>
    <xf numFmtId="0" fontId="0" fillId="0" borderId="0" xfId="0" applyFont="1" applyAlignment="1">
      <alignment horizontal="right"/>
    </xf>
    <xf numFmtId="174" fontId="0" fillId="0" borderId="0" xfId="0" applyNumberFormat="1" applyFont="1"/>
    <xf numFmtId="174" fontId="5" fillId="0" borderId="20" xfId="0" applyNumberFormat="1" applyFont="1" applyBorder="1"/>
    <xf numFmtId="3" fontId="0" fillId="11" borderId="20" xfId="0" applyNumberFormat="1" applyFill="1" applyBorder="1"/>
    <xf numFmtId="43" fontId="5" fillId="0" borderId="0" xfId="1" applyFont="1" applyAlignment="1">
      <alignment wrapText="1"/>
    </xf>
    <xf numFmtId="1" fontId="0" fillId="0" borderId="0" xfId="1" applyNumberFormat="1" applyFont="1"/>
    <xf numFmtId="0" fontId="15" fillId="0" borderId="0" xfId="0" applyFont="1"/>
    <xf numFmtId="0" fontId="36" fillId="0" borderId="0" xfId="0" applyFont="1"/>
    <xf numFmtId="0" fontId="0" fillId="0" borderId="0" xfId="0" applyAlignment="1">
      <alignment wrapText="1"/>
    </xf>
    <xf numFmtId="0" fontId="0" fillId="0" borderId="0" xfId="0" quotePrefix="1"/>
    <xf numFmtId="0" fontId="0" fillId="0" borderId="0" xfId="0" quotePrefix="1" applyFill="1"/>
    <xf numFmtId="7" fontId="6" fillId="0" borderId="0" xfId="4" applyNumberFormat="1" applyBorder="1"/>
    <xf numFmtId="0" fontId="37" fillId="0" borderId="1" xfId="0" applyFont="1" applyBorder="1"/>
    <xf numFmtId="0" fontId="38" fillId="0" borderId="1" xfId="0" applyFont="1" applyBorder="1" applyAlignment="1">
      <alignment vertical="top" wrapText="1"/>
    </xf>
    <xf numFmtId="0" fontId="5" fillId="0" borderId="2" xfId="0" applyFont="1" applyBorder="1" applyAlignment="1">
      <alignment horizontal="center"/>
    </xf>
    <xf numFmtId="0" fontId="8" fillId="8" borderId="0" xfId="4" applyFont="1" applyFill="1"/>
    <xf numFmtId="0" fontId="31" fillId="0" borderId="0" xfId="0" applyFont="1" applyAlignment="1">
      <alignment horizontal="left" indent="1"/>
    </xf>
    <xf numFmtId="0" fontId="39" fillId="0" borderId="0" xfId="19" applyFont="1"/>
    <xf numFmtId="0" fontId="0" fillId="10" borderId="0" xfId="0" applyFill="1" applyAlignment="1">
      <alignment horizontal="right"/>
    </xf>
    <xf numFmtId="0" fontId="1" fillId="10" borderId="0" xfId="19" applyFill="1"/>
    <xf numFmtId="0" fontId="1" fillId="11" borderId="0" xfId="19" applyFill="1"/>
    <xf numFmtId="41" fontId="1" fillId="11" borderId="0" xfId="19" applyNumberFormat="1" applyFill="1"/>
    <xf numFmtId="0" fontId="5" fillId="10" borderId="1" xfId="0" applyFont="1" applyFill="1" applyBorder="1" applyAlignment="1">
      <alignment horizontal="center"/>
    </xf>
    <xf numFmtId="182" fontId="1" fillId="10" borderId="0" xfId="19" applyNumberFormat="1" applyFill="1" applyAlignment="1">
      <alignment horizontal="center"/>
    </xf>
    <xf numFmtId="0" fontId="40" fillId="10" borderId="0" xfId="19" applyFont="1" applyFill="1"/>
    <xf numFmtId="164" fontId="0" fillId="9" borderId="0" xfId="0" applyNumberFormat="1" applyFont="1" applyFill="1"/>
    <xf numFmtId="0" fontId="26" fillId="8" borderId="21" xfId="0" applyFont="1" applyFill="1" applyBorder="1" applyAlignment="1">
      <alignment horizontal="center"/>
    </xf>
    <xf numFmtId="0" fontId="26" fillId="8" borderId="22" xfId="0" quotePrefix="1" applyFont="1" applyFill="1" applyBorder="1" applyAlignment="1">
      <alignment horizontal="center" wrapText="1"/>
    </xf>
    <xf numFmtId="0" fontId="26" fillId="8" borderId="23" xfId="0" quotePrefix="1" applyFont="1" applyFill="1" applyBorder="1" applyAlignment="1">
      <alignment horizontal="center" wrapText="1"/>
    </xf>
    <xf numFmtId="0" fontId="42" fillId="8" borderId="10" xfId="0" applyFont="1" applyFill="1" applyBorder="1" applyAlignment="1">
      <alignment horizontal="center" vertical="center"/>
    </xf>
    <xf numFmtId="0" fontId="26" fillId="8" borderId="0" xfId="0" quotePrefix="1" applyFont="1" applyFill="1" applyAlignment="1">
      <alignment horizontal="center" vertical="center" wrapText="1"/>
    </xf>
    <xf numFmtId="0" fontId="26" fillId="8" borderId="11" xfId="0" quotePrefix="1" applyFont="1" applyFill="1" applyBorder="1" applyAlignment="1">
      <alignment horizontal="center" vertical="center" wrapText="1"/>
    </xf>
    <xf numFmtId="0" fontId="27" fillId="0" borderId="10" xfId="0" applyFont="1" applyBorder="1"/>
    <xf numFmtId="172" fontId="27" fillId="8" borderId="0" xfId="2" applyNumberFormat="1" applyFont="1" applyFill="1" applyAlignment="1">
      <alignment horizontal="right"/>
    </xf>
    <xf numFmtId="0" fontId="27" fillId="8" borderId="10" xfId="0" quotePrefix="1" applyFont="1" applyFill="1" applyBorder="1" applyAlignment="1">
      <alignment horizontal="left"/>
    </xf>
    <xf numFmtId="0" fontId="27" fillId="8" borderId="10" xfId="0" applyFont="1" applyFill="1" applyBorder="1"/>
    <xf numFmtId="172" fontId="27" fillId="8" borderId="11" xfId="2" applyNumberFormat="1" applyFont="1" applyFill="1" applyBorder="1" applyAlignment="1">
      <alignment horizontal="right"/>
    </xf>
    <xf numFmtId="0" fontId="27" fillId="8" borderId="12" xfId="0" quotePrefix="1" applyFont="1" applyFill="1" applyBorder="1" applyAlignment="1">
      <alignment horizontal="left"/>
    </xf>
    <xf numFmtId="172" fontId="27" fillId="8" borderId="2" xfId="2" applyNumberFormat="1" applyFont="1" applyFill="1" applyBorder="1" applyAlignment="1">
      <alignment horizontal="right"/>
    </xf>
    <xf numFmtId="172" fontId="27" fillId="8" borderId="13" xfId="2" applyNumberFormat="1" applyFont="1" applyFill="1" applyBorder="1" applyAlignment="1">
      <alignment horizontal="right"/>
    </xf>
    <xf numFmtId="0" fontId="42" fillId="8" borderId="0" xfId="0" applyFont="1" applyFill="1"/>
    <xf numFmtId="16" fontId="0" fillId="10" borderId="0" xfId="0" quotePrefix="1" applyNumberFormat="1" applyFill="1"/>
    <xf numFmtId="167" fontId="29" fillId="9" borderId="14" xfId="1" applyNumberFormat="1" applyFont="1" applyFill="1" applyBorder="1"/>
    <xf numFmtId="165" fontId="29" fillId="9" borderId="14" xfId="1" applyNumberFormat="1" applyFont="1" applyFill="1" applyBorder="1"/>
    <xf numFmtId="0" fontId="4" fillId="0" borderId="0" xfId="4" applyFont="1"/>
    <xf numFmtId="0" fontId="15" fillId="0" borderId="0" xfId="4" applyFont="1"/>
    <xf numFmtId="0" fontId="44" fillId="0" borderId="0" xfId="10" applyFont="1"/>
    <xf numFmtId="0" fontId="44" fillId="0" borderId="0" xfId="10" applyFont="1" applyAlignment="1">
      <alignment wrapText="1"/>
    </xf>
    <xf numFmtId="0" fontId="44" fillId="0" borderId="0" xfId="10" quotePrefix="1" applyFont="1" applyAlignment="1">
      <alignment horizontal="left"/>
    </xf>
    <xf numFmtId="0" fontId="44" fillId="0" borderId="0" xfId="10" quotePrefix="1" applyFont="1" applyAlignment="1">
      <alignment horizontal="left" wrapText="1"/>
    </xf>
    <xf numFmtId="0" fontId="44" fillId="0" borderId="1" xfId="10" quotePrefix="1" applyFont="1" applyBorder="1" applyAlignment="1">
      <alignment horizontal="left" vertical="top" wrapText="1"/>
    </xf>
    <xf numFmtId="166" fontId="9" fillId="0" borderId="20" xfId="4" applyNumberFormat="1" applyFont="1" applyFill="1" applyBorder="1"/>
    <xf numFmtId="166" fontId="9" fillId="0" borderId="2" xfId="4" applyNumberFormat="1" applyFont="1" applyFill="1" applyBorder="1"/>
    <xf numFmtId="0" fontId="28" fillId="0" borderId="0" xfId="0" applyFont="1" applyBorder="1" applyAlignment="1"/>
    <xf numFmtId="0" fontId="47" fillId="0" borderId="0" xfId="0" applyFont="1"/>
    <xf numFmtId="0" fontId="0" fillId="0" borderId="1" xfId="10" quotePrefix="1" applyFont="1" applyBorder="1" applyAlignment="1">
      <alignment horizontal="left" vertical="top" wrapText="1"/>
    </xf>
    <xf numFmtId="166" fontId="9" fillId="0" borderId="8" xfId="4" applyNumberFormat="1" applyFont="1" applyBorder="1" applyAlignment="1">
      <alignment horizontal="right"/>
    </xf>
    <xf numFmtId="168" fontId="6" fillId="0" borderId="8" xfId="4" applyNumberFormat="1" applyBorder="1" applyAlignment="1">
      <alignment horizontal="right"/>
    </xf>
    <xf numFmtId="169" fontId="6" fillId="0" borderId="8" xfId="4" applyNumberFormat="1" applyBorder="1" applyAlignment="1">
      <alignment horizontal="right"/>
    </xf>
    <xf numFmtId="169" fontId="6" fillId="0" borderId="8" xfId="4" applyNumberFormat="1" applyFont="1" applyBorder="1" applyAlignment="1">
      <alignment horizontal="right"/>
    </xf>
    <xf numFmtId="3" fontId="6" fillId="0" borderId="8" xfId="4" applyNumberFormat="1" applyBorder="1" applyAlignment="1">
      <alignment horizontal="right"/>
    </xf>
    <xf numFmtId="170" fontId="6" fillId="0" borderId="8" xfId="4" applyNumberFormat="1" applyBorder="1" applyAlignment="1">
      <alignment horizontal="right"/>
    </xf>
    <xf numFmtId="169" fontId="9" fillId="0" borderId="8" xfId="4" applyNumberFormat="1" applyFont="1" applyBorder="1" applyAlignment="1">
      <alignment horizontal="right"/>
    </xf>
    <xf numFmtId="169" fontId="6" fillId="0" borderId="9" xfId="4" applyNumberFormat="1" applyBorder="1" applyAlignment="1">
      <alignment horizontal="right"/>
    </xf>
    <xf numFmtId="166" fontId="9" fillId="0" borderId="1" xfId="4" applyNumberFormat="1" applyFont="1" applyBorder="1" applyAlignment="1">
      <alignment horizontal="right"/>
    </xf>
    <xf numFmtId="166" fontId="6" fillId="0" borderId="8" xfId="4" applyNumberFormat="1" applyBorder="1" applyAlignment="1">
      <alignment horizontal="right"/>
    </xf>
    <xf numFmtId="5" fontId="9" fillId="0" borderId="1" xfId="4" applyNumberFormat="1" applyFont="1" applyBorder="1" applyAlignment="1">
      <alignment horizontal="right"/>
    </xf>
    <xf numFmtId="166" fontId="6" fillId="0" borderId="0" xfId="4" applyNumberFormat="1" applyAlignment="1">
      <alignment horizontal="right"/>
    </xf>
    <xf numFmtId="166" fontId="9" fillId="0" borderId="3" xfId="4" applyNumberFormat="1" applyFont="1" applyBorder="1" applyAlignment="1">
      <alignment horizontal="right"/>
    </xf>
    <xf numFmtId="0" fontId="48" fillId="0" borderId="0" xfId="0" quotePrefix="1" applyFont="1" applyAlignment="1">
      <alignment horizontal="left"/>
    </xf>
    <xf numFmtId="0" fontId="48" fillId="0" borderId="0" xfId="0" applyFont="1" applyBorder="1" applyAlignment="1"/>
    <xf numFmtId="0" fontId="45" fillId="8" borderId="0" xfId="0" applyFont="1" applyFill="1"/>
    <xf numFmtId="0" fontId="4" fillId="8" borderId="0" xfId="0" applyFont="1" applyFill="1"/>
    <xf numFmtId="0" fontId="4" fillId="8" borderId="0" xfId="0" applyFont="1" applyFill="1" applyBorder="1"/>
    <xf numFmtId="0" fontId="4" fillId="8" borderId="0" xfId="4" applyFont="1" applyFill="1"/>
    <xf numFmtId="0" fontId="21" fillId="8" borderId="0" xfId="4" applyFont="1" applyFill="1"/>
    <xf numFmtId="0" fontId="0" fillId="8" borderId="0" xfId="0" applyFont="1" applyFill="1"/>
    <xf numFmtId="0" fontId="4" fillId="8" borderId="0" xfId="4" applyFont="1" applyFill="1" applyAlignment="1">
      <alignment horizontal="center"/>
    </xf>
    <xf numFmtId="0" fontId="5" fillId="8" borderId="0" xfId="0" applyFont="1" applyFill="1" applyBorder="1" applyAlignment="1">
      <alignment horizontal="center"/>
    </xf>
    <xf numFmtId="0" fontId="4" fillId="8" borderId="0" xfId="4" applyFont="1" applyFill="1" applyAlignment="1">
      <alignment horizontal="left"/>
    </xf>
    <xf numFmtId="3" fontId="4" fillId="8" borderId="0" xfId="4" applyNumberFormat="1" applyFont="1" applyFill="1"/>
    <xf numFmtId="3" fontId="4" fillId="8" borderId="0" xfId="4" applyNumberFormat="1" applyFont="1" applyFill="1" applyBorder="1" applyAlignment="1">
      <alignment horizontal="center"/>
    </xf>
    <xf numFmtId="3" fontId="4" fillId="8" borderId="0" xfId="1" applyNumberFormat="1" applyFont="1" applyFill="1"/>
    <xf numFmtId="0" fontId="5" fillId="8" borderId="0" xfId="1" applyNumberFormat="1" applyFont="1" applyFill="1" applyBorder="1" applyAlignment="1">
      <alignment horizontal="center"/>
    </xf>
    <xf numFmtId="0" fontId="7" fillId="8" borderId="0" xfId="4" applyFont="1" applyFill="1" applyBorder="1" applyAlignment="1">
      <alignment horizontal="center"/>
    </xf>
    <xf numFmtId="3" fontId="4" fillId="8" borderId="2" xfId="4" applyNumberFormat="1" applyFont="1" applyFill="1" applyBorder="1" applyAlignment="1">
      <alignment horizontal="center"/>
    </xf>
    <xf numFmtId="3" fontId="5" fillId="8" borderId="2" xfId="1" applyNumberFormat="1" applyFont="1" applyFill="1" applyBorder="1" applyAlignment="1">
      <alignment horizontal="center"/>
    </xf>
    <xf numFmtId="0" fontId="5" fillId="8" borderId="2" xfId="0" applyFont="1" applyFill="1" applyBorder="1" applyAlignment="1">
      <alignment horizontal="right"/>
    </xf>
    <xf numFmtId="0" fontId="5" fillId="8" borderId="0" xfId="0" applyFont="1" applyFill="1" applyBorder="1" applyAlignment="1">
      <alignment horizontal="right"/>
    </xf>
    <xf numFmtId="0" fontId="7" fillId="8" borderId="0" xfId="4" applyFont="1" applyFill="1"/>
    <xf numFmtId="3" fontId="4" fillId="8" borderId="0" xfId="4" applyNumberFormat="1" applyFont="1" applyFill="1" applyBorder="1"/>
    <xf numFmtId="3" fontId="4" fillId="8" borderId="0" xfId="1" applyNumberFormat="1" applyFont="1" applyFill="1" applyBorder="1"/>
    <xf numFmtId="3" fontId="4" fillId="8" borderId="0" xfId="0" applyNumberFormat="1" applyFont="1" applyFill="1" applyBorder="1"/>
    <xf numFmtId="0" fontId="0" fillId="8" borderId="0" xfId="4" quotePrefix="1" applyFont="1" applyFill="1" applyAlignment="1">
      <alignment horizontal="left"/>
    </xf>
    <xf numFmtId="3" fontId="4" fillId="8" borderId="0" xfId="4" applyNumberFormat="1" applyFont="1" applyFill="1" applyBorder="1" applyAlignment="1">
      <alignment horizontal="right"/>
    </xf>
    <xf numFmtId="3" fontId="4" fillId="8" borderId="0" xfId="1" applyNumberFormat="1" applyFont="1" applyFill="1" applyBorder="1" applyAlignment="1">
      <alignment horizontal="right"/>
    </xf>
    <xf numFmtId="0" fontId="0" fillId="8" borderId="0" xfId="4" applyFont="1" applyFill="1"/>
    <xf numFmtId="0" fontId="19" fillId="8" borderId="0" xfId="0" applyFont="1" applyFill="1"/>
    <xf numFmtId="172" fontId="19" fillId="8" borderId="0" xfId="2" applyNumberFormat="1" applyFont="1" applyFill="1"/>
    <xf numFmtId="0" fontId="0" fillId="8" borderId="0" xfId="4" applyFont="1" applyFill="1" applyBorder="1"/>
    <xf numFmtId="3" fontId="4" fillId="8" borderId="2" xfId="4" applyNumberFormat="1" applyFont="1" applyFill="1" applyBorder="1" applyAlignment="1">
      <alignment horizontal="right"/>
    </xf>
    <xf numFmtId="0" fontId="5" fillId="8" borderId="0" xfId="4" applyFont="1" applyFill="1"/>
    <xf numFmtId="3" fontId="5" fillId="8" borderId="0" xfId="4" applyNumberFormat="1" applyFont="1" applyFill="1" applyBorder="1" applyAlignment="1">
      <alignment horizontal="right"/>
    </xf>
    <xf numFmtId="3" fontId="5" fillId="8" borderId="0" xfId="1" applyNumberFormat="1" applyFont="1" applyFill="1" applyBorder="1" applyAlignment="1">
      <alignment horizontal="right"/>
    </xf>
    <xf numFmtId="3" fontId="5" fillId="8" borderId="14" xfId="1" applyNumberFormat="1" applyFont="1" applyFill="1" applyBorder="1" applyAlignment="1">
      <alignment horizontal="right"/>
    </xf>
    <xf numFmtId="0" fontId="0" fillId="8" borderId="2" xfId="4" quotePrefix="1" applyFont="1" applyFill="1" applyBorder="1" applyAlignment="1">
      <alignment horizontal="left"/>
    </xf>
    <xf numFmtId="3" fontId="5" fillId="8" borderId="5" xfId="4" applyNumberFormat="1" applyFont="1" applyFill="1" applyBorder="1" applyAlignment="1">
      <alignment horizontal="right"/>
    </xf>
    <xf numFmtId="3" fontId="5" fillId="8" borderId="5" xfId="1" applyNumberFormat="1" applyFont="1" applyFill="1" applyBorder="1" applyAlignment="1">
      <alignment horizontal="right"/>
    </xf>
    <xf numFmtId="3" fontId="5" fillId="8" borderId="14" xfId="0" applyNumberFormat="1" applyFont="1" applyFill="1" applyBorder="1"/>
    <xf numFmtId="0" fontId="5" fillId="8" borderId="14" xfId="4" applyFont="1" applyFill="1" applyBorder="1"/>
    <xf numFmtId="3" fontId="5" fillId="8" borderId="14" xfId="4" applyNumberFormat="1" applyFont="1" applyFill="1" applyBorder="1" applyAlignment="1">
      <alignment horizontal="right"/>
    </xf>
    <xf numFmtId="1" fontId="0" fillId="8" borderId="0" xfId="0" applyNumberFormat="1" applyFill="1"/>
    <xf numFmtId="0" fontId="0" fillId="8" borderId="2" xfId="4" applyFont="1" applyFill="1" applyBorder="1"/>
    <xf numFmtId="3" fontId="0" fillId="8" borderId="0" xfId="0" applyNumberFormat="1" applyFont="1" applyFill="1" applyBorder="1" applyAlignment="1">
      <alignment horizontal="right"/>
    </xf>
    <xf numFmtId="0" fontId="5" fillId="8" borderId="6" xfId="4" applyFont="1" applyFill="1" applyBorder="1"/>
    <xf numFmtId="3" fontId="5" fillId="8" borderId="4" xfId="4" applyNumberFormat="1" applyFont="1" applyFill="1" applyBorder="1" applyAlignment="1">
      <alignment horizontal="right"/>
    </xf>
    <xf numFmtId="3" fontId="5" fillId="8" borderId="3" xfId="1" applyNumberFormat="1" applyFont="1" applyFill="1" applyBorder="1" applyAlignment="1">
      <alignment horizontal="right"/>
    </xf>
    <xf numFmtId="0" fontId="5" fillId="8" borderId="0" xfId="0" applyFont="1" applyFill="1"/>
    <xf numFmtId="3" fontId="5" fillId="8" borderId="4" xfId="1" applyNumberFormat="1" applyFont="1" applyFill="1" applyBorder="1" applyAlignment="1">
      <alignment horizontal="right"/>
    </xf>
    <xf numFmtId="3" fontId="4" fillId="8" borderId="0" xfId="4" applyNumberFormat="1" applyFont="1" applyFill="1" applyAlignment="1">
      <alignment horizontal="right"/>
    </xf>
    <xf numFmtId="3" fontId="4" fillId="8" borderId="0" xfId="0" applyNumberFormat="1" applyFont="1" applyFill="1"/>
    <xf numFmtId="3" fontId="4" fillId="8" borderId="4" xfId="4" applyNumberFormat="1" applyFont="1" applyFill="1" applyBorder="1" applyAlignment="1">
      <alignment horizontal="right"/>
    </xf>
    <xf numFmtId="3" fontId="4" fillId="8" borderId="3" xfId="1" applyNumberFormat="1" applyFont="1" applyFill="1" applyBorder="1" applyAlignment="1">
      <alignment horizontal="right"/>
    </xf>
    <xf numFmtId="3" fontId="4" fillId="8" borderId="4" xfId="1" applyNumberFormat="1" applyFont="1" applyFill="1" applyBorder="1" applyAlignment="1">
      <alignment horizontal="right"/>
    </xf>
    <xf numFmtId="0" fontId="5" fillId="8" borderId="0" xfId="4" applyFont="1" applyFill="1" applyBorder="1"/>
    <xf numFmtId="3" fontId="31" fillId="8" borderId="0" xfId="1" applyNumberFormat="1" applyFont="1" applyFill="1" applyBorder="1" applyAlignment="1">
      <alignment horizontal="right"/>
    </xf>
    <xf numFmtId="0" fontId="5" fillId="8" borderId="0" xfId="4" quotePrefix="1" applyFont="1" applyFill="1" applyBorder="1"/>
    <xf numFmtId="0" fontId="21" fillId="8" borderId="0" xfId="0" applyFont="1" applyFill="1"/>
    <xf numFmtId="38" fontId="4" fillId="8" borderId="0" xfId="0" applyNumberFormat="1" applyFont="1" applyFill="1" applyBorder="1"/>
    <xf numFmtId="38" fontId="4" fillId="8" borderId="0" xfId="0" applyNumberFormat="1" applyFont="1" applyFill="1"/>
    <xf numFmtId="0" fontId="26" fillId="8" borderId="29" xfId="0" quotePrefix="1" applyFont="1" applyFill="1" applyBorder="1" applyAlignment="1">
      <alignment horizontal="center"/>
    </xf>
    <xf numFmtId="0" fontId="27" fillId="8" borderId="34" xfId="0" applyFont="1" applyFill="1" applyBorder="1"/>
    <xf numFmtId="0" fontId="51" fillId="12" borderId="34" xfId="0" applyFont="1" applyFill="1" applyBorder="1"/>
    <xf numFmtId="0" fontId="27" fillId="8" borderId="35" xfId="0" applyFont="1" applyFill="1" applyBorder="1"/>
    <xf numFmtId="0" fontId="26" fillId="8" borderId="24" xfId="0" quotePrefix="1" applyFont="1" applyFill="1" applyBorder="1" applyAlignment="1">
      <alignment horizontal="center"/>
    </xf>
    <xf numFmtId="0" fontId="53" fillId="8" borderId="37" xfId="20" applyFont="1" applyFill="1" applyBorder="1" applyAlignment="1">
      <alignment horizontal="left"/>
    </xf>
    <xf numFmtId="0" fontId="53" fillId="8" borderId="37" xfId="20" quotePrefix="1" applyFont="1" applyFill="1" applyBorder="1" applyAlignment="1">
      <alignment horizontal="left"/>
    </xf>
    <xf numFmtId="0" fontId="53" fillId="8" borderId="39" xfId="20" quotePrefix="1" applyFont="1" applyFill="1" applyBorder="1" applyAlignment="1">
      <alignment horizontal="left"/>
    </xf>
    <xf numFmtId="0" fontId="52" fillId="12" borderId="38" xfId="20" quotePrefix="1" applyFont="1" applyFill="1" applyBorder="1"/>
    <xf numFmtId="0" fontId="52" fillId="12" borderId="37" xfId="20" quotePrefix="1" applyFont="1" applyFill="1" applyBorder="1" applyAlignment="1">
      <alignment horizontal="left"/>
    </xf>
    <xf numFmtId="164" fontId="0" fillId="12" borderId="0" xfId="0" applyNumberFormat="1" applyFill="1" applyAlignment="1">
      <alignment horizontal="center"/>
    </xf>
    <xf numFmtId="0" fontId="51" fillId="12" borderId="33" xfId="0" applyFont="1" applyFill="1" applyBorder="1" applyAlignment="1">
      <alignment horizontal="left"/>
    </xf>
    <xf numFmtId="0" fontId="54" fillId="8" borderId="0" xfId="0" applyFont="1" applyFill="1"/>
    <xf numFmtId="0" fontId="55" fillId="12" borderId="36" xfId="20" quotePrefix="1" applyFont="1" applyFill="1" applyBorder="1" applyAlignment="1">
      <alignment horizontal="left"/>
    </xf>
    <xf numFmtId="0" fontId="46" fillId="8" borderId="24" xfId="10" quotePrefix="1" applyFont="1" applyFill="1" applyBorder="1" applyAlignment="1">
      <alignment horizontal="center" vertical="top" wrapText="1"/>
    </xf>
    <xf numFmtId="0" fontId="44" fillId="0" borderId="9" xfId="10" quotePrefix="1" applyFont="1" applyBorder="1" applyAlignment="1">
      <alignment horizontal="left" vertical="top" wrapText="1"/>
    </xf>
    <xf numFmtId="0" fontId="4" fillId="0" borderId="1" xfId="10" quotePrefix="1" applyFont="1" applyBorder="1" applyAlignment="1">
      <alignment horizontal="left" vertical="top" wrapText="1"/>
    </xf>
    <xf numFmtId="0" fontId="44" fillId="8" borderId="1" xfId="10" quotePrefix="1" applyFont="1" applyFill="1" applyBorder="1" applyAlignment="1">
      <alignment horizontal="left" vertical="top" wrapText="1"/>
    </xf>
    <xf numFmtId="0" fontId="44" fillId="8" borderId="31" xfId="10" quotePrefix="1" applyFont="1" applyFill="1" applyBorder="1" applyAlignment="1">
      <alignment horizontal="left" vertical="top" wrapText="1"/>
    </xf>
    <xf numFmtId="0" fontId="44" fillId="0" borderId="0" xfId="10" applyFont="1" applyAlignment="1">
      <alignment vertical="top" wrapText="1"/>
    </xf>
    <xf numFmtId="0" fontId="46" fillId="0" borderId="26" xfId="10" applyFont="1" applyBorder="1" applyAlignment="1">
      <alignment horizontal="center" vertical="top"/>
    </xf>
    <xf numFmtId="0" fontId="46" fillId="0" borderId="0" xfId="10" applyFont="1" applyAlignment="1">
      <alignment horizontal="center" vertical="top"/>
    </xf>
    <xf numFmtId="0" fontId="46" fillId="8" borderId="30" xfId="10" applyFont="1" applyFill="1" applyBorder="1" applyAlignment="1">
      <alignment horizontal="center" vertical="top" wrapText="1"/>
    </xf>
    <xf numFmtId="0" fontId="44" fillId="0" borderId="27" xfId="10" quotePrefix="1" applyFont="1" applyBorder="1" applyAlignment="1">
      <alignment horizontal="left" vertical="top" wrapText="1"/>
    </xf>
    <xf numFmtId="0" fontId="44" fillId="0" borderId="25" xfId="10" quotePrefix="1" applyFont="1" applyBorder="1" applyAlignment="1">
      <alignment horizontal="left" vertical="top" wrapText="1"/>
    </xf>
    <xf numFmtId="0" fontId="44" fillId="0" borderId="25" xfId="0" applyFont="1" applyBorder="1" applyAlignment="1">
      <alignment vertical="top"/>
    </xf>
    <xf numFmtId="0" fontId="44" fillId="0" borderId="32" xfId="10" quotePrefix="1" applyFont="1" applyBorder="1" applyAlignment="1">
      <alignment horizontal="left" vertical="top" wrapText="1"/>
    </xf>
    <xf numFmtId="2" fontId="0" fillId="0" borderId="0" xfId="0" applyNumberFormat="1" applyFont="1"/>
    <xf numFmtId="0" fontId="34" fillId="0" borderId="0" xfId="19" applyFont="1"/>
    <xf numFmtId="0" fontId="1" fillId="0" borderId="0" xfId="19" applyAlignment="1">
      <alignment horizontal="right"/>
    </xf>
    <xf numFmtId="3" fontId="22" fillId="0" borderId="0" xfId="19" applyNumberFormat="1" applyFont="1"/>
    <xf numFmtId="14" fontId="1" fillId="0" borderId="0" xfId="19" applyNumberFormat="1"/>
    <xf numFmtId="182" fontId="1" fillId="0" borderId="0" xfId="19" applyNumberFormat="1"/>
    <xf numFmtId="183" fontId="1" fillId="0" borderId="0" xfId="19" applyNumberFormat="1"/>
    <xf numFmtId="184" fontId="1" fillId="0" borderId="0" xfId="19" applyNumberFormat="1"/>
    <xf numFmtId="185" fontId="1" fillId="0" borderId="0" xfId="19" applyNumberFormat="1"/>
    <xf numFmtId="2" fontId="56" fillId="0" borderId="0" xfId="19" applyNumberFormat="1" applyFont="1"/>
    <xf numFmtId="0" fontId="4" fillId="0" borderId="0" xfId="4" applyFont="1" applyFill="1"/>
    <xf numFmtId="0" fontId="0" fillId="0" borderId="0" xfId="4" applyFont="1" applyFill="1"/>
    <xf numFmtId="0" fontId="9" fillId="0" borderId="0" xfId="4" applyFont="1"/>
    <xf numFmtId="166" fontId="9" fillId="0" borderId="20" xfId="4" applyNumberFormat="1" applyFont="1" applyBorder="1"/>
    <xf numFmtId="0" fontId="12" fillId="0" borderId="0" xfId="4" applyFont="1"/>
    <xf numFmtId="169" fontId="9" fillId="0" borderId="24" xfId="4" applyNumberFormat="1" applyFont="1" applyBorder="1"/>
    <xf numFmtId="0" fontId="6" fillId="0" borderId="0" xfId="4" quotePrefix="1"/>
    <xf numFmtId="169" fontId="6" fillId="0" borderId="0" xfId="4" applyNumberFormat="1"/>
    <xf numFmtId="172" fontId="6" fillId="0" borderId="0" xfId="4" applyNumberFormat="1"/>
    <xf numFmtId="169" fontId="9" fillId="0" borderId="0" xfId="4" applyNumberFormat="1" applyFont="1" applyBorder="1"/>
    <xf numFmtId="3" fontId="4" fillId="0" borderId="0" xfId="1" applyNumberFormat="1" applyFont="1" applyFill="1" applyBorder="1" applyAlignment="1">
      <alignment horizontal="right"/>
    </xf>
    <xf numFmtId="0" fontId="0" fillId="0" borderId="0" xfId="4" quotePrefix="1" applyFont="1" applyFill="1" applyAlignment="1">
      <alignment horizontal="left"/>
    </xf>
    <xf numFmtId="2" fontId="0" fillId="0" borderId="0" xfId="1" applyNumberFormat="1" applyFont="1" applyFill="1"/>
    <xf numFmtId="2" fontId="0" fillId="0" borderId="0" xfId="0" applyNumberFormat="1" applyFill="1"/>
    <xf numFmtId="2" fontId="5" fillId="0" borderId="0" xfId="0" applyNumberFormat="1" applyFont="1" applyFill="1" applyAlignment="1">
      <alignment horizontal="right" wrapText="1"/>
    </xf>
    <xf numFmtId="2" fontId="5" fillId="0" borderId="0" xfId="1" applyNumberFormat="1" applyFont="1" applyFill="1" applyAlignment="1">
      <alignment horizontal="right" wrapText="1"/>
    </xf>
    <xf numFmtId="1" fontId="0" fillId="0" borderId="0" xfId="1" applyNumberFormat="1" applyFont="1" applyFill="1"/>
    <xf numFmtId="2" fontId="0" fillId="7" borderId="0" xfId="0" applyNumberFormat="1" applyFill="1"/>
    <xf numFmtId="0" fontId="57" fillId="0" borderId="0" xfId="9" applyFont="1" applyAlignment="1">
      <alignment horizontal="center"/>
    </xf>
    <xf numFmtId="0" fontId="4" fillId="0" borderId="0" xfId="9"/>
    <xf numFmtId="3" fontId="18" fillId="0" borderId="1" xfId="0" applyNumberFormat="1" applyFont="1" applyBorder="1"/>
    <xf numFmtId="3" fontId="0" fillId="0" borderId="0" xfId="0" applyNumberFormat="1" applyAlignment="1">
      <alignment horizontal="center"/>
    </xf>
    <xf numFmtId="0" fontId="31" fillId="0" borderId="0" xfId="0" applyFont="1" applyAlignment="1">
      <alignment horizontal="center"/>
    </xf>
    <xf numFmtId="10" fontId="18" fillId="0" borderId="0" xfId="0" applyNumberFormat="1" applyFont="1" applyFill="1"/>
    <xf numFmtId="178" fontId="18" fillId="0" borderId="0" xfId="0" applyNumberFormat="1" applyFont="1" applyFill="1"/>
    <xf numFmtId="0" fontId="0" fillId="0" borderId="1" xfId="10" quotePrefix="1" applyFont="1" applyFill="1" applyBorder="1" applyAlignment="1">
      <alignment horizontal="left" vertical="top" wrapText="1"/>
    </xf>
    <xf numFmtId="0" fontId="38" fillId="0" borderId="1" xfId="0" applyFont="1" applyFill="1" applyBorder="1" applyAlignment="1">
      <alignment vertical="top"/>
    </xf>
    <xf numFmtId="0" fontId="38" fillId="0" borderId="1" xfId="0" applyFont="1" applyFill="1" applyBorder="1" applyAlignment="1">
      <alignment vertical="top" wrapText="1"/>
    </xf>
    <xf numFmtId="4" fontId="4" fillId="8" borderId="0" xfId="1" applyNumberFormat="1" applyFont="1" applyFill="1" applyBorder="1"/>
    <xf numFmtId="17" fontId="5" fillId="0" borderId="0" xfId="1" applyNumberFormat="1" applyFont="1" applyFill="1" applyBorder="1" applyAlignment="1">
      <alignment horizontal="center"/>
    </xf>
    <xf numFmtId="3" fontId="4" fillId="0" borderId="0" xfId="4" applyNumberFormat="1" applyFont="1" applyFill="1" applyBorder="1" applyAlignment="1">
      <alignment horizontal="right"/>
    </xf>
    <xf numFmtId="3" fontId="4" fillId="0" borderId="0" xfId="4" applyNumberFormat="1" applyFont="1" applyFill="1" applyAlignment="1">
      <alignment horizontal="right"/>
    </xf>
    <xf numFmtId="3" fontId="5" fillId="0" borderId="0" xfId="4" applyNumberFormat="1" applyFont="1" applyFill="1" applyBorder="1" applyAlignment="1">
      <alignment horizontal="right"/>
    </xf>
    <xf numFmtId="3" fontId="4" fillId="0" borderId="2" xfId="4" applyNumberFormat="1" applyFont="1" applyFill="1" applyBorder="1" applyAlignment="1">
      <alignment horizontal="right"/>
    </xf>
    <xf numFmtId="10" fontId="58" fillId="0" borderId="0" xfId="4" applyNumberFormat="1" applyFont="1" applyFill="1"/>
    <xf numFmtId="165" fontId="6" fillId="0" borderId="0" xfId="1" applyNumberFormat="1" applyFont="1" applyFill="1"/>
    <xf numFmtId="0" fontId="38" fillId="0" borderId="1" xfId="0" applyFont="1" applyBorder="1" applyAlignment="1">
      <alignment vertical="top"/>
    </xf>
    <xf numFmtId="0" fontId="13" fillId="0" borderId="0" xfId="4" applyFont="1" applyAlignment="1">
      <alignment horizontal="center"/>
    </xf>
    <xf numFmtId="17" fontId="13" fillId="0" borderId="0" xfId="4" applyNumberFormat="1" applyFont="1" applyAlignment="1">
      <alignment horizontal="center"/>
    </xf>
    <xf numFmtId="172" fontId="6" fillId="0" borderId="0" xfId="2" applyNumberFormat="1" applyFont="1" applyFill="1"/>
    <xf numFmtId="172" fontId="6" fillId="0" borderId="2" xfId="2" applyNumberFormat="1" applyFont="1" applyFill="1" applyBorder="1"/>
    <xf numFmtId="0" fontId="6" fillId="0" borderId="0" xfId="4" applyAlignment="1">
      <alignment horizontal="right"/>
    </xf>
    <xf numFmtId="10" fontId="6" fillId="0" borderId="2" xfId="3" applyNumberFormat="1" applyFont="1" applyFill="1" applyBorder="1"/>
    <xf numFmtId="172" fontId="9" fillId="0" borderId="0" xfId="4" applyNumberFormat="1" applyFont="1"/>
    <xf numFmtId="166" fontId="6" fillId="0" borderId="2" xfId="4" applyNumberFormat="1" applyFont="1" applyFill="1" applyBorder="1"/>
    <xf numFmtId="172" fontId="6" fillId="0" borderId="0" xfId="4" applyNumberFormat="1" applyBorder="1"/>
    <xf numFmtId="172" fontId="6" fillId="0" borderId="0" xfId="2" applyNumberFormat="1" applyFont="1" applyFill="1" applyBorder="1"/>
    <xf numFmtId="172" fontId="9" fillId="7" borderId="0" xfId="4" applyNumberFormat="1" applyFont="1" applyFill="1"/>
    <xf numFmtId="172" fontId="6" fillId="7" borderId="2" xfId="2" applyNumberFormat="1" applyFont="1" applyFill="1" applyBorder="1"/>
    <xf numFmtId="172" fontId="6" fillId="7" borderId="2" xfId="4" applyNumberFormat="1" applyFill="1" applyBorder="1"/>
    <xf numFmtId="172" fontId="6" fillId="7" borderId="0" xfId="2" applyNumberFormat="1" applyFont="1" applyFill="1"/>
    <xf numFmtId="0" fontId="6" fillId="0" borderId="0" xfId="4" applyFill="1" applyAlignment="1">
      <alignment horizontal="left" indent="1"/>
    </xf>
    <xf numFmtId="0" fontId="6" fillId="0" borderId="0" xfId="4" applyFill="1" applyAlignment="1"/>
    <xf numFmtId="0" fontId="9" fillId="0" borderId="0" xfId="4" applyFont="1" applyFill="1" applyAlignment="1">
      <alignment horizontal="left" indent="1"/>
    </xf>
    <xf numFmtId="172" fontId="9" fillId="0" borderId="0" xfId="2" applyNumberFormat="1" applyFont="1" applyFill="1"/>
    <xf numFmtId="0" fontId="6" fillId="0" borderId="0" xfId="4" applyFont="1" applyFill="1" applyAlignment="1">
      <alignment horizontal="left" indent="1"/>
    </xf>
    <xf numFmtId="0" fontId="6" fillId="0" borderId="0" xfId="4" applyFont="1" applyFill="1" applyAlignment="1"/>
    <xf numFmtId="0" fontId="6" fillId="0" borderId="0" xfId="4" applyFont="1" applyAlignment="1"/>
    <xf numFmtId="172" fontId="6" fillId="0" borderId="0" xfId="2" applyNumberFormat="1" applyFont="1" applyFill="1" applyAlignment="1"/>
    <xf numFmtId="172" fontId="6" fillId="0" borderId="0" xfId="2" applyNumberFormat="1" applyFont="1" applyAlignment="1"/>
    <xf numFmtId="172" fontId="6" fillId="0" borderId="2" xfId="2" applyNumberFormat="1" applyFont="1" applyBorder="1" applyAlignment="1"/>
    <xf numFmtId="0" fontId="9" fillId="0" borderId="20" xfId="4" applyFont="1" applyBorder="1"/>
    <xf numFmtId="172" fontId="9" fillId="0" borderId="20" xfId="4" applyNumberFormat="1" applyFont="1" applyBorder="1"/>
    <xf numFmtId="0" fontId="60" fillId="0" borderId="0" xfId="4" applyFont="1"/>
    <xf numFmtId="172" fontId="6" fillId="0" borderId="0" xfId="4" applyNumberFormat="1" applyFill="1"/>
    <xf numFmtId="10" fontId="9" fillId="0" borderId="0" xfId="4" applyNumberFormat="1" applyFont="1" applyFill="1"/>
    <xf numFmtId="0" fontId="49" fillId="8" borderId="0" xfId="0" applyFont="1" applyFill="1" applyBorder="1" applyAlignment="1">
      <alignment horizontal="center"/>
    </xf>
    <xf numFmtId="0" fontId="24" fillId="9" borderId="0" xfId="4" applyFont="1" applyFill="1" applyAlignment="1">
      <alignment horizontal="center"/>
    </xf>
    <xf numFmtId="0" fontId="24" fillId="9" borderId="0" xfId="4" quotePrefix="1" applyFont="1" applyFill="1" applyAlignment="1">
      <alignment horizontal="center"/>
    </xf>
    <xf numFmtId="0" fontId="24" fillId="8" borderId="0" xfId="4" applyFont="1" applyFill="1" applyAlignment="1">
      <alignment horizontal="center"/>
    </xf>
    <xf numFmtId="0" fontId="28" fillId="8" borderId="0" xfId="4" applyFont="1" applyFill="1" applyAlignment="1">
      <alignment horizontal="center"/>
    </xf>
    <xf numFmtId="0" fontId="5" fillId="8" borderId="4" xfId="0" applyFont="1" applyFill="1" applyBorder="1" applyAlignment="1">
      <alignment horizontal="center"/>
    </xf>
    <xf numFmtId="6" fontId="28" fillId="8" borderId="0" xfId="4" quotePrefix="1" applyNumberFormat="1" applyFont="1" applyFill="1" applyAlignment="1">
      <alignment horizontal="center"/>
    </xf>
    <xf numFmtId="0" fontId="46" fillId="8" borderId="19" xfId="10" applyFont="1" applyFill="1" applyBorder="1" applyAlignment="1">
      <alignment horizontal="center" vertical="top" wrapText="1"/>
    </xf>
    <xf numFmtId="0" fontId="46" fillId="8" borderId="18" xfId="10" applyFont="1" applyFill="1" applyBorder="1" applyAlignment="1">
      <alignment horizontal="center" vertical="top" wrapText="1"/>
    </xf>
    <xf numFmtId="0" fontId="46" fillId="8" borderId="28" xfId="10" applyFont="1" applyFill="1" applyBorder="1" applyAlignment="1">
      <alignment horizontal="center" vertical="center" wrapText="1"/>
    </xf>
    <xf numFmtId="0" fontId="46" fillId="8" borderId="29" xfId="10" applyFont="1" applyFill="1" applyBorder="1" applyAlignment="1">
      <alignment horizontal="center" vertical="center" wrapText="1"/>
    </xf>
    <xf numFmtId="0" fontId="42" fillId="8" borderId="14" xfId="0" applyFont="1" applyFill="1" applyBorder="1" applyAlignment="1">
      <alignment horizontal="left" wrapText="1"/>
    </xf>
    <xf numFmtId="0" fontId="0" fillId="4" borderId="0" xfId="0" applyFill="1" applyAlignment="1">
      <alignment horizontal="center"/>
    </xf>
    <xf numFmtId="165" fontId="9" fillId="0" borderId="0" xfId="1" applyNumberFormat="1" applyFont="1" applyFill="1"/>
    <xf numFmtId="3" fontId="9" fillId="0" borderId="0" xfId="4" applyNumberFormat="1" applyFont="1" applyFill="1"/>
    <xf numFmtId="0" fontId="61" fillId="0" borderId="0" xfId="4" applyFont="1"/>
    <xf numFmtId="172" fontId="61" fillId="0" borderId="0" xfId="2" applyNumberFormat="1" applyFont="1"/>
  </cellXfs>
  <cellStyles count="21">
    <cellStyle name="Comma" xfId="1" builtinId="3"/>
    <cellStyle name="Comma 2" xfId="14" xr:uid="{00000000-0005-0000-0000-000001000000}"/>
    <cellStyle name="Comma 2 2" xfId="15" xr:uid="{00000000-0005-0000-0000-000002000000}"/>
    <cellStyle name="Currency" xfId="2" builtinId="4"/>
    <cellStyle name="Currency 2" xfId="13" xr:uid="{00000000-0005-0000-0000-000004000000}"/>
    <cellStyle name="Hyperlink" xfId="20" builtinId="8"/>
    <cellStyle name="Normal" xfId="0" builtinId="0"/>
    <cellStyle name="Normal 2" xfId="6" xr:uid="{00000000-0005-0000-0000-000007000000}"/>
    <cellStyle name="Normal 2 2" xfId="18" xr:uid="{00000000-0005-0000-0000-000008000000}"/>
    <cellStyle name="Normal 2 3" xfId="8" xr:uid="{00000000-0005-0000-0000-000009000000}"/>
    <cellStyle name="Normal 3" xfId="4" xr:uid="{00000000-0005-0000-0000-00000A000000}"/>
    <cellStyle name="Normal 3 2" xfId="9" xr:uid="{00000000-0005-0000-0000-00000B000000}"/>
    <cellStyle name="Normal 4" xfId="10" xr:uid="{00000000-0005-0000-0000-00000C000000}"/>
    <cellStyle name="Normal 5" xfId="11" xr:uid="{00000000-0005-0000-0000-00000D000000}"/>
    <cellStyle name="Normal 6" xfId="17" xr:uid="{00000000-0005-0000-0000-00000E000000}"/>
    <cellStyle name="Normal 7" xfId="19" xr:uid="{00000000-0005-0000-0000-00000F000000}"/>
    <cellStyle name="Percent" xfId="3" builtinId="5"/>
    <cellStyle name="Percent 2" xfId="5" xr:uid="{00000000-0005-0000-0000-000011000000}"/>
    <cellStyle name="Percent 2 2" xfId="7" xr:uid="{00000000-0005-0000-0000-000012000000}"/>
    <cellStyle name="Percent 2 3" xfId="16" xr:uid="{00000000-0005-0000-0000-000013000000}"/>
    <cellStyle name="Percent 3" xfId="12" xr:uid="{00000000-0005-0000-0000-000014000000}"/>
  </cellStyles>
  <dxfs count="16">
    <dxf>
      <numFmt numFmtId="183" formatCode="#,##0;\-#,##0"/>
    </dxf>
    <dxf>
      <numFmt numFmtId="184" formatCode="#,##0.000;\-#,##0.000"/>
    </dxf>
    <dxf>
      <numFmt numFmtId="185" formatCode="#,##0.00;\-#,##0.00"/>
    </dxf>
    <dxf>
      <numFmt numFmtId="184" formatCode="#,##0.000;\-#,##0.000"/>
    </dxf>
    <dxf>
      <numFmt numFmtId="184" formatCode="#,##0.000;\-#,##0.000"/>
    </dxf>
    <dxf>
      <numFmt numFmtId="183" formatCode="#,##0;\-#,##0"/>
    </dxf>
    <dxf>
      <numFmt numFmtId="182" formatCode="yyyymm"/>
    </dxf>
    <dxf>
      <numFmt numFmtId="19" formatCode="m/d/yyyy"/>
    </dxf>
    <dxf>
      <numFmt numFmtId="19" formatCode="m/d/yyyy"/>
    </dxf>
    <dxf>
      <numFmt numFmtId="182" formatCode="yyyymm"/>
    </dxf>
    <dxf>
      <numFmt numFmtId="19" formatCode="m/d/yyyy"/>
    </dxf>
    <dxf>
      <fill>
        <patternFill>
          <bgColor rgb="FFFF0000"/>
        </patternFill>
      </fill>
    </dxf>
    <dxf>
      <fill>
        <patternFill>
          <bgColor rgb="FFFF0000"/>
        </patternFill>
      </fill>
    </dxf>
    <dxf>
      <fill>
        <patternFill>
          <bgColor rgb="FFFF0000"/>
        </patternFill>
      </fill>
    </dxf>
    <dxf>
      <font>
        <b/>
        <i val="0"/>
      </font>
      <fill>
        <patternFill>
          <bgColor theme="4" tint="0.59996337778862885"/>
        </patternFill>
      </fill>
      <border>
        <left style="thin">
          <color theme="4"/>
        </left>
        <right style="thin">
          <color theme="4"/>
        </right>
        <top style="thin">
          <color theme="4"/>
        </top>
        <bottom style="thin">
          <color theme="4"/>
        </bottom>
      </border>
    </dxf>
    <dxf>
      <fill>
        <patternFill>
          <bgColor theme="4" tint="0.79998168889431442"/>
        </patternFill>
      </fill>
      <border>
        <left style="thin">
          <color theme="4"/>
        </left>
        <right style="thin">
          <color theme="4"/>
        </right>
        <top style="thin">
          <color theme="4"/>
        </top>
        <bottom style="thin">
          <color theme="4"/>
        </bottom>
      </border>
    </dxf>
  </dxfs>
  <tableStyles count="1" defaultTableStyle="TableStyleMedium2" defaultPivotStyle="PivotStyleLight16">
    <tableStyle name="Table Style 2" pivot="0" count="2" xr9:uid="{00000000-0011-0000-FFFF-FFFF00000000}">
      <tableStyleElement type="wholeTable" dxfId="15"/>
      <tableStyleElement type="headerRow" dxfId="14"/>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Natural</a:t>
            </a:r>
            <a:r>
              <a:rPr lang="en-US" baseline="0"/>
              <a:t> Gas Price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'Conf Aurora Fuel Output'!$D$20:$D$21</c:f>
              <c:strCache>
                <c:ptCount val="2"/>
                <c:pt idx="0">
                  <c:v> Malin </c:v>
                </c:pt>
                <c:pt idx="1">
                  <c:v> Name </c:v>
                </c:pt>
              </c:strCache>
            </c:strRef>
          </c:tx>
          <c:spPr>
            <a:ln w="28575" cap="rnd">
              <a:solidFill>
                <a:schemeClr val="accent1"/>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Output'!$D$22:$D$386</c:f>
              <c:numCache>
                <c:formatCode>_(* #,##0.00_);_(* \(#,##0.00\);_(* "-"??_);_(@_)</c:formatCode>
                <c:ptCount val="365"/>
                <c:pt idx="0">
                  <c:v>4.51</c:v>
                </c:pt>
                <c:pt idx="1">
                  <c:v>4.51</c:v>
                </c:pt>
                <c:pt idx="2">
                  <c:v>4.03</c:v>
                </c:pt>
                <c:pt idx="3">
                  <c:v>4</c:v>
                </c:pt>
                <c:pt idx="4">
                  <c:v>4.1500000000000004</c:v>
                </c:pt>
                <c:pt idx="5">
                  <c:v>4.26</c:v>
                </c:pt>
                <c:pt idx="6">
                  <c:v>4.2300000000000004</c:v>
                </c:pt>
                <c:pt idx="7">
                  <c:v>4.2300000000000004</c:v>
                </c:pt>
                <c:pt idx="8">
                  <c:v>4.2300000000000004</c:v>
                </c:pt>
                <c:pt idx="9">
                  <c:v>4.0599999999999996</c:v>
                </c:pt>
                <c:pt idx="10">
                  <c:v>4.26</c:v>
                </c:pt>
                <c:pt idx="11">
                  <c:v>4.1900000000000004</c:v>
                </c:pt>
                <c:pt idx="12">
                  <c:v>4.07</c:v>
                </c:pt>
                <c:pt idx="13">
                  <c:v>4.1100000000000003</c:v>
                </c:pt>
                <c:pt idx="14">
                  <c:v>4.1100000000000003</c:v>
                </c:pt>
                <c:pt idx="15">
                  <c:v>4.1100000000000003</c:v>
                </c:pt>
                <c:pt idx="16">
                  <c:v>4.1100000000000003</c:v>
                </c:pt>
                <c:pt idx="17">
                  <c:v>3.9</c:v>
                </c:pt>
                <c:pt idx="18">
                  <c:v>3.75</c:v>
                </c:pt>
                <c:pt idx="19">
                  <c:v>3.91</c:v>
                </c:pt>
                <c:pt idx="20">
                  <c:v>3.83</c:v>
                </c:pt>
                <c:pt idx="21">
                  <c:v>3.83</c:v>
                </c:pt>
                <c:pt idx="22">
                  <c:v>3.83</c:v>
                </c:pt>
                <c:pt idx="23">
                  <c:v>4.2</c:v>
                </c:pt>
                <c:pt idx="24">
                  <c:v>4.3600000000000003</c:v>
                </c:pt>
                <c:pt idx="25">
                  <c:v>4.1500000000000004</c:v>
                </c:pt>
                <c:pt idx="26">
                  <c:v>4.0999999999999996</c:v>
                </c:pt>
                <c:pt idx="27">
                  <c:v>4.0999999999999996</c:v>
                </c:pt>
                <c:pt idx="28">
                  <c:v>4.0999999999999996</c:v>
                </c:pt>
                <c:pt idx="29">
                  <c:v>4.0599999999999996</c:v>
                </c:pt>
                <c:pt idx="30">
                  <c:v>4.0999999999999996</c:v>
                </c:pt>
                <c:pt idx="31">
                  <c:v>2.63</c:v>
                </c:pt>
                <c:pt idx="32">
                  <c:v>2.56</c:v>
                </c:pt>
                <c:pt idx="33">
                  <c:v>2.61</c:v>
                </c:pt>
                <c:pt idx="34">
                  <c:v>3.1</c:v>
                </c:pt>
                <c:pt idx="35">
                  <c:v>3.1</c:v>
                </c:pt>
                <c:pt idx="36">
                  <c:v>3.1</c:v>
                </c:pt>
                <c:pt idx="37">
                  <c:v>3.1</c:v>
                </c:pt>
                <c:pt idx="38">
                  <c:v>3.11</c:v>
                </c:pt>
                <c:pt idx="39">
                  <c:v>3.75</c:v>
                </c:pt>
                <c:pt idx="40">
                  <c:v>7.61</c:v>
                </c:pt>
                <c:pt idx="41">
                  <c:v>6.6</c:v>
                </c:pt>
                <c:pt idx="42">
                  <c:v>6.6</c:v>
                </c:pt>
                <c:pt idx="43">
                  <c:v>6.6</c:v>
                </c:pt>
                <c:pt idx="44">
                  <c:v>6.6</c:v>
                </c:pt>
                <c:pt idx="45">
                  <c:v>10.16</c:v>
                </c:pt>
                <c:pt idx="46">
                  <c:v>7.62</c:v>
                </c:pt>
                <c:pt idx="47">
                  <c:v>3.76</c:v>
                </c:pt>
                <c:pt idx="48">
                  <c:v>3.15</c:v>
                </c:pt>
                <c:pt idx="49">
                  <c:v>3.15</c:v>
                </c:pt>
                <c:pt idx="50">
                  <c:v>3.15</c:v>
                </c:pt>
                <c:pt idx="51">
                  <c:v>2.57</c:v>
                </c:pt>
                <c:pt idx="52">
                  <c:v>2.59</c:v>
                </c:pt>
                <c:pt idx="53">
                  <c:v>2.52</c:v>
                </c:pt>
                <c:pt idx="54">
                  <c:v>2.41</c:v>
                </c:pt>
                <c:pt idx="55">
                  <c:v>2.41</c:v>
                </c:pt>
                <c:pt idx="56">
                  <c:v>2.41</c:v>
                </c:pt>
                <c:pt idx="57">
                  <c:v>2.4</c:v>
                </c:pt>
                <c:pt idx="58">
                  <c:v>2.4500000000000002</c:v>
                </c:pt>
                <c:pt idx="59">
                  <c:v>4</c:v>
                </c:pt>
                <c:pt idx="60">
                  <c:v>3.91</c:v>
                </c:pt>
                <c:pt idx="61">
                  <c:v>3.77</c:v>
                </c:pt>
                <c:pt idx="62">
                  <c:v>3.68</c:v>
                </c:pt>
                <c:pt idx="63">
                  <c:v>3.68</c:v>
                </c:pt>
                <c:pt idx="64">
                  <c:v>3.68</c:v>
                </c:pt>
                <c:pt idx="65">
                  <c:v>3.73</c:v>
                </c:pt>
                <c:pt idx="66">
                  <c:v>3.74</c:v>
                </c:pt>
                <c:pt idx="67">
                  <c:v>3.84</c:v>
                </c:pt>
                <c:pt idx="68">
                  <c:v>3.84</c:v>
                </c:pt>
                <c:pt idx="69">
                  <c:v>3.74</c:v>
                </c:pt>
                <c:pt idx="70">
                  <c:v>3.74</c:v>
                </c:pt>
                <c:pt idx="71">
                  <c:v>3.74</c:v>
                </c:pt>
                <c:pt idx="72">
                  <c:v>3.69</c:v>
                </c:pt>
                <c:pt idx="73">
                  <c:v>3.4</c:v>
                </c:pt>
                <c:pt idx="74">
                  <c:v>3.36</c:v>
                </c:pt>
                <c:pt idx="75">
                  <c:v>3.22</c:v>
                </c:pt>
                <c:pt idx="76">
                  <c:v>3.45</c:v>
                </c:pt>
                <c:pt idx="77">
                  <c:v>3.45</c:v>
                </c:pt>
                <c:pt idx="78">
                  <c:v>3.45</c:v>
                </c:pt>
                <c:pt idx="79">
                  <c:v>3.52</c:v>
                </c:pt>
                <c:pt idx="80">
                  <c:v>3.47</c:v>
                </c:pt>
                <c:pt idx="81">
                  <c:v>3.28</c:v>
                </c:pt>
                <c:pt idx="82">
                  <c:v>3.37</c:v>
                </c:pt>
                <c:pt idx="83">
                  <c:v>3.19</c:v>
                </c:pt>
                <c:pt idx="84">
                  <c:v>3.19</c:v>
                </c:pt>
                <c:pt idx="85">
                  <c:v>3.19</c:v>
                </c:pt>
                <c:pt idx="86">
                  <c:v>3.3</c:v>
                </c:pt>
                <c:pt idx="87">
                  <c:v>3.31</c:v>
                </c:pt>
                <c:pt idx="88">
                  <c:v>3.32</c:v>
                </c:pt>
                <c:pt idx="89">
                  <c:v>3.37</c:v>
                </c:pt>
                <c:pt idx="90">
                  <c:v>2.31</c:v>
                </c:pt>
                <c:pt idx="91">
                  <c:v>2.31</c:v>
                </c:pt>
                <c:pt idx="92">
                  <c:v>2.31</c:v>
                </c:pt>
                <c:pt idx="93">
                  <c:v>2.25</c:v>
                </c:pt>
                <c:pt idx="94">
                  <c:v>2.27</c:v>
                </c:pt>
                <c:pt idx="95">
                  <c:v>2.4</c:v>
                </c:pt>
                <c:pt idx="96">
                  <c:v>2.5099999999999998</c:v>
                </c:pt>
                <c:pt idx="97">
                  <c:v>2.4900000000000002</c:v>
                </c:pt>
                <c:pt idx="98">
                  <c:v>2.4900000000000002</c:v>
                </c:pt>
                <c:pt idx="99">
                  <c:v>2.4900000000000002</c:v>
                </c:pt>
                <c:pt idx="100">
                  <c:v>2.56</c:v>
                </c:pt>
                <c:pt idx="101">
                  <c:v>2.66</c:v>
                </c:pt>
                <c:pt idx="102">
                  <c:v>2.62</c:v>
                </c:pt>
                <c:pt idx="103">
                  <c:v>2.61</c:v>
                </c:pt>
                <c:pt idx="104">
                  <c:v>2.57</c:v>
                </c:pt>
                <c:pt idx="105">
                  <c:v>2.57</c:v>
                </c:pt>
                <c:pt idx="106">
                  <c:v>2.57</c:v>
                </c:pt>
                <c:pt idx="107">
                  <c:v>2.62</c:v>
                </c:pt>
                <c:pt idx="108">
                  <c:v>2.66</c:v>
                </c:pt>
                <c:pt idx="109">
                  <c:v>2.65</c:v>
                </c:pt>
                <c:pt idx="110">
                  <c:v>2.66</c:v>
                </c:pt>
                <c:pt idx="111">
                  <c:v>2.73</c:v>
                </c:pt>
                <c:pt idx="112">
                  <c:v>2.73</c:v>
                </c:pt>
                <c:pt idx="113">
                  <c:v>2.73</c:v>
                </c:pt>
                <c:pt idx="114">
                  <c:v>2.88</c:v>
                </c:pt>
                <c:pt idx="115">
                  <c:v>2.93</c:v>
                </c:pt>
                <c:pt idx="116">
                  <c:v>2.87</c:v>
                </c:pt>
                <c:pt idx="117">
                  <c:v>2.69</c:v>
                </c:pt>
                <c:pt idx="118">
                  <c:v>2.74</c:v>
                </c:pt>
                <c:pt idx="119">
                  <c:v>2.74</c:v>
                </c:pt>
                <c:pt idx="120">
                  <c:v>2.54</c:v>
                </c:pt>
                <c:pt idx="121">
                  <c:v>2.56</c:v>
                </c:pt>
                <c:pt idx="122">
                  <c:v>2.57</c:v>
                </c:pt>
                <c:pt idx="123">
                  <c:v>2.54</c:v>
                </c:pt>
                <c:pt idx="124">
                  <c:v>2.54</c:v>
                </c:pt>
                <c:pt idx="125">
                  <c:v>2.46</c:v>
                </c:pt>
                <c:pt idx="126">
                  <c:v>2.46</c:v>
                </c:pt>
                <c:pt idx="127">
                  <c:v>2.46</c:v>
                </c:pt>
                <c:pt idx="128">
                  <c:v>2.56</c:v>
                </c:pt>
                <c:pt idx="129">
                  <c:v>2.61</c:v>
                </c:pt>
                <c:pt idx="130">
                  <c:v>2.6</c:v>
                </c:pt>
                <c:pt idx="131">
                  <c:v>2.56</c:v>
                </c:pt>
                <c:pt idx="132">
                  <c:v>2.44</c:v>
                </c:pt>
                <c:pt idx="133">
                  <c:v>2.44</c:v>
                </c:pt>
                <c:pt idx="134">
                  <c:v>2.44</c:v>
                </c:pt>
                <c:pt idx="135">
                  <c:v>2.6</c:v>
                </c:pt>
                <c:pt idx="136">
                  <c:v>2.61</c:v>
                </c:pt>
                <c:pt idx="137">
                  <c:v>2.5299999999999998</c:v>
                </c:pt>
                <c:pt idx="138">
                  <c:v>2.4500000000000002</c:v>
                </c:pt>
                <c:pt idx="139">
                  <c:v>2.39</c:v>
                </c:pt>
                <c:pt idx="140">
                  <c:v>2.39</c:v>
                </c:pt>
                <c:pt idx="141">
                  <c:v>2.39</c:v>
                </c:pt>
                <c:pt idx="142">
                  <c:v>2.5299999999999998</c:v>
                </c:pt>
                <c:pt idx="143">
                  <c:v>2.52</c:v>
                </c:pt>
                <c:pt idx="144">
                  <c:v>2.4900000000000002</c:v>
                </c:pt>
                <c:pt idx="145">
                  <c:v>2.5</c:v>
                </c:pt>
                <c:pt idx="146">
                  <c:v>2.5</c:v>
                </c:pt>
                <c:pt idx="147">
                  <c:v>2.5</c:v>
                </c:pt>
                <c:pt idx="148">
                  <c:v>2.5</c:v>
                </c:pt>
                <c:pt idx="149">
                  <c:v>2.61</c:v>
                </c:pt>
                <c:pt idx="150">
                  <c:v>2.77</c:v>
                </c:pt>
                <c:pt idx="151">
                  <c:v>2.46</c:v>
                </c:pt>
                <c:pt idx="152">
                  <c:v>2.2200000000000002</c:v>
                </c:pt>
                <c:pt idx="153">
                  <c:v>2.14</c:v>
                </c:pt>
                <c:pt idx="154">
                  <c:v>2.14</c:v>
                </c:pt>
                <c:pt idx="155">
                  <c:v>2.14</c:v>
                </c:pt>
                <c:pt idx="156">
                  <c:v>2.17</c:v>
                </c:pt>
                <c:pt idx="157">
                  <c:v>2.27</c:v>
                </c:pt>
                <c:pt idx="158">
                  <c:v>2.2799999999999998</c:v>
                </c:pt>
                <c:pt idx="159">
                  <c:v>2.3199999999999998</c:v>
                </c:pt>
                <c:pt idx="160">
                  <c:v>2.5499999999999998</c:v>
                </c:pt>
                <c:pt idx="161">
                  <c:v>2.5499999999999998</c:v>
                </c:pt>
                <c:pt idx="162">
                  <c:v>2.5499999999999998</c:v>
                </c:pt>
                <c:pt idx="163">
                  <c:v>2.76</c:v>
                </c:pt>
                <c:pt idx="164">
                  <c:v>2.66</c:v>
                </c:pt>
                <c:pt idx="165">
                  <c:v>2.7</c:v>
                </c:pt>
                <c:pt idx="166">
                  <c:v>2.64</c:v>
                </c:pt>
                <c:pt idx="167">
                  <c:v>2.48</c:v>
                </c:pt>
                <c:pt idx="168">
                  <c:v>2.48</c:v>
                </c:pt>
                <c:pt idx="169">
                  <c:v>2.48</c:v>
                </c:pt>
                <c:pt idx="170">
                  <c:v>2.64</c:v>
                </c:pt>
                <c:pt idx="171">
                  <c:v>2.59</c:v>
                </c:pt>
                <c:pt idx="172">
                  <c:v>2.78</c:v>
                </c:pt>
                <c:pt idx="173">
                  <c:v>2.73</c:v>
                </c:pt>
                <c:pt idx="174">
                  <c:v>2.83</c:v>
                </c:pt>
                <c:pt idx="175">
                  <c:v>2.83</c:v>
                </c:pt>
                <c:pt idx="176">
                  <c:v>2.83</c:v>
                </c:pt>
                <c:pt idx="177">
                  <c:v>3.05</c:v>
                </c:pt>
                <c:pt idx="178">
                  <c:v>3.09</c:v>
                </c:pt>
                <c:pt idx="179">
                  <c:v>2.78</c:v>
                </c:pt>
                <c:pt idx="180">
                  <c:v>2.7</c:v>
                </c:pt>
                <c:pt idx="181">
                  <c:v>2.44</c:v>
                </c:pt>
                <c:pt idx="182">
                  <c:v>2.44</c:v>
                </c:pt>
                <c:pt idx="183">
                  <c:v>2.44</c:v>
                </c:pt>
                <c:pt idx="184">
                  <c:v>2.44</c:v>
                </c:pt>
                <c:pt idx="185">
                  <c:v>2.67</c:v>
                </c:pt>
                <c:pt idx="186">
                  <c:v>2.67</c:v>
                </c:pt>
                <c:pt idx="187">
                  <c:v>2.86</c:v>
                </c:pt>
                <c:pt idx="188">
                  <c:v>2.97</c:v>
                </c:pt>
                <c:pt idx="189">
                  <c:v>2.97</c:v>
                </c:pt>
                <c:pt idx="190">
                  <c:v>2.97</c:v>
                </c:pt>
                <c:pt idx="191">
                  <c:v>2.69</c:v>
                </c:pt>
                <c:pt idx="192">
                  <c:v>2.52</c:v>
                </c:pt>
                <c:pt idx="193">
                  <c:v>2.57</c:v>
                </c:pt>
                <c:pt idx="194">
                  <c:v>2.64</c:v>
                </c:pt>
                <c:pt idx="195">
                  <c:v>2.79</c:v>
                </c:pt>
                <c:pt idx="196">
                  <c:v>2.79</c:v>
                </c:pt>
                <c:pt idx="197">
                  <c:v>2.79</c:v>
                </c:pt>
                <c:pt idx="198">
                  <c:v>2.86</c:v>
                </c:pt>
                <c:pt idx="199">
                  <c:v>2.93</c:v>
                </c:pt>
                <c:pt idx="200">
                  <c:v>2.96</c:v>
                </c:pt>
                <c:pt idx="201">
                  <c:v>2.89</c:v>
                </c:pt>
                <c:pt idx="202">
                  <c:v>2.9</c:v>
                </c:pt>
                <c:pt idx="203">
                  <c:v>2.9</c:v>
                </c:pt>
                <c:pt idx="204">
                  <c:v>2.9</c:v>
                </c:pt>
                <c:pt idx="205">
                  <c:v>3</c:v>
                </c:pt>
                <c:pt idx="206">
                  <c:v>2.99</c:v>
                </c:pt>
                <c:pt idx="207">
                  <c:v>3.02</c:v>
                </c:pt>
                <c:pt idx="208">
                  <c:v>2.96</c:v>
                </c:pt>
                <c:pt idx="209">
                  <c:v>2.96</c:v>
                </c:pt>
                <c:pt idx="210">
                  <c:v>3.12</c:v>
                </c:pt>
                <c:pt idx="211">
                  <c:v>3.12</c:v>
                </c:pt>
                <c:pt idx="212">
                  <c:v>2.81</c:v>
                </c:pt>
                <c:pt idx="213">
                  <c:v>2.78</c:v>
                </c:pt>
                <c:pt idx="214">
                  <c:v>2.77</c:v>
                </c:pt>
                <c:pt idx="215">
                  <c:v>2.9</c:v>
                </c:pt>
                <c:pt idx="216">
                  <c:v>2.86</c:v>
                </c:pt>
                <c:pt idx="217">
                  <c:v>2.86</c:v>
                </c:pt>
                <c:pt idx="218">
                  <c:v>2.86</c:v>
                </c:pt>
                <c:pt idx="219">
                  <c:v>2.83</c:v>
                </c:pt>
                <c:pt idx="220">
                  <c:v>2.82</c:v>
                </c:pt>
                <c:pt idx="221">
                  <c:v>2.79</c:v>
                </c:pt>
                <c:pt idx="222">
                  <c:v>2.74</c:v>
                </c:pt>
                <c:pt idx="223">
                  <c:v>2.57</c:v>
                </c:pt>
                <c:pt idx="224">
                  <c:v>2.57</c:v>
                </c:pt>
                <c:pt idx="225">
                  <c:v>2.57</c:v>
                </c:pt>
                <c:pt idx="226">
                  <c:v>2.4900000000000002</c:v>
                </c:pt>
                <c:pt idx="227">
                  <c:v>2.87</c:v>
                </c:pt>
                <c:pt idx="228">
                  <c:v>2.86</c:v>
                </c:pt>
                <c:pt idx="229">
                  <c:v>2.76</c:v>
                </c:pt>
                <c:pt idx="230">
                  <c:v>2.61</c:v>
                </c:pt>
                <c:pt idx="231">
                  <c:v>2.61</c:v>
                </c:pt>
                <c:pt idx="232">
                  <c:v>2.61</c:v>
                </c:pt>
                <c:pt idx="233">
                  <c:v>2.79</c:v>
                </c:pt>
                <c:pt idx="234">
                  <c:v>3.09</c:v>
                </c:pt>
                <c:pt idx="235">
                  <c:v>2.9</c:v>
                </c:pt>
                <c:pt idx="236">
                  <c:v>2.95</c:v>
                </c:pt>
                <c:pt idx="237">
                  <c:v>3.11</c:v>
                </c:pt>
                <c:pt idx="238">
                  <c:v>3.11</c:v>
                </c:pt>
                <c:pt idx="239">
                  <c:v>3.11</c:v>
                </c:pt>
                <c:pt idx="240">
                  <c:v>3.1</c:v>
                </c:pt>
                <c:pt idx="241">
                  <c:v>3.13</c:v>
                </c:pt>
                <c:pt idx="242">
                  <c:v>3.02</c:v>
                </c:pt>
                <c:pt idx="243">
                  <c:v>2.4700000000000002</c:v>
                </c:pt>
                <c:pt idx="244">
                  <c:v>2.62</c:v>
                </c:pt>
                <c:pt idx="245">
                  <c:v>2.62</c:v>
                </c:pt>
                <c:pt idx="246">
                  <c:v>2.62</c:v>
                </c:pt>
                <c:pt idx="247">
                  <c:v>2.62</c:v>
                </c:pt>
                <c:pt idx="248">
                  <c:v>2.73</c:v>
                </c:pt>
                <c:pt idx="249">
                  <c:v>2.72</c:v>
                </c:pt>
                <c:pt idx="250">
                  <c:v>2.64</c:v>
                </c:pt>
                <c:pt idx="251">
                  <c:v>2.67</c:v>
                </c:pt>
                <c:pt idx="252">
                  <c:v>2.67</c:v>
                </c:pt>
                <c:pt idx="253">
                  <c:v>2.67</c:v>
                </c:pt>
                <c:pt idx="254">
                  <c:v>2.96</c:v>
                </c:pt>
                <c:pt idx="255">
                  <c:v>3</c:v>
                </c:pt>
                <c:pt idx="256">
                  <c:v>2.96</c:v>
                </c:pt>
                <c:pt idx="257">
                  <c:v>2.88</c:v>
                </c:pt>
                <c:pt idx="258">
                  <c:v>3.01</c:v>
                </c:pt>
                <c:pt idx="259">
                  <c:v>3.01</c:v>
                </c:pt>
                <c:pt idx="260">
                  <c:v>3.01</c:v>
                </c:pt>
                <c:pt idx="261">
                  <c:v>3.24</c:v>
                </c:pt>
                <c:pt idx="262">
                  <c:v>3.05</c:v>
                </c:pt>
                <c:pt idx="263">
                  <c:v>2.66</c:v>
                </c:pt>
                <c:pt idx="264">
                  <c:v>2.74</c:v>
                </c:pt>
                <c:pt idx="265">
                  <c:v>2.84</c:v>
                </c:pt>
                <c:pt idx="266">
                  <c:v>2.84</c:v>
                </c:pt>
                <c:pt idx="267">
                  <c:v>2.84</c:v>
                </c:pt>
                <c:pt idx="268">
                  <c:v>3.01</c:v>
                </c:pt>
                <c:pt idx="269">
                  <c:v>3.05</c:v>
                </c:pt>
                <c:pt idx="270">
                  <c:v>2.88</c:v>
                </c:pt>
                <c:pt idx="271">
                  <c:v>2.86</c:v>
                </c:pt>
                <c:pt idx="272">
                  <c:v>2.88</c:v>
                </c:pt>
                <c:pt idx="273">
                  <c:v>5.71</c:v>
                </c:pt>
                <c:pt idx="274">
                  <c:v>5.71</c:v>
                </c:pt>
                <c:pt idx="275">
                  <c:v>6.32</c:v>
                </c:pt>
                <c:pt idx="276">
                  <c:v>6.64</c:v>
                </c:pt>
                <c:pt idx="277">
                  <c:v>2.48</c:v>
                </c:pt>
                <c:pt idx="278">
                  <c:v>2.21</c:v>
                </c:pt>
                <c:pt idx="279">
                  <c:v>1.1299999999999999</c:v>
                </c:pt>
                <c:pt idx="280">
                  <c:v>1.1299999999999999</c:v>
                </c:pt>
                <c:pt idx="281">
                  <c:v>1.1299999999999999</c:v>
                </c:pt>
                <c:pt idx="282">
                  <c:v>2</c:v>
                </c:pt>
                <c:pt idx="283">
                  <c:v>1.9</c:v>
                </c:pt>
                <c:pt idx="284">
                  <c:v>1.62</c:v>
                </c:pt>
                <c:pt idx="285">
                  <c:v>1.33</c:v>
                </c:pt>
                <c:pt idx="286">
                  <c:v>1.53</c:v>
                </c:pt>
                <c:pt idx="287">
                  <c:v>1.53</c:v>
                </c:pt>
                <c:pt idx="288">
                  <c:v>1.53</c:v>
                </c:pt>
                <c:pt idx="289">
                  <c:v>2.02</c:v>
                </c:pt>
                <c:pt idx="290">
                  <c:v>2.15</c:v>
                </c:pt>
                <c:pt idx="291">
                  <c:v>2.37</c:v>
                </c:pt>
                <c:pt idx="292">
                  <c:v>2.5</c:v>
                </c:pt>
                <c:pt idx="293">
                  <c:v>2.2999999999999998</c:v>
                </c:pt>
                <c:pt idx="294">
                  <c:v>2.2999999999999998</c:v>
                </c:pt>
                <c:pt idx="295">
                  <c:v>2.2999999999999998</c:v>
                </c:pt>
                <c:pt idx="296">
                  <c:v>2.5</c:v>
                </c:pt>
                <c:pt idx="297">
                  <c:v>2.81</c:v>
                </c:pt>
                <c:pt idx="298">
                  <c:v>2.87</c:v>
                </c:pt>
                <c:pt idx="299">
                  <c:v>3.12</c:v>
                </c:pt>
                <c:pt idx="300">
                  <c:v>3.25</c:v>
                </c:pt>
                <c:pt idx="301">
                  <c:v>3.25</c:v>
                </c:pt>
                <c:pt idx="302">
                  <c:v>3.25</c:v>
                </c:pt>
                <c:pt idx="303">
                  <c:v>3.62</c:v>
                </c:pt>
                <c:pt idx="304">
                  <c:v>3.84</c:v>
                </c:pt>
                <c:pt idx="305">
                  <c:v>3.46</c:v>
                </c:pt>
                <c:pt idx="306">
                  <c:v>3.32</c:v>
                </c:pt>
                <c:pt idx="307">
                  <c:v>3.32</c:v>
                </c:pt>
                <c:pt idx="308">
                  <c:v>3.17</c:v>
                </c:pt>
                <c:pt idx="309">
                  <c:v>3.17</c:v>
                </c:pt>
                <c:pt idx="310">
                  <c:v>3.36</c:v>
                </c:pt>
                <c:pt idx="311">
                  <c:v>3.41</c:v>
                </c:pt>
                <c:pt idx="312">
                  <c:v>3.36</c:v>
                </c:pt>
                <c:pt idx="313">
                  <c:v>3.26</c:v>
                </c:pt>
                <c:pt idx="314">
                  <c:v>3.15</c:v>
                </c:pt>
                <c:pt idx="315">
                  <c:v>3.15</c:v>
                </c:pt>
                <c:pt idx="316">
                  <c:v>3.15</c:v>
                </c:pt>
                <c:pt idx="317">
                  <c:v>3.47</c:v>
                </c:pt>
                <c:pt idx="318">
                  <c:v>3.59</c:v>
                </c:pt>
                <c:pt idx="319">
                  <c:v>3.5</c:v>
                </c:pt>
                <c:pt idx="320">
                  <c:v>3.21</c:v>
                </c:pt>
                <c:pt idx="321">
                  <c:v>3.34</c:v>
                </c:pt>
                <c:pt idx="322">
                  <c:v>3.34</c:v>
                </c:pt>
                <c:pt idx="323">
                  <c:v>3.34</c:v>
                </c:pt>
                <c:pt idx="324">
                  <c:v>2.96</c:v>
                </c:pt>
                <c:pt idx="325">
                  <c:v>2.94</c:v>
                </c:pt>
                <c:pt idx="326">
                  <c:v>3.03</c:v>
                </c:pt>
                <c:pt idx="327">
                  <c:v>3.23</c:v>
                </c:pt>
                <c:pt idx="328">
                  <c:v>3.06</c:v>
                </c:pt>
                <c:pt idx="329">
                  <c:v>3.06</c:v>
                </c:pt>
                <c:pt idx="330">
                  <c:v>3.06</c:v>
                </c:pt>
                <c:pt idx="331">
                  <c:v>3.35</c:v>
                </c:pt>
                <c:pt idx="332">
                  <c:v>3.42</c:v>
                </c:pt>
                <c:pt idx="333">
                  <c:v>3.12</c:v>
                </c:pt>
                <c:pt idx="334">
                  <c:v>3.3</c:v>
                </c:pt>
                <c:pt idx="335">
                  <c:v>3.3</c:v>
                </c:pt>
                <c:pt idx="336">
                  <c:v>3.3</c:v>
                </c:pt>
                <c:pt idx="337">
                  <c:v>3.3</c:v>
                </c:pt>
                <c:pt idx="338">
                  <c:v>3.6</c:v>
                </c:pt>
                <c:pt idx="339">
                  <c:v>3.47</c:v>
                </c:pt>
                <c:pt idx="340">
                  <c:v>3.58</c:v>
                </c:pt>
                <c:pt idx="341">
                  <c:v>3.61</c:v>
                </c:pt>
                <c:pt idx="342">
                  <c:v>3.52</c:v>
                </c:pt>
                <c:pt idx="343">
                  <c:v>3.52</c:v>
                </c:pt>
                <c:pt idx="344">
                  <c:v>3.52</c:v>
                </c:pt>
                <c:pt idx="345">
                  <c:v>3.31</c:v>
                </c:pt>
                <c:pt idx="346">
                  <c:v>3.27</c:v>
                </c:pt>
                <c:pt idx="347">
                  <c:v>3.53</c:v>
                </c:pt>
                <c:pt idx="348">
                  <c:v>3.52</c:v>
                </c:pt>
                <c:pt idx="349">
                  <c:v>3.61</c:v>
                </c:pt>
                <c:pt idx="350">
                  <c:v>3.61</c:v>
                </c:pt>
                <c:pt idx="351">
                  <c:v>3.61</c:v>
                </c:pt>
                <c:pt idx="352">
                  <c:v>3.86</c:v>
                </c:pt>
                <c:pt idx="353">
                  <c:v>3.9</c:v>
                </c:pt>
                <c:pt idx="354">
                  <c:v>3.69</c:v>
                </c:pt>
                <c:pt idx="355">
                  <c:v>3.55</c:v>
                </c:pt>
                <c:pt idx="356">
                  <c:v>3.5</c:v>
                </c:pt>
                <c:pt idx="357">
                  <c:v>3.5</c:v>
                </c:pt>
                <c:pt idx="358">
                  <c:v>3.5</c:v>
                </c:pt>
                <c:pt idx="359">
                  <c:v>3.65</c:v>
                </c:pt>
                <c:pt idx="360">
                  <c:v>3.68</c:v>
                </c:pt>
                <c:pt idx="361">
                  <c:v>3.47</c:v>
                </c:pt>
                <c:pt idx="362">
                  <c:v>3.54</c:v>
                </c:pt>
                <c:pt idx="363">
                  <c:v>3.54</c:v>
                </c:pt>
                <c:pt idx="364">
                  <c:v>3.54</c:v>
                </c:pt>
              </c:numCache>
            </c:numRef>
          </c:val>
          <c:smooth val="0"/>
          <c:extLst>
            <c:ext xmlns:c16="http://schemas.microsoft.com/office/drawing/2014/chart" uri="{C3380CC4-5D6E-409C-BE32-E72D297353CC}">
              <c16:uniqueId val="{00000000-4120-4C12-A0D7-4DBC33BE40B8}"/>
            </c:ext>
          </c:extLst>
        </c:ser>
        <c:ser>
          <c:idx val="1"/>
          <c:order val="1"/>
          <c:tx>
            <c:strRef>
              <c:f>'Conf Aurora Fuel Output'!$E$20:$E$21</c:f>
              <c:strCache>
                <c:ptCount val="2"/>
                <c:pt idx="0">
                  <c:v> AECO </c:v>
                </c:pt>
                <c:pt idx="1">
                  <c:v> Name </c:v>
                </c:pt>
              </c:strCache>
            </c:strRef>
          </c:tx>
          <c:spPr>
            <a:ln w="28575" cap="rnd">
              <a:solidFill>
                <a:schemeClr val="accent2"/>
              </a:solidFill>
              <a:round/>
            </a:ln>
            <a:effectLst/>
          </c:spPr>
          <c:marker>
            <c:symbol val="none"/>
          </c:marker>
          <c:cat>
            <c:strRef>
              <c:f>'Conf Aurora Fuel Output'!$C$22:$C$386</c:f>
              <c:strCache>
                <c:ptCount val="365"/>
                <c:pt idx="0">
                  <c:v> 2023_01_01 </c:v>
                </c:pt>
                <c:pt idx="1">
                  <c:v> 2023_01_02 </c:v>
                </c:pt>
                <c:pt idx="2">
                  <c:v> 2023_01_03 </c:v>
                </c:pt>
                <c:pt idx="3">
                  <c:v> 2023_01_04 </c:v>
                </c:pt>
                <c:pt idx="4">
                  <c:v> 2023_01_05 </c:v>
                </c:pt>
                <c:pt idx="5">
                  <c:v> 2023_01_06 </c:v>
                </c:pt>
                <c:pt idx="6">
                  <c:v> 2023_01_07 </c:v>
                </c:pt>
                <c:pt idx="7">
                  <c:v> 2023_01_08 </c:v>
                </c:pt>
                <c:pt idx="8">
                  <c:v> 2023_01_09 </c:v>
                </c:pt>
                <c:pt idx="9">
                  <c:v> 2023_01_10 </c:v>
                </c:pt>
                <c:pt idx="10">
                  <c:v> 2023_01_11 </c:v>
                </c:pt>
                <c:pt idx="11">
                  <c:v> 2023_01_12 </c:v>
                </c:pt>
                <c:pt idx="12">
                  <c:v> 2023_01_13 </c:v>
                </c:pt>
                <c:pt idx="13">
                  <c:v> 2023_01_14 </c:v>
                </c:pt>
                <c:pt idx="14">
                  <c:v> 2023_01_15 </c:v>
                </c:pt>
                <c:pt idx="15">
                  <c:v> 2023_01_16 </c:v>
                </c:pt>
                <c:pt idx="16">
                  <c:v> 2023_01_17 </c:v>
                </c:pt>
                <c:pt idx="17">
                  <c:v> 2023_01_18 </c:v>
                </c:pt>
                <c:pt idx="18">
                  <c:v> 2023_01_19 </c:v>
                </c:pt>
                <c:pt idx="19">
                  <c:v> 2023_01_20 </c:v>
                </c:pt>
                <c:pt idx="20">
                  <c:v> 2023_01_21 </c:v>
                </c:pt>
                <c:pt idx="21">
                  <c:v> 2023_01_22 </c:v>
                </c:pt>
                <c:pt idx="22">
                  <c:v> 2023_01_23 </c:v>
                </c:pt>
                <c:pt idx="23">
                  <c:v> 2023_01_24 </c:v>
                </c:pt>
                <c:pt idx="24">
                  <c:v> 2023_01_25 </c:v>
                </c:pt>
                <c:pt idx="25">
                  <c:v> 2023_01_26 </c:v>
                </c:pt>
                <c:pt idx="26">
                  <c:v> 2023_01_27 </c:v>
                </c:pt>
                <c:pt idx="27">
                  <c:v> 2023_01_28 </c:v>
                </c:pt>
                <c:pt idx="28">
                  <c:v> 2023_01_29 </c:v>
                </c:pt>
                <c:pt idx="29">
                  <c:v> 2023_01_30 </c:v>
                </c:pt>
                <c:pt idx="30">
                  <c:v> 2023_01_31 </c:v>
                </c:pt>
                <c:pt idx="31">
                  <c:v> 2023_02_01 </c:v>
                </c:pt>
                <c:pt idx="32">
                  <c:v> 2023_02_02 </c:v>
                </c:pt>
                <c:pt idx="33">
                  <c:v> 2023_02_03 </c:v>
                </c:pt>
                <c:pt idx="34">
                  <c:v> 2023_02_04 </c:v>
                </c:pt>
                <c:pt idx="35">
                  <c:v> 2023_02_05 </c:v>
                </c:pt>
                <c:pt idx="36">
                  <c:v> 2023_02_06 </c:v>
                </c:pt>
                <c:pt idx="37">
                  <c:v> 2023_02_07 </c:v>
                </c:pt>
                <c:pt idx="38">
                  <c:v> 2023_02_08 </c:v>
                </c:pt>
                <c:pt idx="39">
                  <c:v> 2023_02_09 </c:v>
                </c:pt>
                <c:pt idx="40">
                  <c:v> 2023_02_10 </c:v>
                </c:pt>
                <c:pt idx="41">
                  <c:v> 2023_02_11 </c:v>
                </c:pt>
                <c:pt idx="42">
                  <c:v> 2023_02_12 </c:v>
                </c:pt>
                <c:pt idx="43">
                  <c:v> 2023_02_13 </c:v>
                </c:pt>
                <c:pt idx="44">
                  <c:v> 2023_02_14 </c:v>
                </c:pt>
                <c:pt idx="45">
                  <c:v> 2023_02_15 </c:v>
                </c:pt>
                <c:pt idx="46">
                  <c:v> 2023_02_16 </c:v>
                </c:pt>
                <c:pt idx="47">
                  <c:v> 2023_02_17 </c:v>
                </c:pt>
                <c:pt idx="48">
                  <c:v> 2023_02_18 </c:v>
                </c:pt>
                <c:pt idx="49">
                  <c:v> 2023_02_19 </c:v>
                </c:pt>
                <c:pt idx="50">
                  <c:v> 2023_02_20 </c:v>
                </c:pt>
                <c:pt idx="51">
                  <c:v> 2023_02_21 </c:v>
                </c:pt>
                <c:pt idx="52">
                  <c:v> 2023_02_22 </c:v>
                </c:pt>
                <c:pt idx="53">
                  <c:v> 2023_02_23 </c:v>
                </c:pt>
                <c:pt idx="54">
                  <c:v> 2023_02_24 </c:v>
                </c:pt>
                <c:pt idx="55">
                  <c:v> 2023_02_25 </c:v>
                </c:pt>
                <c:pt idx="56">
                  <c:v> 2023_02_26 </c:v>
                </c:pt>
                <c:pt idx="57">
                  <c:v> 2023_02_27 </c:v>
                </c:pt>
                <c:pt idx="58">
                  <c:v> 2023_02_28 </c:v>
                </c:pt>
                <c:pt idx="59">
                  <c:v> 2023_03_01 </c:v>
                </c:pt>
                <c:pt idx="60">
                  <c:v> 2023_03_02 </c:v>
                </c:pt>
                <c:pt idx="61">
                  <c:v> 2023_03_03 </c:v>
                </c:pt>
                <c:pt idx="62">
                  <c:v> 2023_03_04 </c:v>
                </c:pt>
                <c:pt idx="63">
                  <c:v> 2023_03_05 </c:v>
                </c:pt>
                <c:pt idx="64">
                  <c:v> 2023_03_06 </c:v>
                </c:pt>
                <c:pt idx="65">
                  <c:v> 2023_03_07 </c:v>
                </c:pt>
                <c:pt idx="66">
                  <c:v> 2023_03_08 </c:v>
                </c:pt>
                <c:pt idx="67">
                  <c:v> 2023_03_09 </c:v>
                </c:pt>
                <c:pt idx="68">
                  <c:v> 2023_03_10 </c:v>
                </c:pt>
                <c:pt idx="69">
                  <c:v> 2023_03_11 </c:v>
                </c:pt>
                <c:pt idx="70">
                  <c:v> 2023_03_12 </c:v>
                </c:pt>
                <c:pt idx="71">
                  <c:v> 2023_03_13 </c:v>
                </c:pt>
                <c:pt idx="72">
                  <c:v> 2023_03_14 </c:v>
                </c:pt>
                <c:pt idx="73">
                  <c:v> 2023_03_15 </c:v>
                </c:pt>
                <c:pt idx="74">
                  <c:v> 2023_03_16 </c:v>
                </c:pt>
                <c:pt idx="75">
                  <c:v> 2023_03_17 </c:v>
                </c:pt>
                <c:pt idx="76">
                  <c:v> 2023_03_18 </c:v>
                </c:pt>
                <c:pt idx="77">
                  <c:v> 2023_03_19 </c:v>
                </c:pt>
                <c:pt idx="78">
                  <c:v> 2023_03_20 </c:v>
                </c:pt>
                <c:pt idx="79">
                  <c:v> 2023_03_21 </c:v>
                </c:pt>
                <c:pt idx="80">
                  <c:v> 2023_03_22 </c:v>
                </c:pt>
                <c:pt idx="81">
                  <c:v> 2023_03_23 </c:v>
                </c:pt>
                <c:pt idx="82">
                  <c:v> 2023_03_24 </c:v>
                </c:pt>
                <c:pt idx="83">
                  <c:v> 2023_03_25 </c:v>
                </c:pt>
                <c:pt idx="84">
                  <c:v> 2023_03_26 </c:v>
                </c:pt>
                <c:pt idx="85">
                  <c:v> 2023_03_27 </c:v>
                </c:pt>
                <c:pt idx="86">
                  <c:v> 2023_03_28 </c:v>
                </c:pt>
                <c:pt idx="87">
                  <c:v> 2023_03_29 </c:v>
                </c:pt>
                <c:pt idx="88">
                  <c:v> 2023_03_30 </c:v>
                </c:pt>
                <c:pt idx="89">
                  <c:v> 2023_03_31 </c:v>
                </c:pt>
                <c:pt idx="90">
                  <c:v> 2023_04_01 </c:v>
                </c:pt>
                <c:pt idx="91">
                  <c:v> 2023_04_02 </c:v>
                </c:pt>
                <c:pt idx="92">
                  <c:v> 2023_04_03 </c:v>
                </c:pt>
                <c:pt idx="93">
                  <c:v> 2023_04_04 </c:v>
                </c:pt>
                <c:pt idx="94">
                  <c:v> 2023_04_05 </c:v>
                </c:pt>
                <c:pt idx="95">
                  <c:v> 2023_04_06 </c:v>
                </c:pt>
                <c:pt idx="96">
                  <c:v> 2023_04_07 </c:v>
                </c:pt>
                <c:pt idx="97">
                  <c:v> 2023_04_08 </c:v>
                </c:pt>
                <c:pt idx="98">
                  <c:v> 2023_04_09 </c:v>
                </c:pt>
                <c:pt idx="99">
                  <c:v> 2023_04_10 </c:v>
                </c:pt>
                <c:pt idx="100">
                  <c:v> 2023_04_11 </c:v>
                </c:pt>
                <c:pt idx="101">
                  <c:v> 2023_04_12 </c:v>
                </c:pt>
                <c:pt idx="102">
                  <c:v> 2023_04_13 </c:v>
                </c:pt>
                <c:pt idx="103">
                  <c:v> 2023_04_14 </c:v>
                </c:pt>
                <c:pt idx="104">
                  <c:v> 2023_04_15 </c:v>
                </c:pt>
                <c:pt idx="105">
                  <c:v> 2023_04_16 </c:v>
                </c:pt>
                <c:pt idx="106">
                  <c:v> 2023_04_17 </c:v>
                </c:pt>
                <c:pt idx="107">
                  <c:v> 2023_04_18 </c:v>
                </c:pt>
                <c:pt idx="108">
                  <c:v> 2023_04_19 </c:v>
                </c:pt>
                <c:pt idx="109">
                  <c:v> 2023_04_20 </c:v>
                </c:pt>
                <c:pt idx="110">
                  <c:v> 2023_04_21 </c:v>
                </c:pt>
                <c:pt idx="111">
                  <c:v> 2023_04_22 </c:v>
                </c:pt>
                <c:pt idx="112">
                  <c:v> 2023_04_23 </c:v>
                </c:pt>
                <c:pt idx="113">
                  <c:v> 2023_04_24 </c:v>
                </c:pt>
                <c:pt idx="114">
                  <c:v> 2023_04_25 </c:v>
                </c:pt>
                <c:pt idx="115">
                  <c:v> 2023_04_26 </c:v>
                </c:pt>
                <c:pt idx="116">
                  <c:v> 2023_04_27 </c:v>
                </c:pt>
                <c:pt idx="117">
                  <c:v> 2023_04_28 </c:v>
                </c:pt>
                <c:pt idx="118">
                  <c:v> 2023_04_29 </c:v>
                </c:pt>
                <c:pt idx="119">
                  <c:v> 2023_04_30 </c:v>
                </c:pt>
                <c:pt idx="120">
                  <c:v> 2023_05_01 </c:v>
                </c:pt>
                <c:pt idx="121">
                  <c:v> 2023_05_02 </c:v>
                </c:pt>
                <c:pt idx="122">
                  <c:v> 2023_05_03 </c:v>
                </c:pt>
                <c:pt idx="123">
                  <c:v> 2023_05_04 </c:v>
                </c:pt>
                <c:pt idx="124">
                  <c:v> 2023_05_05 </c:v>
                </c:pt>
                <c:pt idx="125">
                  <c:v> 2023_05_06 </c:v>
                </c:pt>
                <c:pt idx="126">
                  <c:v> 2023_05_07 </c:v>
                </c:pt>
                <c:pt idx="127">
                  <c:v> 2023_05_08 </c:v>
                </c:pt>
                <c:pt idx="128">
                  <c:v> 2023_05_09 </c:v>
                </c:pt>
                <c:pt idx="129">
                  <c:v> 2023_05_10 </c:v>
                </c:pt>
                <c:pt idx="130">
                  <c:v> 2023_05_11 </c:v>
                </c:pt>
                <c:pt idx="131">
                  <c:v> 2023_05_12 </c:v>
                </c:pt>
                <c:pt idx="132">
                  <c:v> 2023_05_13 </c:v>
                </c:pt>
                <c:pt idx="133">
                  <c:v> 2023_05_14 </c:v>
                </c:pt>
                <c:pt idx="134">
                  <c:v> 2023_05_15 </c:v>
                </c:pt>
                <c:pt idx="135">
                  <c:v> 2023_05_16 </c:v>
                </c:pt>
                <c:pt idx="136">
                  <c:v> 2023_05_17 </c:v>
                </c:pt>
                <c:pt idx="137">
                  <c:v> 2023_05_18 </c:v>
                </c:pt>
                <c:pt idx="138">
                  <c:v> 2023_05_19 </c:v>
                </c:pt>
                <c:pt idx="139">
                  <c:v> 2023_05_20 </c:v>
                </c:pt>
                <c:pt idx="140">
                  <c:v> 2023_05_21 </c:v>
                </c:pt>
                <c:pt idx="141">
                  <c:v> 2023_05_22 </c:v>
                </c:pt>
                <c:pt idx="142">
                  <c:v> 2023_05_23 </c:v>
                </c:pt>
                <c:pt idx="143">
                  <c:v> 2023_05_24 </c:v>
                </c:pt>
                <c:pt idx="144">
                  <c:v> 2023_05_25 </c:v>
                </c:pt>
                <c:pt idx="145">
                  <c:v> 2023_05_26 </c:v>
                </c:pt>
                <c:pt idx="146">
                  <c:v> 2023_05_27 </c:v>
                </c:pt>
                <c:pt idx="147">
                  <c:v> 2023_05_28 </c:v>
                </c:pt>
                <c:pt idx="148">
                  <c:v> 2023_05_29 </c:v>
                </c:pt>
                <c:pt idx="149">
                  <c:v> 2023_05_30 </c:v>
                </c:pt>
                <c:pt idx="150">
                  <c:v> 2023_05_31 </c:v>
                </c:pt>
                <c:pt idx="151">
                  <c:v> 2023_06_01 </c:v>
                </c:pt>
                <c:pt idx="152">
                  <c:v> 2023_06_02 </c:v>
                </c:pt>
                <c:pt idx="153">
                  <c:v> 2023_06_03 </c:v>
                </c:pt>
                <c:pt idx="154">
                  <c:v> 2023_06_04 </c:v>
                </c:pt>
                <c:pt idx="155">
                  <c:v> 2023_06_05 </c:v>
                </c:pt>
                <c:pt idx="156">
                  <c:v> 2023_06_06 </c:v>
                </c:pt>
                <c:pt idx="157">
                  <c:v> 2023_06_07 </c:v>
                </c:pt>
                <c:pt idx="158">
                  <c:v> 2023_06_08 </c:v>
                </c:pt>
                <c:pt idx="159">
                  <c:v> 2023_06_09 </c:v>
                </c:pt>
                <c:pt idx="160">
                  <c:v> 2023_06_10 </c:v>
                </c:pt>
                <c:pt idx="161">
                  <c:v> 2023_06_11 </c:v>
                </c:pt>
                <c:pt idx="162">
                  <c:v> 2023_06_12 </c:v>
                </c:pt>
                <c:pt idx="163">
                  <c:v> 2023_06_13 </c:v>
                </c:pt>
                <c:pt idx="164">
                  <c:v> 2023_06_14 </c:v>
                </c:pt>
                <c:pt idx="165">
                  <c:v> 2023_06_15 </c:v>
                </c:pt>
                <c:pt idx="166">
                  <c:v> 2023_06_16 </c:v>
                </c:pt>
                <c:pt idx="167">
                  <c:v> 2023_06_17 </c:v>
                </c:pt>
                <c:pt idx="168">
                  <c:v> 2023_06_18 </c:v>
                </c:pt>
                <c:pt idx="169">
                  <c:v> 2023_06_19 </c:v>
                </c:pt>
                <c:pt idx="170">
                  <c:v> 2023_06_20 </c:v>
                </c:pt>
                <c:pt idx="171">
                  <c:v> 2023_06_21 </c:v>
                </c:pt>
                <c:pt idx="172">
                  <c:v> 2023_06_22 </c:v>
                </c:pt>
                <c:pt idx="173">
                  <c:v> 2023_06_23 </c:v>
                </c:pt>
                <c:pt idx="174">
                  <c:v> 2023_06_24 </c:v>
                </c:pt>
                <c:pt idx="175">
                  <c:v> 2023_06_25 </c:v>
                </c:pt>
                <c:pt idx="176">
                  <c:v> 2023_06_26 </c:v>
                </c:pt>
                <c:pt idx="177">
                  <c:v> 2023_06_27 </c:v>
                </c:pt>
                <c:pt idx="178">
                  <c:v> 2023_06_28 </c:v>
                </c:pt>
                <c:pt idx="179">
                  <c:v> 2023_06_29 </c:v>
                </c:pt>
                <c:pt idx="180">
                  <c:v> 2023_06_30 </c:v>
                </c:pt>
                <c:pt idx="181">
                  <c:v> 2023_07_01 </c:v>
                </c:pt>
                <c:pt idx="182">
                  <c:v> 2023_07_02 </c:v>
                </c:pt>
                <c:pt idx="183">
                  <c:v> 2023_07_03 </c:v>
                </c:pt>
                <c:pt idx="184">
                  <c:v> 2023_07_04 </c:v>
                </c:pt>
                <c:pt idx="185">
                  <c:v> 2023_07_05 </c:v>
                </c:pt>
                <c:pt idx="186">
                  <c:v> 2023_07_06 </c:v>
                </c:pt>
                <c:pt idx="187">
                  <c:v> 2023_07_07 </c:v>
                </c:pt>
                <c:pt idx="188">
                  <c:v> 2023_07_08 </c:v>
                </c:pt>
                <c:pt idx="189">
                  <c:v> 2023_07_09 </c:v>
                </c:pt>
                <c:pt idx="190">
                  <c:v> 2023_07_10 </c:v>
                </c:pt>
                <c:pt idx="191">
                  <c:v> 2023_07_11 </c:v>
                </c:pt>
                <c:pt idx="192">
                  <c:v> 2023_07_12 </c:v>
                </c:pt>
                <c:pt idx="193">
                  <c:v> 2023_07_13 </c:v>
                </c:pt>
                <c:pt idx="194">
                  <c:v> 2023_07_14 </c:v>
                </c:pt>
                <c:pt idx="195">
                  <c:v> 2023_07_15 </c:v>
                </c:pt>
                <c:pt idx="196">
                  <c:v> 2023_07_16 </c:v>
                </c:pt>
                <c:pt idx="197">
                  <c:v> 2023_07_17 </c:v>
                </c:pt>
                <c:pt idx="198">
                  <c:v> 2023_07_18 </c:v>
                </c:pt>
                <c:pt idx="199">
                  <c:v> 2023_07_19 </c:v>
                </c:pt>
                <c:pt idx="200">
                  <c:v> 2023_07_20 </c:v>
                </c:pt>
                <c:pt idx="201">
                  <c:v> 2023_07_21 </c:v>
                </c:pt>
                <c:pt idx="202">
                  <c:v> 2023_07_22 </c:v>
                </c:pt>
                <c:pt idx="203">
                  <c:v> 2023_07_23 </c:v>
                </c:pt>
                <c:pt idx="204">
                  <c:v> 2023_07_24 </c:v>
                </c:pt>
                <c:pt idx="205">
                  <c:v> 2023_07_25 </c:v>
                </c:pt>
                <c:pt idx="206">
                  <c:v> 2023_07_26 </c:v>
                </c:pt>
                <c:pt idx="207">
                  <c:v> 2023_07_27 </c:v>
                </c:pt>
                <c:pt idx="208">
                  <c:v> 2023_07_28 </c:v>
                </c:pt>
                <c:pt idx="209">
                  <c:v> 2023_07_29 </c:v>
                </c:pt>
                <c:pt idx="210">
                  <c:v> 2023_07_30 </c:v>
                </c:pt>
                <c:pt idx="211">
                  <c:v> 2023_07_31 </c:v>
                </c:pt>
                <c:pt idx="212">
                  <c:v> 2023_08_01 </c:v>
                </c:pt>
                <c:pt idx="213">
                  <c:v> 2023_08_02 </c:v>
                </c:pt>
                <c:pt idx="214">
                  <c:v> 2023_08_03 </c:v>
                </c:pt>
                <c:pt idx="215">
                  <c:v> 2023_08_04 </c:v>
                </c:pt>
                <c:pt idx="216">
                  <c:v> 2023_08_05 </c:v>
                </c:pt>
                <c:pt idx="217">
                  <c:v> 2023_08_06 </c:v>
                </c:pt>
                <c:pt idx="218">
                  <c:v> 2023_08_07 </c:v>
                </c:pt>
                <c:pt idx="219">
                  <c:v> 2023_08_08 </c:v>
                </c:pt>
                <c:pt idx="220">
                  <c:v> 2023_08_09 </c:v>
                </c:pt>
                <c:pt idx="221">
                  <c:v> 2023_08_10 </c:v>
                </c:pt>
                <c:pt idx="222">
                  <c:v> 2023_08_11 </c:v>
                </c:pt>
                <c:pt idx="223">
                  <c:v> 2023_08_12 </c:v>
                </c:pt>
                <c:pt idx="224">
                  <c:v> 2023_08_13 </c:v>
                </c:pt>
                <c:pt idx="225">
                  <c:v> 2023_08_14 </c:v>
                </c:pt>
                <c:pt idx="226">
                  <c:v> 2023_08_15 </c:v>
                </c:pt>
                <c:pt idx="227">
                  <c:v> 2023_08_16 </c:v>
                </c:pt>
                <c:pt idx="228">
                  <c:v> 2023_08_17 </c:v>
                </c:pt>
                <c:pt idx="229">
                  <c:v> 2023_08_18 </c:v>
                </c:pt>
                <c:pt idx="230">
                  <c:v> 2023_08_19 </c:v>
                </c:pt>
                <c:pt idx="231">
                  <c:v> 2023_08_20 </c:v>
                </c:pt>
                <c:pt idx="232">
                  <c:v> 2023_08_21 </c:v>
                </c:pt>
                <c:pt idx="233">
                  <c:v> 2023_08_22 </c:v>
                </c:pt>
                <c:pt idx="234">
                  <c:v> 2023_08_23 </c:v>
                </c:pt>
                <c:pt idx="235">
                  <c:v> 2023_08_24 </c:v>
                </c:pt>
                <c:pt idx="236">
                  <c:v> 2023_08_25 </c:v>
                </c:pt>
                <c:pt idx="237">
                  <c:v> 2023_08_26 </c:v>
                </c:pt>
                <c:pt idx="238">
                  <c:v> 2023_08_27 </c:v>
                </c:pt>
                <c:pt idx="239">
                  <c:v> 2023_08_28 </c:v>
                </c:pt>
                <c:pt idx="240">
                  <c:v> 2023_08_29 </c:v>
                </c:pt>
                <c:pt idx="241">
                  <c:v> 2023_08_30 </c:v>
                </c:pt>
                <c:pt idx="242">
                  <c:v> 2023_08_31 </c:v>
                </c:pt>
                <c:pt idx="243">
                  <c:v> 2023_09_01 </c:v>
                </c:pt>
                <c:pt idx="244">
                  <c:v> 2023_09_02 </c:v>
                </c:pt>
                <c:pt idx="245">
                  <c:v> 2023_09_03 </c:v>
                </c:pt>
                <c:pt idx="246">
                  <c:v> 2023_09_04 </c:v>
                </c:pt>
                <c:pt idx="247">
                  <c:v> 2023_09_05 </c:v>
                </c:pt>
                <c:pt idx="248">
                  <c:v> 2023_09_06 </c:v>
                </c:pt>
                <c:pt idx="249">
                  <c:v> 2023_09_07 </c:v>
                </c:pt>
                <c:pt idx="250">
                  <c:v> 2023_09_08 </c:v>
                </c:pt>
                <c:pt idx="251">
                  <c:v> 2023_09_09 </c:v>
                </c:pt>
                <c:pt idx="252">
                  <c:v> 2023_09_10 </c:v>
                </c:pt>
                <c:pt idx="253">
                  <c:v> 2023_09_11 </c:v>
                </c:pt>
                <c:pt idx="254">
                  <c:v> 2023_09_12 </c:v>
                </c:pt>
                <c:pt idx="255">
                  <c:v> 2023_09_13 </c:v>
                </c:pt>
                <c:pt idx="256">
                  <c:v> 2023_09_14 </c:v>
                </c:pt>
                <c:pt idx="257">
                  <c:v> 2023_09_15 </c:v>
                </c:pt>
                <c:pt idx="258">
                  <c:v> 2023_09_16 </c:v>
                </c:pt>
                <c:pt idx="259">
                  <c:v> 2023_09_17 </c:v>
                </c:pt>
                <c:pt idx="260">
                  <c:v> 2023_09_18 </c:v>
                </c:pt>
                <c:pt idx="261">
                  <c:v> 2023_09_19 </c:v>
                </c:pt>
                <c:pt idx="262">
                  <c:v> 2023_09_20 </c:v>
                </c:pt>
                <c:pt idx="263">
                  <c:v> 2023_09_21 </c:v>
                </c:pt>
                <c:pt idx="264">
                  <c:v> 2023_09_22 </c:v>
                </c:pt>
                <c:pt idx="265">
                  <c:v> 2023_09_23 </c:v>
                </c:pt>
                <c:pt idx="266">
                  <c:v> 2023_09_24 </c:v>
                </c:pt>
                <c:pt idx="267">
                  <c:v> 2023_09_25 </c:v>
                </c:pt>
                <c:pt idx="268">
                  <c:v> 2023_09_26 </c:v>
                </c:pt>
                <c:pt idx="269">
                  <c:v> 2023_09_27 </c:v>
                </c:pt>
                <c:pt idx="270">
                  <c:v> 2023_09_28 </c:v>
                </c:pt>
                <c:pt idx="271">
                  <c:v> 2023_09_29 </c:v>
                </c:pt>
                <c:pt idx="272">
                  <c:v> 2023_09_30 </c:v>
                </c:pt>
                <c:pt idx="273">
                  <c:v> 2023_10_01 </c:v>
                </c:pt>
                <c:pt idx="274">
                  <c:v> 2023_10_02 </c:v>
                </c:pt>
                <c:pt idx="275">
                  <c:v> 2023_10_03 </c:v>
                </c:pt>
                <c:pt idx="276">
                  <c:v> 2023_10_04 </c:v>
                </c:pt>
                <c:pt idx="277">
                  <c:v> 2023_10_05 </c:v>
                </c:pt>
                <c:pt idx="278">
                  <c:v> 2023_10_06 </c:v>
                </c:pt>
                <c:pt idx="279">
                  <c:v> 2023_10_07 </c:v>
                </c:pt>
                <c:pt idx="280">
                  <c:v> 2023_10_08 </c:v>
                </c:pt>
                <c:pt idx="281">
                  <c:v> 2023_10_09 </c:v>
                </c:pt>
                <c:pt idx="282">
                  <c:v> 2023_10_10 </c:v>
                </c:pt>
                <c:pt idx="283">
                  <c:v> 2023_10_11 </c:v>
                </c:pt>
                <c:pt idx="284">
                  <c:v> 2023_10_12 </c:v>
                </c:pt>
                <c:pt idx="285">
                  <c:v> 2023_10_13 </c:v>
                </c:pt>
                <c:pt idx="286">
                  <c:v> 2023_10_14 </c:v>
                </c:pt>
                <c:pt idx="287">
                  <c:v> 2023_10_15 </c:v>
                </c:pt>
                <c:pt idx="288">
                  <c:v> 2023_10_16 </c:v>
                </c:pt>
                <c:pt idx="289">
                  <c:v> 2023_10_17 </c:v>
                </c:pt>
                <c:pt idx="290">
                  <c:v> 2023_10_18 </c:v>
                </c:pt>
                <c:pt idx="291">
                  <c:v> 2023_10_19 </c:v>
                </c:pt>
                <c:pt idx="292">
                  <c:v> 2023_10_20 </c:v>
                </c:pt>
                <c:pt idx="293">
                  <c:v> 2023_10_21 </c:v>
                </c:pt>
                <c:pt idx="294">
                  <c:v> 2023_10_22 </c:v>
                </c:pt>
                <c:pt idx="295">
                  <c:v> 2023_10_23 </c:v>
                </c:pt>
                <c:pt idx="296">
                  <c:v> 2023_10_24 </c:v>
                </c:pt>
                <c:pt idx="297">
                  <c:v> 2023_10_25 </c:v>
                </c:pt>
                <c:pt idx="298">
                  <c:v> 2023_10_26 </c:v>
                </c:pt>
                <c:pt idx="299">
                  <c:v> 2023_10_27 </c:v>
                </c:pt>
                <c:pt idx="300">
                  <c:v> 2023_10_28 </c:v>
                </c:pt>
                <c:pt idx="301">
                  <c:v> 2023_10_29 </c:v>
                </c:pt>
                <c:pt idx="302">
                  <c:v> 2023_10_30 </c:v>
                </c:pt>
                <c:pt idx="303">
                  <c:v> 2023_10_31 </c:v>
                </c:pt>
                <c:pt idx="304">
                  <c:v> 2023_11_01 </c:v>
                </c:pt>
                <c:pt idx="305">
                  <c:v> 2023_11_02 </c:v>
                </c:pt>
                <c:pt idx="306">
                  <c:v> 2023_11_03 </c:v>
                </c:pt>
                <c:pt idx="307">
                  <c:v> 2023_11_04 </c:v>
                </c:pt>
                <c:pt idx="308">
                  <c:v> 2023_11_05 </c:v>
                </c:pt>
                <c:pt idx="309">
                  <c:v> 2023_11_06 </c:v>
                </c:pt>
                <c:pt idx="310">
                  <c:v> 2023_11_07 </c:v>
                </c:pt>
                <c:pt idx="311">
                  <c:v> 2023_11_08 </c:v>
                </c:pt>
                <c:pt idx="312">
                  <c:v> 2023_11_09 </c:v>
                </c:pt>
                <c:pt idx="313">
                  <c:v> 2023_11_10 </c:v>
                </c:pt>
                <c:pt idx="314">
                  <c:v> 2023_11_11 </c:v>
                </c:pt>
                <c:pt idx="315">
                  <c:v> 2023_11_12 </c:v>
                </c:pt>
                <c:pt idx="316">
                  <c:v> 2023_11_13 </c:v>
                </c:pt>
                <c:pt idx="317">
                  <c:v> 2023_11_14 </c:v>
                </c:pt>
                <c:pt idx="318">
                  <c:v> 2023_11_15 </c:v>
                </c:pt>
                <c:pt idx="319">
                  <c:v> 2023_11_16 </c:v>
                </c:pt>
                <c:pt idx="320">
                  <c:v> 2023_11_17 </c:v>
                </c:pt>
                <c:pt idx="321">
                  <c:v> 2023_11_18 </c:v>
                </c:pt>
                <c:pt idx="322">
                  <c:v> 2023_11_19 </c:v>
                </c:pt>
                <c:pt idx="323">
                  <c:v> 2023_11_20 </c:v>
                </c:pt>
                <c:pt idx="324">
                  <c:v> 2023_11_21 </c:v>
                </c:pt>
                <c:pt idx="325">
                  <c:v> 2023_11_22 </c:v>
                </c:pt>
                <c:pt idx="326">
                  <c:v> 2023_11_23 </c:v>
                </c:pt>
                <c:pt idx="327">
                  <c:v> 2023_11_24 </c:v>
                </c:pt>
                <c:pt idx="328">
                  <c:v> 2023_11_25 </c:v>
                </c:pt>
                <c:pt idx="329">
                  <c:v> 2023_11_26 </c:v>
                </c:pt>
                <c:pt idx="330">
                  <c:v> 2023_11_27 </c:v>
                </c:pt>
                <c:pt idx="331">
                  <c:v> 2023_11_28 </c:v>
                </c:pt>
                <c:pt idx="332">
                  <c:v> 2023_11_29 </c:v>
                </c:pt>
                <c:pt idx="333">
                  <c:v> 2023_11_30 </c:v>
                </c:pt>
                <c:pt idx="334">
                  <c:v> 2023_12_01 </c:v>
                </c:pt>
                <c:pt idx="335">
                  <c:v> 2023_12_02 </c:v>
                </c:pt>
                <c:pt idx="336">
                  <c:v> 2023_12_03 </c:v>
                </c:pt>
                <c:pt idx="337">
                  <c:v> 2023_12_04 </c:v>
                </c:pt>
                <c:pt idx="338">
                  <c:v> 2023_12_05 </c:v>
                </c:pt>
                <c:pt idx="339">
                  <c:v> 2023_12_06 </c:v>
                </c:pt>
                <c:pt idx="340">
                  <c:v> 2023_12_07 </c:v>
                </c:pt>
                <c:pt idx="341">
                  <c:v> 2023_12_08 </c:v>
                </c:pt>
                <c:pt idx="342">
                  <c:v> 2023_12_09 </c:v>
                </c:pt>
                <c:pt idx="343">
                  <c:v> 2023_12_10 </c:v>
                </c:pt>
                <c:pt idx="344">
                  <c:v> 2023_12_11 </c:v>
                </c:pt>
                <c:pt idx="345">
                  <c:v> 2023_12_12 </c:v>
                </c:pt>
                <c:pt idx="346">
                  <c:v> 2023_12_13 </c:v>
                </c:pt>
                <c:pt idx="347">
                  <c:v> 2023_12_14 </c:v>
                </c:pt>
                <c:pt idx="348">
                  <c:v> 2023_12_15 </c:v>
                </c:pt>
                <c:pt idx="349">
                  <c:v> 2023_12_16 </c:v>
                </c:pt>
                <c:pt idx="350">
                  <c:v> 2023_12_17 </c:v>
                </c:pt>
                <c:pt idx="351">
                  <c:v> 2023_12_18 </c:v>
                </c:pt>
                <c:pt idx="352">
                  <c:v> 2023_12_19 </c:v>
                </c:pt>
                <c:pt idx="353">
                  <c:v> 2023_12_20 </c:v>
                </c:pt>
                <c:pt idx="354">
                  <c:v> 2023_12_21 </c:v>
                </c:pt>
                <c:pt idx="355">
                  <c:v> 2023_12_22 </c:v>
                </c:pt>
                <c:pt idx="356">
                  <c:v> 2023_12_23 </c:v>
                </c:pt>
                <c:pt idx="357">
                  <c:v> 2023_12_24 </c:v>
                </c:pt>
                <c:pt idx="358">
                  <c:v> 2023_12_25 </c:v>
                </c:pt>
                <c:pt idx="359">
                  <c:v> 2023_12_26 </c:v>
                </c:pt>
                <c:pt idx="360">
                  <c:v> 2023_12_27 </c:v>
                </c:pt>
                <c:pt idx="361">
                  <c:v> 2023_12_28 </c:v>
                </c:pt>
                <c:pt idx="362">
                  <c:v> 2023_12_29 </c:v>
                </c:pt>
                <c:pt idx="363">
                  <c:v> 2023_12_30 </c:v>
                </c:pt>
                <c:pt idx="364">
                  <c:v> 2023_12_31 </c:v>
                </c:pt>
              </c:strCache>
            </c:strRef>
          </c:cat>
          <c:val>
            <c:numRef>
              <c:f>'Conf Aurora Fuel Output'!$E$22:$E$386</c:f>
              <c:numCache>
                <c:formatCode>_(* #,##0.00_);_(* \(#,##0.00\);_(* "-"??_);_(@_)</c:formatCode>
                <c:ptCount val="365"/>
                <c:pt idx="0">
                  <c:v>3.14</c:v>
                </c:pt>
                <c:pt idx="1">
                  <c:v>3.14</c:v>
                </c:pt>
                <c:pt idx="2">
                  <c:v>2.8</c:v>
                </c:pt>
                <c:pt idx="3">
                  <c:v>2.78</c:v>
                </c:pt>
                <c:pt idx="4">
                  <c:v>2.89</c:v>
                </c:pt>
                <c:pt idx="5">
                  <c:v>2.96</c:v>
                </c:pt>
                <c:pt idx="6">
                  <c:v>2.94</c:v>
                </c:pt>
                <c:pt idx="7">
                  <c:v>2.94</c:v>
                </c:pt>
                <c:pt idx="8">
                  <c:v>2.94</c:v>
                </c:pt>
                <c:pt idx="9">
                  <c:v>2.83</c:v>
                </c:pt>
                <c:pt idx="10">
                  <c:v>2.96</c:v>
                </c:pt>
                <c:pt idx="11">
                  <c:v>2.91</c:v>
                </c:pt>
                <c:pt idx="12">
                  <c:v>2.83</c:v>
                </c:pt>
                <c:pt idx="13">
                  <c:v>2.86</c:v>
                </c:pt>
                <c:pt idx="14">
                  <c:v>2.86</c:v>
                </c:pt>
                <c:pt idx="15">
                  <c:v>2.86</c:v>
                </c:pt>
                <c:pt idx="16">
                  <c:v>2.86</c:v>
                </c:pt>
                <c:pt idx="17">
                  <c:v>2.72</c:v>
                </c:pt>
                <c:pt idx="18">
                  <c:v>2.61</c:v>
                </c:pt>
                <c:pt idx="19">
                  <c:v>2.72</c:v>
                </c:pt>
                <c:pt idx="20">
                  <c:v>2.66</c:v>
                </c:pt>
                <c:pt idx="21">
                  <c:v>2.66</c:v>
                </c:pt>
                <c:pt idx="22">
                  <c:v>2.66</c:v>
                </c:pt>
                <c:pt idx="23">
                  <c:v>2.92</c:v>
                </c:pt>
                <c:pt idx="24">
                  <c:v>3.03</c:v>
                </c:pt>
                <c:pt idx="25">
                  <c:v>2.89</c:v>
                </c:pt>
                <c:pt idx="26">
                  <c:v>2.86</c:v>
                </c:pt>
                <c:pt idx="27">
                  <c:v>2.86</c:v>
                </c:pt>
                <c:pt idx="28">
                  <c:v>2.86</c:v>
                </c:pt>
                <c:pt idx="29">
                  <c:v>2.83</c:v>
                </c:pt>
                <c:pt idx="30">
                  <c:v>2.85</c:v>
                </c:pt>
                <c:pt idx="31">
                  <c:v>1.87</c:v>
                </c:pt>
                <c:pt idx="32">
                  <c:v>1.81</c:v>
                </c:pt>
                <c:pt idx="33">
                  <c:v>1.85</c:v>
                </c:pt>
                <c:pt idx="34">
                  <c:v>2.2000000000000002</c:v>
                </c:pt>
                <c:pt idx="35">
                  <c:v>2.2000000000000002</c:v>
                </c:pt>
                <c:pt idx="36">
                  <c:v>2.2000000000000002</c:v>
                </c:pt>
                <c:pt idx="37">
                  <c:v>2.19</c:v>
                </c:pt>
                <c:pt idx="38">
                  <c:v>2.2000000000000002</c:v>
                </c:pt>
                <c:pt idx="39">
                  <c:v>2.65</c:v>
                </c:pt>
                <c:pt idx="40">
                  <c:v>5.39</c:v>
                </c:pt>
                <c:pt idx="41">
                  <c:v>4.67</c:v>
                </c:pt>
                <c:pt idx="42">
                  <c:v>4.67</c:v>
                </c:pt>
                <c:pt idx="43">
                  <c:v>4.67</c:v>
                </c:pt>
                <c:pt idx="44">
                  <c:v>4.67</c:v>
                </c:pt>
                <c:pt idx="45">
                  <c:v>7.2</c:v>
                </c:pt>
                <c:pt idx="46">
                  <c:v>5.39</c:v>
                </c:pt>
                <c:pt idx="47">
                  <c:v>2.66</c:v>
                </c:pt>
                <c:pt idx="48">
                  <c:v>2.23</c:v>
                </c:pt>
                <c:pt idx="49">
                  <c:v>2.23</c:v>
                </c:pt>
                <c:pt idx="50">
                  <c:v>2.23</c:v>
                </c:pt>
                <c:pt idx="51">
                  <c:v>1.82</c:v>
                </c:pt>
                <c:pt idx="52">
                  <c:v>1.83</c:v>
                </c:pt>
                <c:pt idx="53">
                  <c:v>1.79</c:v>
                </c:pt>
                <c:pt idx="54">
                  <c:v>1.71</c:v>
                </c:pt>
                <c:pt idx="55">
                  <c:v>1.71</c:v>
                </c:pt>
                <c:pt idx="56">
                  <c:v>1.71</c:v>
                </c:pt>
                <c:pt idx="57">
                  <c:v>1.7</c:v>
                </c:pt>
                <c:pt idx="58">
                  <c:v>1.74</c:v>
                </c:pt>
                <c:pt idx="59">
                  <c:v>2.91</c:v>
                </c:pt>
                <c:pt idx="60">
                  <c:v>2.84</c:v>
                </c:pt>
                <c:pt idx="61">
                  <c:v>2.74</c:v>
                </c:pt>
                <c:pt idx="62">
                  <c:v>2.68</c:v>
                </c:pt>
                <c:pt idx="63">
                  <c:v>2.68</c:v>
                </c:pt>
                <c:pt idx="64">
                  <c:v>2.68</c:v>
                </c:pt>
                <c:pt idx="65">
                  <c:v>2.71</c:v>
                </c:pt>
                <c:pt idx="66">
                  <c:v>2.72</c:v>
                </c:pt>
                <c:pt idx="67">
                  <c:v>2.79</c:v>
                </c:pt>
                <c:pt idx="68">
                  <c:v>2.79</c:v>
                </c:pt>
                <c:pt idx="69">
                  <c:v>2.72</c:v>
                </c:pt>
                <c:pt idx="70">
                  <c:v>2.72</c:v>
                </c:pt>
                <c:pt idx="71">
                  <c:v>2.72</c:v>
                </c:pt>
                <c:pt idx="72">
                  <c:v>2.68</c:v>
                </c:pt>
                <c:pt idx="73">
                  <c:v>2.4700000000000002</c:v>
                </c:pt>
                <c:pt idx="74">
                  <c:v>2.44</c:v>
                </c:pt>
                <c:pt idx="75">
                  <c:v>2.34</c:v>
                </c:pt>
                <c:pt idx="76">
                  <c:v>2.5099999999999998</c:v>
                </c:pt>
                <c:pt idx="77">
                  <c:v>2.5099999999999998</c:v>
                </c:pt>
                <c:pt idx="78">
                  <c:v>2.5099999999999998</c:v>
                </c:pt>
                <c:pt idx="79">
                  <c:v>2.56</c:v>
                </c:pt>
                <c:pt idx="80">
                  <c:v>2.5299999999999998</c:v>
                </c:pt>
                <c:pt idx="81">
                  <c:v>2.39</c:v>
                </c:pt>
                <c:pt idx="82">
                  <c:v>2.4500000000000002</c:v>
                </c:pt>
                <c:pt idx="83">
                  <c:v>2.3199999999999998</c:v>
                </c:pt>
                <c:pt idx="84">
                  <c:v>2.3199999999999998</c:v>
                </c:pt>
                <c:pt idx="85">
                  <c:v>2.3199999999999998</c:v>
                </c:pt>
                <c:pt idx="86">
                  <c:v>2.4</c:v>
                </c:pt>
                <c:pt idx="87">
                  <c:v>2.41</c:v>
                </c:pt>
                <c:pt idx="88">
                  <c:v>2.41</c:v>
                </c:pt>
                <c:pt idx="89">
                  <c:v>2.4500000000000002</c:v>
                </c:pt>
                <c:pt idx="90">
                  <c:v>1.93</c:v>
                </c:pt>
                <c:pt idx="91">
                  <c:v>1.93</c:v>
                </c:pt>
                <c:pt idx="92">
                  <c:v>1.93</c:v>
                </c:pt>
                <c:pt idx="93">
                  <c:v>1.89</c:v>
                </c:pt>
                <c:pt idx="94">
                  <c:v>1.9</c:v>
                </c:pt>
                <c:pt idx="95">
                  <c:v>2.0099999999999998</c:v>
                </c:pt>
                <c:pt idx="96">
                  <c:v>2.11</c:v>
                </c:pt>
                <c:pt idx="97">
                  <c:v>2.09</c:v>
                </c:pt>
                <c:pt idx="98">
                  <c:v>2.09</c:v>
                </c:pt>
                <c:pt idx="99">
                  <c:v>2.09</c:v>
                </c:pt>
                <c:pt idx="100">
                  <c:v>2.15</c:v>
                </c:pt>
                <c:pt idx="101">
                  <c:v>2.23</c:v>
                </c:pt>
                <c:pt idx="102">
                  <c:v>2.2000000000000002</c:v>
                </c:pt>
                <c:pt idx="103">
                  <c:v>2.19</c:v>
                </c:pt>
                <c:pt idx="104">
                  <c:v>2.16</c:v>
                </c:pt>
                <c:pt idx="105">
                  <c:v>2.16</c:v>
                </c:pt>
                <c:pt idx="106">
                  <c:v>2.16</c:v>
                </c:pt>
                <c:pt idx="107">
                  <c:v>2.2000000000000002</c:v>
                </c:pt>
                <c:pt idx="108">
                  <c:v>2.23</c:v>
                </c:pt>
                <c:pt idx="109">
                  <c:v>2.2200000000000002</c:v>
                </c:pt>
                <c:pt idx="110">
                  <c:v>2.23</c:v>
                </c:pt>
                <c:pt idx="111">
                  <c:v>2.29</c:v>
                </c:pt>
                <c:pt idx="112">
                  <c:v>2.29</c:v>
                </c:pt>
                <c:pt idx="113">
                  <c:v>2.29</c:v>
                </c:pt>
                <c:pt idx="114">
                  <c:v>2.42</c:v>
                </c:pt>
                <c:pt idx="115">
                  <c:v>2.46</c:v>
                </c:pt>
                <c:pt idx="116">
                  <c:v>2.41</c:v>
                </c:pt>
                <c:pt idx="117">
                  <c:v>2.25</c:v>
                </c:pt>
                <c:pt idx="118">
                  <c:v>2.2999999999999998</c:v>
                </c:pt>
                <c:pt idx="119">
                  <c:v>2.2999999999999998</c:v>
                </c:pt>
                <c:pt idx="120">
                  <c:v>2.0499999999999998</c:v>
                </c:pt>
                <c:pt idx="121">
                  <c:v>2.08</c:v>
                </c:pt>
                <c:pt idx="122">
                  <c:v>2.08</c:v>
                </c:pt>
                <c:pt idx="123">
                  <c:v>2.06</c:v>
                </c:pt>
                <c:pt idx="124">
                  <c:v>2.0499999999999998</c:v>
                </c:pt>
                <c:pt idx="125">
                  <c:v>1.99</c:v>
                </c:pt>
                <c:pt idx="126">
                  <c:v>1.99</c:v>
                </c:pt>
                <c:pt idx="127">
                  <c:v>1.99</c:v>
                </c:pt>
                <c:pt idx="128">
                  <c:v>2.08</c:v>
                </c:pt>
                <c:pt idx="129">
                  <c:v>2.11</c:v>
                </c:pt>
                <c:pt idx="130">
                  <c:v>2.11</c:v>
                </c:pt>
                <c:pt idx="131">
                  <c:v>2.08</c:v>
                </c:pt>
                <c:pt idx="132">
                  <c:v>1.97</c:v>
                </c:pt>
                <c:pt idx="133">
                  <c:v>1.97</c:v>
                </c:pt>
                <c:pt idx="134">
                  <c:v>1.97</c:v>
                </c:pt>
                <c:pt idx="135">
                  <c:v>2.1</c:v>
                </c:pt>
                <c:pt idx="136">
                  <c:v>2.11</c:v>
                </c:pt>
                <c:pt idx="137">
                  <c:v>2.0499999999999998</c:v>
                </c:pt>
                <c:pt idx="138">
                  <c:v>1.98</c:v>
                </c:pt>
                <c:pt idx="139">
                  <c:v>1.94</c:v>
                </c:pt>
                <c:pt idx="140">
                  <c:v>1.94</c:v>
                </c:pt>
                <c:pt idx="141">
                  <c:v>1.94</c:v>
                </c:pt>
                <c:pt idx="142">
                  <c:v>2.0499999999999998</c:v>
                </c:pt>
                <c:pt idx="143">
                  <c:v>2.04</c:v>
                </c:pt>
                <c:pt idx="144">
                  <c:v>2.0099999999999998</c:v>
                </c:pt>
                <c:pt idx="145">
                  <c:v>2.02</c:v>
                </c:pt>
                <c:pt idx="146">
                  <c:v>2.02</c:v>
                </c:pt>
                <c:pt idx="147">
                  <c:v>2.02</c:v>
                </c:pt>
                <c:pt idx="148">
                  <c:v>2.02</c:v>
                </c:pt>
                <c:pt idx="149">
                  <c:v>2.12</c:v>
                </c:pt>
                <c:pt idx="150">
                  <c:v>2.2400000000000002</c:v>
                </c:pt>
                <c:pt idx="151">
                  <c:v>1.96</c:v>
                </c:pt>
                <c:pt idx="152">
                  <c:v>1.77</c:v>
                </c:pt>
                <c:pt idx="153">
                  <c:v>1.7</c:v>
                </c:pt>
                <c:pt idx="154">
                  <c:v>1.7</c:v>
                </c:pt>
                <c:pt idx="155">
                  <c:v>1.7</c:v>
                </c:pt>
                <c:pt idx="156">
                  <c:v>1.73</c:v>
                </c:pt>
                <c:pt idx="157">
                  <c:v>1.81</c:v>
                </c:pt>
                <c:pt idx="158">
                  <c:v>1.82</c:v>
                </c:pt>
                <c:pt idx="159">
                  <c:v>1.85</c:v>
                </c:pt>
                <c:pt idx="160">
                  <c:v>2.0299999999999998</c:v>
                </c:pt>
                <c:pt idx="161">
                  <c:v>2.0299999999999998</c:v>
                </c:pt>
                <c:pt idx="162">
                  <c:v>2.0299999999999998</c:v>
                </c:pt>
                <c:pt idx="163">
                  <c:v>2.19</c:v>
                </c:pt>
                <c:pt idx="164">
                  <c:v>2.12</c:v>
                </c:pt>
                <c:pt idx="165">
                  <c:v>2.15</c:v>
                </c:pt>
                <c:pt idx="166">
                  <c:v>2.1</c:v>
                </c:pt>
                <c:pt idx="167">
                  <c:v>1.97</c:v>
                </c:pt>
                <c:pt idx="168">
                  <c:v>1.97</c:v>
                </c:pt>
                <c:pt idx="169">
                  <c:v>1.97</c:v>
                </c:pt>
                <c:pt idx="170">
                  <c:v>2.1</c:v>
                </c:pt>
                <c:pt idx="171">
                  <c:v>2.06</c:v>
                </c:pt>
                <c:pt idx="172">
                  <c:v>2.2200000000000002</c:v>
                </c:pt>
                <c:pt idx="173">
                  <c:v>2.17</c:v>
                </c:pt>
                <c:pt idx="174">
                  <c:v>2.25</c:v>
                </c:pt>
                <c:pt idx="175">
                  <c:v>2.25</c:v>
                </c:pt>
                <c:pt idx="176">
                  <c:v>2.25</c:v>
                </c:pt>
                <c:pt idx="177">
                  <c:v>2.4300000000000002</c:v>
                </c:pt>
                <c:pt idx="178">
                  <c:v>2.46</c:v>
                </c:pt>
                <c:pt idx="179">
                  <c:v>2.21</c:v>
                </c:pt>
                <c:pt idx="180">
                  <c:v>2.15</c:v>
                </c:pt>
                <c:pt idx="181">
                  <c:v>1.82</c:v>
                </c:pt>
                <c:pt idx="182">
                  <c:v>1.82</c:v>
                </c:pt>
                <c:pt idx="183">
                  <c:v>1.82</c:v>
                </c:pt>
                <c:pt idx="184">
                  <c:v>1.82</c:v>
                </c:pt>
                <c:pt idx="185">
                  <c:v>1.99</c:v>
                </c:pt>
                <c:pt idx="186">
                  <c:v>1.99</c:v>
                </c:pt>
                <c:pt idx="187">
                  <c:v>2.13</c:v>
                </c:pt>
                <c:pt idx="188">
                  <c:v>2.21</c:v>
                </c:pt>
                <c:pt idx="189">
                  <c:v>2.21</c:v>
                </c:pt>
                <c:pt idx="190">
                  <c:v>2.21</c:v>
                </c:pt>
                <c:pt idx="191">
                  <c:v>2.0099999999999998</c:v>
                </c:pt>
                <c:pt idx="192">
                  <c:v>1.88</c:v>
                </c:pt>
                <c:pt idx="193">
                  <c:v>1.92</c:v>
                </c:pt>
                <c:pt idx="194">
                  <c:v>1.97</c:v>
                </c:pt>
                <c:pt idx="195">
                  <c:v>2.08</c:v>
                </c:pt>
                <c:pt idx="196">
                  <c:v>2.08</c:v>
                </c:pt>
                <c:pt idx="197">
                  <c:v>2.08</c:v>
                </c:pt>
                <c:pt idx="198">
                  <c:v>2.13</c:v>
                </c:pt>
                <c:pt idx="199">
                  <c:v>2.19</c:v>
                </c:pt>
                <c:pt idx="200">
                  <c:v>2.21</c:v>
                </c:pt>
                <c:pt idx="201">
                  <c:v>2.16</c:v>
                </c:pt>
                <c:pt idx="202">
                  <c:v>2.17</c:v>
                </c:pt>
                <c:pt idx="203">
                  <c:v>2.17</c:v>
                </c:pt>
                <c:pt idx="204">
                  <c:v>2.17</c:v>
                </c:pt>
                <c:pt idx="205">
                  <c:v>2.2400000000000002</c:v>
                </c:pt>
                <c:pt idx="206">
                  <c:v>2.23</c:v>
                </c:pt>
                <c:pt idx="207">
                  <c:v>2.25</c:v>
                </c:pt>
                <c:pt idx="208">
                  <c:v>2.21</c:v>
                </c:pt>
                <c:pt idx="209">
                  <c:v>2.21</c:v>
                </c:pt>
                <c:pt idx="210">
                  <c:v>2.33</c:v>
                </c:pt>
                <c:pt idx="211">
                  <c:v>2.33</c:v>
                </c:pt>
                <c:pt idx="212">
                  <c:v>2.09</c:v>
                </c:pt>
                <c:pt idx="213">
                  <c:v>2.0699999999999998</c:v>
                </c:pt>
                <c:pt idx="214">
                  <c:v>2.06</c:v>
                </c:pt>
                <c:pt idx="215">
                  <c:v>2.15</c:v>
                </c:pt>
                <c:pt idx="216">
                  <c:v>2.13</c:v>
                </c:pt>
                <c:pt idx="217">
                  <c:v>2.13</c:v>
                </c:pt>
                <c:pt idx="218">
                  <c:v>2.13</c:v>
                </c:pt>
                <c:pt idx="219">
                  <c:v>2.1</c:v>
                </c:pt>
                <c:pt idx="220">
                  <c:v>2.09</c:v>
                </c:pt>
                <c:pt idx="221">
                  <c:v>2.08</c:v>
                </c:pt>
                <c:pt idx="222">
                  <c:v>2.04</c:v>
                </c:pt>
                <c:pt idx="223">
                  <c:v>1.91</c:v>
                </c:pt>
                <c:pt idx="224">
                  <c:v>1.91</c:v>
                </c:pt>
                <c:pt idx="225">
                  <c:v>1.91</c:v>
                </c:pt>
                <c:pt idx="226">
                  <c:v>1.85</c:v>
                </c:pt>
                <c:pt idx="227">
                  <c:v>2.13</c:v>
                </c:pt>
                <c:pt idx="228">
                  <c:v>2.12</c:v>
                </c:pt>
                <c:pt idx="229">
                  <c:v>2.0499999999999998</c:v>
                </c:pt>
                <c:pt idx="230">
                  <c:v>1.94</c:v>
                </c:pt>
                <c:pt idx="231">
                  <c:v>1.94</c:v>
                </c:pt>
                <c:pt idx="232">
                  <c:v>1.94</c:v>
                </c:pt>
                <c:pt idx="233">
                  <c:v>2.0699999999999998</c:v>
                </c:pt>
                <c:pt idx="234">
                  <c:v>2.29</c:v>
                </c:pt>
                <c:pt idx="235">
                  <c:v>2.16</c:v>
                </c:pt>
                <c:pt idx="236">
                  <c:v>2.19</c:v>
                </c:pt>
                <c:pt idx="237">
                  <c:v>2.31</c:v>
                </c:pt>
                <c:pt idx="238">
                  <c:v>2.31</c:v>
                </c:pt>
                <c:pt idx="239">
                  <c:v>2.31</c:v>
                </c:pt>
                <c:pt idx="240">
                  <c:v>2.2999999999999998</c:v>
                </c:pt>
                <c:pt idx="241">
                  <c:v>2.33</c:v>
                </c:pt>
                <c:pt idx="242">
                  <c:v>2.2400000000000002</c:v>
                </c:pt>
                <c:pt idx="243">
                  <c:v>1.84</c:v>
                </c:pt>
                <c:pt idx="244">
                  <c:v>1.95</c:v>
                </c:pt>
                <c:pt idx="245">
                  <c:v>1.95</c:v>
                </c:pt>
                <c:pt idx="246">
                  <c:v>1.95</c:v>
                </c:pt>
                <c:pt idx="247">
                  <c:v>1.95</c:v>
                </c:pt>
                <c:pt idx="248">
                  <c:v>2.0299999999999998</c:v>
                </c:pt>
                <c:pt idx="249">
                  <c:v>2.0299999999999998</c:v>
                </c:pt>
                <c:pt idx="250">
                  <c:v>1.97</c:v>
                </c:pt>
                <c:pt idx="251">
                  <c:v>1.99</c:v>
                </c:pt>
                <c:pt idx="252">
                  <c:v>1.99</c:v>
                </c:pt>
                <c:pt idx="253">
                  <c:v>1.99</c:v>
                </c:pt>
                <c:pt idx="254">
                  <c:v>2.21</c:v>
                </c:pt>
                <c:pt idx="255">
                  <c:v>2.2400000000000002</c:v>
                </c:pt>
                <c:pt idx="256">
                  <c:v>2.21</c:v>
                </c:pt>
                <c:pt idx="257">
                  <c:v>2.14</c:v>
                </c:pt>
                <c:pt idx="258">
                  <c:v>2.25</c:v>
                </c:pt>
                <c:pt idx="259">
                  <c:v>2.25</c:v>
                </c:pt>
                <c:pt idx="260">
                  <c:v>2.25</c:v>
                </c:pt>
                <c:pt idx="261">
                  <c:v>2.42</c:v>
                </c:pt>
                <c:pt idx="262">
                  <c:v>2.27</c:v>
                </c:pt>
                <c:pt idx="263">
                  <c:v>1.98</c:v>
                </c:pt>
                <c:pt idx="264">
                  <c:v>2.04</c:v>
                </c:pt>
                <c:pt idx="265">
                  <c:v>2.12</c:v>
                </c:pt>
                <c:pt idx="266">
                  <c:v>2.12</c:v>
                </c:pt>
                <c:pt idx="267">
                  <c:v>2.12</c:v>
                </c:pt>
                <c:pt idx="268">
                  <c:v>2.25</c:v>
                </c:pt>
                <c:pt idx="269">
                  <c:v>2.2799999999999998</c:v>
                </c:pt>
                <c:pt idx="270">
                  <c:v>2.15</c:v>
                </c:pt>
                <c:pt idx="271">
                  <c:v>2.14</c:v>
                </c:pt>
                <c:pt idx="272">
                  <c:v>2.14</c:v>
                </c:pt>
                <c:pt idx="273">
                  <c:v>4.5199999999999996</c:v>
                </c:pt>
                <c:pt idx="274">
                  <c:v>4.5199999999999996</c:v>
                </c:pt>
                <c:pt idx="275">
                  <c:v>5</c:v>
                </c:pt>
                <c:pt idx="276">
                  <c:v>5.26</c:v>
                </c:pt>
                <c:pt idx="277">
                  <c:v>1.96</c:v>
                </c:pt>
                <c:pt idx="278">
                  <c:v>1.75</c:v>
                </c:pt>
                <c:pt idx="279">
                  <c:v>0.9</c:v>
                </c:pt>
                <c:pt idx="280">
                  <c:v>0.9</c:v>
                </c:pt>
                <c:pt idx="281">
                  <c:v>0.9</c:v>
                </c:pt>
                <c:pt idx="282">
                  <c:v>1.58</c:v>
                </c:pt>
                <c:pt idx="283">
                  <c:v>1.5</c:v>
                </c:pt>
                <c:pt idx="284">
                  <c:v>1.28</c:v>
                </c:pt>
                <c:pt idx="285">
                  <c:v>1.06</c:v>
                </c:pt>
                <c:pt idx="286">
                  <c:v>1.21</c:v>
                </c:pt>
                <c:pt idx="287">
                  <c:v>1.21</c:v>
                </c:pt>
                <c:pt idx="288">
                  <c:v>1.21</c:v>
                </c:pt>
                <c:pt idx="289">
                  <c:v>1.6</c:v>
                </c:pt>
                <c:pt idx="290">
                  <c:v>1.7</c:v>
                </c:pt>
                <c:pt idx="291">
                  <c:v>1.87</c:v>
                </c:pt>
                <c:pt idx="292">
                  <c:v>1.98</c:v>
                </c:pt>
                <c:pt idx="293">
                  <c:v>1.82</c:v>
                </c:pt>
                <c:pt idx="294">
                  <c:v>1.82</c:v>
                </c:pt>
                <c:pt idx="295">
                  <c:v>1.82</c:v>
                </c:pt>
                <c:pt idx="296">
                  <c:v>1.98</c:v>
                </c:pt>
                <c:pt idx="297">
                  <c:v>2.2200000000000002</c:v>
                </c:pt>
                <c:pt idx="298">
                  <c:v>2.2799999999999998</c:v>
                </c:pt>
                <c:pt idx="299">
                  <c:v>2.4700000000000002</c:v>
                </c:pt>
                <c:pt idx="300">
                  <c:v>2.57</c:v>
                </c:pt>
                <c:pt idx="301">
                  <c:v>2.57</c:v>
                </c:pt>
                <c:pt idx="302">
                  <c:v>2.57</c:v>
                </c:pt>
                <c:pt idx="303">
                  <c:v>2.87</c:v>
                </c:pt>
                <c:pt idx="304">
                  <c:v>2.72</c:v>
                </c:pt>
                <c:pt idx="305">
                  <c:v>2.4500000000000002</c:v>
                </c:pt>
                <c:pt idx="306">
                  <c:v>2.35</c:v>
                </c:pt>
                <c:pt idx="307">
                  <c:v>2.35</c:v>
                </c:pt>
                <c:pt idx="308">
                  <c:v>2.2400000000000002</c:v>
                </c:pt>
                <c:pt idx="309">
                  <c:v>2.2400000000000002</c:v>
                </c:pt>
                <c:pt idx="310">
                  <c:v>2.38</c:v>
                </c:pt>
                <c:pt idx="311">
                  <c:v>2.42</c:v>
                </c:pt>
                <c:pt idx="312">
                  <c:v>2.38</c:v>
                </c:pt>
                <c:pt idx="313">
                  <c:v>2.31</c:v>
                </c:pt>
                <c:pt idx="314">
                  <c:v>2.23</c:v>
                </c:pt>
                <c:pt idx="315">
                  <c:v>2.23</c:v>
                </c:pt>
                <c:pt idx="316">
                  <c:v>2.23</c:v>
                </c:pt>
                <c:pt idx="317">
                  <c:v>2.46</c:v>
                </c:pt>
                <c:pt idx="318">
                  <c:v>2.5499999999999998</c:v>
                </c:pt>
                <c:pt idx="319">
                  <c:v>2.48</c:v>
                </c:pt>
                <c:pt idx="320">
                  <c:v>2.27</c:v>
                </c:pt>
                <c:pt idx="321">
                  <c:v>2.37</c:v>
                </c:pt>
                <c:pt idx="322">
                  <c:v>2.37</c:v>
                </c:pt>
                <c:pt idx="323">
                  <c:v>2.37</c:v>
                </c:pt>
                <c:pt idx="324">
                  <c:v>2.1</c:v>
                </c:pt>
                <c:pt idx="325">
                  <c:v>2.08</c:v>
                </c:pt>
                <c:pt idx="326">
                  <c:v>2.15</c:v>
                </c:pt>
                <c:pt idx="327">
                  <c:v>2.29</c:v>
                </c:pt>
                <c:pt idx="328">
                  <c:v>2.17</c:v>
                </c:pt>
                <c:pt idx="329">
                  <c:v>2.17</c:v>
                </c:pt>
                <c:pt idx="330">
                  <c:v>2.17</c:v>
                </c:pt>
                <c:pt idx="331">
                  <c:v>2.38</c:v>
                </c:pt>
                <c:pt idx="332">
                  <c:v>2.42</c:v>
                </c:pt>
                <c:pt idx="333">
                  <c:v>2.21</c:v>
                </c:pt>
                <c:pt idx="334">
                  <c:v>2.2999999999999998</c:v>
                </c:pt>
                <c:pt idx="335">
                  <c:v>2.2999999999999998</c:v>
                </c:pt>
                <c:pt idx="336">
                  <c:v>2.2999999999999998</c:v>
                </c:pt>
                <c:pt idx="337">
                  <c:v>2.2999999999999998</c:v>
                </c:pt>
                <c:pt idx="338">
                  <c:v>2.5099999999999998</c:v>
                </c:pt>
                <c:pt idx="339">
                  <c:v>2.42</c:v>
                </c:pt>
                <c:pt idx="340">
                  <c:v>2.4900000000000002</c:v>
                </c:pt>
                <c:pt idx="341">
                  <c:v>2.52</c:v>
                </c:pt>
                <c:pt idx="342">
                  <c:v>2.46</c:v>
                </c:pt>
                <c:pt idx="343">
                  <c:v>2.46</c:v>
                </c:pt>
                <c:pt idx="344">
                  <c:v>2.46</c:v>
                </c:pt>
                <c:pt idx="345">
                  <c:v>2.31</c:v>
                </c:pt>
                <c:pt idx="346">
                  <c:v>2.2799999999999998</c:v>
                </c:pt>
                <c:pt idx="347">
                  <c:v>2.46</c:v>
                </c:pt>
                <c:pt idx="348">
                  <c:v>2.46</c:v>
                </c:pt>
                <c:pt idx="349">
                  <c:v>2.52</c:v>
                </c:pt>
                <c:pt idx="350">
                  <c:v>2.52</c:v>
                </c:pt>
                <c:pt idx="351">
                  <c:v>2.52</c:v>
                </c:pt>
                <c:pt idx="352">
                  <c:v>2.69</c:v>
                </c:pt>
                <c:pt idx="353">
                  <c:v>2.72</c:v>
                </c:pt>
                <c:pt idx="354">
                  <c:v>2.58</c:v>
                </c:pt>
                <c:pt idx="355">
                  <c:v>2.48</c:v>
                </c:pt>
                <c:pt idx="356">
                  <c:v>2.44</c:v>
                </c:pt>
                <c:pt idx="357">
                  <c:v>2.44</c:v>
                </c:pt>
                <c:pt idx="358">
                  <c:v>2.44</c:v>
                </c:pt>
                <c:pt idx="359">
                  <c:v>2.54</c:v>
                </c:pt>
                <c:pt idx="360">
                  <c:v>2.57</c:v>
                </c:pt>
                <c:pt idx="361">
                  <c:v>2.42</c:v>
                </c:pt>
                <c:pt idx="362">
                  <c:v>2.4700000000000002</c:v>
                </c:pt>
                <c:pt idx="363">
                  <c:v>2.4700000000000002</c:v>
                </c:pt>
                <c:pt idx="364">
                  <c:v>2.4700000000000002</c:v>
                </c:pt>
              </c:numCache>
            </c:numRef>
          </c:val>
          <c:smooth val="0"/>
          <c:extLst>
            <c:ext xmlns:c16="http://schemas.microsoft.com/office/drawing/2014/chart" uri="{C3380CC4-5D6E-409C-BE32-E72D297353CC}">
              <c16:uniqueId val="{00000001-4120-4C12-A0D7-4DBC33BE40B8}"/>
            </c:ext>
          </c:extLst>
        </c:ser>
        <c:dLbls>
          <c:showLegendKey val="0"/>
          <c:showVal val="0"/>
          <c:showCatName val="0"/>
          <c:showSerName val="0"/>
          <c:showPercent val="0"/>
          <c:showBubbleSize val="0"/>
        </c:dLbls>
        <c:smooth val="0"/>
        <c:axId val="288123648"/>
        <c:axId val="288118208"/>
      </c:lineChart>
      <c:catAx>
        <c:axId val="28812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18208"/>
        <c:crosses val="autoZero"/>
        <c:auto val="1"/>
        <c:lblAlgn val="ctr"/>
        <c:lblOffset val="100"/>
        <c:noMultiLvlLbl val="0"/>
      </c:catAx>
      <c:valAx>
        <c:axId val="28811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12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32</xdr:col>
      <xdr:colOff>174626</xdr:colOff>
      <xdr:row>0</xdr:row>
      <xdr:rowOff>12700</xdr:rowOff>
    </xdr:from>
    <xdr:to>
      <xdr:col>34</xdr:col>
      <xdr:colOff>190978</xdr:colOff>
      <xdr:row>16</xdr:row>
      <xdr:rowOff>141605</xdr:rowOff>
    </xdr:to>
    <xdr:pic>
      <xdr:nvPicPr>
        <xdr:cNvPr id="3" name="Picture 2">
          <a:extLst>
            <a:ext uri="{FF2B5EF4-FFF2-40B4-BE49-F238E27FC236}">
              <a16:creationId xmlns:a16="http://schemas.microsoft.com/office/drawing/2014/main" id="{9C629B5B-636C-4AFA-8575-8E87287960D7}"/>
            </a:ext>
          </a:extLst>
        </xdr:cNvPr>
        <xdr:cNvPicPr>
          <a:picLocks noChangeAspect="1"/>
        </xdr:cNvPicPr>
      </xdr:nvPicPr>
      <xdr:blipFill>
        <a:blip xmlns:r="http://schemas.openxmlformats.org/officeDocument/2006/relationships" r:embed="rId1"/>
        <a:stretch>
          <a:fillRect/>
        </a:stretch>
      </xdr:blipFill>
      <xdr:spPr>
        <a:xfrm>
          <a:off x="22644101" y="12700"/>
          <a:ext cx="1231742" cy="2616200"/>
        </a:xfrm>
        <a:prstGeom prst="rect">
          <a:avLst/>
        </a:prstGeom>
      </xdr:spPr>
    </xdr:pic>
    <xdr:clientData/>
  </xdr:twoCellAnchor>
  <xdr:twoCellAnchor>
    <xdr:from>
      <xdr:col>32</xdr:col>
      <xdr:colOff>409575</xdr:colOff>
      <xdr:row>14</xdr:row>
      <xdr:rowOff>28575</xdr:rowOff>
    </xdr:from>
    <xdr:to>
      <xdr:col>34</xdr:col>
      <xdr:colOff>155575</xdr:colOff>
      <xdr:row>14</xdr:row>
      <xdr:rowOff>142875</xdr:rowOff>
    </xdr:to>
    <xdr:sp macro="" textlink="">
      <xdr:nvSpPr>
        <xdr:cNvPr id="5" name="Rectangle 4">
          <a:extLst>
            <a:ext uri="{FF2B5EF4-FFF2-40B4-BE49-F238E27FC236}">
              <a16:creationId xmlns:a16="http://schemas.microsoft.com/office/drawing/2014/main" id="{49466246-7DFD-41A4-9BAB-5B34B66A603C}"/>
            </a:ext>
          </a:extLst>
        </xdr:cNvPr>
        <xdr:cNvSpPr/>
      </xdr:nvSpPr>
      <xdr:spPr>
        <a:xfrm>
          <a:off x="22879050" y="2206625"/>
          <a:ext cx="965200" cy="114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clientData/>
  </xdr:twoCellAnchor>
  <xdr:twoCellAnchor editAs="oneCell">
    <xdr:from>
      <xdr:col>15</xdr:col>
      <xdr:colOff>104775</xdr:colOff>
      <xdr:row>1</xdr:row>
      <xdr:rowOff>28575</xdr:rowOff>
    </xdr:from>
    <xdr:to>
      <xdr:col>17</xdr:col>
      <xdr:colOff>113507</xdr:colOff>
      <xdr:row>18</xdr:row>
      <xdr:rowOff>0</xdr:rowOff>
    </xdr:to>
    <xdr:pic>
      <xdr:nvPicPr>
        <xdr:cNvPr id="19" name="Picture 18">
          <a:extLst>
            <a:ext uri="{FF2B5EF4-FFF2-40B4-BE49-F238E27FC236}">
              <a16:creationId xmlns:a16="http://schemas.microsoft.com/office/drawing/2014/main" id="{42A12237-D722-4A71-9590-D07E93FF48DA}"/>
            </a:ext>
          </a:extLst>
        </xdr:cNvPr>
        <xdr:cNvPicPr>
          <a:picLocks noChangeAspect="1"/>
        </xdr:cNvPicPr>
      </xdr:nvPicPr>
      <xdr:blipFill>
        <a:blip xmlns:r="http://schemas.openxmlformats.org/officeDocument/2006/relationships" r:embed="rId1"/>
        <a:stretch>
          <a:fillRect/>
        </a:stretch>
      </xdr:blipFill>
      <xdr:spPr>
        <a:xfrm>
          <a:off x="11601450" y="184150"/>
          <a:ext cx="1231742" cy="2616200"/>
        </a:xfrm>
        <a:prstGeom prst="rect">
          <a:avLst/>
        </a:prstGeom>
      </xdr:spPr>
    </xdr:pic>
    <xdr:clientData/>
  </xdr:twoCellAnchor>
  <xdr:twoCellAnchor>
    <xdr:from>
      <xdr:col>15</xdr:col>
      <xdr:colOff>126999</xdr:colOff>
      <xdr:row>6</xdr:row>
      <xdr:rowOff>149225</xdr:rowOff>
    </xdr:from>
    <xdr:to>
      <xdr:col>17</xdr:col>
      <xdr:colOff>1</xdr:colOff>
      <xdr:row>7</xdr:row>
      <xdr:rowOff>133350</xdr:rowOff>
    </xdr:to>
    <xdr:sp macro="" textlink="">
      <xdr:nvSpPr>
        <xdr:cNvPr id="10" name="Rounded Rectangle 9">
          <a:extLst>
            <a:ext uri="{FF2B5EF4-FFF2-40B4-BE49-F238E27FC236}">
              <a16:creationId xmlns:a16="http://schemas.microsoft.com/office/drawing/2014/main" id="{00000000-0008-0000-0B00-00000A000000}"/>
            </a:ext>
          </a:extLst>
        </xdr:cNvPr>
        <xdr:cNvSpPr/>
      </xdr:nvSpPr>
      <xdr:spPr>
        <a:xfrm>
          <a:off x="11623674" y="1082675"/>
          <a:ext cx="1092202" cy="139700"/>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727075</xdr:colOff>
      <xdr:row>0</xdr:row>
      <xdr:rowOff>92075</xdr:rowOff>
    </xdr:from>
    <xdr:to>
      <xdr:col>4</xdr:col>
      <xdr:colOff>114142</xdr:colOff>
      <xdr:row>17</xdr:row>
      <xdr:rowOff>65405</xdr:rowOff>
    </xdr:to>
    <xdr:pic>
      <xdr:nvPicPr>
        <xdr:cNvPr id="20" name="Picture 19">
          <a:extLst>
            <a:ext uri="{FF2B5EF4-FFF2-40B4-BE49-F238E27FC236}">
              <a16:creationId xmlns:a16="http://schemas.microsoft.com/office/drawing/2014/main" id="{D0647F72-51FC-4014-8999-EB667FF5D7A9}"/>
            </a:ext>
          </a:extLst>
        </xdr:cNvPr>
        <xdr:cNvPicPr>
          <a:picLocks noChangeAspect="1"/>
        </xdr:cNvPicPr>
      </xdr:nvPicPr>
      <xdr:blipFill>
        <a:blip xmlns:r="http://schemas.openxmlformats.org/officeDocument/2006/relationships" r:embed="rId1"/>
        <a:stretch>
          <a:fillRect/>
        </a:stretch>
      </xdr:blipFill>
      <xdr:spPr>
        <a:xfrm>
          <a:off x="1946275" y="92075"/>
          <a:ext cx="1231742" cy="2616200"/>
        </a:xfrm>
        <a:prstGeom prst="rect">
          <a:avLst/>
        </a:prstGeom>
      </xdr:spPr>
    </xdr:pic>
    <xdr:clientData/>
  </xdr:twoCellAnchor>
  <xdr:twoCellAnchor>
    <xdr:from>
      <xdr:col>2</xdr:col>
      <xdr:colOff>692150</xdr:colOff>
      <xdr:row>10</xdr:row>
      <xdr:rowOff>12699</xdr:rowOff>
    </xdr:from>
    <xdr:to>
      <xdr:col>4</xdr:col>
      <xdr:colOff>123825</xdr:colOff>
      <xdr:row>11</xdr:row>
      <xdr:rowOff>6349</xdr:rowOff>
    </xdr:to>
    <xdr:sp macro="" textlink="">
      <xdr:nvSpPr>
        <xdr:cNvPr id="13" name="Rounded Rectangle 12">
          <a:extLst>
            <a:ext uri="{FF2B5EF4-FFF2-40B4-BE49-F238E27FC236}">
              <a16:creationId xmlns:a16="http://schemas.microsoft.com/office/drawing/2014/main" id="{00000000-0008-0000-0B00-00000D000000}"/>
            </a:ext>
          </a:extLst>
        </xdr:cNvPr>
        <xdr:cNvSpPr/>
      </xdr:nvSpPr>
      <xdr:spPr>
        <a:xfrm>
          <a:off x="1911350" y="1568449"/>
          <a:ext cx="1276350" cy="149225"/>
        </a:xfrm>
        <a:prstGeom prst="roundRect">
          <a:avLst/>
        </a:prstGeom>
        <a:noFill/>
        <a:ln w="158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331788</xdr:colOff>
      <xdr:row>27</xdr:row>
      <xdr:rowOff>52388</xdr:rowOff>
    </xdr:from>
    <xdr:to>
      <xdr:col>10</xdr:col>
      <xdr:colOff>560388</xdr:colOff>
      <xdr:row>44</xdr:row>
      <xdr:rowOff>150813</xdr:rowOff>
    </xdr:to>
    <xdr:graphicFrame macro="">
      <xdr:nvGraphicFramePr>
        <xdr:cNvPr id="6" name="Chart 5">
          <a:extLst>
            <a:ext uri="{FF2B5EF4-FFF2-40B4-BE49-F238E27FC236}">
              <a16:creationId xmlns:a16="http://schemas.microsoft.com/office/drawing/2014/main" id="{AF8F6B6D-40BD-49C7-B997-4F16A9844C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zknxl\AppData\Local\Microsoft\Windows\INetCache\Content.Outlook\6SL502OQ\PS%20Rate%20Model%2010.7.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ant"/>
      <sheetName val="Lanc PPA"/>
      <sheetName val="Phys Power"/>
      <sheetName val="Phys Gas"/>
      <sheetName val="Fin Power"/>
      <sheetName val="Fin Gas"/>
      <sheetName val="Fwd Prices"/>
      <sheetName val="Xsport"/>
      <sheetName val="Transm"/>
      <sheetName val="Gas Costs"/>
      <sheetName val="deal check"/>
      <sheetName val="Adjust"/>
      <sheetName val="PF"/>
      <sheetName val="PF Aurora"/>
      <sheetName val="AURORA"/>
      <sheetName val="Authorized"/>
      <sheetName val="PS Rate Model 10.7.21"/>
    </sheetNames>
    <sheetDataSet>
      <sheetData sheetId="0">
        <row r="19">
          <cell r="C19">
            <v>44927</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A27E5B-545F-4EE8-8A44-8B7888C9D7ED}" name="FGDeals23" displayName="FGDeals23" ref="A4:O102" totalsRowShown="0">
  <autoFilter ref="A4:O102" xr:uid="{EEEA1D4E-E72A-4822-95FD-18EE8EBA7F54}"/>
  <tableColumns count="15">
    <tableColumn id="1" xr3:uid="{C05B4F96-C875-485E-A595-BECD5688B4F3}" name="DEALTYP"/>
    <tableColumn id="2" xr3:uid="{FA15EBE8-4ECC-4EB1-8C19-8E4B5B2DD2F1}" name="KEY"/>
    <tableColumn id="3" xr3:uid="{B05C8C33-B905-4733-B028-223D90C709B9}" name="TRADE_DATE" dataDxfId="10"/>
    <tableColumn id="5" xr3:uid="{7C173ECD-FAF6-48C3-8A1E-0B8ECDB39654}" name="DN_DIRECTION"/>
    <tableColumn id="6" xr3:uid="{6D67E346-3F89-468D-B4C8-647F42F08485}" name="CM" dataDxfId="9"/>
    <tableColumn id="15" xr3:uid="{744C36BB-9D4F-4CD4-972B-A00F6C7BF318}" name="BEG_DAY" dataDxfId="8"/>
    <tableColumn id="17" xr3:uid="{232289C5-6824-43F2-958A-2C92CB2B35E8}" name="END_DAY" dataDxfId="7"/>
    <tableColumn id="18" xr3:uid="{F122C629-0639-400A-A5D5-54258E534EC7}" name="STRATEGY" dataDxfId="6"/>
    <tableColumn id="7" xr3:uid="{D8D3E31C-B060-4AC6-A79E-3A2B6521009E}" name="BP_BASIS_POINT"/>
    <tableColumn id="8" xr3:uid="{E51E8EBC-C7D2-466E-8F69-C58C293CE960}" name="DTH" dataDxfId="5"/>
    <tableColumn id="9" xr3:uid="{1DABF6B6-4770-4A1C-A791-CCC5B40F0332}" name="PRICE" dataDxfId="4"/>
    <tableColumn id="10" xr3:uid="{3FF50B2E-6230-4C71-B743-08796782DC53}" name="BASIS" dataDxfId="3"/>
    <tableColumn id="4" xr3:uid="{005F6A25-A80D-4940-AC12-763A7DBCF64C}" name="M2MPrice" dataDxfId="2"/>
    <tableColumn id="16" xr3:uid="{4A2BBFDB-5A3A-4327-9BF1-1DE19A261970}" name="M2MBasis" dataDxfId="1"/>
    <tableColumn id="14" xr3:uid="{AAD30866-87E1-4F52-ACD6-C4F8237E35AA}" name="M2M_Dollar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1:C18"/>
  <sheetViews>
    <sheetView zoomScale="130" zoomScaleNormal="130" workbookViewId="0">
      <selection activeCell="B5" sqref="B5"/>
    </sheetView>
  </sheetViews>
  <sheetFormatPr defaultColWidth="9.140625" defaultRowHeight="15.75"/>
  <cols>
    <col min="1" max="1" width="3" style="86" customWidth="1"/>
    <col min="2" max="2" width="31" style="86" bestFit="1" customWidth="1"/>
    <col min="3" max="3" width="92.7109375" style="86" bestFit="1" customWidth="1"/>
    <col min="4" max="16384" width="9.140625" style="86"/>
  </cols>
  <sheetData>
    <row r="1" spans="2:3">
      <c r="B1" s="352"/>
    </row>
    <row r="2" spans="2:3" s="281" customFormat="1" ht="30">
      <c r="B2" s="443" t="s">
        <v>460</v>
      </c>
      <c r="C2" s="443"/>
    </row>
    <row r="3" spans="2:3" ht="16.5" thickBot="1"/>
    <row r="4" spans="2:3" ht="16.5" thickBot="1">
      <c r="B4" s="344" t="s">
        <v>596</v>
      </c>
      <c r="C4" s="340" t="s">
        <v>192</v>
      </c>
    </row>
    <row r="5" spans="2:3">
      <c r="B5" s="353" t="s">
        <v>598</v>
      </c>
      <c r="C5" s="351" t="s">
        <v>459</v>
      </c>
    </row>
    <row r="6" spans="2:3">
      <c r="B6" s="345" t="s">
        <v>480</v>
      </c>
      <c r="C6" s="341" t="s">
        <v>432</v>
      </c>
    </row>
    <row r="7" spans="2:3">
      <c r="B7" s="345" t="s">
        <v>481</v>
      </c>
      <c r="C7" s="341" t="s">
        <v>186</v>
      </c>
    </row>
    <row r="8" spans="2:3">
      <c r="B8" s="346" t="s">
        <v>597</v>
      </c>
      <c r="C8" s="341" t="s">
        <v>95</v>
      </c>
    </row>
    <row r="9" spans="2:3">
      <c r="B9" s="345" t="s">
        <v>586</v>
      </c>
      <c r="C9" s="341" t="s">
        <v>479</v>
      </c>
    </row>
    <row r="10" spans="2:3">
      <c r="B10" s="346" t="s">
        <v>454</v>
      </c>
      <c r="C10" s="341" t="s">
        <v>455</v>
      </c>
    </row>
    <row r="11" spans="2:3">
      <c r="B11" s="348" t="s">
        <v>589</v>
      </c>
      <c r="C11" s="342" t="s">
        <v>449</v>
      </c>
    </row>
    <row r="12" spans="2:3">
      <c r="B12" s="348" t="s">
        <v>590</v>
      </c>
      <c r="C12" s="342" t="s">
        <v>456</v>
      </c>
    </row>
    <row r="13" spans="2:3">
      <c r="B13" s="349" t="s">
        <v>591</v>
      </c>
      <c r="C13" s="342" t="s">
        <v>567</v>
      </c>
    </row>
    <row r="14" spans="2:3">
      <c r="B14" s="349" t="s">
        <v>592</v>
      </c>
      <c r="C14" s="342" t="s">
        <v>457</v>
      </c>
    </row>
    <row r="15" spans="2:3">
      <c r="B15" s="349" t="s">
        <v>593</v>
      </c>
      <c r="C15" s="342" t="s">
        <v>458</v>
      </c>
    </row>
    <row r="16" spans="2:3">
      <c r="B16" s="349" t="s">
        <v>594</v>
      </c>
      <c r="C16" s="342" t="s">
        <v>452</v>
      </c>
    </row>
    <row r="17" spans="2:3">
      <c r="B17" s="346" t="s">
        <v>450</v>
      </c>
      <c r="C17" s="341" t="s">
        <v>451</v>
      </c>
    </row>
    <row r="18" spans="2:3" ht="16.5" thickBot="1">
      <c r="B18" s="347" t="s">
        <v>595</v>
      </c>
      <c r="C18" s="343" t="s">
        <v>453</v>
      </c>
    </row>
  </sheetData>
  <mergeCells count="1">
    <mergeCell ref="B2:C2"/>
  </mergeCells>
  <phoneticPr fontId="32" type="noConversion"/>
  <hyperlinks>
    <hyperlink ref="B6" location="'CGK-3'!A1" display="CGK-3" xr:uid="{00000000-0004-0000-0000-000000000000}"/>
    <hyperlink ref="B5" location="'CGK-2C'!A1" display="CGK-2C" xr:uid="{00000000-0004-0000-0000-000001000000}"/>
    <hyperlink ref="B7" location="'CGK-4'!A1" display="CGK-4" xr:uid="{00000000-0004-0000-0000-000002000000}"/>
    <hyperlink ref="B9" location="'CGK-6'!A1" display="CGK-6" xr:uid="{00000000-0004-0000-0000-000003000000}"/>
    <hyperlink ref="B17" location="'Steps for Updating Aurora'!A1" display="Steps for Updating Aurora" xr:uid="{00000000-0004-0000-0000-000004000000}"/>
    <hyperlink ref="B13" location="'Conf Aurora Fuel Output'!A1" display="Confidential Aurora Fuel Output" xr:uid="{00000000-0004-0000-0000-000005000000}"/>
    <hyperlink ref="B14" location="'Conf Colstrip Fuel Model'!A1" display="Confidential Colstrip Fuel Model" xr:uid="{00000000-0004-0000-0000-000006000000}"/>
    <hyperlink ref="B15" location="'Conf Fuel Costs'!A1" display="Confidential Fuel Costs" xr:uid="{00000000-0004-0000-0000-000007000000}"/>
    <hyperlink ref="B16" location="'Conf Gas Contracts MTM'!A1" display="Confidential Gas Contracts MTM" xr:uid="{00000000-0004-0000-0000-000008000000}"/>
    <hyperlink ref="B10" location="'Workpaper Index'!A1" display="Workpaper Index" xr:uid="{00000000-0004-0000-0000-000009000000}"/>
    <hyperlink ref="B18" location="'Summation Index'!A1" display="Index" xr:uid="{00000000-0004-0000-0000-00000A000000}"/>
    <hyperlink ref="B8" location="'CGK-4'!A1" display="CGK-4" xr:uid="{00000000-0004-0000-0000-00000B000000}"/>
    <hyperlink ref="B11" location="'Conf  Aurora Portfolio Output'!A1" display="Confidential Proforma vs Authorized" xr:uid="{00000000-0004-0000-0000-00000C000000}"/>
    <hyperlink ref="B12" location="'Conf  Aurora Portfolio Output'!A1" display="Confidential Aurora Portfolio Output" xr:uid="{00000000-0004-0000-0000-00000D000000}"/>
  </hyperlink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sheetPr>
  <dimension ref="A1:W7551"/>
  <sheetViews>
    <sheetView zoomScale="80" zoomScaleNormal="80" workbookViewId="0">
      <pane ySplit="14" topLeftCell="A15" activePane="bottomLeft" state="frozen"/>
      <selection activeCell="H26" sqref="H26"/>
      <selection pane="bottomLeft" activeCell="H15" sqref="H15:H830"/>
    </sheetView>
  </sheetViews>
  <sheetFormatPr defaultRowHeight="12.75"/>
  <cols>
    <col min="1" max="1" width="39.28515625" style="11" bestFit="1" customWidth="1"/>
    <col min="2" max="2" width="35.7109375" style="11" bestFit="1" customWidth="1"/>
    <col min="3" max="3" width="27.7109375" customWidth="1"/>
    <col min="7" max="7" width="16.7109375" style="390" customWidth="1"/>
    <col min="8" max="8" width="34.7109375" style="389" customWidth="1"/>
    <col min="9" max="9" width="10.85546875" style="146" bestFit="1" customWidth="1"/>
    <col min="10" max="10" width="11.5703125" bestFit="1" customWidth="1"/>
    <col min="11" max="11" width="14.42578125" bestFit="1" customWidth="1"/>
    <col min="19" max="19" width="9.7109375" bestFit="1" customWidth="1"/>
    <col min="20" max="20" width="8.7109375" bestFit="1" customWidth="1"/>
  </cols>
  <sheetData>
    <row r="1" spans="1:23">
      <c r="A1" s="11" t="s">
        <v>413</v>
      </c>
      <c r="C1" s="82" t="s">
        <v>144</v>
      </c>
    </row>
    <row r="2" spans="1:23">
      <c r="A2" s="11" t="s">
        <v>414</v>
      </c>
      <c r="C2" t="s">
        <v>145</v>
      </c>
      <c r="O2" s="51"/>
      <c r="P2" s="51"/>
      <c r="Q2" s="52"/>
      <c r="R2" s="52"/>
      <c r="S2" s="53"/>
      <c r="T2" s="54"/>
    </row>
    <row r="3" spans="1:23">
      <c r="A3" s="11" t="s">
        <v>415</v>
      </c>
      <c r="C3" t="s">
        <v>146</v>
      </c>
      <c r="S3" s="48"/>
      <c r="T3" s="49"/>
    </row>
    <row r="4" spans="1:23">
      <c r="A4" s="11" t="s">
        <v>416</v>
      </c>
      <c r="C4" t="s">
        <v>147</v>
      </c>
      <c r="S4" s="48"/>
      <c r="T4" s="49"/>
    </row>
    <row r="5" spans="1:23">
      <c r="A5" s="11" t="s">
        <v>417</v>
      </c>
      <c r="C5" t="s">
        <v>148</v>
      </c>
      <c r="S5" s="48"/>
      <c r="T5" s="49"/>
    </row>
    <row r="6" spans="1:23">
      <c r="A6" s="11" t="s">
        <v>418</v>
      </c>
      <c r="C6" t="s">
        <v>145</v>
      </c>
      <c r="S6" s="48"/>
      <c r="T6" s="49"/>
    </row>
    <row r="7" spans="1:23">
      <c r="A7" s="11" t="s">
        <v>419</v>
      </c>
      <c r="C7" t="s">
        <v>149</v>
      </c>
      <c r="S7" s="48"/>
      <c r="T7" s="49"/>
    </row>
    <row r="8" spans="1:23">
      <c r="C8" s="139" t="s">
        <v>272</v>
      </c>
      <c r="S8" s="48"/>
      <c r="T8" s="49"/>
    </row>
    <row r="9" spans="1:23">
      <c r="C9" s="139" t="s">
        <v>273</v>
      </c>
      <c r="S9" s="48"/>
      <c r="T9" s="49"/>
    </row>
    <row r="10" spans="1:23">
      <c r="C10" s="50" t="s">
        <v>150</v>
      </c>
      <c r="S10" s="48"/>
      <c r="T10" s="49"/>
    </row>
    <row r="11" spans="1:23">
      <c r="S11" s="48"/>
      <c r="T11" s="49"/>
    </row>
    <row r="12" spans="1:23">
      <c r="S12" s="48"/>
      <c r="T12" s="49"/>
    </row>
    <row r="13" spans="1:23">
      <c r="G13" s="390" t="s">
        <v>408</v>
      </c>
      <c r="H13" s="389" t="s">
        <v>97</v>
      </c>
      <c r="S13" s="48"/>
      <c r="T13" s="49"/>
    </row>
    <row r="14" spans="1:23" s="51" customFormat="1" ht="53.25" customHeight="1">
      <c r="A14" s="63" t="s">
        <v>151</v>
      </c>
      <c r="B14" s="63" t="s">
        <v>152</v>
      </c>
      <c r="C14" s="51" t="s">
        <v>153</v>
      </c>
      <c r="D14" s="51" t="s">
        <v>154</v>
      </c>
      <c r="E14" s="52" t="s">
        <v>155</v>
      </c>
      <c r="F14" s="52" t="s">
        <v>156</v>
      </c>
      <c r="G14" s="391" t="s">
        <v>157</v>
      </c>
      <c r="H14" s="392" t="s">
        <v>158</v>
      </c>
      <c r="I14" s="214"/>
      <c r="O14"/>
      <c r="P14"/>
      <c r="Q14"/>
      <c r="R14"/>
      <c r="S14" s="48"/>
      <c r="T14" s="49"/>
    </row>
    <row r="15" spans="1:23">
      <c r="A15" s="11" t="str">
        <f t="shared" ref="A15:A78" si="0">B15&amp;"&amp;"&amp;F15</f>
        <v>Adams Nielson Solar&amp;1</v>
      </c>
      <c r="B15" s="11" t="str">
        <f>VLOOKUP(C15,'Summation Index'!$A$2:$B$9956,2,FALSE)</f>
        <v>Adams Nielson Solar</v>
      </c>
      <c r="C15" t="s">
        <v>215</v>
      </c>
      <c r="D15" t="s">
        <v>141</v>
      </c>
      <c r="E15">
        <v>2023</v>
      </c>
      <c r="F15">
        <v>1</v>
      </c>
      <c r="G15" s="389">
        <v>987.02009999999996</v>
      </c>
      <c r="H15" s="389">
        <v>41.563415499999998</v>
      </c>
      <c r="I15" s="214"/>
      <c r="J15" s="51"/>
      <c r="K15" s="51"/>
      <c r="L15" s="51"/>
      <c r="M15" s="51"/>
      <c r="N15" s="51"/>
      <c r="S15" s="48"/>
      <c r="T15" s="49"/>
      <c r="U15" s="51"/>
      <c r="V15" s="51"/>
      <c r="W15" s="51"/>
    </row>
    <row r="16" spans="1:23">
      <c r="A16" s="11" t="str">
        <f t="shared" si="0"/>
        <v>Adams Nielson Solar&amp;2</v>
      </c>
      <c r="B16" s="11" t="str">
        <f>VLOOKUP(C16,'Summation Index'!$A$2:$B$9956,2,FALSE)</f>
        <v>Adams Nielson Solar</v>
      </c>
      <c r="C16" t="s">
        <v>215</v>
      </c>
      <c r="D16" t="s">
        <v>141</v>
      </c>
      <c r="E16">
        <v>2023</v>
      </c>
      <c r="F16">
        <v>2</v>
      </c>
      <c r="G16" s="389">
        <v>2227.08862</v>
      </c>
      <c r="H16" s="389">
        <v>93.782700000000006</v>
      </c>
      <c r="I16" s="214"/>
      <c r="J16" s="51"/>
      <c r="K16" s="51"/>
      <c r="L16" s="51"/>
      <c r="M16" s="51"/>
      <c r="N16" s="51"/>
      <c r="S16" s="48"/>
      <c r="T16" s="49"/>
      <c r="U16" s="51"/>
      <c r="V16" s="51"/>
      <c r="W16" s="51"/>
    </row>
    <row r="17" spans="1:23">
      <c r="A17" s="11" t="str">
        <f t="shared" si="0"/>
        <v>Adams Nielson Solar&amp;3</v>
      </c>
      <c r="B17" s="11" t="str">
        <f>VLOOKUP(C17,'Summation Index'!$A$2:$B$9956,2,FALSE)</f>
        <v>Adams Nielson Solar</v>
      </c>
      <c r="C17" t="s">
        <v>215</v>
      </c>
      <c r="D17" t="s">
        <v>141</v>
      </c>
      <c r="E17">
        <v>2023</v>
      </c>
      <c r="F17">
        <v>3</v>
      </c>
      <c r="G17" s="389">
        <v>3831.0087899999999</v>
      </c>
      <c r="H17" s="389">
        <v>161.32377600000001</v>
      </c>
      <c r="I17" s="214"/>
      <c r="J17" s="51"/>
      <c r="K17" s="51"/>
      <c r="L17" s="51"/>
      <c r="M17" s="51"/>
      <c r="N17" s="51"/>
      <c r="S17" s="48"/>
      <c r="T17" s="49"/>
      <c r="U17" s="51"/>
      <c r="V17" s="51"/>
      <c r="W17" s="51"/>
    </row>
    <row r="18" spans="1:23">
      <c r="A18" s="11" t="str">
        <f t="shared" si="0"/>
        <v>Adams Nielson Solar&amp;4</v>
      </c>
      <c r="B18" s="11" t="str">
        <f>VLOOKUP(C18,'Summation Index'!$A$2:$B$9956,2,FALSE)</f>
        <v>Adams Nielson Solar</v>
      </c>
      <c r="C18" t="s">
        <v>215</v>
      </c>
      <c r="D18" t="s">
        <v>141</v>
      </c>
      <c r="E18">
        <v>2023</v>
      </c>
      <c r="F18">
        <v>4</v>
      </c>
      <c r="G18" s="389">
        <v>4674.6093799999999</v>
      </c>
      <c r="H18" s="389">
        <v>196.84780900000001</v>
      </c>
      <c r="I18" s="214"/>
      <c r="J18" s="51"/>
      <c r="K18" s="51"/>
      <c r="L18" s="51"/>
      <c r="M18" s="51"/>
      <c r="N18" s="51"/>
      <c r="S18" s="48"/>
      <c r="T18" s="49"/>
      <c r="U18" s="51"/>
      <c r="V18" s="51"/>
      <c r="W18" s="51"/>
    </row>
    <row r="19" spans="1:23">
      <c r="A19" s="11" t="str">
        <f t="shared" si="0"/>
        <v>Adams Nielson Solar&amp;5</v>
      </c>
      <c r="B19" s="11" t="str">
        <f>VLOOKUP(C19,'Summation Index'!$A$2:$B$9956,2,FALSE)</f>
        <v>Adams Nielson Solar</v>
      </c>
      <c r="C19" t="s">
        <v>215</v>
      </c>
      <c r="D19" t="s">
        <v>141</v>
      </c>
      <c r="E19">
        <v>2023</v>
      </c>
      <c r="F19">
        <v>5</v>
      </c>
      <c r="G19" s="389">
        <v>5600.4769999999999</v>
      </c>
      <c r="H19" s="389">
        <v>235.83607499999999</v>
      </c>
      <c r="I19" s="214"/>
      <c r="J19" s="51"/>
      <c r="K19" s="51"/>
      <c r="L19" s="51"/>
      <c r="M19" s="51"/>
      <c r="N19" s="51"/>
      <c r="S19" s="48"/>
      <c r="T19" s="49"/>
      <c r="U19" s="51"/>
      <c r="V19" s="51"/>
      <c r="W19" s="51"/>
    </row>
    <row r="20" spans="1:23">
      <c r="A20" s="11" t="str">
        <f t="shared" si="0"/>
        <v>Adams Nielson Solar&amp;6</v>
      </c>
      <c r="B20" s="11" t="str">
        <f>VLOOKUP(C20,'Summation Index'!$A$2:$B$9956,2,FALSE)</f>
        <v>Adams Nielson Solar</v>
      </c>
      <c r="C20" t="s">
        <v>215</v>
      </c>
      <c r="D20" t="s">
        <v>141</v>
      </c>
      <c r="E20">
        <v>2023</v>
      </c>
      <c r="F20">
        <v>6</v>
      </c>
      <c r="G20" s="389">
        <v>5762.5625</v>
      </c>
      <c r="H20" s="389">
        <v>242.66149999999999</v>
      </c>
      <c r="I20" s="214"/>
      <c r="J20" s="51"/>
      <c r="K20" s="51"/>
      <c r="L20" s="51"/>
      <c r="M20" s="51"/>
      <c r="N20" s="51"/>
      <c r="S20" s="48"/>
      <c r="T20" s="49"/>
      <c r="U20" s="51"/>
      <c r="V20" s="51"/>
      <c r="W20" s="51"/>
    </row>
    <row r="21" spans="1:23">
      <c r="A21" s="11" t="str">
        <f t="shared" si="0"/>
        <v>Adams Nielson Solar&amp;7</v>
      </c>
      <c r="B21" s="11" t="str">
        <f>VLOOKUP(C21,'Summation Index'!$A$2:$B$9956,2,FALSE)</f>
        <v>Adams Nielson Solar</v>
      </c>
      <c r="C21" t="s">
        <v>215</v>
      </c>
      <c r="D21" t="s">
        <v>141</v>
      </c>
      <c r="E21">
        <v>2023</v>
      </c>
      <c r="F21">
        <v>7</v>
      </c>
      <c r="G21" s="389">
        <v>6686.9174800000001</v>
      </c>
      <c r="H21" s="389">
        <v>281.58609999999999</v>
      </c>
      <c r="I21" s="214"/>
      <c r="J21" s="51"/>
      <c r="K21" s="51"/>
      <c r="L21" s="51"/>
      <c r="M21" s="51"/>
      <c r="N21" s="51"/>
      <c r="S21" s="48"/>
      <c r="T21" s="49"/>
      <c r="U21" s="51"/>
      <c r="V21" s="51"/>
      <c r="W21" s="51"/>
    </row>
    <row r="22" spans="1:23">
      <c r="A22" s="11" t="str">
        <f t="shared" si="0"/>
        <v>Adams Nielson Solar&amp;8</v>
      </c>
      <c r="B22" s="11" t="str">
        <f>VLOOKUP(C22,'Summation Index'!$A$2:$B$9956,2,FALSE)</f>
        <v>Adams Nielson Solar</v>
      </c>
      <c r="C22" t="s">
        <v>215</v>
      </c>
      <c r="D22" t="s">
        <v>141</v>
      </c>
      <c r="E22">
        <v>2023</v>
      </c>
      <c r="F22">
        <v>8</v>
      </c>
      <c r="G22" s="389">
        <v>5933.7420000000002</v>
      </c>
      <c r="H22" s="389">
        <v>249.869888</v>
      </c>
      <c r="I22" s="214"/>
      <c r="J22" s="51"/>
      <c r="K22" s="51"/>
      <c r="L22" s="51"/>
      <c r="M22" s="51"/>
      <c r="N22" s="51"/>
      <c r="S22" s="48"/>
      <c r="T22" s="49"/>
      <c r="U22" s="51"/>
      <c r="V22" s="51"/>
      <c r="W22" s="51"/>
    </row>
    <row r="23" spans="1:23">
      <c r="A23" s="11" t="str">
        <f t="shared" si="0"/>
        <v>Adams Nielson Solar&amp;9</v>
      </c>
      <c r="B23" s="11" t="str">
        <f>VLOOKUP(C23,'Summation Index'!$A$2:$B$9956,2,FALSE)</f>
        <v>Adams Nielson Solar</v>
      </c>
      <c r="C23" t="s">
        <v>215</v>
      </c>
      <c r="D23" t="s">
        <v>141</v>
      </c>
      <c r="E23">
        <v>2023</v>
      </c>
      <c r="F23">
        <v>9</v>
      </c>
      <c r="G23" s="389">
        <v>3994.4872999999998</v>
      </c>
      <c r="H23" s="389">
        <v>168.207855</v>
      </c>
      <c r="I23" s="214"/>
      <c r="J23" s="51"/>
      <c r="K23" s="51"/>
      <c r="L23" s="51"/>
      <c r="M23" s="51"/>
      <c r="N23" s="51"/>
      <c r="S23" s="48"/>
      <c r="T23" s="49"/>
      <c r="U23" s="51"/>
      <c r="V23" s="51"/>
      <c r="W23" s="51"/>
    </row>
    <row r="24" spans="1:23">
      <c r="A24" s="11" t="str">
        <f t="shared" si="0"/>
        <v>Adams Nielson Solar&amp;10</v>
      </c>
      <c r="B24" s="11" t="str">
        <f>VLOOKUP(C24,'Summation Index'!$A$2:$B$9956,2,FALSE)</f>
        <v>Adams Nielson Solar</v>
      </c>
      <c r="C24" t="s">
        <v>215</v>
      </c>
      <c r="D24" t="s">
        <v>141</v>
      </c>
      <c r="E24">
        <v>2023</v>
      </c>
      <c r="F24">
        <v>10</v>
      </c>
      <c r="G24" s="389">
        <v>3253.8890000000001</v>
      </c>
      <c r="H24" s="389">
        <v>137.021255</v>
      </c>
      <c r="I24" s="214"/>
      <c r="J24" s="51"/>
      <c r="K24" s="51"/>
      <c r="L24" s="51"/>
      <c r="M24" s="51"/>
      <c r="N24" s="51"/>
      <c r="S24" s="48"/>
      <c r="T24" s="49"/>
      <c r="U24" s="51"/>
      <c r="V24" s="51"/>
      <c r="W24" s="51"/>
    </row>
    <row r="25" spans="1:23">
      <c r="A25" s="11" t="str">
        <f t="shared" si="0"/>
        <v>Adams Nielson Solar&amp;11</v>
      </c>
      <c r="B25" s="11" t="str">
        <f>VLOOKUP(C25,'Summation Index'!$A$2:$B$9956,2,FALSE)</f>
        <v>Adams Nielson Solar</v>
      </c>
      <c r="C25" t="s">
        <v>215</v>
      </c>
      <c r="D25" t="s">
        <v>141</v>
      </c>
      <c r="E25">
        <v>2023</v>
      </c>
      <c r="F25">
        <v>11</v>
      </c>
      <c r="G25" s="389">
        <v>1743.837</v>
      </c>
      <c r="H25" s="389">
        <v>73.432975799999994</v>
      </c>
      <c r="I25" s="214"/>
      <c r="J25" s="51"/>
      <c r="K25" s="51"/>
      <c r="L25" s="51"/>
      <c r="M25" s="51"/>
      <c r="N25" s="51"/>
      <c r="S25" s="48"/>
      <c r="T25" s="49"/>
      <c r="U25" s="51"/>
      <c r="V25" s="51"/>
      <c r="W25" s="51"/>
    </row>
    <row r="26" spans="1:23">
      <c r="A26" s="11" t="str">
        <f t="shared" si="0"/>
        <v>Adams Nielson Solar&amp;12</v>
      </c>
      <c r="B26" s="11" t="str">
        <f>VLOOKUP(C26,'Summation Index'!$A$2:$B$9956,2,FALSE)</f>
        <v>Adams Nielson Solar</v>
      </c>
      <c r="C26" t="s">
        <v>215</v>
      </c>
      <c r="D26" t="s">
        <v>141</v>
      </c>
      <c r="E26">
        <v>2023</v>
      </c>
      <c r="F26">
        <v>12</v>
      </c>
      <c r="G26" s="389">
        <v>683.68439999999998</v>
      </c>
      <c r="H26" s="389">
        <v>28.789950000000001</v>
      </c>
      <c r="I26" s="214"/>
      <c r="J26" s="51"/>
      <c r="K26" s="51"/>
      <c r="L26" s="51"/>
      <c r="M26" s="51"/>
      <c r="N26" s="51"/>
      <c r="S26" s="48"/>
      <c r="T26" s="49"/>
      <c r="U26" s="51"/>
      <c r="V26" s="51"/>
      <c r="W26" s="51"/>
    </row>
    <row r="27" spans="1:23">
      <c r="A27" s="11" t="str">
        <f t="shared" si="0"/>
        <v>Small Power&amp;1</v>
      </c>
      <c r="B27" s="11" t="str">
        <f>VLOOKUP(C27,'Summation Index'!$A$2:$B$9956,2,FALSE)</f>
        <v>Small Power</v>
      </c>
      <c r="C27" t="s">
        <v>216</v>
      </c>
      <c r="D27" t="s">
        <v>141</v>
      </c>
      <c r="E27">
        <v>2023</v>
      </c>
      <c r="F27">
        <v>1</v>
      </c>
      <c r="G27" s="389">
        <v>0.51749999999999996</v>
      </c>
      <c r="H27" s="389">
        <v>2.576438E-2</v>
      </c>
      <c r="I27" s="214"/>
      <c r="J27" s="51"/>
      <c r="K27" s="51"/>
      <c r="L27" s="51"/>
      <c r="M27" s="51"/>
      <c r="N27" s="51"/>
      <c r="S27" s="48"/>
      <c r="T27" s="49"/>
      <c r="U27" s="51"/>
      <c r="V27" s="51"/>
      <c r="W27" s="51"/>
    </row>
    <row r="28" spans="1:23">
      <c r="A28" s="11" t="str">
        <f t="shared" si="0"/>
        <v>Small Power&amp;2</v>
      </c>
      <c r="B28" s="11" t="str">
        <f>VLOOKUP(C28,'Summation Index'!$A$2:$B$9956,2,FALSE)</f>
        <v>Small Power</v>
      </c>
      <c r="C28" t="s">
        <v>216</v>
      </c>
      <c r="D28" t="s">
        <v>141</v>
      </c>
      <c r="E28">
        <v>2023</v>
      </c>
      <c r="F28">
        <v>2</v>
      </c>
      <c r="G28" s="389">
        <v>0.56506500000000004</v>
      </c>
      <c r="H28" s="389">
        <v>2.09984239E-2</v>
      </c>
      <c r="I28" s="214"/>
      <c r="J28" s="51"/>
      <c r="K28" s="51"/>
      <c r="L28" s="51"/>
      <c r="M28" s="51"/>
      <c r="N28" s="51"/>
      <c r="S28" s="48"/>
      <c r="T28" s="49"/>
      <c r="U28" s="51"/>
      <c r="V28" s="51"/>
      <c r="W28" s="51"/>
    </row>
    <row r="29" spans="1:23">
      <c r="A29" s="11" t="str">
        <f t="shared" si="0"/>
        <v>Small Power&amp;3</v>
      </c>
      <c r="B29" s="11" t="str">
        <f>VLOOKUP(C29,'Summation Index'!$A$2:$B$9956,2,FALSE)</f>
        <v>Small Power</v>
      </c>
      <c r="C29" t="s">
        <v>216</v>
      </c>
      <c r="D29" t="s">
        <v>141</v>
      </c>
      <c r="E29">
        <v>2023</v>
      </c>
      <c r="F29">
        <v>3</v>
      </c>
      <c r="G29" s="389">
        <v>1.2504299999999999</v>
      </c>
      <c r="H29" s="389">
        <v>4.4110799999999999E-2</v>
      </c>
      <c r="I29" s="214"/>
      <c r="J29" s="51"/>
      <c r="K29" s="51"/>
      <c r="L29" s="51"/>
      <c r="M29" s="51"/>
      <c r="N29" s="51"/>
      <c r="S29" s="48"/>
      <c r="T29" s="49"/>
      <c r="U29" s="51"/>
      <c r="V29" s="51"/>
      <c r="W29" s="51"/>
    </row>
    <row r="30" spans="1:23">
      <c r="A30" s="11" t="str">
        <f t="shared" si="0"/>
        <v>Small Power&amp;4</v>
      </c>
      <c r="B30" s="11" t="str">
        <f>VLOOKUP(C30,'Summation Index'!$A$2:$B$9956,2,FALSE)</f>
        <v>Small Power</v>
      </c>
      <c r="C30" t="s">
        <v>216</v>
      </c>
      <c r="D30" t="s">
        <v>141</v>
      </c>
      <c r="E30">
        <v>2023</v>
      </c>
      <c r="F30">
        <v>4</v>
      </c>
      <c r="G30" s="389">
        <v>1.58463</v>
      </c>
      <c r="H30" s="389">
        <v>3.6386422799999998E-2</v>
      </c>
      <c r="I30" s="214"/>
      <c r="J30" s="51"/>
      <c r="K30" s="51"/>
      <c r="L30" s="51"/>
      <c r="M30" s="51"/>
      <c r="N30" s="51"/>
      <c r="S30" s="48"/>
      <c r="T30" s="49"/>
      <c r="U30" s="51"/>
      <c r="V30" s="51"/>
      <c r="W30" s="51"/>
    </row>
    <row r="31" spans="1:23">
      <c r="A31" s="11" t="str">
        <f t="shared" si="0"/>
        <v>Small Power&amp;5</v>
      </c>
      <c r="B31" s="11" t="str">
        <f>VLOOKUP(C31,'Summation Index'!$A$2:$B$9956,2,FALSE)</f>
        <v>Small Power</v>
      </c>
      <c r="C31" t="s">
        <v>216</v>
      </c>
      <c r="D31" t="s">
        <v>141</v>
      </c>
      <c r="E31">
        <v>2023</v>
      </c>
      <c r="F31">
        <v>5</v>
      </c>
      <c r="G31" s="389">
        <v>1.8431850000000001</v>
      </c>
      <c r="H31" s="389">
        <v>4.2647976400000003E-2</v>
      </c>
      <c r="I31" s="214"/>
      <c r="J31" s="51"/>
      <c r="K31" s="51"/>
      <c r="L31" s="51"/>
      <c r="M31" s="51"/>
      <c r="N31" s="51"/>
      <c r="S31" s="48"/>
      <c r="T31" s="49"/>
      <c r="U31" s="51"/>
      <c r="V31" s="51"/>
      <c r="W31" s="51"/>
    </row>
    <row r="32" spans="1:23">
      <c r="A32" s="11" t="str">
        <f t="shared" si="0"/>
        <v>Small Power&amp;6</v>
      </c>
      <c r="B32" s="11" t="str">
        <f>VLOOKUP(C32,'Summation Index'!$A$2:$B$9956,2,FALSE)</f>
        <v>Small Power</v>
      </c>
      <c r="C32" t="s">
        <v>216</v>
      </c>
      <c r="D32" t="s">
        <v>141</v>
      </c>
      <c r="E32">
        <v>2023</v>
      </c>
      <c r="F32">
        <v>6</v>
      </c>
      <c r="G32" s="389">
        <v>2.3506049999999998</v>
      </c>
      <c r="H32" s="389">
        <v>6.3603179999999995E-2</v>
      </c>
      <c r="I32" s="214"/>
      <c r="J32" s="51"/>
      <c r="K32" s="51"/>
      <c r="L32" s="51"/>
      <c r="M32" s="51"/>
      <c r="N32" s="51"/>
      <c r="S32" s="48"/>
      <c r="T32" s="49"/>
      <c r="U32" s="51"/>
      <c r="V32" s="51"/>
      <c r="W32" s="51"/>
    </row>
    <row r="33" spans="1:23">
      <c r="A33" s="11" t="str">
        <f t="shared" si="0"/>
        <v>Small Power&amp;7</v>
      </c>
      <c r="B33" s="11" t="str">
        <f>VLOOKUP(C33,'Summation Index'!$A$2:$B$9956,2,FALSE)</f>
        <v>Small Power</v>
      </c>
      <c r="C33" t="s">
        <v>216</v>
      </c>
      <c r="D33" t="s">
        <v>141</v>
      </c>
      <c r="E33">
        <v>2023</v>
      </c>
      <c r="F33">
        <v>7</v>
      </c>
      <c r="G33" s="389">
        <v>2.3245800000000001</v>
      </c>
      <c r="H33" s="389">
        <v>0.1938822</v>
      </c>
      <c r="I33" s="214"/>
      <c r="J33" s="51"/>
      <c r="K33" s="51"/>
      <c r="L33" s="51"/>
      <c r="M33" s="51"/>
      <c r="N33" s="51"/>
      <c r="S33" s="48"/>
      <c r="T33" s="49"/>
      <c r="U33" s="51"/>
      <c r="V33" s="51"/>
      <c r="W33" s="51"/>
    </row>
    <row r="34" spans="1:23">
      <c r="A34" s="11" t="str">
        <f t="shared" si="0"/>
        <v>Small Power&amp;8</v>
      </c>
      <c r="B34" s="11" t="str">
        <f>VLOOKUP(C34,'Summation Index'!$A$2:$B$9956,2,FALSE)</f>
        <v>Small Power</v>
      </c>
      <c r="C34" t="s">
        <v>216</v>
      </c>
      <c r="D34" t="s">
        <v>141</v>
      </c>
      <c r="E34">
        <v>2023</v>
      </c>
      <c r="F34">
        <v>8</v>
      </c>
      <c r="G34" s="389">
        <v>2.4882</v>
      </c>
      <c r="H34" s="389">
        <v>0.22884663899999999</v>
      </c>
      <c r="I34" s="214"/>
      <c r="J34" s="51"/>
      <c r="K34" s="51"/>
      <c r="L34" s="51"/>
      <c r="M34" s="51"/>
      <c r="N34" s="51"/>
      <c r="S34" s="48"/>
      <c r="T34" s="49"/>
      <c r="U34" s="51"/>
      <c r="V34" s="51"/>
      <c r="W34" s="51"/>
    </row>
    <row r="35" spans="1:23">
      <c r="A35" s="11" t="str">
        <f t="shared" si="0"/>
        <v>Small Power&amp;9</v>
      </c>
      <c r="B35" s="11" t="str">
        <f>VLOOKUP(C35,'Summation Index'!$A$2:$B$9956,2,FALSE)</f>
        <v>Small Power</v>
      </c>
      <c r="C35" t="s">
        <v>216</v>
      </c>
      <c r="D35" t="s">
        <v>141</v>
      </c>
      <c r="E35">
        <v>2023</v>
      </c>
      <c r="F35">
        <v>9</v>
      </c>
      <c r="G35" s="389">
        <v>2.0307750000000002</v>
      </c>
      <c r="H35" s="389">
        <v>0.151422948</v>
      </c>
      <c r="I35" s="214"/>
      <c r="J35" s="51"/>
      <c r="K35" s="51"/>
      <c r="L35" s="51"/>
      <c r="M35" s="51"/>
      <c r="N35" s="51"/>
      <c r="S35" s="48"/>
      <c r="T35" s="49"/>
      <c r="U35" s="51"/>
      <c r="V35" s="51"/>
      <c r="W35" s="51"/>
    </row>
    <row r="36" spans="1:23">
      <c r="A36" s="11" t="str">
        <f t="shared" si="0"/>
        <v>Small Power&amp;10</v>
      </c>
      <c r="B36" s="11" t="str">
        <f>VLOOKUP(C36,'Summation Index'!$A$2:$B$9956,2,FALSE)</f>
        <v>Small Power</v>
      </c>
      <c r="C36" t="s">
        <v>216</v>
      </c>
      <c r="D36" t="s">
        <v>141</v>
      </c>
      <c r="E36">
        <v>2023</v>
      </c>
      <c r="F36">
        <v>10</v>
      </c>
      <c r="G36" s="389">
        <v>1.8993450000000001</v>
      </c>
      <c r="H36" s="389">
        <v>7.1394879999999994E-2</v>
      </c>
      <c r="I36" s="214"/>
      <c r="J36" s="51"/>
      <c r="K36" s="51"/>
      <c r="L36" s="51"/>
      <c r="M36" s="51"/>
      <c r="N36" s="51"/>
      <c r="S36" s="48"/>
      <c r="T36" s="49"/>
      <c r="U36" s="51"/>
      <c r="V36" s="51"/>
      <c r="W36" s="51"/>
    </row>
    <row r="37" spans="1:23">
      <c r="A37" s="11" t="str">
        <f t="shared" si="0"/>
        <v>Small Power&amp;11</v>
      </c>
      <c r="B37" s="11" t="str">
        <f>VLOOKUP(C37,'Summation Index'!$A$2:$B$9956,2,FALSE)</f>
        <v>Small Power</v>
      </c>
      <c r="C37" t="s">
        <v>216</v>
      </c>
      <c r="D37" t="s">
        <v>141</v>
      </c>
      <c r="E37">
        <v>2023</v>
      </c>
      <c r="F37">
        <v>11</v>
      </c>
      <c r="G37" s="389">
        <v>1.4129100000000001</v>
      </c>
      <c r="H37" s="389">
        <v>5.9190496799999999E-2</v>
      </c>
      <c r="I37" s="214"/>
      <c r="J37" s="51"/>
      <c r="K37" s="51"/>
      <c r="L37" s="51"/>
      <c r="M37" s="51"/>
      <c r="N37" s="51"/>
      <c r="S37" s="48"/>
      <c r="T37" s="49"/>
      <c r="U37" s="51"/>
      <c r="V37" s="51"/>
      <c r="W37" s="51"/>
    </row>
    <row r="38" spans="1:23">
      <c r="A38" s="11" t="str">
        <f t="shared" si="0"/>
        <v>Small Power&amp;12</v>
      </c>
      <c r="B38" s="11" t="str">
        <f>VLOOKUP(C38,'Summation Index'!$A$2:$B$9956,2,FALSE)</f>
        <v>Small Power</v>
      </c>
      <c r="C38" t="s">
        <v>216</v>
      </c>
      <c r="D38" t="s">
        <v>141</v>
      </c>
      <c r="E38">
        <v>2023</v>
      </c>
      <c r="F38">
        <v>12</v>
      </c>
      <c r="G38" s="389">
        <v>0.72223499999999996</v>
      </c>
      <c r="H38" s="389">
        <v>3.6435447599999997E-2</v>
      </c>
      <c r="I38" s="214"/>
      <c r="J38" s="51"/>
      <c r="K38" s="51"/>
      <c r="L38" s="51"/>
      <c r="M38" s="51"/>
      <c r="N38" s="51"/>
      <c r="S38" s="48"/>
      <c r="T38" s="49"/>
      <c r="U38" s="51"/>
      <c r="V38" s="51"/>
      <c r="W38" s="51"/>
    </row>
    <row r="39" spans="1:23">
      <c r="A39" s="11" t="str">
        <f t="shared" si="0"/>
        <v>Boulder Park Solar&amp;1</v>
      </c>
      <c r="B39" s="11" t="str">
        <f>VLOOKUP(C39,'Summation Index'!$A$2:$B$9956,2,FALSE)</f>
        <v>Boulder Park Solar</v>
      </c>
      <c r="C39" t="s">
        <v>398</v>
      </c>
      <c r="D39" t="s">
        <v>141</v>
      </c>
      <c r="E39">
        <v>2023</v>
      </c>
      <c r="F39">
        <v>1</v>
      </c>
      <c r="G39" s="389">
        <v>14.593500000000001</v>
      </c>
      <c r="H39" s="389">
        <v>0</v>
      </c>
      <c r="I39" s="214"/>
      <c r="J39" s="51"/>
      <c r="K39" s="51"/>
      <c r="L39" s="51"/>
      <c r="M39" s="51"/>
      <c r="N39" s="51"/>
      <c r="S39" s="48"/>
      <c r="T39" s="49"/>
      <c r="U39" s="51"/>
      <c r="V39" s="51"/>
      <c r="W39" s="51"/>
    </row>
    <row r="40" spans="1:23">
      <c r="A40" s="11" t="str">
        <f t="shared" si="0"/>
        <v>Boulder Park Solar&amp;2</v>
      </c>
      <c r="B40" s="11" t="str">
        <f>VLOOKUP(C40,'Summation Index'!$A$2:$B$9956,2,FALSE)</f>
        <v>Boulder Park Solar</v>
      </c>
      <c r="C40" t="s">
        <v>398</v>
      </c>
      <c r="D40" t="s">
        <v>141</v>
      </c>
      <c r="E40">
        <v>2023</v>
      </c>
      <c r="F40">
        <v>2</v>
      </c>
      <c r="G40" s="389">
        <v>15.9348326</v>
      </c>
      <c r="H40" s="389">
        <v>0</v>
      </c>
      <c r="I40" s="214"/>
      <c r="J40" s="51"/>
      <c r="K40" s="51"/>
      <c r="L40" s="51"/>
      <c r="M40" s="51"/>
      <c r="N40" s="51"/>
      <c r="S40" s="48"/>
      <c r="T40" s="49"/>
      <c r="U40" s="51"/>
      <c r="V40" s="51"/>
      <c r="W40" s="51"/>
    </row>
    <row r="41" spans="1:23">
      <c r="A41" s="11" t="str">
        <f t="shared" si="0"/>
        <v>Boulder Park Solar&amp;3</v>
      </c>
      <c r="B41" s="11" t="str">
        <f>VLOOKUP(C41,'Summation Index'!$A$2:$B$9956,2,FALSE)</f>
        <v>Boulder Park Solar</v>
      </c>
      <c r="C41" t="s">
        <v>398</v>
      </c>
      <c r="D41" t="s">
        <v>141</v>
      </c>
      <c r="E41">
        <v>2023</v>
      </c>
      <c r="F41">
        <v>3</v>
      </c>
      <c r="G41" s="389">
        <v>35.262126899999998</v>
      </c>
      <c r="H41" s="389">
        <v>0</v>
      </c>
      <c r="I41" s="214"/>
      <c r="J41" s="51"/>
      <c r="K41" s="51"/>
      <c r="L41" s="51"/>
      <c r="M41" s="51"/>
      <c r="N41" s="51"/>
      <c r="S41" s="48"/>
      <c r="T41" s="49"/>
      <c r="U41" s="51"/>
      <c r="V41" s="51"/>
      <c r="W41" s="51"/>
    </row>
    <row r="42" spans="1:23">
      <c r="A42" s="11" t="str">
        <f t="shared" si="0"/>
        <v>Boulder Park Solar&amp;4</v>
      </c>
      <c r="B42" s="11" t="str">
        <f>VLOOKUP(C42,'Summation Index'!$A$2:$B$9956,2,FALSE)</f>
        <v>Boulder Park Solar</v>
      </c>
      <c r="C42" t="s">
        <v>398</v>
      </c>
      <c r="D42" t="s">
        <v>141</v>
      </c>
      <c r="E42">
        <v>2023</v>
      </c>
      <c r="F42">
        <v>4</v>
      </c>
      <c r="G42" s="389">
        <v>44.686565399999999</v>
      </c>
      <c r="H42" s="389">
        <v>0</v>
      </c>
      <c r="I42" s="214"/>
      <c r="J42" s="51"/>
      <c r="K42" s="51"/>
      <c r="L42" s="51"/>
      <c r="M42" s="51"/>
      <c r="N42" s="51"/>
      <c r="S42" s="48"/>
      <c r="T42" s="49"/>
      <c r="U42" s="51"/>
      <c r="V42" s="51"/>
      <c r="W42" s="51"/>
    </row>
    <row r="43" spans="1:23">
      <c r="A43" s="11" t="str">
        <f t="shared" si="0"/>
        <v>Boulder Park Solar&amp;5</v>
      </c>
      <c r="B43" s="11" t="str">
        <f>VLOOKUP(C43,'Summation Index'!$A$2:$B$9956,2,FALSE)</f>
        <v>Boulder Park Solar</v>
      </c>
      <c r="C43" t="s">
        <v>398</v>
      </c>
      <c r="D43" t="s">
        <v>141</v>
      </c>
      <c r="E43">
        <v>2023</v>
      </c>
      <c r="F43">
        <v>5</v>
      </c>
      <c r="G43" s="389">
        <v>51.9778175</v>
      </c>
      <c r="H43" s="389">
        <v>0</v>
      </c>
      <c r="I43" s="214"/>
      <c r="J43" s="51"/>
      <c r="K43" s="51"/>
      <c r="L43" s="51"/>
      <c r="M43" s="51"/>
      <c r="N43" s="51"/>
      <c r="S43" s="48"/>
      <c r="T43" s="49"/>
      <c r="U43" s="51"/>
      <c r="V43" s="51"/>
      <c r="W43" s="51"/>
    </row>
    <row r="44" spans="1:23">
      <c r="A44" s="11" t="str">
        <f t="shared" si="0"/>
        <v>Boulder Park Solar&amp;6</v>
      </c>
      <c r="B44" s="11" t="str">
        <f>VLOOKUP(C44,'Summation Index'!$A$2:$B$9956,2,FALSE)</f>
        <v>Boulder Park Solar</v>
      </c>
      <c r="C44" t="s">
        <v>398</v>
      </c>
      <c r="D44" t="s">
        <v>141</v>
      </c>
      <c r="E44">
        <v>2023</v>
      </c>
      <c r="F44">
        <v>6</v>
      </c>
      <c r="G44" s="389">
        <v>66.287059999999997</v>
      </c>
      <c r="H44" s="389">
        <v>0</v>
      </c>
      <c r="I44" s="214"/>
      <c r="J44" s="51"/>
      <c r="K44" s="51"/>
      <c r="L44" s="51"/>
      <c r="M44" s="51"/>
      <c r="N44" s="51"/>
      <c r="S44" s="48"/>
      <c r="T44" s="49"/>
      <c r="U44" s="51"/>
      <c r="V44" s="51"/>
      <c r="W44" s="51"/>
    </row>
    <row r="45" spans="1:23">
      <c r="A45" s="11" t="str">
        <f t="shared" si="0"/>
        <v>Boulder Park Solar&amp;7</v>
      </c>
      <c r="B45" s="11" t="str">
        <f>VLOOKUP(C45,'Summation Index'!$A$2:$B$9956,2,FALSE)</f>
        <v>Boulder Park Solar</v>
      </c>
      <c r="C45" t="s">
        <v>398</v>
      </c>
      <c r="D45" t="s">
        <v>141</v>
      </c>
      <c r="E45">
        <v>2023</v>
      </c>
      <c r="F45">
        <v>7</v>
      </c>
      <c r="G45" s="389">
        <v>65.553154000000006</v>
      </c>
      <c r="H45" s="389">
        <v>0</v>
      </c>
      <c r="I45" s="214"/>
      <c r="J45" s="51"/>
      <c r="K45" s="51"/>
      <c r="L45" s="51"/>
      <c r="M45" s="51"/>
      <c r="N45" s="51"/>
      <c r="S45" s="48"/>
      <c r="T45" s="49"/>
      <c r="U45" s="51"/>
      <c r="V45" s="51"/>
      <c r="W45" s="51"/>
    </row>
    <row r="46" spans="1:23">
      <c r="A46" s="11" t="str">
        <f t="shared" si="0"/>
        <v>Boulder Park Solar&amp;8</v>
      </c>
      <c r="B46" s="11" t="str">
        <f>VLOOKUP(C46,'Summation Index'!$A$2:$B$9956,2,FALSE)</f>
        <v>Boulder Park Solar</v>
      </c>
      <c r="C46" t="s">
        <v>398</v>
      </c>
      <c r="D46" t="s">
        <v>141</v>
      </c>
      <c r="E46">
        <v>2023</v>
      </c>
      <c r="F46">
        <v>8</v>
      </c>
      <c r="G46" s="389">
        <v>70.167240000000007</v>
      </c>
      <c r="H46" s="389">
        <v>0</v>
      </c>
      <c r="I46" s="214"/>
      <c r="J46" s="51"/>
      <c r="K46" s="51"/>
      <c r="L46" s="51"/>
      <c r="M46" s="51"/>
      <c r="N46" s="51"/>
      <c r="S46" s="48"/>
      <c r="T46" s="49"/>
      <c r="U46" s="51"/>
      <c r="V46" s="51"/>
      <c r="W46" s="51"/>
    </row>
    <row r="47" spans="1:23">
      <c r="A47" s="11" t="str">
        <f t="shared" si="0"/>
        <v>Boulder Park Solar&amp;9</v>
      </c>
      <c r="B47" s="11" t="str">
        <f>VLOOKUP(C47,'Summation Index'!$A$2:$B$9956,2,FALSE)</f>
        <v>Boulder Park Solar</v>
      </c>
      <c r="C47" t="s">
        <v>398</v>
      </c>
      <c r="D47" t="s">
        <v>141</v>
      </c>
      <c r="E47">
        <v>2023</v>
      </c>
      <c r="F47">
        <v>9</v>
      </c>
      <c r="G47" s="389">
        <v>57.267856600000002</v>
      </c>
      <c r="H47" s="389">
        <v>0</v>
      </c>
      <c r="I47" s="214"/>
      <c r="J47" s="51"/>
      <c r="K47" s="51"/>
      <c r="L47" s="51"/>
      <c r="M47" s="51"/>
      <c r="N47" s="51"/>
      <c r="S47" s="48"/>
      <c r="T47" s="49"/>
      <c r="U47" s="51"/>
      <c r="V47" s="51"/>
      <c r="W47" s="51"/>
    </row>
    <row r="48" spans="1:23">
      <c r="A48" s="11" t="str">
        <f t="shared" si="0"/>
        <v>Boulder Park Solar&amp;10</v>
      </c>
      <c r="B48" s="11" t="str">
        <f>VLOOKUP(C48,'Summation Index'!$A$2:$B$9956,2,FALSE)</f>
        <v>Boulder Park Solar</v>
      </c>
      <c r="C48" t="s">
        <v>398</v>
      </c>
      <c r="D48" t="s">
        <v>141</v>
      </c>
      <c r="E48">
        <v>2023</v>
      </c>
      <c r="F48">
        <v>10</v>
      </c>
      <c r="G48" s="389">
        <v>53.561527300000002</v>
      </c>
      <c r="H48" s="389">
        <v>0</v>
      </c>
      <c r="I48" s="214"/>
      <c r="J48" s="51"/>
      <c r="K48" s="51"/>
      <c r="L48" s="51"/>
      <c r="M48" s="51"/>
      <c r="N48" s="51"/>
      <c r="S48" s="48"/>
      <c r="T48" s="49"/>
      <c r="U48" s="51"/>
      <c r="V48" s="51"/>
      <c r="W48" s="51"/>
    </row>
    <row r="49" spans="1:23">
      <c r="A49" s="11" t="str">
        <f t="shared" si="0"/>
        <v>Boulder Park Solar&amp;11</v>
      </c>
      <c r="B49" s="11" t="str">
        <f>VLOOKUP(C49,'Summation Index'!$A$2:$B$9956,2,FALSE)</f>
        <v>Boulder Park Solar</v>
      </c>
      <c r="C49" t="s">
        <v>398</v>
      </c>
      <c r="D49" t="s">
        <v>141</v>
      </c>
      <c r="E49">
        <v>2023</v>
      </c>
      <c r="F49">
        <v>11</v>
      </c>
      <c r="G49" s="389">
        <v>39.844062800000003</v>
      </c>
      <c r="H49" s="389">
        <v>0</v>
      </c>
      <c r="I49" s="214"/>
      <c r="J49" s="51"/>
      <c r="K49" s="51"/>
      <c r="L49" s="51"/>
      <c r="M49" s="51"/>
      <c r="N49" s="51"/>
      <c r="S49" s="48"/>
      <c r="T49" s="49"/>
      <c r="U49" s="51"/>
      <c r="V49" s="51"/>
      <c r="W49" s="51"/>
    </row>
    <row r="50" spans="1:23">
      <c r="A50" s="11" t="str">
        <f t="shared" si="0"/>
        <v>Boulder Park Solar&amp;12</v>
      </c>
      <c r="B50" s="11" t="str">
        <f>VLOOKUP(C50,'Summation Index'!$A$2:$B$9956,2,FALSE)</f>
        <v>Boulder Park Solar</v>
      </c>
      <c r="C50" t="s">
        <v>398</v>
      </c>
      <c r="D50" t="s">
        <v>141</v>
      </c>
      <c r="E50">
        <v>2023</v>
      </c>
      <c r="F50">
        <v>12</v>
      </c>
      <c r="G50" s="389">
        <v>20.3670273</v>
      </c>
      <c r="H50" s="389">
        <v>0</v>
      </c>
      <c r="I50" s="214"/>
      <c r="J50" s="51"/>
      <c r="K50" s="51"/>
      <c r="L50" s="51"/>
      <c r="M50" s="51"/>
      <c r="N50" s="51"/>
      <c r="S50" s="48"/>
      <c r="T50" s="49"/>
      <c r="U50" s="51"/>
      <c r="V50" s="51"/>
      <c r="W50" s="51"/>
    </row>
    <row r="51" spans="1:23">
      <c r="A51" s="11" t="str">
        <f t="shared" si="0"/>
        <v>Boulder Park&amp;1</v>
      </c>
      <c r="B51" s="11" t="str">
        <f>VLOOKUP(C51,'Summation Index'!$A$2:$B$9956,2,FALSE)</f>
        <v>Boulder Park</v>
      </c>
      <c r="C51" t="s">
        <v>217</v>
      </c>
      <c r="D51" t="s">
        <v>141</v>
      </c>
      <c r="E51">
        <v>2023</v>
      </c>
      <c r="F51">
        <v>1</v>
      </c>
      <c r="G51" s="389">
        <v>2209.1782199999998</v>
      </c>
      <c r="H51" s="389">
        <v>82.724310000000003</v>
      </c>
      <c r="I51" s="214"/>
      <c r="J51" s="51"/>
      <c r="K51" s="51"/>
      <c r="L51" s="51"/>
      <c r="M51" s="51"/>
      <c r="N51" s="51"/>
      <c r="S51" s="48"/>
      <c r="T51" s="49"/>
      <c r="U51" s="51"/>
      <c r="V51" s="51"/>
      <c r="W51" s="51"/>
    </row>
    <row r="52" spans="1:23">
      <c r="A52" s="11" t="str">
        <f t="shared" si="0"/>
        <v>Boulder Park&amp;2</v>
      </c>
      <c r="B52" s="11" t="str">
        <f>VLOOKUP(C52,'Summation Index'!$A$2:$B$9956,2,FALSE)</f>
        <v>Boulder Park</v>
      </c>
      <c r="C52" t="s">
        <v>217</v>
      </c>
      <c r="D52" t="s">
        <v>141</v>
      </c>
      <c r="E52">
        <v>2023</v>
      </c>
      <c r="F52">
        <v>2</v>
      </c>
      <c r="G52" s="389">
        <v>1092.7758799999999</v>
      </c>
      <c r="H52" s="389">
        <v>49.419345900000003</v>
      </c>
      <c r="I52" s="214"/>
      <c r="J52" s="51"/>
      <c r="K52" s="51"/>
      <c r="L52" s="51"/>
      <c r="M52" s="51"/>
      <c r="N52" s="51"/>
      <c r="S52" s="48"/>
      <c r="T52" s="49"/>
      <c r="U52" s="51"/>
      <c r="V52" s="51"/>
      <c r="W52" s="51"/>
    </row>
    <row r="53" spans="1:23">
      <c r="A53" s="11" t="str">
        <f t="shared" si="0"/>
        <v>Boulder Park&amp;3</v>
      </c>
      <c r="B53" s="11" t="str">
        <f>VLOOKUP(C53,'Summation Index'!$A$2:$B$9956,2,FALSE)</f>
        <v>Boulder Park</v>
      </c>
      <c r="C53" t="s">
        <v>217</v>
      </c>
      <c r="D53" t="s">
        <v>141</v>
      </c>
      <c r="E53">
        <v>2023</v>
      </c>
      <c r="F53">
        <v>3</v>
      </c>
      <c r="G53" s="389">
        <v>1569.40454</v>
      </c>
      <c r="H53" s="389">
        <v>51.294593800000001</v>
      </c>
      <c r="I53" s="214"/>
      <c r="J53" s="51"/>
      <c r="K53" s="51"/>
      <c r="L53" s="51"/>
      <c r="M53" s="51"/>
      <c r="N53" s="51"/>
      <c r="S53" s="48"/>
      <c r="T53" s="49"/>
      <c r="U53" s="51"/>
      <c r="V53" s="51"/>
      <c r="W53" s="51"/>
    </row>
    <row r="54" spans="1:23">
      <c r="A54" s="11" t="str">
        <f t="shared" si="0"/>
        <v>Boulder Park&amp;4</v>
      </c>
      <c r="B54" s="11" t="str">
        <f>VLOOKUP(C54,'Summation Index'!$A$2:$B$9956,2,FALSE)</f>
        <v>Boulder Park</v>
      </c>
      <c r="C54" t="s">
        <v>217</v>
      </c>
      <c r="D54" t="s">
        <v>141</v>
      </c>
      <c r="E54">
        <v>2023</v>
      </c>
      <c r="F54">
        <v>4</v>
      </c>
      <c r="G54" s="389">
        <v>609.4434</v>
      </c>
      <c r="H54" s="389">
        <v>14.2817554</v>
      </c>
      <c r="I54" s="214"/>
      <c r="J54" s="51"/>
      <c r="K54" s="51"/>
      <c r="L54" s="51"/>
      <c r="M54" s="51"/>
      <c r="N54" s="51"/>
      <c r="S54" s="48"/>
      <c r="T54" s="49"/>
      <c r="U54" s="51"/>
      <c r="V54" s="51"/>
      <c r="W54" s="51"/>
    </row>
    <row r="55" spans="1:23">
      <c r="A55" s="11" t="str">
        <f t="shared" si="0"/>
        <v>Boulder Park&amp;5</v>
      </c>
      <c r="B55" s="11" t="str">
        <f>VLOOKUP(C55,'Summation Index'!$A$2:$B$9956,2,FALSE)</f>
        <v>Boulder Park</v>
      </c>
      <c r="C55" t="s">
        <v>217</v>
      </c>
      <c r="D55" t="s">
        <v>141</v>
      </c>
      <c r="E55">
        <v>2023</v>
      </c>
      <c r="F55">
        <v>5</v>
      </c>
      <c r="G55" s="389">
        <v>755.38995399999999</v>
      </c>
      <c r="H55" s="389">
        <v>17.757503499999999</v>
      </c>
      <c r="I55" s="214"/>
      <c r="J55" s="51"/>
      <c r="K55" s="51"/>
      <c r="L55" s="51"/>
      <c r="M55" s="51"/>
      <c r="N55" s="51"/>
      <c r="S55" s="48"/>
      <c r="T55" s="49"/>
      <c r="U55" s="51"/>
      <c r="V55" s="51"/>
      <c r="W55" s="51"/>
    </row>
    <row r="56" spans="1:23">
      <c r="A56" s="11" t="str">
        <f t="shared" si="0"/>
        <v>Boulder Park&amp;6</v>
      </c>
      <c r="B56" s="11" t="str">
        <f>VLOOKUP(C56,'Summation Index'!$A$2:$B$9956,2,FALSE)</f>
        <v>Boulder Park</v>
      </c>
      <c r="C56" t="s">
        <v>217</v>
      </c>
      <c r="D56" t="s">
        <v>141</v>
      </c>
      <c r="E56">
        <v>2023</v>
      </c>
      <c r="F56">
        <v>6</v>
      </c>
      <c r="G56" s="389">
        <v>587.05413799999997</v>
      </c>
      <c r="H56" s="389">
        <v>14.250825900000001</v>
      </c>
      <c r="I56" s="214"/>
      <c r="J56" s="51"/>
      <c r="K56" s="51"/>
      <c r="L56" s="51"/>
      <c r="M56" s="51"/>
      <c r="N56" s="51"/>
      <c r="S56" s="48"/>
      <c r="T56" s="49"/>
      <c r="U56" s="51"/>
      <c r="V56" s="51"/>
      <c r="W56" s="51"/>
    </row>
    <row r="57" spans="1:23">
      <c r="A57" s="11" t="str">
        <f t="shared" si="0"/>
        <v>Boulder Park&amp;7</v>
      </c>
      <c r="B57" s="11" t="str">
        <f>VLOOKUP(C57,'Summation Index'!$A$2:$B$9956,2,FALSE)</f>
        <v>Boulder Park</v>
      </c>
      <c r="C57" t="s">
        <v>217</v>
      </c>
      <c r="D57" t="s">
        <v>141</v>
      </c>
      <c r="E57">
        <v>2023</v>
      </c>
      <c r="F57">
        <v>7</v>
      </c>
      <c r="G57" s="389">
        <v>1779.6925000000001</v>
      </c>
      <c r="H57" s="389">
        <v>46.44106</v>
      </c>
      <c r="I57" s="214"/>
      <c r="J57" s="51"/>
      <c r="K57" s="51"/>
      <c r="L57" s="51"/>
      <c r="M57" s="51"/>
      <c r="N57" s="51"/>
      <c r="S57" s="48"/>
      <c r="T57" s="49"/>
      <c r="U57" s="51"/>
      <c r="V57" s="51"/>
      <c r="W57" s="51"/>
    </row>
    <row r="58" spans="1:23">
      <c r="A58" s="11" t="str">
        <f t="shared" si="0"/>
        <v>Boulder Park&amp;8</v>
      </c>
      <c r="B58" s="11" t="str">
        <f>VLOOKUP(C58,'Summation Index'!$A$2:$B$9956,2,FALSE)</f>
        <v>Boulder Park</v>
      </c>
      <c r="C58" t="s">
        <v>217</v>
      </c>
      <c r="D58" t="s">
        <v>141</v>
      </c>
      <c r="E58">
        <v>2023</v>
      </c>
      <c r="F58">
        <v>8</v>
      </c>
      <c r="G58" s="389">
        <v>2730.5752000000002</v>
      </c>
      <c r="H58" s="389">
        <v>71.046400000000006</v>
      </c>
      <c r="I58" s="214"/>
      <c r="J58" s="51"/>
      <c r="K58" s="51"/>
      <c r="L58" s="51"/>
      <c r="M58" s="51"/>
      <c r="N58" s="51"/>
      <c r="S58" s="48"/>
      <c r="T58" s="49"/>
      <c r="U58" s="51"/>
      <c r="V58" s="51"/>
      <c r="W58" s="51"/>
    </row>
    <row r="59" spans="1:23">
      <c r="A59" s="11" t="str">
        <f t="shared" si="0"/>
        <v>Boulder Park&amp;9</v>
      </c>
      <c r="B59" s="11" t="str">
        <f>VLOOKUP(C59,'Summation Index'!$A$2:$B$9956,2,FALSE)</f>
        <v>Boulder Park</v>
      </c>
      <c r="C59" t="s">
        <v>217</v>
      </c>
      <c r="D59" t="s">
        <v>141</v>
      </c>
      <c r="E59">
        <v>2023</v>
      </c>
      <c r="F59">
        <v>9</v>
      </c>
      <c r="G59" s="389">
        <v>2506.56763</v>
      </c>
      <c r="H59" s="389">
        <v>64.819755599999993</v>
      </c>
      <c r="I59" s="214"/>
      <c r="J59" s="51"/>
      <c r="K59" s="51"/>
      <c r="L59" s="51"/>
      <c r="M59" s="51"/>
      <c r="N59" s="51"/>
      <c r="S59" s="48"/>
      <c r="T59" s="49"/>
      <c r="U59" s="51"/>
      <c r="V59" s="51"/>
      <c r="W59" s="51"/>
    </row>
    <row r="60" spans="1:23">
      <c r="A60" s="11" t="str">
        <f t="shared" si="0"/>
        <v>Boulder Park&amp;10</v>
      </c>
      <c r="B60" s="11" t="str">
        <f>VLOOKUP(C60,'Summation Index'!$A$2:$B$9956,2,FALSE)</f>
        <v>Boulder Park</v>
      </c>
      <c r="C60" t="s">
        <v>217</v>
      </c>
      <c r="D60" t="s">
        <v>141</v>
      </c>
      <c r="E60">
        <v>2023</v>
      </c>
      <c r="F60">
        <v>10</v>
      </c>
      <c r="G60" s="389">
        <v>2140.3552199999999</v>
      </c>
      <c r="H60" s="389">
        <v>44.310409999999997</v>
      </c>
      <c r="I60" s="214"/>
      <c r="J60" s="51"/>
      <c r="K60" s="51"/>
      <c r="L60" s="51"/>
      <c r="M60" s="51"/>
      <c r="N60" s="51"/>
      <c r="S60" s="48"/>
      <c r="T60" s="49"/>
      <c r="U60" s="51"/>
      <c r="V60" s="51"/>
      <c r="W60" s="51"/>
    </row>
    <row r="61" spans="1:23">
      <c r="A61" s="11" t="str">
        <f t="shared" si="0"/>
        <v>Boulder Park&amp;11</v>
      </c>
      <c r="B61" s="11" t="str">
        <f>VLOOKUP(C61,'Summation Index'!$A$2:$B$9956,2,FALSE)</f>
        <v>Boulder Park</v>
      </c>
      <c r="C61" t="s">
        <v>217</v>
      </c>
      <c r="D61" t="s">
        <v>141</v>
      </c>
      <c r="E61">
        <v>2023</v>
      </c>
      <c r="F61">
        <v>11</v>
      </c>
      <c r="G61" s="389">
        <v>1996.9514200000001</v>
      </c>
      <c r="H61" s="389">
        <v>59.603409999999997</v>
      </c>
      <c r="I61" s="214"/>
      <c r="J61" s="51"/>
      <c r="K61" s="51"/>
      <c r="L61" s="51"/>
      <c r="M61" s="51"/>
      <c r="N61" s="51"/>
      <c r="S61" s="48"/>
      <c r="T61" s="49"/>
      <c r="U61" s="51"/>
      <c r="V61" s="51"/>
      <c r="W61" s="51"/>
    </row>
    <row r="62" spans="1:23">
      <c r="A62" s="11" t="str">
        <f t="shared" si="0"/>
        <v>Boulder Park&amp;12</v>
      </c>
      <c r="B62" s="11" t="str">
        <f>VLOOKUP(C62,'Summation Index'!$A$2:$B$9956,2,FALSE)</f>
        <v>Boulder Park</v>
      </c>
      <c r="C62" t="s">
        <v>217</v>
      </c>
      <c r="D62" t="s">
        <v>141</v>
      </c>
      <c r="E62">
        <v>2023</v>
      </c>
      <c r="F62">
        <v>12</v>
      </c>
      <c r="G62" s="389">
        <v>2390.7014199999999</v>
      </c>
      <c r="H62" s="389">
        <v>77.574169999999995</v>
      </c>
      <c r="I62" s="214"/>
      <c r="J62" s="51"/>
      <c r="K62" s="51"/>
      <c r="L62" s="51"/>
      <c r="M62" s="51"/>
      <c r="N62" s="51"/>
      <c r="S62" s="48"/>
      <c r="T62" s="49"/>
      <c r="U62" s="51"/>
      <c r="V62" s="51"/>
      <c r="W62" s="51"/>
    </row>
    <row r="63" spans="1:23">
      <c r="A63" s="11" t="str">
        <f t="shared" si="0"/>
        <v>Boulder Park&amp;1</v>
      </c>
      <c r="B63" s="11" t="str">
        <f>VLOOKUP(C63,'Summation Index'!$A$2:$B$9956,2,FALSE)</f>
        <v>Boulder Park</v>
      </c>
      <c r="C63" t="s">
        <v>218</v>
      </c>
      <c r="D63" t="s">
        <v>141</v>
      </c>
      <c r="E63">
        <v>2023</v>
      </c>
      <c r="F63">
        <v>1</v>
      </c>
      <c r="G63" s="389">
        <v>2182.14282</v>
      </c>
      <c r="H63" s="389">
        <v>81.687614400000001</v>
      </c>
      <c r="I63" s="214"/>
      <c r="J63" s="51"/>
      <c r="K63" s="51"/>
      <c r="L63" s="51"/>
      <c r="M63" s="51"/>
      <c r="N63" s="51"/>
      <c r="S63" s="48"/>
      <c r="T63" s="49"/>
      <c r="U63" s="51"/>
      <c r="V63" s="51"/>
      <c r="W63" s="51"/>
    </row>
    <row r="64" spans="1:23">
      <c r="A64" s="11" t="str">
        <f t="shared" si="0"/>
        <v>Boulder Park&amp;2</v>
      </c>
      <c r="B64" s="11" t="str">
        <f>VLOOKUP(C64,'Summation Index'!$A$2:$B$9956,2,FALSE)</f>
        <v>Boulder Park</v>
      </c>
      <c r="C64" t="s">
        <v>218</v>
      </c>
      <c r="D64" t="s">
        <v>141</v>
      </c>
      <c r="E64">
        <v>2023</v>
      </c>
      <c r="F64">
        <v>2</v>
      </c>
      <c r="G64" s="389">
        <v>1084.5574999999999</v>
      </c>
      <c r="H64" s="389">
        <v>48.914764400000003</v>
      </c>
      <c r="I64" s="214"/>
      <c r="J64" s="51"/>
      <c r="K64" s="51"/>
      <c r="L64" s="51"/>
      <c r="M64" s="51"/>
      <c r="N64" s="51"/>
      <c r="S64" s="48"/>
      <c r="T64" s="49"/>
      <c r="U64" s="51"/>
      <c r="V64" s="51"/>
      <c r="W64" s="51"/>
    </row>
    <row r="65" spans="1:23">
      <c r="A65" s="11" t="str">
        <f t="shared" si="0"/>
        <v>Boulder Park&amp;3</v>
      </c>
      <c r="B65" s="11" t="str">
        <f>VLOOKUP(C65,'Summation Index'!$A$2:$B$9956,2,FALSE)</f>
        <v>Boulder Park</v>
      </c>
      <c r="C65" t="s">
        <v>218</v>
      </c>
      <c r="D65" t="s">
        <v>141</v>
      </c>
      <c r="E65">
        <v>2023</v>
      </c>
      <c r="F65">
        <v>3</v>
      </c>
      <c r="G65" s="389">
        <v>1555.7926</v>
      </c>
      <c r="H65" s="389">
        <v>50.811756099999997</v>
      </c>
      <c r="I65" s="214"/>
      <c r="J65" s="51"/>
      <c r="K65" s="51"/>
      <c r="L65" s="51"/>
      <c r="M65" s="51"/>
      <c r="N65" s="51"/>
      <c r="S65" s="48"/>
      <c r="T65" s="49"/>
      <c r="U65" s="51"/>
      <c r="V65" s="51"/>
      <c r="W65" s="51"/>
    </row>
    <row r="66" spans="1:23">
      <c r="A66" s="11" t="str">
        <f t="shared" si="0"/>
        <v>Boulder Park&amp;4</v>
      </c>
      <c r="B66" s="11" t="str">
        <f>VLOOKUP(C66,'Summation Index'!$A$2:$B$9956,2,FALSE)</f>
        <v>Boulder Park</v>
      </c>
      <c r="C66" t="s">
        <v>218</v>
      </c>
      <c r="D66" t="s">
        <v>141</v>
      </c>
      <c r="E66">
        <v>2023</v>
      </c>
      <c r="F66">
        <v>4</v>
      </c>
      <c r="G66" s="389">
        <v>607.35394299999996</v>
      </c>
      <c r="H66" s="389">
        <v>14.22156</v>
      </c>
      <c r="I66" s="214"/>
      <c r="J66" s="51"/>
      <c r="K66" s="51"/>
      <c r="L66" s="51"/>
      <c r="M66" s="51"/>
      <c r="N66" s="51"/>
      <c r="S66" s="48"/>
      <c r="T66" s="49"/>
      <c r="U66" s="51"/>
      <c r="V66" s="51"/>
      <c r="W66" s="51"/>
    </row>
    <row r="67" spans="1:23">
      <c r="A67" s="11" t="str">
        <f t="shared" si="0"/>
        <v>Boulder Park&amp;5</v>
      </c>
      <c r="B67" s="11" t="str">
        <f>VLOOKUP(C67,'Summation Index'!$A$2:$B$9956,2,FALSE)</f>
        <v>Boulder Park</v>
      </c>
      <c r="C67" t="s">
        <v>218</v>
      </c>
      <c r="D67" t="s">
        <v>141</v>
      </c>
      <c r="E67">
        <v>2023</v>
      </c>
      <c r="F67">
        <v>5</v>
      </c>
      <c r="G67" s="389">
        <v>330.46402</v>
      </c>
      <c r="H67" s="389">
        <v>7.85968161</v>
      </c>
      <c r="I67" s="214"/>
      <c r="J67" s="51"/>
      <c r="K67" s="51"/>
      <c r="L67" s="51"/>
      <c r="M67" s="51"/>
      <c r="N67" s="51"/>
      <c r="S67" s="48"/>
      <c r="T67" s="49"/>
      <c r="U67" s="51"/>
      <c r="V67" s="51"/>
      <c r="W67" s="51"/>
    </row>
    <row r="68" spans="1:23">
      <c r="A68" s="11" t="str">
        <f t="shared" si="0"/>
        <v>Boulder Park&amp;6</v>
      </c>
      <c r="B68" s="11" t="str">
        <f>VLOOKUP(C68,'Summation Index'!$A$2:$B$9956,2,FALSE)</f>
        <v>Boulder Park</v>
      </c>
      <c r="C68" t="s">
        <v>218</v>
      </c>
      <c r="D68" t="s">
        <v>141</v>
      </c>
      <c r="E68">
        <v>2023</v>
      </c>
      <c r="F68">
        <v>6</v>
      </c>
      <c r="G68" s="389">
        <v>610.0933</v>
      </c>
      <c r="H68" s="389">
        <v>14.85319</v>
      </c>
      <c r="I68" s="214"/>
      <c r="J68" s="51"/>
      <c r="K68" s="51"/>
      <c r="L68" s="51"/>
      <c r="M68" s="51"/>
      <c r="N68" s="51"/>
      <c r="S68" s="48"/>
      <c r="T68" s="49"/>
      <c r="U68" s="51"/>
      <c r="V68" s="51"/>
      <c r="W68" s="51"/>
    </row>
    <row r="69" spans="1:23">
      <c r="A69" s="11" t="str">
        <f t="shared" si="0"/>
        <v>Boulder Park&amp;7</v>
      </c>
      <c r="B69" s="11" t="str">
        <f>VLOOKUP(C69,'Summation Index'!$A$2:$B$9956,2,FALSE)</f>
        <v>Boulder Park</v>
      </c>
      <c r="C69" t="s">
        <v>218</v>
      </c>
      <c r="D69" t="s">
        <v>141</v>
      </c>
      <c r="E69">
        <v>2023</v>
      </c>
      <c r="F69">
        <v>7</v>
      </c>
      <c r="G69" s="389">
        <v>1779.6925000000001</v>
      </c>
      <c r="H69" s="389">
        <v>46.44106</v>
      </c>
      <c r="I69" s="214"/>
      <c r="J69" s="51"/>
      <c r="K69" s="51"/>
      <c r="L69" s="51"/>
      <c r="M69" s="51"/>
      <c r="N69" s="51"/>
      <c r="S69" s="48"/>
      <c r="T69" s="49"/>
      <c r="U69" s="51"/>
      <c r="V69" s="51"/>
      <c r="W69" s="51"/>
    </row>
    <row r="70" spans="1:23">
      <c r="A70" s="11" t="str">
        <f t="shared" si="0"/>
        <v>Boulder Park&amp;8</v>
      </c>
      <c r="B70" s="11" t="str">
        <f>VLOOKUP(C70,'Summation Index'!$A$2:$B$9956,2,FALSE)</f>
        <v>Boulder Park</v>
      </c>
      <c r="C70" t="s">
        <v>218</v>
      </c>
      <c r="D70" t="s">
        <v>141</v>
      </c>
      <c r="E70">
        <v>2023</v>
      </c>
      <c r="F70">
        <v>8</v>
      </c>
      <c r="G70" s="389">
        <v>2711.2644</v>
      </c>
      <c r="H70" s="389">
        <v>70.583780000000004</v>
      </c>
      <c r="I70" s="214"/>
      <c r="J70" s="51"/>
      <c r="K70" s="51"/>
      <c r="L70" s="51"/>
      <c r="M70" s="51"/>
      <c r="N70" s="51"/>
      <c r="S70" s="48"/>
      <c r="T70" s="49"/>
      <c r="U70" s="51"/>
      <c r="V70" s="51"/>
      <c r="W70" s="51"/>
    </row>
    <row r="71" spans="1:23">
      <c r="A71" s="11" t="str">
        <f t="shared" si="0"/>
        <v>Boulder Park&amp;9</v>
      </c>
      <c r="B71" s="11" t="str">
        <f>VLOOKUP(C71,'Summation Index'!$A$2:$B$9956,2,FALSE)</f>
        <v>Boulder Park</v>
      </c>
      <c r="C71" t="s">
        <v>218</v>
      </c>
      <c r="D71" t="s">
        <v>141</v>
      </c>
      <c r="E71">
        <v>2023</v>
      </c>
      <c r="F71">
        <v>9</v>
      </c>
      <c r="G71" s="389">
        <v>2491.1190000000001</v>
      </c>
      <c r="H71" s="389">
        <v>64.416939999999997</v>
      </c>
      <c r="I71" s="214"/>
      <c r="J71" s="51"/>
      <c r="K71" s="51"/>
      <c r="L71" s="51"/>
      <c r="M71" s="51"/>
      <c r="N71" s="51"/>
      <c r="S71" s="48"/>
      <c r="T71" s="49"/>
      <c r="U71" s="51"/>
      <c r="V71" s="51"/>
      <c r="W71" s="51"/>
    </row>
    <row r="72" spans="1:23">
      <c r="A72" s="11" t="str">
        <f t="shared" si="0"/>
        <v>Boulder Park&amp;10</v>
      </c>
      <c r="B72" s="11" t="str">
        <f>VLOOKUP(C72,'Summation Index'!$A$2:$B$9956,2,FALSE)</f>
        <v>Boulder Park</v>
      </c>
      <c r="C72" t="s">
        <v>218</v>
      </c>
      <c r="D72" t="s">
        <v>141</v>
      </c>
      <c r="E72">
        <v>2023</v>
      </c>
      <c r="F72">
        <v>10</v>
      </c>
      <c r="G72" s="389">
        <v>1599.41479</v>
      </c>
      <c r="H72" s="389">
        <v>31.6243725</v>
      </c>
      <c r="I72" s="214"/>
      <c r="J72" s="51"/>
      <c r="K72" s="51"/>
      <c r="L72" s="51"/>
      <c r="M72" s="51"/>
      <c r="N72" s="51"/>
      <c r="S72" s="48"/>
      <c r="T72" s="49"/>
      <c r="U72" s="51"/>
      <c r="V72" s="51"/>
      <c r="W72" s="51"/>
    </row>
    <row r="73" spans="1:23">
      <c r="A73" s="11" t="str">
        <f t="shared" si="0"/>
        <v>Boulder Park&amp;11</v>
      </c>
      <c r="B73" s="11" t="str">
        <f>VLOOKUP(C73,'Summation Index'!$A$2:$B$9956,2,FALSE)</f>
        <v>Boulder Park</v>
      </c>
      <c r="C73" t="s">
        <v>218</v>
      </c>
      <c r="D73" t="s">
        <v>141</v>
      </c>
      <c r="E73">
        <v>2023</v>
      </c>
      <c r="F73">
        <v>11</v>
      </c>
      <c r="G73" s="389">
        <v>1320.893</v>
      </c>
      <c r="H73" s="389">
        <v>39.318249999999999</v>
      </c>
      <c r="I73" s="214"/>
      <c r="J73" s="51"/>
      <c r="K73" s="51"/>
      <c r="L73" s="51"/>
      <c r="M73" s="51"/>
      <c r="N73" s="51"/>
      <c r="S73" s="48"/>
      <c r="T73" s="49"/>
      <c r="U73" s="51"/>
      <c r="V73" s="51"/>
      <c r="W73" s="51"/>
    </row>
    <row r="74" spans="1:23">
      <c r="A74" s="11" t="str">
        <f t="shared" si="0"/>
        <v>Boulder Park&amp;12</v>
      </c>
      <c r="B74" s="11" t="str">
        <f>VLOOKUP(C74,'Summation Index'!$A$2:$B$9956,2,FALSE)</f>
        <v>Boulder Park</v>
      </c>
      <c r="C74" t="s">
        <v>218</v>
      </c>
      <c r="D74" t="s">
        <v>141</v>
      </c>
      <c r="E74">
        <v>2023</v>
      </c>
      <c r="F74">
        <v>12</v>
      </c>
      <c r="G74" s="389">
        <v>2390.7014199999999</v>
      </c>
      <c r="H74" s="389">
        <v>77.574169999999995</v>
      </c>
      <c r="I74" s="214"/>
      <c r="J74" s="51"/>
      <c r="K74" s="51"/>
      <c r="L74" s="51"/>
      <c r="M74" s="51"/>
      <c r="N74" s="51"/>
      <c r="S74" s="48"/>
      <c r="T74" s="49"/>
      <c r="U74" s="51"/>
      <c r="V74" s="51"/>
      <c r="W74" s="51"/>
    </row>
    <row r="75" spans="1:23">
      <c r="A75" s="11" t="str">
        <f t="shared" si="0"/>
        <v>Boulder Park&amp;1</v>
      </c>
      <c r="B75" s="11" t="str">
        <f>VLOOKUP(C75,'Summation Index'!$A$2:$B$9956,2,FALSE)</f>
        <v>Boulder Park</v>
      </c>
      <c r="C75" t="s">
        <v>219</v>
      </c>
      <c r="D75" t="s">
        <v>141</v>
      </c>
      <c r="E75">
        <v>2023</v>
      </c>
      <c r="F75">
        <v>1</v>
      </c>
      <c r="G75" s="389">
        <v>2209.1782199999998</v>
      </c>
      <c r="H75" s="389">
        <v>82.724310000000003</v>
      </c>
      <c r="I75" s="214"/>
      <c r="J75" s="51"/>
      <c r="K75" s="51"/>
      <c r="L75" s="51"/>
      <c r="M75" s="51"/>
      <c r="N75" s="51"/>
      <c r="S75" s="48"/>
      <c r="T75" s="49"/>
      <c r="U75" s="51"/>
      <c r="V75" s="51"/>
      <c r="W75" s="51"/>
    </row>
    <row r="76" spans="1:23">
      <c r="A76" s="11" t="str">
        <f t="shared" si="0"/>
        <v>Boulder Park&amp;2</v>
      </c>
      <c r="B76" s="11" t="str">
        <f>VLOOKUP(C76,'Summation Index'!$A$2:$B$9956,2,FALSE)</f>
        <v>Boulder Park</v>
      </c>
      <c r="C76" t="s">
        <v>219</v>
      </c>
      <c r="D76" t="s">
        <v>141</v>
      </c>
      <c r="E76">
        <v>2023</v>
      </c>
      <c r="F76">
        <v>2</v>
      </c>
      <c r="G76" s="389">
        <v>1033.5753199999999</v>
      </c>
      <c r="H76" s="389">
        <v>46.866289999999999</v>
      </c>
      <c r="I76" s="214"/>
      <c r="J76" s="51"/>
      <c r="K76" s="51"/>
      <c r="L76" s="51"/>
      <c r="M76" s="51"/>
      <c r="N76" s="51"/>
      <c r="S76" s="48"/>
      <c r="T76" s="49"/>
      <c r="U76" s="51"/>
      <c r="V76" s="51"/>
      <c r="W76" s="51"/>
    </row>
    <row r="77" spans="1:23">
      <c r="A77" s="11" t="str">
        <f t="shared" si="0"/>
        <v>Boulder Park&amp;3</v>
      </c>
      <c r="B77" s="11" t="str">
        <f>VLOOKUP(C77,'Summation Index'!$A$2:$B$9956,2,FALSE)</f>
        <v>Boulder Park</v>
      </c>
      <c r="C77" t="s">
        <v>219</v>
      </c>
      <c r="D77" t="s">
        <v>141</v>
      </c>
      <c r="E77">
        <v>2023</v>
      </c>
      <c r="F77">
        <v>3</v>
      </c>
      <c r="G77" s="389">
        <v>1494.19409</v>
      </c>
      <c r="H77" s="389">
        <v>48.736637100000003</v>
      </c>
      <c r="I77" s="214"/>
      <c r="J77" s="51"/>
      <c r="K77" s="51"/>
      <c r="L77" s="51"/>
      <c r="M77" s="51"/>
      <c r="N77" s="51"/>
      <c r="S77" s="48"/>
      <c r="T77" s="49"/>
      <c r="U77" s="51"/>
      <c r="V77" s="51"/>
      <c r="W77" s="51"/>
    </row>
    <row r="78" spans="1:23">
      <c r="A78" s="11" t="str">
        <f t="shared" si="0"/>
        <v>Boulder Park&amp;4</v>
      </c>
      <c r="B78" s="11" t="str">
        <f>VLOOKUP(C78,'Summation Index'!$A$2:$B$9956,2,FALSE)</f>
        <v>Boulder Park</v>
      </c>
      <c r="C78" t="s">
        <v>219</v>
      </c>
      <c r="D78" t="s">
        <v>141</v>
      </c>
      <c r="E78">
        <v>2023</v>
      </c>
      <c r="F78">
        <v>4</v>
      </c>
      <c r="G78" s="389">
        <v>631.12194799999997</v>
      </c>
      <c r="H78" s="389">
        <v>14.77501</v>
      </c>
      <c r="I78" s="214"/>
      <c r="J78" s="51"/>
      <c r="K78" s="51"/>
      <c r="L78" s="51"/>
      <c r="M78" s="51"/>
      <c r="N78" s="51"/>
      <c r="S78" s="48"/>
      <c r="T78" s="49"/>
      <c r="U78" s="51"/>
      <c r="V78" s="51"/>
      <c r="W78" s="51"/>
    </row>
    <row r="79" spans="1:23">
      <c r="A79" s="11" t="str">
        <f t="shared" ref="A79:A142" si="1">B79&amp;"&amp;"&amp;F79</f>
        <v>Boulder Park&amp;5</v>
      </c>
      <c r="B79" s="11" t="str">
        <f>VLOOKUP(C79,'Summation Index'!$A$2:$B$9956,2,FALSE)</f>
        <v>Boulder Park</v>
      </c>
      <c r="C79" t="s">
        <v>219</v>
      </c>
      <c r="D79" t="s">
        <v>141</v>
      </c>
      <c r="E79">
        <v>2023</v>
      </c>
      <c r="F79">
        <v>5</v>
      </c>
      <c r="G79" s="389">
        <v>753.72919999999999</v>
      </c>
      <c r="H79" s="389">
        <v>17.718461999999999</v>
      </c>
      <c r="I79" s="214"/>
      <c r="J79" s="51"/>
      <c r="K79" s="51"/>
      <c r="L79" s="51"/>
      <c r="M79" s="51"/>
      <c r="N79" s="51"/>
      <c r="S79" s="48"/>
      <c r="T79" s="49"/>
      <c r="U79" s="51"/>
      <c r="V79" s="51"/>
      <c r="W79" s="51"/>
    </row>
    <row r="80" spans="1:23">
      <c r="A80" s="11" t="str">
        <f t="shared" si="1"/>
        <v>Boulder Park&amp;6</v>
      </c>
      <c r="B80" s="11" t="str">
        <f>VLOOKUP(C80,'Summation Index'!$A$2:$B$9956,2,FALSE)</f>
        <v>Boulder Park</v>
      </c>
      <c r="C80" t="s">
        <v>219</v>
      </c>
      <c r="D80" t="s">
        <v>141</v>
      </c>
      <c r="E80">
        <v>2023</v>
      </c>
      <c r="F80">
        <v>6</v>
      </c>
      <c r="G80" s="389">
        <v>587.05413799999997</v>
      </c>
      <c r="H80" s="389">
        <v>14.250825900000001</v>
      </c>
      <c r="I80" s="214"/>
      <c r="J80" s="51"/>
      <c r="K80" s="51"/>
      <c r="L80" s="51"/>
      <c r="M80" s="51"/>
      <c r="N80" s="51"/>
      <c r="S80" s="48"/>
      <c r="T80" s="49"/>
      <c r="U80" s="51"/>
      <c r="V80" s="51"/>
      <c r="W80" s="51"/>
    </row>
    <row r="81" spans="1:23">
      <c r="A81" s="11" t="str">
        <f t="shared" si="1"/>
        <v>Boulder Park&amp;7</v>
      </c>
      <c r="B81" s="11" t="str">
        <f>VLOOKUP(C81,'Summation Index'!$A$2:$B$9956,2,FALSE)</f>
        <v>Boulder Park</v>
      </c>
      <c r="C81" t="s">
        <v>219</v>
      </c>
      <c r="D81" t="s">
        <v>141</v>
      </c>
      <c r="E81">
        <v>2023</v>
      </c>
      <c r="F81">
        <v>7</v>
      </c>
      <c r="G81" s="389">
        <v>2173.6838400000001</v>
      </c>
      <c r="H81" s="389">
        <v>56.571983299999999</v>
      </c>
      <c r="I81" s="214"/>
      <c r="J81" s="51"/>
      <c r="K81" s="51"/>
      <c r="L81" s="51"/>
      <c r="M81" s="51"/>
      <c r="N81" s="51"/>
      <c r="S81" s="48"/>
      <c r="T81" s="49"/>
      <c r="U81" s="51"/>
      <c r="V81" s="51"/>
      <c r="W81" s="51"/>
    </row>
    <row r="82" spans="1:23">
      <c r="A82" s="11" t="str">
        <f t="shared" si="1"/>
        <v>Boulder Park&amp;8</v>
      </c>
      <c r="B82" s="11" t="str">
        <f>VLOOKUP(C82,'Summation Index'!$A$2:$B$9956,2,FALSE)</f>
        <v>Boulder Park</v>
      </c>
      <c r="C82" t="s">
        <v>219</v>
      </c>
      <c r="D82" t="s">
        <v>141</v>
      </c>
      <c r="E82">
        <v>2023</v>
      </c>
      <c r="F82">
        <v>8</v>
      </c>
      <c r="G82" s="389">
        <v>2730.5752000000002</v>
      </c>
      <c r="H82" s="389">
        <v>71.046400000000006</v>
      </c>
      <c r="I82" s="214"/>
      <c r="J82" s="51"/>
      <c r="K82" s="51"/>
      <c r="L82" s="51"/>
      <c r="M82" s="51"/>
      <c r="N82" s="51"/>
      <c r="S82" s="48"/>
      <c r="T82" s="49"/>
      <c r="U82" s="51"/>
      <c r="V82" s="51"/>
      <c r="W82" s="51"/>
    </row>
    <row r="83" spans="1:23">
      <c r="A83" s="11" t="str">
        <f t="shared" si="1"/>
        <v>Boulder Park&amp;9</v>
      </c>
      <c r="B83" s="11" t="str">
        <f>VLOOKUP(C83,'Summation Index'!$A$2:$B$9956,2,FALSE)</f>
        <v>Boulder Park</v>
      </c>
      <c r="C83" t="s">
        <v>219</v>
      </c>
      <c r="D83" t="s">
        <v>141</v>
      </c>
      <c r="E83">
        <v>2023</v>
      </c>
      <c r="F83">
        <v>9</v>
      </c>
      <c r="G83" s="389">
        <v>2506.56763</v>
      </c>
      <c r="H83" s="389">
        <v>64.819755599999993</v>
      </c>
      <c r="I83" s="214"/>
      <c r="J83" s="51"/>
      <c r="K83" s="51"/>
      <c r="L83" s="51"/>
      <c r="M83" s="51"/>
      <c r="N83" s="51"/>
      <c r="S83" s="48"/>
      <c r="T83" s="49"/>
      <c r="U83" s="51"/>
      <c r="V83" s="51"/>
      <c r="W83" s="51"/>
    </row>
    <row r="84" spans="1:23">
      <c r="A84" s="11" t="str">
        <f t="shared" si="1"/>
        <v>Boulder Park&amp;10</v>
      </c>
      <c r="B84" s="11" t="str">
        <f>VLOOKUP(C84,'Summation Index'!$A$2:$B$9956,2,FALSE)</f>
        <v>Boulder Park</v>
      </c>
      <c r="C84" t="s">
        <v>219</v>
      </c>
      <c r="D84" t="s">
        <v>141</v>
      </c>
      <c r="E84">
        <v>2023</v>
      </c>
      <c r="F84">
        <v>10</v>
      </c>
      <c r="G84" s="389">
        <v>2145.6533199999999</v>
      </c>
      <c r="H84" s="389">
        <v>44.428139999999999</v>
      </c>
      <c r="I84" s="214"/>
      <c r="J84" s="51"/>
      <c r="K84" s="51"/>
      <c r="L84" s="51"/>
      <c r="M84" s="51"/>
      <c r="N84" s="51"/>
      <c r="S84" s="48"/>
      <c r="T84" s="49"/>
      <c r="U84" s="51"/>
      <c r="V84" s="51"/>
      <c r="W84" s="51"/>
    </row>
    <row r="85" spans="1:23">
      <c r="A85" s="11" t="str">
        <f t="shared" si="1"/>
        <v>Boulder Park&amp;11</v>
      </c>
      <c r="B85" s="11" t="str">
        <f>VLOOKUP(C85,'Summation Index'!$A$2:$B$9956,2,FALSE)</f>
        <v>Boulder Park</v>
      </c>
      <c r="C85" t="s">
        <v>219</v>
      </c>
      <c r="D85" t="s">
        <v>141</v>
      </c>
      <c r="E85">
        <v>2023</v>
      </c>
      <c r="F85">
        <v>11</v>
      </c>
      <c r="G85" s="389">
        <v>1990.5695800000001</v>
      </c>
      <c r="H85" s="389">
        <v>59.387294799999999</v>
      </c>
      <c r="I85" s="214"/>
      <c r="J85" s="51"/>
      <c r="K85" s="51"/>
      <c r="L85" s="51"/>
      <c r="M85" s="51"/>
      <c r="N85" s="51"/>
      <c r="S85" s="48"/>
      <c r="T85" s="49"/>
      <c r="U85" s="51"/>
      <c r="V85" s="51"/>
      <c r="W85" s="51"/>
    </row>
    <row r="86" spans="1:23">
      <c r="A86" s="11" t="str">
        <f t="shared" si="1"/>
        <v>Boulder Park&amp;12</v>
      </c>
      <c r="B86" s="11" t="str">
        <f>VLOOKUP(C86,'Summation Index'!$A$2:$B$9956,2,FALSE)</f>
        <v>Boulder Park</v>
      </c>
      <c r="C86" t="s">
        <v>219</v>
      </c>
      <c r="D86" t="s">
        <v>141</v>
      </c>
      <c r="E86">
        <v>2023</v>
      </c>
      <c r="F86">
        <v>12</v>
      </c>
      <c r="G86" s="389">
        <v>2397.4992699999998</v>
      </c>
      <c r="H86" s="389">
        <v>77.808685299999993</v>
      </c>
      <c r="I86" s="214"/>
      <c r="J86" s="51"/>
      <c r="K86" s="51"/>
      <c r="L86" s="51"/>
      <c r="M86" s="51"/>
      <c r="N86" s="51"/>
      <c r="S86" s="48"/>
      <c r="T86" s="49"/>
      <c r="U86" s="51"/>
      <c r="V86" s="51"/>
      <c r="W86" s="51"/>
    </row>
    <row r="87" spans="1:23">
      <c r="A87" s="11" t="str">
        <f t="shared" si="1"/>
        <v>Boulder Park&amp;1</v>
      </c>
      <c r="B87" s="11" t="str">
        <f>VLOOKUP(C87,'Summation Index'!$A$2:$B$9956,2,FALSE)</f>
        <v>Boulder Park</v>
      </c>
      <c r="C87" t="s">
        <v>220</v>
      </c>
      <c r="D87" t="s">
        <v>141</v>
      </c>
      <c r="E87">
        <v>2023</v>
      </c>
      <c r="F87">
        <v>1</v>
      </c>
      <c r="G87" s="389">
        <v>2178.2805199999998</v>
      </c>
      <c r="H87" s="389">
        <v>81.542109999999994</v>
      </c>
      <c r="I87" s="214"/>
      <c r="J87" s="51"/>
      <c r="K87" s="51"/>
      <c r="L87" s="51"/>
      <c r="M87" s="51"/>
      <c r="N87" s="51"/>
      <c r="S87" s="48"/>
      <c r="T87" s="49"/>
      <c r="U87" s="51"/>
      <c r="V87" s="51"/>
      <c r="W87" s="51"/>
    </row>
    <row r="88" spans="1:23">
      <c r="A88" s="11" t="str">
        <f t="shared" si="1"/>
        <v>Boulder Park&amp;2</v>
      </c>
      <c r="B88" s="11" t="str">
        <f>VLOOKUP(C88,'Summation Index'!$A$2:$B$9956,2,FALSE)</f>
        <v>Boulder Park</v>
      </c>
      <c r="C88" t="s">
        <v>220</v>
      </c>
      <c r="D88" t="s">
        <v>141</v>
      </c>
      <c r="E88">
        <v>2023</v>
      </c>
      <c r="F88">
        <v>2</v>
      </c>
      <c r="G88" s="389">
        <v>990.46594200000004</v>
      </c>
      <c r="H88" s="389">
        <v>46.165050000000001</v>
      </c>
      <c r="I88" s="214"/>
      <c r="J88" s="51"/>
      <c r="K88" s="51"/>
      <c r="L88" s="51"/>
      <c r="M88" s="51"/>
      <c r="N88" s="51"/>
      <c r="S88" s="48"/>
      <c r="T88" s="49"/>
      <c r="U88" s="51"/>
      <c r="V88" s="51"/>
      <c r="W88" s="51"/>
    </row>
    <row r="89" spans="1:23">
      <c r="A89" s="11" t="str">
        <f t="shared" si="1"/>
        <v>Boulder Park&amp;3</v>
      </c>
      <c r="B89" s="11" t="str">
        <f>VLOOKUP(C89,'Summation Index'!$A$2:$B$9956,2,FALSE)</f>
        <v>Boulder Park</v>
      </c>
      <c r="C89" t="s">
        <v>220</v>
      </c>
      <c r="D89" t="s">
        <v>141</v>
      </c>
      <c r="E89">
        <v>2023</v>
      </c>
      <c r="F89">
        <v>3</v>
      </c>
      <c r="G89" s="389">
        <v>702.63909999999998</v>
      </c>
      <c r="H89" s="389">
        <v>22.8356514</v>
      </c>
      <c r="I89" s="214"/>
      <c r="J89" s="51"/>
      <c r="K89" s="51"/>
      <c r="L89" s="51"/>
      <c r="M89" s="51"/>
      <c r="N89" s="51"/>
      <c r="S89" s="48"/>
      <c r="T89" s="49"/>
      <c r="U89" s="51"/>
      <c r="V89" s="51"/>
      <c r="W89" s="51"/>
    </row>
    <row r="90" spans="1:23">
      <c r="A90" s="11" t="str">
        <f t="shared" si="1"/>
        <v>Boulder Park&amp;4</v>
      </c>
      <c r="B90" s="11" t="str">
        <f>VLOOKUP(C90,'Summation Index'!$A$2:$B$9956,2,FALSE)</f>
        <v>Boulder Park</v>
      </c>
      <c r="C90" t="s">
        <v>220</v>
      </c>
      <c r="D90" t="s">
        <v>141</v>
      </c>
      <c r="E90">
        <v>2023</v>
      </c>
      <c r="F90">
        <v>4</v>
      </c>
      <c r="G90" s="389">
        <v>619.0394</v>
      </c>
      <c r="H90" s="389">
        <v>14.5118065</v>
      </c>
      <c r="I90" s="214"/>
      <c r="J90" s="51"/>
      <c r="K90" s="51"/>
      <c r="L90" s="51"/>
      <c r="M90" s="51"/>
      <c r="N90" s="51"/>
      <c r="S90" s="48"/>
      <c r="T90" s="49"/>
      <c r="U90" s="51"/>
      <c r="V90" s="51"/>
      <c r="W90" s="51"/>
    </row>
    <row r="91" spans="1:23">
      <c r="A91" s="11" t="str">
        <f t="shared" si="1"/>
        <v>Boulder Park&amp;5</v>
      </c>
      <c r="B91" s="11" t="str">
        <f>VLOOKUP(C91,'Summation Index'!$A$2:$B$9956,2,FALSE)</f>
        <v>Boulder Park</v>
      </c>
      <c r="C91" t="s">
        <v>220</v>
      </c>
      <c r="D91" t="s">
        <v>141</v>
      </c>
      <c r="E91">
        <v>2023</v>
      </c>
      <c r="F91">
        <v>5</v>
      </c>
      <c r="G91" s="389">
        <v>723.90139999999997</v>
      </c>
      <c r="H91" s="389">
        <v>17.0351067</v>
      </c>
      <c r="I91" s="214"/>
      <c r="J91" s="51"/>
      <c r="K91" s="51"/>
      <c r="L91" s="51"/>
      <c r="M91" s="51"/>
      <c r="N91" s="51"/>
      <c r="S91" s="48"/>
      <c r="T91" s="49"/>
      <c r="U91" s="51"/>
      <c r="V91" s="51"/>
      <c r="W91" s="51"/>
    </row>
    <row r="92" spans="1:23">
      <c r="A92" s="11" t="str">
        <f t="shared" si="1"/>
        <v>Boulder Park&amp;6</v>
      </c>
      <c r="B92" s="11" t="str">
        <f>VLOOKUP(C92,'Summation Index'!$A$2:$B$9956,2,FALSE)</f>
        <v>Boulder Park</v>
      </c>
      <c r="C92" t="s">
        <v>220</v>
      </c>
      <c r="D92" t="s">
        <v>141</v>
      </c>
      <c r="E92">
        <v>2023</v>
      </c>
      <c r="F92">
        <v>6</v>
      </c>
      <c r="G92" s="389">
        <v>583.191956</v>
      </c>
      <c r="H92" s="389">
        <v>14.152967500000001</v>
      </c>
      <c r="I92" s="214"/>
      <c r="J92" s="51"/>
      <c r="K92" s="51"/>
      <c r="L92" s="51"/>
      <c r="M92" s="51"/>
      <c r="N92" s="51"/>
      <c r="S92" s="48"/>
      <c r="T92" s="49"/>
      <c r="U92" s="51"/>
      <c r="V92" s="51"/>
      <c r="W92" s="51"/>
    </row>
    <row r="93" spans="1:23">
      <c r="A93" s="11" t="str">
        <f t="shared" si="1"/>
        <v>Boulder Park&amp;7</v>
      </c>
      <c r="B93" s="11" t="str">
        <f>VLOOKUP(C93,'Summation Index'!$A$2:$B$9956,2,FALSE)</f>
        <v>Boulder Park</v>
      </c>
      <c r="C93" t="s">
        <v>220</v>
      </c>
      <c r="D93" t="s">
        <v>141</v>
      </c>
      <c r="E93">
        <v>2023</v>
      </c>
      <c r="F93">
        <v>7</v>
      </c>
      <c r="G93" s="389">
        <v>1724.0859399999999</v>
      </c>
      <c r="H93" s="389">
        <v>45.005629999999996</v>
      </c>
      <c r="I93" s="214"/>
      <c r="J93" s="51"/>
      <c r="K93" s="51"/>
      <c r="L93" s="51"/>
      <c r="M93" s="51"/>
      <c r="N93" s="51"/>
      <c r="S93" s="48"/>
      <c r="T93" s="49"/>
      <c r="U93" s="51"/>
      <c r="V93" s="51"/>
      <c r="W93" s="51"/>
    </row>
    <row r="94" spans="1:23">
      <c r="A94" s="11" t="str">
        <f t="shared" si="1"/>
        <v>Boulder Park&amp;8</v>
      </c>
      <c r="B94" s="11" t="str">
        <f>VLOOKUP(C94,'Summation Index'!$A$2:$B$9956,2,FALSE)</f>
        <v>Boulder Park</v>
      </c>
      <c r="C94" t="s">
        <v>220</v>
      </c>
      <c r="D94" t="s">
        <v>141</v>
      </c>
      <c r="E94">
        <v>2023</v>
      </c>
      <c r="F94">
        <v>8</v>
      </c>
      <c r="G94" s="389">
        <v>2711.2644</v>
      </c>
      <c r="H94" s="389">
        <v>70.583780000000004</v>
      </c>
      <c r="I94" s="214"/>
      <c r="J94" s="51"/>
      <c r="K94" s="51"/>
      <c r="L94" s="51"/>
      <c r="M94" s="51"/>
      <c r="N94" s="51"/>
      <c r="S94" s="48"/>
      <c r="T94" s="49"/>
      <c r="U94" s="51"/>
      <c r="V94" s="51"/>
      <c r="W94" s="51"/>
    </row>
    <row r="95" spans="1:23">
      <c r="A95" s="11" t="str">
        <f t="shared" si="1"/>
        <v>Boulder Park&amp;9</v>
      </c>
      <c r="B95" s="11" t="str">
        <f>VLOOKUP(C95,'Summation Index'!$A$2:$B$9956,2,FALSE)</f>
        <v>Boulder Park</v>
      </c>
      <c r="C95" t="s">
        <v>220</v>
      </c>
      <c r="D95" t="s">
        <v>141</v>
      </c>
      <c r="E95">
        <v>2023</v>
      </c>
      <c r="F95">
        <v>9</v>
      </c>
      <c r="G95" s="389">
        <v>2491.1190000000001</v>
      </c>
      <c r="H95" s="389">
        <v>64.416939999999997</v>
      </c>
      <c r="I95" s="214"/>
      <c r="J95" s="51"/>
      <c r="K95" s="51"/>
      <c r="L95" s="51"/>
      <c r="M95" s="51"/>
      <c r="N95" s="51"/>
      <c r="S95" s="48"/>
      <c r="T95" s="49"/>
      <c r="U95" s="51"/>
      <c r="V95" s="51"/>
      <c r="W95" s="51"/>
    </row>
    <row r="96" spans="1:23">
      <c r="A96" s="11" t="str">
        <f t="shared" si="1"/>
        <v>Boulder Park&amp;10</v>
      </c>
      <c r="B96" s="11" t="str">
        <f>VLOOKUP(C96,'Summation Index'!$A$2:$B$9956,2,FALSE)</f>
        <v>Boulder Park</v>
      </c>
      <c r="C96" t="s">
        <v>220</v>
      </c>
      <c r="D96" t="s">
        <v>141</v>
      </c>
      <c r="E96">
        <v>2023</v>
      </c>
      <c r="F96">
        <v>10</v>
      </c>
      <c r="G96" s="389">
        <v>2118.6271999999999</v>
      </c>
      <c r="H96" s="389">
        <v>43.866374999999998</v>
      </c>
      <c r="I96" s="214"/>
      <c r="J96" s="51"/>
      <c r="K96" s="51"/>
      <c r="L96" s="51"/>
      <c r="M96" s="51"/>
      <c r="N96" s="51"/>
      <c r="S96" s="48"/>
      <c r="T96" s="49"/>
      <c r="U96" s="51"/>
      <c r="V96" s="51"/>
      <c r="W96" s="51"/>
    </row>
    <row r="97" spans="1:23">
      <c r="A97" s="11" t="str">
        <f t="shared" si="1"/>
        <v>Boulder Park&amp;11</v>
      </c>
      <c r="B97" s="11" t="str">
        <f>VLOOKUP(C97,'Summation Index'!$A$2:$B$9956,2,FALSE)</f>
        <v>Boulder Park</v>
      </c>
      <c r="C97" t="s">
        <v>220</v>
      </c>
      <c r="D97" t="s">
        <v>141</v>
      </c>
      <c r="E97">
        <v>2023</v>
      </c>
      <c r="F97">
        <v>11</v>
      </c>
      <c r="G97" s="389">
        <v>1950.1570999999999</v>
      </c>
      <c r="H97" s="389">
        <v>58.026060000000001</v>
      </c>
      <c r="I97" s="214"/>
      <c r="J97" s="51"/>
      <c r="K97" s="51"/>
      <c r="L97" s="51"/>
      <c r="M97" s="51"/>
      <c r="N97" s="51"/>
      <c r="S97" s="48"/>
      <c r="T97" s="49"/>
      <c r="U97" s="51"/>
      <c r="V97" s="51"/>
      <c r="W97" s="51"/>
    </row>
    <row r="98" spans="1:23">
      <c r="A98" s="11" t="str">
        <f t="shared" si="1"/>
        <v>Boulder Park&amp;12</v>
      </c>
      <c r="B98" s="11" t="str">
        <f>VLOOKUP(C98,'Summation Index'!$A$2:$B$9956,2,FALSE)</f>
        <v>Boulder Park</v>
      </c>
      <c r="C98" t="s">
        <v>220</v>
      </c>
      <c r="D98" t="s">
        <v>141</v>
      </c>
      <c r="E98">
        <v>2023</v>
      </c>
      <c r="F98">
        <v>12</v>
      </c>
      <c r="G98" s="389">
        <v>2390.7014199999999</v>
      </c>
      <c r="H98" s="389">
        <v>77.574169999999995</v>
      </c>
      <c r="I98" s="214"/>
      <c r="J98" s="51"/>
      <c r="K98" s="51"/>
      <c r="L98" s="51"/>
      <c r="M98" s="51"/>
      <c r="N98" s="51"/>
      <c r="S98" s="48"/>
      <c r="T98" s="49"/>
      <c r="U98" s="51"/>
      <c r="V98" s="51"/>
      <c r="W98" s="51"/>
    </row>
    <row r="99" spans="1:23">
      <c r="A99" s="11" t="str">
        <f t="shared" si="1"/>
        <v>Boulder Park&amp;1</v>
      </c>
      <c r="B99" s="11" t="str">
        <f>VLOOKUP(C99,'Summation Index'!$A$2:$B$9956,2,FALSE)</f>
        <v>Boulder Park</v>
      </c>
      <c r="C99" t="s">
        <v>221</v>
      </c>
      <c r="D99" t="s">
        <v>141</v>
      </c>
      <c r="E99">
        <v>2023</v>
      </c>
      <c r="F99">
        <v>1</v>
      </c>
      <c r="G99" s="389">
        <v>2205.3159999999998</v>
      </c>
      <c r="H99" s="389">
        <v>82.574179999999998</v>
      </c>
      <c r="I99" s="214"/>
      <c r="J99" s="51"/>
      <c r="K99" s="51"/>
      <c r="L99" s="51"/>
      <c r="M99" s="51"/>
      <c r="N99" s="51"/>
      <c r="S99" s="48"/>
      <c r="T99" s="49"/>
      <c r="U99" s="51"/>
      <c r="V99" s="51"/>
      <c r="W99" s="51"/>
    </row>
    <row r="100" spans="1:23">
      <c r="A100" s="11" t="str">
        <f t="shared" si="1"/>
        <v>Boulder Park&amp;2</v>
      </c>
      <c r="B100" s="11" t="str">
        <f>VLOOKUP(C100,'Summation Index'!$A$2:$B$9956,2,FALSE)</f>
        <v>Boulder Park</v>
      </c>
      <c r="C100" t="s">
        <v>221</v>
      </c>
      <c r="D100" t="s">
        <v>141</v>
      </c>
      <c r="E100">
        <v>2023</v>
      </c>
      <c r="F100">
        <v>2</v>
      </c>
      <c r="G100" s="389">
        <v>970.33270000000005</v>
      </c>
      <c r="H100" s="389">
        <v>45.737650000000002</v>
      </c>
      <c r="I100" s="214"/>
      <c r="J100" s="51"/>
      <c r="K100" s="51"/>
      <c r="L100" s="51"/>
      <c r="M100" s="51"/>
      <c r="N100" s="51"/>
      <c r="S100" s="48"/>
      <c r="T100" s="49"/>
      <c r="U100" s="51"/>
      <c r="V100" s="51"/>
      <c r="W100" s="51"/>
    </row>
    <row r="101" spans="1:23">
      <c r="A101" s="11" t="str">
        <f t="shared" si="1"/>
        <v>Boulder Park&amp;3</v>
      </c>
      <c r="B101" s="11" t="str">
        <f>VLOOKUP(C101,'Summation Index'!$A$2:$B$9956,2,FALSE)</f>
        <v>Boulder Park</v>
      </c>
      <c r="C101" t="s">
        <v>221</v>
      </c>
      <c r="D101" t="s">
        <v>141</v>
      </c>
      <c r="E101">
        <v>2023</v>
      </c>
      <c r="F101">
        <v>3</v>
      </c>
      <c r="G101" s="389">
        <v>762.65809999999999</v>
      </c>
      <c r="H101" s="389">
        <v>24.814979999999998</v>
      </c>
      <c r="I101" s="214"/>
      <c r="J101" s="51"/>
      <c r="K101" s="51"/>
      <c r="L101" s="51"/>
      <c r="M101" s="51"/>
      <c r="N101" s="51"/>
      <c r="S101" s="48"/>
      <c r="T101" s="49"/>
      <c r="U101" s="51"/>
      <c r="V101" s="51"/>
      <c r="W101" s="51"/>
    </row>
    <row r="102" spans="1:23">
      <c r="A102" s="11" t="str">
        <f t="shared" si="1"/>
        <v>Boulder Park&amp;4</v>
      </c>
      <c r="B102" s="11" t="str">
        <f>VLOOKUP(C102,'Summation Index'!$A$2:$B$9956,2,FALSE)</f>
        <v>Boulder Park</v>
      </c>
      <c r="C102" t="s">
        <v>221</v>
      </c>
      <c r="D102" t="s">
        <v>141</v>
      </c>
      <c r="E102">
        <v>2023</v>
      </c>
      <c r="F102">
        <v>4</v>
      </c>
      <c r="G102" s="389">
        <v>601.85419999999999</v>
      </c>
      <c r="H102" s="389">
        <v>14.1138821</v>
      </c>
      <c r="I102" s="214"/>
      <c r="J102" s="51"/>
      <c r="K102" s="51"/>
      <c r="L102" s="51"/>
      <c r="M102" s="51"/>
      <c r="N102" s="51"/>
      <c r="S102" s="48"/>
      <c r="T102" s="49"/>
      <c r="U102" s="51"/>
      <c r="V102" s="51"/>
      <c r="W102" s="51"/>
    </row>
    <row r="103" spans="1:23">
      <c r="A103" s="11" t="str">
        <f t="shared" si="1"/>
        <v>Boulder Park&amp;5</v>
      </c>
      <c r="B103" s="11" t="str">
        <f>VLOOKUP(C103,'Summation Index'!$A$2:$B$9956,2,FALSE)</f>
        <v>Boulder Park</v>
      </c>
      <c r="C103" t="s">
        <v>221</v>
      </c>
      <c r="D103" t="s">
        <v>141</v>
      </c>
      <c r="E103">
        <v>2023</v>
      </c>
      <c r="F103">
        <v>5</v>
      </c>
      <c r="G103" s="389">
        <v>623.54880000000003</v>
      </c>
      <c r="H103" s="389">
        <v>14.7300377</v>
      </c>
      <c r="I103" s="214"/>
      <c r="J103" s="51"/>
      <c r="K103" s="51"/>
      <c r="L103" s="51"/>
      <c r="M103" s="51"/>
      <c r="N103" s="51"/>
      <c r="S103" s="48"/>
      <c r="T103" s="49"/>
      <c r="U103" s="51"/>
      <c r="V103" s="51"/>
      <c r="W103" s="51"/>
    </row>
    <row r="104" spans="1:23">
      <c r="A104" s="11" t="str">
        <f t="shared" si="1"/>
        <v>Boulder Park&amp;6</v>
      </c>
      <c r="B104" s="11" t="str">
        <f>VLOOKUP(C104,'Summation Index'!$A$2:$B$9956,2,FALSE)</f>
        <v>Boulder Park</v>
      </c>
      <c r="C104" t="s">
        <v>221</v>
      </c>
      <c r="D104" t="s">
        <v>141</v>
      </c>
      <c r="E104">
        <v>2023</v>
      </c>
      <c r="F104">
        <v>6</v>
      </c>
      <c r="G104" s="389">
        <v>581.82939999999996</v>
      </c>
      <c r="H104" s="389">
        <v>14.1239939</v>
      </c>
      <c r="I104" s="214"/>
      <c r="J104" s="51"/>
      <c r="K104" s="51"/>
      <c r="L104" s="51"/>
      <c r="M104" s="51"/>
      <c r="N104" s="51"/>
      <c r="S104" s="48"/>
      <c r="T104" s="49"/>
      <c r="U104" s="51"/>
      <c r="V104" s="51"/>
      <c r="W104" s="51"/>
    </row>
    <row r="105" spans="1:23">
      <c r="A105" s="11" t="str">
        <f t="shared" si="1"/>
        <v>Boulder Park&amp;7</v>
      </c>
      <c r="B105" s="11" t="str">
        <f>VLOOKUP(C105,'Summation Index'!$A$2:$B$9956,2,FALSE)</f>
        <v>Boulder Park</v>
      </c>
      <c r="C105" t="s">
        <v>221</v>
      </c>
      <c r="D105" t="s">
        <v>141</v>
      </c>
      <c r="E105">
        <v>2023</v>
      </c>
      <c r="F105">
        <v>7</v>
      </c>
      <c r="G105" s="389">
        <v>1726.3119999999999</v>
      </c>
      <c r="H105" s="389">
        <v>45.055973100000003</v>
      </c>
      <c r="I105" s="214"/>
      <c r="J105" s="51"/>
      <c r="K105" s="51"/>
      <c r="L105" s="51"/>
      <c r="M105" s="51"/>
      <c r="N105" s="51"/>
      <c r="S105" s="48"/>
      <c r="T105" s="49"/>
      <c r="U105" s="51"/>
      <c r="V105" s="51"/>
      <c r="W105" s="51"/>
    </row>
    <row r="106" spans="1:23">
      <c r="A106" s="11" t="str">
        <f t="shared" si="1"/>
        <v>Boulder Park&amp;8</v>
      </c>
      <c r="B106" s="11" t="str">
        <f>VLOOKUP(C106,'Summation Index'!$A$2:$B$9956,2,FALSE)</f>
        <v>Boulder Park</v>
      </c>
      <c r="C106" t="s">
        <v>221</v>
      </c>
      <c r="D106" t="s">
        <v>141</v>
      </c>
      <c r="E106">
        <v>2023</v>
      </c>
      <c r="F106">
        <v>8</v>
      </c>
      <c r="G106" s="389">
        <v>2711.2644</v>
      </c>
      <c r="H106" s="389">
        <v>70.583780000000004</v>
      </c>
      <c r="I106" s="214"/>
      <c r="J106" s="51"/>
      <c r="K106" s="51"/>
      <c r="L106" s="51"/>
      <c r="M106" s="51"/>
      <c r="N106" s="51"/>
      <c r="S106" s="48"/>
      <c r="T106" s="49"/>
      <c r="U106" s="51"/>
      <c r="V106" s="51"/>
      <c r="W106" s="51"/>
    </row>
    <row r="107" spans="1:23">
      <c r="A107" s="11" t="str">
        <f t="shared" si="1"/>
        <v>Boulder Park&amp;9</v>
      </c>
      <c r="B107" s="11" t="str">
        <f>VLOOKUP(C107,'Summation Index'!$A$2:$B$9956,2,FALSE)</f>
        <v>Boulder Park</v>
      </c>
      <c r="C107" t="s">
        <v>221</v>
      </c>
      <c r="D107" t="s">
        <v>141</v>
      </c>
      <c r="E107">
        <v>2023</v>
      </c>
      <c r="F107">
        <v>9</v>
      </c>
      <c r="G107" s="389">
        <v>2491.1190000000001</v>
      </c>
      <c r="H107" s="389">
        <v>64.416939999999997</v>
      </c>
      <c r="I107" s="214"/>
      <c r="J107" s="51"/>
      <c r="K107" s="51"/>
      <c r="L107" s="51"/>
      <c r="M107" s="51"/>
      <c r="N107" s="51"/>
      <c r="S107" s="48"/>
      <c r="T107" s="49"/>
      <c r="U107" s="51"/>
      <c r="V107" s="51"/>
      <c r="W107" s="51"/>
    </row>
    <row r="108" spans="1:23">
      <c r="A108" s="11" t="str">
        <f t="shared" si="1"/>
        <v>Boulder Park&amp;10</v>
      </c>
      <c r="B108" s="11" t="str">
        <f>VLOOKUP(C108,'Summation Index'!$A$2:$B$9956,2,FALSE)</f>
        <v>Boulder Park</v>
      </c>
      <c r="C108" t="s">
        <v>221</v>
      </c>
      <c r="D108" t="s">
        <v>141</v>
      </c>
      <c r="E108">
        <v>2023</v>
      </c>
      <c r="F108">
        <v>10</v>
      </c>
      <c r="G108" s="389">
        <v>2116.547</v>
      </c>
      <c r="H108" s="389">
        <v>43.265419999999999</v>
      </c>
      <c r="I108" s="214"/>
      <c r="J108" s="51"/>
      <c r="K108" s="51"/>
      <c r="L108" s="51"/>
      <c r="M108" s="51"/>
      <c r="N108" s="51"/>
      <c r="S108" s="48"/>
      <c r="T108" s="49"/>
      <c r="U108" s="51"/>
      <c r="V108" s="51"/>
      <c r="W108" s="51"/>
    </row>
    <row r="109" spans="1:23">
      <c r="A109" s="11" t="str">
        <f t="shared" si="1"/>
        <v>Boulder Park&amp;11</v>
      </c>
      <c r="B109" s="11" t="str">
        <f>VLOOKUP(C109,'Summation Index'!$A$2:$B$9956,2,FALSE)</f>
        <v>Boulder Park</v>
      </c>
      <c r="C109" t="s">
        <v>221</v>
      </c>
      <c r="D109" t="s">
        <v>141</v>
      </c>
      <c r="E109">
        <v>2023</v>
      </c>
      <c r="F109">
        <v>11</v>
      </c>
      <c r="G109" s="389">
        <v>1950.1570999999999</v>
      </c>
      <c r="H109" s="389">
        <v>58.026060000000001</v>
      </c>
      <c r="I109" s="214"/>
      <c r="J109" s="51"/>
      <c r="K109" s="51"/>
      <c r="L109" s="51"/>
      <c r="M109" s="51"/>
      <c r="N109" s="51"/>
      <c r="S109" s="48"/>
      <c r="T109" s="49"/>
      <c r="U109" s="51"/>
      <c r="V109" s="51"/>
      <c r="W109" s="51"/>
    </row>
    <row r="110" spans="1:23">
      <c r="A110" s="11" t="str">
        <f t="shared" si="1"/>
        <v>Boulder Park&amp;12</v>
      </c>
      <c r="B110" s="11" t="str">
        <f>VLOOKUP(C110,'Summation Index'!$A$2:$B$9956,2,FALSE)</f>
        <v>Boulder Park</v>
      </c>
      <c r="C110" t="s">
        <v>221</v>
      </c>
      <c r="D110" t="s">
        <v>141</v>
      </c>
      <c r="E110">
        <v>2023</v>
      </c>
      <c r="F110">
        <v>12</v>
      </c>
      <c r="G110" s="389">
        <v>2390.7014199999999</v>
      </c>
      <c r="H110" s="389">
        <v>77.574169999999995</v>
      </c>
      <c r="I110" s="214"/>
      <c r="J110" s="51"/>
      <c r="K110" s="51"/>
      <c r="L110" s="51"/>
      <c r="M110" s="51"/>
      <c r="N110" s="51"/>
      <c r="S110" s="48"/>
      <c r="T110" s="49"/>
      <c r="U110" s="51"/>
      <c r="V110" s="51"/>
      <c r="W110" s="51"/>
    </row>
    <row r="111" spans="1:23">
      <c r="A111" s="11" t="str">
        <f t="shared" si="1"/>
        <v>Boulder Park&amp;1</v>
      </c>
      <c r="B111" s="11" t="str">
        <f>VLOOKUP(C111,'Summation Index'!$A$2:$B$9956,2,FALSE)</f>
        <v>Boulder Park</v>
      </c>
      <c r="C111" t="s">
        <v>222</v>
      </c>
      <c r="D111" t="s">
        <v>141</v>
      </c>
      <c r="E111">
        <v>2023</v>
      </c>
      <c r="F111">
        <v>1</v>
      </c>
      <c r="G111" s="389">
        <v>2158.9694800000002</v>
      </c>
      <c r="H111" s="389">
        <v>80.809939999999997</v>
      </c>
      <c r="I111" s="214"/>
      <c r="J111" s="51"/>
      <c r="K111" s="51"/>
      <c r="L111" s="51"/>
      <c r="M111" s="51"/>
      <c r="N111" s="51"/>
      <c r="S111" s="48"/>
      <c r="T111" s="49"/>
      <c r="U111" s="51"/>
      <c r="V111" s="51"/>
      <c r="W111" s="51"/>
    </row>
    <row r="112" spans="1:23">
      <c r="A112" s="11" t="str">
        <f t="shared" si="1"/>
        <v>Boulder Park&amp;2</v>
      </c>
      <c r="B112" s="11" t="str">
        <f>VLOOKUP(C112,'Summation Index'!$A$2:$B$9956,2,FALSE)</f>
        <v>Boulder Park</v>
      </c>
      <c r="C112" t="s">
        <v>222</v>
      </c>
      <c r="D112" t="s">
        <v>141</v>
      </c>
      <c r="E112">
        <v>2023</v>
      </c>
      <c r="F112">
        <v>2</v>
      </c>
      <c r="G112" s="389">
        <v>915.34119999999996</v>
      </c>
      <c r="H112" s="389">
        <v>43.871110000000002</v>
      </c>
      <c r="I112" s="214"/>
      <c r="J112" s="51"/>
      <c r="K112" s="51"/>
      <c r="L112" s="51"/>
      <c r="M112" s="51"/>
      <c r="N112" s="51"/>
      <c r="S112" s="48"/>
      <c r="T112" s="49"/>
      <c r="U112" s="51"/>
      <c r="V112" s="51"/>
      <c r="W112" s="51"/>
    </row>
    <row r="113" spans="1:23">
      <c r="A113" s="11" t="str">
        <f t="shared" si="1"/>
        <v>Boulder Park&amp;3</v>
      </c>
      <c r="B113" s="11" t="str">
        <f>VLOOKUP(C113,'Summation Index'!$A$2:$B$9956,2,FALSE)</f>
        <v>Boulder Park</v>
      </c>
      <c r="C113" t="s">
        <v>222</v>
      </c>
      <c r="D113" t="s">
        <v>141</v>
      </c>
      <c r="E113">
        <v>2023</v>
      </c>
      <c r="F113">
        <v>3</v>
      </c>
      <c r="G113" s="389">
        <v>856.18353300000001</v>
      </c>
      <c r="H113" s="389">
        <v>27.807269999999999</v>
      </c>
      <c r="I113" s="214"/>
      <c r="J113" s="51"/>
      <c r="K113" s="51"/>
      <c r="L113" s="51"/>
      <c r="M113" s="51"/>
      <c r="N113" s="51"/>
      <c r="S113" s="48"/>
      <c r="T113" s="49"/>
      <c r="U113" s="51"/>
      <c r="V113" s="51"/>
      <c r="W113" s="51"/>
    </row>
    <row r="114" spans="1:23">
      <c r="A114" s="11" t="str">
        <f t="shared" si="1"/>
        <v>Boulder Park&amp;4</v>
      </c>
      <c r="B114" s="11" t="str">
        <f>VLOOKUP(C114,'Summation Index'!$A$2:$B$9956,2,FALSE)</f>
        <v>Boulder Park</v>
      </c>
      <c r="C114" t="s">
        <v>222</v>
      </c>
      <c r="D114" t="s">
        <v>141</v>
      </c>
      <c r="E114">
        <v>2023</v>
      </c>
      <c r="F114">
        <v>4</v>
      </c>
      <c r="G114" s="389">
        <v>1020.74243</v>
      </c>
      <c r="H114" s="389">
        <v>23.980283700000001</v>
      </c>
      <c r="I114" s="214"/>
      <c r="J114" s="51"/>
      <c r="K114" s="51"/>
      <c r="L114" s="51"/>
      <c r="M114" s="51"/>
      <c r="N114" s="51"/>
      <c r="S114" s="48"/>
      <c r="T114" s="49"/>
      <c r="U114" s="51"/>
      <c r="V114" s="51"/>
      <c r="W114" s="51"/>
    </row>
    <row r="115" spans="1:23">
      <c r="A115" s="11" t="str">
        <f t="shared" si="1"/>
        <v>Boulder Park&amp;5</v>
      </c>
      <c r="B115" s="11" t="str">
        <f>VLOOKUP(C115,'Summation Index'!$A$2:$B$9956,2,FALSE)</f>
        <v>Boulder Park</v>
      </c>
      <c r="C115" t="s">
        <v>222</v>
      </c>
      <c r="D115" t="s">
        <v>141</v>
      </c>
      <c r="E115">
        <v>2023</v>
      </c>
      <c r="F115">
        <v>5</v>
      </c>
      <c r="G115" s="389">
        <v>639.83029999999997</v>
      </c>
      <c r="H115" s="389">
        <v>15.1052179</v>
      </c>
      <c r="I115" s="214"/>
      <c r="J115" s="51"/>
      <c r="K115" s="51"/>
      <c r="L115" s="51"/>
      <c r="M115" s="51"/>
      <c r="N115" s="51"/>
      <c r="S115" s="48"/>
      <c r="T115" s="49"/>
      <c r="U115" s="51"/>
      <c r="V115" s="51"/>
      <c r="W115" s="51"/>
    </row>
    <row r="116" spans="1:23">
      <c r="A116" s="11" t="str">
        <f t="shared" si="1"/>
        <v>Boulder Park&amp;6</v>
      </c>
      <c r="B116" s="11" t="str">
        <f>VLOOKUP(C116,'Summation Index'!$A$2:$B$9956,2,FALSE)</f>
        <v>Boulder Park</v>
      </c>
      <c r="C116" t="s">
        <v>222</v>
      </c>
      <c r="D116" t="s">
        <v>141</v>
      </c>
      <c r="E116">
        <v>2023</v>
      </c>
      <c r="F116">
        <v>6</v>
      </c>
      <c r="G116" s="389">
        <v>567.74316399999998</v>
      </c>
      <c r="H116" s="389">
        <v>13.7786007</v>
      </c>
      <c r="I116" s="214"/>
      <c r="J116" s="51"/>
      <c r="K116" s="51"/>
      <c r="L116" s="51"/>
      <c r="M116" s="51"/>
      <c r="N116" s="51"/>
      <c r="S116" s="48"/>
      <c r="T116" s="49"/>
      <c r="U116" s="51"/>
      <c r="V116" s="51"/>
      <c r="W116" s="51"/>
    </row>
    <row r="117" spans="1:23">
      <c r="A117" s="11" t="str">
        <f t="shared" si="1"/>
        <v>Boulder Park&amp;7</v>
      </c>
      <c r="B117" s="11" t="str">
        <f>VLOOKUP(C117,'Summation Index'!$A$2:$B$9956,2,FALSE)</f>
        <v>Boulder Park</v>
      </c>
      <c r="C117" t="s">
        <v>222</v>
      </c>
      <c r="D117" t="s">
        <v>141</v>
      </c>
      <c r="E117">
        <v>2023</v>
      </c>
      <c r="F117">
        <v>7</v>
      </c>
      <c r="G117" s="389">
        <v>1725.51379</v>
      </c>
      <c r="H117" s="389">
        <v>45.054405199999998</v>
      </c>
      <c r="I117" s="214"/>
      <c r="J117" s="51"/>
      <c r="K117" s="51"/>
      <c r="L117" s="51"/>
      <c r="M117" s="51"/>
      <c r="N117" s="51"/>
      <c r="S117" s="48"/>
      <c r="T117" s="49"/>
      <c r="U117" s="51"/>
      <c r="V117" s="51"/>
      <c r="W117" s="51"/>
    </row>
    <row r="118" spans="1:23">
      <c r="A118" s="11" t="str">
        <f t="shared" si="1"/>
        <v>Boulder Park&amp;8</v>
      </c>
      <c r="B118" s="11" t="str">
        <f>VLOOKUP(C118,'Summation Index'!$A$2:$B$9956,2,FALSE)</f>
        <v>Boulder Park</v>
      </c>
      <c r="C118" t="s">
        <v>222</v>
      </c>
      <c r="D118" t="s">
        <v>141</v>
      </c>
      <c r="E118">
        <v>2023</v>
      </c>
      <c r="F118">
        <v>8</v>
      </c>
      <c r="G118" s="389">
        <v>2711.2644</v>
      </c>
      <c r="H118" s="389">
        <v>70.583780000000004</v>
      </c>
      <c r="I118" s="214"/>
      <c r="J118" s="51"/>
      <c r="K118" s="51"/>
      <c r="L118" s="51"/>
      <c r="M118" s="51"/>
      <c r="N118" s="51"/>
      <c r="S118" s="48"/>
      <c r="T118" s="49"/>
      <c r="U118" s="51"/>
      <c r="V118" s="51"/>
      <c r="W118" s="51"/>
    </row>
    <row r="119" spans="1:23">
      <c r="A119" s="11" t="str">
        <f t="shared" si="1"/>
        <v>Boulder Park&amp;9</v>
      </c>
      <c r="B119" s="11" t="str">
        <f>VLOOKUP(C119,'Summation Index'!$A$2:$B$9956,2,FALSE)</f>
        <v>Boulder Park</v>
      </c>
      <c r="C119" t="s">
        <v>222</v>
      </c>
      <c r="D119" t="s">
        <v>141</v>
      </c>
      <c r="E119">
        <v>2023</v>
      </c>
      <c r="F119">
        <v>9</v>
      </c>
      <c r="G119" s="389">
        <v>2491.1190000000001</v>
      </c>
      <c r="H119" s="389">
        <v>64.416939999999997</v>
      </c>
      <c r="I119" s="214"/>
      <c r="J119" s="51"/>
      <c r="K119" s="51"/>
      <c r="L119" s="51"/>
      <c r="M119" s="51"/>
      <c r="N119" s="51"/>
      <c r="S119" s="48"/>
      <c r="T119" s="49"/>
      <c r="U119" s="51"/>
      <c r="V119" s="51"/>
      <c r="W119" s="51"/>
    </row>
    <row r="120" spans="1:23">
      <c r="A120" s="11" t="str">
        <f t="shared" si="1"/>
        <v>Boulder Park&amp;10</v>
      </c>
      <c r="B120" s="11" t="str">
        <f>VLOOKUP(C120,'Summation Index'!$A$2:$B$9956,2,FALSE)</f>
        <v>Boulder Park</v>
      </c>
      <c r="C120" t="s">
        <v>222</v>
      </c>
      <c r="D120" t="s">
        <v>141</v>
      </c>
      <c r="E120">
        <v>2023</v>
      </c>
      <c r="F120">
        <v>10</v>
      </c>
      <c r="G120" s="389">
        <v>2116.547</v>
      </c>
      <c r="H120" s="389">
        <v>43.265419999999999</v>
      </c>
      <c r="I120" s="214"/>
      <c r="J120" s="51"/>
      <c r="K120" s="51"/>
      <c r="L120" s="51"/>
      <c r="M120" s="51"/>
      <c r="N120" s="51"/>
      <c r="S120" s="48"/>
      <c r="T120" s="49"/>
      <c r="U120" s="51"/>
      <c r="V120" s="51"/>
      <c r="W120" s="51"/>
    </row>
    <row r="121" spans="1:23">
      <c r="A121" s="11" t="str">
        <f t="shared" si="1"/>
        <v>Boulder Park&amp;11</v>
      </c>
      <c r="B121" s="11" t="str">
        <f>VLOOKUP(C121,'Summation Index'!$A$2:$B$9956,2,FALSE)</f>
        <v>Boulder Park</v>
      </c>
      <c r="C121" t="s">
        <v>222</v>
      </c>
      <c r="D121" t="s">
        <v>141</v>
      </c>
      <c r="E121">
        <v>2023</v>
      </c>
      <c r="F121">
        <v>11</v>
      </c>
      <c r="G121" s="389">
        <v>1931.11267</v>
      </c>
      <c r="H121" s="389">
        <v>57.475132000000002</v>
      </c>
      <c r="I121" s="214"/>
      <c r="J121" s="51"/>
      <c r="K121" s="51"/>
      <c r="L121" s="51"/>
      <c r="M121" s="51"/>
      <c r="N121" s="51"/>
      <c r="S121" s="48"/>
      <c r="T121" s="49"/>
      <c r="U121" s="51"/>
      <c r="V121" s="51"/>
      <c r="W121" s="51"/>
    </row>
    <row r="122" spans="1:23">
      <c r="A122" s="11" t="str">
        <f t="shared" si="1"/>
        <v>Boulder Park&amp;12</v>
      </c>
      <c r="B122" s="11" t="str">
        <f>VLOOKUP(C122,'Summation Index'!$A$2:$B$9956,2,FALSE)</f>
        <v>Boulder Park</v>
      </c>
      <c r="C122" t="s">
        <v>222</v>
      </c>
      <c r="D122" t="s">
        <v>141</v>
      </c>
      <c r="E122">
        <v>2023</v>
      </c>
      <c r="F122">
        <v>12</v>
      </c>
      <c r="G122" s="389">
        <v>2390.7014199999999</v>
      </c>
      <c r="H122" s="389">
        <v>77.574169999999995</v>
      </c>
      <c r="I122" s="214"/>
      <c r="J122" s="51"/>
      <c r="K122" s="51"/>
      <c r="L122" s="51"/>
      <c r="M122" s="51"/>
      <c r="N122" s="51"/>
      <c r="S122" s="48"/>
      <c r="T122" s="49"/>
      <c r="U122" s="51"/>
      <c r="V122" s="51"/>
      <c r="W122" s="51"/>
    </row>
    <row r="123" spans="1:23">
      <c r="A123" s="11" t="str">
        <f t="shared" si="1"/>
        <v>Cabinet Gorge&amp;1</v>
      </c>
      <c r="B123" s="11" t="str">
        <f>VLOOKUP(C123,'Summation Index'!$A$2:$B$9956,2,FALSE)</f>
        <v>Cabinet Gorge</v>
      </c>
      <c r="C123" t="s">
        <v>225</v>
      </c>
      <c r="D123" t="s">
        <v>141</v>
      </c>
      <c r="E123">
        <v>2023</v>
      </c>
      <c r="F123">
        <v>1</v>
      </c>
      <c r="G123" s="389">
        <v>67354.5</v>
      </c>
      <c r="H123" s="389">
        <v>0</v>
      </c>
      <c r="I123" s="214"/>
      <c r="J123" s="51"/>
      <c r="K123" s="51"/>
      <c r="L123" s="51"/>
      <c r="M123" s="51"/>
      <c r="N123" s="51"/>
      <c r="S123" s="48"/>
      <c r="T123" s="49"/>
      <c r="U123" s="51"/>
      <c r="V123" s="51"/>
      <c r="W123" s="51"/>
    </row>
    <row r="124" spans="1:23">
      <c r="A124" s="11" t="str">
        <f t="shared" si="1"/>
        <v>Cabinet Gorge&amp;2</v>
      </c>
      <c r="B124" s="11" t="str">
        <f>VLOOKUP(C124,'Summation Index'!$A$2:$B$9956,2,FALSE)</f>
        <v>Cabinet Gorge</v>
      </c>
      <c r="C124" t="s">
        <v>225</v>
      </c>
      <c r="D124" t="s">
        <v>141</v>
      </c>
      <c r="E124">
        <v>2023</v>
      </c>
      <c r="F124">
        <v>2</v>
      </c>
      <c r="G124" s="389">
        <v>53786.239999999998</v>
      </c>
      <c r="H124" s="389">
        <v>0</v>
      </c>
      <c r="I124" s="214"/>
      <c r="J124" s="51"/>
      <c r="K124" s="51"/>
      <c r="L124" s="51"/>
      <c r="M124" s="51"/>
      <c r="N124" s="51"/>
      <c r="S124" s="48"/>
      <c r="T124" s="49"/>
      <c r="U124" s="51"/>
      <c r="V124" s="51"/>
      <c r="W124" s="51"/>
    </row>
    <row r="125" spans="1:23">
      <c r="A125" s="11" t="str">
        <f t="shared" si="1"/>
        <v>Cabinet Gorge&amp;3</v>
      </c>
      <c r="B125" s="11" t="str">
        <f>VLOOKUP(C125,'Summation Index'!$A$2:$B$9956,2,FALSE)</f>
        <v>Cabinet Gorge</v>
      </c>
      <c r="C125" t="s">
        <v>225</v>
      </c>
      <c r="D125" t="s">
        <v>141</v>
      </c>
      <c r="E125">
        <v>2023</v>
      </c>
      <c r="F125">
        <v>3</v>
      </c>
      <c r="G125" s="389">
        <v>63768.132799999999</v>
      </c>
      <c r="H125" s="389">
        <v>0</v>
      </c>
      <c r="I125" s="214"/>
      <c r="J125" s="51"/>
      <c r="K125" s="51"/>
      <c r="L125" s="51"/>
      <c r="M125" s="51"/>
      <c r="N125" s="51"/>
      <c r="S125" s="48"/>
      <c r="T125" s="49"/>
      <c r="U125" s="51"/>
      <c r="V125" s="51"/>
      <c r="W125" s="51"/>
    </row>
    <row r="126" spans="1:23">
      <c r="A126" s="11" t="str">
        <f t="shared" si="1"/>
        <v>Cabinet Gorge&amp;4</v>
      </c>
      <c r="B126" s="11" t="str">
        <f>VLOOKUP(C126,'Summation Index'!$A$2:$B$9956,2,FALSE)</f>
        <v>Cabinet Gorge</v>
      </c>
      <c r="C126" t="s">
        <v>225</v>
      </c>
      <c r="D126" t="s">
        <v>141</v>
      </c>
      <c r="E126">
        <v>2023</v>
      </c>
      <c r="F126">
        <v>4</v>
      </c>
      <c r="G126" s="389">
        <v>117368.2</v>
      </c>
      <c r="H126" s="389">
        <v>0</v>
      </c>
      <c r="I126" s="214"/>
      <c r="J126" s="51"/>
      <c r="K126" s="51"/>
      <c r="L126" s="51"/>
      <c r="M126" s="51"/>
      <c r="N126" s="51"/>
      <c r="S126" s="48"/>
      <c r="T126" s="49"/>
      <c r="U126" s="51"/>
      <c r="V126" s="51"/>
      <c r="W126" s="51"/>
    </row>
    <row r="127" spans="1:23">
      <c r="A127" s="11" t="str">
        <f t="shared" si="1"/>
        <v>Cabinet Gorge&amp;5</v>
      </c>
      <c r="B127" s="11" t="str">
        <f>VLOOKUP(C127,'Summation Index'!$A$2:$B$9956,2,FALSE)</f>
        <v>Cabinet Gorge</v>
      </c>
      <c r="C127" t="s">
        <v>225</v>
      </c>
      <c r="D127" t="s">
        <v>141</v>
      </c>
      <c r="E127">
        <v>2023</v>
      </c>
      <c r="F127">
        <v>5</v>
      </c>
      <c r="G127" s="389">
        <v>161692.32800000001</v>
      </c>
      <c r="H127" s="389">
        <v>0</v>
      </c>
      <c r="I127" s="214"/>
      <c r="J127" s="51"/>
      <c r="K127" s="51"/>
      <c r="L127" s="51"/>
      <c r="M127" s="51"/>
      <c r="N127" s="51"/>
      <c r="S127" s="48"/>
      <c r="T127" s="49"/>
      <c r="U127" s="51"/>
      <c r="V127" s="51"/>
      <c r="W127" s="51"/>
    </row>
    <row r="128" spans="1:23">
      <c r="A128" s="11" t="str">
        <f t="shared" si="1"/>
        <v>Cabinet Gorge&amp;6</v>
      </c>
      <c r="B128" s="11" t="str">
        <f>VLOOKUP(C128,'Summation Index'!$A$2:$B$9956,2,FALSE)</f>
        <v>Cabinet Gorge</v>
      </c>
      <c r="C128" t="s">
        <v>225</v>
      </c>
      <c r="D128" t="s">
        <v>141</v>
      </c>
      <c r="E128">
        <v>2023</v>
      </c>
      <c r="F128">
        <v>6</v>
      </c>
      <c r="G128" s="389">
        <v>159515.95300000001</v>
      </c>
      <c r="H128" s="389">
        <v>0</v>
      </c>
      <c r="I128" s="214"/>
      <c r="J128" s="51"/>
      <c r="K128" s="51"/>
      <c r="L128" s="51"/>
      <c r="M128" s="51"/>
      <c r="N128" s="51"/>
      <c r="S128" s="48"/>
      <c r="T128" s="49"/>
      <c r="U128" s="51"/>
      <c r="V128" s="51"/>
      <c r="W128" s="51"/>
    </row>
    <row r="129" spans="1:23">
      <c r="A129" s="11" t="str">
        <f t="shared" si="1"/>
        <v>Cabinet Gorge&amp;7</v>
      </c>
      <c r="B129" s="11" t="str">
        <f>VLOOKUP(C129,'Summation Index'!$A$2:$B$9956,2,FALSE)</f>
        <v>Cabinet Gorge</v>
      </c>
      <c r="C129" t="s">
        <v>225</v>
      </c>
      <c r="D129" t="s">
        <v>141</v>
      </c>
      <c r="E129">
        <v>2023</v>
      </c>
      <c r="F129">
        <v>7</v>
      </c>
      <c r="G129" s="389">
        <v>122048.031</v>
      </c>
      <c r="H129" s="389">
        <v>0</v>
      </c>
      <c r="I129" s="214"/>
      <c r="J129" s="51"/>
      <c r="K129" s="51"/>
      <c r="L129" s="51"/>
      <c r="M129" s="51"/>
      <c r="N129" s="51"/>
      <c r="S129" s="48"/>
      <c r="T129" s="49"/>
      <c r="U129" s="51"/>
      <c r="V129" s="51"/>
      <c r="W129" s="51"/>
    </row>
    <row r="130" spans="1:23">
      <c r="A130" s="11" t="str">
        <f t="shared" si="1"/>
        <v>Cabinet Gorge&amp;8</v>
      </c>
      <c r="B130" s="11" t="str">
        <f>VLOOKUP(C130,'Summation Index'!$A$2:$B$9956,2,FALSE)</f>
        <v>Cabinet Gorge</v>
      </c>
      <c r="C130" t="s">
        <v>225</v>
      </c>
      <c r="D130" t="s">
        <v>141</v>
      </c>
      <c r="E130">
        <v>2023</v>
      </c>
      <c r="F130">
        <v>8</v>
      </c>
      <c r="G130" s="389">
        <v>60889.16</v>
      </c>
      <c r="H130" s="389">
        <v>0</v>
      </c>
      <c r="I130" s="214"/>
      <c r="J130" s="51"/>
      <c r="K130" s="51"/>
      <c r="L130" s="51"/>
      <c r="M130" s="51"/>
      <c r="N130" s="51"/>
      <c r="S130" s="48"/>
      <c r="T130" s="49"/>
      <c r="U130" s="51"/>
      <c r="V130" s="51"/>
      <c r="W130" s="51"/>
    </row>
    <row r="131" spans="1:23">
      <c r="A131" s="11" t="str">
        <f t="shared" si="1"/>
        <v>Cabinet Gorge&amp;9</v>
      </c>
      <c r="B131" s="11" t="str">
        <f>VLOOKUP(C131,'Summation Index'!$A$2:$B$9956,2,FALSE)</f>
        <v>Cabinet Gorge</v>
      </c>
      <c r="C131" t="s">
        <v>225</v>
      </c>
      <c r="D131" t="s">
        <v>141</v>
      </c>
      <c r="E131">
        <v>2023</v>
      </c>
      <c r="F131">
        <v>9</v>
      </c>
      <c r="G131" s="389">
        <v>59588.652300000002</v>
      </c>
      <c r="H131" s="389">
        <v>0</v>
      </c>
      <c r="I131" s="214"/>
      <c r="J131" s="51"/>
      <c r="K131" s="51"/>
      <c r="L131" s="51"/>
      <c r="M131" s="51"/>
      <c r="N131" s="51"/>
      <c r="S131" s="48"/>
      <c r="T131" s="49"/>
      <c r="U131" s="51"/>
      <c r="V131" s="51"/>
      <c r="W131" s="51"/>
    </row>
    <row r="132" spans="1:23">
      <c r="A132" s="11" t="str">
        <f t="shared" si="1"/>
        <v>Cabinet Gorge&amp;10</v>
      </c>
      <c r="B132" s="11" t="str">
        <f>VLOOKUP(C132,'Summation Index'!$A$2:$B$9956,2,FALSE)</f>
        <v>Cabinet Gorge</v>
      </c>
      <c r="C132" t="s">
        <v>225</v>
      </c>
      <c r="D132" t="s">
        <v>141</v>
      </c>
      <c r="E132">
        <v>2023</v>
      </c>
      <c r="F132">
        <v>10</v>
      </c>
      <c r="G132" s="389">
        <v>57877.35</v>
      </c>
      <c r="H132" s="389">
        <v>0</v>
      </c>
      <c r="I132" s="214"/>
      <c r="J132" s="51"/>
      <c r="K132" s="51"/>
      <c r="L132" s="51"/>
      <c r="M132" s="51"/>
      <c r="N132" s="51"/>
      <c r="S132" s="48"/>
      <c r="T132" s="49"/>
      <c r="U132" s="51"/>
      <c r="V132" s="51"/>
      <c r="W132" s="51"/>
    </row>
    <row r="133" spans="1:23">
      <c r="A133" s="11" t="str">
        <f t="shared" si="1"/>
        <v>Cabinet Gorge&amp;11</v>
      </c>
      <c r="B133" s="11" t="str">
        <f>VLOOKUP(C133,'Summation Index'!$A$2:$B$9956,2,FALSE)</f>
        <v>Cabinet Gorge</v>
      </c>
      <c r="C133" t="s">
        <v>225</v>
      </c>
      <c r="D133" t="s">
        <v>141</v>
      </c>
      <c r="E133">
        <v>2023</v>
      </c>
      <c r="F133">
        <v>11</v>
      </c>
      <c r="G133" s="389">
        <v>62060.4375</v>
      </c>
      <c r="H133" s="389">
        <v>0</v>
      </c>
      <c r="I133" s="214"/>
      <c r="J133" s="51"/>
      <c r="K133" s="51"/>
      <c r="L133" s="51"/>
      <c r="M133" s="51"/>
      <c r="N133" s="51"/>
      <c r="S133" s="48"/>
      <c r="T133" s="49"/>
      <c r="U133" s="51"/>
      <c r="V133" s="51"/>
      <c r="W133" s="51"/>
    </row>
    <row r="134" spans="1:23">
      <c r="A134" s="11" t="str">
        <f t="shared" si="1"/>
        <v>Cabinet Gorge&amp;12</v>
      </c>
      <c r="B134" s="11" t="str">
        <f>VLOOKUP(C134,'Summation Index'!$A$2:$B$9956,2,FALSE)</f>
        <v>Cabinet Gorge</v>
      </c>
      <c r="C134" t="s">
        <v>225</v>
      </c>
      <c r="D134" t="s">
        <v>141</v>
      </c>
      <c r="E134">
        <v>2023</v>
      </c>
      <c r="F134">
        <v>12</v>
      </c>
      <c r="G134" s="389">
        <v>82909.91</v>
      </c>
      <c r="H134" s="389">
        <v>0</v>
      </c>
      <c r="I134" s="214"/>
      <c r="J134" s="51"/>
      <c r="K134" s="51"/>
      <c r="L134" s="51"/>
      <c r="M134" s="51"/>
      <c r="N134" s="51"/>
      <c r="S134" s="48"/>
      <c r="T134" s="49"/>
      <c r="U134" s="51"/>
      <c r="V134" s="51"/>
      <c r="W134" s="51"/>
    </row>
    <row r="135" spans="1:23">
      <c r="A135" s="11" t="str">
        <f t="shared" si="1"/>
        <v>Canadian Entitlement&amp;1</v>
      </c>
      <c r="B135" s="11" t="str">
        <f>VLOOKUP(C135,'Summation Index'!$A$2:$B$9956,2,FALSE)</f>
        <v>Canadian Entitlement</v>
      </c>
      <c r="C135" t="s">
        <v>226</v>
      </c>
      <c r="D135" t="s">
        <v>141</v>
      </c>
      <c r="E135">
        <v>2023</v>
      </c>
      <c r="F135">
        <v>1</v>
      </c>
      <c r="G135" s="389">
        <v>-5366.4</v>
      </c>
      <c r="H135" s="389">
        <v>0</v>
      </c>
      <c r="I135" s="214"/>
      <c r="J135" s="51"/>
      <c r="K135" s="51"/>
      <c r="L135" s="51"/>
      <c r="M135" s="51"/>
      <c r="N135" s="51"/>
      <c r="S135" s="48"/>
      <c r="T135" s="49"/>
      <c r="U135" s="51"/>
      <c r="V135" s="51"/>
      <c r="W135" s="51"/>
    </row>
    <row r="136" spans="1:23">
      <c r="A136" s="11" t="str">
        <f t="shared" si="1"/>
        <v>Canadian Entitlement&amp;2</v>
      </c>
      <c r="B136" s="11" t="str">
        <f>VLOOKUP(C136,'Summation Index'!$A$2:$B$9956,2,FALSE)</f>
        <v>Canadian Entitlement</v>
      </c>
      <c r="C136" t="s">
        <v>226</v>
      </c>
      <c r="D136" t="s">
        <v>141</v>
      </c>
      <c r="E136">
        <v>2023</v>
      </c>
      <c r="F136">
        <v>2</v>
      </c>
      <c r="G136" s="389">
        <v>-4953.6000000000004</v>
      </c>
      <c r="H136" s="389">
        <v>0</v>
      </c>
      <c r="I136" s="214"/>
      <c r="J136" s="51"/>
      <c r="K136" s="51"/>
      <c r="L136" s="51"/>
      <c r="M136" s="51"/>
      <c r="N136" s="51"/>
      <c r="S136" s="48"/>
      <c r="T136" s="49"/>
      <c r="U136" s="51"/>
      <c r="V136" s="51"/>
      <c r="W136" s="51"/>
    </row>
    <row r="137" spans="1:23">
      <c r="A137" s="11" t="str">
        <f t="shared" si="1"/>
        <v>Canadian Entitlement&amp;3</v>
      </c>
      <c r="B137" s="11" t="str">
        <f>VLOOKUP(C137,'Summation Index'!$A$2:$B$9956,2,FALSE)</f>
        <v>Canadian Entitlement</v>
      </c>
      <c r="C137" t="s">
        <v>226</v>
      </c>
      <c r="D137" t="s">
        <v>141</v>
      </c>
      <c r="E137">
        <v>2023</v>
      </c>
      <c r="F137">
        <v>3</v>
      </c>
      <c r="G137" s="389">
        <v>-5702.4</v>
      </c>
      <c r="H137" s="389">
        <v>0</v>
      </c>
      <c r="I137" s="214"/>
      <c r="J137" s="51"/>
      <c r="K137" s="51"/>
      <c r="L137" s="51"/>
      <c r="M137" s="51"/>
      <c r="N137" s="51"/>
      <c r="S137" s="48"/>
      <c r="T137" s="49"/>
      <c r="U137" s="51"/>
      <c r="V137" s="51"/>
      <c r="W137" s="51"/>
    </row>
    <row r="138" spans="1:23">
      <c r="A138" s="11" t="str">
        <f t="shared" si="1"/>
        <v>Canadian Entitlement&amp;4</v>
      </c>
      <c r="B138" s="11" t="str">
        <f>VLOOKUP(C138,'Summation Index'!$A$2:$B$9956,2,FALSE)</f>
        <v>Canadian Entitlement</v>
      </c>
      <c r="C138" t="s">
        <v>226</v>
      </c>
      <c r="D138" t="s">
        <v>141</v>
      </c>
      <c r="E138">
        <v>2023</v>
      </c>
      <c r="F138">
        <v>4</v>
      </c>
      <c r="G138" s="389">
        <v>-5320</v>
      </c>
      <c r="H138" s="389">
        <v>0</v>
      </c>
      <c r="I138" s="214"/>
      <c r="J138" s="51"/>
      <c r="K138" s="51"/>
      <c r="L138" s="51"/>
      <c r="M138" s="51"/>
      <c r="N138" s="51"/>
      <c r="S138" s="48"/>
      <c r="T138" s="49"/>
      <c r="U138" s="51"/>
      <c r="V138" s="51"/>
      <c r="W138" s="51"/>
    </row>
    <row r="139" spans="1:23">
      <c r="A139" s="11" t="str">
        <f t="shared" si="1"/>
        <v>Canadian Entitlement&amp;5</v>
      </c>
      <c r="B139" s="11" t="str">
        <f>VLOOKUP(C139,'Summation Index'!$A$2:$B$9956,2,FALSE)</f>
        <v>Canadian Entitlement</v>
      </c>
      <c r="C139" t="s">
        <v>226</v>
      </c>
      <c r="D139" t="s">
        <v>141</v>
      </c>
      <c r="E139">
        <v>2023</v>
      </c>
      <c r="F139">
        <v>5</v>
      </c>
      <c r="G139" s="389">
        <v>-5745.6</v>
      </c>
      <c r="H139" s="389">
        <v>0</v>
      </c>
      <c r="I139" s="214"/>
      <c r="J139" s="51"/>
      <c r="K139" s="51"/>
      <c r="L139" s="51"/>
      <c r="M139" s="51"/>
      <c r="N139" s="51"/>
      <c r="S139" s="48"/>
      <c r="T139" s="49"/>
      <c r="U139" s="51"/>
      <c r="V139" s="51"/>
      <c r="W139" s="51"/>
    </row>
    <row r="140" spans="1:23">
      <c r="A140" s="11" t="str">
        <f t="shared" si="1"/>
        <v>Canadian Entitlement&amp;6</v>
      </c>
      <c r="B140" s="11" t="str">
        <f>VLOOKUP(C140,'Summation Index'!$A$2:$B$9956,2,FALSE)</f>
        <v>Canadian Entitlement</v>
      </c>
      <c r="C140" t="s">
        <v>226</v>
      </c>
      <c r="D140" t="s">
        <v>141</v>
      </c>
      <c r="E140">
        <v>2023</v>
      </c>
      <c r="F140">
        <v>6</v>
      </c>
      <c r="G140" s="389">
        <v>-5532.8</v>
      </c>
      <c r="H140" s="389">
        <v>0</v>
      </c>
      <c r="I140" s="214"/>
      <c r="J140" s="51"/>
      <c r="K140" s="51"/>
      <c r="L140" s="51"/>
      <c r="M140" s="51"/>
      <c r="N140" s="51"/>
      <c r="S140" s="48"/>
      <c r="T140" s="49"/>
      <c r="U140" s="51"/>
      <c r="V140" s="51"/>
      <c r="W140" s="51"/>
    </row>
    <row r="141" spans="1:23">
      <c r="A141" s="11" t="str">
        <f t="shared" si="1"/>
        <v>Canadian Entitlement&amp;7</v>
      </c>
      <c r="B141" s="11" t="str">
        <f>VLOOKUP(C141,'Summation Index'!$A$2:$B$9956,2,FALSE)</f>
        <v>Canadian Entitlement</v>
      </c>
      <c r="C141" t="s">
        <v>226</v>
      </c>
      <c r="D141" t="s">
        <v>141</v>
      </c>
      <c r="E141">
        <v>2023</v>
      </c>
      <c r="F141">
        <v>7</v>
      </c>
      <c r="G141" s="389">
        <v>-5532.8</v>
      </c>
      <c r="H141" s="389">
        <v>0</v>
      </c>
      <c r="I141" s="214"/>
      <c r="J141" s="51"/>
      <c r="K141" s="51"/>
      <c r="L141" s="51"/>
      <c r="M141" s="51"/>
      <c r="N141" s="51"/>
      <c r="S141" s="48"/>
      <c r="T141" s="49"/>
      <c r="U141" s="51"/>
      <c r="V141" s="51"/>
      <c r="W141" s="51"/>
    </row>
    <row r="142" spans="1:23">
      <c r="A142" s="11" t="str">
        <f t="shared" si="1"/>
        <v>Canadian Entitlement&amp;8</v>
      </c>
      <c r="B142" s="11" t="str">
        <f>VLOOKUP(C142,'Summation Index'!$A$2:$B$9956,2,FALSE)</f>
        <v>Canadian Entitlement</v>
      </c>
      <c r="C142" t="s">
        <v>226</v>
      </c>
      <c r="D142" t="s">
        <v>141</v>
      </c>
      <c r="E142">
        <v>2023</v>
      </c>
      <c r="F142">
        <v>8</v>
      </c>
      <c r="G142" s="389">
        <v>-5745.6</v>
      </c>
      <c r="H142" s="389">
        <v>0</v>
      </c>
      <c r="I142" s="214"/>
      <c r="J142" s="51"/>
      <c r="K142" s="51"/>
      <c r="L142" s="51"/>
      <c r="M142" s="51"/>
      <c r="N142" s="51"/>
      <c r="S142" s="48"/>
      <c r="T142" s="49"/>
      <c r="U142" s="51"/>
      <c r="V142" s="51"/>
      <c r="W142" s="51"/>
    </row>
    <row r="143" spans="1:23">
      <c r="A143" s="11" t="str">
        <f t="shared" ref="A143:A206" si="2">B143&amp;"&amp;"&amp;F143</f>
        <v>Canadian Entitlement&amp;9</v>
      </c>
      <c r="B143" s="11" t="str">
        <f>VLOOKUP(C143,'Summation Index'!$A$2:$B$9956,2,FALSE)</f>
        <v>Canadian Entitlement</v>
      </c>
      <c r="C143" t="s">
        <v>226</v>
      </c>
      <c r="D143" t="s">
        <v>141</v>
      </c>
      <c r="E143">
        <v>2023</v>
      </c>
      <c r="F143">
        <v>9</v>
      </c>
      <c r="G143" s="389">
        <v>-5408</v>
      </c>
      <c r="H143" s="389">
        <v>0</v>
      </c>
      <c r="I143" s="214"/>
      <c r="J143" s="51"/>
      <c r="K143" s="51"/>
      <c r="L143" s="51"/>
      <c r="M143" s="51"/>
      <c r="N143" s="51"/>
      <c r="S143" s="48"/>
      <c r="T143" s="49"/>
      <c r="U143" s="51"/>
      <c r="V143" s="51"/>
      <c r="W143" s="51"/>
    </row>
    <row r="144" spans="1:23">
      <c r="A144" s="11" t="str">
        <f t="shared" si="2"/>
        <v>Canadian Entitlement&amp;10</v>
      </c>
      <c r="B144" s="11" t="str">
        <f>VLOOKUP(C144,'Summation Index'!$A$2:$B$9956,2,FALSE)</f>
        <v>Canadian Entitlement</v>
      </c>
      <c r="C144" t="s">
        <v>226</v>
      </c>
      <c r="D144" t="s">
        <v>141</v>
      </c>
      <c r="E144">
        <v>2023</v>
      </c>
      <c r="F144">
        <v>10</v>
      </c>
      <c r="G144" s="389">
        <v>-5408</v>
      </c>
      <c r="H144" s="389">
        <v>0</v>
      </c>
      <c r="I144" s="214"/>
      <c r="J144" s="51"/>
      <c r="K144" s="51"/>
      <c r="L144" s="51"/>
      <c r="M144" s="51"/>
      <c r="N144" s="51"/>
      <c r="S144" s="48"/>
      <c r="T144" s="49"/>
      <c r="U144" s="51"/>
      <c r="V144" s="51"/>
      <c r="W144" s="51"/>
    </row>
    <row r="145" spans="1:23">
      <c r="A145" s="11" t="str">
        <f t="shared" si="2"/>
        <v>Canadian Entitlement&amp;11</v>
      </c>
      <c r="B145" s="11" t="str">
        <f>VLOOKUP(C145,'Summation Index'!$A$2:$B$9956,2,FALSE)</f>
        <v>Canadian Entitlement</v>
      </c>
      <c r="C145" t="s">
        <v>226</v>
      </c>
      <c r="D145" t="s">
        <v>141</v>
      </c>
      <c r="E145">
        <v>2023</v>
      </c>
      <c r="F145">
        <v>11</v>
      </c>
      <c r="G145" s="389">
        <v>-5408</v>
      </c>
      <c r="H145" s="389">
        <v>0</v>
      </c>
      <c r="I145" s="214"/>
      <c r="J145" s="51"/>
      <c r="K145" s="51"/>
      <c r="L145" s="51"/>
      <c r="M145" s="51"/>
      <c r="N145" s="51"/>
      <c r="S145" s="48"/>
      <c r="T145" s="49"/>
      <c r="U145" s="51"/>
      <c r="V145" s="51"/>
      <c r="W145" s="51"/>
    </row>
    <row r="146" spans="1:23">
      <c r="A146" s="11" t="str">
        <f t="shared" si="2"/>
        <v>Canadian Entitlement&amp;12</v>
      </c>
      <c r="B146" s="11" t="str">
        <f>VLOOKUP(C146,'Summation Index'!$A$2:$B$9956,2,FALSE)</f>
        <v>Canadian Entitlement</v>
      </c>
      <c r="C146" t="s">
        <v>226</v>
      </c>
      <c r="D146" t="s">
        <v>141</v>
      </c>
      <c r="E146">
        <v>2023</v>
      </c>
      <c r="F146">
        <v>12</v>
      </c>
      <c r="G146" s="389">
        <v>-5283.2</v>
      </c>
      <c r="H146" s="389">
        <v>0</v>
      </c>
      <c r="I146" s="214"/>
      <c r="J146" s="51"/>
      <c r="K146" s="51"/>
      <c r="L146" s="51"/>
      <c r="M146" s="51"/>
      <c r="N146" s="51"/>
      <c r="S146" s="48"/>
      <c r="T146" s="49"/>
      <c r="U146" s="51"/>
      <c r="V146" s="51"/>
      <c r="W146" s="51"/>
    </row>
    <row r="147" spans="1:23">
      <c r="A147" s="11" t="str">
        <f t="shared" si="2"/>
        <v>Small Power&amp;1</v>
      </c>
      <c r="B147" s="11" t="str">
        <f>VLOOKUP(C147,'Summation Index'!$A$2:$B$9956,2,FALSE)</f>
        <v>Small Power</v>
      </c>
      <c r="C147" t="s">
        <v>227</v>
      </c>
      <c r="D147" t="s">
        <v>141</v>
      </c>
      <c r="E147">
        <v>2023</v>
      </c>
      <c r="F147">
        <v>1</v>
      </c>
      <c r="G147" s="389">
        <v>47.020800000000001</v>
      </c>
      <c r="H147" s="389">
        <v>2.4432008299999999</v>
      </c>
      <c r="I147" s="214"/>
      <c r="J147" s="51"/>
      <c r="K147" s="51"/>
      <c r="L147" s="51"/>
      <c r="M147" s="51"/>
      <c r="N147" s="51"/>
      <c r="S147" s="48"/>
      <c r="T147" s="49"/>
      <c r="U147" s="51"/>
      <c r="V147" s="51"/>
      <c r="W147" s="51"/>
    </row>
    <row r="148" spans="1:23">
      <c r="A148" s="11" t="str">
        <f t="shared" si="2"/>
        <v>Small Power&amp;2</v>
      </c>
      <c r="B148" s="11" t="str">
        <f>VLOOKUP(C148,'Summation Index'!$A$2:$B$9956,2,FALSE)</f>
        <v>Small Power</v>
      </c>
      <c r="C148" t="s">
        <v>227</v>
      </c>
      <c r="D148" t="s">
        <v>141</v>
      </c>
      <c r="E148">
        <v>2023</v>
      </c>
      <c r="F148">
        <v>2</v>
      </c>
      <c r="G148" s="389">
        <v>77.414400000000001</v>
      </c>
      <c r="H148" s="389">
        <v>4.02245235</v>
      </c>
      <c r="I148" s="214"/>
      <c r="J148" s="51"/>
      <c r="K148" s="51"/>
      <c r="L148" s="51"/>
      <c r="M148" s="51"/>
      <c r="N148" s="51"/>
      <c r="S148" s="48"/>
      <c r="T148" s="49"/>
      <c r="U148" s="51"/>
      <c r="V148" s="51"/>
      <c r="W148" s="51"/>
    </row>
    <row r="149" spans="1:23">
      <c r="A149" s="11" t="str">
        <f t="shared" si="2"/>
        <v>Small Power&amp;3</v>
      </c>
      <c r="B149" s="11" t="str">
        <f>VLOOKUP(C149,'Summation Index'!$A$2:$B$9956,2,FALSE)</f>
        <v>Small Power</v>
      </c>
      <c r="C149" t="s">
        <v>227</v>
      </c>
      <c r="D149" t="s">
        <v>141</v>
      </c>
      <c r="E149">
        <v>2023</v>
      </c>
      <c r="F149">
        <v>3</v>
      </c>
      <c r="G149" s="389">
        <v>222.60480000000001</v>
      </c>
      <c r="H149" s="389">
        <v>8.9954599999999996</v>
      </c>
      <c r="I149" s="214"/>
      <c r="J149" s="51"/>
      <c r="K149" s="51"/>
      <c r="L149" s="51"/>
      <c r="M149" s="51"/>
      <c r="N149" s="51"/>
      <c r="S149" s="48"/>
      <c r="T149" s="49"/>
      <c r="U149" s="51"/>
      <c r="V149" s="51"/>
      <c r="W149" s="51"/>
    </row>
    <row r="150" spans="1:23">
      <c r="A150" s="11" t="str">
        <f t="shared" si="2"/>
        <v>Small Power&amp;4</v>
      </c>
      <c r="B150" s="11" t="str">
        <f>VLOOKUP(C150,'Summation Index'!$A$2:$B$9956,2,FALSE)</f>
        <v>Small Power</v>
      </c>
      <c r="C150" t="s">
        <v>227</v>
      </c>
      <c r="D150" t="s">
        <v>141</v>
      </c>
      <c r="E150">
        <v>2023</v>
      </c>
      <c r="F150">
        <v>4</v>
      </c>
      <c r="G150" s="389">
        <v>497.08800000000002</v>
      </c>
      <c r="H150" s="389">
        <v>20.087326000000001</v>
      </c>
      <c r="I150" s="214"/>
      <c r="J150" s="51"/>
      <c r="K150" s="51"/>
      <c r="L150" s="51"/>
      <c r="M150" s="51"/>
      <c r="N150" s="51"/>
      <c r="S150" s="48"/>
      <c r="T150" s="49"/>
      <c r="U150" s="51"/>
      <c r="V150" s="51"/>
      <c r="W150" s="51"/>
    </row>
    <row r="151" spans="1:23">
      <c r="A151" s="11" t="str">
        <f t="shared" si="2"/>
        <v>Small Power&amp;5</v>
      </c>
      <c r="B151" s="11" t="str">
        <f>VLOOKUP(C151,'Summation Index'!$A$2:$B$9956,2,FALSE)</f>
        <v>Small Power</v>
      </c>
      <c r="C151" t="s">
        <v>227</v>
      </c>
      <c r="D151" t="s">
        <v>141</v>
      </c>
      <c r="E151">
        <v>2023</v>
      </c>
      <c r="F151">
        <v>5</v>
      </c>
      <c r="G151" s="389">
        <v>567.22559999999999</v>
      </c>
      <c r="H151" s="389">
        <v>22.921586999999999</v>
      </c>
      <c r="I151" s="214"/>
      <c r="J151" s="51"/>
      <c r="K151" s="51"/>
      <c r="L151" s="51"/>
      <c r="M151" s="51"/>
      <c r="N151" s="51"/>
      <c r="S151" s="48"/>
      <c r="T151" s="49"/>
      <c r="U151" s="51"/>
      <c r="V151" s="51"/>
      <c r="W151" s="51"/>
    </row>
    <row r="152" spans="1:23">
      <c r="A152" s="11" t="str">
        <f t="shared" si="2"/>
        <v>Small Power&amp;6</v>
      </c>
      <c r="B152" s="11" t="str">
        <f>VLOOKUP(C152,'Summation Index'!$A$2:$B$9956,2,FALSE)</f>
        <v>Small Power</v>
      </c>
      <c r="C152" t="s">
        <v>227</v>
      </c>
      <c r="D152" t="s">
        <v>141</v>
      </c>
      <c r="E152">
        <v>2023</v>
      </c>
      <c r="F152">
        <v>6</v>
      </c>
      <c r="G152" s="389">
        <v>557.56799999999998</v>
      </c>
      <c r="H152" s="389">
        <v>22.531322500000002</v>
      </c>
      <c r="I152" s="214"/>
      <c r="J152" s="51"/>
      <c r="K152" s="51"/>
      <c r="L152" s="51"/>
      <c r="M152" s="51"/>
      <c r="N152" s="51"/>
      <c r="S152" s="48"/>
      <c r="T152" s="49"/>
      <c r="U152" s="51"/>
      <c r="V152" s="51"/>
      <c r="W152" s="51"/>
    </row>
    <row r="153" spans="1:23">
      <c r="A153" s="11" t="str">
        <f t="shared" si="2"/>
        <v>Small Power&amp;7</v>
      </c>
      <c r="B153" s="11" t="str">
        <f>VLOOKUP(C153,'Summation Index'!$A$2:$B$9956,2,FALSE)</f>
        <v>Small Power</v>
      </c>
      <c r="C153" t="s">
        <v>227</v>
      </c>
      <c r="D153" t="s">
        <v>141</v>
      </c>
      <c r="E153">
        <v>2023</v>
      </c>
      <c r="F153">
        <v>7</v>
      </c>
      <c r="G153" s="389">
        <v>412.47359999999998</v>
      </c>
      <c r="H153" s="389">
        <v>21.432128899999999</v>
      </c>
      <c r="I153" s="214"/>
      <c r="J153" s="51"/>
      <c r="K153" s="51"/>
      <c r="L153" s="51"/>
      <c r="M153" s="51"/>
      <c r="N153" s="51"/>
      <c r="S153" s="48"/>
      <c r="T153" s="49"/>
      <c r="U153" s="51"/>
      <c r="V153" s="51"/>
      <c r="W153" s="51"/>
    </row>
    <row r="154" spans="1:23">
      <c r="A154" s="11" t="str">
        <f t="shared" si="2"/>
        <v>Small Power&amp;8</v>
      </c>
      <c r="B154" s="11" t="str">
        <f>VLOOKUP(C154,'Summation Index'!$A$2:$B$9956,2,FALSE)</f>
        <v>Small Power</v>
      </c>
      <c r="C154" t="s">
        <v>227</v>
      </c>
      <c r="D154" t="s">
        <v>141</v>
      </c>
      <c r="E154">
        <v>2023</v>
      </c>
      <c r="F154">
        <v>8</v>
      </c>
      <c r="G154" s="389">
        <v>178.56</v>
      </c>
      <c r="H154" s="389">
        <v>9.2779779999999992</v>
      </c>
      <c r="I154" s="214"/>
      <c r="J154" s="51"/>
      <c r="K154" s="51"/>
      <c r="L154" s="51"/>
      <c r="M154" s="51"/>
      <c r="N154" s="51"/>
      <c r="S154" s="48"/>
      <c r="T154" s="49"/>
      <c r="U154" s="51"/>
      <c r="V154" s="51"/>
      <c r="W154" s="51"/>
    </row>
    <row r="155" spans="1:23">
      <c r="A155" s="11" t="str">
        <f t="shared" si="2"/>
        <v>Small Power&amp;9</v>
      </c>
      <c r="B155" s="11" t="str">
        <f>VLOOKUP(C155,'Summation Index'!$A$2:$B$9956,2,FALSE)</f>
        <v>Small Power</v>
      </c>
      <c r="C155" t="s">
        <v>227</v>
      </c>
      <c r="D155" t="s">
        <v>141</v>
      </c>
      <c r="E155">
        <v>2023</v>
      </c>
      <c r="F155">
        <v>9</v>
      </c>
      <c r="G155" s="389">
        <v>87.552000000000007</v>
      </c>
      <c r="H155" s="389">
        <v>4.5492020000000002</v>
      </c>
      <c r="I155" s="214"/>
      <c r="J155" s="51"/>
      <c r="K155" s="51"/>
      <c r="L155" s="51"/>
      <c r="M155" s="51"/>
      <c r="N155" s="51"/>
      <c r="S155" s="48"/>
      <c r="T155" s="49"/>
      <c r="U155" s="51"/>
      <c r="V155" s="51"/>
      <c r="W155" s="51"/>
    </row>
    <row r="156" spans="1:23">
      <c r="A156" s="11" t="str">
        <f t="shared" si="2"/>
        <v>Small Power&amp;10</v>
      </c>
      <c r="B156" s="11" t="str">
        <f>VLOOKUP(C156,'Summation Index'!$A$2:$B$9956,2,FALSE)</f>
        <v>Small Power</v>
      </c>
      <c r="C156" t="s">
        <v>227</v>
      </c>
      <c r="D156" t="s">
        <v>141</v>
      </c>
      <c r="E156">
        <v>2023</v>
      </c>
      <c r="F156">
        <v>10</v>
      </c>
      <c r="G156" s="389">
        <v>79.161600000000007</v>
      </c>
      <c r="H156" s="389">
        <v>4.1132369999999998</v>
      </c>
      <c r="I156" s="214"/>
      <c r="J156" s="51"/>
      <c r="K156" s="51"/>
      <c r="L156" s="51"/>
      <c r="M156" s="51"/>
      <c r="N156" s="51"/>
      <c r="S156" s="48"/>
      <c r="T156" s="49"/>
      <c r="U156" s="51"/>
      <c r="V156" s="51"/>
      <c r="W156" s="51"/>
    </row>
    <row r="157" spans="1:23">
      <c r="A157" s="11" t="str">
        <f t="shared" si="2"/>
        <v>Small Power&amp;11</v>
      </c>
      <c r="B157" s="11" t="str">
        <f>VLOOKUP(C157,'Summation Index'!$A$2:$B$9956,2,FALSE)</f>
        <v>Small Power</v>
      </c>
      <c r="C157" t="s">
        <v>227</v>
      </c>
      <c r="D157" t="s">
        <v>141</v>
      </c>
      <c r="E157">
        <v>2023</v>
      </c>
      <c r="F157">
        <v>11</v>
      </c>
      <c r="G157" s="389">
        <v>87.552000000000007</v>
      </c>
      <c r="H157" s="389">
        <v>4.5492020000000002</v>
      </c>
      <c r="I157" s="214"/>
      <c r="J157" s="51"/>
      <c r="K157" s="51"/>
      <c r="L157" s="51"/>
      <c r="M157" s="51"/>
      <c r="N157" s="51"/>
      <c r="S157" s="48"/>
      <c r="T157" s="49"/>
      <c r="U157" s="51"/>
      <c r="V157" s="51"/>
      <c r="W157" s="51"/>
    </row>
    <row r="158" spans="1:23">
      <c r="A158" s="11" t="str">
        <f t="shared" si="2"/>
        <v>Small Power&amp;12</v>
      </c>
      <c r="B158" s="11" t="str">
        <f>VLOOKUP(C158,'Summation Index'!$A$2:$B$9956,2,FALSE)</f>
        <v>Small Power</v>
      </c>
      <c r="C158" t="s">
        <v>227</v>
      </c>
      <c r="D158" t="s">
        <v>141</v>
      </c>
      <c r="E158">
        <v>2023</v>
      </c>
      <c r="F158">
        <v>12</v>
      </c>
      <c r="G158" s="389">
        <v>73.209599999999995</v>
      </c>
      <c r="H158" s="389">
        <v>3.80397081</v>
      </c>
      <c r="I158" s="214"/>
      <c r="J158" s="51"/>
      <c r="K158" s="51"/>
      <c r="L158" s="51"/>
      <c r="M158" s="51"/>
      <c r="N158" s="51"/>
      <c r="S158" s="48"/>
      <c r="T158" s="49"/>
      <c r="U158" s="51"/>
      <c r="V158" s="51"/>
      <c r="W158" s="51"/>
    </row>
    <row r="159" spans="1:23">
      <c r="A159" s="11" t="str">
        <f t="shared" si="2"/>
        <v>Colstrip&amp;1</v>
      </c>
      <c r="B159" s="11" t="str">
        <f>VLOOKUP(C159,'Summation Index'!$A$2:$B$9956,2,FALSE)</f>
        <v>Colstrip</v>
      </c>
      <c r="C159" t="s">
        <v>228</v>
      </c>
      <c r="D159" t="s">
        <v>141</v>
      </c>
      <c r="E159">
        <v>2023</v>
      </c>
      <c r="F159">
        <v>1</v>
      </c>
      <c r="G159" s="389">
        <v>70656.414099999995</v>
      </c>
      <c r="H159" s="389">
        <v>829.08093299999996</v>
      </c>
      <c r="I159" s="214"/>
      <c r="J159" s="51"/>
      <c r="K159" s="51"/>
      <c r="L159" s="51"/>
      <c r="M159" s="51"/>
      <c r="N159" s="51"/>
      <c r="S159" s="48"/>
      <c r="T159" s="49"/>
      <c r="U159" s="51"/>
      <c r="V159" s="51"/>
      <c r="W159" s="51"/>
    </row>
    <row r="160" spans="1:23">
      <c r="A160" s="11" t="str">
        <f t="shared" si="2"/>
        <v>Colstrip&amp;2</v>
      </c>
      <c r="B160" s="11" t="str">
        <f>VLOOKUP(C160,'Summation Index'!$A$2:$B$9956,2,FALSE)</f>
        <v>Colstrip</v>
      </c>
      <c r="C160" t="s">
        <v>228</v>
      </c>
      <c r="D160" t="s">
        <v>141</v>
      </c>
      <c r="E160">
        <v>2023</v>
      </c>
      <c r="F160">
        <v>2</v>
      </c>
      <c r="G160" s="389">
        <v>65381.3125</v>
      </c>
      <c r="H160" s="389">
        <v>767.96026600000005</v>
      </c>
      <c r="I160" s="214"/>
      <c r="J160" s="51"/>
      <c r="K160" s="51"/>
      <c r="L160" s="51"/>
      <c r="M160" s="51"/>
      <c r="N160" s="51"/>
      <c r="S160" s="48"/>
      <c r="T160" s="49"/>
      <c r="U160" s="51"/>
      <c r="V160" s="51"/>
      <c r="W160" s="51"/>
    </row>
    <row r="161" spans="1:23">
      <c r="A161" s="11" t="str">
        <f t="shared" si="2"/>
        <v>Colstrip&amp;3</v>
      </c>
      <c r="B161" s="11" t="str">
        <f>VLOOKUP(C161,'Summation Index'!$A$2:$B$9956,2,FALSE)</f>
        <v>Colstrip</v>
      </c>
      <c r="C161" t="s">
        <v>228</v>
      </c>
      <c r="D161" t="s">
        <v>141</v>
      </c>
      <c r="E161">
        <v>2023</v>
      </c>
      <c r="F161">
        <v>3</v>
      </c>
      <c r="G161" s="389">
        <v>70890.984400000001</v>
      </c>
      <c r="H161" s="389">
        <v>834.14959999999996</v>
      </c>
      <c r="I161" s="214"/>
      <c r="J161" s="51"/>
      <c r="K161" s="51"/>
      <c r="L161" s="51"/>
      <c r="M161" s="51"/>
      <c r="N161" s="51"/>
      <c r="S161" s="48"/>
      <c r="T161" s="49"/>
      <c r="U161" s="51"/>
      <c r="V161" s="51"/>
      <c r="W161" s="51"/>
    </row>
    <row r="162" spans="1:23">
      <c r="A162" s="11" t="str">
        <f t="shared" si="2"/>
        <v>Colstrip&amp;4</v>
      </c>
      <c r="B162" s="11" t="str">
        <f>VLOOKUP(C162,'Summation Index'!$A$2:$B$9956,2,FALSE)</f>
        <v>Colstrip</v>
      </c>
      <c r="C162" t="s">
        <v>228</v>
      </c>
      <c r="D162" t="s">
        <v>141</v>
      </c>
      <c r="E162">
        <v>2023</v>
      </c>
      <c r="F162">
        <v>4</v>
      </c>
      <c r="G162" s="389">
        <v>64307.11</v>
      </c>
      <c r="H162" s="389">
        <v>767.194031</v>
      </c>
      <c r="I162" s="214"/>
      <c r="J162" s="51"/>
      <c r="K162" s="51"/>
      <c r="L162" s="51"/>
      <c r="M162" s="51"/>
      <c r="N162" s="51"/>
      <c r="S162" s="48"/>
      <c r="T162" s="49"/>
      <c r="U162" s="51"/>
      <c r="V162" s="51"/>
      <c r="W162" s="51"/>
    </row>
    <row r="163" spans="1:23">
      <c r="A163" s="11" t="str">
        <f t="shared" si="2"/>
        <v>Colstrip&amp;5</v>
      </c>
      <c r="B163" s="11" t="str">
        <f>VLOOKUP(C163,'Summation Index'!$A$2:$B$9956,2,FALSE)</f>
        <v>Colstrip</v>
      </c>
      <c r="C163" t="s">
        <v>228</v>
      </c>
      <c r="D163" t="s">
        <v>141</v>
      </c>
      <c r="E163">
        <v>2023</v>
      </c>
      <c r="F163">
        <v>5</v>
      </c>
      <c r="G163" s="389">
        <v>45024.457000000002</v>
      </c>
      <c r="H163" s="389">
        <v>545.13836700000002</v>
      </c>
      <c r="I163" s="214"/>
      <c r="J163" s="51"/>
      <c r="K163" s="51"/>
      <c r="L163" s="51"/>
      <c r="M163" s="51"/>
      <c r="N163" s="51"/>
      <c r="S163" s="48"/>
      <c r="T163" s="49"/>
      <c r="U163" s="51"/>
      <c r="V163" s="51"/>
      <c r="W163" s="51"/>
    </row>
    <row r="164" spans="1:23">
      <c r="A164" s="11" t="str">
        <f t="shared" si="2"/>
        <v>Colstrip&amp;6</v>
      </c>
      <c r="B164" s="11" t="str">
        <f>VLOOKUP(C164,'Summation Index'!$A$2:$B$9956,2,FALSE)</f>
        <v>Colstrip</v>
      </c>
      <c r="C164" t="s">
        <v>228</v>
      </c>
      <c r="D164" t="s">
        <v>141</v>
      </c>
      <c r="E164">
        <v>2023</v>
      </c>
      <c r="F164">
        <v>6</v>
      </c>
      <c r="G164" s="389">
        <v>40874.660000000003</v>
      </c>
      <c r="H164" s="389">
        <v>503.54739999999998</v>
      </c>
      <c r="I164" s="214"/>
      <c r="J164" s="51"/>
      <c r="K164" s="51"/>
      <c r="L164" s="51"/>
      <c r="M164" s="51"/>
      <c r="N164" s="51"/>
      <c r="S164" s="48"/>
      <c r="T164" s="49"/>
      <c r="U164" s="51"/>
      <c r="V164" s="51"/>
      <c r="W164" s="51"/>
    </row>
    <row r="165" spans="1:23">
      <c r="A165" s="11" t="str">
        <f t="shared" si="2"/>
        <v>Colstrip&amp;7</v>
      </c>
      <c r="B165" s="11" t="str">
        <f>VLOOKUP(C165,'Summation Index'!$A$2:$B$9956,2,FALSE)</f>
        <v>Colstrip</v>
      </c>
      <c r="C165" t="s">
        <v>228</v>
      </c>
      <c r="D165" t="s">
        <v>141</v>
      </c>
      <c r="E165">
        <v>2023</v>
      </c>
      <c r="F165">
        <v>7</v>
      </c>
      <c r="G165" s="389">
        <v>70478.89</v>
      </c>
      <c r="H165" s="389">
        <v>853.78729999999996</v>
      </c>
      <c r="I165" s="214"/>
      <c r="J165" s="51"/>
      <c r="K165" s="51"/>
      <c r="L165" s="51"/>
      <c r="M165" s="51"/>
      <c r="N165" s="51"/>
      <c r="S165" s="48"/>
      <c r="T165" s="49"/>
      <c r="U165" s="51"/>
      <c r="V165" s="51"/>
      <c r="W165" s="51"/>
    </row>
    <row r="166" spans="1:23">
      <c r="A166" s="11" t="str">
        <f t="shared" si="2"/>
        <v>Colstrip&amp;8</v>
      </c>
      <c r="B166" s="11" t="str">
        <f>VLOOKUP(C166,'Summation Index'!$A$2:$B$9956,2,FALSE)</f>
        <v>Colstrip</v>
      </c>
      <c r="C166" t="s">
        <v>228</v>
      </c>
      <c r="D166" t="s">
        <v>141</v>
      </c>
      <c r="E166">
        <v>2023</v>
      </c>
      <c r="F166">
        <v>8</v>
      </c>
      <c r="G166" s="389">
        <v>71146.17</v>
      </c>
      <c r="H166" s="389">
        <v>909.26446499999997</v>
      </c>
      <c r="I166" s="214"/>
      <c r="J166" s="51"/>
      <c r="K166" s="51"/>
      <c r="L166" s="51"/>
      <c r="M166" s="51"/>
      <c r="N166" s="51"/>
      <c r="S166" s="48"/>
      <c r="T166" s="49"/>
      <c r="U166" s="51"/>
      <c r="V166" s="51"/>
      <c r="W166" s="51"/>
    </row>
    <row r="167" spans="1:23">
      <c r="A167" s="11" t="str">
        <f t="shared" si="2"/>
        <v>Colstrip&amp;9</v>
      </c>
      <c r="B167" s="11" t="str">
        <f>VLOOKUP(C167,'Summation Index'!$A$2:$B$9956,2,FALSE)</f>
        <v>Colstrip</v>
      </c>
      <c r="C167" t="s">
        <v>228</v>
      </c>
      <c r="D167" t="s">
        <v>141</v>
      </c>
      <c r="E167">
        <v>2023</v>
      </c>
      <c r="F167">
        <v>9</v>
      </c>
      <c r="G167" s="389">
        <v>67905.48</v>
      </c>
      <c r="H167" s="389">
        <v>924.96379999999999</v>
      </c>
      <c r="I167" s="214"/>
      <c r="J167" s="51"/>
      <c r="K167" s="51"/>
      <c r="L167" s="51"/>
      <c r="M167" s="51"/>
      <c r="N167" s="51"/>
      <c r="S167" s="48"/>
      <c r="T167" s="49"/>
      <c r="U167" s="51"/>
      <c r="V167" s="51"/>
      <c r="W167" s="51"/>
    </row>
    <row r="168" spans="1:23">
      <c r="A168" s="11" t="str">
        <f t="shared" si="2"/>
        <v>Colstrip&amp;10</v>
      </c>
      <c r="B168" s="11" t="str">
        <f>VLOOKUP(C168,'Summation Index'!$A$2:$B$9956,2,FALSE)</f>
        <v>Colstrip</v>
      </c>
      <c r="C168" t="s">
        <v>228</v>
      </c>
      <c r="D168" t="s">
        <v>141</v>
      </c>
      <c r="E168">
        <v>2023</v>
      </c>
      <c r="F168">
        <v>10</v>
      </c>
      <c r="G168" s="389">
        <v>66537.63</v>
      </c>
      <c r="H168" s="389">
        <v>951.38019999999995</v>
      </c>
      <c r="I168" s="214"/>
      <c r="J168" s="51"/>
      <c r="K168" s="51"/>
      <c r="L168" s="51"/>
      <c r="M168" s="51"/>
      <c r="N168" s="51"/>
      <c r="S168" s="48"/>
      <c r="T168" s="49"/>
      <c r="U168" s="51"/>
      <c r="V168" s="51"/>
      <c r="W168" s="51"/>
    </row>
    <row r="169" spans="1:23">
      <c r="A169" s="11" t="str">
        <f t="shared" si="2"/>
        <v>Colstrip&amp;11</v>
      </c>
      <c r="B169" s="11" t="str">
        <f>VLOOKUP(C169,'Summation Index'!$A$2:$B$9956,2,FALSE)</f>
        <v>Colstrip</v>
      </c>
      <c r="C169" t="s">
        <v>228</v>
      </c>
      <c r="D169" t="s">
        <v>141</v>
      </c>
      <c r="E169">
        <v>2023</v>
      </c>
      <c r="F169">
        <v>11</v>
      </c>
      <c r="G169" s="389">
        <v>66746.92</v>
      </c>
      <c r="H169" s="389">
        <v>952.85736099999997</v>
      </c>
      <c r="I169" s="214"/>
      <c r="J169" s="51"/>
      <c r="K169" s="51"/>
      <c r="L169" s="51"/>
      <c r="M169" s="51"/>
      <c r="N169" s="51"/>
      <c r="S169" s="48"/>
      <c r="T169" s="49"/>
      <c r="U169" s="51"/>
      <c r="V169" s="51"/>
      <c r="W169" s="51"/>
    </row>
    <row r="170" spans="1:23">
      <c r="A170" s="11" t="str">
        <f t="shared" si="2"/>
        <v>Colstrip&amp;12</v>
      </c>
      <c r="B170" s="11" t="str">
        <f>VLOOKUP(C170,'Summation Index'!$A$2:$B$9956,2,FALSE)</f>
        <v>Colstrip</v>
      </c>
      <c r="C170" s="7" t="s">
        <v>228</v>
      </c>
      <c r="D170" t="s">
        <v>141</v>
      </c>
      <c r="E170">
        <v>2023</v>
      </c>
      <c r="F170">
        <v>12</v>
      </c>
      <c r="G170" s="389">
        <v>73210.720000000001</v>
      </c>
      <c r="H170" s="389">
        <v>1045.1324500000001</v>
      </c>
      <c r="I170" s="214"/>
      <c r="J170" s="51"/>
      <c r="K170" s="51"/>
      <c r="L170" s="51"/>
      <c r="M170" s="51"/>
      <c r="N170" s="51"/>
      <c r="S170" s="48"/>
      <c r="T170" s="49"/>
      <c r="U170" s="51"/>
      <c r="V170" s="51"/>
      <c r="W170" s="51"/>
    </row>
    <row r="171" spans="1:23">
      <c r="A171" s="11" t="str">
        <f t="shared" si="2"/>
        <v>Colstrip&amp;1</v>
      </c>
      <c r="B171" s="11" t="str">
        <f>VLOOKUP(C171,'Summation Index'!$A$2:$B$9956,2,FALSE)</f>
        <v>Colstrip</v>
      </c>
      <c r="C171" s="7" t="s">
        <v>229</v>
      </c>
      <c r="D171" t="s">
        <v>141</v>
      </c>
      <c r="E171">
        <v>2023</v>
      </c>
      <c r="F171">
        <v>1</v>
      </c>
      <c r="G171" s="389">
        <v>70656.414099999995</v>
      </c>
      <c r="H171" s="389">
        <v>829.08093299999996</v>
      </c>
      <c r="I171" s="214"/>
      <c r="J171" s="51"/>
      <c r="K171" s="51"/>
      <c r="L171" s="51"/>
      <c r="M171" s="51"/>
      <c r="N171" s="51"/>
      <c r="S171" s="48"/>
      <c r="T171" s="49"/>
      <c r="U171" s="51"/>
      <c r="V171" s="51"/>
      <c r="W171" s="51"/>
    </row>
    <row r="172" spans="1:23">
      <c r="A172" s="11" t="str">
        <f t="shared" si="2"/>
        <v>Colstrip&amp;2</v>
      </c>
      <c r="B172" s="11" t="str">
        <f>VLOOKUP(C172,'Summation Index'!$A$2:$B$9956,2,FALSE)</f>
        <v>Colstrip</v>
      </c>
      <c r="C172" s="7" t="s">
        <v>229</v>
      </c>
      <c r="D172" t="s">
        <v>141</v>
      </c>
      <c r="E172">
        <v>2023</v>
      </c>
      <c r="F172">
        <v>2</v>
      </c>
      <c r="G172" s="389">
        <v>65381.3125</v>
      </c>
      <c r="H172" s="389">
        <v>767.96026600000005</v>
      </c>
      <c r="I172" s="214"/>
      <c r="J172" s="51"/>
      <c r="K172" s="51"/>
      <c r="L172" s="51"/>
      <c r="M172" s="51"/>
      <c r="N172" s="51"/>
      <c r="S172" s="48"/>
      <c r="T172" s="49"/>
      <c r="U172" s="51"/>
      <c r="V172" s="51"/>
      <c r="W172" s="51"/>
    </row>
    <row r="173" spans="1:23">
      <c r="A173" s="11" t="str">
        <f t="shared" si="2"/>
        <v>Colstrip&amp;3</v>
      </c>
      <c r="B173" s="11" t="str">
        <f>VLOOKUP(C173,'Summation Index'!$A$2:$B$9956,2,FALSE)</f>
        <v>Colstrip</v>
      </c>
      <c r="C173" s="7" t="s">
        <v>229</v>
      </c>
      <c r="D173" t="s">
        <v>141</v>
      </c>
      <c r="E173">
        <v>2023</v>
      </c>
      <c r="F173">
        <v>3</v>
      </c>
      <c r="G173" s="389">
        <v>70890.984400000001</v>
      </c>
      <c r="H173" s="389">
        <v>834.14959999999996</v>
      </c>
      <c r="I173" s="214"/>
      <c r="J173" s="51"/>
      <c r="K173" s="51"/>
      <c r="L173" s="51"/>
      <c r="M173" s="51"/>
      <c r="N173" s="51"/>
      <c r="S173" s="48"/>
      <c r="T173" s="49"/>
      <c r="U173" s="51"/>
      <c r="V173" s="51"/>
      <c r="W173" s="51"/>
    </row>
    <row r="174" spans="1:23">
      <c r="A174" s="11" t="str">
        <f t="shared" si="2"/>
        <v>Colstrip&amp;4</v>
      </c>
      <c r="B174" s="11" t="str">
        <f>VLOOKUP(C174,'Summation Index'!$A$2:$B$9956,2,FALSE)</f>
        <v>Colstrip</v>
      </c>
      <c r="C174" s="7" t="s">
        <v>229</v>
      </c>
      <c r="D174" t="s">
        <v>141</v>
      </c>
      <c r="E174">
        <v>2023</v>
      </c>
      <c r="F174">
        <v>4</v>
      </c>
      <c r="G174" s="389">
        <v>64307.11</v>
      </c>
      <c r="H174" s="389">
        <v>767.194031</v>
      </c>
      <c r="I174" s="214"/>
      <c r="J174" s="51"/>
      <c r="K174" s="51"/>
      <c r="L174" s="51"/>
      <c r="M174" s="51"/>
      <c r="N174" s="51"/>
      <c r="S174" s="48"/>
      <c r="T174" s="49"/>
      <c r="U174" s="51"/>
      <c r="V174" s="51"/>
      <c r="W174" s="51"/>
    </row>
    <row r="175" spans="1:23">
      <c r="A175" s="11" t="str">
        <f t="shared" si="2"/>
        <v>Colstrip&amp;5</v>
      </c>
      <c r="B175" s="11" t="str">
        <f>VLOOKUP(C175,'Summation Index'!$A$2:$B$9956,2,FALSE)</f>
        <v>Colstrip</v>
      </c>
      <c r="C175" s="7" t="s">
        <v>229</v>
      </c>
      <c r="D175" t="s">
        <v>141</v>
      </c>
      <c r="E175">
        <v>2023</v>
      </c>
      <c r="F175">
        <v>5</v>
      </c>
      <c r="G175" s="389">
        <v>45024.457000000002</v>
      </c>
      <c r="H175" s="389">
        <v>545.13836700000002</v>
      </c>
      <c r="I175" s="214"/>
      <c r="J175" s="51"/>
      <c r="K175" s="51"/>
      <c r="L175" s="51"/>
      <c r="M175" s="51"/>
      <c r="N175" s="51"/>
      <c r="S175" s="48"/>
      <c r="T175" s="49"/>
      <c r="U175" s="51"/>
      <c r="V175" s="51"/>
      <c r="W175" s="51"/>
    </row>
    <row r="176" spans="1:23">
      <c r="A176" s="11" t="str">
        <f t="shared" si="2"/>
        <v>Colstrip&amp;6</v>
      </c>
      <c r="B176" s="11" t="str">
        <f>VLOOKUP(C176,'Summation Index'!$A$2:$B$9956,2,FALSE)</f>
        <v>Colstrip</v>
      </c>
      <c r="C176" s="7" t="s">
        <v>229</v>
      </c>
      <c r="D176" t="s">
        <v>141</v>
      </c>
      <c r="E176">
        <v>2023</v>
      </c>
      <c r="F176">
        <v>6</v>
      </c>
      <c r="G176" s="389">
        <v>40874.660000000003</v>
      </c>
      <c r="H176" s="389">
        <v>503.54739999999998</v>
      </c>
      <c r="I176" s="214"/>
      <c r="J176" s="51"/>
      <c r="K176" s="51"/>
      <c r="L176" s="51"/>
      <c r="M176" s="51"/>
      <c r="N176" s="51"/>
      <c r="S176" s="48"/>
      <c r="T176" s="49"/>
      <c r="U176" s="51"/>
      <c r="V176" s="51"/>
      <c r="W176" s="51"/>
    </row>
    <row r="177" spans="1:23">
      <c r="A177" s="11" t="str">
        <f t="shared" si="2"/>
        <v>Colstrip&amp;7</v>
      </c>
      <c r="B177" s="11" t="str">
        <f>VLOOKUP(C177,'Summation Index'!$A$2:$B$9956,2,FALSE)</f>
        <v>Colstrip</v>
      </c>
      <c r="C177" s="7" t="s">
        <v>229</v>
      </c>
      <c r="D177" t="s">
        <v>141</v>
      </c>
      <c r="E177">
        <v>2023</v>
      </c>
      <c r="F177">
        <v>7</v>
      </c>
      <c r="G177" s="389">
        <v>70478.89</v>
      </c>
      <c r="H177" s="389">
        <v>853.78729999999996</v>
      </c>
      <c r="I177" s="214"/>
      <c r="J177" s="51"/>
      <c r="K177" s="51"/>
      <c r="L177" s="51"/>
      <c r="M177" s="51"/>
      <c r="N177" s="51"/>
      <c r="S177" s="48"/>
      <c r="T177" s="49"/>
      <c r="U177" s="51"/>
      <c r="V177" s="51"/>
      <c r="W177" s="51"/>
    </row>
    <row r="178" spans="1:23">
      <c r="A178" s="11" t="str">
        <f t="shared" si="2"/>
        <v>Colstrip&amp;8</v>
      </c>
      <c r="B178" s="11" t="str">
        <f>VLOOKUP(C178,'Summation Index'!$A$2:$B$9956,2,FALSE)</f>
        <v>Colstrip</v>
      </c>
      <c r="C178" s="7" t="s">
        <v>229</v>
      </c>
      <c r="D178" t="s">
        <v>141</v>
      </c>
      <c r="E178">
        <v>2023</v>
      </c>
      <c r="F178">
        <v>8</v>
      </c>
      <c r="G178" s="389">
        <v>71146.17</v>
      </c>
      <c r="H178" s="389">
        <v>909.26446499999997</v>
      </c>
      <c r="I178" s="214"/>
      <c r="J178" s="51"/>
      <c r="K178" s="51"/>
      <c r="L178" s="51"/>
      <c r="M178" s="51"/>
      <c r="N178" s="51"/>
      <c r="S178" s="48"/>
      <c r="T178" s="49"/>
      <c r="U178" s="51"/>
      <c r="V178" s="51"/>
      <c r="W178" s="51"/>
    </row>
    <row r="179" spans="1:23">
      <c r="A179" s="11" t="str">
        <f t="shared" si="2"/>
        <v>Colstrip&amp;9</v>
      </c>
      <c r="B179" s="11" t="str">
        <f>VLOOKUP(C179,'Summation Index'!$A$2:$B$9956,2,FALSE)</f>
        <v>Colstrip</v>
      </c>
      <c r="C179" s="7" t="s">
        <v>229</v>
      </c>
      <c r="D179" t="s">
        <v>141</v>
      </c>
      <c r="E179">
        <v>2023</v>
      </c>
      <c r="F179">
        <v>9</v>
      </c>
      <c r="G179" s="389">
        <v>67905.48</v>
      </c>
      <c r="H179" s="389">
        <v>924.96379999999999</v>
      </c>
      <c r="I179" s="214"/>
      <c r="J179" s="51"/>
      <c r="K179" s="51"/>
      <c r="L179" s="51"/>
      <c r="M179" s="51"/>
      <c r="N179" s="51"/>
      <c r="S179" s="48"/>
      <c r="T179" s="49"/>
      <c r="U179" s="51"/>
      <c r="V179" s="51"/>
      <c r="W179" s="51"/>
    </row>
    <row r="180" spans="1:23">
      <c r="A180" s="11" t="str">
        <f t="shared" si="2"/>
        <v>Colstrip&amp;10</v>
      </c>
      <c r="B180" s="11" t="str">
        <f>VLOOKUP(C180,'Summation Index'!$A$2:$B$9956,2,FALSE)</f>
        <v>Colstrip</v>
      </c>
      <c r="C180" s="7" t="s">
        <v>229</v>
      </c>
      <c r="D180" t="s">
        <v>141</v>
      </c>
      <c r="E180">
        <v>2023</v>
      </c>
      <c r="F180">
        <v>10</v>
      </c>
      <c r="G180" s="389">
        <v>66537.63</v>
      </c>
      <c r="H180" s="389">
        <v>951.38019999999995</v>
      </c>
      <c r="I180" s="214"/>
      <c r="J180" s="51"/>
      <c r="K180" s="51"/>
      <c r="L180" s="51"/>
      <c r="M180" s="51"/>
      <c r="N180" s="51"/>
      <c r="S180" s="48"/>
      <c r="T180" s="49"/>
      <c r="U180" s="51"/>
      <c r="V180" s="51"/>
      <c r="W180" s="51"/>
    </row>
    <row r="181" spans="1:23">
      <c r="A181" s="11" t="str">
        <f t="shared" si="2"/>
        <v>Colstrip&amp;11</v>
      </c>
      <c r="B181" s="11" t="str">
        <f>VLOOKUP(C181,'Summation Index'!$A$2:$B$9956,2,FALSE)</f>
        <v>Colstrip</v>
      </c>
      <c r="C181" s="7" t="s">
        <v>229</v>
      </c>
      <c r="D181" t="s">
        <v>141</v>
      </c>
      <c r="E181">
        <v>2023</v>
      </c>
      <c r="F181">
        <v>11</v>
      </c>
      <c r="G181" s="389">
        <v>66746.92</v>
      </c>
      <c r="H181" s="389">
        <v>952.85736099999997</v>
      </c>
      <c r="I181" s="214"/>
      <c r="J181" s="51"/>
      <c r="K181" s="51"/>
      <c r="L181" s="51"/>
      <c r="M181" s="51"/>
      <c r="N181" s="51"/>
      <c r="S181" s="48"/>
      <c r="T181" s="49"/>
      <c r="U181" s="51"/>
      <c r="V181" s="51"/>
      <c r="W181" s="51"/>
    </row>
    <row r="182" spans="1:23">
      <c r="A182" s="11" t="str">
        <f t="shared" si="2"/>
        <v>Colstrip&amp;12</v>
      </c>
      <c r="B182" s="11" t="str">
        <f>VLOOKUP(C182,'Summation Index'!$A$2:$B$9956,2,FALSE)</f>
        <v>Colstrip</v>
      </c>
      <c r="C182" s="7" t="s">
        <v>229</v>
      </c>
      <c r="D182" t="s">
        <v>141</v>
      </c>
      <c r="E182">
        <v>2023</v>
      </c>
      <c r="F182">
        <v>12</v>
      </c>
      <c r="G182" s="389">
        <v>73210.720000000001</v>
      </c>
      <c r="H182" s="389">
        <v>1045.1324500000001</v>
      </c>
      <c r="I182" s="214"/>
      <c r="J182" s="51"/>
      <c r="K182" s="51"/>
      <c r="L182" s="51"/>
      <c r="M182" s="51"/>
      <c r="N182" s="51"/>
      <c r="S182" s="48"/>
      <c r="T182" s="49"/>
      <c r="U182" s="51"/>
      <c r="V182" s="51"/>
      <c r="W182" s="51"/>
    </row>
    <row r="183" spans="1:23">
      <c r="A183" s="11" t="str">
        <f t="shared" si="2"/>
        <v>Coyote Springs 2&amp;1</v>
      </c>
      <c r="B183" s="11" t="str">
        <f>VLOOKUP(C183,'Summation Index'!$A$2:$B$9956,2,FALSE)</f>
        <v>Coyote Springs 2</v>
      </c>
      <c r="C183" t="s">
        <v>230</v>
      </c>
      <c r="D183" t="s">
        <v>141</v>
      </c>
      <c r="E183">
        <v>2023</v>
      </c>
      <c r="F183">
        <v>1</v>
      </c>
      <c r="G183" s="389">
        <v>205176.2</v>
      </c>
      <c r="H183" s="389">
        <v>5646.3564500000002</v>
      </c>
      <c r="I183" s="214"/>
      <c r="J183" s="51"/>
      <c r="K183" s="51"/>
      <c r="L183" s="51"/>
      <c r="M183" s="51"/>
      <c r="N183" s="51"/>
      <c r="S183" s="48"/>
      <c r="T183" s="49"/>
      <c r="U183" s="51"/>
      <c r="V183" s="51"/>
      <c r="W183" s="51"/>
    </row>
    <row r="184" spans="1:23">
      <c r="A184" s="11" t="str">
        <f t="shared" si="2"/>
        <v>Coyote Springs 2&amp;2</v>
      </c>
      <c r="B184" s="11" t="str">
        <f>VLOOKUP(C184,'Summation Index'!$A$2:$B$9956,2,FALSE)</f>
        <v>Coyote Springs 2</v>
      </c>
      <c r="C184" t="s">
        <v>230</v>
      </c>
      <c r="D184" t="s">
        <v>141</v>
      </c>
      <c r="E184">
        <v>2023</v>
      </c>
      <c r="F184">
        <v>2</v>
      </c>
      <c r="G184" s="389">
        <v>174407.04699999999</v>
      </c>
      <c r="H184" s="389">
        <v>4744.3429999999998</v>
      </c>
      <c r="I184" s="214"/>
      <c r="J184" s="51"/>
      <c r="K184" s="51"/>
      <c r="L184" s="51"/>
      <c r="M184" s="51"/>
      <c r="N184" s="51"/>
      <c r="S184" s="48"/>
      <c r="T184" s="49"/>
      <c r="U184" s="51"/>
      <c r="V184" s="51"/>
      <c r="W184" s="51"/>
    </row>
    <row r="185" spans="1:23">
      <c r="A185" s="11" t="str">
        <f t="shared" si="2"/>
        <v>Coyote Springs 2&amp;3</v>
      </c>
      <c r="B185" s="11" t="str">
        <f>VLOOKUP(C185,'Summation Index'!$A$2:$B$9956,2,FALSE)</f>
        <v>Coyote Springs 2</v>
      </c>
      <c r="C185" t="s">
        <v>230</v>
      </c>
      <c r="D185" t="s">
        <v>141</v>
      </c>
      <c r="E185">
        <v>2023</v>
      </c>
      <c r="F185">
        <v>3</v>
      </c>
      <c r="G185" s="389">
        <v>201980.92199999999</v>
      </c>
      <c r="H185" s="389">
        <v>4801.585</v>
      </c>
      <c r="I185" s="214"/>
      <c r="J185" s="51"/>
      <c r="K185" s="51"/>
      <c r="L185" s="51"/>
      <c r="M185" s="51"/>
      <c r="N185" s="51"/>
      <c r="S185" s="48"/>
      <c r="T185" s="49"/>
      <c r="U185" s="51"/>
      <c r="V185" s="51"/>
      <c r="W185" s="51"/>
    </row>
    <row r="186" spans="1:23">
      <c r="A186" s="11" t="str">
        <f t="shared" si="2"/>
        <v>Coyote Springs 2&amp;4</v>
      </c>
      <c r="B186" s="11" t="str">
        <f>VLOOKUP(C186,'Summation Index'!$A$2:$B$9956,2,FALSE)</f>
        <v>Coyote Springs 2</v>
      </c>
      <c r="C186" t="s">
        <v>230</v>
      </c>
      <c r="D186" t="s">
        <v>141</v>
      </c>
      <c r="E186">
        <v>2023</v>
      </c>
      <c r="F186">
        <v>4</v>
      </c>
      <c r="G186" s="389">
        <v>157208.79999999999</v>
      </c>
      <c r="H186" s="389">
        <v>2737.5454100000002</v>
      </c>
      <c r="I186" s="214"/>
      <c r="J186" s="51"/>
      <c r="K186" s="51"/>
      <c r="L186" s="51"/>
      <c r="M186" s="51"/>
      <c r="N186" s="51"/>
      <c r="S186" s="48"/>
      <c r="T186" s="49"/>
      <c r="U186" s="51"/>
      <c r="V186" s="51"/>
      <c r="W186" s="51"/>
    </row>
    <row r="187" spans="1:23">
      <c r="A187" s="11" t="str">
        <f t="shared" si="2"/>
        <v>Coyote Springs 2&amp;5</v>
      </c>
      <c r="B187" s="11" t="str">
        <f>VLOOKUP(C187,'Summation Index'!$A$2:$B$9956,2,FALSE)</f>
        <v>Coyote Springs 2</v>
      </c>
      <c r="C187" t="s">
        <v>230</v>
      </c>
      <c r="D187" t="s">
        <v>141</v>
      </c>
      <c r="E187">
        <v>2023</v>
      </c>
      <c r="F187">
        <v>5</v>
      </c>
      <c r="G187" s="389">
        <v>52866.605499999998</v>
      </c>
      <c r="H187" s="389">
        <v>900.26790000000005</v>
      </c>
      <c r="I187" s="214"/>
      <c r="J187" s="51"/>
      <c r="K187" s="51"/>
      <c r="L187" s="51"/>
      <c r="M187" s="51"/>
      <c r="N187" s="51"/>
      <c r="S187" s="48"/>
      <c r="T187" s="49"/>
      <c r="U187" s="51"/>
      <c r="V187" s="51"/>
      <c r="W187" s="51"/>
    </row>
    <row r="188" spans="1:23">
      <c r="A188" s="11" t="str">
        <f t="shared" si="2"/>
        <v>Coyote Springs 2&amp;6</v>
      </c>
      <c r="B188" s="11" t="str">
        <f>VLOOKUP(C188,'Summation Index'!$A$2:$B$9956,2,FALSE)</f>
        <v>Coyote Springs 2</v>
      </c>
      <c r="C188" t="s">
        <v>230</v>
      </c>
      <c r="D188" t="s">
        <v>141</v>
      </c>
      <c r="E188">
        <v>2023</v>
      </c>
      <c r="F188">
        <v>6</v>
      </c>
      <c r="G188" s="389">
        <v>109312.56299999999</v>
      </c>
      <c r="H188" s="389">
        <v>1931.3843999999999</v>
      </c>
      <c r="I188" s="214"/>
      <c r="J188" s="51"/>
      <c r="K188" s="51"/>
      <c r="L188" s="51"/>
      <c r="M188" s="51"/>
      <c r="N188" s="51"/>
      <c r="S188" s="48"/>
      <c r="T188" s="49"/>
      <c r="U188" s="51"/>
      <c r="V188" s="51"/>
      <c r="W188" s="51"/>
    </row>
    <row r="189" spans="1:23">
      <c r="A189" s="11" t="str">
        <f t="shared" si="2"/>
        <v>Coyote Springs 2&amp;7</v>
      </c>
      <c r="B189" s="11" t="str">
        <f>VLOOKUP(C189,'Summation Index'!$A$2:$B$9956,2,FALSE)</f>
        <v>Coyote Springs 2</v>
      </c>
      <c r="C189" t="s">
        <v>230</v>
      </c>
      <c r="D189" t="s">
        <v>141</v>
      </c>
      <c r="E189">
        <v>2023</v>
      </c>
      <c r="F189">
        <v>7</v>
      </c>
      <c r="G189" s="389">
        <v>191060.65599999999</v>
      </c>
      <c r="H189" s="389">
        <v>3584.6306199999999</v>
      </c>
      <c r="I189" s="214"/>
      <c r="J189" s="51"/>
      <c r="K189" s="51"/>
      <c r="L189" s="51"/>
      <c r="M189" s="51"/>
      <c r="N189" s="51"/>
      <c r="S189" s="48"/>
      <c r="T189" s="49"/>
      <c r="U189" s="51"/>
      <c r="V189" s="51"/>
      <c r="W189" s="51"/>
    </row>
    <row r="190" spans="1:23">
      <c r="A190" s="11" t="str">
        <f t="shared" si="2"/>
        <v>Coyote Springs 2&amp;8</v>
      </c>
      <c r="B190" s="11" t="str">
        <f>VLOOKUP(C190,'Summation Index'!$A$2:$B$9956,2,FALSE)</f>
        <v>Coyote Springs 2</v>
      </c>
      <c r="C190" t="s">
        <v>230</v>
      </c>
      <c r="D190" t="s">
        <v>141</v>
      </c>
      <c r="E190">
        <v>2023</v>
      </c>
      <c r="F190">
        <v>8</v>
      </c>
      <c r="G190" s="389">
        <v>193838.67199999999</v>
      </c>
      <c r="H190" s="389">
        <v>3663.7111799999998</v>
      </c>
      <c r="I190" s="214"/>
      <c r="J190" s="51"/>
      <c r="K190" s="51"/>
      <c r="L190" s="51"/>
      <c r="M190" s="51"/>
      <c r="N190" s="51"/>
      <c r="S190" s="48"/>
      <c r="T190" s="49"/>
      <c r="U190" s="51"/>
      <c r="V190" s="51"/>
      <c r="W190" s="51"/>
    </row>
    <row r="191" spans="1:23">
      <c r="A191" s="11" t="str">
        <f t="shared" si="2"/>
        <v>Coyote Springs 2&amp;9</v>
      </c>
      <c r="B191" s="11" t="str">
        <f>VLOOKUP(C191,'Summation Index'!$A$2:$B$9956,2,FALSE)</f>
        <v>Coyote Springs 2</v>
      </c>
      <c r="C191" t="s">
        <v>230</v>
      </c>
      <c r="D191" t="s">
        <v>141</v>
      </c>
      <c r="E191">
        <v>2023</v>
      </c>
      <c r="F191">
        <v>9</v>
      </c>
      <c r="G191" s="389">
        <v>190463.21900000001</v>
      </c>
      <c r="H191" s="389">
        <v>3596.7592800000002</v>
      </c>
      <c r="I191" s="214"/>
      <c r="J191" s="51"/>
      <c r="K191" s="51"/>
      <c r="L191" s="51"/>
      <c r="M191" s="51"/>
      <c r="N191" s="51"/>
      <c r="S191" s="48"/>
      <c r="T191" s="49"/>
      <c r="U191" s="51"/>
      <c r="V191" s="51"/>
      <c r="W191" s="51"/>
    </row>
    <row r="192" spans="1:23">
      <c r="A192" s="11" t="str">
        <f t="shared" si="2"/>
        <v>Coyote Springs 2&amp;10</v>
      </c>
      <c r="B192" s="11" t="str">
        <f>VLOOKUP(C192,'Summation Index'!$A$2:$B$9956,2,FALSE)</f>
        <v>Coyote Springs 2</v>
      </c>
      <c r="C192" t="s">
        <v>230</v>
      </c>
      <c r="D192" t="s">
        <v>141</v>
      </c>
      <c r="E192">
        <v>2023</v>
      </c>
      <c r="F192">
        <v>10</v>
      </c>
      <c r="G192" s="389">
        <v>178876.016</v>
      </c>
      <c r="H192" s="389">
        <v>2932.75</v>
      </c>
      <c r="I192" s="214"/>
      <c r="J192" s="51"/>
      <c r="K192" s="51"/>
      <c r="L192" s="51"/>
      <c r="M192" s="51"/>
      <c r="N192" s="51"/>
      <c r="S192" s="48"/>
      <c r="T192" s="49"/>
      <c r="U192" s="51"/>
      <c r="V192" s="51"/>
      <c r="W192" s="51"/>
    </row>
    <row r="193" spans="1:23">
      <c r="A193" s="11" t="str">
        <f t="shared" si="2"/>
        <v>Coyote Springs 2&amp;11</v>
      </c>
      <c r="B193" s="11" t="str">
        <f>VLOOKUP(C193,'Summation Index'!$A$2:$B$9956,2,FALSE)</f>
        <v>Coyote Springs 2</v>
      </c>
      <c r="C193" t="s">
        <v>230</v>
      </c>
      <c r="D193" t="s">
        <v>141</v>
      </c>
      <c r="E193">
        <v>2023</v>
      </c>
      <c r="F193">
        <v>11</v>
      </c>
      <c r="G193" s="389">
        <v>201838.6</v>
      </c>
      <c r="H193" s="389">
        <v>4430.4960000000001</v>
      </c>
      <c r="I193" s="214"/>
      <c r="J193" s="51"/>
      <c r="K193" s="51"/>
      <c r="L193" s="51"/>
      <c r="M193" s="51"/>
      <c r="N193" s="51"/>
      <c r="S193" s="48"/>
      <c r="T193" s="49"/>
      <c r="U193" s="51"/>
      <c r="V193" s="51"/>
      <c r="W193" s="51"/>
    </row>
    <row r="194" spans="1:23">
      <c r="A194" s="11" t="str">
        <f t="shared" si="2"/>
        <v>Coyote Springs 2&amp;12</v>
      </c>
      <c r="B194" s="11" t="str">
        <f>VLOOKUP(C194,'Summation Index'!$A$2:$B$9956,2,FALSE)</f>
        <v>Coyote Springs 2</v>
      </c>
      <c r="C194" t="s">
        <v>230</v>
      </c>
      <c r="D194" t="s">
        <v>141</v>
      </c>
      <c r="E194">
        <v>2023</v>
      </c>
      <c r="F194">
        <v>12</v>
      </c>
      <c r="G194" s="389">
        <v>214722.67199999999</v>
      </c>
      <c r="H194" s="389">
        <v>5091.2392600000003</v>
      </c>
      <c r="I194" s="214"/>
      <c r="J194" s="51"/>
      <c r="K194" s="51"/>
      <c r="L194" s="51"/>
      <c r="M194" s="51"/>
      <c r="N194" s="51"/>
      <c r="S194" s="48"/>
      <c r="T194" s="49"/>
      <c r="U194" s="51"/>
      <c r="V194" s="51"/>
      <c r="W194" s="51"/>
    </row>
    <row r="195" spans="1:23">
      <c r="A195" s="11" t="str">
        <f t="shared" si="2"/>
        <v>Coyote Springs 2&amp;1</v>
      </c>
      <c r="B195" s="11" t="str">
        <f>VLOOKUP(C195,'Summation Index'!$A$2:$B$9956,2,FALSE)</f>
        <v>Coyote Springs 2</v>
      </c>
      <c r="C195" t="s">
        <v>288</v>
      </c>
      <c r="D195" t="s">
        <v>141</v>
      </c>
      <c r="E195">
        <v>2023</v>
      </c>
      <c r="F195">
        <v>1</v>
      </c>
      <c r="G195" s="389">
        <v>8294.5139999999992</v>
      </c>
      <c r="H195" s="389">
        <v>279.32473800000002</v>
      </c>
      <c r="I195" s="214"/>
      <c r="J195" s="51"/>
      <c r="K195" s="51"/>
      <c r="L195" s="51"/>
      <c r="M195" s="51"/>
      <c r="N195" s="51"/>
      <c r="S195" s="48"/>
      <c r="T195" s="49"/>
      <c r="U195" s="51"/>
      <c r="V195" s="51"/>
      <c r="W195" s="51"/>
    </row>
    <row r="196" spans="1:23">
      <c r="A196" s="11" t="str">
        <f t="shared" si="2"/>
        <v>Coyote Springs 2&amp;2</v>
      </c>
      <c r="B196" s="11" t="str">
        <f>VLOOKUP(C196,'Summation Index'!$A$2:$B$9956,2,FALSE)</f>
        <v>Coyote Springs 2</v>
      </c>
      <c r="C196" t="s">
        <v>288</v>
      </c>
      <c r="D196" t="s">
        <v>141</v>
      </c>
      <c r="E196">
        <v>2023</v>
      </c>
      <c r="F196">
        <v>2</v>
      </c>
      <c r="G196" s="389">
        <v>5100.0839999999998</v>
      </c>
      <c r="H196" s="389">
        <v>183.259964</v>
      </c>
      <c r="I196" s="214"/>
      <c r="J196" s="51"/>
      <c r="K196" s="51"/>
      <c r="L196" s="51"/>
      <c r="M196" s="51"/>
      <c r="N196" s="51"/>
      <c r="S196" s="48"/>
      <c r="T196" s="49"/>
      <c r="U196" s="51"/>
      <c r="V196" s="51"/>
      <c r="W196" s="51"/>
    </row>
    <row r="197" spans="1:23">
      <c r="A197" s="11" t="str">
        <f t="shared" si="2"/>
        <v>Coyote Springs 2&amp;3</v>
      </c>
      <c r="B197" s="11" t="str">
        <f>VLOOKUP(C197,'Summation Index'!$A$2:$B$9956,2,FALSE)</f>
        <v>Coyote Springs 2</v>
      </c>
      <c r="C197" t="s">
        <v>288</v>
      </c>
      <c r="D197" t="s">
        <v>141</v>
      </c>
      <c r="E197">
        <v>2023</v>
      </c>
      <c r="F197">
        <v>3</v>
      </c>
      <c r="G197" s="389">
        <v>0</v>
      </c>
      <c r="H197" s="389">
        <v>0</v>
      </c>
      <c r="I197" s="214"/>
      <c r="J197" s="51"/>
      <c r="K197" s="51"/>
      <c r="L197" s="51"/>
      <c r="M197" s="51"/>
      <c r="N197" s="51"/>
      <c r="S197" s="48"/>
      <c r="T197" s="49"/>
      <c r="U197" s="51"/>
      <c r="V197" s="51"/>
      <c r="W197" s="51"/>
    </row>
    <row r="198" spans="1:23">
      <c r="A198" s="11" t="str">
        <f t="shared" si="2"/>
        <v>Coyote Springs 2&amp;4</v>
      </c>
      <c r="B198" s="11" t="str">
        <f>VLOOKUP(C198,'Summation Index'!$A$2:$B$9956,2,FALSE)</f>
        <v>Coyote Springs 2</v>
      </c>
      <c r="C198" t="s">
        <v>288</v>
      </c>
      <c r="D198" t="s">
        <v>141</v>
      </c>
      <c r="E198">
        <v>2023</v>
      </c>
      <c r="F198">
        <v>4</v>
      </c>
      <c r="G198" s="389">
        <v>0</v>
      </c>
      <c r="H198" s="389">
        <v>0</v>
      </c>
      <c r="I198" s="214"/>
      <c r="J198" s="51"/>
      <c r="K198" s="51"/>
      <c r="L198" s="51"/>
      <c r="M198" s="51"/>
      <c r="N198" s="51"/>
      <c r="S198" s="48"/>
      <c r="T198" s="49"/>
      <c r="U198" s="51"/>
      <c r="V198" s="51"/>
      <c r="W198" s="51"/>
    </row>
    <row r="199" spans="1:23">
      <c r="A199" s="11" t="str">
        <f t="shared" si="2"/>
        <v>Coyote Springs 2&amp;5</v>
      </c>
      <c r="B199" s="11" t="str">
        <f>VLOOKUP(C199,'Summation Index'!$A$2:$B$9956,2,FALSE)</f>
        <v>Coyote Springs 2</v>
      </c>
      <c r="C199" t="s">
        <v>288</v>
      </c>
      <c r="D199" t="s">
        <v>141</v>
      </c>
      <c r="E199">
        <v>2023</v>
      </c>
      <c r="F199">
        <v>5</v>
      </c>
      <c r="G199" s="389">
        <v>0</v>
      </c>
      <c r="H199" s="389">
        <v>0</v>
      </c>
      <c r="I199" s="214"/>
      <c r="J199" s="51"/>
      <c r="K199" s="51"/>
      <c r="L199" s="51"/>
      <c r="M199" s="51"/>
      <c r="N199" s="51"/>
      <c r="S199" s="48"/>
      <c r="T199" s="49"/>
      <c r="U199" s="51"/>
      <c r="V199" s="51"/>
      <c r="W199" s="51"/>
    </row>
    <row r="200" spans="1:23">
      <c r="A200" s="11" t="str">
        <f t="shared" si="2"/>
        <v>Coyote Springs 2&amp;6</v>
      </c>
      <c r="B200" s="11" t="str">
        <f>VLOOKUP(C200,'Summation Index'!$A$2:$B$9956,2,FALSE)</f>
        <v>Coyote Springs 2</v>
      </c>
      <c r="C200" t="s">
        <v>288</v>
      </c>
      <c r="D200" t="s">
        <v>141</v>
      </c>
      <c r="E200">
        <v>2023</v>
      </c>
      <c r="F200">
        <v>6</v>
      </c>
      <c r="G200" s="389">
        <v>0</v>
      </c>
      <c r="H200" s="389">
        <v>0</v>
      </c>
      <c r="I200" s="214"/>
      <c r="J200" s="51"/>
      <c r="K200" s="51"/>
      <c r="L200" s="51"/>
      <c r="M200" s="51"/>
      <c r="N200" s="51"/>
      <c r="S200" s="48"/>
      <c r="T200" s="49"/>
      <c r="U200" s="51"/>
      <c r="V200" s="51"/>
      <c r="W200" s="51"/>
    </row>
    <row r="201" spans="1:23">
      <c r="A201" s="11" t="str">
        <f t="shared" si="2"/>
        <v>Coyote Springs 2&amp;7</v>
      </c>
      <c r="B201" s="11" t="str">
        <f>VLOOKUP(C201,'Summation Index'!$A$2:$B$9956,2,FALSE)</f>
        <v>Coyote Springs 2</v>
      </c>
      <c r="C201" t="s">
        <v>288</v>
      </c>
      <c r="D201" t="s">
        <v>141</v>
      </c>
      <c r="E201">
        <v>2023</v>
      </c>
      <c r="F201">
        <v>7</v>
      </c>
      <c r="G201" s="389">
        <v>11685.073200000001</v>
      </c>
      <c r="H201" s="389">
        <v>270.40249999999997</v>
      </c>
      <c r="I201" s="214"/>
      <c r="J201" s="51"/>
      <c r="K201" s="51"/>
      <c r="L201" s="51"/>
      <c r="M201" s="51"/>
      <c r="N201" s="51"/>
      <c r="S201" s="48"/>
      <c r="T201" s="49"/>
      <c r="U201" s="51"/>
      <c r="V201" s="51"/>
      <c r="W201" s="51"/>
    </row>
    <row r="202" spans="1:23">
      <c r="A202" s="11" t="str">
        <f t="shared" si="2"/>
        <v>Coyote Springs 2&amp;8</v>
      </c>
      <c r="B202" s="11" t="str">
        <f>VLOOKUP(C202,'Summation Index'!$A$2:$B$9956,2,FALSE)</f>
        <v>Coyote Springs 2</v>
      </c>
      <c r="C202" t="s">
        <v>288</v>
      </c>
      <c r="D202" t="s">
        <v>141</v>
      </c>
      <c r="E202">
        <v>2023</v>
      </c>
      <c r="F202">
        <v>8</v>
      </c>
      <c r="G202" s="389">
        <v>11963.1816</v>
      </c>
      <c r="H202" s="389">
        <v>279.91019999999997</v>
      </c>
      <c r="I202" s="214"/>
      <c r="J202" s="51"/>
      <c r="K202" s="51"/>
      <c r="L202" s="51"/>
      <c r="M202" s="51"/>
      <c r="N202" s="51"/>
      <c r="S202" s="48"/>
      <c r="T202" s="49"/>
      <c r="U202" s="51"/>
      <c r="V202" s="51"/>
      <c r="W202" s="51"/>
    </row>
    <row r="203" spans="1:23">
      <c r="A203" s="11" t="str">
        <f t="shared" si="2"/>
        <v>Coyote Springs 2&amp;9</v>
      </c>
      <c r="B203" s="11" t="str">
        <f>VLOOKUP(C203,'Summation Index'!$A$2:$B$9956,2,FALSE)</f>
        <v>Coyote Springs 2</v>
      </c>
      <c r="C203" t="s">
        <v>288</v>
      </c>
      <c r="D203" t="s">
        <v>141</v>
      </c>
      <c r="E203">
        <v>2023</v>
      </c>
      <c r="F203">
        <v>9</v>
      </c>
      <c r="G203" s="389">
        <v>0</v>
      </c>
      <c r="H203" s="389">
        <v>0</v>
      </c>
      <c r="I203" s="214"/>
      <c r="J203" s="51"/>
      <c r="K203" s="51"/>
      <c r="L203" s="51"/>
      <c r="M203" s="51"/>
      <c r="N203" s="51"/>
      <c r="S203" s="48"/>
      <c r="T203" s="49"/>
      <c r="U203" s="51"/>
      <c r="V203" s="51"/>
      <c r="W203" s="51"/>
    </row>
    <row r="204" spans="1:23">
      <c r="A204" s="11" t="str">
        <f t="shared" si="2"/>
        <v>Coyote Springs 2&amp;10</v>
      </c>
      <c r="B204" s="11" t="str">
        <f>VLOOKUP(C204,'Summation Index'!$A$2:$B$9956,2,FALSE)</f>
        <v>Coyote Springs 2</v>
      </c>
      <c r="C204" t="s">
        <v>288</v>
      </c>
      <c r="D204" t="s">
        <v>141</v>
      </c>
      <c r="E204">
        <v>2023</v>
      </c>
      <c r="F204">
        <v>10</v>
      </c>
      <c r="G204" s="389">
        <v>0</v>
      </c>
      <c r="H204" s="389">
        <v>0</v>
      </c>
      <c r="I204" s="214"/>
      <c r="J204" s="51"/>
      <c r="K204" s="51"/>
      <c r="L204" s="51"/>
      <c r="M204" s="51"/>
      <c r="N204" s="51"/>
      <c r="S204" s="48"/>
      <c r="T204" s="49"/>
      <c r="U204" s="51"/>
      <c r="V204" s="51"/>
      <c r="W204" s="51"/>
    </row>
    <row r="205" spans="1:23">
      <c r="A205" s="11" t="str">
        <f t="shared" si="2"/>
        <v>Coyote Springs 2&amp;11</v>
      </c>
      <c r="B205" s="11" t="str">
        <f>VLOOKUP(C205,'Summation Index'!$A$2:$B$9956,2,FALSE)</f>
        <v>Coyote Springs 2</v>
      </c>
      <c r="C205" t="s">
        <v>288</v>
      </c>
      <c r="D205" t="s">
        <v>141</v>
      </c>
      <c r="E205">
        <v>2023</v>
      </c>
      <c r="F205">
        <v>11</v>
      </c>
      <c r="G205" s="389">
        <v>0</v>
      </c>
      <c r="H205" s="389">
        <v>0</v>
      </c>
      <c r="I205" s="214"/>
      <c r="J205" s="51"/>
      <c r="K205" s="51"/>
      <c r="L205" s="51"/>
      <c r="M205" s="51"/>
      <c r="N205" s="51"/>
      <c r="S205" s="48"/>
      <c r="T205" s="49"/>
      <c r="U205" s="51"/>
      <c r="V205" s="51"/>
      <c r="W205" s="51"/>
    </row>
    <row r="206" spans="1:23">
      <c r="A206" s="11" t="str">
        <f t="shared" si="2"/>
        <v>Coyote Springs 2&amp;12</v>
      </c>
      <c r="B206" s="11" t="str">
        <f>VLOOKUP(C206,'Summation Index'!$A$2:$B$9956,2,FALSE)</f>
        <v>Coyote Springs 2</v>
      </c>
      <c r="C206" t="s">
        <v>288</v>
      </c>
      <c r="D206" t="s">
        <v>141</v>
      </c>
      <c r="E206">
        <v>2023</v>
      </c>
      <c r="F206">
        <v>12</v>
      </c>
      <c r="G206" s="389">
        <v>8730.64</v>
      </c>
      <c r="H206" s="389">
        <v>254.657455</v>
      </c>
      <c r="I206" s="214"/>
      <c r="J206" s="51"/>
      <c r="K206" s="51"/>
      <c r="L206" s="51"/>
      <c r="M206" s="51"/>
      <c r="N206" s="51"/>
      <c r="S206" s="48"/>
      <c r="T206" s="49"/>
      <c r="U206" s="51"/>
      <c r="V206" s="51"/>
      <c r="W206" s="51"/>
    </row>
    <row r="207" spans="1:23">
      <c r="A207" s="11" t="str">
        <f t="shared" ref="A207:A270" si="3">B207&amp;"&amp;"&amp;F207</f>
        <v>Small Power&amp;1</v>
      </c>
      <c r="B207" s="11" t="str">
        <f>VLOOKUP(C207,'Summation Index'!$A$2:$B$9956,2,FALSE)</f>
        <v>Small Power</v>
      </c>
      <c r="C207" t="s">
        <v>231</v>
      </c>
      <c r="D207" t="s">
        <v>141</v>
      </c>
      <c r="E207">
        <v>2023</v>
      </c>
      <c r="F207">
        <v>1</v>
      </c>
      <c r="G207" s="389">
        <v>24.09816</v>
      </c>
      <c r="H207" s="389">
        <v>1.2714189300000001</v>
      </c>
      <c r="I207" s="214"/>
      <c r="J207" s="51"/>
      <c r="K207" s="51"/>
      <c r="L207" s="51"/>
      <c r="M207" s="51"/>
      <c r="N207" s="51"/>
      <c r="S207" s="48"/>
      <c r="T207" s="49"/>
      <c r="U207" s="51"/>
      <c r="V207" s="51"/>
      <c r="W207" s="51"/>
    </row>
    <row r="208" spans="1:23">
      <c r="A208" s="11" t="str">
        <f t="shared" si="3"/>
        <v>Small Power&amp;2</v>
      </c>
      <c r="B208" s="11" t="str">
        <f>VLOOKUP(C208,'Summation Index'!$A$2:$B$9956,2,FALSE)</f>
        <v>Small Power</v>
      </c>
      <c r="C208" t="s">
        <v>231</v>
      </c>
      <c r="D208" t="s">
        <v>141</v>
      </c>
      <c r="E208">
        <v>2023</v>
      </c>
      <c r="F208">
        <v>2</v>
      </c>
      <c r="G208" s="389">
        <v>38.572800000000001</v>
      </c>
      <c r="H208" s="389">
        <v>2.035101</v>
      </c>
      <c r="I208" s="214"/>
      <c r="J208" s="51"/>
      <c r="K208" s="51"/>
      <c r="L208" s="51"/>
      <c r="M208" s="51"/>
      <c r="N208" s="51"/>
      <c r="S208" s="48"/>
      <c r="T208" s="49"/>
      <c r="U208" s="51"/>
      <c r="V208" s="51"/>
      <c r="W208" s="51"/>
    </row>
    <row r="209" spans="1:23">
      <c r="A209" s="11" t="str">
        <f t="shared" si="3"/>
        <v>Small Power&amp;3</v>
      </c>
      <c r="B209" s="11" t="str">
        <f>VLOOKUP(C209,'Summation Index'!$A$2:$B$9956,2,FALSE)</f>
        <v>Small Power</v>
      </c>
      <c r="C209" t="s">
        <v>231</v>
      </c>
      <c r="D209" t="s">
        <v>141</v>
      </c>
      <c r="E209">
        <v>2023</v>
      </c>
      <c r="F209">
        <v>3</v>
      </c>
      <c r="G209" s="389">
        <v>46.97616</v>
      </c>
      <c r="H209" s="389">
        <v>1.92743182</v>
      </c>
      <c r="I209" s="214"/>
      <c r="J209" s="51"/>
      <c r="K209" s="51"/>
      <c r="L209" s="51"/>
      <c r="M209" s="51"/>
      <c r="N209" s="51"/>
      <c r="S209" s="48"/>
      <c r="T209" s="49"/>
      <c r="U209" s="51"/>
      <c r="V209" s="51"/>
      <c r="W209" s="51"/>
    </row>
    <row r="210" spans="1:23">
      <c r="A210" s="11" t="str">
        <f t="shared" si="3"/>
        <v>Small Power&amp;4</v>
      </c>
      <c r="B210" s="11" t="str">
        <f>VLOOKUP(C210,'Summation Index'!$A$2:$B$9956,2,FALSE)</f>
        <v>Small Power</v>
      </c>
      <c r="C210" t="s">
        <v>231</v>
      </c>
      <c r="D210" t="s">
        <v>141</v>
      </c>
      <c r="E210">
        <v>2023</v>
      </c>
      <c r="F210">
        <v>4</v>
      </c>
      <c r="G210" s="389">
        <v>42.804000000000002</v>
      </c>
      <c r="H210" s="389">
        <v>1.75624812</v>
      </c>
      <c r="I210" s="214"/>
      <c r="J210" s="51"/>
      <c r="K210" s="51"/>
      <c r="L210" s="51"/>
      <c r="M210" s="51"/>
      <c r="N210" s="51"/>
      <c r="S210" s="48"/>
      <c r="T210" s="49"/>
      <c r="U210" s="51"/>
      <c r="V210" s="51"/>
      <c r="W210" s="51"/>
    </row>
    <row r="211" spans="1:23">
      <c r="A211" s="11" t="str">
        <f t="shared" si="3"/>
        <v>Small Power&amp;5</v>
      </c>
      <c r="B211" s="11" t="str">
        <f>VLOOKUP(C211,'Summation Index'!$A$2:$B$9956,2,FALSE)</f>
        <v>Small Power</v>
      </c>
      <c r="C211" t="s">
        <v>231</v>
      </c>
      <c r="D211" t="s">
        <v>141</v>
      </c>
      <c r="E211">
        <v>2023</v>
      </c>
      <c r="F211">
        <v>5</v>
      </c>
      <c r="G211" s="389">
        <v>56.737439999999999</v>
      </c>
      <c r="H211" s="389">
        <v>2.32793713</v>
      </c>
      <c r="I211" s="214"/>
      <c r="J211" s="51"/>
      <c r="K211" s="51"/>
      <c r="L211" s="51"/>
      <c r="M211" s="51"/>
      <c r="N211" s="51"/>
      <c r="S211" s="48"/>
      <c r="T211" s="49"/>
      <c r="U211" s="51"/>
      <c r="V211" s="51"/>
      <c r="W211" s="51"/>
    </row>
    <row r="212" spans="1:23">
      <c r="A212" s="11" t="str">
        <f t="shared" si="3"/>
        <v>Small Power&amp;6</v>
      </c>
      <c r="B212" s="11" t="str">
        <f>VLOOKUP(C212,'Summation Index'!$A$2:$B$9956,2,FALSE)</f>
        <v>Small Power</v>
      </c>
      <c r="C212" t="s">
        <v>231</v>
      </c>
      <c r="D212" t="s">
        <v>141</v>
      </c>
      <c r="E212">
        <v>2023</v>
      </c>
      <c r="F212">
        <v>6</v>
      </c>
      <c r="G212" s="389">
        <v>38.9664</v>
      </c>
      <c r="H212" s="389">
        <v>1.5987913600000001</v>
      </c>
      <c r="I212" s="214"/>
      <c r="J212" s="51"/>
      <c r="K212" s="51"/>
      <c r="L212" s="51"/>
      <c r="M212" s="51"/>
      <c r="N212" s="51"/>
      <c r="S212" s="48"/>
      <c r="T212" s="49"/>
      <c r="U212" s="51"/>
      <c r="V212" s="51"/>
      <c r="W212" s="51"/>
    </row>
    <row r="213" spans="1:23">
      <c r="A213" s="11" t="str">
        <f t="shared" si="3"/>
        <v>Small Power&amp;7</v>
      </c>
      <c r="B213" s="11" t="str">
        <f>VLOOKUP(C213,'Summation Index'!$A$2:$B$9956,2,FALSE)</f>
        <v>Small Power</v>
      </c>
      <c r="C213" t="s">
        <v>231</v>
      </c>
      <c r="D213" t="s">
        <v>141</v>
      </c>
      <c r="E213">
        <v>2023</v>
      </c>
      <c r="F213">
        <v>7</v>
      </c>
      <c r="G213" s="389">
        <v>36.909840000000003</v>
      </c>
      <c r="H213" s="389">
        <v>1.94736314</v>
      </c>
      <c r="I213" s="214"/>
      <c r="J213" s="51"/>
      <c r="K213" s="51"/>
      <c r="L213" s="51"/>
      <c r="M213" s="51"/>
      <c r="N213" s="51"/>
      <c r="S213" s="48"/>
      <c r="T213" s="49"/>
      <c r="U213" s="51"/>
      <c r="V213" s="51"/>
      <c r="W213" s="51"/>
    </row>
    <row r="214" spans="1:23">
      <c r="A214" s="11" t="str">
        <f t="shared" si="3"/>
        <v>Small Power&amp;8</v>
      </c>
      <c r="B214" s="11" t="str">
        <f>VLOOKUP(C214,'Summation Index'!$A$2:$B$9956,2,FALSE)</f>
        <v>Small Power</v>
      </c>
      <c r="C214" t="s">
        <v>231</v>
      </c>
      <c r="D214" t="s">
        <v>141</v>
      </c>
      <c r="E214">
        <v>2023</v>
      </c>
      <c r="F214">
        <v>8</v>
      </c>
      <c r="G214" s="389">
        <v>21.65784</v>
      </c>
      <c r="H214" s="389">
        <v>1.1426676499999999</v>
      </c>
      <c r="I214" s="214"/>
      <c r="J214" s="51"/>
      <c r="K214" s="51"/>
      <c r="L214" s="51"/>
      <c r="M214" s="51"/>
      <c r="N214" s="51"/>
      <c r="S214" s="48"/>
      <c r="T214" s="49"/>
      <c r="U214" s="51"/>
      <c r="V214" s="51"/>
      <c r="W214" s="51"/>
    </row>
    <row r="215" spans="1:23">
      <c r="A215" s="11" t="str">
        <f t="shared" si="3"/>
        <v>Small Power&amp;9</v>
      </c>
      <c r="B215" s="11" t="str">
        <f>VLOOKUP(C215,'Summation Index'!$A$2:$B$9956,2,FALSE)</f>
        <v>Small Power</v>
      </c>
      <c r="C215" t="s">
        <v>231</v>
      </c>
      <c r="D215" t="s">
        <v>141</v>
      </c>
      <c r="E215">
        <v>2023</v>
      </c>
      <c r="F215">
        <v>9</v>
      </c>
      <c r="G215" s="389">
        <v>30.995999999999999</v>
      </c>
      <c r="H215" s="389">
        <v>1.63534892</v>
      </c>
      <c r="I215" s="214"/>
      <c r="J215" s="51"/>
      <c r="K215" s="51"/>
      <c r="L215" s="51"/>
      <c r="M215" s="51"/>
      <c r="N215" s="51"/>
      <c r="S215" s="48"/>
      <c r="T215" s="49"/>
      <c r="U215" s="51"/>
      <c r="V215" s="51"/>
      <c r="W215" s="51"/>
    </row>
    <row r="216" spans="1:23">
      <c r="A216" s="11" t="str">
        <f t="shared" si="3"/>
        <v>Small Power&amp;10</v>
      </c>
      <c r="B216" s="11" t="str">
        <f>VLOOKUP(C216,'Summation Index'!$A$2:$B$9956,2,FALSE)</f>
        <v>Small Power</v>
      </c>
      <c r="C216" t="s">
        <v>231</v>
      </c>
      <c r="D216" t="s">
        <v>141</v>
      </c>
      <c r="E216">
        <v>2023</v>
      </c>
      <c r="F216">
        <v>10</v>
      </c>
      <c r="G216" s="389">
        <v>31.114080000000001</v>
      </c>
      <c r="H216" s="389">
        <v>1.64157891</v>
      </c>
      <c r="I216" s="214"/>
      <c r="J216" s="51"/>
      <c r="K216" s="51"/>
      <c r="L216" s="51"/>
      <c r="M216" s="51"/>
      <c r="N216" s="51"/>
      <c r="S216" s="48"/>
      <c r="T216" s="49"/>
      <c r="U216" s="51"/>
      <c r="V216" s="51"/>
      <c r="W216" s="51"/>
    </row>
    <row r="217" spans="1:23">
      <c r="A217" s="11" t="str">
        <f t="shared" si="3"/>
        <v>Small Power&amp;11</v>
      </c>
      <c r="B217" s="11" t="str">
        <f>VLOOKUP(C217,'Summation Index'!$A$2:$B$9956,2,FALSE)</f>
        <v>Small Power</v>
      </c>
      <c r="C217" t="s">
        <v>231</v>
      </c>
      <c r="D217" t="s">
        <v>141</v>
      </c>
      <c r="E217">
        <v>2023</v>
      </c>
      <c r="F217">
        <v>11</v>
      </c>
      <c r="G217" s="389">
        <v>33.357599999999998</v>
      </c>
      <c r="H217" s="389">
        <v>1.7599469999999999</v>
      </c>
      <c r="I217" s="214"/>
      <c r="J217" s="51"/>
      <c r="K217" s="51"/>
      <c r="L217" s="51"/>
      <c r="M217" s="51"/>
      <c r="N217" s="51"/>
      <c r="S217" s="48"/>
      <c r="T217" s="49"/>
      <c r="U217" s="51"/>
      <c r="V217" s="51"/>
      <c r="W217" s="51"/>
    </row>
    <row r="218" spans="1:23">
      <c r="A218" s="11" t="str">
        <f t="shared" si="3"/>
        <v>Small Power&amp;12</v>
      </c>
      <c r="B218" s="11" t="str">
        <f>VLOOKUP(C218,'Summation Index'!$A$2:$B$9956,2,FALSE)</f>
        <v>Small Power</v>
      </c>
      <c r="C218" t="s">
        <v>231</v>
      </c>
      <c r="D218" t="s">
        <v>141</v>
      </c>
      <c r="E218">
        <v>2023</v>
      </c>
      <c r="F218">
        <v>12</v>
      </c>
      <c r="G218" s="389">
        <v>60.397919999999999</v>
      </c>
      <c r="H218" s="389">
        <v>3.1865942500000002</v>
      </c>
      <c r="I218" s="214"/>
      <c r="J218" s="51"/>
      <c r="K218" s="51"/>
      <c r="L218" s="51"/>
      <c r="M218" s="51"/>
      <c r="N218" s="51"/>
      <c r="S218" s="48"/>
      <c r="T218" s="49"/>
      <c r="U218" s="51"/>
      <c r="V218" s="51"/>
      <c r="W218" s="51"/>
    </row>
    <row r="219" spans="1:23">
      <c r="A219" s="11" t="str">
        <f t="shared" si="3"/>
        <v>Small Power&amp;1</v>
      </c>
      <c r="B219" s="11" t="str">
        <f>VLOOKUP(C219,'Summation Index'!$A$2:$B$9956,2,FALSE)</f>
        <v>Small Power</v>
      </c>
      <c r="C219" t="s">
        <v>689</v>
      </c>
      <c r="D219" t="s">
        <v>141</v>
      </c>
      <c r="E219">
        <v>2023</v>
      </c>
      <c r="F219">
        <v>1</v>
      </c>
      <c r="G219" s="389">
        <v>33.063360000000003</v>
      </c>
      <c r="H219" s="389">
        <v>2.3630382999999999</v>
      </c>
      <c r="I219" s="214"/>
      <c r="J219" s="51"/>
      <c r="K219" s="51"/>
      <c r="L219" s="51"/>
      <c r="M219" s="51"/>
      <c r="N219" s="51"/>
      <c r="S219" s="48"/>
      <c r="T219" s="49"/>
      <c r="U219" s="51"/>
      <c r="V219" s="51"/>
      <c r="W219" s="51"/>
    </row>
    <row r="220" spans="1:23">
      <c r="A220" s="11" t="str">
        <f t="shared" si="3"/>
        <v>Small Power&amp;2</v>
      </c>
      <c r="B220" s="11" t="str">
        <f>VLOOKUP(C220,'Summation Index'!$A$2:$B$9956,2,FALSE)</f>
        <v>Small Power</v>
      </c>
      <c r="C220" t="s">
        <v>689</v>
      </c>
      <c r="D220" t="s">
        <v>141</v>
      </c>
      <c r="E220">
        <v>2023</v>
      </c>
      <c r="F220">
        <v>2</v>
      </c>
      <c r="G220" s="389">
        <v>63.71904</v>
      </c>
      <c r="H220" s="389">
        <v>4.5540000000000003</v>
      </c>
      <c r="I220" s="214"/>
      <c r="J220" s="51"/>
      <c r="K220" s="51"/>
      <c r="L220" s="51"/>
      <c r="M220" s="51"/>
      <c r="N220" s="51"/>
      <c r="S220" s="48"/>
      <c r="T220" s="49"/>
      <c r="U220" s="51"/>
      <c r="V220" s="51"/>
      <c r="W220" s="51"/>
    </row>
    <row r="221" spans="1:23">
      <c r="A221" s="11" t="str">
        <f t="shared" si="3"/>
        <v>Small Power&amp;3</v>
      </c>
      <c r="B221" s="11" t="str">
        <f>VLOOKUP(C221,'Summation Index'!$A$2:$B$9956,2,FALSE)</f>
        <v>Small Power</v>
      </c>
      <c r="C221" t="s">
        <v>689</v>
      </c>
      <c r="D221" t="s">
        <v>141</v>
      </c>
      <c r="E221">
        <v>2023</v>
      </c>
      <c r="F221">
        <v>3</v>
      </c>
      <c r="G221" s="389">
        <v>90.35136</v>
      </c>
      <c r="H221" s="389">
        <v>5.0226319999999998</v>
      </c>
      <c r="I221" s="214"/>
      <c r="J221" s="51"/>
      <c r="K221" s="51"/>
      <c r="L221" s="51"/>
      <c r="M221" s="51"/>
      <c r="N221" s="51"/>
      <c r="S221" s="48"/>
      <c r="T221" s="49"/>
      <c r="U221" s="51"/>
      <c r="V221" s="51"/>
      <c r="W221" s="51"/>
    </row>
    <row r="222" spans="1:23">
      <c r="A222" s="11" t="str">
        <f t="shared" si="3"/>
        <v>Small Power&amp;4</v>
      </c>
      <c r="B222" s="11" t="str">
        <f>VLOOKUP(C222,'Summation Index'!$A$2:$B$9956,2,FALSE)</f>
        <v>Small Power</v>
      </c>
      <c r="C222" t="s">
        <v>689</v>
      </c>
      <c r="D222" t="s">
        <v>141</v>
      </c>
      <c r="E222">
        <v>2023</v>
      </c>
      <c r="F222">
        <v>4</v>
      </c>
      <c r="G222" s="389">
        <v>133.84800000000001</v>
      </c>
      <c r="H222" s="389">
        <v>7.4406104099999997</v>
      </c>
      <c r="I222" s="214"/>
      <c r="J222" s="51"/>
      <c r="K222" s="51"/>
      <c r="L222" s="51"/>
      <c r="M222" s="51"/>
      <c r="N222" s="51"/>
      <c r="S222" s="48"/>
      <c r="T222" s="49"/>
      <c r="U222" s="51"/>
      <c r="V222" s="51"/>
      <c r="W222" s="51"/>
    </row>
    <row r="223" spans="1:23">
      <c r="A223" s="11" t="str">
        <f t="shared" si="3"/>
        <v>Small Power&amp;5</v>
      </c>
      <c r="B223" s="11" t="str">
        <f>VLOOKUP(C223,'Summation Index'!$A$2:$B$9956,2,FALSE)</f>
        <v>Small Power</v>
      </c>
      <c r="C223" t="s">
        <v>689</v>
      </c>
      <c r="D223" t="s">
        <v>141</v>
      </c>
      <c r="E223">
        <v>2023</v>
      </c>
      <c r="F223">
        <v>5</v>
      </c>
      <c r="G223" s="389">
        <v>160.07904099999999</v>
      </c>
      <c r="H223" s="389">
        <v>8.8987940000000005</v>
      </c>
      <c r="I223" s="214"/>
      <c r="J223" s="51"/>
      <c r="K223" s="51"/>
      <c r="L223" s="51"/>
      <c r="M223" s="51"/>
      <c r="N223" s="51"/>
      <c r="S223" s="48"/>
      <c r="T223" s="49"/>
      <c r="U223" s="51"/>
      <c r="V223" s="51"/>
      <c r="W223" s="51"/>
    </row>
    <row r="224" spans="1:23">
      <c r="A224" s="11" t="str">
        <f t="shared" si="3"/>
        <v>Small Power&amp;6</v>
      </c>
      <c r="B224" s="11" t="str">
        <f>VLOOKUP(C224,'Summation Index'!$A$2:$B$9956,2,FALSE)</f>
        <v>Small Power</v>
      </c>
      <c r="C224" t="s">
        <v>689</v>
      </c>
      <c r="D224" t="s">
        <v>141</v>
      </c>
      <c r="E224">
        <v>2023</v>
      </c>
      <c r="F224">
        <v>6</v>
      </c>
      <c r="G224" s="389">
        <v>293.51519999999999</v>
      </c>
      <c r="H224" s="389">
        <v>16.316510000000001</v>
      </c>
      <c r="I224" s="214"/>
      <c r="J224" s="51"/>
      <c r="K224" s="51"/>
      <c r="L224" s="51"/>
      <c r="M224" s="51"/>
      <c r="N224" s="51"/>
      <c r="S224" s="48"/>
      <c r="T224" s="49"/>
      <c r="U224" s="51"/>
      <c r="V224" s="51"/>
      <c r="W224" s="51"/>
    </row>
    <row r="225" spans="1:23">
      <c r="A225" s="11" t="str">
        <f t="shared" si="3"/>
        <v>Small Power&amp;7</v>
      </c>
      <c r="B225" s="11" t="str">
        <f>VLOOKUP(C225,'Summation Index'!$A$2:$B$9956,2,FALSE)</f>
        <v>Small Power</v>
      </c>
      <c r="C225" t="s">
        <v>689</v>
      </c>
      <c r="D225" t="s">
        <v>141</v>
      </c>
      <c r="E225">
        <v>2023</v>
      </c>
      <c r="F225">
        <v>7</v>
      </c>
      <c r="G225" s="389">
        <v>105.40992</v>
      </c>
      <c r="H225" s="389">
        <v>7.5336470000000002</v>
      </c>
      <c r="I225" s="214"/>
      <c r="J225" s="51"/>
      <c r="K225" s="51"/>
      <c r="L225" s="51"/>
      <c r="M225" s="51"/>
      <c r="N225" s="51"/>
      <c r="S225" s="48"/>
      <c r="T225" s="49"/>
      <c r="U225" s="51"/>
      <c r="V225" s="51"/>
      <c r="W225" s="51"/>
    </row>
    <row r="226" spans="1:23">
      <c r="A226" s="11" t="str">
        <f t="shared" si="3"/>
        <v>Small Power&amp;8</v>
      </c>
      <c r="B226" s="11" t="str">
        <f>VLOOKUP(C226,'Summation Index'!$A$2:$B$9956,2,FALSE)</f>
        <v>Small Power</v>
      </c>
      <c r="C226" t="s">
        <v>689</v>
      </c>
      <c r="D226" t="s">
        <v>141</v>
      </c>
      <c r="E226">
        <v>2023</v>
      </c>
      <c r="F226">
        <v>8</v>
      </c>
      <c r="G226" s="389">
        <v>57.124319999999997</v>
      </c>
      <c r="H226" s="389">
        <v>4.0826750000000001</v>
      </c>
      <c r="I226" s="214"/>
      <c r="J226" s="51"/>
      <c r="K226" s="51"/>
      <c r="L226" s="51"/>
      <c r="M226" s="51"/>
      <c r="N226" s="51"/>
      <c r="S226" s="48"/>
      <c r="T226" s="49"/>
      <c r="U226" s="51"/>
      <c r="V226" s="51"/>
      <c r="W226" s="51"/>
    </row>
    <row r="227" spans="1:23">
      <c r="A227" s="11" t="str">
        <f t="shared" si="3"/>
        <v>Small Power&amp;9</v>
      </c>
      <c r="B227" s="11" t="str">
        <f>VLOOKUP(C227,'Summation Index'!$A$2:$B$9956,2,FALSE)</f>
        <v>Small Power</v>
      </c>
      <c r="C227" t="s">
        <v>689</v>
      </c>
      <c r="D227" t="s">
        <v>141</v>
      </c>
      <c r="E227">
        <v>2023</v>
      </c>
      <c r="F227">
        <v>9</v>
      </c>
      <c r="G227" s="389">
        <v>34.689599999999999</v>
      </c>
      <c r="H227" s="389">
        <v>2.4792656900000001</v>
      </c>
      <c r="I227" s="214"/>
      <c r="J227" s="51"/>
      <c r="K227" s="51"/>
      <c r="L227" s="51"/>
      <c r="M227" s="51"/>
      <c r="N227" s="51"/>
      <c r="S227" s="48"/>
      <c r="T227" s="49"/>
      <c r="U227" s="51"/>
      <c r="V227" s="51"/>
      <c r="W227" s="51"/>
    </row>
    <row r="228" spans="1:23">
      <c r="A228" s="11" t="str">
        <f t="shared" si="3"/>
        <v>Small Power&amp;10</v>
      </c>
      <c r="B228" s="11" t="str">
        <f>VLOOKUP(C228,'Summation Index'!$A$2:$B$9956,2,FALSE)</f>
        <v>Small Power</v>
      </c>
      <c r="C228" t="s">
        <v>689</v>
      </c>
      <c r="D228" t="s">
        <v>141</v>
      </c>
      <c r="E228">
        <v>2023</v>
      </c>
      <c r="F228">
        <v>10</v>
      </c>
      <c r="G228" s="389">
        <v>20.296320000000001</v>
      </c>
      <c r="H228" s="389">
        <v>1.4505779999999999</v>
      </c>
      <c r="I228" s="214"/>
      <c r="J228" s="51"/>
      <c r="K228" s="51"/>
      <c r="L228" s="51"/>
      <c r="M228" s="51"/>
      <c r="N228" s="51"/>
      <c r="S228" s="48"/>
      <c r="T228" s="49"/>
      <c r="U228" s="51"/>
      <c r="V228" s="51"/>
      <c r="W228" s="51"/>
    </row>
    <row r="229" spans="1:23">
      <c r="A229" s="11" t="str">
        <f t="shared" si="3"/>
        <v>Small Power&amp;11</v>
      </c>
      <c r="B229" s="11" t="str">
        <f>VLOOKUP(C229,'Summation Index'!$A$2:$B$9956,2,FALSE)</f>
        <v>Small Power</v>
      </c>
      <c r="C229" t="s">
        <v>689</v>
      </c>
      <c r="D229" t="s">
        <v>141</v>
      </c>
      <c r="E229">
        <v>2023</v>
      </c>
      <c r="F229">
        <v>11</v>
      </c>
      <c r="G229" s="389">
        <v>43.876800000000003</v>
      </c>
      <c r="H229" s="389">
        <v>3.135875</v>
      </c>
      <c r="I229" s="214"/>
      <c r="J229" s="51"/>
      <c r="K229" s="51"/>
      <c r="L229" s="51"/>
      <c r="M229" s="51"/>
      <c r="N229" s="51"/>
      <c r="S229" s="48"/>
      <c r="T229" s="49"/>
      <c r="U229" s="51"/>
      <c r="V229" s="51"/>
      <c r="W229" s="51"/>
    </row>
    <row r="230" spans="1:23">
      <c r="A230" s="11" t="str">
        <f t="shared" si="3"/>
        <v>Small Power&amp;12</v>
      </c>
      <c r="B230" s="11" t="str">
        <f>VLOOKUP(C230,'Summation Index'!$A$2:$B$9956,2,FALSE)</f>
        <v>Small Power</v>
      </c>
      <c r="C230" t="s">
        <v>689</v>
      </c>
      <c r="D230" t="s">
        <v>141</v>
      </c>
      <c r="E230">
        <v>2023</v>
      </c>
      <c r="F230">
        <v>12</v>
      </c>
      <c r="G230" s="389">
        <v>57.124319999999997</v>
      </c>
      <c r="H230" s="389">
        <v>4.0826750000000001</v>
      </c>
      <c r="I230" s="214"/>
      <c r="J230" s="51"/>
      <c r="K230" s="51"/>
      <c r="L230" s="51"/>
      <c r="M230" s="51"/>
      <c r="N230" s="51"/>
      <c r="S230" s="48"/>
      <c r="T230" s="49"/>
      <c r="U230" s="51"/>
      <c r="V230" s="51"/>
      <c r="W230" s="51"/>
    </row>
    <row r="231" spans="1:23">
      <c r="A231" s="11" t="str">
        <f t="shared" si="3"/>
        <v>Douglas Exchange Purchase&amp;1</v>
      </c>
      <c r="B231" s="11" t="str">
        <f>VLOOKUP(C231,'Summation Index'!$A$2:$B$9956,2,FALSE)</f>
        <v>Douglas Exchange Purchase</v>
      </c>
      <c r="C231" s="124" t="s">
        <v>232</v>
      </c>
      <c r="D231" t="s">
        <v>141</v>
      </c>
      <c r="E231">
        <v>2023</v>
      </c>
      <c r="F231">
        <v>1</v>
      </c>
      <c r="G231" s="389">
        <v>35823.599999999999</v>
      </c>
      <c r="H231" s="389">
        <v>0</v>
      </c>
      <c r="I231" s="214"/>
      <c r="J231" s="51"/>
      <c r="K231" s="51"/>
      <c r="L231" s="51"/>
      <c r="M231" s="51"/>
      <c r="N231" s="51"/>
      <c r="S231" s="48"/>
      <c r="T231" s="49"/>
      <c r="U231" s="51"/>
      <c r="V231" s="51"/>
      <c r="W231" s="51"/>
    </row>
    <row r="232" spans="1:23">
      <c r="A232" s="11" t="str">
        <f t="shared" si="3"/>
        <v>Douglas Exchange Purchase&amp;2</v>
      </c>
      <c r="B232" s="11" t="str">
        <f>VLOOKUP(C232,'Summation Index'!$A$2:$B$9956,2,FALSE)</f>
        <v>Douglas Exchange Purchase</v>
      </c>
      <c r="C232" t="s">
        <v>232</v>
      </c>
      <c r="D232" t="s">
        <v>141</v>
      </c>
      <c r="E232">
        <v>2023</v>
      </c>
      <c r="F232">
        <v>2</v>
      </c>
      <c r="G232" s="389">
        <v>27017.759999999998</v>
      </c>
      <c r="H232" s="389">
        <v>0</v>
      </c>
      <c r="I232" s="214"/>
      <c r="J232" s="51"/>
      <c r="K232" s="51"/>
      <c r="L232" s="51"/>
      <c r="M232" s="51"/>
      <c r="N232" s="51"/>
      <c r="S232" s="48"/>
      <c r="T232" s="49"/>
      <c r="U232" s="51"/>
      <c r="V232" s="51"/>
      <c r="W232" s="51"/>
    </row>
    <row r="233" spans="1:23">
      <c r="A233" s="11" t="str">
        <f t="shared" si="3"/>
        <v>Douglas Exchange Purchase&amp;3</v>
      </c>
      <c r="B233" s="11" t="str">
        <f>VLOOKUP(C233,'Summation Index'!$A$2:$B$9956,2,FALSE)</f>
        <v>Douglas Exchange Purchase</v>
      </c>
      <c r="C233" t="s">
        <v>232</v>
      </c>
      <c r="D233" t="s">
        <v>141</v>
      </c>
      <c r="E233">
        <v>2023</v>
      </c>
      <c r="F233">
        <v>3</v>
      </c>
      <c r="G233" s="389">
        <v>27453.599999999999</v>
      </c>
      <c r="H233" s="389">
        <v>0</v>
      </c>
      <c r="I233" s="214"/>
      <c r="J233" s="51"/>
      <c r="K233" s="51"/>
      <c r="L233" s="51"/>
      <c r="M233" s="51"/>
      <c r="N233" s="51"/>
      <c r="S233" s="48"/>
      <c r="T233" s="49"/>
      <c r="U233" s="51"/>
      <c r="V233" s="51"/>
      <c r="W233" s="51"/>
    </row>
    <row r="234" spans="1:23">
      <c r="A234" s="11" t="str">
        <f t="shared" si="3"/>
        <v>Douglas Exchange Purchase&amp;4</v>
      </c>
      <c r="B234" s="11" t="str">
        <f>VLOOKUP(C234,'Summation Index'!$A$2:$B$9956,2,FALSE)</f>
        <v>Douglas Exchange Purchase</v>
      </c>
      <c r="C234" t="s">
        <v>232</v>
      </c>
      <c r="D234" t="s">
        <v>141</v>
      </c>
      <c r="E234">
        <v>2023</v>
      </c>
      <c r="F234">
        <v>4</v>
      </c>
      <c r="G234" s="389">
        <v>34477.199999999997</v>
      </c>
      <c r="H234" s="389">
        <v>0</v>
      </c>
      <c r="I234" s="214"/>
      <c r="J234" s="51"/>
      <c r="K234" s="51"/>
      <c r="L234" s="51"/>
      <c r="M234" s="51"/>
      <c r="N234" s="51"/>
      <c r="S234" s="48"/>
      <c r="T234" s="49"/>
      <c r="U234" s="51"/>
      <c r="V234" s="51"/>
      <c r="W234" s="51"/>
    </row>
    <row r="235" spans="1:23">
      <c r="A235" s="11" t="str">
        <f t="shared" si="3"/>
        <v>Douglas Exchange Purchase&amp;5</v>
      </c>
      <c r="B235" s="11" t="str">
        <f>VLOOKUP(C235,'Summation Index'!$A$2:$B$9956,2,FALSE)</f>
        <v>Douglas Exchange Purchase</v>
      </c>
      <c r="C235" t="s">
        <v>232</v>
      </c>
      <c r="D235" t="s">
        <v>141</v>
      </c>
      <c r="E235">
        <v>2023</v>
      </c>
      <c r="F235">
        <v>5</v>
      </c>
      <c r="G235" s="389">
        <v>45242.64</v>
      </c>
      <c r="H235" s="389">
        <v>0</v>
      </c>
      <c r="I235" s="214"/>
      <c r="J235" s="51"/>
      <c r="K235" s="51"/>
      <c r="L235" s="51"/>
      <c r="M235" s="51"/>
      <c r="N235" s="51"/>
      <c r="S235" s="48"/>
      <c r="T235" s="49"/>
      <c r="U235" s="51"/>
      <c r="V235" s="51"/>
      <c r="W235" s="51"/>
    </row>
    <row r="236" spans="1:23">
      <c r="A236" s="11" t="str">
        <f t="shared" si="3"/>
        <v>Douglas Exchange Purchase&amp;6</v>
      </c>
      <c r="B236" s="11" t="str">
        <f>VLOOKUP(C236,'Summation Index'!$A$2:$B$9956,2,FALSE)</f>
        <v>Douglas Exchange Purchase</v>
      </c>
      <c r="C236" t="s">
        <v>232</v>
      </c>
      <c r="D236" t="s">
        <v>141</v>
      </c>
      <c r="E236">
        <v>2023</v>
      </c>
      <c r="F236">
        <v>6</v>
      </c>
      <c r="G236" s="389">
        <v>43012.800000000003</v>
      </c>
      <c r="H236" s="389">
        <v>0</v>
      </c>
      <c r="I236" s="214"/>
      <c r="J236" s="51"/>
      <c r="K236" s="51"/>
      <c r="L236" s="51"/>
      <c r="M236" s="51"/>
      <c r="N236" s="51"/>
      <c r="S236" s="48"/>
      <c r="T236" s="49"/>
      <c r="U236" s="51"/>
      <c r="V236" s="51"/>
      <c r="W236" s="51"/>
    </row>
    <row r="237" spans="1:23">
      <c r="A237" s="11" t="str">
        <f t="shared" si="3"/>
        <v>Douglas Exchange Purchase&amp;7</v>
      </c>
      <c r="B237" s="11" t="str">
        <f>VLOOKUP(C237,'Summation Index'!$A$2:$B$9956,2,FALSE)</f>
        <v>Douglas Exchange Purchase</v>
      </c>
      <c r="C237" t="s">
        <v>232</v>
      </c>
      <c r="D237" t="s">
        <v>141</v>
      </c>
      <c r="E237">
        <v>2023</v>
      </c>
      <c r="F237">
        <v>7</v>
      </c>
      <c r="G237" s="389">
        <v>38751.24</v>
      </c>
      <c r="H237" s="389">
        <v>0</v>
      </c>
      <c r="I237" s="214"/>
      <c r="J237" s="51"/>
      <c r="K237" s="51"/>
      <c r="L237" s="51"/>
      <c r="M237" s="51"/>
      <c r="N237" s="51"/>
      <c r="S237" s="48"/>
      <c r="T237" s="49"/>
      <c r="U237" s="51"/>
      <c r="V237" s="51"/>
      <c r="W237" s="51"/>
    </row>
    <row r="238" spans="1:23">
      <c r="A238" s="11" t="str">
        <f t="shared" si="3"/>
        <v>Douglas Exchange Purchase&amp;8</v>
      </c>
      <c r="B238" s="11" t="str">
        <f>VLOOKUP(C238,'Summation Index'!$A$2:$B$9956,2,FALSE)</f>
        <v>Douglas Exchange Purchase</v>
      </c>
      <c r="C238" t="s">
        <v>232</v>
      </c>
      <c r="D238" t="s">
        <v>141</v>
      </c>
      <c r="E238">
        <v>2023</v>
      </c>
      <c r="F238">
        <v>8</v>
      </c>
      <c r="G238" s="389">
        <v>32337.96</v>
      </c>
      <c r="H238" s="389">
        <v>0</v>
      </c>
      <c r="I238" s="214"/>
      <c r="J238" s="51"/>
      <c r="K238" s="51"/>
      <c r="L238" s="51"/>
      <c r="M238" s="51"/>
      <c r="N238" s="51"/>
      <c r="S238" s="48"/>
      <c r="T238" s="49"/>
      <c r="U238" s="51"/>
      <c r="V238" s="51"/>
      <c r="W238" s="51"/>
    </row>
    <row r="239" spans="1:23">
      <c r="A239" s="11" t="str">
        <f t="shared" si="3"/>
        <v>Douglas Exchange Purchase&amp;9</v>
      </c>
      <c r="B239" s="11" t="str">
        <f>VLOOKUP(C239,'Summation Index'!$A$2:$B$9956,2,FALSE)</f>
        <v>Douglas Exchange Purchase</v>
      </c>
      <c r="C239" t="s">
        <v>232</v>
      </c>
      <c r="D239" t="s">
        <v>141</v>
      </c>
      <c r="E239">
        <v>2023</v>
      </c>
      <c r="F239">
        <v>9</v>
      </c>
      <c r="G239" s="389">
        <v>21549.599999999999</v>
      </c>
      <c r="H239" s="389">
        <v>0</v>
      </c>
      <c r="I239" s="214"/>
      <c r="J239" s="51"/>
      <c r="K239" s="51"/>
      <c r="L239" s="51"/>
      <c r="M239" s="51"/>
      <c r="N239" s="51"/>
      <c r="S239" s="48"/>
      <c r="T239" s="49"/>
      <c r="U239" s="51"/>
      <c r="V239" s="51"/>
      <c r="W239" s="51"/>
    </row>
    <row r="240" spans="1:23">
      <c r="A240" s="11" t="str">
        <f t="shared" si="3"/>
        <v>Douglas Exchange Purchase&amp;10</v>
      </c>
      <c r="B240" s="11" t="str">
        <f>VLOOKUP(C240,'Summation Index'!$A$2:$B$9956,2,FALSE)</f>
        <v>Douglas Exchange Purchase</v>
      </c>
      <c r="C240" t="s">
        <v>232</v>
      </c>
      <c r="D240" t="s">
        <v>141</v>
      </c>
      <c r="E240">
        <v>2023</v>
      </c>
      <c r="F240">
        <v>10</v>
      </c>
      <c r="G240" s="389">
        <v>21970.32</v>
      </c>
      <c r="H240" s="389">
        <v>0</v>
      </c>
      <c r="I240" s="214"/>
      <c r="J240" s="51"/>
      <c r="K240" s="51"/>
      <c r="L240" s="51"/>
      <c r="M240" s="51"/>
      <c r="N240" s="51"/>
      <c r="S240" s="48"/>
      <c r="T240" s="49"/>
      <c r="U240" s="51"/>
      <c r="V240" s="51"/>
      <c r="W240" s="51"/>
    </row>
    <row r="241" spans="1:23">
      <c r="A241" s="11" t="str">
        <f t="shared" si="3"/>
        <v>Douglas Exchange Purchase&amp;11</v>
      </c>
      <c r="B241" s="11" t="str">
        <f>VLOOKUP(C241,'Summation Index'!$A$2:$B$9956,2,FALSE)</f>
        <v>Douglas Exchange Purchase</v>
      </c>
      <c r="C241" t="s">
        <v>232</v>
      </c>
      <c r="D241" t="s">
        <v>141</v>
      </c>
      <c r="E241">
        <v>2023</v>
      </c>
      <c r="F241">
        <v>11</v>
      </c>
      <c r="G241" s="389">
        <v>28080</v>
      </c>
      <c r="H241" s="389">
        <v>0</v>
      </c>
      <c r="I241" s="214"/>
      <c r="J241" s="51"/>
      <c r="K241" s="51"/>
      <c r="L241" s="51"/>
      <c r="M241" s="51"/>
      <c r="N241" s="51"/>
      <c r="S241" s="48"/>
      <c r="T241" s="49"/>
      <c r="U241" s="51"/>
      <c r="V241" s="51"/>
      <c r="W241" s="51"/>
    </row>
    <row r="242" spans="1:23">
      <c r="A242" s="11" t="str">
        <f t="shared" si="3"/>
        <v>Douglas Exchange Purchase&amp;12</v>
      </c>
      <c r="B242" s="11" t="str">
        <f>VLOOKUP(C242,'Summation Index'!$A$2:$B$9956,2,FALSE)</f>
        <v>Douglas Exchange Purchase</v>
      </c>
      <c r="C242" t="s">
        <v>232</v>
      </c>
      <c r="D242" t="s">
        <v>141</v>
      </c>
      <c r="E242">
        <v>2023</v>
      </c>
      <c r="F242">
        <v>12</v>
      </c>
      <c r="G242" s="389">
        <v>31318.68</v>
      </c>
      <c r="H242" s="389">
        <v>0</v>
      </c>
      <c r="I242" s="214"/>
      <c r="J242" s="51"/>
      <c r="K242" s="51"/>
      <c r="L242" s="51"/>
      <c r="M242" s="51"/>
      <c r="N242" s="51"/>
      <c r="S242" s="48"/>
      <c r="T242" s="49"/>
      <c r="U242" s="51"/>
      <c r="V242" s="51"/>
      <c r="W242" s="51"/>
    </row>
    <row r="243" spans="1:23">
      <c r="A243" s="11" t="str">
        <f t="shared" si="3"/>
        <v>Douglas Exchange Sale&amp;1</v>
      </c>
      <c r="B243" s="11" t="str">
        <f>VLOOKUP(C243,'Summation Index'!$A$2:$B$9956,2,FALSE)</f>
        <v>Douglas Exchange Sale</v>
      </c>
      <c r="C243" t="s">
        <v>233</v>
      </c>
      <c r="D243" t="s">
        <v>141</v>
      </c>
      <c r="E243">
        <v>2023</v>
      </c>
      <c r="F243">
        <v>1</v>
      </c>
      <c r="G243" s="389">
        <v>-34968</v>
      </c>
      <c r="H243" s="389">
        <v>0</v>
      </c>
      <c r="I243" s="214"/>
      <c r="J243" s="51"/>
      <c r="K243" s="51"/>
      <c r="L243" s="51"/>
      <c r="M243" s="51"/>
      <c r="N243" s="51"/>
      <c r="S243" s="48"/>
      <c r="T243" s="49"/>
      <c r="U243" s="51"/>
      <c r="V243" s="51"/>
      <c r="W243" s="51"/>
    </row>
    <row r="244" spans="1:23">
      <c r="A244" s="11" t="str">
        <f t="shared" si="3"/>
        <v>Douglas Exchange Sale&amp;2</v>
      </c>
      <c r="B244" s="11" t="str">
        <f>VLOOKUP(C244,'Summation Index'!$A$2:$B$9956,2,FALSE)</f>
        <v>Douglas Exchange Sale</v>
      </c>
      <c r="C244" t="s">
        <v>233</v>
      </c>
      <c r="D244" t="s">
        <v>141</v>
      </c>
      <c r="E244">
        <v>2023</v>
      </c>
      <c r="F244">
        <v>2</v>
      </c>
      <c r="G244" s="389">
        <v>-31584</v>
      </c>
      <c r="H244" s="389">
        <v>0</v>
      </c>
      <c r="I244" s="214"/>
      <c r="J244" s="51"/>
      <c r="K244" s="51"/>
      <c r="L244" s="51"/>
      <c r="M244" s="51"/>
      <c r="N244" s="51"/>
      <c r="S244" s="48"/>
      <c r="T244" s="49"/>
      <c r="U244" s="51"/>
      <c r="V244" s="51"/>
      <c r="W244" s="51"/>
    </row>
    <row r="245" spans="1:23">
      <c r="A245" s="11" t="str">
        <f t="shared" si="3"/>
        <v>Douglas Exchange Sale&amp;3</v>
      </c>
      <c r="B245" s="11" t="str">
        <f>VLOOKUP(C245,'Summation Index'!$A$2:$B$9956,2,FALSE)</f>
        <v>Douglas Exchange Sale</v>
      </c>
      <c r="C245" t="s">
        <v>233</v>
      </c>
      <c r="D245" t="s">
        <v>141</v>
      </c>
      <c r="E245">
        <v>2023</v>
      </c>
      <c r="F245">
        <v>3</v>
      </c>
      <c r="G245" s="389">
        <v>-34968</v>
      </c>
      <c r="H245" s="389">
        <v>0</v>
      </c>
      <c r="I245" s="214"/>
      <c r="J245" s="51"/>
      <c r="K245" s="51"/>
      <c r="L245" s="51"/>
      <c r="M245" s="51"/>
      <c r="N245" s="51"/>
      <c r="S245" s="48"/>
      <c r="T245" s="49"/>
      <c r="U245" s="51"/>
      <c r="V245" s="51"/>
      <c r="W245" s="51"/>
    </row>
    <row r="246" spans="1:23">
      <c r="A246" s="11" t="str">
        <f t="shared" si="3"/>
        <v>Douglas Exchange Sale&amp;4</v>
      </c>
      <c r="B246" s="11" t="str">
        <f>VLOOKUP(C246,'Summation Index'!$A$2:$B$9956,2,FALSE)</f>
        <v>Douglas Exchange Sale</v>
      </c>
      <c r="C246" t="s">
        <v>233</v>
      </c>
      <c r="D246" t="s">
        <v>141</v>
      </c>
      <c r="E246">
        <v>2023</v>
      </c>
      <c r="F246">
        <v>4</v>
      </c>
      <c r="G246" s="389">
        <v>-33840</v>
      </c>
      <c r="H246" s="389">
        <v>0</v>
      </c>
      <c r="I246" s="214"/>
      <c r="J246" s="51"/>
      <c r="K246" s="51"/>
      <c r="L246" s="51"/>
      <c r="M246" s="51"/>
      <c r="N246" s="51"/>
      <c r="S246" s="48"/>
      <c r="T246" s="49"/>
      <c r="U246" s="51"/>
      <c r="V246" s="51"/>
      <c r="W246" s="51"/>
    </row>
    <row r="247" spans="1:23">
      <c r="A247" s="11" t="str">
        <f t="shared" si="3"/>
        <v>Douglas Exchange Sale&amp;5</v>
      </c>
      <c r="B247" s="11" t="str">
        <f>VLOOKUP(C247,'Summation Index'!$A$2:$B$9956,2,FALSE)</f>
        <v>Douglas Exchange Sale</v>
      </c>
      <c r="C247" t="s">
        <v>233</v>
      </c>
      <c r="D247" t="s">
        <v>141</v>
      </c>
      <c r="E247">
        <v>2023</v>
      </c>
      <c r="F247">
        <v>5</v>
      </c>
      <c r="G247" s="389">
        <v>-34968</v>
      </c>
      <c r="H247" s="389">
        <v>0</v>
      </c>
      <c r="I247" s="214"/>
      <c r="J247" s="51"/>
      <c r="K247" s="51"/>
      <c r="L247" s="51"/>
      <c r="M247" s="51"/>
      <c r="N247" s="51"/>
      <c r="S247" s="48"/>
      <c r="T247" s="49"/>
      <c r="U247" s="51"/>
      <c r="V247" s="51"/>
      <c r="W247" s="51"/>
    </row>
    <row r="248" spans="1:23">
      <c r="A248" s="11" t="str">
        <f t="shared" si="3"/>
        <v>Douglas Exchange Sale&amp;6</v>
      </c>
      <c r="B248" s="11" t="str">
        <f>VLOOKUP(C248,'Summation Index'!$A$2:$B$9956,2,FALSE)</f>
        <v>Douglas Exchange Sale</v>
      </c>
      <c r="C248" t="s">
        <v>233</v>
      </c>
      <c r="D248" t="s">
        <v>141</v>
      </c>
      <c r="E248">
        <v>2023</v>
      </c>
      <c r="F248">
        <v>6</v>
      </c>
      <c r="G248" s="389">
        <v>-33840</v>
      </c>
      <c r="H248" s="389">
        <v>0</v>
      </c>
      <c r="I248" s="214"/>
      <c r="J248" s="51"/>
      <c r="K248" s="51"/>
      <c r="L248" s="51"/>
      <c r="M248" s="51"/>
      <c r="N248" s="51"/>
      <c r="S248" s="48"/>
      <c r="T248" s="49"/>
      <c r="U248" s="51"/>
      <c r="V248" s="51"/>
      <c r="W248" s="51"/>
    </row>
    <row r="249" spans="1:23">
      <c r="A249" s="11" t="str">
        <f t="shared" si="3"/>
        <v>Douglas Exchange Sale&amp;7</v>
      </c>
      <c r="B249" s="11" t="str">
        <f>VLOOKUP(C249,'Summation Index'!$A$2:$B$9956,2,FALSE)</f>
        <v>Douglas Exchange Sale</v>
      </c>
      <c r="C249" t="s">
        <v>233</v>
      </c>
      <c r="D249" t="s">
        <v>141</v>
      </c>
      <c r="E249">
        <v>2023</v>
      </c>
      <c r="F249">
        <v>7</v>
      </c>
      <c r="G249" s="389">
        <v>-34968</v>
      </c>
      <c r="H249" s="389">
        <v>0</v>
      </c>
      <c r="I249" s="214"/>
      <c r="J249" s="51"/>
      <c r="K249" s="51"/>
      <c r="L249" s="51"/>
      <c r="M249" s="51"/>
      <c r="N249" s="51"/>
      <c r="S249" s="48"/>
      <c r="T249" s="49"/>
      <c r="U249" s="51"/>
      <c r="V249" s="51"/>
      <c r="W249" s="51"/>
    </row>
    <row r="250" spans="1:23">
      <c r="A250" s="11" t="str">
        <f t="shared" si="3"/>
        <v>Douglas Exchange Sale&amp;8</v>
      </c>
      <c r="B250" s="11" t="str">
        <f>VLOOKUP(C250,'Summation Index'!$A$2:$B$9956,2,FALSE)</f>
        <v>Douglas Exchange Sale</v>
      </c>
      <c r="C250" t="s">
        <v>233</v>
      </c>
      <c r="D250" t="s">
        <v>141</v>
      </c>
      <c r="E250">
        <v>2023</v>
      </c>
      <c r="F250">
        <v>8</v>
      </c>
      <c r="G250" s="389">
        <v>-34968</v>
      </c>
      <c r="H250" s="389">
        <v>0</v>
      </c>
      <c r="I250" s="214"/>
      <c r="J250" s="51"/>
      <c r="K250" s="51"/>
      <c r="L250" s="51"/>
      <c r="M250" s="51"/>
      <c r="N250" s="51"/>
      <c r="S250" s="48"/>
      <c r="T250" s="49"/>
      <c r="U250" s="51"/>
      <c r="V250" s="51"/>
      <c r="W250" s="51"/>
    </row>
    <row r="251" spans="1:23">
      <c r="A251" s="11" t="str">
        <f t="shared" si="3"/>
        <v>Douglas Exchange Sale&amp;9</v>
      </c>
      <c r="B251" s="11" t="str">
        <f>VLOOKUP(C251,'Summation Index'!$A$2:$B$9956,2,FALSE)</f>
        <v>Douglas Exchange Sale</v>
      </c>
      <c r="C251" t="s">
        <v>233</v>
      </c>
      <c r="D251" t="s">
        <v>141</v>
      </c>
      <c r="E251">
        <v>2023</v>
      </c>
      <c r="F251">
        <v>9</v>
      </c>
      <c r="G251" s="389">
        <v>-33840</v>
      </c>
      <c r="H251" s="389">
        <v>0</v>
      </c>
      <c r="I251" s="214"/>
      <c r="J251" s="51"/>
      <c r="K251" s="51"/>
      <c r="L251" s="51"/>
      <c r="M251" s="51"/>
      <c r="N251" s="51"/>
      <c r="S251" s="48"/>
      <c r="T251" s="49"/>
      <c r="U251" s="51"/>
      <c r="V251" s="51"/>
      <c r="W251" s="51"/>
    </row>
    <row r="252" spans="1:23">
      <c r="A252" s="11" t="str">
        <f t="shared" si="3"/>
        <v>Douglas Exchange Sale&amp;10</v>
      </c>
      <c r="B252" s="11" t="str">
        <f>VLOOKUP(C252,'Summation Index'!$A$2:$B$9956,2,FALSE)</f>
        <v>Douglas Exchange Sale</v>
      </c>
      <c r="C252" t="s">
        <v>233</v>
      </c>
      <c r="D252" t="s">
        <v>141</v>
      </c>
      <c r="E252">
        <v>2023</v>
      </c>
      <c r="F252">
        <v>10</v>
      </c>
      <c r="G252" s="389">
        <v>-34968</v>
      </c>
      <c r="H252" s="389">
        <v>0</v>
      </c>
      <c r="I252" s="214"/>
      <c r="J252" s="51"/>
      <c r="K252" s="51"/>
      <c r="L252" s="51"/>
      <c r="M252" s="51"/>
      <c r="N252" s="51"/>
      <c r="S252" s="48"/>
      <c r="T252" s="49"/>
      <c r="U252" s="51"/>
      <c r="V252" s="51"/>
      <c r="W252" s="51"/>
    </row>
    <row r="253" spans="1:23">
      <c r="A253" s="11" t="str">
        <f t="shared" si="3"/>
        <v>Douglas Exchange Sale&amp;11</v>
      </c>
      <c r="B253" s="11" t="str">
        <f>VLOOKUP(C253,'Summation Index'!$A$2:$B$9956,2,FALSE)</f>
        <v>Douglas Exchange Sale</v>
      </c>
      <c r="C253" t="s">
        <v>233</v>
      </c>
      <c r="D253" t="s">
        <v>141</v>
      </c>
      <c r="E253">
        <v>2023</v>
      </c>
      <c r="F253">
        <v>11</v>
      </c>
      <c r="G253" s="389">
        <v>-33840</v>
      </c>
      <c r="H253" s="389">
        <v>0</v>
      </c>
      <c r="I253" s="214"/>
      <c r="J253" s="51"/>
      <c r="K253" s="51"/>
      <c r="L253" s="51"/>
      <c r="M253" s="51"/>
      <c r="N253" s="51"/>
      <c r="S253" s="48"/>
      <c r="T253" s="49"/>
      <c r="U253" s="51"/>
      <c r="V253" s="51"/>
      <c r="W253" s="51"/>
    </row>
    <row r="254" spans="1:23">
      <c r="A254" s="11" t="str">
        <f t="shared" si="3"/>
        <v>Douglas Exchange Sale&amp;12</v>
      </c>
      <c r="B254" s="11" t="str">
        <f>VLOOKUP(C254,'Summation Index'!$A$2:$B$9956,2,FALSE)</f>
        <v>Douglas Exchange Sale</v>
      </c>
      <c r="C254" t="s">
        <v>233</v>
      </c>
      <c r="D254" t="s">
        <v>141</v>
      </c>
      <c r="E254">
        <v>2023</v>
      </c>
      <c r="F254">
        <v>12</v>
      </c>
      <c r="G254" s="389">
        <v>-34968</v>
      </c>
      <c r="H254" s="389">
        <v>0</v>
      </c>
      <c r="I254" s="214"/>
      <c r="J254" s="51"/>
      <c r="K254" s="51"/>
      <c r="L254" s="51"/>
      <c r="M254" s="51"/>
      <c r="N254" s="51"/>
      <c r="S254" s="48"/>
      <c r="T254" s="49"/>
      <c r="U254" s="51"/>
      <c r="V254" s="51"/>
      <c r="W254" s="51"/>
    </row>
    <row r="255" spans="1:23">
      <c r="A255" s="11" t="str">
        <f t="shared" si="3"/>
        <v>Small Power&amp;1</v>
      </c>
      <c r="B255" s="11" t="str">
        <f>VLOOKUP(C255,'Summation Index'!$A$2:$B$9956,2,FALSE)</f>
        <v>Small Power</v>
      </c>
      <c r="C255" t="s">
        <v>234</v>
      </c>
      <c r="D255" t="s">
        <v>141</v>
      </c>
      <c r="E255">
        <v>2023</v>
      </c>
      <c r="F255">
        <v>1</v>
      </c>
      <c r="G255" s="389">
        <v>537.10845900000004</v>
      </c>
      <c r="H255" s="389">
        <v>40.8202438</v>
      </c>
      <c r="I255" s="214"/>
      <c r="J255" s="51"/>
      <c r="K255" s="51"/>
      <c r="L255" s="51"/>
      <c r="M255" s="51"/>
      <c r="N255" s="51"/>
      <c r="S255" s="48"/>
      <c r="T255" s="49"/>
      <c r="U255" s="51"/>
      <c r="V255" s="51"/>
      <c r="W255" s="51"/>
    </row>
    <row r="256" spans="1:23">
      <c r="A256" s="11" t="str">
        <f t="shared" si="3"/>
        <v>Small Power&amp;2</v>
      </c>
      <c r="B256" s="11" t="str">
        <f>VLOOKUP(C256,'Summation Index'!$A$2:$B$9956,2,FALSE)</f>
        <v>Small Power</v>
      </c>
      <c r="C256" t="s">
        <v>234</v>
      </c>
      <c r="D256" t="s">
        <v>141</v>
      </c>
      <c r="E256">
        <v>2023</v>
      </c>
      <c r="F256">
        <v>2</v>
      </c>
      <c r="G256" s="389">
        <v>705.90239999999994</v>
      </c>
      <c r="H256" s="389">
        <v>53.648582500000003</v>
      </c>
      <c r="I256" s="214"/>
      <c r="J256" s="51"/>
      <c r="K256" s="51"/>
      <c r="L256" s="51"/>
      <c r="M256" s="51"/>
      <c r="N256" s="51"/>
      <c r="S256" s="48"/>
      <c r="T256" s="49"/>
      <c r="U256" s="51"/>
      <c r="V256" s="51"/>
      <c r="W256" s="51"/>
    </row>
    <row r="257" spans="1:23">
      <c r="A257" s="11" t="str">
        <f t="shared" si="3"/>
        <v>Small Power&amp;3</v>
      </c>
      <c r="B257" s="11" t="str">
        <f>VLOOKUP(C257,'Summation Index'!$A$2:$B$9956,2,FALSE)</f>
        <v>Small Power</v>
      </c>
      <c r="C257" t="s">
        <v>234</v>
      </c>
      <c r="D257" t="s">
        <v>141</v>
      </c>
      <c r="E257">
        <v>2023</v>
      </c>
      <c r="F257">
        <v>3</v>
      </c>
      <c r="G257" s="389">
        <v>852.86950000000002</v>
      </c>
      <c r="H257" s="389">
        <v>31.5561714</v>
      </c>
      <c r="I257" s="214"/>
      <c r="J257" s="51"/>
      <c r="K257" s="51"/>
      <c r="L257" s="51"/>
      <c r="M257" s="51"/>
      <c r="N257" s="51"/>
      <c r="S257" s="48"/>
      <c r="T257" s="49"/>
      <c r="U257" s="51"/>
      <c r="V257" s="51"/>
      <c r="W257" s="51"/>
    </row>
    <row r="258" spans="1:23">
      <c r="A258" s="11" t="str">
        <f t="shared" si="3"/>
        <v>Small Power&amp;4</v>
      </c>
      <c r="B258" s="11" t="str">
        <f>VLOOKUP(C258,'Summation Index'!$A$2:$B$9956,2,FALSE)</f>
        <v>Small Power</v>
      </c>
      <c r="C258" t="s">
        <v>234</v>
      </c>
      <c r="D258" t="s">
        <v>141</v>
      </c>
      <c r="E258">
        <v>2023</v>
      </c>
      <c r="F258">
        <v>4</v>
      </c>
      <c r="G258" s="389">
        <v>773.58240000000001</v>
      </c>
      <c r="H258" s="389">
        <v>28.62255</v>
      </c>
      <c r="I258" s="214"/>
      <c r="J258" s="51"/>
      <c r="K258" s="51"/>
      <c r="L258" s="51"/>
      <c r="M258" s="51"/>
      <c r="N258" s="51"/>
      <c r="S258" s="48"/>
      <c r="T258" s="49"/>
      <c r="U258" s="51"/>
      <c r="V258" s="51"/>
      <c r="W258" s="51"/>
    </row>
    <row r="259" spans="1:23">
      <c r="A259" s="11" t="str">
        <f t="shared" si="3"/>
        <v>Small Power&amp;5</v>
      </c>
      <c r="B259" s="11" t="str">
        <f>VLOOKUP(C259,'Summation Index'!$A$2:$B$9956,2,FALSE)</f>
        <v>Small Power</v>
      </c>
      <c r="C259" t="s">
        <v>234</v>
      </c>
      <c r="D259" t="s">
        <v>141</v>
      </c>
      <c r="E259">
        <v>2023</v>
      </c>
      <c r="F259">
        <v>5</v>
      </c>
      <c r="G259" s="389">
        <v>508.78440000000001</v>
      </c>
      <c r="H259" s="389">
        <v>18.825023699999999</v>
      </c>
      <c r="I259" s="214"/>
      <c r="J259" s="51"/>
      <c r="K259" s="51"/>
      <c r="L259" s="51"/>
      <c r="M259" s="51"/>
      <c r="N259" s="51"/>
      <c r="S259" s="48"/>
      <c r="T259" s="49"/>
      <c r="U259" s="51"/>
      <c r="V259" s="51"/>
      <c r="W259" s="51"/>
    </row>
    <row r="260" spans="1:23">
      <c r="A260" s="11" t="str">
        <f t="shared" si="3"/>
        <v>Small Power&amp;6</v>
      </c>
      <c r="B260" s="11" t="str">
        <f>VLOOKUP(C260,'Summation Index'!$A$2:$B$9956,2,FALSE)</f>
        <v>Small Power</v>
      </c>
      <c r="C260" t="s">
        <v>234</v>
      </c>
      <c r="D260" t="s">
        <v>141</v>
      </c>
      <c r="E260">
        <v>2023</v>
      </c>
      <c r="F260">
        <v>6</v>
      </c>
      <c r="G260" s="389">
        <v>140.0976</v>
      </c>
      <c r="H260" s="389">
        <v>5.1836113900000003</v>
      </c>
      <c r="I260" s="214"/>
      <c r="J260" s="51"/>
      <c r="K260" s="51"/>
      <c r="L260" s="51"/>
      <c r="M260" s="51"/>
      <c r="N260" s="51"/>
      <c r="S260" s="48"/>
      <c r="T260" s="49"/>
      <c r="U260" s="51"/>
      <c r="V260" s="51"/>
      <c r="W260" s="51"/>
    </row>
    <row r="261" spans="1:23">
      <c r="A261" s="11" t="str">
        <f t="shared" si="3"/>
        <v>Small Power&amp;7</v>
      </c>
      <c r="B261" s="11" t="str">
        <f>VLOOKUP(C261,'Summation Index'!$A$2:$B$9956,2,FALSE)</f>
        <v>Small Power</v>
      </c>
      <c r="C261" t="s">
        <v>234</v>
      </c>
      <c r="D261" t="s">
        <v>141</v>
      </c>
      <c r="E261">
        <v>2023</v>
      </c>
      <c r="F261">
        <v>7</v>
      </c>
      <c r="G261" s="389">
        <v>10.490399999999999</v>
      </c>
      <c r="H261" s="389">
        <v>0.47206799999999999</v>
      </c>
      <c r="I261" s="214"/>
      <c r="J261" s="51"/>
      <c r="K261" s="51"/>
      <c r="L261" s="51"/>
      <c r="M261" s="51"/>
      <c r="N261" s="51"/>
      <c r="S261" s="48"/>
      <c r="T261" s="49"/>
      <c r="U261" s="51"/>
      <c r="V261" s="51"/>
      <c r="W261" s="51"/>
    </row>
    <row r="262" spans="1:23">
      <c r="A262" s="11" t="str">
        <f t="shared" si="3"/>
        <v>Small Power&amp;8</v>
      </c>
      <c r="B262" s="11" t="str">
        <f>VLOOKUP(C262,'Summation Index'!$A$2:$B$9956,2,FALSE)</f>
        <v>Small Power</v>
      </c>
      <c r="C262" t="s">
        <v>234</v>
      </c>
      <c r="D262" t="s">
        <v>141</v>
      </c>
      <c r="E262">
        <v>2023</v>
      </c>
      <c r="F262">
        <v>8</v>
      </c>
      <c r="G262" s="389">
        <v>0</v>
      </c>
      <c r="H262" s="389">
        <v>0</v>
      </c>
      <c r="I262" s="214"/>
      <c r="J262" s="51"/>
      <c r="K262" s="51"/>
      <c r="L262" s="51"/>
      <c r="M262" s="51"/>
      <c r="N262" s="51"/>
      <c r="S262" s="48"/>
      <c r="T262" s="49"/>
      <c r="U262" s="51"/>
      <c r="V262" s="51"/>
      <c r="W262" s="51"/>
    </row>
    <row r="263" spans="1:23">
      <c r="A263" s="11" t="str">
        <f t="shared" si="3"/>
        <v>Small Power&amp;9</v>
      </c>
      <c r="B263" s="11" t="str">
        <f>VLOOKUP(C263,'Summation Index'!$A$2:$B$9956,2,FALSE)</f>
        <v>Small Power</v>
      </c>
      <c r="C263" t="s">
        <v>234</v>
      </c>
      <c r="D263" t="s">
        <v>141</v>
      </c>
      <c r="E263">
        <v>2023</v>
      </c>
      <c r="F263">
        <v>9</v>
      </c>
      <c r="G263" s="389">
        <v>0</v>
      </c>
      <c r="H263" s="389">
        <v>0</v>
      </c>
      <c r="I263" s="214"/>
      <c r="J263" s="51"/>
      <c r="K263" s="51"/>
      <c r="L263" s="51"/>
      <c r="M263" s="51"/>
      <c r="N263" s="51"/>
      <c r="S263" s="48"/>
      <c r="T263" s="49"/>
      <c r="U263" s="51"/>
      <c r="V263" s="51"/>
      <c r="W263" s="51"/>
    </row>
    <row r="264" spans="1:23">
      <c r="A264" s="11" t="str">
        <f t="shared" si="3"/>
        <v>Small Power&amp;10</v>
      </c>
      <c r="B264" s="11" t="str">
        <f>VLOOKUP(C264,'Summation Index'!$A$2:$B$9956,2,FALSE)</f>
        <v>Small Power</v>
      </c>
      <c r="C264" t="s">
        <v>234</v>
      </c>
      <c r="D264" t="s">
        <v>141</v>
      </c>
      <c r="E264">
        <v>2023</v>
      </c>
      <c r="F264">
        <v>10</v>
      </c>
      <c r="G264" s="389">
        <v>5.2451999999999996</v>
      </c>
      <c r="H264" s="389">
        <v>0.23603399999999999</v>
      </c>
      <c r="I264" s="214"/>
      <c r="J264" s="51"/>
      <c r="K264" s="51"/>
      <c r="L264" s="51"/>
      <c r="M264" s="51"/>
      <c r="N264" s="51"/>
      <c r="S264" s="48"/>
      <c r="T264" s="49"/>
      <c r="U264" s="51"/>
      <c r="V264" s="51"/>
      <c r="W264" s="51"/>
    </row>
    <row r="265" spans="1:23">
      <c r="A265" s="11" t="str">
        <f t="shared" si="3"/>
        <v>Small Power&amp;11</v>
      </c>
      <c r="B265" s="11" t="str">
        <f>VLOOKUP(C265,'Summation Index'!$A$2:$B$9956,2,FALSE)</f>
        <v>Small Power</v>
      </c>
      <c r="C265" t="s">
        <v>234</v>
      </c>
      <c r="D265" t="s">
        <v>141</v>
      </c>
      <c r="E265">
        <v>2023</v>
      </c>
      <c r="F265">
        <v>11</v>
      </c>
      <c r="G265" s="389">
        <v>96.444000000000003</v>
      </c>
      <c r="H265" s="389">
        <v>7.3297439999999998</v>
      </c>
      <c r="I265" s="214"/>
      <c r="J265" s="51"/>
      <c r="K265" s="51"/>
      <c r="L265" s="51"/>
      <c r="M265" s="51"/>
      <c r="N265" s="51"/>
      <c r="S265" s="48"/>
      <c r="T265" s="49"/>
      <c r="U265" s="51"/>
      <c r="V265" s="51"/>
      <c r="W265" s="51"/>
    </row>
    <row r="266" spans="1:23">
      <c r="A266" s="11" t="str">
        <f t="shared" si="3"/>
        <v>Small Power&amp;12</v>
      </c>
      <c r="B266" s="11" t="str">
        <f>VLOOKUP(C266,'Summation Index'!$A$2:$B$9956,2,FALSE)</f>
        <v>Small Power</v>
      </c>
      <c r="C266" t="s">
        <v>234</v>
      </c>
      <c r="D266" t="s">
        <v>141</v>
      </c>
      <c r="E266">
        <v>2023</v>
      </c>
      <c r="F266">
        <v>12</v>
      </c>
      <c r="G266" s="389">
        <v>168.89544699999999</v>
      </c>
      <c r="H266" s="389">
        <v>12.8360538</v>
      </c>
      <c r="I266" s="214"/>
      <c r="J266" s="51"/>
      <c r="K266" s="51"/>
      <c r="L266" s="51"/>
      <c r="M266" s="51"/>
      <c r="N266" s="51"/>
      <c r="S266" s="48"/>
      <c r="T266" s="49"/>
      <c r="U266" s="51"/>
      <c r="V266" s="51"/>
      <c r="W266" s="51"/>
    </row>
    <row r="267" spans="1:23">
      <c r="A267" s="11" t="str">
        <f t="shared" si="3"/>
        <v>Small Power&amp;1</v>
      </c>
      <c r="B267" s="11" t="str">
        <f>VLOOKUP(C267,'Summation Index'!$A$2:$B$9956,2,FALSE)</f>
        <v>Small Power</v>
      </c>
      <c r="C267" t="s">
        <v>235</v>
      </c>
      <c r="D267" t="s">
        <v>141</v>
      </c>
      <c r="E267">
        <v>2023</v>
      </c>
      <c r="F267">
        <v>1</v>
      </c>
      <c r="G267" s="389">
        <v>168.06960000000001</v>
      </c>
      <c r="H267" s="389">
        <v>13.7817068</v>
      </c>
      <c r="I267" s="214"/>
      <c r="J267" s="51"/>
      <c r="K267" s="51"/>
      <c r="L267" s="51"/>
      <c r="M267" s="51"/>
      <c r="N267" s="51"/>
      <c r="S267" s="48"/>
      <c r="T267" s="49"/>
      <c r="U267" s="51"/>
      <c r="V267" s="51"/>
      <c r="W267" s="51"/>
    </row>
    <row r="268" spans="1:23">
      <c r="A268" s="11" t="str">
        <f t="shared" si="3"/>
        <v>Small Power&amp;2</v>
      </c>
      <c r="B268" s="11" t="str">
        <f>VLOOKUP(C268,'Summation Index'!$A$2:$B$9956,2,FALSE)</f>
        <v>Small Power</v>
      </c>
      <c r="C268" t="s">
        <v>235</v>
      </c>
      <c r="D268" t="s">
        <v>141</v>
      </c>
      <c r="E268">
        <v>2023</v>
      </c>
      <c r="F268">
        <v>2</v>
      </c>
      <c r="G268" s="389">
        <v>183.2544</v>
      </c>
      <c r="H268" s="389">
        <v>15.026861200000001</v>
      </c>
      <c r="I268" s="214"/>
      <c r="J268" s="51"/>
      <c r="K268" s="51"/>
      <c r="L268" s="51"/>
      <c r="M268" s="51"/>
      <c r="N268" s="51"/>
      <c r="S268" s="48"/>
      <c r="T268" s="49"/>
      <c r="U268" s="51"/>
      <c r="V268" s="51"/>
      <c r="W268" s="51"/>
    </row>
    <row r="269" spans="1:23">
      <c r="A269" s="11" t="str">
        <f t="shared" si="3"/>
        <v>Small Power&amp;3</v>
      </c>
      <c r="B269" s="11" t="str">
        <f>VLOOKUP(C269,'Summation Index'!$A$2:$B$9956,2,FALSE)</f>
        <v>Small Power</v>
      </c>
      <c r="C269" t="s">
        <v>235</v>
      </c>
      <c r="D269" t="s">
        <v>141</v>
      </c>
      <c r="E269">
        <v>2023</v>
      </c>
      <c r="F269">
        <v>3</v>
      </c>
      <c r="G269" s="389">
        <v>212.93279999999999</v>
      </c>
      <c r="H269" s="389">
        <v>8.5173120000000004</v>
      </c>
      <c r="I269" s="214"/>
      <c r="J269" s="51"/>
      <c r="K269" s="51"/>
      <c r="L269" s="51"/>
      <c r="M269" s="51"/>
      <c r="N269" s="51"/>
      <c r="S269" s="48"/>
      <c r="T269" s="49"/>
      <c r="U269" s="51"/>
      <c r="V269" s="51"/>
      <c r="W269" s="51"/>
    </row>
    <row r="270" spans="1:23">
      <c r="A270" s="11" t="str">
        <f t="shared" si="3"/>
        <v>Small Power&amp;4</v>
      </c>
      <c r="B270" s="11" t="str">
        <f>VLOOKUP(C270,'Summation Index'!$A$2:$B$9956,2,FALSE)</f>
        <v>Small Power</v>
      </c>
      <c r="C270" t="s">
        <v>235</v>
      </c>
      <c r="D270" t="s">
        <v>141</v>
      </c>
      <c r="E270">
        <v>2023</v>
      </c>
      <c r="F270">
        <v>4</v>
      </c>
      <c r="G270" s="389">
        <v>444.52800000000002</v>
      </c>
      <c r="H270" s="389">
        <v>17.781120000000001</v>
      </c>
      <c r="I270" s="214"/>
      <c r="J270" s="51"/>
      <c r="K270" s="51"/>
      <c r="L270" s="51"/>
      <c r="M270" s="51"/>
      <c r="N270" s="51"/>
      <c r="S270" s="48"/>
      <c r="T270" s="49"/>
      <c r="U270" s="51"/>
      <c r="V270" s="51"/>
      <c r="W270" s="51"/>
    </row>
    <row r="271" spans="1:23">
      <c r="A271" s="11" t="str">
        <f t="shared" ref="A271:A334" si="4">B271&amp;"&amp;"&amp;F271</f>
        <v>Small Power&amp;5</v>
      </c>
      <c r="B271" s="11" t="str">
        <f>VLOOKUP(C271,'Summation Index'!$A$2:$B$9956,2,FALSE)</f>
        <v>Small Power</v>
      </c>
      <c r="C271" t="s">
        <v>235</v>
      </c>
      <c r="D271" t="s">
        <v>141</v>
      </c>
      <c r="E271">
        <v>2023</v>
      </c>
      <c r="F271">
        <v>5</v>
      </c>
      <c r="G271" s="389">
        <v>398.41199999999998</v>
      </c>
      <c r="H271" s="389">
        <v>15.93648</v>
      </c>
      <c r="I271" s="214"/>
      <c r="J271" s="51"/>
      <c r="K271" s="51"/>
      <c r="L271" s="51"/>
      <c r="M271" s="51"/>
      <c r="N271" s="51"/>
      <c r="S271" s="48"/>
      <c r="T271" s="49"/>
      <c r="U271" s="51"/>
      <c r="V271" s="51"/>
      <c r="W271" s="51"/>
    </row>
    <row r="272" spans="1:23">
      <c r="A272" s="11" t="str">
        <f t="shared" si="4"/>
        <v>Small Power&amp;6</v>
      </c>
      <c r="B272" s="11" t="str">
        <f>VLOOKUP(C272,'Summation Index'!$A$2:$B$9956,2,FALSE)</f>
        <v>Small Power</v>
      </c>
      <c r="C272" t="s">
        <v>235</v>
      </c>
      <c r="D272" t="s">
        <v>141</v>
      </c>
      <c r="E272">
        <v>2023</v>
      </c>
      <c r="F272">
        <v>6</v>
      </c>
      <c r="G272" s="389">
        <v>230.68799999999999</v>
      </c>
      <c r="H272" s="389">
        <v>9.2275200000000002</v>
      </c>
      <c r="I272" s="214"/>
      <c r="J272" s="51"/>
      <c r="K272" s="51"/>
      <c r="L272" s="51"/>
      <c r="M272" s="51"/>
      <c r="N272" s="51"/>
      <c r="S272" s="48"/>
      <c r="T272" s="49"/>
      <c r="U272" s="51"/>
      <c r="V272" s="51"/>
      <c r="W272" s="51"/>
    </row>
    <row r="273" spans="1:23">
      <c r="A273" s="11" t="str">
        <f t="shared" si="4"/>
        <v>Small Power&amp;7</v>
      </c>
      <c r="B273" s="11" t="str">
        <f>VLOOKUP(C273,'Summation Index'!$A$2:$B$9956,2,FALSE)</f>
        <v>Small Power</v>
      </c>
      <c r="C273" t="s">
        <v>235</v>
      </c>
      <c r="D273" t="s">
        <v>141</v>
      </c>
      <c r="E273">
        <v>2023</v>
      </c>
      <c r="F273">
        <v>7</v>
      </c>
      <c r="G273" s="389">
        <v>215.6112</v>
      </c>
      <c r="H273" s="389">
        <v>10.564949</v>
      </c>
      <c r="I273" s="214"/>
      <c r="J273" s="51"/>
      <c r="K273" s="51"/>
      <c r="L273" s="51"/>
      <c r="M273" s="51"/>
      <c r="N273" s="51"/>
      <c r="S273" s="48"/>
      <c r="T273" s="49"/>
      <c r="U273" s="51"/>
      <c r="V273" s="51"/>
      <c r="W273" s="51"/>
    </row>
    <row r="274" spans="1:23">
      <c r="A274" s="11" t="str">
        <f t="shared" si="4"/>
        <v>Small Power&amp;8</v>
      </c>
      <c r="B274" s="11" t="str">
        <f>VLOOKUP(C274,'Summation Index'!$A$2:$B$9956,2,FALSE)</f>
        <v>Small Power</v>
      </c>
      <c r="C274" t="s">
        <v>235</v>
      </c>
      <c r="D274" t="s">
        <v>141</v>
      </c>
      <c r="E274">
        <v>2023</v>
      </c>
      <c r="F274">
        <v>8</v>
      </c>
      <c r="G274" s="389">
        <v>187.488</v>
      </c>
      <c r="H274" s="389">
        <v>9.1869119999999995</v>
      </c>
      <c r="I274" s="214"/>
      <c r="J274" s="51"/>
      <c r="K274" s="51"/>
      <c r="L274" s="51"/>
      <c r="M274" s="51"/>
      <c r="N274" s="51"/>
      <c r="S274" s="48"/>
      <c r="T274" s="49"/>
      <c r="U274" s="51"/>
      <c r="V274" s="51"/>
      <c r="W274" s="51"/>
    </row>
    <row r="275" spans="1:23">
      <c r="A275" s="11" t="str">
        <f t="shared" si="4"/>
        <v>Small Power&amp;9</v>
      </c>
      <c r="B275" s="11" t="str">
        <f>VLOOKUP(C275,'Summation Index'!$A$2:$B$9956,2,FALSE)</f>
        <v>Small Power</v>
      </c>
      <c r="C275" t="s">
        <v>235</v>
      </c>
      <c r="D275" t="s">
        <v>141</v>
      </c>
      <c r="E275">
        <v>2023</v>
      </c>
      <c r="F275">
        <v>9</v>
      </c>
      <c r="G275" s="389">
        <v>133.488</v>
      </c>
      <c r="H275" s="389">
        <v>6.5409119999999996</v>
      </c>
      <c r="I275" s="214"/>
      <c r="J275" s="51"/>
      <c r="K275" s="51"/>
      <c r="L275" s="51"/>
      <c r="M275" s="51"/>
      <c r="N275" s="51"/>
      <c r="S275" s="48"/>
      <c r="T275" s="49"/>
      <c r="U275" s="51"/>
      <c r="V275" s="51"/>
      <c r="W275" s="51"/>
    </row>
    <row r="276" spans="1:23">
      <c r="A276" s="11" t="str">
        <f t="shared" si="4"/>
        <v>Small Power&amp;10</v>
      </c>
      <c r="B276" s="11" t="str">
        <f>VLOOKUP(C276,'Summation Index'!$A$2:$B$9956,2,FALSE)</f>
        <v>Small Power</v>
      </c>
      <c r="C276" t="s">
        <v>235</v>
      </c>
      <c r="D276" t="s">
        <v>141</v>
      </c>
      <c r="E276">
        <v>2023</v>
      </c>
      <c r="F276">
        <v>10</v>
      </c>
      <c r="G276" s="389">
        <v>174.096</v>
      </c>
      <c r="H276" s="389">
        <v>8.5307040000000001</v>
      </c>
      <c r="I276" s="214"/>
      <c r="J276" s="51"/>
      <c r="K276" s="51"/>
      <c r="L276" s="51"/>
      <c r="M276" s="51"/>
      <c r="N276" s="51"/>
      <c r="S276" s="48"/>
      <c r="T276" s="49"/>
      <c r="U276" s="51"/>
      <c r="V276" s="51"/>
      <c r="W276" s="51"/>
    </row>
    <row r="277" spans="1:23">
      <c r="A277" s="11" t="str">
        <f t="shared" si="4"/>
        <v>Small Power&amp;11</v>
      </c>
      <c r="B277" s="11" t="str">
        <f>VLOOKUP(C277,'Summation Index'!$A$2:$B$9956,2,FALSE)</f>
        <v>Small Power</v>
      </c>
      <c r="C277" t="s">
        <v>235</v>
      </c>
      <c r="D277" t="s">
        <v>141</v>
      </c>
      <c r="E277">
        <v>2023</v>
      </c>
      <c r="F277">
        <v>11</v>
      </c>
      <c r="G277" s="389">
        <v>241.05600000000001</v>
      </c>
      <c r="H277" s="389">
        <v>19.766591999999999</v>
      </c>
      <c r="I277" s="214"/>
      <c r="J277" s="51"/>
      <c r="K277" s="51"/>
      <c r="L277" s="51"/>
      <c r="M277" s="51"/>
      <c r="N277" s="51"/>
      <c r="S277" s="48"/>
      <c r="T277" s="49"/>
      <c r="U277" s="51"/>
      <c r="V277" s="51"/>
      <c r="W277" s="51"/>
    </row>
    <row r="278" spans="1:23">
      <c r="A278" s="11" t="str">
        <f t="shared" si="4"/>
        <v>Small Power&amp;12</v>
      </c>
      <c r="B278" s="11" t="str">
        <f>VLOOKUP(C278,'Summation Index'!$A$2:$B$9956,2,FALSE)</f>
        <v>Small Power</v>
      </c>
      <c r="C278" t="s">
        <v>235</v>
      </c>
      <c r="D278" t="s">
        <v>141</v>
      </c>
      <c r="E278">
        <v>2023</v>
      </c>
      <c r="F278">
        <v>12</v>
      </c>
      <c r="G278" s="389">
        <v>183.47040000000001</v>
      </c>
      <c r="H278" s="389">
        <v>15.044572799999999</v>
      </c>
      <c r="I278" s="214"/>
      <c r="J278" s="51"/>
      <c r="K278" s="51"/>
      <c r="L278" s="51"/>
      <c r="M278" s="51"/>
      <c r="N278" s="51"/>
      <c r="S278" s="48"/>
      <c r="T278" s="49"/>
      <c r="U278" s="51"/>
      <c r="V278" s="51"/>
      <c r="W278" s="51"/>
    </row>
    <row r="279" spans="1:23">
      <c r="A279" s="11" t="str">
        <f t="shared" si="4"/>
        <v>Kettle Falls&amp;1</v>
      </c>
      <c r="B279" s="11" t="str">
        <f>VLOOKUP(C279,'Summation Index'!$A$2:$B$9956,2,FALSE)</f>
        <v>Kettle Falls</v>
      </c>
      <c r="C279" t="s">
        <v>236</v>
      </c>
      <c r="D279" t="s">
        <v>141</v>
      </c>
      <c r="E279">
        <v>2023</v>
      </c>
      <c r="F279">
        <v>1</v>
      </c>
      <c r="G279" s="389">
        <v>28231.466799999998</v>
      </c>
      <c r="H279" s="389">
        <v>661.6191</v>
      </c>
      <c r="I279" s="214"/>
      <c r="J279" s="51"/>
      <c r="K279" s="51"/>
      <c r="L279" s="51"/>
      <c r="M279" s="51"/>
      <c r="N279" s="51"/>
      <c r="S279" s="48"/>
      <c r="T279" s="49"/>
      <c r="U279" s="51"/>
      <c r="V279" s="51"/>
      <c r="W279" s="51"/>
    </row>
    <row r="280" spans="1:23">
      <c r="A280" s="11" t="str">
        <f t="shared" si="4"/>
        <v>Kettle Falls&amp;2</v>
      </c>
      <c r="B280" s="11" t="str">
        <f>VLOOKUP(C280,'Summation Index'!$A$2:$B$9956,2,FALSE)</f>
        <v>Kettle Falls</v>
      </c>
      <c r="C280" t="s">
        <v>236</v>
      </c>
      <c r="D280" t="s">
        <v>141</v>
      </c>
      <c r="E280">
        <v>2023</v>
      </c>
      <c r="F280">
        <v>2</v>
      </c>
      <c r="G280" s="389">
        <v>20261.849999999999</v>
      </c>
      <c r="H280" s="389">
        <v>492.51483200000001</v>
      </c>
      <c r="I280" s="214"/>
      <c r="J280" s="51"/>
      <c r="K280" s="51"/>
      <c r="L280" s="51"/>
      <c r="M280" s="51"/>
      <c r="N280" s="51"/>
      <c r="S280" s="48"/>
      <c r="T280" s="49"/>
      <c r="U280" s="51"/>
      <c r="V280" s="51"/>
      <c r="W280" s="51"/>
    </row>
    <row r="281" spans="1:23">
      <c r="A281" s="11" t="str">
        <f t="shared" si="4"/>
        <v>Kettle Falls&amp;3</v>
      </c>
      <c r="B281" s="11" t="str">
        <f>VLOOKUP(C281,'Summation Index'!$A$2:$B$9956,2,FALSE)</f>
        <v>Kettle Falls</v>
      </c>
      <c r="C281" t="s">
        <v>236</v>
      </c>
      <c r="D281" t="s">
        <v>141</v>
      </c>
      <c r="E281">
        <v>2023</v>
      </c>
      <c r="F281">
        <v>3</v>
      </c>
      <c r="G281" s="389">
        <v>30717.5137</v>
      </c>
      <c r="H281" s="389">
        <v>722.51769999999999</v>
      </c>
      <c r="I281" s="214"/>
      <c r="J281" s="51"/>
      <c r="K281" s="51"/>
      <c r="L281" s="51"/>
      <c r="M281" s="51"/>
      <c r="N281" s="51"/>
      <c r="S281" s="48"/>
      <c r="T281" s="49"/>
      <c r="U281" s="51"/>
      <c r="V281" s="51"/>
      <c r="W281" s="51"/>
    </row>
    <row r="282" spans="1:23">
      <c r="A282" s="11" t="str">
        <f t="shared" si="4"/>
        <v>Kettle Falls&amp;4</v>
      </c>
      <c r="B282" s="11" t="str">
        <f>VLOOKUP(C282,'Summation Index'!$A$2:$B$9956,2,FALSE)</f>
        <v>Kettle Falls</v>
      </c>
      <c r="C282" t="s">
        <v>236</v>
      </c>
      <c r="D282" t="s">
        <v>141</v>
      </c>
      <c r="E282">
        <v>2023</v>
      </c>
      <c r="F282">
        <v>4</v>
      </c>
      <c r="G282" s="389">
        <v>15656.546899999999</v>
      </c>
      <c r="H282" s="389">
        <v>381.71157799999997</v>
      </c>
      <c r="I282" s="214"/>
      <c r="J282" s="51"/>
      <c r="K282" s="51"/>
      <c r="L282" s="51"/>
      <c r="M282" s="51"/>
      <c r="N282" s="51"/>
      <c r="S282" s="48"/>
      <c r="T282" s="49"/>
      <c r="U282" s="51"/>
      <c r="V282" s="51"/>
      <c r="W282" s="51"/>
    </row>
    <row r="283" spans="1:23">
      <c r="A283" s="11" t="str">
        <f t="shared" si="4"/>
        <v>Kettle Falls&amp;5</v>
      </c>
      <c r="B283" s="11" t="str">
        <f>VLOOKUP(C283,'Summation Index'!$A$2:$B$9956,2,FALSE)</f>
        <v>Kettle Falls</v>
      </c>
      <c r="C283" t="s">
        <v>236</v>
      </c>
      <c r="D283" t="s">
        <v>141</v>
      </c>
      <c r="E283">
        <v>2023</v>
      </c>
      <c r="F283">
        <v>5</v>
      </c>
      <c r="G283" s="389">
        <v>3313.7917499999999</v>
      </c>
      <c r="H283" s="389">
        <v>82.534829999999999</v>
      </c>
      <c r="I283" s="214"/>
      <c r="J283" s="51"/>
      <c r="K283" s="51"/>
      <c r="L283" s="51"/>
      <c r="M283" s="51"/>
      <c r="N283" s="51"/>
      <c r="S283" s="48"/>
      <c r="T283" s="49"/>
      <c r="U283" s="51"/>
      <c r="V283" s="51"/>
      <c r="W283" s="51"/>
    </row>
    <row r="284" spans="1:23">
      <c r="A284" s="11" t="str">
        <f t="shared" si="4"/>
        <v>Kettle Falls&amp;6</v>
      </c>
      <c r="B284" s="11" t="str">
        <f>VLOOKUP(C284,'Summation Index'!$A$2:$B$9956,2,FALSE)</f>
        <v>Kettle Falls</v>
      </c>
      <c r="C284" t="s">
        <v>236</v>
      </c>
      <c r="D284" t="s">
        <v>141</v>
      </c>
      <c r="E284">
        <v>2023</v>
      </c>
      <c r="F284">
        <v>6</v>
      </c>
      <c r="G284" s="389">
        <v>7433.6635699999997</v>
      </c>
      <c r="H284" s="389">
        <v>188.726471</v>
      </c>
      <c r="I284" s="214"/>
      <c r="J284" s="51"/>
      <c r="K284" s="51"/>
      <c r="L284" s="51"/>
      <c r="M284" s="51"/>
      <c r="N284" s="51"/>
      <c r="S284" s="48"/>
      <c r="T284" s="49"/>
      <c r="U284" s="51"/>
      <c r="V284" s="51"/>
      <c r="W284" s="51"/>
    </row>
    <row r="285" spans="1:23">
      <c r="A285" s="11" t="str">
        <f t="shared" si="4"/>
        <v>Kettle Falls&amp;7</v>
      </c>
      <c r="B285" s="11" t="str">
        <f>VLOOKUP(C285,'Summation Index'!$A$2:$B$9956,2,FALSE)</f>
        <v>Kettle Falls</v>
      </c>
      <c r="C285" t="s">
        <v>236</v>
      </c>
      <c r="D285" t="s">
        <v>141</v>
      </c>
      <c r="E285">
        <v>2023</v>
      </c>
      <c r="F285">
        <v>7</v>
      </c>
      <c r="G285" s="389">
        <v>27072.343799999999</v>
      </c>
      <c r="H285" s="389">
        <v>640.55493200000001</v>
      </c>
      <c r="I285" s="214"/>
      <c r="J285" s="51"/>
      <c r="K285" s="51"/>
      <c r="L285" s="51"/>
      <c r="M285" s="51"/>
      <c r="N285" s="51"/>
      <c r="S285" s="48"/>
      <c r="T285" s="49"/>
      <c r="U285" s="51"/>
      <c r="V285" s="51"/>
      <c r="W285" s="51"/>
    </row>
    <row r="286" spans="1:23">
      <c r="A286" s="11" t="str">
        <f t="shared" si="4"/>
        <v>Kettle Falls&amp;8</v>
      </c>
      <c r="B286" s="11" t="str">
        <f>VLOOKUP(C286,'Summation Index'!$A$2:$B$9956,2,FALSE)</f>
        <v>Kettle Falls</v>
      </c>
      <c r="C286" t="s">
        <v>236</v>
      </c>
      <c r="D286" t="s">
        <v>141</v>
      </c>
      <c r="E286">
        <v>2023</v>
      </c>
      <c r="F286">
        <v>8</v>
      </c>
      <c r="G286" s="389">
        <v>30093.705099999999</v>
      </c>
      <c r="H286" s="389">
        <v>710.10550000000001</v>
      </c>
      <c r="I286" s="214"/>
      <c r="J286" s="51"/>
      <c r="K286" s="51"/>
      <c r="L286" s="51"/>
      <c r="M286" s="51"/>
      <c r="N286" s="51"/>
      <c r="S286" s="48"/>
      <c r="T286" s="49"/>
      <c r="U286" s="51"/>
      <c r="V286" s="51"/>
      <c r="W286" s="51"/>
    </row>
    <row r="287" spans="1:23">
      <c r="A287" s="11" t="str">
        <f t="shared" si="4"/>
        <v>Kettle Falls&amp;9</v>
      </c>
      <c r="B287" s="11" t="str">
        <f>VLOOKUP(C287,'Summation Index'!$A$2:$B$9956,2,FALSE)</f>
        <v>Kettle Falls</v>
      </c>
      <c r="C287" t="s">
        <v>236</v>
      </c>
      <c r="D287" t="s">
        <v>141</v>
      </c>
      <c r="E287">
        <v>2023</v>
      </c>
      <c r="F287">
        <v>9</v>
      </c>
      <c r="G287" s="389">
        <v>29473.581999999999</v>
      </c>
      <c r="H287" s="389">
        <v>694.74273700000003</v>
      </c>
      <c r="I287" s="214"/>
      <c r="J287" s="51"/>
      <c r="K287" s="51"/>
      <c r="L287" s="51"/>
      <c r="M287" s="51"/>
      <c r="N287" s="51"/>
      <c r="S287" s="48"/>
      <c r="T287" s="49"/>
      <c r="U287" s="51"/>
      <c r="V287" s="51"/>
      <c r="W287" s="51"/>
    </row>
    <row r="288" spans="1:23">
      <c r="A288" s="11" t="str">
        <f t="shared" si="4"/>
        <v>Kettle Falls&amp;10</v>
      </c>
      <c r="B288" s="11" t="str">
        <f>VLOOKUP(C288,'Summation Index'!$A$2:$B$9956,2,FALSE)</f>
        <v>Kettle Falls</v>
      </c>
      <c r="C288" t="s">
        <v>236</v>
      </c>
      <c r="D288" t="s">
        <v>141</v>
      </c>
      <c r="E288">
        <v>2023</v>
      </c>
      <c r="F288">
        <v>10</v>
      </c>
      <c r="G288" s="389">
        <v>28970.093799999999</v>
      </c>
      <c r="H288" s="389">
        <v>685.9316</v>
      </c>
      <c r="I288" s="214"/>
      <c r="J288" s="51"/>
      <c r="K288" s="51"/>
      <c r="L288" s="51"/>
      <c r="M288" s="51"/>
      <c r="N288" s="51"/>
      <c r="S288" s="48"/>
      <c r="T288" s="49"/>
      <c r="U288" s="51"/>
      <c r="V288" s="51"/>
      <c r="W288" s="51"/>
    </row>
    <row r="289" spans="1:23">
      <c r="A289" s="11" t="str">
        <f t="shared" si="4"/>
        <v>Kettle Falls&amp;11</v>
      </c>
      <c r="B289" s="11" t="str">
        <f>VLOOKUP(C289,'Summation Index'!$A$2:$B$9956,2,FALSE)</f>
        <v>Kettle Falls</v>
      </c>
      <c r="C289" t="s">
        <v>236</v>
      </c>
      <c r="D289" t="s">
        <v>141</v>
      </c>
      <c r="E289">
        <v>2023</v>
      </c>
      <c r="F289">
        <v>11</v>
      </c>
      <c r="G289" s="389">
        <v>30866.880000000001</v>
      </c>
      <c r="H289" s="389">
        <v>724.71889999999996</v>
      </c>
      <c r="I289" s="214"/>
      <c r="J289" s="51"/>
      <c r="K289" s="51"/>
      <c r="L289" s="51"/>
      <c r="M289" s="51"/>
      <c r="N289" s="51"/>
      <c r="S289" s="48"/>
      <c r="T289" s="49"/>
      <c r="U289" s="51"/>
      <c r="V289" s="51"/>
      <c r="W289" s="51"/>
    </row>
    <row r="290" spans="1:23">
      <c r="A290" s="11" t="str">
        <f t="shared" si="4"/>
        <v>Kettle Falls&amp;12</v>
      </c>
      <c r="B290" s="11" t="str">
        <f>VLOOKUP(C290,'Summation Index'!$A$2:$B$9956,2,FALSE)</f>
        <v>Kettle Falls</v>
      </c>
      <c r="C290" t="s">
        <v>236</v>
      </c>
      <c r="D290" t="s">
        <v>141</v>
      </c>
      <c r="E290">
        <v>2023</v>
      </c>
      <c r="F290">
        <v>12</v>
      </c>
      <c r="G290" s="389">
        <v>27502.144499999999</v>
      </c>
      <c r="H290" s="389">
        <v>647.10705600000006</v>
      </c>
      <c r="I290" s="214"/>
      <c r="J290" s="51"/>
      <c r="K290" s="51"/>
      <c r="L290" s="51"/>
      <c r="M290" s="51"/>
      <c r="N290" s="51"/>
      <c r="S290" s="48"/>
      <c r="T290" s="49"/>
      <c r="U290" s="51"/>
      <c r="V290" s="51"/>
      <c r="W290" s="51"/>
    </row>
    <row r="291" spans="1:23">
      <c r="A291" s="11" t="str">
        <f t="shared" si="4"/>
        <v>Kettle Falls CT&amp;1</v>
      </c>
      <c r="B291" s="11" t="str">
        <f>VLOOKUP(C291,'Summation Index'!$A$2:$B$9956,2,FALSE)</f>
        <v>Kettle Falls CT</v>
      </c>
      <c r="C291" t="s">
        <v>237</v>
      </c>
      <c r="D291" t="s">
        <v>141</v>
      </c>
      <c r="E291">
        <v>2023</v>
      </c>
      <c r="F291">
        <v>1</v>
      </c>
      <c r="G291" s="389">
        <v>1131.7388900000001</v>
      </c>
      <c r="H291" s="389">
        <v>50.783653299999997</v>
      </c>
      <c r="I291" s="214"/>
      <c r="J291" s="51"/>
      <c r="K291" s="51"/>
      <c r="L291" s="51"/>
      <c r="M291" s="51"/>
      <c r="N291" s="51"/>
      <c r="S291" s="48"/>
      <c r="T291" s="49"/>
      <c r="U291" s="51"/>
      <c r="V291" s="51"/>
      <c r="W291" s="51"/>
    </row>
    <row r="292" spans="1:23">
      <c r="A292" s="11" t="str">
        <f t="shared" si="4"/>
        <v>Kettle Falls CT&amp;2</v>
      </c>
      <c r="B292" s="11" t="str">
        <f>VLOOKUP(C292,'Summation Index'!$A$2:$B$9956,2,FALSE)</f>
        <v>Kettle Falls CT</v>
      </c>
      <c r="C292" t="s">
        <v>237</v>
      </c>
      <c r="D292" t="s">
        <v>141</v>
      </c>
      <c r="E292">
        <v>2023</v>
      </c>
      <c r="F292">
        <v>2</v>
      </c>
      <c r="G292" s="389">
        <v>647.01580000000001</v>
      </c>
      <c r="H292" s="389">
        <v>40.587875400000001</v>
      </c>
      <c r="I292" s="214"/>
      <c r="J292" s="51"/>
      <c r="K292" s="51"/>
      <c r="L292" s="51"/>
      <c r="M292" s="51"/>
      <c r="N292" s="51"/>
      <c r="S292" s="48"/>
      <c r="T292" s="49"/>
      <c r="U292" s="51"/>
      <c r="V292" s="51"/>
      <c r="W292" s="51"/>
    </row>
    <row r="293" spans="1:23">
      <c r="A293" s="11" t="str">
        <f t="shared" si="4"/>
        <v>Kettle Falls CT&amp;3</v>
      </c>
      <c r="B293" s="11" t="str">
        <f>VLOOKUP(C293,'Summation Index'!$A$2:$B$9956,2,FALSE)</f>
        <v>Kettle Falls CT</v>
      </c>
      <c r="C293" t="s">
        <v>237</v>
      </c>
      <c r="D293" t="s">
        <v>141</v>
      </c>
      <c r="E293">
        <v>2023</v>
      </c>
      <c r="F293">
        <v>3</v>
      </c>
      <c r="G293" s="389">
        <v>237.88140899999999</v>
      </c>
      <c r="H293" s="389">
        <v>9.5742379999999994</v>
      </c>
      <c r="I293" s="214"/>
      <c r="J293" s="51"/>
      <c r="K293" s="51"/>
      <c r="L293" s="51"/>
      <c r="M293" s="51"/>
      <c r="N293" s="51"/>
      <c r="S293" s="48"/>
      <c r="T293" s="49"/>
      <c r="U293" s="51"/>
      <c r="V293" s="51"/>
      <c r="W293" s="51"/>
    </row>
    <row r="294" spans="1:23">
      <c r="A294" s="11" t="str">
        <f t="shared" si="4"/>
        <v>Kettle Falls CT&amp;4</v>
      </c>
      <c r="B294" s="11" t="str">
        <f>VLOOKUP(C294,'Summation Index'!$A$2:$B$9956,2,FALSE)</f>
        <v>Kettle Falls CT</v>
      </c>
      <c r="C294" t="s">
        <v>237</v>
      </c>
      <c r="D294" t="s">
        <v>141</v>
      </c>
      <c r="E294">
        <v>2023</v>
      </c>
      <c r="F294">
        <v>4</v>
      </c>
      <c r="G294" s="389">
        <v>533.43089999999995</v>
      </c>
      <c r="H294" s="389">
        <v>15.4567947</v>
      </c>
      <c r="I294" s="214"/>
      <c r="J294" s="51"/>
      <c r="K294" s="51"/>
      <c r="L294" s="51"/>
      <c r="M294" s="51"/>
      <c r="N294" s="51"/>
      <c r="S294" s="48"/>
      <c r="T294" s="49"/>
      <c r="U294" s="51"/>
      <c r="V294" s="51"/>
      <c r="W294" s="51"/>
    </row>
    <row r="295" spans="1:23">
      <c r="A295" s="11" t="str">
        <f t="shared" si="4"/>
        <v>Kettle Falls CT&amp;5</v>
      </c>
      <c r="B295" s="11" t="str">
        <f>VLOOKUP(C295,'Summation Index'!$A$2:$B$9956,2,FALSE)</f>
        <v>Kettle Falls CT</v>
      </c>
      <c r="C295" t="s">
        <v>237</v>
      </c>
      <c r="D295" t="s">
        <v>141</v>
      </c>
      <c r="E295">
        <v>2023</v>
      </c>
      <c r="F295">
        <v>5</v>
      </c>
      <c r="G295" s="389">
        <v>180.50155599999999</v>
      </c>
      <c r="H295" s="389">
        <v>5.47545576</v>
      </c>
      <c r="I295" s="214"/>
      <c r="J295" s="51"/>
      <c r="K295" s="51"/>
      <c r="L295" s="51"/>
      <c r="M295" s="51"/>
      <c r="N295" s="51"/>
      <c r="S295" s="48"/>
      <c r="T295" s="49"/>
      <c r="U295" s="51"/>
      <c r="V295" s="51"/>
      <c r="W295" s="51"/>
    </row>
    <row r="296" spans="1:23">
      <c r="A296" s="11" t="str">
        <f t="shared" si="4"/>
        <v>Kettle Falls CT&amp;6</v>
      </c>
      <c r="B296" s="11" t="str">
        <f>VLOOKUP(C296,'Summation Index'!$A$2:$B$9956,2,FALSE)</f>
        <v>Kettle Falls CT</v>
      </c>
      <c r="C296" t="s">
        <v>237</v>
      </c>
      <c r="D296" t="s">
        <v>141</v>
      </c>
      <c r="E296">
        <v>2023</v>
      </c>
      <c r="F296">
        <v>6</v>
      </c>
      <c r="G296" s="389">
        <v>367.63485700000001</v>
      </c>
      <c r="H296" s="389">
        <v>11.190849999999999</v>
      </c>
      <c r="I296" s="214"/>
      <c r="J296" s="51"/>
      <c r="K296" s="51"/>
      <c r="L296" s="51"/>
      <c r="M296" s="51"/>
      <c r="N296" s="51"/>
      <c r="S296" s="48"/>
      <c r="T296" s="49"/>
      <c r="U296" s="51"/>
      <c r="V296" s="51"/>
      <c r="W296" s="51"/>
    </row>
    <row r="297" spans="1:23">
      <c r="A297" s="11" t="str">
        <f t="shared" si="4"/>
        <v>Kettle Falls CT&amp;7</v>
      </c>
      <c r="B297" s="11" t="str">
        <f>VLOOKUP(C297,'Summation Index'!$A$2:$B$9956,2,FALSE)</f>
        <v>Kettle Falls CT</v>
      </c>
      <c r="C297" t="s">
        <v>237</v>
      </c>
      <c r="D297" t="s">
        <v>141</v>
      </c>
      <c r="E297">
        <v>2023</v>
      </c>
      <c r="F297">
        <v>7</v>
      </c>
      <c r="G297" s="389">
        <v>2984.3310000000001</v>
      </c>
      <c r="H297" s="389">
        <v>99.953779999999995</v>
      </c>
      <c r="I297" s="214"/>
      <c r="J297" s="51"/>
      <c r="K297" s="51"/>
      <c r="L297" s="51"/>
      <c r="M297" s="51"/>
      <c r="N297" s="51"/>
      <c r="S297" s="48"/>
      <c r="T297" s="49"/>
      <c r="U297" s="51"/>
      <c r="V297" s="51"/>
      <c r="W297" s="51"/>
    </row>
    <row r="298" spans="1:23">
      <c r="A298" s="11" t="str">
        <f t="shared" si="4"/>
        <v>Kettle Falls CT&amp;8</v>
      </c>
      <c r="B298" s="11" t="str">
        <f>VLOOKUP(C298,'Summation Index'!$A$2:$B$9956,2,FALSE)</f>
        <v>Kettle Falls CT</v>
      </c>
      <c r="C298" t="s">
        <v>237</v>
      </c>
      <c r="D298" t="s">
        <v>141</v>
      </c>
      <c r="E298">
        <v>2023</v>
      </c>
      <c r="F298">
        <v>8</v>
      </c>
      <c r="G298" s="389">
        <v>4135.6270000000004</v>
      </c>
      <c r="H298" s="389">
        <v>136.87678500000001</v>
      </c>
      <c r="I298" s="214"/>
      <c r="J298" s="51"/>
      <c r="K298" s="51"/>
      <c r="L298" s="51"/>
      <c r="M298" s="51"/>
      <c r="N298" s="51"/>
      <c r="S298" s="48"/>
      <c r="T298" s="49"/>
      <c r="U298" s="51"/>
      <c r="V298" s="51"/>
      <c r="W298" s="51"/>
    </row>
    <row r="299" spans="1:23">
      <c r="A299" s="11" t="str">
        <f t="shared" si="4"/>
        <v>Kettle Falls CT&amp;9</v>
      </c>
      <c r="B299" s="11" t="str">
        <f>VLOOKUP(C299,'Summation Index'!$A$2:$B$9956,2,FALSE)</f>
        <v>Kettle Falls CT</v>
      </c>
      <c r="C299" t="s">
        <v>237</v>
      </c>
      <c r="D299" t="s">
        <v>141</v>
      </c>
      <c r="E299">
        <v>2023</v>
      </c>
      <c r="F299">
        <v>9</v>
      </c>
      <c r="G299" s="389">
        <v>2848.2341299999998</v>
      </c>
      <c r="H299" s="389">
        <v>92.060159999999996</v>
      </c>
      <c r="I299" s="214"/>
      <c r="J299" s="51"/>
      <c r="K299" s="51"/>
      <c r="L299" s="51"/>
      <c r="M299" s="51"/>
      <c r="N299" s="51"/>
      <c r="S299" s="48"/>
      <c r="T299" s="49"/>
      <c r="U299" s="51"/>
      <c r="V299" s="51"/>
      <c r="W299" s="51"/>
    </row>
    <row r="300" spans="1:23">
      <c r="A300" s="11" t="str">
        <f t="shared" si="4"/>
        <v>Kettle Falls CT&amp;10</v>
      </c>
      <c r="B300" s="11" t="str">
        <f>VLOOKUP(C300,'Summation Index'!$A$2:$B$9956,2,FALSE)</f>
        <v>Kettle Falls CT</v>
      </c>
      <c r="C300" t="s">
        <v>237</v>
      </c>
      <c r="D300" t="s">
        <v>141</v>
      </c>
      <c r="E300">
        <v>2023</v>
      </c>
      <c r="F300">
        <v>10</v>
      </c>
      <c r="G300" s="389">
        <v>2081.8606</v>
      </c>
      <c r="H300" s="389">
        <v>48.412269999999999</v>
      </c>
      <c r="I300" s="214"/>
      <c r="J300" s="51"/>
      <c r="K300" s="51"/>
      <c r="L300" s="51"/>
      <c r="M300" s="51"/>
      <c r="N300" s="51"/>
      <c r="S300" s="48"/>
      <c r="T300" s="49"/>
      <c r="U300" s="51"/>
      <c r="V300" s="51"/>
      <c r="W300" s="51"/>
    </row>
    <row r="301" spans="1:23">
      <c r="A301" s="11" t="str">
        <f t="shared" si="4"/>
        <v>Kettle Falls CT&amp;11</v>
      </c>
      <c r="B301" s="11" t="str">
        <f>VLOOKUP(C301,'Summation Index'!$A$2:$B$9956,2,FALSE)</f>
        <v>Kettle Falls CT</v>
      </c>
      <c r="C301" t="s">
        <v>237</v>
      </c>
      <c r="D301" t="s">
        <v>141</v>
      </c>
      <c r="E301">
        <v>2023</v>
      </c>
      <c r="F301">
        <v>11</v>
      </c>
      <c r="G301" s="389">
        <v>965.94274900000005</v>
      </c>
      <c r="H301" s="389">
        <v>34.786650000000002</v>
      </c>
      <c r="I301" s="214"/>
      <c r="J301" s="51"/>
      <c r="K301" s="51"/>
      <c r="L301" s="51"/>
      <c r="M301" s="51"/>
      <c r="N301" s="51"/>
      <c r="S301" s="48"/>
      <c r="T301" s="49"/>
      <c r="U301" s="51"/>
      <c r="V301" s="51"/>
      <c r="W301" s="51"/>
    </row>
    <row r="302" spans="1:23">
      <c r="A302" s="11" t="str">
        <f t="shared" si="4"/>
        <v>Kettle Falls CT&amp;12</v>
      </c>
      <c r="B302" s="11" t="str">
        <f>VLOOKUP(C302,'Summation Index'!$A$2:$B$9956,2,FALSE)</f>
        <v>Kettle Falls CT</v>
      </c>
      <c r="C302" t="s">
        <v>237</v>
      </c>
      <c r="D302" t="s">
        <v>141</v>
      </c>
      <c r="E302">
        <v>2023</v>
      </c>
      <c r="F302">
        <v>12</v>
      </c>
      <c r="G302" s="389">
        <v>1996.7624499999999</v>
      </c>
      <c r="H302" s="389">
        <v>79.827179999999998</v>
      </c>
      <c r="I302" s="214"/>
      <c r="J302" s="51"/>
      <c r="K302" s="51"/>
      <c r="L302" s="51"/>
      <c r="M302" s="51"/>
      <c r="N302" s="51"/>
      <c r="S302" s="48"/>
      <c r="T302" s="49"/>
      <c r="U302" s="51"/>
      <c r="V302" s="51"/>
      <c r="W302" s="51"/>
    </row>
    <row r="303" spans="1:23">
      <c r="A303" s="11" t="str">
        <f t="shared" si="4"/>
        <v>Lancaster&amp;1</v>
      </c>
      <c r="B303" s="11" t="str">
        <f>VLOOKUP(C303,'Summation Index'!$A$2:$B$9956,2,FALSE)</f>
        <v>Lancaster</v>
      </c>
      <c r="C303" t="s">
        <v>15</v>
      </c>
      <c r="D303" t="s">
        <v>141</v>
      </c>
      <c r="E303">
        <v>2023</v>
      </c>
      <c r="F303">
        <v>1</v>
      </c>
      <c r="G303" s="389">
        <v>174082.42199999999</v>
      </c>
      <c r="H303" s="389">
        <v>4930.3580000000002</v>
      </c>
      <c r="I303" s="214"/>
      <c r="J303" s="51"/>
      <c r="K303" s="51"/>
      <c r="L303" s="51"/>
      <c r="M303" s="51"/>
      <c r="N303" s="51"/>
      <c r="S303" s="48"/>
      <c r="T303" s="49"/>
      <c r="U303" s="51"/>
      <c r="V303" s="51"/>
      <c r="W303" s="51"/>
    </row>
    <row r="304" spans="1:23">
      <c r="A304" s="11" t="str">
        <f t="shared" si="4"/>
        <v>Lancaster&amp;2</v>
      </c>
      <c r="B304" s="11" t="str">
        <f>VLOOKUP(C304,'Summation Index'!$A$2:$B$9956,2,FALSE)</f>
        <v>Lancaster</v>
      </c>
      <c r="C304" t="s">
        <v>15</v>
      </c>
      <c r="D304" t="s">
        <v>141</v>
      </c>
      <c r="E304">
        <v>2023</v>
      </c>
      <c r="F304">
        <v>2</v>
      </c>
      <c r="G304" s="389">
        <v>137328.21900000001</v>
      </c>
      <c r="H304" s="389">
        <v>3718.5990000000002</v>
      </c>
      <c r="I304" s="214"/>
      <c r="J304" s="51"/>
      <c r="K304" s="51"/>
      <c r="L304" s="51"/>
      <c r="M304" s="51"/>
      <c r="N304" s="51"/>
      <c r="S304" s="48"/>
      <c r="T304" s="49"/>
      <c r="U304" s="51"/>
      <c r="V304" s="51"/>
      <c r="W304" s="51"/>
    </row>
    <row r="305" spans="1:23">
      <c r="A305" s="11" t="str">
        <f t="shared" si="4"/>
        <v>Lancaster&amp;3</v>
      </c>
      <c r="B305" s="11" t="str">
        <f>VLOOKUP(C305,'Summation Index'!$A$2:$B$9956,2,FALSE)</f>
        <v>Lancaster</v>
      </c>
      <c r="C305" t="s">
        <v>15</v>
      </c>
      <c r="D305" t="s">
        <v>141</v>
      </c>
      <c r="E305">
        <v>2023</v>
      </c>
      <c r="F305">
        <v>3</v>
      </c>
      <c r="G305" s="389">
        <v>156296.016</v>
      </c>
      <c r="H305" s="389">
        <v>3842.7006799999999</v>
      </c>
      <c r="I305" s="214"/>
      <c r="J305" s="51"/>
      <c r="K305" s="51"/>
      <c r="L305" s="51"/>
      <c r="M305" s="51"/>
      <c r="N305" s="51"/>
      <c r="S305" s="48"/>
      <c r="T305" s="49"/>
      <c r="U305" s="51"/>
      <c r="V305" s="51"/>
      <c r="W305" s="51"/>
    </row>
    <row r="306" spans="1:23">
      <c r="A306" s="11" t="str">
        <f t="shared" si="4"/>
        <v>Lancaster&amp;4</v>
      </c>
      <c r="B306" s="11" t="str">
        <f>VLOOKUP(C306,'Summation Index'!$A$2:$B$9956,2,FALSE)</f>
        <v>Lancaster</v>
      </c>
      <c r="C306" t="s">
        <v>15</v>
      </c>
      <c r="D306" t="s">
        <v>141</v>
      </c>
      <c r="E306">
        <v>2023</v>
      </c>
      <c r="F306">
        <v>4</v>
      </c>
      <c r="G306" s="389">
        <v>135780.125</v>
      </c>
      <c r="H306" s="389">
        <v>2434.9623999999999</v>
      </c>
      <c r="I306" s="214"/>
      <c r="J306" s="51"/>
      <c r="K306" s="51"/>
      <c r="L306" s="51"/>
      <c r="M306" s="51"/>
      <c r="N306" s="51"/>
      <c r="S306" s="48"/>
      <c r="T306" s="49"/>
      <c r="U306" s="51"/>
      <c r="V306" s="51"/>
      <c r="W306" s="51"/>
    </row>
    <row r="307" spans="1:23">
      <c r="A307" s="11" t="str">
        <f t="shared" si="4"/>
        <v>Lancaster&amp;5</v>
      </c>
      <c r="B307" s="11" t="str">
        <f>VLOOKUP(C307,'Summation Index'!$A$2:$B$9956,2,FALSE)</f>
        <v>Lancaster</v>
      </c>
      <c r="C307" t="s">
        <v>15</v>
      </c>
      <c r="D307" t="s">
        <v>141</v>
      </c>
      <c r="E307">
        <v>2023</v>
      </c>
      <c r="F307">
        <v>5</v>
      </c>
      <c r="G307" s="389">
        <v>93464.82</v>
      </c>
      <c r="H307" s="389">
        <v>1661.0668900000001</v>
      </c>
      <c r="I307" s="214"/>
      <c r="J307" s="51"/>
      <c r="K307" s="51"/>
      <c r="L307" s="51"/>
      <c r="M307" s="51"/>
      <c r="N307" s="51"/>
      <c r="S307" s="48"/>
      <c r="T307" s="49"/>
      <c r="U307" s="51"/>
      <c r="V307" s="51"/>
      <c r="W307" s="51"/>
    </row>
    <row r="308" spans="1:23">
      <c r="A308" s="11" t="str">
        <f t="shared" si="4"/>
        <v>Lancaster&amp;6</v>
      </c>
      <c r="B308" s="11" t="str">
        <f>VLOOKUP(C308,'Summation Index'!$A$2:$B$9956,2,FALSE)</f>
        <v>Lancaster</v>
      </c>
      <c r="C308" t="s">
        <v>15</v>
      </c>
      <c r="D308" t="s">
        <v>141</v>
      </c>
      <c r="E308">
        <v>2023</v>
      </c>
      <c r="F308">
        <v>6</v>
      </c>
      <c r="G308" s="389">
        <v>37687.882799999999</v>
      </c>
      <c r="H308" s="389">
        <v>700.45715299999995</v>
      </c>
      <c r="I308" s="214"/>
      <c r="J308" s="51"/>
      <c r="K308" s="51"/>
      <c r="L308" s="51"/>
      <c r="M308" s="51"/>
      <c r="N308" s="51"/>
      <c r="S308" s="48"/>
      <c r="T308" s="49"/>
      <c r="U308" s="51"/>
      <c r="V308" s="51"/>
      <c r="W308" s="51"/>
    </row>
    <row r="309" spans="1:23">
      <c r="A309" s="11" t="str">
        <f t="shared" si="4"/>
        <v>Lancaster&amp;7</v>
      </c>
      <c r="B309" s="11" t="str">
        <f>VLOOKUP(C309,'Summation Index'!$A$2:$B$9956,2,FALSE)</f>
        <v>Lancaster</v>
      </c>
      <c r="C309" t="s">
        <v>15</v>
      </c>
      <c r="D309" t="s">
        <v>141</v>
      </c>
      <c r="E309">
        <v>2023</v>
      </c>
      <c r="F309">
        <v>7</v>
      </c>
      <c r="G309" s="389">
        <v>154107.18799999999</v>
      </c>
      <c r="H309" s="389">
        <v>2923.0239999999999</v>
      </c>
      <c r="I309" s="214"/>
      <c r="J309" s="51"/>
      <c r="K309" s="51"/>
      <c r="L309" s="51"/>
      <c r="M309" s="51"/>
      <c r="N309" s="51"/>
      <c r="S309" s="48"/>
      <c r="T309" s="49"/>
      <c r="U309" s="51"/>
      <c r="V309" s="51"/>
      <c r="W309" s="51"/>
    </row>
    <row r="310" spans="1:23">
      <c r="A310" s="11" t="str">
        <f t="shared" si="4"/>
        <v>Lancaster&amp;8</v>
      </c>
      <c r="B310" s="11" t="str">
        <f>VLOOKUP(C310,'Summation Index'!$A$2:$B$9956,2,FALSE)</f>
        <v>Lancaster</v>
      </c>
      <c r="C310" t="s">
        <v>15</v>
      </c>
      <c r="D310" t="s">
        <v>141</v>
      </c>
      <c r="E310">
        <v>2023</v>
      </c>
      <c r="F310">
        <v>8</v>
      </c>
      <c r="G310" s="389">
        <v>165206.234</v>
      </c>
      <c r="H310" s="389">
        <v>3257.0732400000002</v>
      </c>
      <c r="I310" s="214"/>
      <c r="J310" s="51"/>
      <c r="K310" s="51"/>
      <c r="L310" s="51"/>
      <c r="M310" s="51"/>
      <c r="N310" s="51"/>
      <c r="S310" s="48"/>
      <c r="T310" s="49"/>
      <c r="U310" s="51"/>
      <c r="V310" s="51"/>
      <c r="W310" s="51"/>
    </row>
    <row r="311" spans="1:23">
      <c r="A311" s="11" t="str">
        <f t="shared" si="4"/>
        <v>Lancaster&amp;9</v>
      </c>
      <c r="B311" s="11" t="str">
        <f>VLOOKUP(C311,'Summation Index'!$A$2:$B$9956,2,FALSE)</f>
        <v>Lancaster</v>
      </c>
      <c r="C311" t="s">
        <v>15</v>
      </c>
      <c r="D311" t="s">
        <v>141</v>
      </c>
      <c r="E311">
        <v>2023</v>
      </c>
      <c r="F311">
        <v>9</v>
      </c>
      <c r="G311" s="389">
        <v>165024</v>
      </c>
      <c r="H311" s="389">
        <v>3237.8776899999998</v>
      </c>
      <c r="I311" s="214"/>
      <c r="J311" s="51"/>
      <c r="K311" s="51"/>
      <c r="L311" s="51"/>
      <c r="M311" s="51"/>
      <c r="N311" s="51"/>
      <c r="S311" s="48"/>
      <c r="T311" s="49"/>
      <c r="U311" s="51"/>
      <c r="V311" s="51"/>
      <c r="W311" s="51"/>
    </row>
    <row r="312" spans="1:23">
      <c r="A312" s="11" t="str">
        <f t="shared" si="4"/>
        <v>Lancaster&amp;10</v>
      </c>
      <c r="B312" s="11" t="str">
        <f>VLOOKUP(C312,'Summation Index'!$A$2:$B$9956,2,FALSE)</f>
        <v>Lancaster</v>
      </c>
      <c r="C312" t="s">
        <v>15</v>
      </c>
      <c r="D312" t="s">
        <v>141</v>
      </c>
      <c r="E312">
        <v>2023</v>
      </c>
      <c r="F312">
        <v>10</v>
      </c>
      <c r="G312" s="389">
        <v>148038.484</v>
      </c>
      <c r="H312" s="389">
        <v>2463.44434</v>
      </c>
      <c r="I312" s="214"/>
      <c r="J312" s="51"/>
      <c r="K312" s="51"/>
      <c r="L312" s="51"/>
      <c r="M312" s="51"/>
      <c r="N312" s="51"/>
      <c r="S312" s="48"/>
      <c r="T312" s="49"/>
      <c r="U312" s="51"/>
      <c r="V312" s="51"/>
      <c r="W312" s="51"/>
    </row>
    <row r="313" spans="1:23">
      <c r="A313" s="11" t="str">
        <f t="shared" si="4"/>
        <v>Lancaster&amp;11</v>
      </c>
      <c r="B313" s="11" t="str">
        <f>VLOOKUP(C313,'Summation Index'!$A$2:$B$9956,2,FALSE)</f>
        <v>Lancaster</v>
      </c>
      <c r="C313" t="s">
        <v>15</v>
      </c>
      <c r="D313" t="s">
        <v>141</v>
      </c>
      <c r="E313">
        <v>2023</v>
      </c>
      <c r="F313">
        <v>11</v>
      </c>
      <c r="G313" s="389">
        <v>175166.859</v>
      </c>
      <c r="H313" s="389">
        <v>3966.672</v>
      </c>
      <c r="I313" s="214"/>
      <c r="J313" s="51"/>
      <c r="K313" s="51"/>
      <c r="L313" s="51"/>
      <c r="M313" s="51"/>
      <c r="N313" s="51"/>
      <c r="S313" s="48"/>
      <c r="T313" s="49"/>
      <c r="U313" s="51"/>
      <c r="V313" s="51"/>
      <c r="W313" s="51"/>
    </row>
    <row r="314" spans="1:23">
      <c r="A314" s="11" t="str">
        <f t="shared" si="4"/>
        <v>Lancaster&amp;12</v>
      </c>
      <c r="B314" s="11" t="str">
        <f>VLOOKUP(C314,'Summation Index'!$A$2:$B$9956,2,FALSE)</f>
        <v>Lancaster</v>
      </c>
      <c r="C314" t="s">
        <v>15</v>
      </c>
      <c r="D314" t="s">
        <v>141</v>
      </c>
      <c r="E314">
        <v>2023</v>
      </c>
      <c r="F314">
        <v>12</v>
      </c>
      <c r="G314" s="389">
        <v>183831.56299999999</v>
      </c>
      <c r="H314" s="389">
        <v>4490.6260000000002</v>
      </c>
      <c r="I314" s="214"/>
      <c r="J314" s="51"/>
      <c r="K314" s="51"/>
      <c r="L314" s="51"/>
      <c r="M314" s="51"/>
      <c r="N314" s="51"/>
      <c r="S314" s="48"/>
      <c r="T314" s="49"/>
      <c r="U314" s="51"/>
      <c r="V314" s="51"/>
      <c r="W314" s="51"/>
    </row>
    <row r="315" spans="1:23">
      <c r="A315" s="11" t="str">
        <f t="shared" si="4"/>
        <v>Lancaster Capacity and Energy Payment&amp;1</v>
      </c>
      <c r="B315" s="11" t="str">
        <f>VLOOKUP(C315,'Summation Index'!$A$2:$B$9956,2,FALSE)</f>
        <v>Lancaster Capacity and Energy Payment</v>
      </c>
      <c r="C315" t="s">
        <v>238</v>
      </c>
      <c r="D315" t="s">
        <v>141</v>
      </c>
      <c r="E315">
        <v>2023</v>
      </c>
      <c r="F315">
        <v>1</v>
      </c>
      <c r="G315" s="389">
        <v>0</v>
      </c>
      <c r="H315" s="389">
        <v>1501.40149</v>
      </c>
      <c r="I315" s="214"/>
      <c r="J315" s="51"/>
      <c r="K315" s="51"/>
      <c r="L315" s="51"/>
      <c r="M315" s="51"/>
      <c r="N315" s="51"/>
      <c r="S315" s="48"/>
      <c r="T315" s="49"/>
      <c r="U315" s="51"/>
      <c r="V315" s="51"/>
      <c r="W315" s="51"/>
    </row>
    <row r="316" spans="1:23">
      <c r="A316" s="11" t="str">
        <f t="shared" si="4"/>
        <v>Lancaster Capacity and Energy Payment&amp;2</v>
      </c>
      <c r="B316" s="11" t="str">
        <f>VLOOKUP(C316,'Summation Index'!$A$2:$B$9956,2,FALSE)</f>
        <v>Lancaster Capacity and Energy Payment</v>
      </c>
      <c r="C316" t="s">
        <v>238</v>
      </c>
      <c r="D316" t="s">
        <v>141</v>
      </c>
      <c r="E316">
        <v>2023</v>
      </c>
      <c r="F316">
        <v>2</v>
      </c>
      <c r="G316" s="389">
        <v>0</v>
      </c>
      <c r="H316" s="389">
        <v>1501.40149</v>
      </c>
      <c r="I316" s="214"/>
      <c r="J316" s="51"/>
      <c r="K316" s="51"/>
      <c r="L316" s="51"/>
      <c r="M316" s="51"/>
      <c r="N316" s="51"/>
      <c r="S316" s="48"/>
      <c r="T316" s="49"/>
      <c r="U316" s="51"/>
      <c r="V316" s="51"/>
      <c r="W316" s="51"/>
    </row>
    <row r="317" spans="1:23">
      <c r="A317" s="11" t="str">
        <f t="shared" si="4"/>
        <v>Lancaster Capacity and Energy Payment&amp;3</v>
      </c>
      <c r="B317" s="11" t="str">
        <f>VLOOKUP(C317,'Summation Index'!$A$2:$B$9956,2,FALSE)</f>
        <v>Lancaster Capacity and Energy Payment</v>
      </c>
      <c r="C317" t="s">
        <v>238</v>
      </c>
      <c r="D317" t="s">
        <v>141</v>
      </c>
      <c r="E317">
        <v>2023</v>
      </c>
      <c r="F317">
        <v>3</v>
      </c>
      <c r="G317" s="389">
        <v>0</v>
      </c>
      <c r="H317" s="389">
        <v>1501.40149</v>
      </c>
      <c r="I317" s="214"/>
      <c r="J317" s="51"/>
      <c r="K317" s="51"/>
      <c r="L317" s="51"/>
      <c r="M317" s="51"/>
      <c r="N317" s="51"/>
      <c r="S317" s="48"/>
      <c r="T317" s="49"/>
      <c r="U317" s="51"/>
      <c r="V317" s="51"/>
      <c r="W317" s="51"/>
    </row>
    <row r="318" spans="1:23">
      <c r="A318" s="11" t="str">
        <f t="shared" si="4"/>
        <v>Lancaster Capacity and Energy Payment&amp;4</v>
      </c>
      <c r="B318" s="11" t="str">
        <f>VLOOKUP(C318,'Summation Index'!$A$2:$B$9956,2,FALSE)</f>
        <v>Lancaster Capacity and Energy Payment</v>
      </c>
      <c r="C318" t="s">
        <v>238</v>
      </c>
      <c r="D318" t="s">
        <v>141</v>
      </c>
      <c r="E318">
        <v>2023</v>
      </c>
      <c r="F318">
        <v>4</v>
      </c>
      <c r="G318" s="389">
        <v>0</v>
      </c>
      <c r="H318" s="389">
        <v>1501.40149</v>
      </c>
      <c r="I318" s="214"/>
      <c r="J318" s="51"/>
      <c r="K318" s="51"/>
      <c r="L318" s="51"/>
      <c r="M318" s="51"/>
      <c r="N318" s="51"/>
      <c r="S318" s="48"/>
      <c r="T318" s="49"/>
      <c r="U318" s="51"/>
      <c r="V318" s="51"/>
      <c r="W318" s="51"/>
    </row>
    <row r="319" spans="1:23">
      <c r="A319" s="11" t="str">
        <f t="shared" si="4"/>
        <v>Lancaster Capacity and Energy Payment&amp;5</v>
      </c>
      <c r="B319" s="11" t="str">
        <f>VLOOKUP(C319,'Summation Index'!$A$2:$B$9956,2,FALSE)</f>
        <v>Lancaster Capacity and Energy Payment</v>
      </c>
      <c r="C319" t="s">
        <v>238</v>
      </c>
      <c r="D319" t="s">
        <v>141</v>
      </c>
      <c r="E319">
        <v>2023</v>
      </c>
      <c r="F319">
        <v>5</v>
      </c>
      <c r="G319" s="389">
        <v>0</v>
      </c>
      <c r="H319" s="389">
        <v>1501.40149</v>
      </c>
      <c r="I319" s="214"/>
      <c r="J319" s="51"/>
      <c r="K319" s="51"/>
      <c r="L319" s="51"/>
      <c r="M319" s="51"/>
      <c r="N319" s="51"/>
      <c r="S319" s="48"/>
      <c r="T319" s="49"/>
      <c r="U319" s="51"/>
      <c r="V319" s="51"/>
      <c r="W319" s="51"/>
    </row>
    <row r="320" spans="1:23">
      <c r="A320" s="11" t="str">
        <f t="shared" si="4"/>
        <v>Lancaster Capacity and Energy Payment&amp;6</v>
      </c>
      <c r="B320" s="11" t="str">
        <f>VLOOKUP(C320,'Summation Index'!$A$2:$B$9956,2,FALSE)</f>
        <v>Lancaster Capacity and Energy Payment</v>
      </c>
      <c r="C320" t="s">
        <v>238</v>
      </c>
      <c r="D320" t="s">
        <v>141</v>
      </c>
      <c r="E320">
        <v>2023</v>
      </c>
      <c r="F320">
        <v>6</v>
      </c>
      <c r="G320" s="389">
        <v>0</v>
      </c>
      <c r="H320" s="389">
        <v>1501.40149</v>
      </c>
      <c r="I320" s="214"/>
      <c r="J320" s="51"/>
      <c r="K320" s="51"/>
      <c r="L320" s="51"/>
      <c r="M320" s="51"/>
      <c r="N320" s="51"/>
      <c r="S320" s="48"/>
      <c r="T320" s="49"/>
      <c r="U320" s="51"/>
      <c r="V320" s="51"/>
      <c r="W320" s="51"/>
    </row>
    <row r="321" spans="1:23">
      <c r="A321" s="11" t="str">
        <f t="shared" si="4"/>
        <v>Lancaster Capacity and Energy Payment&amp;7</v>
      </c>
      <c r="B321" s="11" t="str">
        <f>VLOOKUP(C321,'Summation Index'!$A$2:$B$9956,2,FALSE)</f>
        <v>Lancaster Capacity and Energy Payment</v>
      </c>
      <c r="C321" t="s">
        <v>238</v>
      </c>
      <c r="D321" t="s">
        <v>141</v>
      </c>
      <c r="E321">
        <v>2023</v>
      </c>
      <c r="F321">
        <v>7</v>
      </c>
      <c r="G321" s="389">
        <v>0</v>
      </c>
      <c r="H321" s="389">
        <v>1501.40149</v>
      </c>
      <c r="I321" s="214"/>
      <c r="J321" s="51"/>
      <c r="K321" s="51"/>
      <c r="L321" s="51"/>
      <c r="M321" s="51"/>
      <c r="N321" s="51"/>
      <c r="S321" s="48"/>
      <c r="T321" s="49"/>
      <c r="U321" s="51"/>
      <c r="V321" s="51"/>
      <c r="W321" s="51"/>
    </row>
    <row r="322" spans="1:23">
      <c r="A322" s="11" t="str">
        <f t="shared" si="4"/>
        <v>Lancaster Capacity and Energy Payment&amp;8</v>
      </c>
      <c r="B322" s="11" t="str">
        <f>VLOOKUP(C322,'Summation Index'!$A$2:$B$9956,2,FALSE)</f>
        <v>Lancaster Capacity and Energy Payment</v>
      </c>
      <c r="C322" t="s">
        <v>238</v>
      </c>
      <c r="D322" t="s">
        <v>141</v>
      </c>
      <c r="E322">
        <v>2023</v>
      </c>
      <c r="F322">
        <v>8</v>
      </c>
      <c r="G322" s="389">
        <v>0</v>
      </c>
      <c r="H322" s="389">
        <v>1501.40149</v>
      </c>
      <c r="I322" s="214"/>
      <c r="J322" s="51"/>
      <c r="K322" s="51"/>
      <c r="L322" s="51"/>
      <c r="M322" s="51"/>
      <c r="N322" s="51"/>
      <c r="S322" s="48"/>
      <c r="T322" s="49"/>
      <c r="U322" s="51"/>
      <c r="V322" s="51"/>
      <c r="W322" s="51"/>
    </row>
    <row r="323" spans="1:23">
      <c r="A323" s="11" t="str">
        <f t="shared" si="4"/>
        <v>Lancaster Capacity and Energy Payment&amp;9</v>
      </c>
      <c r="B323" s="11" t="str">
        <f>VLOOKUP(C323,'Summation Index'!$A$2:$B$9956,2,FALSE)</f>
        <v>Lancaster Capacity and Energy Payment</v>
      </c>
      <c r="C323" t="s">
        <v>238</v>
      </c>
      <c r="D323" t="s">
        <v>141</v>
      </c>
      <c r="E323">
        <v>2023</v>
      </c>
      <c r="F323">
        <v>9</v>
      </c>
      <c r="G323" s="389">
        <v>0</v>
      </c>
      <c r="H323" s="389">
        <v>1501.40149</v>
      </c>
      <c r="I323" s="214"/>
      <c r="J323" s="51"/>
      <c r="K323" s="51"/>
      <c r="L323" s="51"/>
      <c r="M323" s="51"/>
      <c r="N323" s="51"/>
      <c r="S323" s="48"/>
      <c r="T323" s="49"/>
      <c r="U323" s="51"/>
      <c r="V323" s="51"/>
      <c r="W323" s="51"/>
    </row>
    <row r="324" spans="1:23">
      <c r="A324" s="11" t="str">
        <f t="shared" si="4"/>
        <v>Lancaster Capacity and Energy Payment&amp;10</v>
      </c>
      <c r="B324" s="11" t="str">
        <f>VLOOKUP(C324,'Summation Index'!$A$2:$B$9956,2,FALSE)</f>
        <v>Lancaster Capacity and Energy Payment</v>
      </c>
      <c r="C324" t="s">
        <v>238</v>
      </c>
      <c r="D324" t="s">
        <v>141</v>
      </c>
      <c r="E324">
        <v>2023</v>
      </c>
      <c r="F324">
        <v>10</v>
      </c>
      <c r="G324" s="389">
        <v>0</v>
      </c>
      <c r="H324" s="389">
        <v>1501.40149</v>
      </c>
      <c r="I324" s="214"/>
      <c r="J324" s="51"/>
      <c r="K324" s="51"/>
      <c r="L324" s="51"/>
      <c r="M324" s="51"/>
      <c r="N324" s="51"/>
      <c r="S324" s="48"/>
      <c r="T324" s="49"/>
      <c r="U324" s="51"/>
      <c r="V324" s="51"/>
      <c r="W324" s="51"/>
    </row>
    <row r="325" spans="1:23">
      <c r="A325" s="11" t="str">
        <f t="shared" si="4"/>
        <v>Lancaster Capacity and Energy Payment&amp;11</v>
      </c>
      <c r="B325" s="11" t="str">
        <f>VLOOKUP(C325,'Summation Index'!$A$2:$B$9956,2,FALSE)</f>
        <v>Lancaster Capacity and Energy Payment</v>
      </c>
      <c r="C325" t="s">
        <v>238</v>
      </c>
      <c r="D325" t="s">
        <v>141</v>
      </c>
      <c r="E325">
        <v>2023</v>
      </c>
      <c r="F325">
        <v>11</v>
      </c>
      <c r="G325" s="389">
        <v>0</v>
      </c>
      <c r="H325" s="389">
        <v>1516.51062</v>
      </c>
      <c r="I325" s="214"/>
      <c r="J325" s="51"/>
      <c r="K325" s="51"/>
      <c r="L325" s="51"/>
      <c r="M325" s="51"/>
      <c r="N325" s="51"/>
      <c r="S325" s="48"/>
      <c r="T325" s="49"/>
      <c r="U325" s="51"/>
      <c r="V325" s="51"/>
      <c r="W325" s="51"/>
    </row>
    <row r="326" spans="1:23">
      <c r="A326" s="11" t="str">
        <f t="shared" si="4"/>
        <v>Lancaster Capacity and Energy Payment&amp;12</v>
      </c>
      <c r="B326" s="11" t="str">
        <f>VLOOKUP(C326,'Summation Index'!$A$2:$B$9956,2,FALSE)</f>
        <v>Lancaster Capacity and Energy Payment</v>
      </c>
      <c r="C326" t="s">
        <v>238</v>
      </c>
      <c r="D326" t="s">
        <v>141</v>
      </c>
      <c r="E326">
        <v>2023</v>
      </c>
      <c r="F326">
        <v>12</v>
      </c>
      <c r="G326" s="389">
        <v>0</v>
      </c>
      <c r="H326" s="389">
        <v>1516.51062</v>
      </c>
      <c r="I326" s="214"/>
      <c r="J326" s="51"/>
      <c r="K326" s="51"/>
      <c r="L326" s="51"/>
      <c r="M326" s="51"/>
      <c r="N326" s="51"/>
      <c r="S326" s="48"/>
      <c r="T326" s="49"/>
      <c r="U326" s="51"/>
      <c r="V326" s="51"/>
      <c r="W326" s="51"/>
    </row>
    <row r="327" spans="1:23">
      <c r="A327" s="11" t="str">
        <f t="shared" si="4"/>
        <v>Lancaster&amp;1</v>
      </c>
      <c r="B327" s="11" t="str">
        <f>VLOOKUP(C327,'Summation Index'!$A$2:$B$9956,2,FALSE)</f>
        <v>Lancaster</v>
      </c>
      <c r="C327" t="s">
        <v>286</v>
      </c>
      <c r="D327" t="s">
        <v>141</v>
      </c>
      <c r="E327">
        <v>2023</v>
      </c>
      <c r="F327">
        <v>1</v>
      </c>
      <c r="G327" s="389">
        <v>9877.7690000000002</v>
      </c>
      <c r="H327" s="389">
        <v>321.67242399999998</v>
      </c>
      <c r="I327" s="214"/>
      <c r="J327" s="51"/>
      <c r="K327" s="51"/>
      <c r="L327" s="51"/>
      <c r="M327" s="51"/>
      <c r="N327" s="51"/>
      <c r="S327" s="48"/>
      <c r="T327" s="49"/>
      <c r="U327" s="51"/>
      <c r="V327" s="51"/>
      <c r="W327" s="51"/>
    </row>
    <row r="328" spans="1:23">
      <c r="A328" s="11" t="str">
        <f t="shared" si="4"/>
        <v>Lancaster&amp;2</v>
      </c>
      <c r="B328" s="11" t="str">
        <f>VLOOKUP(C328,'Summation Index'!$A$2:$B$9956,2,FALSE)</f>
        <v>Lancaster</v>
      </c>
      <c r="C328" t="s">
        <v>286</v>
      </c>
      <c r="D328" t="s">
        <v>141</v>
      </c>
      <c r="E328">
        <v>2023</v>
      </c>
      <c r="F328">
        <v>2</v>
      </c>
      <c r="G328" s="389">
        <v>5674.37158</v>
      </c>
      <c r="H328" s="389">
        <v>198.01246599999999</v>
      </c>
      <c r="I328" s="214"/>
      <c r="J328" s="51"/>
      <c r="K328" s="51"/>
      <c r="L328" s="51"/>
      <c r="M328" s="51"/>
      <c r="N328" s="51"/>
      <c r="S328" s="48"/>
      <c r="T328" s="49"/>
      <c r="U328" s="51"/>
      <c r="V328" s="51"/>
      <c r="W328" s="51"/>
    </row>
    <row r="329" spans="1:23">
      <c r="A329" s="11" t="str">
        <f t="shared" si="4"/>
        <v>Lancaster&amp;3</v>
      </c>
      <c r="B329" s="11" t="str">
        <f>VLOOKUP(C329,'Summation Index'!$A$2:$B$9956,2,FALSE)</f>
        <v>Lancaster</v>
      </c>
      <c r="C329" t="s">
        <v>286</v>
      </c>
      <c r="D329" t="s">
        <v>141</v>
      </c>
      <c r="E329">
        <v>2023</v>
      </c>
      <c r="F329">
        <v>3</v>
      </c>
      <c r="G329" s="389">
        <v>0</v>
      </c>
      <c r="H329" s="389">
        <v>0</v>
      </c>
      <c r="I329" s="214"/>
      <c r="J329" s="51"/>
      <c r="K329" s="51"/>
      <c r="L329" s="51"/>
      <c r="M329" s="51"/>
      <c r="N329" s="51"/>
      <c r="S329" s="48"/>
      <c r="T329" s="49"/>
      <c r="U329" s="51"/>
      <c r="V329" s="51"/>
      <c r="W329" s="51"/>
    </row>
    <row r="330" spans="1:23">
      <c r="A330" s="11" t="str">
        <f t="shared" si="4"/>
        <v>Lancaster&amp;4</v>
      </c>
      <c r="B330" s="11" t="str">
        <f>VLOOKUP(C330,'Summation Index'!$A$2:$B$9956,2,FALSE)</f>
        <v>Lancaster</v>
      </c>
      <c r="C330" t="s">
        <v>286</v>
      </c>
      <c r="D330" t="s">
        <v>141</v>
      </c>
      <c r="E330">
        <v>2023</v>
      </c>
      <c r="F330">
        <v>4</v>
      </c>
      <c r="G330" s="389">
        <v>0</v>
      </c>
      <c r="H330" s="389">
        <v>0</v>
      </c>
      <c r="I330" s="214"/>
      <c r="J330" s="51"/>
      <c r="K330" s="51"/>
      <c r="L330" s="51"/>
      <c r="M330" s="51"/>
      <c r="N330" s="51"/>
      <c r="S330" s="48"/>
      <c r="T330" s="49"/>
      <c r="U330" s="51"/>
      <c r="V330" s="51"/>
      <c r="W330" s="51"/>
    </row>
    <row r="331" spans="1:23">
      <c r="A331" s="11" t="str">
        <f t="shared" si="4"/>
        <v>Lancaster&amp;5</v>
      </c>
      <c r="B331" s="11" t="str">
        <f>VLOOKUP(C331,'Summation Index'!$A$2:$B$9956,2,FALSE)</f>
        <v>Lancaster</v>
      </c>
      <c r="C331" t="s">
        <v>286</v>
      </c>
      <c r="D331" t="s">
        <v>141</v>
      </c>
      <c r="E331">
        <v>2023</v>
      </c>
      <c r="F331">
        <v>5</v>
      </c>
      <c r="G331" s="389">
        <v>0</v>
      </c>
      <c r="H331" s="389">
        <v>0</v>
      </c>
      <c r="I331" s="214"/>
      <c r="J331" s="51"/>
      <c r="K331" s="51"/>
      <c r="L331" s="51"/>
      <c r="M331" s="51"/>
      <c r="N331" s="51"/>
      <c r="S331" s="48"/>
      <c r="T331" s="49"/>
      <c r="U331" s="51"/>
      <c r="V331" s="51"/>
      <c r="W331" s="51"/>
    </row>
    <row r="332" spans="1:23">
      <c r="A332" s="11" t="str">
        <f t="shared" si="4"/>
        <v>Lancaster&amp;6</v>
      </c>
      <c r="B332" s="11" t="str">
        <f>VLOOKUP(C332,'Summation Index'!$A$2:$B$9956,2,FALSE)</f>
        <v>Lancaster</v>
      </c>
      <c r="C332" t="s">
        <v>286</v>
      </c>
      <c r="D332" t="s">
        <v>141</v>
      </c>
      <c r="E332">
        <v>2023</v>
      </c>
      <c r="F332">
        <v>6</v>
      </c>
      <c r="G332" s="389">
        <v>0</v>
      </c>
      <c r="H332" s="389">
        <v>0</v>
      </c>
      <c r="I332" s="214"/>
      <c r="J332" s="51"/>
      <c r="K332" s="51"/>
      <c r="L332" s="51"/>
      <c r="M332" s="51"/>
      <c r="N332" s="51"/>
      <c r="S332" s="48"/>
      <c r="T332" s="49"/>
      <c r="U332" s="51"/>
      <c r="V332" s="51"/>
      <c r="W332" s="51"/>
    </row>
    <row r="333" spans="1:23">
      <c r="A333" s="11" t="str">
        <f t="shared" si="4"/>
        <v>Lancaster&amp;7</v>
      </c>
      <c r="B333" s="11" t="str">
        <f>VLOOKUP(C333,'Summation Index'!$A$2:$B$9956,2,FALSE)</f>
        <v>Lancaster</v>
      </c>
      <c r="C333" t="s">
        <v>286</v>
      </c>
      <c r="D333" t="s">
        <v>141</v>
      </c>
      <c r="E333">
        <v>2023</v>
      </c>
      <c r="F333">
        <v>7</v>
      </c>
      <c r="G333" s="389">
        <v>9520.2209999999995</v>
      </c>
      <c r="H333" s="389">
        <v>214.47890000000001</v>
      </c>
      <c r="I333" s="214"/>
      <c r="J333" s="51"/>
      <c r="K333" s="51"/>
      <c r="L333" s="51"/>
      <c r="M333" s="51"/>
      <c r="N333" s="51"/>
      <c r="S333" s="48"/>
      <c r="T333" s="49"/>
      <c r="U333" s="51"/>
      <c r="V333" s="51"/>
      <c r="W333" s="51"/>
    </row>
    <row r="334" spans="1:23">
      <c r="A334" s="11" t="str">
        <f t="shared" si="4"/>
        <v>Lancaster&amp;8</v>
      </c>
      <c r="B334" s="11" t="str">
        <f>VLOOKUP(C334,'Summation Index'!$A$2:$B$9956,2,FALSE)</f>
        <v>Lancaster</v>
      </c>
      <c r="C334" t="s">
        <v>286</v>
      </c>
      <c r="D334" t="s">
        <v>141</v>
      </c>
      <c r="E334">
        <v>2023</v>
      </c>
      <c r="F334">
        <v>8</v>
      </c>
      <c r="G334" s="389">
        <v>9920.0205100000003</v>
      </c>
      <c r="H334" s="389">
        <v>224.84406999999999</v>
      </c>
      <c r="I334" s="214"/>
      <c r="J334" s="51"/>
      <c r="K334" s="51"/>
      <c r="L334" s="51"/>
      <c r="M334" s="51"/>
      <c r="N334" s="51"/>
      <c r="S334" s="48"/>
      <c r="T334" s="49"/>
      <c r="U334" s="51"/>
      <c r="V334" s="51"/>
      <c r="W334" s="51"/>
    </row>
    <row r="335" spans="1:23">
      <c r="A335" s="11" t="str">
        <f t="shared" ref="A335:A398" si="5">B335&amp;"&amp;"&amp;F335</f>
        <v>Lancaster&amp;9</v>
      </c>
      <c r="B335" s="11" t="str">
        <f>VLOOKUP(C335,'Summation Index'!$A$2:$B$9956,2,FALSE)</f>
        <v>Lancaster</v>
      </c>
      <c r="C335" t="s">
        <v>286</v>
      </c>
      <c r="D335" t="s">
        <v>141</v>
      </c>
      <c r="E335">
        <v>2023</v>
      </c>
      <c r="F335">
        <v>9</v>
      </c>
      <c r="G335" s="389">
        <v>0</v>
      </c>
      <c r="H335" s="389">
        <v>0</v>
      </c>
      <c r="I335" s="214"/>
      <c r="J335" s="51"/>
      <c r="K335" s="51"/>
      <c r="L335" s="51"/>
      <c r="M335" s="51"/>
      <c r="N335" s="51"/>
      <c r="S335" s="48"/>
      <c r="T335" s="49"/>
      <c r="U335" s="51"/>
      <c r="V335" s="51"/>
      <c r="W335" s="51"/>
    </row>
    <row r="336" spans="1:23">
      <c r="A336" s="11" t="str">
        <f t="shared" si="5"/>
        <v>Lancaster&amp;10</v>
      </c>
      <c r="B336" s="11" t="str">
        <f>VLOOKUP(C336,'Summation Index'!$A$2:$B$9956,2,FALSE)</f>
        <v>Lancaster</v>
      </c>
      <c r="C336" t="s">
        <v>286</v>
      </c>
      <c r="D336" t="s">
        <v>141</v>
      </c>
      <c r="E336">
        <v>2023</v>
      </c>
      <c r="F336">
        <v>10</v>
      </c>
      <c r="G336" s="389">
        <v>0</v>
      </c>
      <c r="H336" s="389">
        <v>0</v>
      </c>
      <c r="I336" s="214"/>
      <c r="J336" s="51"/>
      <c r="K336" s="51"/>
      <c r="L336" s="51"/>
      <c r="M336" s="51"/>
      <c r="N336" s="51"/>
      <c r="S336" s="48"/>
      <c r="T336" s="49"/>
      <c r="U336" s="51"/>
      <c r="V336" s="51"/>
      <c r="W336" s="51"/>
    </row>
    <row r="337" spans="1:23">
      <c r="A337" s="11" t="str">
        <f t="shared" si="5"/>
        <v>Lancaster&amp;11</v>
      </c>
      <c r="B337" s="11" t="str">
        <f>VLOOKUP(C337,'Summation Index'!$A$2:$B$9956,2,FALSE)</f>
        <v>Lancaster</v>
      </c>
      <c r="C337" t="s">
        <v>286</v>
      </c>
      <c r="D337" t="s">
        <v>141</v>
      </c>
      <c r="E337">
        <v>2023</v>
      </c>
      <c r="F337">
        <v>11</v>
      </c>
      <c r="G337" s="389">
        <v>0</v>
      </c>
      <c r="H337" s="389">
        <v>0</v>
      </c>
      <c r="I337" s="214"/>
      <c r="J337" s="51"/>
      <c r="K337" s="51"/>
      <c r="L337" s="51"/>
      <c r="M337" s="51"/>
      <c r="N337" s="51"/>
      <c r="S337" s="48"/>
      <c r="T337" s="49"/>
      <c r="U337" s="51"/>
      <c r="V337" s="51"/>
      <c r="W337" s="51"/>
    </row>
    <row r="338" spans="1:23">
      <c r="A338" s="11" t="str">
        <f t="shared" si="5"/>
        <v>Lancaster&amp;12</v>
      </c>
      <c r="B338" s="11" t="str">
        <f>VLOOKUP(C338,'Summation Index'!$A$2:$B$9956,2,FALSE)</f>
        <v>Lancaster</v>
      </c>
      <c r="C338" t="s">
        <v>286</v>
      </c>
      <c r="D338" t="s">
        <v>141</v>
      </c>
      <c r="E338">
        <v>2023</v>
      </c>
      <c r="F338">
        <v>12</v>
      </c>
      <c r="G338" s="389">
        <v>0</v>
      </c>
      <c r="H338" s="389">
        <v>0</v>
      </c>
      <c r="I338" s="214"/>
      <c r="J338" s="51"/>
      <c r="K338" s="51"/>
      <c r="L338" s="51"/>
      <c r="M338" s="51"/>
      <c r="N338" s="51"/>
      <c r="S338" s="48"/>
      <c r="T338" s="49"/>
      <c r="U338" s="51"/>
      <c r="V338" s="51"/>
      <c r="W338" s="51"/>
    </row>
    <row r="339" spans="1:23">
      <c r="A339" s="11" t="str">
        <f t="shared" si="5"/>
        <v>Lancaster Capacity and Energy Payment&amp;1</v>
      </c>
      <c r="B339" s="11" t="str">
        <f>VLOOKUP(C339,'Summation Index'!$A$2:$B$9956,2,FALSE)</f>
        <v>Lancaster Capacity and Energy Payment</v>
      </c>
      <c r="C339" t="s">
        <v>239</v>
      </c>
      <c r="D339" t="s">
        <v>141</v>
      </c>
      <c r="E339">
        <v>2023</v>
      </c>
      <c r="F339">
        <v>1</v>
      </c>
      <c r="G339" s="389">
        <v>0</v>
      </c>
      <c r="H339" s="389">
        <v>403.34899999999999</v>
      </c>
      <c r="I339" s="214"/>
      <c r="J339" s="51"/>
      <c r="K339" s="51"/>
      <c r="L339" s="51"/>
      <c r="M339" s="51"/>
      <c r="N339" s="51"/>
      <c r="S339" s="48"/>
      <c r="T339" s="49"/>
      <c r="U339" s="51"/>
      <c r="V339" s="51"/>
      <c r="W339" s="51"/>
    </row>
    <row r="340" spans="1:23">
      <c r="A340" s="11" t="str">
        <f t="shared" si="5"/>
        <v>Lancaster Capacity and Energy Payment&amp;2</v>
      </c>
      <c r="B340" s="11" t="str">
        <f>VLOOKUP(C340,'Summation Index'!$A$2:$B$9956,2,FALSE)</f>
        <v>Lancaster Capacity and Energy Payment</v>
      </c>
      <c r="C340" t="s">
        <v>239</v>
      </c>
      <c r="D340" t="s">
        <v>141</v>
      </c>
      <c r="E340">
        <v>2023</v>
      </c>
      <c r="F340">
        <v>2</v>
      </c>
      <c r="G340" s="389">
        <v>0</v>
      </c>
      <c r="H340" s="389">
        <v>318.18950000000001</v>
      </c>
      <c r="I340" s="214"/>
      <c r="J340" s="51"/>
      <c r="K340" s="51"/>
      <c r="L340" s="51"/>
      <c r="M340" s="51"/>
      <c r="N340" s="51"/>
      <c r="S340" s="48"/>
      <c r="T340" s="49"/>
      <c r="U340" s="51"/>
      <c r="V340" s="51"/>
      <c r="W340" s="51"/>
    </row>
    <row r="341" spans="1:23">
      <c r="A341" s="11" t="str">
        <f t="shared" si="5"/>
        <v>Lancaster Capacity and Energy Payment&amp;3</v>
      </c>
      <c r="B341" s="11" t="str">
        <f>VLOOKUP(C341,'Summation Index'!$A$2:$B$9956,2,FALSE)</f>
        <v>Lancaster Capacity and Energy Payment</v>
      </c>
      <c r="C341" t="s">
        <v>239</v>
      </c>
      <c r="D341" t="s">
        <v>141</v>
      </c>
      <c r="E341">
        <v>2023</v>
      </c>
      <c r="F341">
        <v>3</v>
      </c>
      <c r="G341" s="389">
        <v>0</v>
      </c>
      <c r="H341" s="389">
        <v>362.13784800000002</v>
      </c>
      <c r="I341" s="214"/>
      <c r="J341" s="51"/>
      <c r="K341" s="51"/>
      <c r="L341" s="51"/>
      <c r="M341" s="51"/>
      <c r="N341" s="51"/>
      <c r="S341" s="48"/>
      <c r="T341" s="49"/>
      <c r="U341" s="51"/>
      <c r="V341" s="51"/>
      <c r="W341" s="51"/>
    </row>
    <row r="342" spans="1:23">
      <c r="A342" s="11" t="str">
        <f t="shared" si="5"/>
        <v>Lancaster Capacity and Energy Payment&amp;4</v>
      </c>
      <c r="B342" s="11" t="str">
        <f>VLOOKUP(C342,'Summation Index'!$A$2:$B$9956,2,FALSE)</f>
        <v>Lancaster Capacity and Energy Payment</v>
      </c>
      <c r="C342" t="s">
        <v>239</v>
      </c>
      <c r="D342" t="s">
        <v>141</v>
      </c>
      <c r="E342">
        <v>2023</v>
      </c>
      <c r="F342">
        <v>4</v>
      </c>
      <c r="G342" s="389">
        <v>0</v>
      </c>
      <c r="H342" s="389">
        <v>314.60253899999998</v>
      </c>
      <c r="I342" s="214"/>
      <c r="J342" s="51"/>
      <c r="K342" s="51"/>
      <c r="L342" s="51"/>
      <c r="M342" s="51"/>
      <c r="N342" s="51"/>
      <c r="S342" s="48"/>
      <c r="T342" s="49"/>
      <c r="U342" s="51"/>
      <c r="V342" s="51"/>
      <c r="W342" s="51"/>
    </row>
    <row r="343" spans="1:23">
      <c r="A343" s="11" t="str">
        <f t="shared" si="5"/>
        <v>Lancaster Capacity and Energy Payment&amp;5</v>
      </c>
      <c r="B343" s="11" t="str">
        <f>VLOOKUP(C343,'Summation Index'!$A$2:$B$9956,2,FALSE)</f>
        <v>Lancaster Capacity and Energy Payment</v>
      </c>
      <c r="C343" t="s">
        <v>239</v>
      </c>
      <c r="D343" t="s">
        <v>141</v>
      </c>
      <c r="E343">
        <v>2023</v>
      </c>
      <c r="F343">
        <v>5</v>
      </c>
      <c r="G343" s="389">
        <v>0</v>
      </c>
      <c r="H343" s="389">
        <v>216.55798300000001</v>
      </c>
      <c r="I343" s="214"/>
      <c r="J343" s="51"/>
      <c r="K343" s="51"/>
      <c r="L343" s="51"/>
      <c r="M343" s="51"/>
      <c r="N343" s="51"/>
      <c r="S343" s="48"/>
      <c r="T343" s="49"/>
      <c r="U343" s="51"/>
      <c r="V343" s="51"/>
      <c r="W343" s="51"/>
    </row>
    <row r="344" spans="1:23">
      <c r="A344" s="11" t="str">
        <f t="shared" si="5"/>
        <v>Lancaster Capacity and Energy Payment&amp;6</v>
      </c>
      <c r="B344" s="11" t="str">
        <f>VLOOKUP(C344,'Summation Index'!$A$2:$B$9956,2,FALSE)</f>
        <v>Lancaster Capacity and Energy Payment</v>
      </c>
      <c r="C344" t="s">
        <v>239</v>
      </c>
      <c r="D344" t="s">
        <v>141</v>
      </c>
      <c r="E344">
        <v>2023</v>
      </c>
      <c r="F344">
        <v>6</v>
      </c>
      <c r="G344" s="389">
        <v>0</v>
      </c>
      <c r="H344" s="389">
        <v>87.322819999999993</v>
      </c>
      <c r="I344" s="214"/>
      <c r="J344" s="51"/>
      <c r="K344" s="51"/>
      <c r="L344" s="51"/>
      <c r="M344" s="51"/>
      <c r="N344" s="51"/>
      <c r="S344" s="48"/>
      <c r="T344" s="49"/>
      <c r="U344" s="51"/>
      <c r="V344" s="51"/>
      <c r="W344" s="51"/>
    </row>
    <row r="345" spans="1:23">
      <c r="A345" s="11" t="str">
        <f t="shared" si="5"/>
        <v>Lancaster Capacity and Energy Payment&amp;7</v>
      </c>
      <c r="B345" s="11" t="str">
        <f>VLOOKUP(C345,'Summation Index'!$A$2:$B$9956,2,FALSE)</f>
        <v>Lancaster Capacity and Energy Payment</v>
      </c>
      <c r="C345" t="s">
        <v>239</v>
      </c>
      <c r="D345" t="s">
        <v>141</v>
      </c>
      <c r="E345">
        <v>2023</v>
      </c>
      <c r="F345">
        <v>7</v>
      </c>
      <c r="G345" s="389">
        <v>0</v>
      </c>
      <c r="H345" s="389">
        <v>357.06637599999999</v>
      </c>
      <c r="I345" s="214"/>
      <c r="J345" s="51"/>
      <c r="K345" s="51"/>
      <c r="L345" s="51"/>
      <c r="M345" s="51"/>
      <c r="N345" s="51"/>
      <c r="S345" s="48"/>
      <c r="T345" s="49"/>
      <c r="U345" s="51"/>
      <c r="V345" s="51"/>
      <c r="W345" s="51"/>
    </row>
    <row r="346" spans="1:23">
      <c r="A346" s="11" t="str">
        <f t="shared" si="5"/>
        <v>Lancaster Capacity and Energy Payment&amp;8</v>
      </c>
      <c r="B346" s="11" t="str">
        <f>VLOOKUP(C346,'Summation Index'!$A$2:$B$9956,2,FALSE)</f>
        <v>Lancaster Capacity and Energy Payment</v>
      </c>
      <c r="C346" t="s">
        <v>239</v>
      </c>
      <c r="D346" t="s">
        <v>141</v>
      </c>
      <c r="E346">
        <v>2023</v>
      </c>
      <c r="F346">
        <v>8</v>
      </c>
      <c r="G346" s="389">
        <v>0</v>
      </c>
      <c r="H346" s="389">
        <v>382.78286700000001</v>
      </c>
      <c r="I346" s="214"/>
      <c r="J346" s="51"/>
      <c r="K346" s="51"/>
      <c r="L346" s="51"/>
      <c r="M346" s="51"/>
      <c r="N346" s="51"/>
      <c r="S346" s="48"/>
      <c r="T346" s="49"/>
      <c r="U346" s="51"/>
      <c r="V346" s="51"/>
      <c r="W346" s="51"/>
    </row>
    <row r="347" spans="1:23">
      <c r="A347" s="11" t="str">
        <f t="shared" si="5"/>
        <v>Lancaster Capacity and Energy Payment&amp;9</v>
      </c>
      <c r="B347" s="11" t="str">
        <f>VLOOKUP(C347,'Summation Index'!$A$2:$B$9956,2,FALSE)</f>
        <v>Lancaster Capacity and Energy Payment</v>
      </c>
      <c r="C347" t="s">
        <v>239</v>
      </c>
      <c r="D347" t="s">
        <v>141</v>
      </c>
      <c r="E347">
        <v>2023</v>
      </c>
      <c r="F347">
        <v>9</v>
      </c>
      <c r="G347" s="389">
        <v>0</v>
      </c>
      <c r="H347" s="389">
        <v>382.36062600000002</v>
      </c>
      <c r="I347" s="214"/>
      <c r="J347" s="51"/>
      <c r="K347" s="51"/>
      <c r="L347" s="51"/>
      <c r="M347" s="51"/>
      <c r="N347" s="51"/>
      <c r="S347" s="48"/>
      <c r="T347" s="49"/>
      <c r="U347" s="51"/>
      <c r="V347" s="51"/>
      <c r="W347" s="51"/>
    </row>
    <row r="348" spans="1:23">
      <c r="A348" s="11" t="str">
        <f t="shared" si="5"/>
        <v>Lancaster Capacity and Energy Payment&amp;10</v>
      </c>
      <c r="B348" s="11" t="str">
        <f>VLOOKUP(C348,'Summation Index'!$A$2:$B$9956,2,FALSE)</f>
        <v>Lancaster Capacity and Energy Payment</v>
      </c>
      <c r="C348" t="s">
        <v>239</v>
      </c>
      <c r="D348" t="s">
        <v>141</v>
      </c>
      <c r="E348">
        <v>2023</v>
      </c>
      <c r="F348">
        <v>10</v>
      </c>
      <c r="G348" s="389">
        <v>0</v>
      </c>
      <c r="H348" s="389">
        <v>343.005157</v>
      </c>
      <c r="I348" s="214"/>
      <c r="J348" s="51"/>
      <c r="K348" s="51"/>
      <c r="L348" s="51"/>
      <c r="M348" s="51"/>
      <c r="N348" s="51"/>
      <c r="S348" s="48"/>
      <c r="T348" s="49"/>
      <c r="U348" s="51"/>
      <c r="V348" s="51"/>
      <c r="W348" s="51"/>
    </row>
    <row r="349" spans="1:23">
      <c r="A349" s="11" t="str">
        <f t="shared" si="5"/>
        <v>Lancaster Capacity and Energy Payment&amp;11</v>
      </c>
      <c r="B349" s="11" t="str">
        <f>VLOOKUP(C349,'Summation Index'!$A$2:$B$9956,2,FALSE)</f>
        <v>Lancaster Capacity and Energy Payment</v>
      </c>
      <c r="C349" t="s">
        <v>239</v>
      </c>
      <c r="D349" t="s">
        <v>141</v>
      </c>
      <c r="E349">
        <v>2023</v>
      </c>
      <c r="F349">
        <v>11</v>
      </c>
      <c r="G349" s="389">
        <v>0</v>
      </c>
      <c r="H349" s="389">
        <v>405.86160000000001</v>
      </c>
      <c r="I349" s="214"/>
      <c r="J349" s="51"/>
      <c r="K349" s="51"/>
      <c r="L349" s="51"/>
      <c r="M349" s="51"/>
      <c r="N349" s="51"/>
      <c r="S349" s="48"/>
      <c r="T349" s="49"/>
      <c r="U349" s="51"/>
      <c r="V349" s="51"/>
      <c r="W349" s="51"/>
    </row>
    <row r="350" spans="1:23">
      <c r="A350" s="11" t="str">
        <f t="shared" si="5"/>
        <v>Lancaster Capacity and Energy Payment&amp;12</v>
      </c>
      <c r="B350" s="11" t="str">
        <f>VLOOKUP(C350,'Summation Index'!$A$2:$B$9956,2,FALSE)</f>
        <v>Lancaster Capacity and Energy Payment</v>
      </c>
      <c r="C350" t="s">
        <v>239</v>
      </c>
      <c r="D350" t="s">
        <v>141</v>
      </c>
      <c r="E350">
        <v>2023</v>
      </c>
      <c r="F350">
        <v>12</v>
      </c>
      <c r="G350" s="389">
        <v>0</v>
      </c>
      <c r="H350" s="389">
        <v>425.93770000000001</v>
      </c>
      <c r="I350" s="214"/>
      <c r="J350" s="51"/>
      <c r="K350" s="51"/>
      <c r="L350" s="51"/>
      <c r="M350" s="51"/>
      <c r="N350" s="51"/>
      <c r="S350" s="48"/>
      <c r="T350" s="49"/>
      <c r="U350" s="51"/>
      <c r="V350" s="51"/>
      <c r="W350" s="51"/>
    </row>
    <row r="351" spans="1:23">
      <c r="A351" s="11" t="str">
        <f t="shared" si="5"/>
        <v>Lancaster Capacity and Energy Payment&amp;1</v>
      </c>
      <c r="B351" s="11" t="str">
        <f>VLOOKUP(C351,'Summation Index'!$A$2:$B$9956,2,FALSE)</f>
        <v>Lancaster Capacity and Energy Payment</v>
      </c>
      <c r="C351" t="s">
        <v>240</v>
      </c>
      <c r="D351" t="s">
        <v>141</v>
      </c>
      <c r="E351">
        <v>2023</v>
      </c>
      <c r="F351">
        <v>1</v>
      </c>
      <c r="G351" s="389">
        <v>0</v>
      </c>
      <c r="H351" s="389">
        <v>566.31320000000005</v>
      </c>
      <c r="I351" s="214"/>
      <c r="J351" s="51"/>
      <c r="K351" s="51"/>
      <c r="L351" s="51"/>
      <c r="M351" s="51"/>
      <c r="N351" s="51"/>
      <c r="S351" s="48"/>
      <c r="T351" s="49"/>
      <c r="U351" s="51"/>
      <c r="V351" s="51"/>
      <c r="W351" s="51"/>
    </row>
    <row r="352" spans="1:23">
      <c r="A352" s="11" t="str">
        <f t="shared" si="5"/>
        <v>Lancaster Capacity and Energy Payment&amp;2</v>
      </c>
      <c r="B352" s="11" t="str">
        <f>VLOOKUP(C352,'Summation Index'!$A$2:$B$9956,2,FALSE)</f>
        <v>Lancaster Capacity and Energy Payment</v>
      </c>
      <c r="C352" t="s">
        <v>240</v>
      </c>
      <c r="D352" t="s">
        <v>141</v>
      </c>
      <c r="E352">
        <v>2023</v>
      </c>
      <c r="F352">
        <v>2</v>
      </c>
      <c r="G352" s="389">
        <v>0</v>
      </c>
      <c r="H352" s="389">
        <v>576.94555700000001</v>
      </c>
      <c r="I352" s="214"/>
      <c r="J352" s="51"/>
      <c r="K352" s="51"/>
      <c r="L352" s="51"/>
      <c r="M352" s="51"/>
      <c r="N352" s="51"/>
      <c r="S352" s="48"/>
      <c r="T352" s="49"/>
      <c r="U352" s="51"/>
      <c r="V352" s="51"/>
      <c r="W352" s="51"/>
    </row>
    <row r="353" spans="1:23">
      <c r="A353" s="11" t="str">
        <f t="shared" si="5"/>
        <v>Lancaster Capacity and Energy Payment&amp;3</v>
      </c>
      <c r="B353" s="11" t="str">
        <f>VLOOKUP(C353,'Summation Index'!$A$2:$B$9956,2,FALSE)</f>
        <v>Lancaster Capacity and Energy Payment</v>
      </c>
      <c r="C353" t="s">
        <v>240</v>
      </c>
      <c r="D353" t="s">
        <v>141</v>
      </c>
      <c r="E353">
        <v>2023</v>
      </c>
      <c r="F353">
        <v>3</v>
      </c>
      <c r="G353" s="389">
        <v>0</v>
      </c>
      <c r="H353" s="389">
        <v>576.94555700000001</v>
      </c>
      <c r="I353" s="214"/>
      <c r="J353" s="51"/>
      <c r="K353" s="51"/>
      <c r="L353" s="51"/>
      <c r="M353" s="51"/>
      <c r="N353" s="51"/>
      <c r="S353" s="48"/>
      <c r="T353" s="49"/>
      <c r="U353" s="51"/>
      <c r="V353" s="51"/>
      <c r="W353" s="51"/>
    </row>
    <row r="354" spans="1:23">
      <c r="A354" s="11" t="str">
        <f t="shared" si="5"/>
        <v>Lancaster Capacity and Energy Payment&amp;4</v>
      </c>
      <c r="B354" s="11" t="str">
        <f>VLOOKUP(C354,'Summation Index'!$A$2:$B$9956,2,FALSE)</f>
        <v>Lancaster Capacity and Energy Payment</v>
      </c>
      <c r="C354" t="s">
        <v>240</v>
      </c>
      <c r="D354" t="s">
        <v>141</v>
      </c>
      <c r="E354">
        <v>2023</v>
      </c>
      <c r="F354">
        <v>4</v>
      </c>
      <c r="G354" s="389">
        <v>0</v>
      </c>
      <c r="H354" s="389">
        <v>576.94555700000001</v>
      </c>
      <c r="I354" s="214"/>
      <c r="J354" s="51"/>
      <c r="K354" s="51"/>
      <c r="L354" s="51"/>
      <c r="M354" s="51"/>
      <c r="N354" s="51"/>
      <c r="S354" s="48"/>
      <c r="T354" s="49"/>
      <c r="U354" s="51"/>
      <c r="V354" s="51"/>
      <c r="W354" s="51"/>
    </row>
    <row r="355" spans="1:23">
      <c r="A355" s="11" t="str">
        <f t="shared" si="5"/>
        <v>Lancaster Capacity and Energy Payment&amp;5</v>
      </c>
      <c r="B355" s="11" t="str">
        <f>VLOOKUP(C355,'Summation Index'!$A$2:$B$9956,2,FALSE)</f>
        <v>Lancaster Capacity and Energy Payment</v>
      </c>
      <c r="C355" t="s">
        <v>240</v>
      </c>
      <c r="D355" t="s">
        <v>141</v>
      </c>
      <c r="E355">
        <v>2023</v>
      </c>
      <c r="F355">
        <v>5</v>
      </c>
      <c r="G355" s="389">
        <v>0</v>
      </c>
      <c r="H355" s="389">
        <v>576.94555700000001</v>
      </c>
      <c r="I355" s="214"/>
      <c r="J355" s="51"/>
      <c r="K355" s="51"/>
      <c r="L355" s="51"/>
      <c r="M355" s="51"/>
      <c r="N355" s="51"/>
      <c r="S355" s="48"/>
      <c r="T355" s="49"/>
      <c r="U355" s="51"/>
      <c r="V355" s="51"/>
      <c r="W355" s="51"/>
    </row>
    <row r="356" spans="1:23">
      <c r="A356" s="11" t="str">
        <f t="shared" si="5"/>
        <v>Lancaster Capacity and Energy Payment&amp;6</v>
      </c>
      <c r="B356" s="11" t="str">
        <f>VLOOKUP(C356,'Summation Index'!$A$2:$B$9956,2,FALSE)</f>
        <v>Lancaster Capacity and Energy Payment</v>
      </c>
      <c r="C356" t="s">
        <v>240</v>
      </c>
      <c r="D356" t="s">
        <v>141</v>
      </c>
      <c r="E356">
        <v>2023</v>
      </c>
      <c r="F356">
        <v>6</v>
      </c>
      <c r="G356" s="389">
        <v>0</v>
      </c>
      <c r="H356" s="389">
        <v>576.94555700000001</v>
      </c>
      <c r="I356" s="214"/>
      <c r="J356" s="51"/>
      <c r="K356" s="51"/>
      <c r="L356" s="51"/>
      <c r="M356" s="51"/>
      <c r="N356" s="51"/>
      <c r="S356" s="48"/>
      <c r="T356" s="49"/>
      <c r="U356" s="51"/>
      <c r="V356" s="51"/>
      <c r="W356" s="51"/>
    </row>
    <row r="357" spans="1:23">
      <c r="A357" s="11" t="str">
        <f t="shared" si="5"/>
        <v>Lancaster Capacity and Energy Payment&amp;7</v>
      </c>
      <c r="B357" s="11" t="str">
        <f>VLOOKUP(C357,'Summation Index'!$A$2:$B$9956,2,FALSE)</f>
        <v>Lancaster Capacity and Energy Payment</v>
      </c>
      <c r="C357" t="s">
        <v>240</v>
      </c>
      <c r="D357" t="s">
        <v>141</v>
      </c>
      <c r="E357">
        <v>2023</v>
      </c>
      <c r="F357">
        <v>7</v>
      </c>
      <c r="G357" s="389">
        <v>0</v>
      </c>
      <c r="H357" s="389">
        <v>576.94555700000001</v>
      </c>
      <c r="I357" s="214"/>
      <c r="J357" s="51"/>
      <c r="K357" s="51"/>
      <c r="L357" s="51"/>
      <c r="M357" s="51"/>
      <c r="N357" s="51"/>
      <c r="S357" s="48"/>
      <c r="T357" s="49"/>
      <c r="U357" s="51"/>
      <c r="V357" s="51"/>
      <c r="W357" s="51"/>
    </row>
    <row r="358" spans="1:23">
      <c r="A358" s="11" t="str">
        <f t="shared" si="5"/>
        <v>Lancaster Capacity and Energy Payment&amp;8</v>
      </c>
      <c r="B358" s="11" t="str">
        <f>VLOOKUP(C358,'Summation Index'!$A$2:$B$9956,2,FALSE)</f>
        <v>Lancaster Capacity and Energy Payment</v>
      </c>
      <c r="C358" t="s">
        <v>240</v>
      </c>
      <c r="D358" t="s">
        <v>141</v>
      </c>
      <c r="E358">
        <v>2023</v>
      </c>
      <c r="F358">
        <v>8</v>
      </c>
      <c r="G358" s="389">
        <v>0</v>
      </c>
      <c r="H358" s="389">
        <v>576.94555700000001</v>
      </c>
      <c r="I358" s="214"/>
      <c r="J358" s="51"/>
      <c r="K358" s="51"/>
      <c r="L358" s="51"/>
      <c r="M358" s="51"/>
      <c r="N358" s="51"/>
      <c r="S358" s="48"/>
      <c r="T358" s="49"/>
      <c r="U358" s="51"/>
      <c r="V358" s="51"/>
      <c r="W358" s="51"/>
    </row>
    <row r="359" spans="1:23">
      <c r="A359" s="11" t="str">
        <f t="shared" si="5"/>
        <v>Lancaster Capacity and Energy Payment&amp;9</v>
      </c>
      <c r="B359" s="11" t="str">
        <f>VLOOKUP(C359,'Summation Index'!$A$2:$B$9956,2,FALSE)</f>
        <v>Lancaster Capacity and Energy Payment</v>
      </c>
      <c r="C359" t="s">
        <v>240</v>
      </c>
      <c r="D359" t="s">
        <v>141</v>
      </c>
      <c r="E359">
        <v>2023</v>
      </c>
      <c r="F359">
        <v>9</v>
      </c>
      <c r="G359" s="389">
        <v>0</v>
      </c>
      <c r="H359" s="389">
        <v>576.94555700000001</v>
      </c>
      <c r="I359" s="214"/>
      <c r="J359" s="51"/>
      <c r="K359" s="51"/>
      <c r="L359" s="51"/>
      <c r="M359" s="51"/>
      <c r="N359" s="51"/>
      <c r="S359" s="48"/>
      <c r="T359" s="49"/>
      <c r="U359" s="51"/>
      <c r="V359" s="51"/>
      <c r="W359" s="51"/>
    </row>
    <row r="360" spans="1:23">
      <c r="A360" s="11" t="str">
        <f t="shared" si="5"/>
        <v>Lancaster Capacity and Energy Payment&amp;10</v>
      </c>
      <c r="B360" s="11" t="str">
        <f>VLOOKUP(C360,'Summation Index'!$A$2:$B$9956,2,FALSE)</f>
        <v>Lancaster Capacity and Energy Payment</v>
      </c>
      <c r="C360" t="s">
        <v>240</v>
      </c>
      <c r="D360" t="s">
        <v>141</v>
      </c>
      <c r="E360">
        <v>2023</v>
      </c>
      <c r="F360">
        <v>10</v>
      </c>
      <c r="G360" s="389">
        <v>0</v>
      </c>
      <c r="H360" s="389">
        <v>576.94555700000001</v>
      </c>
      <c r="I360" s="214"/>
      <c r="J360" s="51"/>
      <c r="K360" s="51"/>
      <c r="L360" s="51"/>
      <c r="M360" s="51"/>
      <c r="N360" s="51"/>
      <c r="S360" s="48"/>
      <c r="T360" s="49"/>
      <c r="U360" s="51"/>
      <c r="V360" s="51"/>
      <c r="W360" s="51"/>
    </row>
    <row r="361" spans="1:23">
      <c r="A361" s="11" t="str">
        <f t="shared" si="5"/>
        <v>Lancaster Capacity and Energy Payment&amp;11</v>
      </c>
      <c r="B361" s="11" t="str">
        <f>VLOOKUP(C361,'Summation Index'!$A$2:$B$9956,2,FALSE)</f>
        <v>Lancaster Capacity and Energy Payment</v>
      </c>
      <c r="C361" t="s">
        <v>240</v>
      </c>
      <c r="D361" t="s">
        <v>141</v>
      </c>
      <c r="E361">
        <v>2023</v>
      </c>
      <c r="F361">
        <v>11</v>
      </c>
      <c r="G361" s="389">
        <v>0</v>
      </c>
      <c r="H361" s="389">
        <v>576.94555700000001</v>
      </c>
      <c r="I361" s="214"/>
      <c r="J361" s="51"/>
      <c r="K361" s="51"/>
      <c r="L361" s="51"/>
      <c r="M361" s="51"/>
      <c r="N361" s="51"/>
      <c r="S361" s="48"/>
      <c r="T361" s="49"/>
      <c r="U361" s="51"/>
      <c r="V361" s="51"/>
      <c r="W361" s="51"/>
    </row>
    <row r="362" spans="1:23">
      <c r="A362" s="11" t="str">
        <f t="shared" si="5"/>
        <v>Lancaster Capacity and Energy Payment&amp;12</v>
      </c>
      <c r="B362" s="11" t="str">
        <f>VLOOKUP(C362,'Summation Index'!$A$2:$B$9956,2,FALSE)</f>
        <v>Lancaster Capacity and Energy Payment</v>
      </c>
      <c r="C362" t="s">
        <v>240</v>
      </c>
      <c r="D362" t="s">
        <v>141</v>
      </c>
      <c r="E362">
        <v>2023</v>
      </c>
      <c r="F362">
        <v>12</v>
      </c>
      <c r="G362" s="389">
        <v>0</v>
      </c>
      <c r="H362" s="389">
        <v>576.94555700000001</v>
      </c>
      <c r="I362" s="214"/>
      <c r="J362" s="51"/>
      <c r="K362" s="51"/>
      <c r="L362" s="51"/>
      <c r="M362" s="51"/>
      <c r="N362" s="51"/>
      <c r="S362" s="48"/>
      <c r="T362" s="49"/>
      <c r="U362" s="51"/>
      <c r="V362" s="51"/>
      <c r="W362" s="51"/>
    </row>
    <row r="363" spans="1:23">
      <c r="A363" s="11" t="str">
        <f t="shared" si="5"/>
        <v>Little Falls&amp;1</v>
      </c>
      <c r="B363" s="11" t="str">
        <f>VLOOKUP(C363,'Summation Index'!$A$2:$B$9956,2,FALSE)</f>
        <v>Little Falls</v>
      </c>
      <c r="C363" t="s">
        <v>241</v>
      </c>
      <c r="D363" t="s">
        <v>141</v>
      </c>
      <c r="E363">
        <v>2023</v>
      </c>
      <c r="F363">
        <v>1</v>
      </c>
      <c r="G363" s="389">
        <v>18055.7012</v>
      </c>
      <c r="H363" s="389">
        <v>0</v>
      </c>
      <c r="I363" s="214"/>
      <c r="J363" s="51"/>
      <c r="K363" s="51"/>
      <c r="L363" s="51"/>
      <c r="M363" s="51"/>
      <c r="N363" s="51"/>
      <c r="S363" s="48"/>
      <c r="T363" s="49"/>
      <c r="U363" s="51"/>
      <c r="V363" s="51"/>
      <c r="W363" s="51"/>
    </row>
    <row r="364" spans="1:23">
      <c r="A364" s="11" t="str">
        <f t="shared" si="5"/>
        <v>Little Falls&amp;2</v>
      </c>
      <c r="B364" s="11" t="str">
        <f>VLOOKUP(C364,'Summation Index'!$A$2:$B$9956,2,FALSE)</f>
        <v>Little Falls</v>
      </c>
      <c r="C364" t="s">
        <v>241</v>
      </c>
      <c r="D364" t="s">
        <v>141</v>
      </c>
      <c r="E364">
        <v>2023</v>
      </c>
      <c r="F364">
        <v>2</v>
      </c>
      <c r="G364" s="389">
        <v>18706.8613</v>
      </c>
      <c r="H364" s="389">
        <v>0</v>
      </c>
      <c r="I364" s="214"/>
      <c r="J364" s="51"/>
      <c r="K364" s="51"/>
      <c r="L364" s="51"/>
      <c r="M364" s="51"/>
      <c r="N364" s="51"/>
      <c r="S364" s="48"/>
      <c r="T364" s="49"/>
      <c r="U364" s="51"/>
      <c r="V364" s="51"/>
      <c r="W364" s="51"/>
    </row>
    <row r="365" spans="1:23">
      <c r="A365" s="11" t="str">
        <f t="shared" si="5"/>
        <v>Little Falls&amp;3</v>
      </c>
      <c r="B365" s="11" t="str">
        <f>VLOOKUP(C365,'Summation Index'!$A$2:$B$9956,2,FALSE)</f>
        <v>Little Falls</v>
      </c>
      <c r="C365" t="s">
        <v>241</v>
      </c>
      <c r="D365" t="s">
        <v>141</v>
      </c>
      <c r="E365">
        <v>2023</v>
      </c>
      <c r="F365">
        <v>3</v>
      </c>
      <c r="G365" s="389">
        <v>23391.277300000002</v>
      </c>
      <c r="H365" s="389">
        <v>0</v>
      </c>
      <c r="I365" s="214"/>
      <c r="J365" s="51"/>
      <c r="K365" s="51"/>
      <c r="L365" s="51"/>
      <c r="M365" s="51"/>
      <c r="N365" s="51"/>
      <c r="S365" s="48"/>
      <c r="T365" s="49"/>
      <c r="U365" s="51"/>
      <c r="V365" s="51"/>
      <c r="W365" s="51"/>
    </row>
    <row r="366" spans="1:23">
      <c r="A366" s="11" t="str">
        <f t="shared" si="5"/>
        <v>Little Falls&amp;4</v>
      </c>
      <c r="B366" s="11" t="str">
        <f>VLOOKUP(C366,'Summation Index'!$A$2:$B$9956,2,FALSE)</f>
        <v>Little Falls</v>
      </c>
      <c r="C366" t="s">
        <v>241</v>
      </c>
      <c r="D366" t="s">
        <v>141</v>
      </c>
      <c r="E366">
        <v>2023</v>
      </c>
      <c r="F366">
        <v>4</v>
      </c>
      <c r="G366" s="389">
        <v>23658.7012</v>
      </c>
      <c r="H366" s="389">
        <v>0</v>
      </c>
      <c r="I366" s="214"/>
      <c r="J366" s="51"/>
      <c r="K366" s="51"/>
      <c r="L366" s="51"/>
      <c r="M366" s="51"/>
      <c r="N366" s="51"/>
      <c r="S366" s="48"/>
      <c r="T366" s="49"/>
      <c r="U366" s="51"/>
      <c r="V366" s="51"/>
      <c r="W366" s="51"/>
    </row>
    <row r="367" spans="1:23">
      <c r="A367" s="11" t="str">
        <f t="shared" si="5"/>
        <v>Little Falls&amp;5</v>
      </c>
      <c r="B367" s="11" t="str">
        <f>VLOOKUP(C367,'Summation Index'!$A$2:$B$9956,2,FALSE)</f>
        <v>Little Falls</v>
      </c>
      <c r="C367" t="s">
        <v>241</v>
      </c>
      <c r="D367" t="s">
        <v>141</v>
      </c>
      <c r="E367">
        <v>2023</v>
      </c>
      <c r="F367">
        <v>5</v>
      </c>
      <c r="G367" s="389">
        <v>23970.585899999998</v>
      </c>
      <c r="H367" s="389">
        <v>0</v>
      </c>
      <c r="I367" s="214"/>
      <c r="J367" s="51"/>
      <c r="K367" s="51"/>
      <c r="L367" s="51"/>
      <c r="M367" s="51"/>
      <c r="N367" s="51"/>
      <c r="S367" s="48"/>
      <c r="T367" s="49"/>
      <c r="U367" s="51"/>
      <c r="V367" s="51"/>
      <c r="W367" s="51"/>
    </row>
    <row r="368" spans="1:23">
      <c r="A368" s="11" t="str">
        <f t="shared" si="5"/>
        <v>Little Falls&amp;6</v>
      </c>
      <c r="B368" s="11" t="str">
        <f>VLOOKUP(C368,'Summation Index'!$A$2:$B$9956,2,FALSE)</f>
        <v>Little Falls</v>
      </c>
      <c r="C368" t="s">
        <v>241</v>
      </c>
      <c r="D368" t="s">
        <v>141</v>
      </c>
      <c r="E368">
        <v>2023</v>
      </c>
      <c r="F368">
        <v>6</v>
      </c>
      <c r="G368" s="389">
        <v>22951.708999999999</v>
      </c>
      <c r="H368" s="389">
        <v>0</v>
      </c>
      <c r="I368" s="214"/>
      <c r="J368" s="51"/>
      <c r="K368" s="51"/>
      <c r="L368" s="51"/>
      <c r="M368" s="51"/>
      <c r="N368" s="51"/>
      <c r="S368" s="48"/>
      <c r="T368" s="49"/>
      <c r="U368" s="51"/>
      <c r="V368" s="51"/>
      <c r="W368" s="51"/>
    </row>
    <row r="369" spans="1:23">
      <c r="A369" s="11" t="str">
        <f t="shared" si="5"/>
        <v>Little Falls&amp;7</v>
      </c>
      <c r="B369" s="11" t="str">
        <f>VLOOKUP(C369,'Summation Index'!$A$2:$B$9956,2,FALSE)</f>
        <v>Little Falls</v>
      </c>
      <c r="C369" t="s">
        <v>241</v>
      </c>
      <c r="D369" t="s">
        <v>141</v>
      </c>
      <c r="E369">
        <v>2023</v>
      </c>
      <c r="F369">
        <v>7</v>
      </c>
      <c r="G369" s="389">
        <v>20173.175800000001</v>
      </c>
      <c r="H369" s="389">
        <v>0</v>
      </c>
      <c r="I369" s="214"/>
      <c r="J369" s="51"/>
      <c r="K369" s="51"/>
      <c r="L369" s="51"/>
      <c r="M369" s="51"/>
      <c r="N369" s="51"/>
      <c r="S369" s="48"/>
      <c r="T369" s="49"/>
      <c r="U369" s="51"/>
      <c r="V369" s="51"/>
      <c r="W369" s="51"/>
    </row>
    <row r="370" spans="1:23">
      <c r="A370" s="11" t="str">
        <f t="shared" si="5"/>
        <v>Little Falls&amp;8</v>
      </c>
      <c r="B370" s="11" t="str">
        <f>VLOOKUP(C370,'Summation Index'!$A$2:$B$9956,2,FALSE)</f>
        <v>Little Falls</v>
      </c>
      <c r="C370" t="s">
        <v>241</v>
      </c>
      <c r="D370" t="s">
        <v>141</v>
      </c>
      <c r="E370">
        <v>2023</v>
      </c>
      <c r="F370">
        <v>8</v>
      </c>
      <c r="G370" s="389">
        <v>9092.2060000000001</v>
      </c>
      <c r="H370" s="389">
        <v>0</v>
      </c>
      <c r="I370" s="214"/>
      <c r="J370" s="51"/>
      <c r="K370" s="51"/>
      <c r="L370" s="51"/>
      <c r="M370" s="51"/>
      <c r="N370" s="51"/>
      <c r="S370" s="48"/>
      <c r="T370" s="49"/>
      <c r="U370" s="51"/>
      <c r="V370" s="51"/>
      <c r="W370" s="51"/>
    </row>
    <row r="371" spans="1:23">
      <c r="A371" s="11" t="str">
        <f t="shared" si="5"/>
        <v>Little Falls&amp;9</v>
      </c>
      <c r="B371" s="11" t="str">
        <f>VLOOKUP(C371,'Summation Index'!$A$2:$B$9956,2,FALSE)</f>
        <v>Little Falls</v>
      </c>
      <c r="C371" t="s">
        <v>241</v>
      </c>
      <c r="D371" t="s">
        <v>141</v>
      </c>
      <c r="E371">
        <v>2023</v>
      </c>
      <c r="F371">
        <v>9</v>
      </c>
      <c r="G371" s="389">
        <v>6730.4380000000001</v>
      </c>
      <c r="H371" s="389">
        <v>0</v>
      </c>
      <c r="I371" s="214"/>
      <c r="J371" s="51"/>
      <c r="K371" s="51"/>
      <c r="L371" s="51"/>
      <c r="M371" s="51"/>
      <c r="N371" s="51"/>
      <c r="S371" s="48"/>
      <c r="T371" s="49"/>
      <c r="U371" s="51"/>
      <c r="V371" s="51"/>
      <c r="W371" s="51"/>
    </row>
    <row r="372" spans="1:23">
      <c r="A372" s="11" t="str">
        <f t="shared" si="5"/>
        <v>Little Falls&amp;10</v>
      </c>
      <c r="B372" s="11" t="str">
        <f>VLOOKUP(C372,'Summation Index'!$A$2:$B$9956,2,FALSE)</f>
        <v>Little Falls</v>
      </c>
      <c r="C372" t="s">
        <v>241</v>
      </c>
      <c r="D372" t="s">
        <v>141</v>
      </c>
      <c r="E372">
        <v>2023</v>
      </c>
      <c r="F372">
        <v>10</v>
      </c>
      <c r="G372" s="389">
        <v>10174.8125</v>
      </c>
      <c r="H372" s="389">
        <v>0</v>
      </c>
      <c r="I372" s="214"/>
      <c r="J372" s="51"/>
      <c r="K372" s="51"/>
      <c r="L372" s="51"/>
      <c r="M372" s="51"/>
      <c r="N372" s="51"/>
      <c r="S372" s="48"/>
      <c r="T372" s="49"/>
      <c r="U372" s="51"/>
      <c r="V372" s="51"/>
      <c r="W372" s="51"/>
    </row>
    <row r="373" spans="1:23">
      <c r="A373" s="11" t="str">
        <f t="shared" si="5"/>
        <v>Little Falls&amp;11</v>
      </c>
      <c r="B373" s="11" t="str">
        <f>VLOOKUP(C373,'Summation Index'!$A$2:$B$9956,2,FALSE)</f>
        <v>Little Falls</v>
      </c>
      <c r="C373" t="s">
        <v>241</v>
      </c>
      <c r="D373" t="s">
        <v>141</v>
      </c>
      <c r="E373">
        <v>2023</v>
      </c>
      <c r="F373">
        <v>11</v>
      </c>
      <c r="G373" s="389">
        <v>11687.623</v>
      </c>
      <c r="H373" s="389">
        <v>0</v>
      </c>
      <c r="I373" s="214"/>
      <c r="J373" s="51"/>
      <c r="K373" s="51"/>
      <c r="L373" s="51"/>
      <c r="M373" s="51"/>
      <c r="N373" s="51"/>
      <c r="S373" s="48"/>
      <c r="T373" s="49"/>
      <c r="U373" s="51"/>
      <c r="V373" s="51"/>
      <c r="W373" s="51"/>
    </row>
    <row r="374" spans="1:23">
      <c r="A374" s="11" t="str">
        <f t="shared" si="5"/>
        <v>Little Falls&amp;12</v>
      </c>
      <c r="B374" s="11" t="str">
        <f>VLOOKUP(C374,'Summation Index'!$A$2:$B$9956,2,FALSE)</f>
        <v>Little Falls</v>
      </c>
      <c r="C374" t="s">
        <v>241</v>
      </c>
      <c r="D374" t="s">
        <v>141</v>
      </c>
      <c r="E374">
        <v>2023</v>
      </c>
      <c r="F374">
        <v>12</v>
      </c>
      <c r="G374" s="389">
        <v>16423.0664</v>
      </c>
      <c r="H374" s="389">
        <v>0</v>
      </c>
      <c r="I374" s="214"/>
      <c r="J374" s="51"/>
      <c r="K374" s="51"/>
      <c r="L374" s="51"/>
      <c r="M374" s="51"/>
      <c r="N374" s="51"/>
      <c r="S374" s="48"/>
      <c r="T374" s="49"/>
      <c r="U374" s="51"/>
      <c r="V374" s="51"/>
      <c r="W374" s="51"/>
    </row>
    <row r="375" spans="1:23">
      <c r="A375" s="11" t="str">
        <f t="shared" si="5"/>
        <v>Long Lake&amp;1</v>
      </c>
      <c r="B375" s="11" t="str">
        <f>VLOOKUP(C375,'Summation Index'!$A$2:$B$9956,2,FALSE)</f>
        <v>Long Lake</v>
      </c>
      <c r="C375" t="s">
        <v>242</v>
      </c>
      <c r="D375" t="s">
        <v>141</v>
      </c>
      <c r="E375">
        <v>2023</v>
      </c>
      <c r="F375">
        <v>1</v>
      </c>
      <c r="G375" s="389">
        <v>42781.593800000002</v>
      </c>
      <c r="H375" s="389">
        <v>0</v>
      </c>
      <c r="I375" s="214"/>
      <c r="J375" s="51"/>
      <c r="K375" s="51"/>
      <c r="L375" s="51"/>
      <c r="M375" s="51"/>
      <c r="N375" s="51"/>
      <c r="S375" s="48"/>
      <c r="T375" s="49"/>
      <c r="U375" s="51"/>
      <c r="V375" s="51"/>
      <c r="W375" s="51"/>
    </row>
    <row r="376" spans="1:23">
      <c r="A376" s="11" t="str">
        <f t="shared" si="5"/>
        <v>Long Lake&amp;2</v>
      </c>
      <c r="B376" s="11" t="str">
        <f>VLOOKUP(C376,'Summation Index'!$A$2:$B$9956,2,FALSE)</f>
        <v>Long Lake</v>
      </c>
      <c r="C376" t="s">
        <v>242</v>
      </c>
      <c r="D376" t="s">
        <v>141</v>
      </c>
      <c r="E376">
        <v>2023</v>
      </c>
      <c r="F376">
        <v>2</v>
      </c>
      <c r="G376" s="389">
        <v>43514.203099999999</v>
      </c>
      <c r="H376" s="389">
        <v>0</v>
      </c>
      <c r="I376" s="214"/>
      <c r="J376" s="51"/>
      <c r="K376" s="51"/>
      <c r="L376" s="51"/>
      <c r="M376" s="51"/>
      <c r="N376" s="51"/>
      <c r="S376" s="48"/>
      <c r="T376" s="49"/>
      <c r="U376" s="51"/>
      <c r="V376" s="51"/>
      <c r="W376" s="51"/>
    </row>
    <row r="377" spans="1:23">
      <c r="A377" s="11" t="str">
        <f t="shared" si="5"/>
        <v>Long Lake&amp;3</v>
      </c>
      <c r="B377" s="11" t="str">
        <f>VLOOKUP(C377,'Summation Index'!$A$2:$B$9956,2,FALSE)</f>
        <v>Long Lake</v>
      </c>
      <c r="C377" t="s">
        <v>242</v>
      </c>
      <c r="D377" t="s">
        <v>141</v>
      </c>
      <c r="E377">
        <v>2023</v>
      </c>
      <c r="F377">
        <v>3</v>
      </c>
      <c r="G377" s="389">
        <v>55683.726600000002</v>
      </c>
      <c r="H377" s="389">
        <v>0</v>
      </c>
      <c r="I377" s="214"/>
      <c r="J377" s="51"/>
      <c r="K377" s="51"/>
      <c r="L377" s="51"/>
      <c r="M377" s="51"/>
      <c r="N377" s="51"/>
      <c r="S377" s="48"/>
      <c r="T377" s="49"/>
      <c r="U377" s="51"/>
      <c r="V377" s="51"/>
      <c r="W377" s="51"/>
    </row>
    <row r="378" spans="1:23">
      <c r="A378" s="11" t="str">
        <f t="shared" si="5"/>
        <v>Long Lake&amp;4</v>
      </c>
      <c r="B378" s="11" t="str">
        <f>VLOOKUP(C378,'Summation Index'!$A$2:$B$9956,2,FALSE)</f>
        <v>Long Lake</v>
      </c>
      <c r="C378" t="s">
        <v>242</v>
      </c>
      <c r="D378" t="s">
        <v>141</v>
      </c>
      <c r="E378">
        <v>2023</v>
      </c>
      <c r="F378">
        <v>4</v>
      </c>
      <c r="G378" s="389">
        <v>58636.08</v>
      </c>
      <c r="H378" s="389">
        <v>0</v>
      </c>
      <c r="I378" s="214"/>
      <c r="J378" s="51"/>
      <c r="K378" s="51"/>
      <c r="L378" s="51"/>
      <c r="M378" s="51"/>
      <c r="N378" s="51"/>
      <c r="S378" s="48"/>
      <c r="T378" s="49"/>
      <c r="U378" s="51"/>
      <c r="V378" s="51"/>
      <c r="W378" s="51"/>
    </row>
    <row r="379" spans="1:23">
      <c r="A379" s="11" t="str">
        <f t="shared" si="5"/>
        <v>Long Lake&amp;5</v>
      </c>
      <c r="B379" s="11" t="str">
        <f>VLOOKUP(C379,'Summation Index'!$A$2:$B$9956,2,FALSE)</f>
        <v>Long Lake</v>
      </c>
      <c r="C379" t="s">
        <v>242</v>
      </c>
      <c r="D379" t="s">
        <v>141</v>
      </c>
      <c r="E379">
        <v>2023</v>
      </c>
      <c r="F379">
        <v>5</v>
      </c>
      <c r="G379" s="389">
        <v>60534.183599999997</v>
      </c>
      <c r="H379" s="389">
        <v>0</v>
      </c>
      <c r="I379" s="214"/>
      <c r="J379" s="51"/>
      <c r="K379" s="51"/>
      <c r="L379" s="51"/>
      <c r="M379" s="51"/>
      <c r="N379" s="51"/>
      <c r="S379" s="48"/>
      <c r="T379" s="49"/>
      <c r="U379" s="51"/>
      <c r="V379" s="51"/>
      <c r="W379" s="51"/>
    </row>
    <row r="380" spans="1:23">
      <c r="A380" s="11" t="str">
        <f t="shared" si="5"/>
        <v>Long Lake&amp;6</v>
      </c>
      <c r="B380" s="11" t="str">
        <f>VLOOKUP(C380,'Summation Index'!$A$2:$B$9956,2,FALSE)</f>
        <v>Long Lake</v>
      </c>
      <c r="C380" t="s">
        <v>242</v>
      </c>
      <c r="D380" t="s">
        <v>141</v>
      </c>
      <c r="E380">
        <v>2023</v>
      </c>
      <c r="F380">
        <v>6</v>
      </c>
      <c r="G380" s="389">
        <v>58521.4</v>
      </c>
      <c r="H380" s="389">
        <v>0</v>
      </c>
      <c r="I380" s="214"/>
      <c r="J380" s="51"/>
      <c r="K380" s="51"/>
      <c r="L380" s="51"/>
      <c r="M380" s="51"/>
      <c r="N380" s="51"/>
      <c r="S380" s="48"/>
      <c r="T380" s="49"/>
      <c r="U380" s="51"/>
      <c r="V380" s="51"/>
      <c r="W380" s="51"/>
    </row>
    <row r="381" spans="1:23">
      <c r="A381" s="11" t="str">
        <f t="shared" si="5"/>
        <v>Long Lake&amp;7</v>
      </c>
      <c r="B381" s="11" t="str">
        <f>VLOOKUP(C381,'Summation Index'!$A$2:$B$9956,2,FALSE)</f>
        <v>Long Lake</v>
      </c>
      <c r="C381" t="s">
        <v>242</v>
      </c>
      <c r="D381" t="s">
        <v>141</v>
      </c>
      <c r="E381">
        <v>2023</v>
      </c>
      <c r="F381">
        <v>7</v>
      </c>
      <c r="G381" s="389">
        <v>57491.3125</v>
      </c>
      <c r="H381" s="389">
        <v>0</v>
      </c>
      <c r="I381" s="214"/>
      <c r="J381" s="51"/>
      <c r="K381" s="51"/>
      <c r="L381" s="51"/>
      <c r="M381" s="51"/>
      <c r="N381" s="51"/>
      <c r="S381" s="48"/>
      <c r="T381" s="49"/>
      <c r="U381" s="51"/>
      <c r="V381" s="51"/>
      <c r="W381" s="51"/>
    </row>
    <row r="382" spans="1:23">
      <c r="A382" s="11" t="str">
        <f t="shared" si="5"/>
        <v>Long Lake&amp;8</v>
      </c>
      <c r="B382" s="11" t="str">
        <f>VLOOKUP(C382,'Summation Index'!$A$2:$B$9956,2,FALSE)</f>
        <v>Long Lake</v>
      </c>
      <c r="C382" t="s">
        <v>242</v>
      </c>
      <c r="D382" t="s">
        <v>141</v>
      </c>
      <c r="E382">
        <v>2023</v>
      </c>
      <c r="F382">
        <v>8</v>
      </c>
      <c r="G382" s="389">
        <v>22725.4414</v>
      </c>
      <c r="H382" s="389">
        <v>0</v>
      </c>
      <c r="I382" s="214"/>
      <c r="J382" s="51"/>
      <c r="K382" s="51"/>
      <c r="L382" s="51"/>
      <c r="M382" s="51"/>
      <c r="N382" s="51"/>
      <c r="S382" s="48"/>
      <c r="T382" s="49"/>
      <c r="U382" s="51"/>
      <c r="V382" s="51"/>
      <c r="W382" s="51"/>
    </row>
    <row r="383" spans="1:23">
      <c r="A383" s="11" t="str">
        <f t="shared" si="5"/>
        <v>Long Lake&amp;9</v>
      </c>
      <c r="B383" s="11" t="str">
        <f>VLOOKUP(C383,'Summation Index'!$A$2:$B$9956,2,FALSE)</f>
        <v>Long Lake</v>
      </c>
      <c r="C383" t="s">
        <v>242</v>
      </c>
      <c r="D383" t="s">
        <v>141</v>
      </c>
      <c r="E383">
        <v>2023</v>
      </c>
      <c r="F383">
        <v>9</v>
      </c>
      <c r="G383" s="389">
        <v>16176.8887</v>
      </c>
      <c r="H383" s="389">
        <v>0</v>
      </c>
      <c r="I383" s="214"/>
      <c r="J383" s="51"/>
      <c r="K383" s="51"/>
      <c r="L383" s="51"/>
      <c r="M383" s="51"/>
      <c r="N383" s="51"/>
      <c r="S383" s="48"/>
      <c r="T383" s="49"/>
      <c r="U383" s="51"/>
      <c r="V383" s="51"/>
      <c r="W383" s="51"/>
    </row>
    <row r="384" spans="1:23">
      <c r="A384" s="11" t="str">
        <f t="shared" si="5"/>
        <v>Long Lake&amp;10</v>
      </c>
      <c r="B384" s="11" t="str">
        <f>VLOOKUP(C384,'Summation Index'!$A$2:$B$9956,2,FALSE)</f>
        <v>Long Lake</v>
      </c>
      <c r="C384" t="s">
        <v>242</v>
      </c>
      <c r="D384" t="s">
        <v>141</v>
      </c>
      <c r="E384">
        <v>2023</v>
      </c>
      <c r="F384">
        <v>10</v>
      </c>
      <c r="G384" s="389">
        <v>24884.956999999999</v>
      </c>
      <c r="H384" s="389">
        <v>0</v>
      </c>
      <c r="I384" s="214"/>
      <c r="J384" s="51"/>
      <c r="K384" s="51"/>
      <c r="L384" s="51"/>
      <c r="M384" s="51"/>
      <c r="N384" s="51"/>
      <c r="S384" s="48"/>
      <c r="T384" s="49"/>
      <c r="U384" s="51"/>
      <c r="V384" s="51"/>
      <c r="W384" s="51"/>
    </row>
    <row r="385" spans="1:23">
      <c r="A385" s="11" t="str">
        <f t="shared" si="5"/>
        <v>Long Lake&amp;11</v>
      </c>
      <c r="B385" s="11" t="str">
        <f>VLOOKUP(C385,'Summation Index'!$A$2:$B$9956,2,FALSE)</f>
        <v>Long Lake</v>
      </c>
      <c r="C385" t="s">
        <v>242</v>
      </c>
      <c r="D385" t="s">
        <v>141</v>
      </c>
      <c r="E385">
        <v>2023</v>
      </c>
      <c r="F385">
        <v>11</v>
      </c>
      <c r="G385" s="389">
        <v>28297.886699999999</v>
      </c>
      <c r="H385" s="389">
        <v>0</v>
      </c>
      <c r="I385" s="214"/>
      <c r="J385" s="51"/>
      <c r="K385" s="51"/>
      <c r="L385" s="51"/>
      <c r="M385" s="51"/>
      <c r="N385" s="51"/>
      <c r="S385" s="48"/>
      <c r="T385" s="49"/>
      <c r="U385" s="51"/>
      <c r="V385" s="51"/>
      <c r="W385" s="51"/>
    </row>
    <row r="386" spans="1:23">
      <c r="A386" s="11" t="str">
        <f t="shared" si="5"/>
        <v>Long Lake&amp;12</v>
      </c>
      <c r="B386" s="11" t="str">
        <f>VLOOKUP(C386,'Summation Index'!$A$2:$B$9956,2,FALSE)</f>
        <v>Long Lake</v>
      </c>
      <c r="C386" t="s">
        <v>242</v>
      </c>
      <c r="D386" t="s">
        <v>141</v>
      </c>
      <c r="E386">
        <v>2023</v>
      </c>
      <c r="F386">
        <v>12</v>
      </c>
      <c r="G386" s="389">
        <v>39600.496099999997</v>
      </c>
      <c r="H386" s="389">
        <v>0</v>
      </c>
      <c r="I386" s="214"/>
      <c r="J386" s="51"/>
      <c r="K386" s="51"/>
      <c r="L386" s="51"/>
      <c r="M386" s="51"/>
      <c r="N386" s="51"/>
      <c r="S386" s="48"/>
      <c r="T386" s="49"/>
      <c r="U386" s="51"/>
      <c r="V386" s="51"/>
      <c r="W386" s="51"/>
    </row>
    <row r="387" spans="1:23">
      <c r="A387" s="11" t="str">
        <f t="shared" si="5"/>
        <v>ST Market Purchases&amp;1</v>
      </c>
      <c r="B387" s="11" t="str">
        <f>VLOOKUP(C387,'Summation Index'!$A$2:$B$9956,2,FALSE)</f>
        <v>ST Market Purchases</v>
      </c>
      <c r="C387" t="s">
        <v>20</v>
      </c>
      <c r="D387" t="s">
        <v>141</v>
      </c>
      <c r="E387">
        <v>2023</v>
      </c>
      <c r="F387">
        <v>1</v>
      </c>
      <c r="G387" s="389">
        <v>15867.026400000001</v>
      </c>
      <c r="H387" s="389">
        <v>420.00485200000003</v>
      </c>
      <c r="I387" s="214"/>
      <c r="J387" s="51"/>
      <c r="K387" s="51"/>
      <c r="L387" s="51"/>
      <c r="M387" s="51"/>
      <c r="N387" s="51"/>
      <c r="S387" s="48"/>
      <c r="T387" s="49"/>
      <c r="U387" s="51"/>
      <c r="V387" s="51"/>
      <c r="W387" s="51"/>
    </row>
    <row r="388" spans="1:23">
      <c r="A388" s="11" t="str">
        <f t="shared" si="5"/>
        <v>ST Market Purchases&amp;2</v>
      </c>
      <c r="B388" s="11" t="str">
        <f>VLOOKUP(C388,'Summation Index'!$A$2:$B$9956,2,FALSE)</f>
        <v>ST Market Purchases</v>
      </c>
      <c r="C388" t="s">
        <v>20</v>
      </c>
      <c r="D388" t="s">
        <v>141</v>
      </c>
      <c r="E388">
        <v>2023</v>
      </c>
      <c r="F388">
        <v>2</v>
      </c>
      <c r="G388" s="389">
        <v>23731.4238</v>
      </c>
      <c r="H388" s="389">
        <v>910.88919999999996</v>
      </c>
      <c r="I388" s="214"/>
      <c r="J388" s="51"/>
      <c r="K388" s="51"/>
      <c r="L388" s="51"/>
      <c r="M388" s="51"/>
      <c r="N388" s="51"/>
      <c r="S388" s="48"/>
      <c r="T388" s="49"/>
      <c r="U388" s="51"/>
      <c r="V388" s="51"/>
      <c r="W388" s="51"/>
    </row>
    <row r="389" spans="1:23">
      <c r="A389" s="11" t="str">
        <f t="shared" si="5"/>
        <v>ST Market Purchases&amp;3</v>
      </c>
      <c r="B389" s="11" t="str">
        <f>VLOOKUP(C389,'Summation Index'!$A$2:$B$9956,2,FALSE)</f>
        <v>ST Market Purchases</v>
      </c>
      <c r="C389" t="s">
        <v>20</v>
      </c>
      <c r="D389" t="s">
        <v>141</v>
      </c>
      <c r="E389">
        <v>2023</v>
      </c>
      <c r="F389">
        <v>3</v>
      </c>
      <c r="G389" s="389">
        <v>8386.7569999999996</v>
      </c>
      <c r="H389" s="389">
        <v>126.418633</v>
      </c>
      <c r="I389" s="214"/>
      <c r="J389" s="51"/>
      <c r="K389" s="51"/>
      <c r="L389" s="51"/>
      <c r="M389" s="51"/>
      <c r="N389" s="51"/>
      <c r="S389" s="48"/>
      <c r="T389" s="49"/>
      <c r="U389" s="51"/>
      <c r="V389" s="51"/>
      <c r="W389" s="51"/>
    </row>
    <row r="390" spans="1:23">
      <c r="A390" s="11" t="str">
        <f t="shared" si="5"/>
        <v>ST Market Purchases&amp;4</v>
      </c>
      <c r="B390" s="11" t="str">
        <f>VLOOKUP(C390,'Summation Index'!$A$2:$B$9956,2,FALSE)</f>
        <v>ST Market Purchases</v>
      </c>
      <c r="C390" t="s">
        <v>20</v>
      </c>
      <c r="D390" t="s">
        <v>141</v>
      </c>
      <c r="E390">
        <v>2023</v>
      </c>
      <c r="F390">
        <v>4</v>
      </c>
      <c r="G390" s="389">
        <v>678.340149</v>
      </c>
      <c r="H390" s="389">
        <v>8.4244529999999997</v>
      </c>
      <c r="I390" s="214"/>
      <c r="J390" s="51"/>
      <c r="K390" s="51"/>
      <c r="L390" s="51"/>
      <c r="M390" s="51"/>
      <c r="N390" s="51"/>
      <c r="S390" s="48"/>
      <c r="T390" s="49"/>
      <c r="U390" s="51"/>
      <c r="V390" s="51"/>
      <c r="W390" s="51"/>
    </row>
    <row r="391" spans="1:23">
      <c r="A391" s="11" t="str">
        <f t="shared" si="5"/>
        <v>ST Market Purchases&amp;5</v>
      </c>
      <c r="B391" s="11" t="str">
        <f>VLOOKUP(C391,'Summation Index'!$A$2:$B$9956,2,FALSE)</f>
        <v>ST Market Purchases</v>
      </c>
      <c r="C391" t="s">
        <v>20</v>
      </c>
      <c r="D391" t="s">
        <v>141</v>
      </c>
      <c r="E391">
        <v>2023</v>
      </c>
      <c r="F391">
        <v>5</v>
      </c>
      <c r="G391" s="389">
        <v>408.52136200000001</v>
      </c>
      <c r="H391" s="389">
        <v>12.17144</v>
      </c>
      <c r="I391" s="214"/>
      <c r="J391" s="51"/>
      <c r="K391" s="51"/>
      <c r="L391" s="51"/>
      <c r="M391" s="51"/>
      <c r="N391" s="51"/>
      <c r="S391" s="48"/>
      <c r="T391" s="49"/>
      <c r="U391" s="51"/>
      <c r="V391" s="51"/>
      <c r="W391" s="51"/>
    </row>
    <row r="392" spans="1:23">
      <c r="A392" s="11" t="str">
        <f t="shared" si="5"/>
        <v>ST Market Purchases&amp;6</v>
      </c>
      <c r="B392" s="11" t="str">
        <f>VLOOKUP(C392,'Summation Index'!$A$2:$B$9956,2,FALSE)</f>
        <v>ST Market Purchases</v>
      </c>
      <c r="C392" t="s">
        <v>20</v>
      </c>
      <c r="D392" t="s">
        <v>141</v>
      </c>
      <c r="E392">
        <v>2023</v>
      </c>
      <c r="F392">
        <v>6</v>
      </c>
      <c r="G392" s="389">
        <v>4645.2485399999996</v>
      </c>
      <c r="H392" s="389">
        <v>76.4181442</v>
      </c>
      <c r="I392" s="214"/>
      <c r="J392" s="51"/>
      <c r="K392" s="51"/>
      <c r="L392" s="51"/>
      <c r="M392" s="51"/>
      <c r="N392" s="51"/>
      <c r="S392" s="48"/>
      <c r="T392" s="49"/>
      <c r="U392" s="51"/>
      <c r="V392" s="51"/>
      <c r="W392" s="51"/>
    </row>
    <row r="393" spans="1:23">
      <c r="A393" s="11" t="str">
        <f t="shared" si="5"/>
        <v>ST Market Purchases&amp;7</v>
      </c>
      <c r="B393" s="11" t="str">
        <f>VLOOKUP(C393,'Summation Index'!$A$2:$B$9956,2,FALSE)</f>
        <v>ST Market Purchases</v>
      </c>
      <c r="C393" t="s">
        <v>20</v>
      </c>
      <c r="D393" t="s">
        <v>141</v>
      </c>
      <c r="E393">
        <v>2023</v>
      </c>
      <c r="F393">
        <v>7</v>
      </c>
      <c r="G393" s="389">
        <v>67.107140000000001</v>
      </c>
      <c r="H393" s="389">
        <v>2.7957475199999999</v>
      </c>
      <c r="I393" s="214"/>
      <c r="J393" s="51"/>
      <c r="K393" s="51"/>
      <c r="L393" s="51"/>
      <c r="M393" s="51"/>
      <c r="N393" s="51"/>
      <c r="S393" s="48"/>
      <c r="T393" s="49"/>
      <c r="U393" s="51"/>
      <c r="V393" s="51"/>
      <c r="W393" s="51"/>
    </row>
    <row r="394" spans="1:23">
      <c r="A394" s="11" t="str">
        <f t="shared" si="5"/>
        <v>ST Market Purchases&amp;8</v>
      </c>
      <c r="B394" s="11" t="str">
        <f>VLOOKUP(C394,'Summation Index'!$A$2:$B$9956,2,FALSE)</f>
        <v>ST Market Purchases</v>
      </c>
      <c r="C394" t="s">
        <v>20</v>
      </c>
      <c r="D394" t="s">
        <v>141</v>
      </c>
      <c r="E394">
        <v>2023</v>
      </c>
      <c r="F394">
        <v>8</v>
      </c>
      <c r="G394" s="389">
        <v>5605.1</v>
      </c>
      <c r="H394" s="389">
        <v>1180.8398400000001</v>
      </c>
      <c r="I394" s="214"/>
      <c r="J394" s="51"/>
      <c r="K394" s="51"/>
      <c r="L394" s="51"/>
      <c r="M394" s="51"/>
      <c r="N394" s="51"/>
      <c r="S394" s="48"/>
      <c r="T394" s="49"/>
      <c r="U394" s="51"/>
      <c r="V394" s="51"/>
      <c r="W394" s="51"/>
    </row>
    <row r="395" spans="1:23">
      <c r="A395" s="11" t="str">
        <f t="shared" si="5"/>
        <v>ST Market Purchases&amp;9</v>
      </c>
      <c r="B395" s="11" t="str">
        <f>VLOOKUP(C395,'Summation Index'!$A$2:$B$9956,2,FALSE)</f>
        <v>ST Market Purchases</v>
      </c>
      <c r="C395" t="s">
        <v>20</v>
      </c>
      <c r="D395" t="s">
        <v>141</v>
      </c>
      <c r="E395">
        <v>2023</v>
      </c>
      <c r="F395">
        <v>9</v>
      </c>
      <c r="G395" s="389">
        <v>29.0305672</v>
      </c>
      <c r="H395" s="389">
        <v>7.735544</v>
      </c>
      <c r="I395" s="214"/>
      <c r="J395" s="51"/>
      <c r="K395" s="51"/>
      <c r="L395" s="51"/>
      <c r="M395" s="51"/>
      <c r="N395" s="51"/>
      <c r="S395" s="48"/>
      <c r="T395" s="49"/>
      <c r="U395" s="51"/>
      <c r="V395" s="51"/>
      <c r="W395" s="51"/>
    </row>
    <row r="396" spans="1:23">
      <c r="A396" s="11" t="str">
        <f t="shared" si="5"/>
        <v>ST Market Purchases&amp;10</v>
      </c>
      <c r="B396" s="11" t="str">
        <f>VLOOKUP(C396,'Summation Index'!$A$2:$B$9956,2,FALSE)</f>
        <v>ST Market Purchases</v>
      </c>
      <c r="C396" t="s">
        <v>20</v>
      </c>
      <c r="D396" t="s">
        <v>141</v>
      </c>
      <c r="E396">
        <v>2023</v>
      </c>
      <c r="F396">
        <v>10</v>
      </c>
      <c r="G396" s="389">
        <v>15738.5273</v>
      </c>
      <c r="H396" s="389">
        <v>457.28519999999997</v>
      </c>
      <c r="I396" s="214"/>
      <c r="J396" s="51"/>
      <c r="K396" s="51"/>
      <c r="L396" s="51"/>
      <c r="M396" s="51"/>
      <c r="N396" s="51"/>
      <c r="S396" s="48"/>
      <c r="T396" s="49"/>
      <c r="U396" s="51"/>
      <c r="V396" s="51"/>
      <c r="W396" s="51"/>
    </row>
    <row r="397" spans="1:23">
      <c r="A397" s="11" t="str">
        <f t="shared" si="5"/>
        <v>ST Market Purchases&amp;11</v>
      </c>
      <c r="B397" s="11" t="str">
        <f>VLOOKUP(C397,'Summation Index'!$A$2:$B$9956,2,FALSE)</f>
        <v>ST Market Purchases</v>
      </c>
      <c r="C397" t="s">
        <v>20</v>
      </c>
      <c r="D397" t="s">
        <v>141</v>
      </c>
      <c r="E397">
        <v>2023</v>
      </c>
      <c r="F397">
        <v>11</v>
      </c>
      <c r="G397" s="389">
        <v>1663.1389999999999</v>
      </c>
      <c r="H397" s="389">
        <v>46.400337200000003</v>
      </c>
      <c r="I397" s="214"/>
      <c r="J397" s="51"/>
      <c r="K397" s="51"/>
      <c r="L397" s="51"/>
      <c r="M397" s="51"/>
      <c r="N397" s="51"/>
      <c r="S397" s="48"/>
      <c r="T397" s="49"/>
      <c r="U397" s="51"/>
      <c r="V397" s="51"/>
      <c r="W397" s="51"/>
    </row>
    <row r="398" spans="1:23">
      <c r="A398" s="11" t="str">
        <f t="shared" si="5"/>
        <v>ST Market Purchases&amp;12</v>
      </c>
      <c r="B398" s="11" t="str">
        <f>VLOOKUP(C398,'Summation Index'!$A$2:$B$9956,2,FALSE)</f>
        <v>ST Market Purchases</v>
      </c>
      <c r="C398" t="s">
        <v>20</v>
      </c>
      <c r="D398" t="s">
        <v>141</v>
      </c>
      <c r="E398">
        <v>2023</v>
      </c>
      <c r="F398">
        <v>12</v>
      </c>
      <c r="G398" s="389">
        <v>1208.5158699999999</v>
      </c>
      <c r="H398" s="389">
        <v>31.174817999999998</v>
      </c>
      <c r="I398" s="214"/>
      <c r="J398" s="51"/>
      <c r="K398" s="51"/>
      <c r="L398" s="51"/>
      <c r="M398" s="51"/>
      <c r="N398" s="51"/>
      <c r="S398" s="48"/>
      <c r="T398" s="49"/>
      <c r="U398" s="51"/>
      <c r="V398" s="51"/>
      <c r="W398" s="51"/>
    </row>
    <row r="399" spans="1:23">
      <c r="A399" s="11" t="str">
        <f t="shared" ref="A399:A462" si="6">B399&amp;"&amp;"&amp;F399</f>
        <v>ST Market Sales&amp;1</v>
      </c>
      <c r="B399" s="11" t="str">
        <f>VLOOKUP(C399,'Summation Index'!$A$2:$B$9956,2,FALSE)</f>
        <v>ST Market Sales</v>
      </c>
      <c r="C399" t="s">
        <v>21</v>
      </c>
      <c r="D399" t="s">
        <v>141</v>
      </c>
      <c r="E399">
        <v>2023</v>
      </c>
      <c r="F399">
        <v>1</v>
      </c>
      <c r="G399" s="389">
        <v>-199399.266</v>
      </c>
      <c r="H399" s="389">
        <v>-10674.238300000001</v>
      </c>
      <c r="I399" s="214"/>
      <c r="J399" s="51"/>
      <c r="K399" s="51"/>
      <c r="L399" s="51"/>
      <c r="M399" s="51"/>
      <c r="N399" s="51"/>
      <c r="S399" s="48"/>
      <c r="T399" s="49"/>
      <c r="U399" s="51"/>
      <c r="V399" s="51"/>
      <c r="W399" s="51"/>
    </row>
    <row r="400" spans="1:23">
      <c r="A400" s="11" t="str">
        <f t="shared" si="6"/>
        <v>ST Market Sales&amp;2</v>
      </c>
      <c r="B400" s="11" t="str">
        <f>VLOOKUP(C400,'Summation Index'!$A$2:$B$9956,2,FALSE)</f>
        <v>ST Market Sales</v>
      </c>
      <c r="C400" t="s">
        <v>21</v>
      </c>
      <c r="D400" t="s">
        <v>141</v>
      </c>
      <c r="E400">
        <v>2023</v>
      </c>
      <c r="F400">
        <v>2</v>
      </c>
      <c r="G400" s="389">
        <v>-92147.22</v>
      </c>
      <c r="H400" s="389">
        <v>-4714.0854499999996</v>
      </c>
      <c r="I400" s="214"/>
      <c r="J400" s="51"/>
      <c r="K400" s="51"/>
      <c r="L400" s="51"/>
      <c r="M400" s="51"/>
      <c r="N400" s="51"/>
      <c r="S400" s="48"/>
      <c r="T400" s="49"/>
      <c r="U400" s="51"/>
      <c r="V400" s="51"/>
      <c r="W400" s="51"/>
    </row>
    <row r="401" spans="1:23">
      <c r="A401" s="11" t="str">
        <f t="shared" si="6"/>
        <v>ST Market Sales&amp;3</v>
      </c>
      <c r="B401" s="11" t="str">
        <f>VLOOKUP(C401,'Summation Index'!$A$2:$B$9956,2,FALSE)</f>
        <v>ST Market Sales</v>
      </c>
      <c r="C401" t="s">
        <v>21</v>
      </c>
      <c r="D401" t="s">
        <v>141</v>
      </c>
      <c r="E401">
        <v>2023</v>
      </c>
      <c r="F401">
        <v>3</v>
      </c>
      <c r="G401" s="389">
        <v>-207871.125</v>
      </c>
      <c r="H401" s="389">
        <v>-8324.5439999999999</v>
      </c>
      <c r="I401" s="214"/>
      <c r="J401" s="51"/>
      <c r="K401" s="51"/>
      <c r="L401" s="51"/>
      <c r="M401" s="51"/>
      <c r="N401" s="51"/>
      <c r="S401" s="48"/>
      <c r="T401" s="49"/>
      <c r="U401" s="51"/>
      <c r="V401" s="51"/>
      <c r="W401" s="51"/>
    </row>
    <row r="402" spans="1:23">
      <c r="A402" s="11" t="str">
        <f t="shared" si="6"/>
        <v>ST Market Sales&amp;4</v>
      </c>
      <c r="B402" s="11" t="str">
        <f>VLOOKUP(C402,'Summation Index'!$A$2:$B$9956,2,FALSE)</f>
        <v>ST Market Sales</v>
      </c>
      <c r="C402" t="s">
        <v>21</v>
      </c>
      <c r="D402" t="s">
        <v>141</v>
      </c>
      <c r="E402">
        <v>2023</v>
      </c>
      <c r="F402">
        <v>4</v>
      </c>
      <c r="G402" s="389">
        <v>-358557.4</v>
      </c>
      <c r="H402" s="389">
        <v>-9783.6110000000008</v>
      </c>
      <c r="I402" s="214"/>
      <c r="J402" s="51"/>
      <c r="K402" s="51"/>
      <c r="L402" s="51"/>
      <c r="M402" s="51"/>
      <c r="N402" s="51"/>
      <c r="S402" s="48"/>
      <c r="T402" s="49"/>
      <c r="U402" s="51"/>
      <c r="V402" s="51"/>
      <c r="W402" s="51"/>
    </row>
    <row r="403" spans="1:23">
      <c r="A403" s="11" t="str">
        <f t="shared" si="6"/>
        <v>ST Market Sales&amp;5</v>
      </c>
      <c r="B403" s="11" t="str">
        <f>VLOOKUP(C403,'Summation Index'!$A$2:$B$9956,2,FALSE)</f>
        <v>ST Market Sales</v>
      </c>
      <c r="C403" t="s">
        <v>21</v>
      </c>
      <c r="D403" t="s">
        <v>141</v>
      </c>
      <c r="E403">
        <v>2023</v>
      </c>
      <c r="F403">
        <v>5</v>
      </c>
      <c r="G403" s="389">
        <v>-359369.78100000002</v>
      </c>
      <c r="H403" s="389">
        <v>-8138.4584999999997</v>
      </c>
      <c r="I403" s="214"/>
      <c r="J403" s="51"/>
      <c r="K403" s="51"/>
      <c r="L403" s="51"/>
      <c r="M403" s="51"/>
      <c r="N403" s="51"/>
      <c r="S403" s="48"/>
      <c r="T403" s="49"/>
      <c r="U403" s="51"/>
      <c r="V403" s="51"/>
      <c r="W403" s="51"/>
    </row>
    <row r="404" spans="1:23">
      <c r="A404" s="11" t="str">
        <f t="shared" si="6"/>
        <v>ST Market Sales&amp;6</v>
      </c>
      <c r="B404" s="11" t="str">
        <f>VLOOKUP(C404,'Summation Index'!$A$2:$B$9956,2,FALSE)</f>
        <v>ST Market Sales</v>
      </c>
      <c r="C404" t="s">
        <v>21</v>
      </c>
      <c r="D404" t="s">
        <v>141</v>
      </c>
      <c r="E404">
        <v>2023</v>
      </c>
      <c r="F404">
        <v>6</v>
      </c>
      <c r="G404" s="389">
        <v>-341240.53100000002</v>
      </c>
      <c r="H404" s="389">
        <v>-7539.3364300000003</v>
      </c>
      <c r="I404" s="214"/>
      <c r="J404" s="51"/>
      <c r="K404" s="51"/>
      <c r="L404" s="51"/>
      <c r="M404" s="51"/>
      <c r="N404" s="51"/>
      <c r="S404" s="48"/>
      <c r="T404" s="49"/>
      <c r="U404" s="51"/>
      <c r="V404" s="51"/>
      <c r="W404" s="51"/>
    </row>
    <row r="405" spans="1:23">
      <c r="A405" s="11" t="str">
        <f t="shared" si="6"/>
        <v>ST Market Sales&amp;7</v>
      </c>
      <c r="B405" s="11" t="str">
        <f>VLOOKUP(C405,'Summation Index'!$A$2:$B$9956,2,FALSE)</f>
        <v>ST Market Sales</v>
      </c>
      <c r="C405" t="s">
        <v>21</v>
      </c>
      <c r="D405" t="s">
        <v>141</v>
      </c>
      <c r="E405">
        <v>2023</v>
      </c>
      <c r="F405">
        <v>7</v>
      </c>
      <c r="G405" s="389">
        <v>-368493.15600000002</v>
      </c>
      <c r="H405" s="389">
        <v>-20180.53</v>
      </c>
      <c r="I405" s="214"/>
      <c r="J405" s="51"/>
      <c r="K405" s="51"/>
      <c r="L405" s="51"/>
      <c r="M405" s="51"/>
      <c r="N405" s="51"/>
      <c r="S405" s="48"/>
      <c r="T405" s="49"/>
      <c r="U405" s="51"/>
      <c r="V405" s="51"/>
      <c r="W405" s="51"/>
    </row>
    <row r="406" spans="1:23">
      <c r="A406" s="11" t="str">
        <f t="shared" si="6"/>
        <v>ST Market Sales&amp;8</v>
      </c>
      <c r="B406" s="11" t="str">
        <f>VLOOKUP(C406,'Summation Index'!$A$2:$B$9956,2,FALSE)</f>
        <v>ST Market Sales</v>
      </c>
      <c r="C406" t="s">
        <v>21</v>
      </c>
      <c r="D406" t="s">
        <v>141</v>
      </c>
      <c r="E406">
        <v>2023</v>
      </c>
      <c r="F406">
        <v>8</v>
      </c>
      <c r="G406" s="389">
        <v>-210509.06299999999</v>
      </c>
      <c r="H406" s="389">
        <v>-13532.575199999999</v>
      </c>
      <c r="I406" s="214"/>
      <c r="J406" s="51"/>
      <c r="K406" s="51"/>
      <c r="L406" s="51"/>
      <c r="M406" s="51"/>
      <c r="N406" s="51"/>
      <c r="S406" s="48"/>
      <c r="T406" s="49"/>
      <c r="U406" s="51"/>
      <c r="V406" s="51"/>
      <c r="W406" s="51"/>
    </row>
    <row r="407" spans="1:23">
      <c r="A407" s="11" t="str">
        <f t="shared" si="6"/>
        <v>ST Market Sales&amp;9</v>
      </c>
      <c r="B407" s="11" t="str">
        <f>VLOOKUP(C407,'Summation Index'!$A$2:$B$9956,2,FALSE)</f>
        <v>ST Market Sales</v>
      </c>
      <c r="C407" t="s">
        <v>21</v>
      </c>
      <c r="D407" t="s">
        <v>141</v>
      </c>
      <c r="E407">
        <v>2023</v>
      </c>
      <c r="F407">
        <v>9</v>
      </c>
      <c r="G407" s="389">
        <v>-248629.67199999999</v>
      </c>
      <c r="H407" s="389">
        <v>-14077.218800000001</v>
      </c>
      <c r="I407" s="214"/>
      <c r="J407" s="51"/>
      <c r="K407" s="51"/>
      <c r="L407" s="51"/>
      <c r="M407" s="51"/>
      <c r="N407" s="51"/>
      <c r="S407" s="48"/>
      <c r="T407" s="49"/>
      <c r="U407" s="51"/>
      <c r="V407" s="51"/>
      <c r="W407" s="51"/>
    </row>
    <row r="408" spans="1:23">
      <c r="A408" s="11" t="str">
        <f t="shared" si="6"/>
        <v>ST Market Sales&amp;10</v>
      </c>
      <c r="B408" s="11" t="str">
        <f>VLOOKUP(C408,'Summation Index'!$A$2:$B$9956,2,FALSE)</f>
        <v>ST Market Sales</v>
      </c>
      <c r="C408" t="s">
        <v>21</v>
      </c>
      <c r="D408" t="s">
        <v>141</v>
      </c>
      <c r="E408">
        <v>2023</v>
      </c>
      <c r="F408">
        <v>10</v>
      </c>
      <c r="G408" s="389">
        <v>-194394.17199999999</v>
      </c>
      <c r="H408" s="389">
        <v>-7613.4369999999999</v>
      </c>
      <c r="I408" s="214"/>
      <c r="J408" s="51"/>
      <c r="K408" s="51"/>
      <c r="L408" s="51"/>
      <c r="M408" s="51"/>
      <c r="N408" s="51"/>
      <c r="S408" s="48"/>
      <c r="T408" s="49"/>
      <c r="U408" s="51"/>
      <c r="V408" s="51"/>
      <c r="W408" s="51"/>
    </row>
    <row r="409" spans="1:23">
      <c r="A409" s="11" t="str">
        <f t="shared" si="6"/>
        <v>ST Market Sales&amp;11</v>
      </c>
      <c r="B409" s="11" t="str">
        <f>VLOOKUP(C409,'Summation Index'!$A$2:$B$9956,2,FALSE)</f>
        <v>ST Market Sales</v>
      </c>
      <c r="C409" t="s">
        <v>21</v>
      </c>
      <c r="D409" t="s">
        <v>141</v>
      </c>
      <c r="E409">
        <v>2023</v>
      </c>
      <c r="F409">
        <v>11</v>
      </c>
      <c r="G409" s="389">
        <v>-197408.92199999999</v>
      </c>
      <c r="H409" s="389">
        <v>-8377.9979999999996</v>
      </c>
      <c r="I409" s="214"/>
      <c r="J409" s="51"/>
      <c r="K409" s="51"/>
      <c r="L409" s="51"/>
      <c r="M409" s="51"/>
      <c r="N409" s="51"/>
      <c r="S409" s="48"/>
      <c r="T409" s="49"/>
      <c r="U409" s="51"/>
      <c r="V409" s="51"/>
      <c r="W409" s="51"/>
    </row>
    <row r="410" spans="1:23">
      <c r="A410" s="11" t="str">
        <f t="shared" si="6"/>
        <v>ST Market Sales&amp;12</v>
      </c>
      <c r="B410" s="11" t="str">
        <f>VLOOKUP(C410,'Summation Index'!$A$2:$B$9956,2,FALSE)</f>
        <v>ST Market Sales</v>
      </c>
      <c r="C410" t="s">
        <v>21</v>
      </c>
      <c r="D410" t="s">
        <v>141</v>
      </c>
      <c r="E410">
        <v>2023</v>
      </c>
      <c r="F410">
        <v>12</v>
      </c>
      <c r="G410" s="389">
        <v>-222634.6</v>
      </c>
      <c r="H410" s="389">
        <v>-11594.554700000001</v>
      </c>
      <c r="I410" s="214"/>
      <c r="J410" s="51"/>
      <c r="K410" s="51"/>
      <c r="L410" s="51"/>
      <c r="M410" s="51"/>
      <c r="N410" s="51"/>
      <c r="S410" s="48"/>
      <c r="T410" s="49"/>
      <c r="U410" s="51"/>
      <c r="V410" s="51"/>
      <c r="W410" s="51"/>
    </row>
    <row r="411" spans="1:23">
      <c r="A411" s="11" t="str">
        <f t="shared" si="6"/>
        <v>Small Power&amp;1</v>
      </c>
      <c r="B411" s="11" t="str">
        <f>VLOOKUP(C411,'Summation Index'!$A$2:$B$9956,2,FALSE)</f>
        <v>Small Power</v>
      </c>
      <c r="C411" t="s">
        <v>243</v>
      </c>
      <c r="D411" t="s">
        <v>141</v>
      </c>
      <c r="E411">
        <v>2023</v>
      </c>
      <c r="F411">
        <v>1</v>
      </c>
      <c r="G411" s="389">
        <v>891.75840000000005</v>
      </c>
      <c r="H411" s="389">
        <v>45.408336599999998</v>
      </c>
      <c r="I411" s="214"/>
      <c r="J411" s="51"/>
      <c r="K411" s="51"/>
      <c r="L411" s="51"/>
      <c r="M411" s="51"/>
      <c r="N411" s="51"/>
      <c r="S411" s="48"/>
      <c r="T411" s="49"/>
      <c r="U411" s="51"/>
      <c r="V411" s="51"/>
      <c r="W411" s="51"/>
    </row>
    <row r="412" spans="1:23">
      <c r="A412" s="11" t="str">
        <f t="shared" si="6"/>
        <v>Small Power&amp;2</v>
      </c>
      <c r="B412" s="11" t="str">
        <f>VLOOKUP(C412,'Summation Index'!$A$2:$B$9956,2,FALSE)</f>
        <v>Small Power</v>
      </c>
      <c r="C412" t="s">
        <v>243</v>
      </c>
      <c r="D412" t="s">
        <v>141</v>
      </c>
      <c r="E412">
        <v>2023</v>
      </c>
      <c r="F412">
        <v>2</v>
      </c>
      <c r="G412" s="389">
        <v>862.2432</v>
      </c>
      <c r="H412" s="389">
        <v>43.905422199999997</v>
      </c>
      <c r="I412" s="214"/>
      <c r="J412" s="51"/>
      <c r="K412" s="51"/>
      <c r="L412" s="51"/>
      <c r="M412" s="51"/>
      <c r="N412" s="51"/>
      <c r="S412" s="48"/>
      <c r="T412" s="49"/>
      <c r="U412" s="51"/>
      <c r="V412" s="51"/>
      <c r="W412" s="51"/>
    </row>
    <row r="413" spans="1:23">
      <c r="A413" s="11" t="str">
        <f t="shared" si="6"/>
        <v>Small Power&amp;3</v>
      </c>
      <c r="B413" s="11" t="str">
        <f>VLOOKUP(C413,'Summation Index'!$A$2:$B$9956,2,FALSE)</f>
        <v>Small Power</v>
      </c>
      <c r="C413" t="s">
        <v>243</v>
      </c>
      <c r="D413" t="s">
        <v>141</v>
      </c>
      <c r="E413">
        <v>2023</v>
      </c>
      <c r="F413">
        <v>3</v>
      </c>
      <c r="G413" s="389">
        <v>1082.29675</v>
      </c>
      <c r="H413" s="389">
        <v>36.743976600000003</v>
      </c>
      <c r="I413" s="214"/>
      <c r="J413" s="51"/>
      <c r="K413" s="51"/>
      <c r="L413" s="51"/>
      <c r="M413" s="51"/>
      <c r="N413" s="51"/>
      <c r="S413" s="48"/>
      <c r="T413" s="49"/>
      <c r="U413" s="51"/>
      <c r="V413" s="51"/>
      <c r="W413" s="51"/>
    </row>
    <row r="414" spans="1:23">
      <c r="A414" s="11" t="str">
        <f t="shared" si="6"/>
        <v>Small Power&amp;4</v>
      </c>
      <c r="B414" s="11" t="str">
        <f>VLOOKUP(C414,'Summation Index'!$A$2:$B$9956,2,FALSE)</f>
        <v>Small Power</v>
      </c>
      <c r="C414" t="s">
        <v>243</v>
      </c>
      <c r="D414" t="s">
        <v>141</v>
      </c>
      <c r="E414">
        <v>2023</v>
      </c>
      <c r="F414">
        <v>4</v>
      </c>
      <c r="G414" s="389">
        <v>1051.1279999999999</v>
      </c>
      <c r="H414" s="389">
        <v>35.685794799999996</v>
      </c>
      <c r="I414" s="214"/>
      <c r="J414" s="51"/>
      <c r="K414" s="51"/>
      <c r="L414" s="51"/>
      <c r="M414" s="51"/>
      <c r="N414" s="51"/>
      <c r="S414" s="48"/>
      <c r="T414" s="49"/>
      <c r="U414" s="51"/>
      <c r="V414" s="51"/>
      <c r="W414" s="51"/>
    </row>
    <row r="415" spans="1:23">
      <c r="A415" s="11" t="str">
        <f t="shared" si="6"/>
        <v>Small Power&amp;5</v>
      </c>
      <c r="B415" s="11" t="str">
        <f>VLOOKUP(C415,'Summation Index'!$A$2:$B$9956,2,FALSE)</f>
        <v>Small Power</v>
      </c>
      <c r="C415" t="s">
        <v>243</v>
      </c>
      <c r="D415" t="s">
        <v>141</v>
      </c>
      <c r="E415">
        <v>2023</v>
      </c>
      <c r="F415">
        <v>5</v>
      </c>
      <c r="G415" s="389">
        <v>1145.16479</v>
      </c>
      <c r="H415" s="389">
        <v>38.878345500000002</v>
      </c>
      <c r="I415" s="214"/>
      <c r="J415" s="51"/>
      <c r="K415" s="51"/>
      <c r="L415" s="51"/>
      <c r="M415" s="51"/>
      <c r="N415" s="51"/>
      <c r="S415" s="48"/>
      <c r="T415" s="49"/>
      <c r="U415" s="51"/>
      <c r="V415" s="51"/>
      <c r="W415" s="51"/>
    </row>
    <row r="416" spans="1:23">
      <c r="A416" s="11" t="str">
        <f t="shared" si="6"/>
        <v>Small Power&amp;6</v>
      </c>
      <c r="B416" s="11" t="str">
        <f>VLOOKUP(C416,'Summation Index'!$A$2:$B$9956,2,FALSE)</f>
        <v>Small Power</v>
      </c>
      <c r="C416" t="s">
        <v>243</v>
      </c>
      <c r="D416" t="s">
        <v>141</v>
      </c>
      <c r="E416">
        <v>2023</v>
      </c>
      <c r="F416">
        <v>6</v>
      </c>
      <c r="G416" s="389">
        <v>1054.8720000000001</v>
      </c>
      <c r="H416" s="389">
        <v>35.812904400000001</v>
      </c>
      <c r="I416" s="214"/>
      <c r="J416" s="51"/>
      <c r="K416" s="51"/>
      <c r="L416" s="51"/>
      <c r="M416" s="51"/>
      <c r="N416" s="51"/>
      <c r="S416" s="48"/>
      <c r="T416" s="49"/>
      <c r="U416" s="51"/>
      <c r="V416" s="51"/>
      <c r="W416" s="51"/>
    </row>
    <row r="417" spans="1:23">
      <c r="A417" s="11" t="str">
        <f t="shared" si="6"/>
        <v>Small Power&amp;7</v>
      </c>
      <c r="B417" s="11" t="str">
        <f>VLOOKUP(C417,'Summation Index'!$A$2:$B$9956,2,FALSE)</f>
        <v>Small Power</v>
      </c>
      <c r="C417" t="s">
        <v>243</v>
      </c>
      <c r="D417" t="s">
        <v>141</v>
      </c>
      <c r="E417">
        <v>2023</v>
      </c>
      <c r="F417">
        <v>7</v>
      </c>
      <c r="G417" s="389">
        <v>863.70960000000002</v>
      </c>
      <c r="H417" s="389">
        <v>43.980089999999997</v>
      </c>
      <c r="I417" s="214"/>
      <c r="J417" s="51"/>
      <c r="K417" s="51"/>
      <c r="L417" s="51"/>
      <c r="M417" s="51"/>
      <c r="N417" s="51"/>
      <c r="S417" s="48"/>
      <c r="T417" s="49"/>
      <c r="U417" s="51"/>
      <c r="V417" s="51"/>
      <c r="W417" s="51"/>
    </row>
    <row r="418" spans="1:23">
      <c r="A418" s="11" t="str">
        <f t="shared" si="6"/>
        <v>Small Power&amp;8</v>
      </c>
      <c r="B418" s="11" t="str">
        <f>VLOOKUP(C418,'Summation Index'!$A$2:$B$9956,2,FALSE)</f>
        <v>Small Power</v>
      </c>
      <c r="C418" t="s">
        <v>243</v>
      </c>
      <c r="D418" t="s">
        <v>141</v>
      </c>
      <c r="E418">
        <v>2023</v>
      </c>
      <c r="F418">
        <v>8</v>
      </c>
      <c r="G418" s="389">
        <v>580.32000000000005</v>
      </c>
      <c r="H418" s="389">
        <v>29.549894299999998</v>
      </c>
      <c r="I418" s="214"/>
      <c r="J418" s="51"/>
      <c r="K418" s="51"/>
      <c r="L418" s="51"/>
      <c r="M418" s="51"/>
      <c r="N418" s="51"/>
      <c r="S418" s="48"/>
      <c r="T418" s="49"/>
      <c r="U418" s="51"/>
      <c r="V418" s="51"/>
      <c r="W418" s="51"/>
    </row>
    <row r="419" spans="1:23">
      <c r="A419" s="11" t="str">
        <f t="shared" si="6"/>
        <v>Small Power&amp;9</v>
      </c>
      <c r="B419" s="11" t="str">
        <f>VLOOKUP(C419,'Summation Index'!$A$2:$B$9956,2,FALSE)</f>
        <v>Small Power</v>
      </c>
      <c r="C419" t="s">
        <v>243</v>
      </c>
      <c r="D419" t="s">
        <v>141</v>
      </c>
      <c r="E419">
        <v>2023</v>
      </c>
      <c r="F419">
        <v>9</v>
      </c>
      <c r="G419" s="389">
        <v>482.976</v>
      </c>
      <c r="H419" s="389">
        <v>24.5931377</v>
      </c>
      <c r="I419" s="214"/>
      <c r="J419" s="51"/>
      <c r="K419" s="51"/>
      <c r="L419" s="51"/>
      <c r="M419" s="51"/>
      <c r="N419" s="51"/>
      <c r="S419" s="48"/>
      <c r="T419" s="49"/>
      <c r="U419" s="51"/>
      <c r="V419" s="51"/>
      <c r="W419" s="51"/>
    </row>
    <row r="420" spans="1:23">
      <c r="A420" s="11" t="str">
        <f t="shared" si="6"/>
        <v>Small Power&amp;10</v>
      </c>
      <c r="B420" s="11" t="str">
        <f>VLOOKUP(C420,'Summation Index'!$A$2:$B$9956,2,FALSE)</f>
        <v>Small Power</v>
      </c>
      <c r="C420" t="s">
        <v>243</v>
      </c>
      <c r="D420" t="s">
        <v>141</v>
      </c>
      <c r="E420">
        <v>2023</v>
      </c>
      <c r="F420">
        <v>10</v>
      </c>
      <c r="G420" s="389">
        <v>675.10559999999998</v>
      </c>
      <c r="H420" s="389">
        <v>34.376377099999999</v>
      </c>
      <c r="I420" s="214"/>
      <c r="J420" s="51"/>
      <c r="K420" s="51"/>
      <c r="L420" s="51"/>
      <c r="M420" s="51"/>
      <c r="N420" s="51"/>
      <c r="S420" s="48"/>
      <c r="T420" s="49"/>
      <c r="U420" s="51"/>
      <c r="V420" s="51"/>
      <c r="W420" s="51"/>
    </row>
    <row r="421" spans="1:23">
      <c r="A421" s="11" t="str">
        <f t="shared" si="6"/>
        <v>Small Power&amp;11</v>
      </c>
      <c r="B421" s="11" t="str">
        <f>VLOOKUP(C421,'Summation Index'!$A$2:$B$9956,2,FALSE)</f>
        <v>Small Power</v>
      </c>
      <c r="C421" t="s">
        <v>243</v>
      </c>
      <c r="D421" t="s">
        <v>141</v>
      </c>
      <c r="E421">
        <v>2023</v>
      </c>
      <c r="F421">
        <v>11</v>
      </c>
      <c r="G421" s="389">
        <v>881.71199999999999</v>
      </c>
      <c r="H421" s="389">
        <v>44.896774299999997</v>
      </c>
      <c r="I421" s="214"/>
      <c r="J421" s="51"/>
      <c r="K421" s="51"/>
      <c r="L421" s="51"/>
      <c r="M421" s="51"/>
      <c r="N421" s="51"/>
      <c r="S421" s="48"/>
      <c r="T421" s="49"/>
      <c r="U421" s="51"/>
      <c r="V421" s="51"/>
      <c r="W421" s="51"/>
    </row>
    <row r="422" spans="1:23">
      <c r="A422" s="11" t="str">
        <f t="shared" si="6"/>
        <v>Small Power&amp;12</v>
      </c>
      <c r="B422" s="11" t="str">
        <f>VLOOKUP(C422,'Summation Index'!$A$2:$B$9956,2,FALSE)</f>
        <v>Small Power</v>
      </c>
      <c r="C422" t="s">
        <v>243</v>
      </c>
      <c r="D422" t="s">
        <v>141</v>
      </c>
      <c r="E422">
        <v>2023</v>
      </c>
      <c r="F422">
        <v>12</v>
      </c>
      <c r="G422" s="389">
        <v>792.13679999999999</v>
      </c>
      <c r="H422" s="389">
        <v>40.335605600000001</v>
      </c>
      <c r="I422" s="214"/>
      <c r="J422" s="51"/>
      <c r="K422" s="51"/>
      <c r="L422" s="51"/>
      <c r="M422" s="51"/>
      <c r="N422" s="51"/>
      <c r="S422" s="48"/>
      <c r="T422" s="49"/>
      <c r="U422" s="51"/>
      <c r="V422" s="51"/>
      <c r="W422" s="51"/>
    </row>
    <row r="423" spans="1:23">
      <c r="A423" s="11" t="str">
        <f t="shared" si="6"/>
        <v>Monroe Street&amp;1</v>
      </c>
      <c r="B423" s="11" t="str">
        <f>VLOOKUP(C423,'Summation Index'!$A$2:$B$9956,2,FALSE)</f>
        <v>Monroe Street</v>
      </c>
      <c r="C423" t="s">
        <v>244</v>
      </c>
      <c r="D423" t="s">
        <v>141</v>
      </c>
      <c r="E423">
        <v>2023</v>
      </c>
      <c r="F423">
        <v>1</v>
      </c>
      <c r="G423" s="389">
        <v>9972.0220000000008</v>
      </c>
      <c r="H423" s="389">
        <v>0</v>
      </c>
      <c r="I423" s="214"/>
      <c r="J423" s="51"/>
      <c r="K423" s="51"/>
      <c r="L423" s="51"/>
      <c r="M423" s="51"/>
      <c r="N423" s="51"/>
      <c r="S423" s="48"/>
      <c r="T423" s="49"/>
      <c r="U423" s="51"/>
      <c r="V423" s="51"/>
      <c r="W423" s="51"/>
    </row>
    <row r="424" spans="1:23">
      <c r="A424" s="11" t="str">
        <f t="shared" si="6"/>
        <v>Monroe Street&amp;2</v>
      </c>
      <c r="B424" s="11" t="str">
        <f>VLOOKUP(C424,'Summation Index'!$A$2:$B$9956,2,FALSE)</f>
        <v>Monroe Street</v>
      </c>
      <c r="C424" t="s">
        <v>244</v>
      </c>
      <c r="D424" t="s">
        <v>141</v>
      </c>
      <c r="E424">
        <v>2023</v>
      </c>
      <c r="F424">
        <v>2</v>
      </c>
      <c r="G424" s="389">
        <v>9339.1440000000002</v>
      </c>
      <c r="H424" s="389">
        <v>0</v>
      </c>
      <c r="I424" s="214"/>
      <c r="J424" s="51"/>
      <c r="K424" s="51"/>
      <c r="L424" s="51"/>
      <c r="M424" s="51"/>
      <c r="N424" s="51"/>
      <c r="S424" s="48"/>
      <c r="T424" s="49"/>
      <c r="U424" s="51"/>
      <c r="V424" s="51"/>
      <c r="W424" s="51"/>
    </row>
    <row r="425" spans="1:23">
      <c r="A425" s="11" t="str">
        <f t="shared" si="6"/>
        <v>Monroe Street&amp;3</v>
      </c>
      <c r="B425" s="11" t="str">
        <f>VLOOKUP(C425,'Summation Index'!$A$2:$B$9956,2,FALSE)</f>
        <v>Monroe Street</v>
      </c>
      <c r="C425" t="s">
        <v>244</v>
      </c>
      <c r="D425" t="s">
        <v>141</v>
      </c>
      <c r="E425">
        <v>2023</v>
      </c>
      <c r="F425">
        <v>3</v>
      </c>
      <c r="G425" s="389">
        <v>10438.219999999999</v>
      </c>
      <c r="H425" s="389">
        <v>0</v>
      </c>
      <c r="I425" s="214"/>
      <c r="J425" s="51"/>
      <c r="K425" s="51"/>
      <c r="L425" s="51"/>
      <c r="M425" s="51"/>
      <c r="N425" s="51"/>
      <c r="S425" s="48"/>
      <c r="T425" s="49"/>
      <c r="U425" s="51"/>
      <c r="V425" s="51"/>
      <c r="W425" s="51"/>
    </row>
    <row r="426" spans="1:23">
      <c r="A426" s="11" t="str">
        <f t="shared" si="6"/>
        <v>Monroe Street&amp;4</v>
      </c>
      <c r="B426" s="11" t="str">
        <f>VLOOKUP(C426,'Summation Index'!$A$2:$B$9956,2,FALSE)</f>
        <v>Monroe Street</v>
      </c>
      <c r="C426" t="s">
        <v>244</v>
      </c>
      <c r="D426" t="s">
        <v>141</v>
      </c>
      <c r="E426">
        <v>2023</v>
      </c>
      <c r="F426">
        <v>4</v>
      </c>
      <c r="G426" s="389">
        <v>10219.9414</v>
      </c>
      <c r="H426" s="389">
        <v>0</v>
      </c>
      <c r="I426" s="214"/>
      <c r="J426" s="51"/>
      <c r="K426" s="51"/>
      <c r="L426" s="51"/>
      <c r="M426" s="51"/>
      <c r="N426" s="51"/>
      <c r="S426" s="48"/>
      <c r="T426" s="49"/>
      <c r="U426" s="51"/>
      <c r="V426" s="51"/>
      <c r="W426" s="51"/>
    </row>
    <row r="427" spans="1:23">
      <c r="A427" s="11" t="str">
        <f t="shared" si="6"/>
        <v>Monroe Street&amp;5</v>
      </c>
      <c r="B427" s="11" t="str">
        <f>VLOOKUP(C427,'Summation Index'!$A$2:$B$9956,2,FALSE)</f>
        <v>Monroe Street</v>
      </c>
      <c r="C427" t="s">
        <v>244</v>
      </c>
      <c r="D427" t="s">
        <v>141</v>
      </c>
      <c r="E427">
        <v>2023</v>
      </c>
      <c r="F427">
        <v>5</v>
      </c>
      <c r="G427" s="389">
        <v>10572.704100000001</v>
      </c>
      <c r="H427" s="389">
        <v>0</v>
      </c>
      <c r="I427" s="214"/>
      <c r="J427" s="51"/>
      <c r="K427" s="51"/>
      <c r="L427" s="51"/>
      <c r="M427" s="51"/>
      <c r="N427" s="51"/>
      <c r="S427" s="48"/>
      <c r="T427" s="49"/>
      <c r="U427" s="51"/>
      <c r="V427" s="51"/>
      <c r="W427" s="51"/>
    </row>
    <row r="428" spans="1:23">
      <c r="A428" s="11" t="str">
        <f t="shared" si="6"/>
        <v>Monroe Street&amp;6</v>
      </c>
      <c r="B428" s="11" t="str">
        <f>VLOOKUP(C428,'Summation Index'!$A$2:$B$9956,2,FALSE)</f>
        <v>Monroe Street</v>
      </c>
      <c r="C428" t="s">
        <v>244</v>
      </c>
      <c r="D428" t="s">
        <v>141</v>
      </c>
      <c r="E428">
        <v>2023</v>
      </c>
      <c r="F428">
        <v>6</v>
      </c>
      <c r="G428" s="389">
        <v>9797.9629999999997</v>
      </c>
      <c r="H428" s="389">
        <v>0</v>
      </c>
      <c r="I428" s="214"/>
      <c r="J428" s="51"/>
      <c r="K428" s="51"/>
      <c r="L428" s="51"/>
      <c r="M428" s="51"/>
      <c r="N428" s="51"/>
      <c r="S428" s="48"/>
      <c r="T428" s="49"/>
      <c r="U428" s="51"/>
      <c r="V428" s="51"/>
      <c r="W428" s="51"/>
    </row>
    <row r="429" spans="1:23">
      <c r="A429" s="11" t="str">
        <f t="shared" si="6"/>
        <v>Monroe Street&amp;7</v>
      </c>
      <c r="B429" s="11" t="str">
        <f>VLOOKUP(C429,'Summation Index'!$A$2:$B$9956,2,FALSE)</f>
        <v>Monroe Street</v>
      </c>
      <c r="C429" t="s">
        <v>244</v>
      </c>
      <c r="D429" t="s">
        <v>141</v>
      </c>
      <c r="E429">
        <v>2023</v>
      </c>
      <c r="F429">
        <v>7</v>
      </c>
      <c r="G429" s="389">
        <v>6561.4746100000002</v>
      </c>
      <c r="H429" s="389">
        <v>0</v>
      </c>
      <c r="I429" s="214"/>
      <c r="J429" s="51"/>
      <c r="K429" s="51"/>
      <c r="L429" s="51"/>
      <c r="M429" s="51"/>
      <c r="N429" s="51"/>
      <c r="S429" s="48"/>
      <c r="T429" s="49"/>
      <c r="U429" s="51"/>
      <c r="V429" s="51"/>
      <c r="W429" s="51"/>
    </row>
    <row r="430" spans="1:23">
      <c r="A430" s="11" t="str">
        <f t="shared" si="6"/>
        <v>Monroe Street&amp;8</v>
      </c>
      <c r="B430" s="11" t="str">
        <f>VLOOKUP(C430,'Summation Index'!$A$2:$B$9956,2,FALSE)</f>
        <v>Monroe Street</v>
      </c>
      <c r="C430" t="s">
        <v>244</v>
      </c>
      <c r="D430" t="s">
        <v>141</v>
      </c>
      <c r="E430">
        <v>2023</v>
      </c>
      <c r="F430">
        <v>8</v>
      </c>
      <c r="G430" s="389">
        <v>2651.2741700000001</v>
      </c>
      <c r="H430" s="389">
        <v>0</v>
      </c>
      <c r="I430" s="214"/>
      <c r="J430" s="51"/>
      <c r="K430" s="51"/>
      <c r="L430" s="51"/>
      <c r="M430" s="51"/>
      <c r="N430" s="51"/>
      <c r="S430" s="48"/>
      <c r="T430" s="49"/>
      <c r="U430" s="51"/>
      <c r="V430" s="51"/>
      <c r="W430" s="51"/>
    </row>
    <row r="431" spans="1:23">
      <c r="A431" s="11" t="str">
        <f t="shared" si="6"/>
        <v>Monroe Street&amp;9</v>
      </c>
      <c r="B431" s="11" t="str">
        <f>VLOOKUP(C431,'Summation Index'!$A$2:$B$9956,2,FALSE)</f>
        <v>Monroe Street</v>
      </c>
      <c r="C431" t="s">
        <v>244</v>
      </c>
      <c r="D431" t="s">
        <v>141</v>
      </c>
      <c r="E431">
        <v>2023</v>
      </c>
      <c r="F431">
        <v>9</v>
      </c>
      <c r="G431" s="389">
        <v>5759.2016599999997</v>
      </c>
      <c r="H431" s="389">
        <v>0</v>
      </c>
      <c r="I431" s="214"/>
      <c r="J431" s="51"/>
      <c r="K431" s="51"/>
      <c r="L431" s="51"/>
      <c r="M431" s="51"/>
      <c r="N431" s="51"/>
      <c r="S431" s="48"/>
      <c r="T431" s="49"/>
      <c r="U431" s="51"/>
      <c r="V431" s="51"/>
      <c r="W431" s="51"/>
    </row>
    <row r="432" spans="1:23">
      <c r="A432" s="11" t="str">
        <f t="shared" si="6"/>
        <v>Monroe Street&amp;10</v>
      </c>
      <c r="B432" s="11" t="str">
        <f>VLOOKUP(C432,'Summation Index'!$A$2:$B$9956,2,FALSE)</f>
        <v>Monroe Street</v>
      </c>
      <c r="C432" t="s">
        <v>244</v>
      </c>
      <c r="D432" t="s">
        <v>141</v>
      </c>
      <c r="E432">
        <v>2023</v>
      </c>
      <c r="F432">
        <v>10</v>
      </c>
      <c r="G432" s="389">
        <v>7615.2129999999997</v>
      </c>
      <c r="H432" s="389">
        <v>0</v>
      </c>
      <c r="I432" s="214"/>
      <c r="J432" s="51"/>
      <c r="K432" s="51"/>
      <c r="L432" s="51"/>
      <c r="M432" s="51"/>
      <c r="N432" s="51"/>
      <c r="S432" s="48"/>
      <c r="T432" s="49"/>
      <c r="U432" s="51"/>
      <c r="V432" s="51"/>
      <c r="W432" s="51"/>
    </row>
    <row r="433" spans="1:23">
      <c r="A433" s="11" t="str">
        <f t="shared" si="6"/>
        <v>Monroe Street&amp;11</v>
      </c>
      <c r="B433" s="11" t="str">
        <f>VLOOKUP(C433,'Summation Index'!$A$2:$B$9956,2,FALSE)</f>
        <v>Monroe Street</v>
      </c>
      <c r="C433" t="s">
        <v>244</v>
      </c>
      <c r="D433" t="s">
        <v>141</v>
      </c>
      <c r="E433">
        <v>2023</v>
      </c>
      <c r="F433">
        <v>11</v>
      </c>
      <c r="G433" s="389">
        <v>9009.8019999999997</v>
      </c>
      <c r="H433" s="389">
        <v>0</v>
      </c>
      <c r="I433" s="214"/>
      <c r="J433" s="51"/>
      <c r="K433" s="51"/>
      <c r="L433" s="51"/>
      <c r="M433" s="51"/>
      <c r="N433" s="51"/>
      <c r="S433" s="48"/>
      <c r="T433" s="49"/>
      <c r="U433" s="51"/>
      <c r="V433" s="51"/>
      <c r="W433" s="51"/>
    </row>
    <row r="434" spans="1:23">
      <c r="A434" s="11" t="str">
        <f t="shared" si="6"/>
        <v>Monroe Street&amp;12</v>
      </c>
      <c r="B434" s="11" t="str">
        <f>VLOOKUP(C434,'Summation Index'!$A$2:$B$9956,2,FALSE)</f>
        <v>Monroe Street</v>
      </c>
      <c r="C434" t="s">
        <v>244</v>
      </c>
      <c r="D434" t="s">
        <v>141</v>
      </c>
      <c r="E434">
        <v>2023</v>
      </c>
      <c r="F434">
        <v>12</v>
      </c>
      <c r="G434" s="389">
        <v>9571.9619999999995</v>
      </c>
      <c r="H434" s="389">
        <v>0</v>
      </c>
      <c r="I434" s="214"/>
      <c r="J434" s="51"/>
      <c r="K434" s="51"/>
      <c r="L434" s="51"/>
      <c r="M434" s="51"/>
      <c r="N434" s="51"/>
      <c r="S434" s="48"/>
      <c r="T434" s="49"/>
      <c r="U434" s="51"/>
      <c r="V434" s="51"/>
      <c r="W434" s="51"/>
    </row>
    <row r="435" spans="1:23">
      <c r="A435" s="11" t="str">
        <f t="shared" si="6"/>
        <v>Station Service&amp;1</v>
      </c>
      <c r="B435" s="11" t="str">
        <f>VLOOKUP(C435,'Summation Index'!$A$2:$B$9956,2,FALSE)</f>
        <v>Station Service</v>
      </c>
      <c r="C435" t="s">
        <v>23</v>
      </c>
      <c r="D435" t="s">
        <v>141</v>
      </c>
      <c r="E435">
        <v>2023</v>
      </c>
      <c r="F435">
        <v>1</v>
      </c>
      <c r="G435" s="389">
        <v>388.44515999999999</v>
      </c>
      <c r="H435" s="389">
        <v>15.1838493</v>
      </c>
      <c r="I435" s="214"/>
      <c r="J435" s="51"/>
      <c r="K435" s="51"/>
      <c r="L435" s="51"/>
      <c r="M435" s="51"/>
      <c r="N435" s="51"/>
      <c r="S435" s="48"/>
      <c r="T435" s="49"/>
      <c r="U435" s="51"/>
      <c r="V435" s="51"/>
      <c r="W435" s="51"/>
    </row>
    <row r="436" spans="1:23">
      <c r="A436" s="11" t="str">
        <f t="shared" si="6"/>
        <v>Station Service&amp;2</v>
      </c>
      <c r="B436" s="11" t="str">
        <f>VLOOKUP(C436,'Summation Index'!$A$2:$B$9956,2,FALSE)</f>
        <v>Station Service</v>
      </c>
      <c r="C436" t="s">
        <v>23</v>
      </c>
      <c r="D436" t="s">
        <v>141</v>
      </c>
      <c r="E436">
        <v>2023</v>
      </c>
      <c r="F436">
        <v>2</v>
      </c>
      <c r="G436" s="389">
        <v>335.39218099999999</v>
      </c>
      <c r="H436" s="389">
        <v>12.86561</v>
      </c>
      <c r="I436" s="214"/>
      <c r="J436" s="51"/>
      <c r="K436" s="51"/>
      <c r="L436" s="51"/>
      <c r="M436" s="51"/>
      <c r="N436" s="51"/>
      <c r="S436" s="48"/>
      <c r="T436" s="49"/>
      <c r="U436" s="51"/>
      <c r="V436" s="51"/>
      <c r="W436" s="51"/>
    </row>
    <row r="437" spans="1:23">
      <c r="A437" s="11" t="str">
        <f t="shared" si="6"/>
        <v>Station Service&amp;3</v>
      </c>
      <c r="B437" s="11" t="str">
        <f>VLOOKUP(C437,'Summation Index'!$A$2:$B$9956,2,FALSE)</f>
        <v>Station Service</v>
      </c>
      <c r="C437" t="s">
        <v>23</v>
      </c>
      <c r="D437" t="s">
        <v>141</v>
      </c>
      <c r="E437">
        <v>2023</v>
      </c>
      <c r="F437">
        <v>3</v>
      </c>
      <c r="G437" s="389">
        <v>241.43602000000001</v>
      </c>
      <c r="H437" s="389">
        <v>6.2598085399999999</v>
      </c>
      <c r="I437" s="214"/>
      <c r="J437" s="51"/>
      <c r="K437" s="51"/>
      <c r="L437" s="51"/>
      <c r="M437" s="51"/>
      <c r="N437" s="51"/>
      <c r="S437" s="48"/>
      <c r="T437" s="49"/>
      <c r="U437" s="51"/>
      <c r="V437" s="51"/>
      <c r="W437" s="51"/>
    </row>
    <row r="438" spans="1:23">
      <c r="A438" s="11" t="str">
        <f t="shared" si="6"/>
        <v>Station Service&amp;4</v>
      </c>
      <c r="B438" s="11" t="str">
        <f>VLOOKUP(C438,'Summation Index'!$A$2:$B$9956,2,FALSE)</f>
        <v>Station Service</v>
      </c>
      <c r="C438" t="s">
        <v>23</v>
      </c>
      <c r="D438" t="s">
        <v>141</v>
      </c>
      <c r="E438">
        <v>2023</v>
      </c>
      <c r="F438">
        <v>4</v>
      </c>
      <c r="G438" s="389">
        <v>300.76068099999998</v>
      </c>
      <c r="H438" s="389">
        <v>6.2923584000000004</v>
      </c>
      <c r="I438" s="214"/>
      <c r="J438" s="51"/>
      <c r="K438" s="51"/>
      <c r="L438" s="51"/>
      <c r="M438" s="51"/>
      <c r="N438" s="51"/>
      <c r="S438" s="48"/>
      <c r="T438" s="49"/>
      <c r="U438" s="51"/>
      <c r="V438" s="51"/>
      <c r="W438" s="51"/>
    </row>
    <row r="439" spans="1:23">
      <c r="A439" s="11" t="str">
        <f t="shared" si="6"/>
        <v>Station Service&amp;5</v>
      </c>
      <c r="B439" s="11" t="str">
        <f>VLOOKUP(C439,'Summation Index'!$A$2:$B$9956,2,FALSE)</f>
        <v>Station Service</v>
      </c>
      <c r="C439" t="s">
        <v>23</v>
      </c>
      <c r="D439" t="s">
        <v>141</v>
      </c>
      <c r="E439">
        <v>2023</v>
      </c>
      <c r="F439">
        <v>5</v>
      </c>
      <c r="G439" s="389">
        <v>571.46770000000004</v>
      </c>
      <c r="H439" s="389">
        <v>9.0869649999999993</v>
      </c>
      <c r="I439" s="214"/>
      <c r="J439" s="51"/>
      <c r="K439" s="51"/>
      <c r="L439" s="51"/>
      <c r="M439" s="51"/>
      <c r="N439" s="51"/>
      <c r="S439" s="48"/>
      <c r="T439" s="49"/>
      <c r="U439" s="51"/>
      <c r="V439" s="51"/>
      <c r="W439" s="51"/>
    </row>
    <row r="440" spans="1:23">
      <c r="A440" s="11" t="str">
        <f t="shared" si="6"/>
        <v>Station Service&amp;6</v>
      </c>
      <c r="B440" s="11" t="str">
        <f>VLOOKUP(C440,'Summation Index'!$A$2:$B$9956,2,FALSE)</f>
        <v>Station Service</v>
      </c>
      <c r="C440" t="s">
        <v>23</v>
      </c>
      <c r="D440" t="s">
        <v>141</v>
      </c>
      <c r="E440">
        <v>2023</v>
      </c>
      <c r="F440">
        <v>6</v>
      </c>
      <c r="G440" s="389">
        <v>690.44146699999999</v>
      </c>
      <c r="H440" s="389">
        <v>9.2788679999999992</v>
      </c>
      <c r="I440" s="214"/>
      <c r="J440" s="51"/>
      <c r="K440" s="51"/>
      <c r="L440" s="51"/>
      <c r="M440" s="51"/>
      <c r="N440" s="51"/>
      <c r="S440" s="48"/>
      <c r="T440" s="49"/>
      <c r="U440" s="51"/>
      <c r="V440" s="51"/>
      <c r="W440" s="51"/>
    </row>
    <row r="441" spans="1:23">
      <c r="A441" s="11" t="str">
        <f t="shared" si="6"/>
        <v>Station Service&amp;7</v>
      </c>
      <c r="B441" s="11" t="str">
        <f>VLOOKUP(C441,'Summation Index'!$A$2:$B$9956,2,FALSE)</f>
        <v>Station Service</v>
      </c>
      <c r="C441" t="s">
        <v>23</v>
      </c>
      <c r="D441" t="s">
        <v>141</v>
      </c>
      <c r="E441">
        <v>2023</v>
      </c>
      <c r="F441">
        <v>7</v>
      </c>
      <c r="G441" s="389">
        <v>160.05325300000001</v>
      </c>
      <c r="H441" s="389">
        <v>6.2179200000000003</v>
      </c>
      <c r="I441" s="214"/>
      <c r="J441" s="51"/>
      <c r="K441" s="51"/>
      <c r="L441" s="51"/>
      <c r="M441" s="51"/>
      <c r="N441" s="51"/>
      <c r="S441" s="48"/>
      <c r="T441" s="49"/>
      <c r="U441" s="51"/>
      <c r="V441" s="51"/>
      <c r="W441" s="51"/>
    </row>
    <row r="442" spans="1:23">
      <c r="A442" s="11" t="str">
        <f t="shared" si="6"/>
        <v>Station Service&amp;8</v>
      </c>
      <c r="B442" s="11" t="str">
        <f>VLOOKUP(C442,'Summation Index'!$A$2:$B$9956,2,FALSE)</f>
        <v>Station Service</v>
      </c>
      <c r="C442" t="s">
        <v>23</v>
      </c>
      <c r="D442" t="s">
        <v>141</v>
      </c>
      <c r="E442">
        <v>2023</v>
      </c>
      <c r="F442">
        <v>8</v>
      </c>
      <c r="G442" s="389">
        <v>365.05407700000001</v>
      </c>
      <c r="H442" s="389">
        <v>17.270402900000001</v>
      </c>
      <c r="I442" s="214"/>
      <c r="J442" s="51"/>
      <c r="K442" s="51"/>
      <c r="L442" s="51"/>
      <c r="M442" s="51"/>
      <c r="N442" s="51"/>
      <c r="S442" s="48"/>
      <c r="T442" s="49"/>
      <c r="U442" s="51"/>
      <c r="V442" s="51"/>
      <c r="W442" s="51"/>
    </row>
    <row r="443" spans="1:23">
      <c r="A443" s="11" t="str">
        <f t="shared" si="6"/>
        <v>Station Service&amp;9</v>
      </c>
      <c r="B443" s="11" t="str">
        <f>VLOOKUP(C443,'Summation Index'!$A$2:$B$9956,2,FALSE)</f>
        <v>Station Service</v>
      </c>
      <c r="C443" t="s">
        <v>23</v>
      </c>
      <c r="D443" t="s">
        <v>141</v>
      </c>
      <c r="E443">
        <v>2023</v>
      </c>
      <c r="F443">
        <v>9</v>
      </c>
      <c r="G443" s="389">
        <v>425.40170000000001</v>
      </c>
      <c r="H443" s="389">
        <v>17.0821419</v>
      </c>
      <c r="I443" s="214"/>
      <c r="J443" s="51"/>
      <c r="K443" s="51"/>
      <c r="L443" s="51"/>
      <c r="M443" s="51"/>
      <c r="N443" s="51"/>
      <c r="S443" s="48"/>
      <c r="T443" s="49"/>
      <c r="U443" s="51"/>
      <c r="V443" s="51"/>
      <c r="W443" s="51"/>
    </row>
    <row r="444" spans="1:23">
      <c r="A444" s="11" t="str">
        <f t="shared" si="6"/>
        <v>Station Service&amp;10</v>
      </c>
      <c r="B444" s="11" t="str">
        <f>VLOOKUP(C444,'Summation Index'!$A$2:$B$9956,2,FALSE)</f>
        <v>Station Service</v>
      </c>
      <c r="C444" t="s">
        <v>23</v>
      </c>
      <c r="D444" t="s">
        <v>141</v>
      </c>
      <c r="E444">
        <v>2023</v>
      </c>
      <c r="F444">
        <v>10</v>
      </c>
      <c r="G444" s="389">
        <v>227.141144</v>
      </c>
      <c r="H444" s="389">
        <v>7.4868030000000001</v>
      </c>
      <c r="I444" s="214"/>
      <c r="J444" s="51"/>
      <c r="K444" s="51"/>
      <c r="L444" s="51"/>
      <c r="M444" s="51"/>
      <c r="N444" s="51"/>
      <c r="S444" s="48"/>
      <c r="T444" s="49"/>
      <c r="U444" s="51"/>
      <c r="V444" s="51"/>
      <c r="W444" s="51"/>
    </row>
    <row r="445" spans="1:23">
      <c r="A445" s="11" t="str">
        <f t="shared" si="6"/>
        <v>Station Service&amp;11</v>
      </c>
      <c r="B445" s="11" t="str">
        <f>VLOOKUP(C445,'Summation Index'!$A$2:$B$9956,2,FALSE)</f>
        <v>Station Service</v>
      </c>
      <c r="C445" t="s">
        <v>23</v>
      </c>
      <c r="D445" t="s">
        <v>141</v>
      </c>
      <c r="E445">
        <v>2023</v>
      </c>
      <c r="F445">
        <v>11</v>
      </c>
      <c r="G445" s="389">
        <v>46.2577438</v>
      </c>
      <c r="H445" s="389">
        <v>1.5405577399999999</v>
      </c>
      <c r="I445" s="214"/>
      <c r="J445" s="51"/>
      <c r="K445" s="51"/>
      <c r="L445" s="51"/>
      <c r="M445" s="51"/>
      <c r="N445" s="51"/>
      <c r="S445" s="48"/>
      <c r="T445" s="49"/>
      <c r="U445" s="51"/>
      <c r="V445" s="51"/>
      <c r="W445" s="51"/>
    </row>
    <row r="446" spans="1:23">
      <c r="A446" s="11" t="str">
        <f t="shared" si="6"/>
        <v>Station Service&amp;12</v>
      </c>
      <c r="B446" s="11" t="str">
        <f>VLOOKUP(C446,'Summation Index'!$A$2:$B$9956,2,FALSE)</f>
        <v>Station Service</v>
      </c>
      <c r="C446" t="s">
        <v>23</v>
      </c>
      <c r="D446" t="s">
        <v>141</v>
      </c>
      <c r="E446">
        <v>2023</v>
      </c>
      <c r="F446">
        <v>12</v>
      </c>
      <c r="G446" s="389">
        <v>89.111639999999994</v>
      </c>
      <c r="H446" s="389">
        <v>3.66679025</v>
      </c>
      <c r="I446" s="214"/>
      <c r="J446" s="51"/>
      <c r="K446" s="51"/>
      <c r="L446" s="51"/>
      <c r="M446" s="51"/>
      <c r="N446" s="51"/>
      <c r="S446" s="48"/>
      <c r="T446" s="49"/>
      <c r="U446" s="51"/>
      <c r="V446" s="51"/>
      <c r="W446" s="51"/>
    </row>
    <row r="447" spans="1:23">
      <c r="A447" s="11" t="str">
        <f t="shared" si="6"/>
        <v>Nichols Pumping&amp;1</v>
      </c>
      <c r="B447" s="11" t="str">
        <f>VLOOKUP(C447,'Summation Index'!$A$2:$B$9956,2,FALSE)</f>
        <v>Nichols Pumping</v>
      </c>
      <c r="C447" t="s">
        <v>245</v>
      </c>
      <c r="D447" t="s">
        <v>141</v>
      </c>
      <c r="E447">
        <v>2023</v>
      </c>
      <c r="F447">
        <v>1</v>
      </c>
      <c r="G447" s="389">
        <v>-744</v>
      </c>
      <c r="H447" s="389">
        <v>0</v>
      </c>
      <c r="I447" s="214"/>
      <c r="J447" s="51"/>
      <c r="K447" s="51"/>
      <c r="L447" s="51"/>
      <c r="M447" s="51"/>
      <c r="N447" s="51"/>
      <c r="S447" s="48"/>
      <c r="T447" s="49"/>
      <c r="U447" s="51"/>
      <c r="V447" s="51"/>
      <c r="W447" s="51"/>
    </row>
    <row r="448" spans="1:23">
      <c r="A448" s="11" t="str">
        <f t="shared" si="6"/>
        <v>Nichols Pumping&amp;2</v>
      </c>
      <c r="B448" s="11" t="str">
        <f>VLOOKUP(C448,'Summation Index'!$A$2:$B$9956,2,FALSE)</f>
        <v>Nichols Pumping</v>
      </c>
      <c r="C448" t="s">
        <v>245</v>
      </c>
      <c r="D448" t="s">
        <v>141</v>
      </c>
      <c r="E448">
        <v>2023</v>
      </c>
      <c r="F448">
        <v>2</v>
      </c>
      <c r="G448" s="389">
        <v>-672</v>
      </c>
      <c r="H448" s="389">
        <v>0</v>
      </c>
      <c r="I448" s="214"/>
      <c r="J448" s="51"/>
      <c r="K448" s="51"/>
      <c r="L448" s="51"/>
      <c r="M448" s="51"/>
      <c r="N448" s="51"/>
      <c r="S448" s="48"/>
      <c r="T448" s="49"/>
      <c r="U448" s="51"/>
      <c r="V448" s="51"/>
      <c r="W448" s="51"/>
    </row>
    <row r="449" spans="1:23">
      <c r="A449" s="11" t="str">
        <f t="shared" si="6"/>
        <v>Nichols Pumping&amp;3</v>
      </c>
      <c r="B449" s="11" t="str">
        <f>VLOOKUP(C449,'Summation Index'!$A$2:$B$9956,2,FALSE)</f>
        <v>Nichols Pumping</v>
      </c>
      <c r="C449" t="s">
        <v>245</v>
      </c>
      <c r="D449" t="s">
        <v>141</v>
      </c>
      <c r="E449">
        <v>2023</v>
      </c>
      <c r="F449">
        <v>3</v>
      </c>
      <c r="G449" s="389">
        <v>-744</v>
      </c>
      <c r="H449" s="389">
        <v>0</v>
      </c>
      <c r="I449" s="214"/>
      <c r="J449" s="51"/>
      <c r="K449" s="51"/>
      <c r="L449" s="51"/>
      <c r="M449" s="51"/>
      <c r="N449" s="51"/>
      <c r="S449" s="48"/>
      <c r="T449" s="49"/>
      <c r="U449" s="51"/>
      <c r="V449" s="51"/>
      <c r="W449" s="51"/>
    </row>
    <row r="450" spans="1:23">
      <c r="A450" s="11" t="str">
        <f t="shared" si="6"/>
        <v>Nichols Pumping&amp;4</v>
      </c>
      <c r="B450" s="11" t="str">
        <f>VLOOKUP(C450,'Summation Index'!$A$2:$B$9956,2,FALSE)</f>
        <v>Nichols Pumping</v>
      </c>
      <c r="C450" t="s">
        <v>245</v>
      </c>
      <c r="D450" t="s">
        <v>141</v>
      </c>
      <c r="E450">
        <v>2023</v>
      </c>
      <c r="F450">
        <v>4</v>
      </c>
      <c r="G450" s="389">
        <v>-720</v>
      </c>
      <c r="H450" s="389">
        <v>0</v>
      </c>
      <c r="I450" s="214"/>
      <c r="J450" s="51"/>
      <c r="K450" s="51"/>
      <c r="L450" s="51"/>
      <c r="M450" s="51"/>
      <c r="N450" s="51"/>
      <c r="S450" s="48"/>
      <c r="T450" s="49"/>
      <c r="U450" s="51"/>
      <c r="V450" s="51"/>
      <c r="W450" s="51"/>
    </row>
    <row r="451" spans="1:23">
      <c r="A451" s="11" t="str">
        <f t="shared" si="6"/>
        <v>Nichols Pumping&amp;5</v>
      </c>
      <c r="B451" s="11" t="str">
        <f>VLOOKUP(C451,'Summation Index'!$A$2:$B$9956,2,FALSE)</f>
        <v>Nichols Pumping</v>
      </c>
      <c r="C451" t="s">
        <v>245</v>
      </c>
      <c r="D451" t="s">
        <v>141</v>
      </c>
      <c r="E451">
        <v>2023</v>
      </c>
      <c r="F451">
        <v>5</v>
      </c>
      <c r="G451" s="389">
        <v>-744</v>
      </c>
      <c r="H451" s="389">
        <v>0</v>
      </c>
      <c r="I451" s="214"/>
      <c r="J451" s="51"/>
      <c r="K451" s="51"/>
      <c r="L451" s="51"/>
      <c r="M451" s="51"/>
      <c r="N451" s="51"/>
      <c r="S451" s="48"/>
      <c r="T451" s="49"/>
      <c r="U451" s="51"/>
      <c r="V451" s="51"/>
      <c r="W451" s="51"/>
    </row>
    <row r="452" spans="1:23">
      <c r="A452" s="11" t="str">
        <f t="shared" si="6"/>
        <v>Nichols Pumping&amp;6</v>
      </c>
      <c r="B452" s="11" t="str">
        <f>VLOOKUP(C452,'Summation Index'!$A$2:$B$9956,2,FALSE)</f>
        <v>Nichols Pumping</v>
      </c>
      <c r="C452" t="s">
        <v>245</v>
      </c>
      <c r="D452" t="s">
        <v>141</v>
      </c>
      <c r="E452">
        <v>2023</v>
      </c>
      <c r="F452">
        <v>6</v>
      </c>
      <c r="G452" s="389">
        <v>-720</v>
      </c>
      <c r="H452" s="389">
        <v>0</v>
      </c>
      <c r="I452" s="214"/>
      <c r="J452" s="51"/>
      <c r="K452" s="51"/>
      <c r="L452" s="51"/>
      <c r="M452" s="51"/>
      <c r="N452" s="51"/>
      <c r="S452" s="48"/>
      <c r="T452" s="49"/>
      <c r="U452" s="51"/>
      <c r="V452" s="51"/>
      <c r="W452" s="51"/>
    </row>
    <row r="453" spans="1:23">
      <c r="A453" s="11" t="str">
        <f t="shared" si="6"/>
        <v>Nichols Pumping&amp;7</v>
      </c>
      <c r="B453" s="11" t="str">
        <f>VLOOKUP(C453,'Summation Index'!$A$2:$B$9956,2,FALSE)</f>
        <v>Nichols Pumping</v>
      </c>
      <c r="C453" t="s">
        <v>245</v>
      </c>
      <c r="D453" t="s">
        <v>141</v>
      </c>
      <c r="E453">
        <v>2023</v>
      </c>
      <c r="F453">
        <v>7</v>
      </c>
      <c r="G453" s="389">
        <v>-744</v>
      </c>
      <c r="H453" s="389">
        <v>0</v>
      </c>
      <c r="I453" s="214"/>
      <c r="J453" s="51"/>
      <c r="K453" s="51"/>
      <c r="L453" s="51"/>
      <c r="M453" s="51"/>
      <c r="N453" s="51"/>
      <c r="S453" s="48"/>
      <c r="T453" s="49"/>
      <c r="U453" s="51"/>
      <c r="V453" s="51"/>
      <c r="W453" s="51"/>
    </row>
    <row r="454" spans="1:23">
      <c r="A454" s="11" t="str">
        <f t="shared" si="6"/>
        <v>Nichols Pumping&amp;8</v>
      </c>
      <c r="B454" s="11" t="str">
        <f>VLOOKUP(C454,'Summation Index'!$A$2:$B$9956,2,FALSE)</f>
        <v>Nichols Pumping</v>
      </c>
      <c r="C454" t="s">
        <v>245</v>
      </c>
      <c r="D454" t="s">
        <v>141</v>
      </c>
      <c r="E454">
        <v>2023</v>
      </c>
      <c r="F454">
        <v>8</v>
      </c>
      <c r="G454" s="389">
        <v>-744</v>
      </c>
      <c r="H454" s="389">
        <v>0</v>
      </c>
      <c r="I454" s="214"/>
      <c r="J454" s="51"/>
      <c r="K454" s="51"/>
      <c r="L454" s="51"/>
      <c r="M454" s="51"/>
      <c r="N454" s="51"/>
      <c r="S454" s="48"/>
      <c r="T454" s="49"/>
      <c r="U454" s="51"/>
      <c r="V454" s="51"/>
      <c r="W454" s="51"/>
    </row>
    <row r="455" spans="1:23">
      <c r="A455" s="11" t="str">
        <f t="shared" si="6"/>
        <v>Nichols Pumping&amp;9</v>
      </c>
      <c r="B455" s="11" t="str">
        <f>VLOOKUP(C455,'Summation Index'!$A$2:$B$9956,2,FALSE)</f>
        <v>Nichols Pumping</v>
      </c>
      <c r="C455" t="s">
        <v>245</v>
      </c>
      <c r="D455" t="s">
        <v>141</v>
      </c>
      <c r="E455">
        <v>2023</v>
      </c>
      <c r="F455">
        <v>9</v>
      </c>
      <c r="G455" s="389">
        <v>-720</v>
      </c>
      <c r="H455" s="389">
        <v>0</v>
      </c>
      <c r="I455" s="214"/>
      <c r="J455" s="51"/>
      <c r="K455" s="51"/>
      <c r="L455" s="51"/>
      <c r="M455" s="51"/>
      <c r="N455" s="51"/>
      <c r="S455" s="48"/>
      <c r="T455" s="49"/>
      <c r="U455" s="51"/>
      <c r="V455" s="51"/>
      <c r="W455" s="51"/>
    </row>
    <row r="456" spans="1:23">
      <c r="A456" s="11" t="str">
        <f t="shared" si="6"/>
        <v>Nichols Pumping&amp;10</v>
      </c>
      <c r="B456" s="11" t="str">
        <f>VLOOKUP(C456,'Summation Index'!$A$2:$B$9956,2,FALSE)</f>
        <v>Nichols Pumping</v>
      </c>
      <c r="C456" t="s">
        <v>245</v>
      </c>
      <c r="D456" t="s">
        <v>141</v>
      </c>
      <c r="E456">
        <v>2023</v>
      </c>
      <c r="F456">
        <v>10</v>
      </c>
      <c r="G456" s="389">
        <v>-744</v>
      </c>
      <c r="H456" s="389">
        <v>0</v>
      </c>
      <c r="I456" s="214"/>
      <c r="J456" s="51"/>
      <c r="K456" s="51"/>
      <c r="L456" s="51"/>
      <c r="M456" s="51"/>
      <c r="N456" s="51"/>
      <c r="S456" s="48"/>
      <c r="T456" s="49"/>
      <c r="U456" s="51"/>
      <c r="V456" s="51"/>
      <c r="W456" s="51"/>
    </row>
    <row r="457" spans="1:23">
      <c r="A457" s="11" t="str">
        <f t="shared" si="6"/>
        <v>Nichols Pumping&amp;11</v>
      </c>
      <c r="B457" s="11" t="str">
        <f>VLOOKUP(C457,'Summation Index'!$A$2:$B$9956,2,FALSE)</f>
        <v>Nichols Pumping</v>
      </c>
      <c r="C457" t="s">
        <v>245</v>
      </c>
      <c r="D457" t="s">
        <v>141</v>
      </c>
      <c r="E457">
        <v>2023</v>
      </c>
      <c r="F457">
        <v>11</v>
      </c>
      <c r="G457" s="389">
        <v>-720</v>
      </c>
      <c r="H457" s="389">
        <v>0</v>
      </c>
      <c r="I457" s="214"/>
      <c r="J457" s="51"/>
      <c r="K457" s="51"/>
      <c r="L457" s="51"/>
      <c r="M457" s="51"/>
      <c r="N457" s="51"/>
      <c r="S457" s="48"/>
      <c r="T457" s="49"/>
      <c r="U457" s="51"/>
      <c r="V457" s="51"/>
      <c r="W457" s="51"/>
    </row>
    <row r="458" spans="1:23">
      <c r="A458" s="11" t="str">
        <f t="shared" si="6"/>
        <v>Nichols Pumping&amp;12</v>
      </c>
      <c r="B458" s="11" t="str">
        <f>VLOOKUP(C458,'Summation Index'!$A$2:$B$9956,2,FALSE)</f>
        <v>Nichols Pumping</v>
      </c>
      <c r="C458" t="s">
        <v>245</v>
      </c>
      <c r="D458" t="s">
        <v>141</v>
      </c>
      <c r="E458">
        <v>2023</v>
      </c>
      <c r="F458">
        <v>12</v>
      </c>
      <c r="G458" s="389">
        <v>-744</v>
      </c>
      <c r="H458" s="389">
        <v>0</v>
      </c>
      <c r="I458" s="214"/>
      <c r="J458" s="51"/>
      <c r="K458" s="51"/>
      <c r="L458" s="51"/>
      <c r="M458" s="51"/>
      <c r="N458" s="51"/>
      <c r="S458" s="48"/>
      <c r="T458" s="49"/>
      <c r="U458" s="51"/>
      <c r="V458" s="51"/>
      <c r="W458" s="51"/>
    </row>
    <row r="459" spans="1:23">
      <c r="A459" s="11" t="str">
        <f t="shared" si="6"/>
        <v>Nichols Pumping&amp;1</v>
      </c>
      <c r="B459" s="11" t="str">
        <f>VLOOKUP(C459,'Summation Index'!$A$2:$B$9956,2,FALSE)</f>
        <v>Nichols Pumping</v>
      </c>
      <c r="C459" t="s">
        <v>246</v>
      </c>
      <c r="D459" t="s">
        <v>141</v>
      </c>
      <c r="E459">
        <v>2023</v>
      </c>
      <c r="F459">
        <v>1</v>
      </c>
      <c r="G459" s="389">
        <v>-3124.8</v>
      </c>
      <c r="H459" s="389">
        <v>-157.03735399999999</v>
      </c>
      <c r="I459" s="214"/>
      <c r="J459" s="51"/>
      <c r="K459" s="51"/>
      <c r="L459" s="51"/>
      <c r="M459" s="51"/>
      <c r="N459" s="51"/>
      <c r="S459" s="48"/>
      <c r="T459" s="49"/>
      <c r="U459" s="51"/>
      <c r="V459" s="51"/>
      <c r="W459" s="51"/>
    </row>
    <row r="460" spans="1:23">
      <c r="A460" s="11" t="str">
        <f t="shared" si="6"/>
        <v>Nichols Pumping&amp;2</v>
      </c>
      <c r="B460" s="11" t="str">
        <f>VLOOKUP(C460,'Summation Index'!$A$2:$B$9956,2,FALSE)</f>
        <v>Nichols Pumping</v>
      </c>
      <c r="C460" t="s">
        <v>246</v>
      </c>
      <c r="D460" t="s">
        <v>141</v>
      </c>
      <c r="E460">
        <v>2023</v>
      </c>
      <c r="F460">
        <v>2</v>
      </c>
      <c r="G460" s="389">
        <v>-2822.4</v>
      </c>
      <c r="H460" s="389">
        <v>-123.799751</v>
      </c>
      <c r="I460" s="214"/>
      <c r="J460" s="51"/>
      <c r="K460" s="51"/>
      <c r="L460" s="51"/>
      <c r="M460" s="51"/>
      <c r="N460" s="51"/>
      <c r="S460" s="48"/>
      <c r="T460" s="49"/>
      <c r="U460" s="51"/>
      <c r="V460" s="51"/>
      <c r="W460" s="51"/>
    </row>
    <row r="461" spans="1:23">
      <c r="A461" s="11" t="str">
        <f t="shared" si="6"/>
        <v>Nichols Pumping&amp;3</v>
      </c>
      <c r="B461" s="11" t="str">
        <f>VLOOKUP(C461,'Summation Index'!$A$2:$B$9956,2,FALSE)</f>
        <v>Nichols Pumping</v>
      </c>
      <c r="C461" t="s">
        <v>246</v>
      </c>
      <c r="D461" t="s">
        <v>141</v>
      </c>
      <c r="E461">
        <v>2023</v>
      </c>
      <c r="F461">
        <v>3</v>
      </c>
      <c r="G461" s="389">
        <v>-3124.8</v>
      </c>
      <c r="H461" s="389">
        <v>-114.718887</v>
      </c>
      <c r="I461" s="214"/>
      <c r="J461" s="51"/>
      <c r="K461" s="51"/>
      <c r="L461" s="51"/>
      <c r="M461" s="51"/>
      <c r="N461" s="51"/>
      <c r="S461" s="48"/>
      <c r="T461" s="49"/>
      <c r="U461" s="51"/>
      <c r="V461" s="51"/>
      <c r="W461" s="51"/>
    </row>
    <row r="462" spans="1:23">
      <c r="A462" s="11" t="str">
        <f t="shared" si="6"/>
        <v>Nichols Pumping&amp;4</v>
      </c>
      <c r="B462" s="11" t="str">
        <f>VLOOKUP(C462,'Summation Index'!$A$2:$B$9956,2,FALSE)</f>
        <v>Nichols Pumping</v>
      </c>
      <c r="C462" t="s">
        <v>246</v>
      </c>
      <c r="D462" t="s">
        <v>141</v>
      </c>
      <c r="E462">
        <v>2023</v>
      </c>
      <c r="F462">
        <v>4</v>
      </c>
      <c r="G462" s="389">
        <v>-3024</v>
      </c>
      <c r="H462" s="389">
        <v>-75.115009999999998</v>
      </c>
      <c r="I462" s="214"/>
      <c r="J462" s="51"/>
      <c r="K462" s="51"/>
      <c r="L462" s="51"/>
      <c r="M462" s="51"/>
      <c r="N462" s="51"/>
      <c r="S462" s="48"/>
      <c r="T462" s="49"/>
      <c r="U462" s="51"/>
      <c r="V462" s="51"/>
      <c r="W462" s="51"/>
    </row>
    <row r="463" spans="1:23">
      <c r="A463" s="11" t="str">
        <f t="shared" ref="A463:A526" si="7">B463&amp;"&amp;"&amp;F463</f>
        <v>Nichols Pumping&amp;5</v>
      </c>
      <c r="B463" s="11" t="str">
        <f>VLOOKUP(C463,'Summation Index'!$A$2:$B$9956,2,FALSE)</f>
        <v>Nichols Pumping</v>
      </c>
      <c r="C463" t="s">
        <v>246</v>
      </c>
      <c r="D463" t="s">
        <v>141</v>
      </c>
      <c r="E463">
        <v>2023</v>
      </c>
      <c r="F463">
        <v>5</v>
      </c>
      <c r="G463" s="389">
        <v>-3124.8</v>
      </c>
      <c r="H463" s="389">
        <v>-66.970709999999997</v>
      </c>
      <c r="I463" s="214"/>
      <c r="J463" s="51"/>
      <c r="K463" s="51"/>
      <c r="L463" s="51"/>
      <c r="M463" s="51"/>
      <c r="N463" s="51"/>
      <c r="S463" s="48"/>
      <c r="T463" s="49"/>
      <c r="U463" s="51"/>
      <c r="V463" s="51"/>
      <c r="W463" s="51"/>
    </row>
    <row r="464" spans="1:23">
      <c r="A464" s="11" t="str">
        <f t="shared" si="7"/>
        <v>Nichols Pumping&amp;6</v>
      </c>
      <c r="B464" s="11" t="str">
        <f>VLOOKUP(C464,'Summation Index'!$A$2:$B$9956,2,FALSE)</f>
        <v>Nichols Pumping</v>
      </c>
      <c r="C464" t="s">
        <v>246</v>
      </c>
      <c r="D464" t="s">
        <v>141</v>
      </c>
      <c r="E464">
        <v>2023</v>
      </c>
      <c r="F464">
        <v>6</v>
      </c>
      <c r="G464" s="389">
        <v>-3024</v>
      </c>
      <c r="H464" s="389">
        <v>-62.721313500000001</v>
      </c>
      <c r="I464" s="214"/>
      <c r="J464" s="51"/>
      <c r="K464" s="51"/>
      <c r="L464" s="51"/>
      <c r="M464" s="51"/>
      <c r="N464" s="51"/>
      <c r="S464" s="48"/>
      <c r="T464" s="49"/>
      <c r="U464" s="51"/>
      <c r="V464" s="51"/>
      <c r="W464" s="51"/>
    </row>
    <row r="465" spans="1:23">
      <c r="A465" s="11" t="str">
        <f t="shared" si="7"/>
        <v>Nichols Pumping&amp;7</v>
      </c>
      <c r="B465" s="11" t="str">
        <f>VLOOKUP(C465,'Summation Index'!$A$2:$B$9956,2,FALSE)</f>
        <v>Nichols Pumping</v>
      </c>
      <c r="C465" t="s">
        <v>246</v>
      </c>
      <c r="D465" t="s">
        <v>141</v>
      </c>
      <c r="E465">
        <v>2023</v>
      </c>
      <c r="F465">
        <v>7</v>
      </c>
      <c r="G465" s="389">
        <v>-3124.8</v>
      </c>
      <c r="H465" s="389">
        <v>-199.70929000000001</v>
      </c>
      <c r="I465" s="214"/>
      <c r="J465" s="51"/>
      <c r="K465" s="51"/>
      <c r="L465" s="51"/>
      <c r="M465" s="51"/>
      <c r="N465" s="51"/>
      <c r="S465" s="48"/>
      <c r="T465" s="49"/>
      <c r="U465" s="51"/>
      <c r="V465" s="51"/>
      <c r="W465" s="51"/>
    </row>
    <row r="466" spans="1:23">
      <c r="A466" s="11" t="str">
        <f t="shared" si="7"/>
        <v>Nichols Pumping&amp;8</v>
      </c>
      <c r="B466" s="11" t="str">
        <f>VLOOKUP(C466,'Summation Index'!$A$2:$B$9956,2,FALSE)</f>
        <v>Nichols Pumping</v>
      </c>
      <c r="C466" t="s">
        <v>246</v>
      </c>
      <c r="D466" t="s">
        <v>141</v>
      </c>
      <c r="E466">
        <v>2023</v>
      </c>
      <c r="F466">
        <v>8</v>
      </c>
      <c r="G466" s="389">
        <v>-3124.8</v>
      </c>
      <c r="H466" s="389">
        <v>-239.06098900000001</v>
      </c>
      <c r="I466" s="214"/>
      <c r="J466" s="51"/>
      <c r="K466" s="51"/>
      <c r="L466" s="51"/>
      <c r="M466" s="51"/>
      <c r="N466" s="51"/>
      <c r="S466" s="48"/>
      <c r="T466" s="49"/>
      <c r="U466" s="51"/>
      <c r="V466" s="51"/>
      <c r="W466" s="51"/>
    </row>
    <row r="467" spans="1:23">
      <c r="A467" s="11" t="str">
        <f t="shared" si="7"/>
        <v>Nichols Pumping&amp;9</v>
      </c>
      <c r="B467" s="11" t="str">
        <f>VLOOKUP(C467,'Summation Index'!$A$2:$B$9956,2,FALSE)</f>
        <v>Nichols Pumping</v>
      </c>
      <c r="C467" t="s">
        <v>246</v>
      </c>
      <c r="D467" t="s">
        <v>141</v>
      </c>
      <c r="E467">
        <v>2023</v>
      </c>
      <c r="F467">
        <v>9</v>
      </c>
      <c r="G467" s="389">
        <v>-3024</v>
      </c>
      <c r="H467" s="389">
        <v>-186.63685599999999</v>
      </c>
      <c r="I467" s="214"/>
      <c r="J467" s="51"/>
      <c r="K467" s="51"/>
      <c r="L467" s="51"/>
      <c r="M467" s="51"/>
      <c r="N467" s="51"/>
      <c r="S467" s="48"/>
      <c r="T467" s="49"/>
      <c r="U467" s="51"/>
      <c r="V467" s="51"/>
      <c r="W467" s="51"/>
    </row>
    <row r="468" spans="1:23">
      <c r="A468" s="11" t="str">
        <f t="shared" si="7"/>
        <v>Nichols Pumping&amp;10</v>
      </c>
      <c r="B468" s="11" t="str">
        <f>VLOOKUP(C468,'Summation Index'!$A$2:$B$9956,2,FALSE)</f>
        <v>Nichols Pumping</v>
      </c>
      <c r="C468" t="s">
        <v>246</v>
      </c>
      <c r="D468" t="s">
        <v>141</v>
      </c>
      <c r="E468">
        <v>2023</v>
      </c>
      <c r="F468">
        <v>10</v>
      </c>
      <c r="G468" s="389">
        <v>-3124.8</v>
      </c>
      <c r="H468" s="389">
        <v>-114.794487</v>
      </c>
      <c r="I468" s="214"/>
      <c r="J468" s="51"/>
      <c r="K468" s="51"/>
      <c r="L468" s="51"/>
      <c r="M468" s="51"/>
      <c r="N468" s="51"/>
      <c r="S468" s="48"/>
      <c r="T468" s="49"/>
      <c r="U468" s="51"/>
      <c r="V468" s="51"/>
      <c r="W468" s="51"/>
    </row>
    <row r="469" spans="1:23">
      <c r="A469" s="11" t="str">
        <f t="shared" si="7"/>
        <v>Nichols Pumping&amp;11</v>
      </c>
      <c r="B469" s="11" t="str">
        <f>VLOOKUP(C469,'Summation Index'!$A$2:$B$9956,2,FALSE)</f>
        <v>Nichols Pumping</v>
      </c>
      <c r="C469" t="s">
        <v>246</v>
      </c>
      <c r="D469" t="s">
        <v>141</v>
      </c>
      <c r="E469">
        <v>2023</v>
      </c>
      <c r="F469">
        <v>11</v>
      </c>
      <c r="G469" s="389">
        <v>-3024</v>
      </c>
      <c r="H469" s="389">
        <v>-121.083359</v>
      </c>
      <c r="I469" s="214"/>
      <c r="J469" s="51"/>
      <c r="K469" s="51"/>
      <c r="L469" s="51"/>
      <c r="M469" s="51"/>
      <c r="N469" s="51"/>
      <c r="S469" s="48"/>
      <c r="T469" s="49"/>
      <c r="U469" s="51"/>
      <c r="V469" s="51"/>
      <c r="W469" s="51"/>
    </row>
    <row r="470" spans="1:23">
      <c r="A470" s="11" t="str">
        <f t="shared" si="7"/>
        <v>Nichols Pumping&amp;12</v>
      </c>
      <c r="B470" s="11" t="str">
        <f>VLOOKUP(C470,'Summation Index'!$A$2:$B$9956,2,FALSE)</f>
        <v>Nichols Pumping</v>
      </c>
      <c r="C470" t="s">
        <v>246</v>
      </c>
      <c r="D470" t="s">
        <v>141</v>
      </c>
      <c r="E470">
        <v>2023</v>
      </c>
      <c r="F470">
        <v>12</v>
      </c>
      <c r="G470" s="389">
        <v>-3124.8</v>
      </c>
      <c r="H470" s="389">
        <v>-150.46745300000001</v>
      </c>
      <c r="I470" s="214"/>
      <c r="J470" s="51"/>
      <c r="K470" s="51"/>
      <c r="L470" s="51"/>
      <c r="M470" s="51"/>
      <c r="N470" s="51"/>
      <c r="S470" s="48"/>
      <c r="T470" s="49"/>
      <c r="U470" s="51"/>
      <c r="V470" s="51"/>
      <c r="W470" s="51"/>
    </row>
    <row r="471" spans="1:23">
      <c r="A471" s="11" t="str">
        <f t="shared" si="7"/>
        <v>Nine Mile&amp;1</v>
      </c>
      <c r="B471" s="11" t="str">
        <f>VLOOKUP(C471,'Summation Index'!$A$2:$B$9956,2,FALSE)</f>
        <v>Nine Mile</v>
      </c>
      <c r="C471" t="s">
        <v>247</v>
      </c>
      <c r="D471" t="s">
        <v>141</v>
      </c>
      <c r="E471">
        <v>2023</v>
      </c>
      <c r="F471">
        <v>1</v>
      </c>
      <c r="G471" s="389">
        <v>12038.848599999999</v>
      </c>
      <c r="H471" s="389">
        <v>0</v>
      </c>
      <c r="I471" s="214"/>
      <c r="J471" s="51"/>
      <c r="K471" s="51"/>
      <c r="L471" s="51"/>
      <c r="M471" s="51"/>
      <c r="N471" s="51"/>
      <c r="S471" s="48"/>
      <c r="T471" s="49"/>
      <c r="U471" s="51"/>
      <c r="V471" s="51"/>
      <c r="W471" s="51"/>
    </row>
    <row r="472" spans="1:23">
      <c r="A472" s="11" t="str">
        <f t="shared" si="7"/>
        <v>Nine Mile&amp;2</v>
      </c>
      <c r="B472" s="11" t="str">
        <f>VLOOKUP(C472,'Summation Index'!$A$2:$B$9956,2,FALSE)</f>
        <v>Nine Mile</v>
      </c>
      <c r="C472" t="s">
        <v>247</v>
      </c>
      <c r="D472" t="s">
        <v>141</v>
      </c>
      <c r="E472">
        <v>2023</v>
      </c>
      <c r="F472">
        <v>2</v>
      </c>
      <c r="G472" s="389">
        <v>14395.031300000001</v>
      </c>
      <c r="H472" s="389">
        <v>0</v>
      </c>
      <c r="I472" s="214"/>
      <c r="J472" s="51"/>
      <c r="K472" s="51"/>
      <c r="L472" s="51"/>
      <c r="M472" s="51"/>
      <c r="N472" s="51"/>
      <c r="S472" s="48"/>
      <c r="T472" s="49"/>
      <c r="U472" s="51"/>
      <c r="V472" s="51"/>
      <c r="W472" s="51"/>
    </row>
    <row r="473" spans="1:23">
      <c r="A473" s="11" t="str">
        <f t="shared" si="7"/>
        <v>Nine Mile&amp;3</v>
      </c>
      <c r="B473" s="11" t="str">
        <f>VLOOKUP(C473,'Summation Index'!$A$2:$B$9956,2,FALSE)</f>
        <v>Nine Mile</v>
      </c>
      <c r="C473" t="s">
        <v>247</v>
      </c>
      <c r="D473" t="s">
        <v>141</v>
      </c>
      <c r="E473">
        <v>2023</v>
      </c>
      <c r="F473">
        <v>3</v>
      </c>
      <c r="G473" s="389">
        <v>18580.222699999998</v>
      </c>
      <c r="H473" s="389">
        <v>0</v>
      </c>
      <c r="I473" s="214"/>
      <c r="J473" s="51"/>
      <c r="K473" s="51"/>
      <c r="L473" s="51"/>
      <c r="M473" s="51"/>
      <c r="N473" s="51"/>
      <c r="S473" s="48"/>
      <c r="T473" s="49"/>
      <c r="U473" s="51"/>
      <c r="V473" s="51"/>
      <c r="W473" s="51"/>
    </row>
    <row r="474" spans="1:23">
      <c r="A474" s="11" t="str">
        <f t="shared" si="7"/>
        <v>Nine Mile&amp;4</v>
      </c>
      <c r="B474" s="11" t="str">
        <f>VLOOKUP(C474,'Summation Index'!$A$2:$B$9956,2,FALSE)</f>
        <v>Nine Mile</v>
      </c>
      <c r="C474" t="s">
        <v>247</v>
      </c>
      <c r="D474" t="s">
        <v>141</v>
      </c>
      <c r="E474">
        <v>2023</v>
      </c>
      <c r="F474">
        <v>4</v>
      </c>
      <c r="G474" s="389">
        <v>17445.156299999999</v>
      </c>
      <c r="H474" s="389">
        <v>0</v>
      </c>
      <c r="I474" s="214"/>
      <c r="J474" s="51"/>
      <c r="K474" s="51"/>
      <c r="L474" s="51"/>
      <c r="M474" s="51"/>
      <c r="N474" s="51"/>
      <c r="S474" s="48"/>
      <c r="T474" s="49"/>
      <c r="U474" s="51"/>
      <c r="V474" s="51"/>
      <c r="W474" s="51"/>
    </row>
    <row r="475" spans="1:23">
      <c r="A475" s="11" t="str">
        <f t="shared" si="7"/>
        <v>Nine Mile&amp;5</v>
      </c>
      <c r="B475" s="11" t="str">
        <f>VLOOKUP(C475,'Summation Index'!$A$2:$B$9956,2,FALSE)</f>
        <v>Nine Mile</v>
      </c>
      <c r="C475" t="s">
        <v>247</v>
      </c>
      <c r="D475" t="s">
        <v>141</v>
      </c>
      <c r="E475">
        <v>2023</v>
      </c>
      <c r="F475">
        <v>5</v>
      </c>
      <c r="G475" s="389">
        <v>17291.953099999999</v>
      </c>
      <c r="H475" s="389">
        <v>0</v>
      </c>
      <c r="I475" s="214"/>
      <c r="J475" s="51"/>
      <c r="K475" s="51"/>
      <c r="L475" s="51"/>
      <c r="M475" s="51"/>
      <c r="N475" s="51"/>
      <c r="S475" s="48"/>
      <c r="T475" s="49"/>
      <c r="U475" s="51"/>
      <c r="V475" s="51"/>
      <c r="W475" s="51"/>
    </row>
    <row r="476" spans="1:23">
      <c r="A476" s="11" t="str">
        <f t="shared" si="7"/>
        <v>Nine Mile&amp;6</v>
      </c>
      <c r="B476" s="11" t="str">
        <f>VLOOKUP(C476,'Summation Index'!$A$2:$B$9956,2,FALSE)</f>
        <v>Nine Mile</v>
      </c>
      <c r="C476" t="s">
        <v>247</v>
      </c>
      <c r="D476" t="s">
        <v>141</v>
      </c>
      <c r="E476">
        <v>2023</v>
      </c>
      <c r="F476">
        <v>6</v>
      </c>
      <c r="G476" s="389">
        <v>14553.06</v>
      </c>
      <c r="H476" s="389">
        <v>0</v>
      </c>
      <c r="I476" s="214"/>
      <c r="J476" s="51"/>
      <c r="K476" s="51"/>
      <c r="L476" s="51"/>
      <c r="M476" s="51"/>
      <c r="N476" s="51"/>
      <c r="S476" s="48"/>
      <c r="T476" s="49"/>
      <c r="U476" s="51"/>
      <c r="V476" s="51"/>
      <c r="W476" s="51"/>
    </row>
    <row r="477" spans="1:23">
      <c r="A477" s="11" t="str">
        <f t="shared" si="7"/>
        <v>Nine Mile&amp;7</v>
      </c>
      <c r="B477" s="11" t="str">
        <f>VLOOKUP(C477,'Summation Index'!$A$2:$B$9956,2,FALSE)</f>
        <v>Nine Mile</v>
      </c>
      <c r="C477" t="s">
        <v>247</v>
      </c>
      <c r="D477" t="s">
        <v>141</v>
      </c>
      <c r="E477">
        <v>2023</v>
      </c>
      <c r="F477">
        <v>7</v>
      </c>
      <c r="G477" s="389">
        <v>6415.8935499999998</v>
      </c>
      <c r="H477" s="389">
        <v>0</v>
      </c>
      <c r="I477" s="214"/>
      <c r="J477" s="51"/>
      <c r="K477" s="51"/>
      <c r="L477" s="51"/>
      <c r="M477" s="51"/>
      <c r="N477" s="51"/>
      <c r="S477" s="48"/>
      <c r="T477" s="49"/>
      <c r="U477" s="51"/>
      <c r="V477" s="51"/>
      <c r="W477" s="51"/>
    </row>
    <row r="478" spans="1:23">
      <c r="A478" s="11" t="str">
        <f t="shared" si="7"/>
        <v>Nine Mile&amp;8</v>
      </c>
      <c r="B478" s="11" t="str">
        <f>VLOOKUP(C478,'Summation Index'!$A$2:$B$9956,2,FALSE)</f>
        <v>Nine Mile</v>
      </c>
      <c r="C478" t="s">
        <v>247</v>
      </c>
      <c r="D478" t="s">
        <v>141</v>
      </c>
      <c r="E478">
        <v>2023</v>
      </c>
      <c r="F478">
        <v>8</v>
      </c>
      <c r="G478" s="389">
        <v>3923.81763</v>
      </c>
      <c r="H478" s="389">
        <v>0</v>
      </c>
      <c r="I478" s="214"/>
      <c r="J478" s="51"/>
      <c r="K478" s="51"/>
      <c r="L478" s="51"/>
      <c r="M478" s="51"/>
      <c r="N478" s="51"/>
      <c r="S478" s="48"/>
      <c r="T478" s="49"/>
      <c r="U478" s="51"/>
      <c r="V478" s="51"/>
      <c r="W478" s="51"/>
    </row>
    <row r="479" spans="1:23">
      <c r="A479" s="11" t="str">
        <f t="shared" si="7"/>
        <v>Nine Mile&amp;9</v>
      </c>
      <c r="B479" s="11" t="str">
        <f>VLOOKUP(C479,'Summation Index'!$A$2:$B$9956,2,FALSE)</f>
        <v>Nine Mile</v>
      </c>
      <c r="C479" t="s">
        <v>247</v>
      </c>
      <c r="D479" t="s">
        <v>141</v>
      </c>
      <c r="E479">
        <v>2023</v>
      </c>
      <c r="F479">
        <v>9</v>
      </c>
      <c r="G479" s="389">
        <v>5454.4326199999996</v>
      </c>
      <c r="H479" s="389">
        <v>0</v>
      </c>
      <c r="I479" s="214"/>
      <c r="J479" s="51"/>
      <c r="K479" s="51"/>
      <c r="L479" s="51"/>
      <c r="M479" s="51"/>
      <c r="N479" s="51"/>
      <c r="S479" s="48"/>
      <c r="T479" s="49"/>
      <c r="U479" s="51"/>
      <c r="V479" s="51"/>
      <c r="W479" s="51"/>
    </row>
    <row r="480" spans="1:23">
      <c r="A480" s="11" t="str">
        <f t="shared" si="7"/>
        <v>Nine Mile&amp;10</v>
      </c>
      <c r="B480" s="11" t="str">
        <f>VLOOKUP(C480,'Summation Index'!$A$2:$B$9956,2,FALSE)</f>
        <v>Nine Mile</v>
      </c>
      <c r="C480" t="s">
        <v>247</v>
      </c>
      <c r="D480" t="s">
        <v>141</v>
      </c>
      <c r="E480">
        <v>2023</v>
      </c>
      <c r="F480">
        <v>10</v>
      </c>
      <c r="G480" s="389">
        <v>7676.6729999999998</v>
      </c>
      <c r="H480" s="389">
        <v>0</v>
      </c>
      <c r="I480" s="214"/>
      <c r="J480" s="51"/>
      <c r="K480" s="51"/>
      <c r="L480" s="51"/>
      <c r="M480" s="51"/>
      <c r="N480" s="51"/>
      <c r="S480" s="48"/>
      <c r="T480" s="49"/>
      <c r="U480" s="51"/>
      <c r="V480" s="51"/>
      <c r="W480" s="51"/>
    </row>
    <row r="481" spans="1:23">
      <c r="A481" s="11" t="str">
        <f t="shared" si="7"/>
        <v>Nine Mile&amp;11</v>
      </c>
      <c r="B481" s="11" t="str">
        <f>VLOOKUP(C481,'Summation Index'!$A$2:$B$9956,2,FALSE)</f>
        <v>Nine Mile</v>
      </c>
      <c r="C481" t="s">
        <v>247</v>
      </c>
      <c r="D481" t="s">
        <v>141</v>
      </c>
      <c r="E481">
        <v>2023</v>
      </c>
      <c r="F481">
        <v>11</v>
      </c>
      <c r="G481" s="389">
        <v>9724.3809999999994</v>
      </c>
      <c r="H481" s="389">
        <v>0</v>
      </c>
      <c r="I481" s="214"/>
      <c r="J481" s="51"/>
      <c r="K481" s="51"/>
      <c r="L481" s="51"/>
      <c r="M481" s="51"/>
      <c r="N481" s="51"/>
      <c r="S481" s="48"/>
      <c r="T481" s="49"/>
      <c r="U481" s="51"/>
      <c r="V481" s="51"/>
      <c r="W481" s="51"/>
    </row>
    <row r="482" spans="1:23">
      <c r="A482" s="11" t="str">
        <f t="shared" si="7"/>
        <v>Nine Mile&amp;12</v>
      </c>
      <c r="B482" s="11" t="str">
        <f>VLOOKUP(C482,'Summation Index'!$A$2:$B$9956,2,FALSE)</f>
        <v>Nine Mile</v>
      </c>
      <c r="C482" t="s">
        <v>247</v>
      </c>
      <c r="D482" t="s">
        <v>141</v>
      </c>
      <c r="E482">
        <v>2023</v>
      </c>
      <c r="F482">
        <v>12</v>
      </c>
      <c r="G482" s="389">
        <v>10770.054700000001</v>
      </c>
      <c r="H482" s="389">
        <v>0</v>
      </c>
      <c r="I482" s="214"/>
      <c r="J482" s="51"/>
      <c r="K482" s="51"/>
      <c r="L482" s="51"/>
      <c r="M482" s="51"/>
      <c r="N482" s="51"/>
      <c r="S482" s="48"/>
      <c r="T482" s="49"/>
      <c r="U482" s="51"/>
      <c r="V482" s="51"/>
      <c r="W482" s="51"/>
    </row>
    <row r="483" spans="1:23">
      <c r="A483" s="11" t="str">
        <f t="shared" si="7"/>
        <v>Northeast&amp;1</v>
      </c>
      <c r="B483" s="11" t="str">
        <f>VLOOKUP(C483,'Summation Index'!$A$2:$B$9956,2,FALSE)</f>
        <v>Northeast</v>
      </c>
      <c r="C483" t="s">
        <v>248</v>
      </c>
      <c r="D483" t="s">
        <v>141</v>
      </c>
      <c r="E483">
        <v>2023</v>
      </c>
      <c r="F483">
        <v>1</v>
      </c>
      <c r="G483" s="389">
        <v>0</v>
      </c>
      <c r="H483" s="389">
        <v>0</v>
      </c>
      <c r="I483" s="214"/>
      <c r="J483" s="51"/>
      <c r="K483" s="51"/>
      <c r="L483" s="51"/>
      <c r="M483" s="51"/>
      <c r="N483" s="51"/>
      <c r="S483" s="48"/>
      <c r="T483" s="49"/>
      <c r="U483" s="51"/>
      <c r="V483" s="51"/>
      <c r="W483" s="51"/>
    </row>
    <row r="484" spans="1:23">
      <c r="A484" s="11" t="str">
        <f t="shared" si="7"/>
        <v>Northeast&amp;2</v>
      </c>
      <c r="B484" s="11" t="str">
        <f>VLOOKUP(C484,'Summation Index'!$A$2:$B$9956,2,FALSE)</f>
        <v>Northeast</v>
      </c>
      <c r="C484" t="s">
        <v>248</v>
      </c>
      <c r="D484" t="s">
        <v>141</v>
      </c>
      <c r="E484">
        <v>2023</v>
      </c>
      <c r="F484">
        <v>2</v>
      </c>
      <c r="G484" s="389">
        <v>0</v>
      </c>
      <c r="H484" s="389">
        <v>0</v>
      </c>
      <c r="I484" s="214"/>
      <c r="J484" s="51"/>
      <c r="K484" s="51"/>
      <c r="L484" s="51"/>
      <c r="M484" s="51"/>
      <c r="N484" s="51"/>
      <c r="S484" s="48"/>
      <c r="T484" s="49"/>
      <c r="U484" s="51"/>
      <c r="V484" s="51"/>
      <c r="W484" s="51"/>
    </row>
    <row r="485" spans="1:23">
      <c r="A485" s="11" t="str">
        <f t="shared" si="7"/>
        <v>Northeast&amp;3</v>
      </c>
      <c r="B485" s="11" t="str">
        <f>VLOOKUP(C485,'Summation Index'!$A$2:$B$9956,2,FALSE)</f>
        <v>Northeast</v>
      </c>
      <c r="C485" t="s">
        <v>248</v>
      </c>
      <c r="D485" t="s">
        <v>141</v>
      </c>
      <c r="E485">
        <v>2023</v>
      </c>
      <c r="F485">
        <v>3</v>
      </c>
      <c r="G485" s="389">
        <v>0</v>
      </c>
      <c r="H485" s="389">
        <v>0</v>
      </c>
      <c r="I485" s="214"/>
      <c r="J485" s="51"/>
      <c r="K485" s="51"/>
      <c r="L485" s="51"/>
      <c r="M485" s="51"/>
      <c r="N485" s="51"/>
      <c r="S485" s="48"/>
      <c r="T485" s="49"/>
      <c r="U485" s="51"/>
      <c r="V485" s="51"/>
      <c r="W485" s="51"/>
    </row>
    <row r="486" spans="1:23">
      <c r="A486" s="11" t="str">
        <f t="shared" si="7"/>
        <v>Northeast&amp;4</v>
      </c>
      <c r="B486" s="11" t="str">
        <f>VLOOKUP(C486,'Summation Index'!$A$2:$B$9956,2,FALSE)</f>
        <v>Northeast</v>
      </c>
      <c r="C486" t="s">
        <v>248</v>
      </c>
      <c r="D486" t="s">
        <v>141</v>
      </c>
      <c r="E486">
        <v>2023</v>
      </c>
      <c r="F486">
        <v>4</v>
      </c>
      <c r="G486" s="389">
        <v>0</v>
      </c>
      <c r="H486" s="389">
        <v>0</v>
      </c>
      <c r="I486" s="214"/>
      <c r="J486" s="51"/>
      <c r="K486" s="51"/>
      <c r="L486" s="51"/>
      <c r="M486" s="51"/>
      <c r="N486" s="51"/>
      <c r="S486" s="48"/>
      <c r="T486" s="49"/>
      <c r="U486" s="51"/>
      <c r="V486" s="51"/>
      <c r="W486" s="51"/>
    </row>
    <row r="487" spans="1:23">
      <c r="A487" s="11" t="str">
        <f t="shared" si="7"/>
        <v>Northeast&amp;5</v>
      </c>
      <c r="B487" s="11" t="str">
        <f>VLOOKUP(C487,'Summation Index'!$A$2:$B$9956,2,FALSE)</f>
        <v>Northeast</v>
      </c>
      <c r="C487" t="s">
        <v>248</v>
      </c>
      <c r="D487" t="s">
        <v>141</v>
      </c>
      <c r="E487">
        <v>2023</v>
      </c>
      <c r="F487">
        <v>5</v>
      </c>
      <c r="G487" s="389">
        <v>0</v>
      </c>
      <c r="H487" s="389">
        <v>0</v>
      </c>
      <c r="I487" s="214"/>
      <c r="J487" s="51"/>
      <c r="K487" s="51"/>
      <c r="L487" s="51"/>
      <c r="M487" s="51"/>
      <c r="N487" s="51"/>
      <c r="S487" s="48"/>
      <c r="T487" s="49"/>
      <c r="U487" s="51"/>
      <c r="V487" s="51"/>
      <c r="W487" s="51"/>
    </row>
    <row r="488" spans="1:23">
      <c r="A488" s="11" t="str">
        <f t="shared" si="7"/>
        <v>Northeast&amp;6</v>
      </c>
      <c r="B488" s="11" t="str">
        <f>VLOOKUP(C488,'Summation Index'!$A$2:$B$9956,2,FALSE)</f>
        <v>Northeast</v>
      </c>
      <c r="C488" t="s">
        <v>248</v>
      </c>
      <c r="D488" t="s">
        <v>141</v>
      </c>
      <c r="E488">
        <v>2023</v>
      </c>
      <c r="F488">
        <v>6</v>
      </c>
      <c r="G488" s="389">
        <v>0</v>
      </c>
      <c r="H488" s="389">
        <v>0</v>
      </c>
      <c r="I488" s="214"/>
      <c r="J488" s="51"/>
      <c r="K488" s="51"/>
      <c r="L488" s="51"/>
      <c r="M488" s="51"/>
      <c r="N488" s="51"/>
      <c r="S488" s="48"/>
      <c r="T488" s="49"/>
      <c r="U488" s="51"/>
      <c r="V488" s="51"/>
      <c r="W488" s="51"/>
    </row>
    <row r="489" spans="1:23">
      <c r="A489" s="11" t="str">
        <f t="shared" si="7"/>
        <v>Northeast&amp;7</v>
      </c>
      <c r="B489" s="11" t="str">
        <f>VLOOKUP(C489,'Summation Index'!$A$2:$B$9956,2,FALSE)</f>
        <v>Northeast</v>
      </c>
      <c r="C489" t="s">
        <v>248</v>
      </c>
      <c r="D489" t="s">
        <v>141</v>
      </c>
      <c r="E489">
        <v>2023</v>
      </c>
      <c r="F489">
        <v>7</v>
      </c>
      <c r="G489" s="389">
        <v>0</v>
      </c>
      <c r="H489" s="389">
        <v>0</v>
      </c>
      <c r="I489" s="214"/>
      <c r="J489" s="51"/>
      <c r="K489" s="51"/>
      <c r="L489" s="51"/>
      <c r="M489" s="51"/>
      <c r="N489" s="51"/>
      <c r="S489" s="48"/>
      <c r="T489" s="49"/>
      <c r="U489" s="51"/>
      <c r="V489" s="51"/>
      <c r="W489" s="51"/>
    </row>
    <row r="490" spans="1:23">
      <c r="A490" s="11" t="str">
        <f t="shared" si="7"/>
        <v>Northeast&amp;8</v>
      </c>
      <c r="B490" s="11" t="str">
        <f>VLOOKUP(C490,'Summation Index'!$A$2:$B$9956,2,FALSE)</f>
        <v>Northeast</v>
      </c>
      <c r="C490" t="s">
        <v>248</v>
      </c>
      <c r="D490" t="s">
        <v>141</v>
      </c>
      <c r="E490">
        <v>2023</v>
      </c>
      <c r="F490">
        <v>8</v>
      </c>
      <c r="G490" s="389">
        <v>0</v>
      </c>
      <c r="H490" s="389">
        <v>0</v>
      </c>
      <c r="I490" s="214"/>
      <c r="J490" s="51"/>
      <c r="K490" s="51"/>
      <c r="L490" s="51"/>
      <c r="M490" s="51"/>
      <c r="N490" s="51"/>
      <c r="S490" s="48"/>
      <c r="T490" s="49"/>
      <c r="U490" s="51"/>
      <c r="V490" s="51"/>
      <c r="W490" s="51"/>
    </row>
    <row r="491" spans="1:23">
      <c r="A491" s="11" t="str">
        <f t="shared" si="7"/>
        <v>Northeast&amp;9</v>
      </c>
      <c r="B491" s="11" t="str">
        <f>VLOOKUP(C491,'Summation Index'!$A$2:$B$9956,2,FALSE)</f>
        <v>Northeast</v>
      </c>
      <c r="C491" t="s">
        <v>248</v>
      </c>
      <c r="D491" t="s">
        <v>141</v>
      </c>
      <c r="E491">
        <v>2023</v>
      </c>
      <c r="F491">
        <v>9</v>
      </c>
      <c r="G491" s="389">
        <v>0</v>
      </c>
      <c r="H491" s="389">
        <v>0</v>
      </c>
      <c r="I491" s="214"/>
      <c r="J491" s="51"/>
      <c r="K491" s="51"/>
      <c r="L491" s="51"/>
      <c r="M491" s="51"/>
      <c r="N491" s="51"/>
      <c r="S491" s="48"/>
      <c r="T491" s="49"/>
      <c r="U491" s="51"/>
      <c r="V491" s="51"/>
      <c r="W491" s="51"/>
    </row>
    <row r="492" spans="1:23">
      <c r="A492" s="11" t="str">
        <f t="shared" si="7"/>
        <v>Northeast&amp;10</v>
      </c>
      <c r="B492" s="11" t="str">
        <f>VLOOKUP(C492,'Summation Index'!$A$2:$B$9956,2,FALSE)</f>
        <v>Northeast</v>
      </c>
      <c r="C492" t="s">
        <v>248</v>
      </c>
      <c r="D492" t="s">
        <v>141</v>
      </c>
      <c r="E492">
        <v>2023</v>
      </c>
      <c r="F492">
        <v>10</v>
      </c>
      <c r="G492" s="389">
        <v>0</v>
      </c>
      <c r="H492" s="389">
        <v>0</v>
      </c>
      <c r="I492" s="214"/>
      <c r="J492" s="51"/>
      <c r="K492" s="51"/>
      <c r="L492" s="51"/>
      <c r="M492" s="51"/>
      <c r="N492" s="51"/>
      <c r="S492" s="48"/>
      <c r="T492" s="49"/>
      <c r="U492" s="51"/>
      <c r="V492" s="51"/>
      <c r="W492" s="51"/>
    </row>
    <row r="493" spans="1:23">
      <c r="A493" s="11" t="str">
        <f t="shared" si="7"/>
        <v>Northeast&amp;11</v>
      </c>
      <c r="B493" s="11" t="str">
        <f>VLOOKUP(C493,'Summation Index'!$A$2:$B$9956,2,FALSE)</f>
        <v>Northeast</v>
      </c>
      <c r="C493" t="s">
        <v>248</v>
      </c>
      <c r="D493" t="s">
        <v>141</v>
      </c>
      <c r="E493">
        <v>2023</v>
      </c>
      <c r="F493">
        <v>11</v>
      </c>
      <c r="G493" s="389">
        <v>0</v>
      </c>
      <c r="H493" s="389">
        <v>0</v>
      </c>
      <c r="I493" s="214"/>
      <c r="J493" s="51"/>
      <c r="K493" s="51"/>
      <c r="L493" s="51"/>
      <c r="M493" s="51"/>
      <c r="N493" s="51"/>
      <c r="S493" s="48"/>
      <c r="T493" s="49"/>
      <c r="U493" s="51"/>
      <c r="V493" s="51"/>
      <c r="W493" s="51"/>
    </row>
    <row r="494" spans="1:23">
      <c r="A494" s="11" t="str">
        <f t="shared" si="7"/>
        <v>Northeast&amp;12</v>
      </c>
      <c r="B494" s="11" t="str">
        <f>VLOOKUP(C494,'Summation Index'!$A$2:$B$9956,2,FALSE)</f>
        <v>Northeast</v>
      </c>
      <c r="C494" t="s">
        <v>248</v>
      </c>
      <c r="D494" t="s">
        <v>141</v>
      </c>
      <c r="E494">
        <v>2023</v>
      </c>
      <c r="F494">
        <v>12</v>
      </c>
      <c r="G494" s="389">
        <v>0</v>
      </c>
      <c r="H494" s="389">
        <v>0</v>
      </c>
      <c r="I494" s="214"/>
      <c r="J494" s="51"/>
      <c r="K494" s="51"/>
      <c r="L494" s="51"/>
      <c r="M494" s="51"/>
      <c r="N494" s="51"/>
      <c r="S494" s="48"/>
      <c r="T494" s="49"/>
      <c r="U494" s="51"/>
      <c r="V494" s="51"/>
      <c r="W494" s="51"/>
    </row>
    <row r="495" spans="1:23">
      <c r="A495" s="11" t="str">
        <f t="shared" si="7"/>
        <v>Northeast&amp;1</v>
      </c>
      <c r="B495" s="11" t="str">
        <f>VLOOKUP(C495,'Summation Index'!$A$2:$B$9956,2,FALSE)</f>
        <v>Northeast</v>
      </c>
      <c r="C495" t="s">
        <v>249</v>
      </c>
      <c r="D495" t="s">
        <v>141</v>
      </c>
      <c r="E495">
        <v>2023</v>
      </c>
      <c r="F495">
        <v>1</v>
      </c>
      <c r="G495" s="389">
        <v>0</v>
      </c>
      <c r="H495" s="389">
        <v>0</v>
      </c>
      <c r="I495" s="214"/>
      <c r="J495" s="51"/>
      <c r="K495" s="51"/>
      <c r="L495" s="51"/>
      <c r="M495" s="51"/>
      <c r="N495" s="51"/>
      <c r="S495" s="48"/>
      <c r="T495" s="49"/>
      <c r="U495" s="51"/>
      <c r="V495" s="51"/>
      <c r="W495" s="51"/>
    </row>
    <row r="496" spans="1:23">
      <c r="A496" s="11" t="str">
        <f t="shared" si="7"/>
        <v>Northeast&amp;2</v>
      </c>
      <c r="B496" s="11" t="str">
        <f>VLOOKUP(C496,'Summation Index'!$A$2:$B$9956,2,FALSE)</f>
        <v>Northeast</v>
      </c>
      <c r="C496" t="s">
        <v>249</v>
      </c>
      <c r="D496" t="s">
        <v>141</v>
      </c>
      <c r="E496">
        <v>2023</v>
      </c>
      <c r="F496">
        <v>2</v>
      </c>
      <c r="G496" s="389">
        <v>0</v>
      </c>
      <c r="H496" s="389">
        <v>0</v>
      </c>
      <c r="I496" s="214"/>
      <c r="J496" s="51"/>
      <c r="K496" s="51"/>
      <c r="L496" s="51"/>
      <c r="M496" s="51"/>
      <c r="N496" s="51"/>
      <c r="S496" s="48"/>
      <c r="T496" s="49"/>
      <c r="U496" s="51"/>
      <c r="V496" s="51"/>
      <c r="W496" s="51"/>
    </row>
    <row r="497" spans="1:23">
      <c r="A497" s="11" t="str">
        <f t="shared" si="7"/>
        <v>Northeast&amp;3</v>
      </c>
      <c r="B497" s="11" t="str">
        <f>VLOOKUP(C497,'Summation Index'!$A$2:$B$9956,2,FALSE)</f>
        <v>Northeast</v>
      </c>
      <c r="C497" t="s">
        <v>249</v>
      </c>
      <c r="D497" t="s">
        <v>141</v>
      </c>
      <c r="E497">
        <v>2023</v>
      </c>
      <c r="F497">
        <v>3</v>
      </c>
      <c r="G497" s="389">
        <v>0</v>
      </c>
      <c r="H497" s="389">
        <v>0</v>
      </c>
      <c r="I497" s="214"/>
      <c r="J497" s="51"/>
      <c r="K497" s="51"/>
      <c r="L497" s="51"/>
      <c r="M497" s="51"/>
      <c r="N497" s="51"/>
      <c r="S497" s="48"/>
      <c r="T497" s="49"/>
      <c r="U497" s="51"/>
      <c r="V497" s="51"/>
      <c r="W497" s="51"/>
    </row>
    <row r="498" spans="1:23">
      <c r="A498" s="11" t="str">
        <f t="shared" si="7"/>
        <v>Northeast&amp;4</v>
      </c>
      <c r="B498" s="11" t="str">
        <f>VLOOKUP(C498,'Summation Index'!$A$2:$B$9956,2,FALSE)</f>
        <v>Northeast</v>
      </c>
      <c r="C498" t="s">
        <v>249</v>
      </c>
      <c r="D498" t="s">
        <v>141</v>
      </c>
      <c r="E498">
        <v>2023</v>
      </c>
      <c r="F498">
        <v>4</v>
      </c>
      <c r="G498" s="389">
        <v>0</v>
      </c>
      <c r="H498" s="389">
        <v>0</v>
      </c>
      <c r="I498" s="214"/>
      <c r="J498" s="51"/>
      <c r="K498" s="51"/>
      <c r="L498" s="51"/>
      <c r="M498" s="51"/>
      <c r="N498" s="51"/>
      <c r="S498" s="48"/>
      <c r="T498" s="49"/>
      <c r="U498" s="51"/>
      <c r="V498" s="51"/>
      <c r="W498" s="51"/>
    </row>
    <row r="499" spans="1:23">
      <c r="A499" s="11" t="str">
        <f t="shared" si="7"/>
        <v>Northeast&amp;5</v>
      </c>
      <c r="B499" s="11" t="str">
        <f>VLOOKUP(C499,'Summation Index'!$A$2:$B$9956,2,FALSE)</f>
        <v>Northeast</v>
      </c>
      <c r="C499" t="s">
        <v>249</v>
      </c>
      <c r="D499" t="s">
        <v>141</v>
      </c>
      <c r="E499">
        <v>2023</v>
      </c>
      <c r="F499">
        <v>5</v>
      </c>
      <c r="G499" s="389">
        <v>0</v>
      </c>
      <c r="H499" s="389">
        <v>0</v>
      </c>
      <c r="I499" s="214"/>
      <c r="J499" s="51"/>
      <c r="K499" s="51"/>
      <c r="L499" s="51"/>
      <c r="M499" s="51"/>
      <c r="N499" s="51"/>
      <c r="S499" s="48"/>
      <c r="T499" s="49"/>
      <c r="U499" s="51"/>
      <c r="V499" s="51"/>
      <c r="W499" s="51"/>
    </row>
    <row r="500" spans="1:23">
      <c r="A500" s="11" t="str">
        <f t="shared" si="7"/>
        <v>Northeast&amp;6</v>
      </c>
      <c r="B500" s="11" t="str">
        <f>VLOOKUP(C500,'Summation Index'!$A$2:$B$9956,2,FALSE)</f>
        <v>Northeast</v>
      </c>
      <c r="C500" t="s">
        <v>249</v>
      </c>
      <c r="D500" t="s">
        <v>141</v>
      </c>
      <c r="E500">
        <v>2023</v>
      </c>
      <c r="F500">
        <v>6</v>
      </c>
      <c r="G500" s="389">
        <v>0</v>
      </c>
      <c r="H500" s="389">
        <v>0</v>
      </c>
      <c r="I500" s="214"/>
      <c r="J500" s="51"/>
      <c r="K500" s="51"/>
      <c r="L500" s="51"/>
      <c r="M500" s="51"/>
      <c r="N500" s="51"/>
      <c r="S500" s="48"/>
      <c r="T500" s="49"/>
      <c r="U500" s="51"/>
      <c r="V500" s="51"/>
      <c r="W500" s="51"/>
    </row>
    <row r="501" spans="1:23">
      <c r="A501" s="11" t="str">
        <f t="shared" si="7"/>
        <v>Northeast&amp;7</v>
      </c>
      <c r="B501" s="11" t="str">
        <f>VLOOKUP(C501,'Summation Index'!$A$2:$B$9956,2,FALSE)</f>
        <v>Northeast</v>
      </c>
      <c r="C501" t="s">
        <v>249</v>
      </c>
      <c r="D501" t="s">
        <v>141</v>
      </c>
      <c r="E501">
        <v>2023</v>
      </c>
      <c r="F501">
        <v>7</v>
      </c>
      <c r="G501" s="389">
        <v>0</v>
      </c>
      <c r="H501" s="389">
        <v>0</v>
      </c>
      <c r="I501" s="214"/>
      <c r="J501" s="51"/>
      <c r="K501" s="51"/>
      <c r="L501" s="51"/>
      <c r="M501" s="51"/>
      <c r="N501" s="51"/>
      <c r="S501" s="48"/>
      <c r="T501" s="49"/>
      <c r="U501" s="51"/>
      <c r="V501" s="51"/>
      <c r="W501" s="51"/>
    </row>
    <row r="502" spans="1:23">
      <c r="A502" s="11" t="str">
        <f t="shared" si="7"/>
        <v>Northeast&amp;8</v>
      </c>
      <c r="B502" s="11" t="str">
        <f>VLOOKUP(C502,'Summation Index'!$A$2:$B$9956,2,FALSE)</f>
        <v>Northeast</v>
      </c>
      <c r="C502" t="s">
        <v>249</v>
      </c>
      <c r="D502" t="s">
        <v>141</v>
      </c>
      <c r="E502">
        <v>2023</v>
      </c>
      <c r="F502">
        <v>8</v>
      </c>
      <c r="G502" s="389">
        <v>0</v>
      </c>
      <c r="H502" s="389">
        <v>0</v>
      </c>
      <c r="I502" s="214"/>
      <c r="J502" s="51"/>
      <c r="K502" s="51"/>
      <c r="L502" s="51"/>
      <c r="M502" s="51"/>
      <c r="N502" s="51"/>
      <c r="S502" s="48"/>
      <c r="T502" s="49"/>
      <c r="U502" s="51"/>
      <c r="V502" s="51"/>
      <c r="W502" s="51"/>
    </row>
    <row r="503" spans="1:23">
      <c r="A503" s="11" t="str">
        <f t="shared" si="7"/>
        <v>Northeast&amp;9</v>
      </c>
      <c r="B503" s="11" t="str">
        <f>VLOOKUP(C503,'Summation Index'!$A$2:$B$9956,2,FALSE)</f>
        <v>Northeast</v>
      </c>
      <c r="C503" t="s">
        <v>249</v>
      </c>
      <c r="D503" t="s">
        <v>141</v>
      </c>
      <c r="E503">
        <v>2023</v>
      </c>
      <c r="F503">
        <v>9</v>
      </c>
      <c r="G503" s="389">
        <v>0</v>
      </c>
      <c r="H503" s="389">
        <v>0</v>
      </c>
      <c r="I503" s="214"/>
      <c r="J503" s="51"/>
      <c r="K503" s="51"/>
      <c r="L503" s="51"/>
      <c r="M503" s="51"/>
      <c r="N503" s="51"/>
      <c r="S503" s="48"/>
      <c r="T503" s="49"/>
      <c r="U503" s="51"/>
      <c r="V503" s="51"/>
      <c r="W503" s="51"/>
    </row>
    <row r="504" spans="1:23">
      <c r="A504" s="11" t="str">
        <f t="shared" si="7"/>
        <v>Northeast&amp;10</v>
      </c>
      <c r="B504" s="11" t="str">
        <f>VLOOKUP(C504,'Summation Index'!$A$2:$B$9956,2,FALSE)</f>
        <v>Northeast</v>
      </c>
      <c r="C504" t="s">
        <v>249</v>
      </c>
      <c r="D504" t="s">
        <v>141</v>
      </c>
      <c r="E504">
        <v>2023</v>
      </c>
      <c r="F504">
        <v>10</v>
      </c>
      <c r="G504" s="389">
        <v>0</v>
      </c>
      <c r="H504" s="389">
        <v>0</v>
      </c>
      <c r="I504" s="214"/>
      <c r="J504" s="51"/>
      <c r="K504" s="51"/>
      <c r="L504" s="51"/>
      <c r="M504" s="51"/>
      <c r="N504" s="51"/>
      <c r="S504" s="48"/>
      <c r="T504" s="49"/>
      <c r="U504" s="51"/>
      <c r="V504" s="51"/>
      <c r="W504" s="51"/>
    </row>
    <row r="505" spans="1:23">
      <c r="A505" s="11" t="str">
        <f t="shared" si="7"/>
        <v>Northeast&amp;11</v>
      </c>
      <c r="B505" s="11" t="str">
        <f>VLOOKUP(C505,'Summation Index'!$A$2:$B$9956,2,FALSE)</f>
        <v>Northeast</v>
      </c>
      <c r="C505" t="s">
        <v>249</v>
      </c>
      <c r="D505" t="s">
        <v>141</v>
      </c>
      <c r="E505">
        <v>2023</v>
      </c>
      <c r="F505">
        <v>11</v>
      </c>
      <c r="G505" s="389">
        <v>0</v>
      </c>
      <c r="H505" s="389">
        <v>0</v>
      </c>
      <c r="I505" s="214"/>
      <c r="J505" s="51"/>
      <c r="K505" s="51"/>
      <c r="L505" s="51"/>
      <c r="M505" s="51"/>
      <c r="N505" s="51"/>
      <c r="S505" s="48"/>
      <c r="T505" s="49"/>
      <c r="U505" s="51"/>
      <c r="V505" s="51"/>
      <c r="W505" s="51"/>
    </row>
    <row r="506" spans="1:23">
      <c r="A506" s="11" t="str">
        <f t="shared" si="7"/>
        <v>Northeast&amp;12</v>
      </c>
      <c r="B506" s="11" t="str">
        <f>VLOOKUP(C506,'Summation Index'!$A$2:$B$9956,2,FALSE)</f>
        <v>Northeast</v>
      </c>
      <c r="C506" t="s">
        <v>249</v>
      </c>
      <c r="D506" t="s">
        <v>141</v>
      </c>
      <c r="E506">
        <v>2023</v>
      </c>
      <c r="F506">
        <v>12</v>
      </c>
      <c r="G506" s="389">
        <v>0</v>
      </c>
      <c r="H506" s="389">
        <v>0</v>
      </c>
      <c r="I506" s="214"/>
      <c r="J506" s="51"/>
      <c r="K506" s="51"/>
      <c r="L506" s="51"/>
      <c r="M506" s="51"/>
      <c r="N506" s="51"/>
      <c r="S506" s="48"/>
      <c r="T506" s="49"/>
      <c r="U506" s="51"/>
      <c r="V506" s="51"/>
      <c r="W506" s="51"/>
    </row>
    <row r="507" spans="1:23">
      <c r="A507" s="11" t="str">
        <f t="shared" si="7"/>
        <v>Noxon Rapids&amp;1</v>
      </c>
      <c r="B507" s="11" t="str">
        <f>VLOOKUP(C507,'Summation Index'!$A$2:$B$9956,2,FALSE)</f>
        <v>Noxon Rapids</v>
      </c>
      <c r="C507" t="s">
        <v>250</v>
      </c>
      <c r="D507" t="s">
        <v>141</v>
      </c>
      <c r="E507">
        <v>2023</v>
      </c>
      <c r="F507">
        <v>1</v>
      </c>
      <c r="G507" s="389">
        <v>18069.650000000001</v>
      </c>
      <c r="H507" s="389">
        <v>0</v>
      </c>
      <c r="I507" s="214"/>
      <c r="J507" s="51"/>
      <c r="K507" s="51"/>
      <c r="L507" s="51"/>
      <c r="M507" s="51"/>
      <c r="N507" s="51"/>
      <c r="S507" s="48"/>
      <c r="T507" s="49"/>
      <c r="U507" s="51"/>
      <c r="V507" s="51"/>
      <c r="W507" s="51"/>
    </row>
    <row r="508" spans="1:23">
      <c r="A508" s="11" t="str">
        <f t="shared" si="7"/>
        <v>Noxon Rapids&amp;2</v>
      </c>
      <c r="B508" s="11" t="str">
        <f>VLOOKUP(C508,'Summation Index'!$A$2:$B$9956,2,FALSE)</f>
        <v>Noxon Rapids</v>
      </c>
      <c r="C508" t="s">
        <v>250</v>
      </c>
      <c r="D508" t="s">
        <v>141</v>
      </c>
      <c r="E508">
        <v>2023</v>
      </c>
      <c r="F508">
        <v>2</v>
      </c>
      <c r="G508" s="389">
        <v>13834.5576</v>
      </c>
      <c r="H508" s="389">
        <v>0</v>
      </c>
      <c r="I508" s="214"/>
      <c r="J508" s="51"/>
      <c r="K508" s="51"/>
      <c r="L508" s="51"/>
      <c r="M508" s="51"/>
      <c r="N508" s="51"/>
      <c r="S508" s="48"/>
      <c r="T508" s="49"/>
      <c r="U508" s="51"/>
      <c r="V508" s="51"/>
      <c r="W508" s="51"/>
    </row>
    <row r="509" spans="1:23">
      <c r="A509" s="11" t="str">
        <f t="shared" si="7"/>
        <v>Noxon Rapids&amp;3</v>
      </c>
      <c r="B509" s="11" t="str">
        <f>VLOOKUP(C509,'Summation Index'!$A$2:$B$9956,2,FALSE)</f>
        <v>Noxon Rapids</v>
      </c>
      <c r="C509" t="s">
        <v>250</v>
      </c>
      <c r="D509" t="s">
        <v>141</v>
      </c>
      <c r="E509">
        <v>2023</v>
      </c>
      <c r="F509">
        <v>3</v>
      </c>
      <c r="G509" s="389">
        <v>16711.4863</v>
      </c>
      <c r="H509" s="389">
        <v>0</v>
      </c>
      <c r="I509" s="214"/>
      <c r="J509" s="51"/>
      <c r="K509" s="51"/>
      <c r="L509" s="51"/>
      <c r="M509" s="51"/>
      <c r="N509" s="51"/>
      <c r="S509" s="48"/>
      <c r="T509" s="49"/>
      <c r="U509" s="51"/>
      <c r="V509" s="51"/>
      <c r="W509" s="51"/>
    </row>
    <row r="510" spans="1:23">
      <c r="A510" s="11" t="str">
        <f t="shared" si="7"/>
        <v>Noxon Rapids&amp;4</v>
      </c>
      <c r="B510" s="11" t="str">
        <f>VLOOKUP(C510,'Summation Index'!$A$2:$B$9956,2,FALSE)</f>
        <v>Noxon Rapids</v>
      </c>
      <c r="C510" t="s">
        <v>250</v>
      </c>
      <c r="D510" t="s">
        <v>141</v>
      </c>
      <c r="E510">
        <v>2023</v>
      </c>
      <c r="F510">
        <v>4</v>
      </c>
      <c r="G510" s="389">
        <v>33640.36</v>
      </c>
      <c r="H510" s="389">
        <v>0</v>
      </c>
      <c r="I510" s="214"/>
      <c r="J510" s="51"/>
      <c r="K510" s="51"/>
      <c r="L510" s="51"/>
      <c r="M510" s="51"/>
      <c r="N510" s="51"/>
      <c r="S510" s="48"/>
      <c r="T510" s="49"/>
      <c r="U510" s="51"/>
      <c r="V510" s="51"/>
      <c r="W510" s="51"/>
    </row>
    <row r="511" spans="1:23">
      <c r="A511" s="11" t="str">
        <f t="shared" si="7"/>
        <v>Noxon Rapids&amp;5</v>
      </c>
      <c r="B511" s="11" t="str">
        <f>VLOOKUP(C511,'Summation Index'!$A$2:$B$9956,2,FALSE)</f>
        <v>Noxon Rapids</v>
      </c>
      <c r="C511" t="s">
        <v>250</v>
      </c>
      <c r="D511" t="s">
        <v>141</v>
      </c>
      <c r="E511">
        <v>2023</v>
      </c>
      <c r="F511">
        <v>5</v>
      </c>
      <c r="G511" s="389">
        <v>60541.152300000002</v>
      </c>
      <c r="H511" s="389">
        <v>0</v>
      </c>
      <c r="I511" s="214"/>
      <c r="J511" s="51"/>
      <c r="K511" s="51"/>
      <c r="L511" s="51"/>
      <c r="M511" s="51"/>
      <c r="N511" s="51"/>
      <c r="S511" s="48"/>
      <c r="T511" s="49"/>
      <c r="U511" s="51"/>
      <c r="V511" s="51"/>
      <c r="W511" s="51"/>
    </row>
    <row r="512" spans="1:23">
      <c r="A512" s="11" t="str">
        <f t="shared" si="7"/>
        <v>Noxon Rapids&amp;6</v>
      </c>
      <c r="B512" s="11" t="str">
        <f>VLOOKUP(C512,'Summation Index'!$A$2:$B$9956,2,FALSE)</f>
        <v>Noxon Rapids</v>
      </c>
      <c r="C512" t="s">
        <v>250</v>
      </c>
      <c r="D512" t="s">
        <v>141</v>
      </c>
      <c r="E512">
        <v>2023</v>
      </c>
      <c r="F512">
        <v>6</v>
      </c>
      <c r="G512" s="389">
        <v>59302.239999999998</v>
      </c>
      <c r="H512" s="389">
        <v>0</v>
      </c>
      <c r="I512" s="214"/>
      <c r="J512" s="51"/>
      <c r="K512" s="51"/>
      <c r="L512" s="51"/>
      <c r="M512" s="51"/>
      <c r="N512" s="51"/>
      <c r="S512" s="48"/>
      <c r="T512" s="49"/>
      <c r="U512" s="51"/>
      <c r="V512" s="51"/>
      <c r="W512" s="51"/>
    </row>
    <row r="513" spans="1:23">
      <c r="A513" s="11" t="str">
        <f t="shared" si="7"/>
        <v>Noxon Rapids&amp;7</v>
      </c>
      <c r="B513" s="11" t="str">
        <f>VLOOKUP(C513,'Summation Index'!$A$2:$B$9956,2,FALSE)</f>
        <v>Noxon Rapids</v>
      </c>
      <c r="C513" t="s">
        <v>250</v>
      </c>
      <c r="D513" t="s">
        <v>141</v>
      </c>
      <c r="E513">
        <v>2023</v>
      </c>
      <c r="F513">
        <v>7</v>
      </c>
      <c r="G513" s="389">
        <v>35437.054700000001</v>
      </c>
      <c r="H513" s="389">
        <v>0</v>
      </c>
      <c r="I513" s="214"/>
      <c r="J513" s="51"/>
      <c r="K513" s="51"/>
      <c r="L513" s="51"/>
      <c r="M513" s="51"/>
      <c r="N513" s="51"/>
      <c r="S513" s="48"/>
      <c r="T513" s="49"/>
      <c r="U513" s="51"/>
      <c r="V513" s="51"/>
      <c r="W513" s="51"/>
    </row>
    <row r="514" spans="1:23">
      <c r="A514" s="11" t="str">
        <f t="shared" si="7"/>
        <v>Noxon Rapids&amp;8</v>
      </c>
      <c r="B514" s="11" t="str">
        <f>VLOOKUP(C514,'Summation Index'!$A$2:$B$9956,2,FALSE)</f>
        <v>Noxon Rapids</v>
      </c>
      <c r="C514" t="s">
        <v>250</v>
      </c>
      <c r="D514" t="s">
        <v>141</v>
      </c>
      <c r="E514">
        <v>2023</v>
      </c>
      <c r="F514">
        <v>8</v>
      </c>
      <c r="G514" s="389">
        <v>16022.4336</v>
      </c>
      <c r="H514" s="389">
        <v>0</v>
      </c>
      <c r="I514" s="214"/>
      <c r="J514" s="51"/>
      <c r="K514" s="51"/>
      <c r="L514" s="51"/>
      <c r="M514" s="51"/>
      <c r="N514" s="51"/>
      <c r="S514" s="48"/>
      <c r="T514" s="49"/>
      <c r="U514" s="51"/>
      <c r="V514" s="51"/>
      <c r="W514" s="51"/>
    </row>
    <row r="515" spans="1:23">
      <c r="A515" s="11" t="str">
        <f t="shared" si="7"/>
        <v>Noxon Rapids&amp;9</v>
      </c>
      <c r="B515" s="11" t="str">
        <f>VLOOKUP(C515,'Summation Index'!$A$2:$B$9956,2,FALSE)</f>
        <v>Noxon Rapids</v>
      </c>
      <c r="C515" t="s">
        <v>250</v>
      </c>
      <c r="D515" t="s">
        <v>141</v>
      </c>
      <c r="E515">
        <v>2023</v>
      </c>
      <c r="F515">
        <v>9</v>
      </c>
      <c r="G515" s="389">
        <v>16638.603500000001</v>
      </c>
      <c r="H515" s="389">
        <v>0</v>
      </c>
      <c r="I515" s="214"/>
      <c r="J515" s="51"/>
      <c r="K515" s="51"/>
      <c r="L515" s="51"/>
      <c r="M515" s="51"/>
      <c r="N515" s="51"/>
      <c r="S515" s="48"/>
      <c r="T515" s="49"/>
      <c r="U515" s="51"/>
      <c r="V515" s="51"/>
      <c r="W515" s="51"/>
    </row>
    <row r="516" spans="1:23">
      <c r="A516" s="11" t="str">
        <f t="shared" si="7"/>
        <v>Noxon Rapids&amp;10</v>
      </c>
      <c r="B516" s="11" t="str">
        <f>VLOOKUP(C516,'Summation Index'!$A$2:$B$9956,2,FALSE)</f>
        <v>Noxon Rapids</v>
      </c>
      <c r="C516" t="s">
        <v>250</v>
      </c>
      <c r="D516" t="s">
        <v>141</v>
      </c>
      <c r="E516">
        <v>2023</v>
      </c>
      <c r="F516">
        <v>10</v>
      </c>
      <c r="G516" s="389">
        <v>15870.727500000001</v>
      </c>
      <c r="H516" s="389">
        <v>0</v>
      </c>
      <c r="I516" s="214"/>
      <c r="J516" s="51"/>
      <c r="K516" s="51"/>
      <c r="L516" s="51"/>
      <c r="M516" s="51"/>
      <c r="N516" s="51"/>
      <c r="S516" s="48"/>
      <c r="T516" s="49"/>
      <c r="U516" s="51"/>
      <c r="V516" s="51"/>
      <c r="W516" s="51"/>
    </row>
    <row r="517" spans="1:23">
      <c r="A517" s="11" t="str">
        <f t="shared" si="7"/>
        <v>Noxon Rapids&amp;11</v>
      </c>
      <c r="B517" s="11" t="str">
        <f>VLOOKUP(C517,'Summation Index'!$A$2:$B$9956,2,FALSE)</f>
        <v>Noxon Rapids</v>
      </c>
      <c r="C517" t="s">
        <v>250</v>
      </c>
      <c r="D517" t="s">
        <v>141</v>
      </c>
      <c r="E517">
        <v>2023</v>
      </c>
      <c r="F517">
        <v>11</v>
      </c>
      <c r="G517" s="389">
        <v>16810.773399999998</v>
      </c>
      <c r="H517" s="389">
        <v>0</v>
      </c>
      <c r="I517" s="214"/>
      <c r="J517" s="51"/>
      <c r="K517" s="51"/>
      <c r="L517" s="51"/>
      <c r="M517" s="51"/>
      <c r="N517" s="51"/>
      <c r="S517" s="48"/>
      <c r="T517" s="49"/>
      <c r="U517" s="51"/>
      <c r="V517" s="51"/>
      <c r="W517" s="51"/>
    </row>
    <row r="518" spans="1:23">
      <c r="A518" s="11" t="str">
        <f t="shared" si="7"/>
        <v>Noxon Rapids&amp;12</v>
      </c>
      <c r="B518" s="11" t="str">
        <f>VLOOKUP(C518,'Summation Index'!$A$2:$B$9956,2,FALSE)</f>
        <v>Noxon Rapids</v>
      </c>
      <c r="C518" t="s">
        <v>250</v>
      </c>
      <c r="D518" t="s">
        <v>141</v>
      </c>
      <c r="E518">
        <v>2023</v>
      </c>
      <c r="F518">
        <v>12</v>
      </c>
      <c r="G518" s="389">
        <v>23222.04</v>
      </c>
      <c r="H518" s="389">
        <v>0</v>
      </c>
      <c r="I518" s="214"/>
      <c r="J518" s="51"/>
      <c r="K518" s="51"/>
      <c r="L518" s="51"/>
      <c r="M518" s="51"/>
      <c r="N518" s="51"/>
      <c r="S518" s="48"/>
      <c r="T518" s="49"/>
      <c r="U518" s="51"/>
      <c r="V518" s="51"/>
      <c r="W518" s="51"/>
    </row>
    <row r="519" spans="1:23">
      <c r="A519" s="11" t="str">
        <f t="shared" si="7"/>
        <v>Noxon Rapids&amp;1</v>
      </c>
      <c r="B519" s="11" t="str">
        <f>VLOOKUP(C519,'Summation Index'!$A$2:$B$9956,2,FALSE)</f>
        <v>Noxon Rapids</v>
      </c>
      <c r="C519" t="s">
        <v>251</v>
      </c>
      <c r="D519" t="s">
        <v>141</v>
      </c>
      <c r="E519">
        <v>2023</v>
      </c>
      <c r="F519">
        <v>1</v>
      </c>
      <c r="G519" s="389">
        <v>18069.650000000001</v>
      </c>
      <c r="H519" s="389">
        <v>0</v>
      </c>
      <c r="I519" s="214"/>
      <c r="J519" s="51"/>
      <c r="K519" s="51"/>
      <c r="L519" s="51"/>
      <c r="M519" s="51"/>
      <c r="N519" s="51"/>
      <c r="S519" s="48"/>
      <c r="T519" s="49"/>
      <c r="U519" s="51"/>
      <c r="V519" s="51"/>
      <c r="W519" s="51"/>
    </row>
    <row r="520" spans="1:23">
      <c r="A520" s="11" t="str">
        <f t="shared" si="7"/>
        <v>Noxon Rapids&amp;2</v>
      </c>
      <c r="B520" s="11" t="str">
        <f>VLOOKUP(C520,'Summation Index'!$A$2:$B$9956,2,FALSE)</f>
        <v>Noxon Rapids</v>
      </c>
      <c r="C520" t="s">
        <v>251</v>
      </c>
      <c r="D520" t="s">
        <v>141</v>
      </c>
      <c r="E520">
        <v>2023</v>
      </c>
      <c r="F520">
        <v>2</v>
      </c>
      <c r="G520" s="389">
        <v>13834.5576</v>
      </c>
      <c r="H520" s="389">
        <v>0</v>
      </c>
      <c r="I520" s="214"/>
      <c r="J520" s="51"/>
      <c r="K520" s="51"/>
      <c r="L520" s="51"/>
      <c r="M520" s="51"/>
      <c r="N520" s="51"/>
      <c r="S520" s="48"/>
      <c r="T520" s="49"/>
      <c r="U520" s="51"/>
      <c r="V520" s="51"/>
      <c r="W520" s="51"/>
    </row>
    <row r="521" spans="1:23">
      <c r="A521" s="11" t="str">
        <f t="shared" si="7"/>
        <v>Noxon Rapids&amp;3</v>
      </c>
      <c r="B521" s="11" t="str">
        <f>VLOOKUP(C521,'Summation Index'!$A$2:$B$9956,2,FALSE)</f>
        <v>Noxon Rapids</v>
      </c>
      <c r="C521" t="s">
        <v>251</v>
      </c>
      <c r="D521" t="s">
        <v>141</v>
      </c>
      <c r="E521">
        <v>2023</v>
      </c>
      <c r="F521">
        <v>3</v>
      </c>
      <c r="G521" s="389">
        <v>16711.4863</v>
      </c>
      <c r="H521" s="389">
        <v>0</v>
      </c>
      <c r="I521" s="214"/>
      <c r="J521" s="51"/>
      <c r="K521" s="51"/>
      <c r="L521" s="51"/>
      <c r="M521" s="51"/>
      <c r="N521" s="51"/>
      <c r="S521" s="48"/>
      <c r="T521" s="49"/>
      <c r="U521" s="51"/>
      <c r="V521" s="51"/>
      <c r="W521" s="51"/>
    </row>
    <row r="522" spans="1:23">
      <c r="A522" s="11" t="str">
        <f t="shared" si="7"/>
        <v>Noxon Rapids&amp;4</v>
      </c>
      <c r="B522" s="11" t="str">
        <f>VLOOKUP(C522,'Summation Index'!$A$2:$B$9956,2,FALSE)</f>
        <v>Noxon Rapids</v>
      </c>
      <c r="C522" t="s">
        <v>251</v>
      </c>
      <c r="D522" t="s">
        <v>141</v>
      </c>
      <c r="E522">
        <v>2023</v>
      </c>
      <c r="F522">
        <v>4</v>
      </c>
      <c r="G522" s="389">
        <v>33640.36</v>
      </c>
      <c r="H522" s="389">
        <v>0</v>
      </c>
      <c r="I522" s="214"/>
      <c r="J522" s="51"/>
      <c r="K522" s="51"/>
      <c r="L522" s="51"/>
      <c r="M522" s="51"/>
      <c r="N522" s="51"/>
      <c r="S522" s="48"/>
      <c r="T522" s="49"/>
      <c r="U522" s="51"/>
      <c r="V522" s="51"/>
      <c r="W522" s="51"/>
    </row>
    <row r="523" spans="1:23">
      <c r="A523" s="11" t="str">
        <f t="shared" si="7"/>
        <v>Noxon Rapids&amp;5</v>
      </c>
      <c r="B523" s="11" t="str">
        <f>VLOOKUP(C523,'Summation Index'!$A$2:$B$9956,2,FALSE)</f>
        <v>Noxon Rapids</v>
      </c>
      <c r="C523" t="s">
        <v>251</v>
      </c>
      <c r="D523" t="s">
        <v>141</v>
      </c>
      <c r="E523">
        <v>2023</v>
      </c>
      <c r="F523">
        <v>5</v>
      </c>
      <c r="G523" s="389">
        <v>60541.152300000002</v>
      </c>
      <c r="H523" s="389">
        <v>0</v>
      </c>
      <c r="I523" s="214"/>
      <c r="J523" s="51"/>
      <c r="K523" s="51"/>
      <c r="L523" s="51"/>
      <c r="M523" s="51"/>
      <c r="N523" s="51"/>
      <c r="S523" s="48"/>
      <c r="T523" s="49"/>
      <c r="U523" s="51"/>
      <c r="V523" s="51"/>
      <c r="W523" s="51"/>
    </row>
    <row r="524" spans="1:23">
      <c r="A524" s="11" t="str">
        <f t="shared" si="7"/>
        <v>Noxon Rapids&amp;6</v>
      </c>
      <c r="B524" s="11" t="str">
        <f>VLOOKUP(C524,'Summation Index'!$A$2:$B$9956,2,FALSE)</f>
        <v>Noxon Rapids</v>
      </c>
      <c r="C524" t="s">
        <v>251</v>
      </c>
      <c r="D524" t="s">
        <v>141</v>
      </c>
      <c r="E524">
        <v>2023</v>
      </c>
      <c r="F524">
        <v>6</v>
      </c>
      <c r="G524" s="389">
        <v>59302.239999999998</v>
      </c>
      <c r="H524" s="389">
        <v>0</v>
      </c>
      <c r="I524" s="214"/>
      <c r="J524" s="51"/>
      <c r="K524" s="51"/>
      <c r="L524" s="51"/>
      <c r="M524" s="51"/>
      <c r="N524" s="51"/>
      <c r="S524" s="48"/>
      <c r="T524" s="49"/>
      <c r="U524" s="51"/>
      <c r="V524" s="51"/>
      <c r="W524" s="51"/>
    </row>
    <row r="525" spans="1:23">
      <c r="A525" s="11" t="str">
        <f t="shared" si="7"/>
        <v>Noxon Rapids&amp;7</v>
      </c>
      <c r="B525" s="11" t="str">
        <f>VLOOKUP(C525,'Summation Index'!$A$2:$B$9956,2,FALSE)</f>
        <v>Noxon Rapids</v>
      </c>
      <c r="C525" t="s">
        <v>251</v>
      </c>
      <c r="D525" t="s">
        <v>141</v>
      </c>
      <c r="E525">
        <v>2023</v>
      </c>
      <c r="F525">
        <v>7</v>
      </c>
      <c r="G525" s="389">
        <v>35437.054700000001</v>
      </c>
      <c r="H525" s="389">
        <v>0</v>
      </c>
      <c r="I525" s="214"/>
      <c r="J525" s="51"/>
      <c r="K525" s="51"/>
      <c r="L525" s="51"/>
      <c r="M525" s="51"/>
      <c r="N525" s="51"/>
      <c r="S525" s="48"/>
      <c r="T525" s="49"/>
      <c r="U525" s="51"/>
      <c r="V525" s="51"/>
      <c r="W525" s="51"/>
    </row>
    <row r="526" spans="1:23">
      <c r="A526" s="11" t="str">
        <f t="shared" si="7"/>
        <v>Noxon Rapids&amp;8</v>
      </c>
      <c r="B526" s="11" t="str">
        <f>VLOOKUP(C526,'Summation Index'!$A$2:$B$9956,2,FALSE)</f>
        <v>Noxon Rapids</v>
      </c>
      <c r="C526" t="s">
        <v>251</v>
      </c>
      <c r="D526" t="s">
        <v>141</v>
      </c>
      <c r="E526">
        <v>2023</v>
      </c>
      <c r="F526">
        <v>8</v>
      </c>
      <c r="G526" s="389">
        <v>16022.4336</v>
      </c>
      <c r="H526" s="389">
        <v>0</v>
      </c>
      <c r="I526" s="214"/>
      <c r="J526" s="51"/>
      <c r="K526" s="51"/>
      <c r="L526" s="51"/>
      <c r="M526" s="51"/>
      <c r="N526" s="51"/>
      <c r="S526" s="48"/>
      <c r="T526" s="49"/>
      <c r="U526" s="51"/>
      <c r="V526" s="51"/>
      <c r="W526" s="51"/>
    </row>
    <row r="527" spans="1:23">
      <c r="A527" s="11" t="str">
        <f t="shared" ref="A527:A590" si="8">B527&amp;"&amp;"&amp;F527</f>
        <v>Noxon Rapids&amp;9</v>
      </c>
      <c r="B527" s="11" t="str">
        <f>VLOOKUP(C527,'Summation Index'!$A$2:$B$9956,2,FALSE)</f>
        <v>Noxon Rapids</v>
      </c>
      <c r="C527" t="s">
        <v>251</v>
      </c>
      <c r="D527" t="s">
        <v>141</v>
      </c>
      <c r="E527">
        <v>2023</v>
      </c>
      <c r="F527">
        <v>9</v>
      </c>
      <c r="G527" s="389">
        <v>16638.603500000001</v>
      </c>
      <c r="H527" s="389">
        <v>0</v>
      </c>
      <c r="I527" s="214"/>
      <c r="J527" s="51"/>
      <c r="K527" s="51"/>
      <c r="L527" s="51"/>
      <c r="M527" s="51"/>
      <c r="N527" s="51"/>
      <c r="S527" s="48"/>
      <c r="T527" s="49"/>
      <c r="U527" s="51"/>
      <c r="V527" s="51"/>
      <c r="W527" s="51"/>
    </row>
    <row r="528" spans="1:23">
      <c r="A528" s="11" t="str">
        <f t="shared" si="8"/>
        <v>Noxon Rapids&amp;10</v>
      </c>
      <c r="B528" s="11" t="str">
        <f>VLOOKUP(C528,'Summation Index'!$A$2:$B$9956,2,FALSE)</f>
        <v>Noxon Rapids</v>
      </c>
      <c r="C528" t="s">
        <v>251</v>
      </c>
      <c r="D528" t="s">
        <v>141</v>
      </c>
      <c r="E528">
        <v>2023</v>
      </c>
      <c r="F528">
        <v>10</v>
      </c>
      <c r="G528" s="389">
        <v>15870.727500000001</v>
      </c>
      <c r="H528" s="389">
        <v>0</v>
      </c>
      <c r="I528" s="214"/>
      <c r="J528" s="51"/>
      <c r="K528" s="51"/>
      <c r="L528" s="51"/>
      <c r="M528" s="51"/>
      <c r="N528" s="51"/>
      <c r="S528" s="48"/>
      <c r="T528" s="49"/>
      <c r="U528" s="51"/>
      <c r="V528" s="51"/>
      <c r="W528" s="51"/>
    </row>
    <row r="529" spans="1:23">
      <c r="A529" s="11" t="str">
        <f t="shared" si="8"/>
        <v>Noxon Rapids&amp;11</v>
      </c>
      <c r="B529" s="11" t="str">
        <f>VLOOKUP(C529,'Summation Index'!$A$2:$B$9956,2,FALSE)</f>
        <v>Noxon Rapids</v>
      </c>
      <c r="C529" t="s">
        <v>251</v>
      </c>
      <c r="D529" t="s">
        <v>141</v>
      </c>
      <c r="E529">
        <v>2023</v>
      </c>
      <c r="F529">
        <v>11</v>
      </c>
      <c r="G529" s="389">
        <v>16810.773399999998</v>
      </c>
      <c r="H529" s="389">
        <v>0</v>
      </c>
      <c r="I529" s="214"/>
      <c r="J529" s="51"/>
      <c r="K529" s="51"/>
      <c r="L529" s="51"/>
      <c r="M529" s="51"/>
      <c r="N529" s="51"/>
      <c r="S529" s="48"/>
      <c r="T529" s="49"/>
      <c r="U529" s="51"/>
      <c r="V529" s="51"/>
      <c r="W529" s="51"/>
    </row>
    <row r="530" spans="1:23">
      <c r="A530" s="11" t="str">
        <f t="shared" si="8"/>
        <v>Noxon Rapids&amp;12</v>
      </c>
      <c r="B530" s="11" t="str">
        <f>VLOOKUP(C530,'Summation Index'!$A$2:$B$9956,2,FALSE)</f>
        <v>Noxon Rapids</v>
      </c>
      <c r="C530" t="s">
        <v>251</v>
      </c>
      <c r="D530" t="s">
        <v>141</v>
      </c>
      <c r="E530">
        <v>2023</v>
      </c>
      <c r="F530">
        <v>12</v>
      </c>
      <c r="G530" s="389">
        <v>23222.04</v>
      </c>
      <c r="H530" s="389">
        <v>0</v>
      </c>
      <c r="I530" s="214"/>
      <c r="J530" s="51"/>
      <c r="K530" s="51"/>
      <c r="L530" s="51"/>
      <c r="M530" s="51"/>
      <c r="N530" s="51"/>
      <c r="S530" s="48"/>
      <c r="T530" s="49"/>
      <c r="U530" s="51"/>
      <c r="V530" s="51"/>
      <c r="W530" s="51"/>
    </row>
    <row r="531" spans="1:23">
      <c r="A531" s="11" t="str">
        <f t="shared" si="8"/>
        <v>Noxon Rapids&amp;1</v>
      </c>
      <c r="B531" s="11" t="str">
        <f>VLOOKUP(C531,'Summation Index'!$A$2:$B$9956,2,FALSE)</f>
        <v>Noxon Rapids</v>
      </c>
      <c r="C531" t="s">
        <v>252</v>
      </c>
      <c r="D531" t="s">
        <v>141</v>
      </c>
      <c r="E531">
        <v>2023</v>
      </c>
      <c r="F531">
        <v>1</v>
      </c>
      <c r="G531" s="389">
        <v>18069.650000000001</v>
      </c>
      <c r="H531" s="389">
        <v>0</v>
      </c>
      <c r="I531" s="214"/>
      <c r="J531" s="51"/>
      <c r="K531" s="51"/>
      <c r="L531" s="51"/>
      <c r="M531" s="51"/>
      <c r="N531" s="51"/>
      <c r="S531" s="48"/>
      <c r="T531" s="49"/>
      <c r="U531" s="51"/>
      <c r="V531" s="51"/>
      <c r="W531" s="51"/>
    </row>
    <row r="532" spans="1:23">
      <c r="A532" s="11" t="str">
        <f t="shared" si="8"/>
        <v>Noxon Rapids&amp;2</v>
      </c>
      <c r="B532" s="11" t="str">
        <f>VLOOKUP(C532,'Summation Index'!$A$2:$B$9956,2,FALSE)</f>
        <v>Noxon Rapids</v>
      </c>
      <c r="C532" t="s">
        <v>252</v>
      </c>
      <c r="D532" t="s">
        <v>141</v>
      </c>
      <c r="E532">
        <v>2023</v>
      </c>
      <c r="F532">
        <v>2</v>
      </c>
      <c r="G532" s="389">
        <v>13834.5576</v>
      </c>
      <c r="H532" s="389">
        <v>0</v>
      </c>
      <c r="I532" s="214"/>
      <c r="J532" s="51"/>
      <c r="K532" s="51"/>
      <c r="L532" s="51"/>
      <c r="M532" s="51"/>
      <c r="N532" s="51"/>
      <c r="S532" s="48"/>
      <c r="T532" s="49"/>
      <c r="U532" s="51"/>
      <c r="V532" s="51"/>
      <c r="W532" s="51"/>
    </row>
    <row r="533" spans="1:23">
      <c r="A533" s="11" t="str">
        <f t="shared" si="8"/>
        <v>Noxon Rapids&amp;3</v>
      </c>
      <c r="B533" s="11" t="str">
        <f>VLOOKUP(C533,'Summation Index'!$A$2:$B$9956,2,FALSE)</f>
        <v>Noxon Rapids</v>
      </c>
      <c r="C533" t="s">
        <v>252</v>
      </c>
      <c r="D533" t="s">
        <v>141</v>
      </c>
      <c r="E533">
        <v>2023</v>
      </c>
      <c r="F533">
        <v>3</v>
      </c>
      <c r="G533" s="389">
        <v>16711.4863</v>
      </c>
      <c r="H533" s="389">
        <v>0</v>
      </c>
      <c r="I533" s="214"/>
      <c r="J533" s="51"/>
      <c r="K533" s="51"/>
      <c r="L533" s="51"/>
      <c r="M533" s="51"/>
      <c r="N533" s="51"/>
      <c r="S533" s="48"/>
      <c r="T533" s="49"/>
      <c r="U533" s="51"/>
      <c r="V533" s="51"/>
      <c r="W533" s="51"/>
    </row>
    <row r="534" spans="1:23">
      <c r="A534" s="11" t="str">
        <f t="shared" si="8"/>
        <v>Noxon Rapids&amp;4</v>
      </c>
      <c r="B534" s="11" t="str">
        <f>VLOOKUP(C534,'Summation Index'!$A$2:$B$9956,2,FALSE)</f>
        <v>Noxon Rapids</v>
      </c>
      <c r="C534" t="s">
        <v>252</v>
      </c>
      <c r="D534" t="s">
        <v>141</v>
      </c>
      <c r="E534">
        <v>2023</v>
      </c>
      <c r="F534">
        <v>4</v>
      </c>
      <c r="G534" s="389">
        <v>33640.36</v>
      </c>
      <c r="H534" s="389">
        <v>0</v>
      </c>
      <c r="I534" s="214"/>
      <c r="J534" s="51"/>
      <c r="K534" s="51"/>
      <c r="L534" s="51"/>
      <c r="M534" s="51"/>
      <c r="N534" s="51"/>
      <c r="S534" s="48"/>
      <c r="T534" s="49"/>
      <c r="U534" s="51"/>
      <c r="V534" s="51"/>
      <c r="W534" s="51"/>
    </row>
    <row r="535" spans="1:23">
      <c r="A535" s="11" t="str">
        <f t="shared" si="8"/>
        <v>Noxon Rapids&amp;5</v>
      </c>
      <c r="B535" s="11" t="str">
        <f>VLOOKUP(C535,'Summation Index'!$A$2:$B$9956,2,FALSE)</f>
        <v>Noxon Rapids</v>
      </c>
      <c r="C535" t="s">
        <v>252</v>
      </c>
      <c r="D535" t="s">
        <v>141</v>
      </c>
      <c r="E535">
        <v>2023</v>
      </c>
      <c r="F535">
        <v>5</v>
      </c>
      <c r="G535" s="389">
        <v>60541.152300000002</v>
      </c>
      <c r="H535" s="389">
        <v>0</v>
      </c>
      <c r="I535" s="214"/>
      <c r="J535" s="51"/>
      <c r="K535" s="51"/>
      <c r="L535" s="51"/>
      <c r="M535" s="51"/>
      <c r="N535" s="51"/>
      <c r="S535" s="48"/>
      <c r="T535" s="49"/>
      <c r="U535" s="51"/>
      <c r="V535" s="51"/>
      <c r="W535" s="51"/>
    </row>
    <row r="536" spans="1:23">
      <c r="A536" s="11" t="str">
        <f t="shared" si="8"/>
        <v>Noxon Rapids&amp;6</v>
      </c>
      <c r="B536" s="11" t="str">
        <f>VLOOKUP(C536,'Summation Index'!$A$2:$B$9956,2,FALSE)</f>
        <v>Noxon Rapids</v>
      </c>
      <c r="C536" t="s">
        <v>252</v>
      </c>
      <c r="D536" t="s">
        <v>141</v>
      </c>
      <c r="E536">
        <v>2023</v>
      </c>
      <c r="F536">
        <v>6</v>
      </c>
      <c r="G536" s="389">
        <v>59302.239999999998</v>
      </c>
      <c r="H536" s="389">
        <v>0</v>
      </c>
      <c r="I536" s="214"/>
      <c r="J536" s="51"/>
      <c r="K536" s="51"/>
      <c r="L536" s="51"/>
      <c r="M536" s="51"/>
      <c r="N536" s="51"/>
      <c r="S536" s="48"/>
      <c r="T536" s="49"/>
      <c r="U536" s="51"/>
      <c r="V536" s="51"/>
      <c r="W536" s="51"/>
    </row>
    <row r="537" spans="1:23">
      <c r="A537" s="11" t="str">
        <f t="shared" si="8"/>
        <v>Noxon Rapids&amp;7</v>
      </c>
      <c r="B537" s="11" t="str">
        <f>VLOOKUP(C537,'Summation Index'!$A$2:$B$9956,2,FALSE)</f>
        <v>Noxon Rapids</v>
      </c>
      <c r="C537" t="s">
        <v>252</v>
      </c>
      <c r="D537" t="s">
        <v>141</v>
      </c>
      <c r="E537">
        <v>2023</v>
      </c>
      <c r="F537">
        <v>7</v>
      </c>
      <c r="G537" s="389">
        <v>35437.054700000001</v>
      </c>
      <c r="H537" s="389">
        <v>0</v>
      </c>
      <c r="I537" s="214"/>
      <c r="J537" s="51"/>
      <c r="K537" s="51"/>
      <c r="L537" s="51"/>
      <c r="M537" s="51"/>
      <c r="N537" s="51"/>
      <c r="S537" s="48"/>
      <c r="T537" s="49"/>
      <c r="U537" s="51"/>
      <c r="V537" s="51"/>
      <c r="W537" s="51"/>
    </row>
    <row r="538" spans="1:23">
      <c r="A538" s="11" t="str">
        <f t="shared" si="8"/>
        <v>Noxon Rapids&amp;8</v>
      </c>
      <c r="B538" s="11" t="str">
        <f>VLOOKUP(C538,'Summation Index'!$A$2:$B$9956,2,FALSE)</f>
        <v>Noxon Rapids</v>
      </c>
      <c r="C538" t="s">
        <v>252</v>
      </c>
      <c r="D538" t="s">
        <v>141</v>
      </c>
      <c r="E538">
        <v>2023</v>
      </c>
      <c r="F538">
        <v>8</v>
      </c>
      <c r="G538" s="389">
        <v>16022.4336</v>
      </c>
      <c r="H538" s="389">
        <v>0</v>
      </c>
      <c r="I538" s="214"/>
      <c r="J538" s="51"/>
      <c r="K538" s="51"/>
      <c r="L538" s="51"/>
      <c r="M538" s="51"/>
      <c r="N538" s="51"/>
      <c r="S538" s="48"/>
      <c r="T538" s="49"/>
      <c r="U538" s="51"/>
      <c r="V538" s="51"/>
      <c r="W538" s="51"/>
    </row>
    <row r="539" spans="1:23">
      <c r="A539" s="11" t="str">
        <f t="shared" si="8"/>
        <v>Noxon Rapids&amp;9</v>
      </c>
      <c r="B539" s="11" t="str">
        <f>VLOOKUP(C539,'Summation Index'!$A$2:$B$9956,2,FALSE)</f>
        <v>Noxon Rapids</v>
      </c>
      <c r="C539" t="s">
        <v>252</v>
      </c>
      <c r="D539" t="s">
        <v>141</v>
      </c>
      <c r="E539">
        <v>2023</v>
      </c>
      <c r="F539">
        <v>9</v>
      </c>
      <c r="G539" s="389">
        <v>16638.603500000001</v>
      </c>
      <c r="H539" s="389">
        <v>0</v>
      </c>
      <c r="I539" s="214"/>
      <c r="J539" s="51"/>
      <c r="K539" s="51"/>
      <c r="L539" s="51"/>
      <c r="M539" s="51"/>
      <c r="N539" s="51"/>
      <c r="S539" s="48"/>
      <c r="T539" s="49"/>
      <c r="U539" s="51"/>
      <c r="V539" s="51"/>
      <c r="W539" s="51"/>
    </row>
    <row r="540" spans="1:23">
      <c r="A540" s="11" t="str">
        <f t="shared" si="8"/>
        <v>Noxon Rapids&amp;10</v>
      </c>
      <c r="B540" s="11" t="str">
        <f>VLOOKUP(C540,'Summation Index'!$A$2:$B$9956,2,FALSE)</f>
        <v>Noxon Rapids</v>
      </c>
      <c r="C540" t="s">
        <v>252</v>
      </c>
      <c r="D540" t="s">
        <v>141</v>
      </c>
      <c r="E540">
        <v>2023</v>
      </c>
      <c r="F540">
        <v>10</v>
      </c>
      <c r="G540" s="389">
        <v>15870.727500000001</v>
      </c>
      <c r="H540" s="389">
        <v>0</v>
      </c>
      <c r="I540" s="214"/>
      <c r="J540" s="51"/>
      <c r="K540" s="51"/>
      <c r="L540" s="51"/>
      <c r="M540" s="51"/>
      <c r="N540" s="51"/>
      <c r="S540" s="48"/>
      <c r="T540" s="49"/>
      <c r="U540" s="51"/>
      <c r="V540" s="51"/>
      <c r="W540" s="51"/>
    </row>
    <row r="541" spans="1:23">
      <c r="A541" s="11" t="str">
        <f t="shared" si="8"/>
        <v>Noxon Rapids&amp;11</v>
      </c>
      <c r="B541" s="11" t="str">
        <f>VLOOKUP(C541,'Summation Index'!$A$2:$B$9956,2,FALSE)</f>
        <v>Noxon Rapids</v>
      </c>
      <c r="C541" t="s">
        <v>252</v>
      </c>
      <c r="D541" t="s">
        <v>141</v>
      </c>
      <c r="E541">
        <v>2023</v>
      </c>
      <c r="F541">
        <v>11</v>
      </c>
      <c r="G541" s="389">
        <v>16810.773399999998</v>
      </c>
      <c r="H541" s="389">
        <v>0</v>
      </c>
      <c r="I541" s="214"/>
      <c r="J541" s="51"/>
      <c r="K541" s="51"/>
      <c r="L541" s="51"/>
      <c r="M541" s="51"/>
      <c r="N541" s="51"/>
      <c r="S541" s="48"/>
      <c r="T541" s="49"/>
      <c r="U541" s="51"/>
      <c r="V541" s="51"/>
      <c r="W541" s="51"/>
    </row>
    <row r="542" spans="1:23">
      <c r="A542" s="11" t="str">
        <f t="shared" si="8"/>
        <v>Noxon Rapids&amp;12</v>
      </c>
      <c r="B542" s="11" t="str">
        <f>VLOOKUP(C542,'Summation Index'!$A$2:$B$9956,2,FALSE)</f>
        <v>Noxon Rapids</v>
      </c>
      <c r="C542" t="s">
        <v>252</v>
      </c>
      <c r="D542" t="s">
        <v>141</v>
      </c>
      <c r="E542">
        <v>2023</v>
      </c>
      <c r="F542">
        <v>12</v>
      </c>
      <c r="G542" s="389">
        <v>23222.04</v>
      </c>
      <c r="H542" s="389">
        <v>0</v>
      </c>
      <c r="I542" s="214"/>
      <c r="J542" s="51"/>
      <c r="K542" s="51"/>
      <c r="L542" s="51"/>
      <c r="M542" s="51"/>
      <c r="N542" s="51"/>
      <c r="S542" s="48"/>
      <c r="T542" s="49"/>
      <c r="U542" s="51"/>
      <c r="V542" s="51"/>
      <c r="W542" s="51"/>
    </row>
    <row r="543" spans="1:23">
      <c r="A543" s="11" t="str">
        <f t="shared" si="8"/>
        <v>Noxon Rapids&amp;1</v>
      </c>
      <c r="B543" s="11" t="str">
        <f>VLOOKUP(C543,'Summation Index'!$A$2:$B$9956,2,FALSE)</f>
        <v>Noxon Rapids</v>
      </c>
      <c r="C543" t="s">
        <v>253</v>
      </c>
      <c r="D543" t="s">
        <v>141</v>
      </c>
      <c r="E543">
        <v>2023</v>
      </c>
      <c r="F543">
        <v>1</v>
      </c>
      <c r="G543" s="389">
        <v>18069.650000000001</v>
      </c>
      <c r="H543" s="389">
        <v>0</v>
      </c>
      <c r="I543" s="214"/>
      <c r="J543" s="51"/>
      <c r="K543" s="51"/>
      <c r="L543" s="51"/>
      <c r="M543" s="51"/>
      <c r="N543" s="51"/>
      <c r="S543" s="48"/>
      <c r="T543" s="49"/>
      <c r="U543" s="51"/>
      <c r="V543" s="51"/>
      <c r="W543" s="51"/>
    </row>
    <row r="544" spans="1:23">
      <c r="A544" s="11" t="str">
        <f t="shared" si="8"/>
        <v>Noxon Rapids&amp;2</v>
      </c>
      <c r="B544" s="11" t="str">
        <f>VLOOKUP(C544,'Summation Index'!$A$2:$B$9956,2,FALSE)</f>
        <v>Noxon Rapids</v>
      </c>
      <c r="C544" t="s">
        <v>253</v>
      </c>
      <c r="D544" t="s">
        <v>141</v>
      </c>
      <c r="E544">
        <v>2023</v>
      </c>
      <c r="F544">
        <v>2</v>
      </c>
      <c r="G544" s="389">
        <v>13834.5576</v>
      </c>
      <c r="H544" s="389">
        <v>0</v>
      </c>
      <c r="I544" s="214"/>
      <c r="J544" s="51"/>
      <c r="K544" s="51"/>
      <c r="L544" s="51"/>
      <c r="M544" s="51"/>
      <c r="N544" s="51"/>
      <c r="S544" s="48"/>
      <c r="T544" s="49"/>
      <c r="U544" s="51"/>
      <c r="V544" s="51"/>
      <c r="W544" s="51"/>
    </row>
    <row r="545" spans="1:23">
      <c r="A545" s="11" t="str">
        <f t="shared" si="8"/>
        <v>Noxon Rapids&amp;3</v>
      </c>
      <c r="B545" s="11" t="str">
        <f>VLOOKUP(C545,'Summation Index'!$A$2:$B$9956,2,FALSE)</f>
        <v>Noxon Rapids</v>
      </c>
      <c r="C545" t="s">
        <v>253</v>
      </c>
      <c r="D545" t="s">
        <v>141</v>
      </c>
      <c r="E545">
        <v>2023</v>
      </c>
      <c r="F545">
        <v>3</v>
      </c>
      <c r="G545" s="389">
        <v>16711.4863</v>
      </c>
      <c r="H545" s="389">
        <v>0</v>
      </c>
      <c r="I545" s="214"/>
      <c r="J545" s="51"/>
      <c r="K545" s="51"/>
      <c r="L545" s="51"/>
      <c r="M545" s="51"/>
      <c r="N545" s="51"/>
      <c r="S545" s="48"/>
      <c r="T545" s="49"/>
      <c r="U545" s="51"/>
      <c r="V545" s="51"/>
      <c r="W545" s="51"/>
    </row>
    <row r="546" spans="1:23">
      <c r="A546" s="11" t="str">
        <f t="shared" si="8"/>
        <v>Noxon Rapids&amp;4</v>
      </c>
      <c r="B546" s="11" t="str">
        <f>VLOOKUP(C546,'Summation Index'!$A$2:$B$9956,2,FALSE)</f>
        <v>Noxon Rapids</v>
      </c>
      <c r="C546" t="s">
        <v>253</v>
      </c>
      <c r="D546" t="s">
        <v>141</v>
      </c>
      <c r="E546">
        <v>2023</v>
      </c>
      <c r="F546">
        <v>4</v>
      </c>
      <c r="G546" s="389">
        <v>33640.36</v>
      </c>
      <c r="H546" s="389">
        <v>0</v>
      </c>
      <c r="I546" s="214"/>
      <c r="J546" s="51"/>
      <c r="K546" s="51"/>
      <c r="L546" s="51"/>
      <c r="M546" s="51"/>
      <c r="N546" s="51"/>
      <c r="S546" s="48"/>
      <c r="T546" s="49"/>
      <c r="U546" s="51"/>
      <c r="V546" s="51"/>
      <c r="W546" s="51"/>
    </row>
    <row r="547" spans="1:23">
      <c r="A547" s="11" t="str">
        <f t="shared" si="8"/>
        <v>Noxon Rapids&amp;5</v>
      </c>
      <c r="B547" s="11" t="str">
        <f>VLOOKUP(C547,'Summation Index'!$A$2:$B$9956,2,FALSE)</f>
        <v>Noxon Rapids</v>
      </c>
      <c r="C547" t="s">
        <v>253</v>
      </c>
      <c r="D547" t="s">
        <v>141</v>
      </c>
      <c r="E547">
        <v>2023</v>
      </c>
      <c r="F547">
        <v>5</v>
      </c>
      <c r="G547" s="389">
        <v>60541.152300000002</v>
      </c>
      <c r="H547" s="389">
        <v>0</v>
      </c>
      <c r="I547" s="214"/>
      <c r="J547" s="51"/>
      <c r="K547" s="51"/>
      <c r="L547" s="51"/>
      <c r="M547" s="51"/>
      <c r="N547" s="51"/>
      <c r="S547" s="48"/>
      <c r="T547" s="49"/>
      <c r="U547" s="51"/>
      <c r="V547" s="51"/>
      <c r="W547" s="51"/>
    </row>
    <row r="548" spans="1:23">
      <c r="A548" s="11" t="str">
        <f t="shared" si="8"/>
        <v>Noxon Rapids&amp;6</v>
      </c>
      <c r="B548" s="11" t="str">
        <f>VLOOKUP(C548,'Summation Index'!$A$2:$B$9956,2,FALSE)</f>
        <v>Noxon Rapids</v>
      </c>
      <c r="C548" t="s">
        <v>253</v>
      </c>
      <c r="D548" t="s">
        <v>141</v>
      </c>
      <c r="E548">
        <v>2023</v>
      </c>
      <c r="F548">
        <v>6</v>
      </c>
      <c r="G548" s="389">
        <v>59302.239999999998</v>
      </c>
      <c r="H548" s="389">
        <v>0</v>
      </c>
      <c r="I548" s="214"/>
      <c r="J548" s="51"/>
      <c r="K548" s="51"/>
      <c r="L548" s="51"/>
      <c r="M548" s="51"/>
      <c r="N548" s="51"/>
      <c r="S548" s="48"/>
      <c r="T548" s="49"/>
      <c r="U548" s="51"/>
      <c r="V548" s="51"/>
      <c r="W548" s="51"/>
    </row>
    <row r="549" spans="1:23">
      <c r="A549" s="11" t="str">
        <f t="shared" si="8"/>
        <v>Noxon Rapids&amp;7</v>
      </c>
      <c r="B549" s="11" t="str">
        <f>VLOOKUP(C549,'Summation Index'!$A$2:$B$9956,2,FALSE)</f>
        <v>Noxon Rapids</v>
      </c>
      <c r="C549" t="s">
        <v>253</v>
      </c>
      <c r="D549" t="s">
        <v>141</v>
      </c>
      <c r="E549">
        <v>2023</v>
      </c>
      <c r="F549">
        <v>7</v>
      </c>
      <c r="G549" s="389">
        <v>35437.054700000001</v>
      </c>
      <c r="H549" s="389">
        <v>0</v>
      </c>
      <c r="I549" s="214"/>
      <c r="J549" s="51"/>
      <c r="K549" s="51"/>
      <c r="L549" s="51"/>
      <c r="M549" s="51"/>
      <c r="N549" s="51"/>
      <c r="S549" s="48"/>
      <c r="T549" s="49"/>
      <c r="U549" s="51"/>
      <c r="V549" s="51"/>
      <c r="W549" s="51"/>
    </row>
    <row r="550" spans="1:23">
      <c r="A550" s="11" t="str">
        <f t="shared" si="8"/>
        <v>Noxon Rapids&amp;8</v>
      </c>
      <c r="B550" s="11" t="str">
        <f>VLOOKUP(C550,'Summation Index'!$A$2:$B$9956,2,FALSE)</f>
        <v>Noxon Rapids</v>
      </c>
      <c r="C550" t="s">
        <v>253</v>
      </c>
      <c r="D550" t="s">
        <v>141</v>
      </c>
      <c r="E550">
        <v>2023</v>
      </c>
      <c r="F550">
        <v>8</v>
      </c>
      <c r="G550" s="389">
        <v>16022.4336</v>
      </c>
      <c r="H550" s="389">
        <v>0</v>
      </c>
      <c r="I550" s="214"/>
      <c r="J550" s="51"/>
      <c r="K550" s="51"/>
      <c r="L550" s="51"/>
      <c r="M550" s="51"/>
      <c r="N550" s="51"/>
      <c r="S550" s="48"/>
      <c r="T550" s="49"/>
      <c r="U550" s="51"/>
      <c r="V550" s="51"/>
      <c r="W550" s="51"/>
    </row>
    <row r="551" spans="1:23">
      <c r="A551" s="11" t="str">
        <f t="shared" si="8"/>
        <v>Noxon Rapids&amp;9</v>
      </c>
      <c r="B551" s="11" t="str">
        <f>VLOOKUP(C551,'Summation Index'!$A$2:$B$9956,2,FALSE)</f>
        <v>Noxon Rapids</v>
      </c>
      <c r="C551" t="s">
        <v>253</v>
      </c>
      <c r="D551" t="s">
        <v>141</v>
      </c>
      <c r="E551">
        <v>2023</v>
      </c>
      <c r="F551">
        <v>9</v>
      </c>
      <c r="G551" s="389">
        <v>16638.603500000001</v>
      </c>
      <c r="H551" s="389">
        <v>0</v>
      </c>
      <c r="I551" s="214"/>
      <c r="J551" s="51"/>
      <c r="K551" s="51"/>
      <c r="L551" s="51"/>
      <c r="M551" s="51"/>
      <c r="N551" s="51"/>
      <c r="S551" s="48"/>
      <c r="T551" s="49"/>
      <c r="U551" s="51"/>
      <c r="V551" s="51"/>
      <c r="W551" s="51"/>
    </row>
    <row r="552" spans="1:23">
      <c r="A552" s="11" t="str">
        <f t="shared" si="8"/>
        <v>Noxon Rapids&amp;10</v>
      </c>
      <c r="B552" s="11" t="str">
        <f>VLOOKUP(C552,'Summation Index'!$A$2:$B$9956,2,FALSE)</f>
        <v>Noxon Rapids</v>
      </c>
      <c r="C552" t="s">
        <v>253</v>
      </c>
      <c r="D552" t="s">
        <v>141</v>
      </c>
      <c r="E552">
        <v>2023</v>
      </c>
      <c r="F552">
        <v>10</v>
      </c>
      <c r="G552" s="389">
        <v>15870.727500000001</v>
      </c>
      <c r="H552" s="389">
        <v>0</v>
      </c>
      <c r="I552" s="214"/>
      <c r="J552" s="51"/>
      <c r="K552" s="51"/>
      <c r="L552" s="51"/>
      <c r="M552" s="51"/>
      <c r="N552" s="51"/>
      <c r="S552" s="48"/>
      <c r="T552" s="49"/>
      <c r="U552" s="51"/>
      <c r="V552" s="51"/>
      <c r="W552" s="51"/>
    </row>
    <row r="553" spans="1:23">
      <c r="A553" s="11" t="str">
        <f t="shared" si="8"/>
        <v>Noxon Rapids&amp;11</v>
      </c>
      <c r="B553" s="11" t="str">
        <f>VLOOKUP(C553,'Summation Index'!$A$2:$B$9956,2,FALSE)</f>
        <v>Noxon Rapids</v>
      </c>
      <c r="C553" t="s">
        <v>253</v>
      </c>
      <c r="D553" t="s">
        <v>141</v>
      </c>
      <c r="E553">
        <v>2023</v>
      </c>
      <c r="F553">
        <v>11</v>
      </c>
      <c r="G553" s="389">
        <v>16810.773399999998</v>
      </c>
      <c r="H553" s="389">
        <v>0</v>
      </c>
      <c r="I553" s="214"/>
      <c r="J553" s="51"/>
      <c r="K553" s="51"/>
      <c r="L553" s="51"/>
      <c r="M553" s="51"/>
      <c r="N553" s="51"/>
      <c r="S553" s="48"/>
      <c r="T553" s="49"/>
      <c r="U553" s="51"/>
      <c r="V553" s="51"/>
      <c r="W553" s="51"/>
    </row>
    <row r="554" spans="1:23">
      <c r="A554" s="11" t="str">
        <f t="shared" si="8"/>
        <v>Noxon Rapids&amp;12</v>
      </c>
      <c r="B554" s="11" t="str">
        <f>VLOOKUP(C554,'Summation Index'!$A$2:$B$9956,2,FALSE)</f>
        <v>Noxon Rapids</v>
      </c>
      <c r="C554" t="s">
        <v>253</v>
      </c>
      <c r="D554" t="s">
        <v>141</v>
      </c>
      <c r="E554">
        <v>2023</v>
      </c>
      <c r="F554">
        <v>12</v>
      </c>
      <c r="G554" s="389">
        <v>23222.04</v>
      </c>
      <c r="H554" s="389">
        <v>0</v>
      </c>
      <c r="I554" s="214"/>
      <c r="J554" s="51"/>
      <c r="K554" s="51"/>
      <c r="L554" s="51"/>
      <c r="M554" s="51"/>
      <c r="N554" s="51"/>
      <c r="S554" s="48"/>
      <c r="T554" s="49"/>
      <c r="U554" s="51"/>
      <c r="V554" s="51"/>
      <c r="W554" s="51"/>
    </row>
    <row r="555" spans="1:23">
      <c r="A555" s="11" t="str">
        <f t="shared" si="8"/>
        <v>Noxon Rapids&amp;1</v>
      </c>
      <c r="B555" s="11" t="str">
        <f>VLOOKUP(C555,'Summation Index'!$A$2:$B$9956,2,FALSE)</f>
        <v>Noxon Rapids</v>
      </c>
      <c r="C555" t="s">
        <v>254</v>
      </c>
      <c r="D555" t="s">
        <v>141</v>
      </c>
      <c r="E555">
        <v>2023</v>
      </c>
      <c r="F555">
        <v>1</v>
      </c>
      <c r="G555" s="390">
        <v>21011.222699999998</v>
      </c>
      <c r="H555" s="389">
        <v>0</v>
      </c>
      <c r="I555" s="214"/>
      <c r="J555" s="51"/>
      <c r="K555" s="51"/>
      <c r="L555" s="51"/>
      <c r="M555" s="51"/>
      <c r="N555" s="51"/>
      <c r="S555" s="48"/>
      <c r="T555" s="49"/>
      <c r="U555" s="51"/>
      <c r="V555" s="51"/>
      <c r="W555" s="51"/>
    </row>
    <row r="556" spans="1:23">
      <c r="A556" s="11" t="str">
        <f t="shared" si="8"/>
        <v>Noxon Rapids&amp;2</v>
      </c>
      <c r="B556" s="11" t="str">
        <f>VLOOKUP(C556,'Summation Index'!$A$2:$B$9956,2,FALSE)</f>
        <v>Noxon Rapids</v>
      </c>
      <c r="C556" t="s">
        <v>254</v>
      </c>
      <c r="D556" t="s">
        <v>141</v>
      </c>
      <c r="E556">
        <v>2023</v>
      </c>
      <c r="F556">
        <v>2</v>
      </c>
      <c r="G556" s="390">
        <v>16086.695299999999</v>
      </c>
      <c r="H556" s="389">
        <v>0</v>
      </c>
      <c r="I556" s="214"/>
      <c r="J556" s="51"/>
      <c r="K556" s="51"/>
      <c r="L556" s="51"/>
      <c r="M556" s="51"/>
      <c r="N556" s="51"/>
      <c r="S556" s="48"/>
      <c r="T556" s="49"/>
      <c r="U556" s="51"/>
      <c r="V556" s="51"/>
      <c r="W556" s="51"/>
    </row>
    <row r="557" spans="1:23">
      <c r="A557" s="11" t="str">
        <f t="shared" si="8"/>
        <v>Noxon Rapids&amp;3</v>
      </c>
      <c r="B557" s="11" t="str">
        <f>VLOOKUP(C557,'Summation Index'!$A$2:$B$9956,2,FALSE)</f>
        <v>Noxon Rapids</v>
      </c>
      <c r="C557" t="s">
        <v>254</v>
      </c>
      <c r="D557" t="s">
        <v>141</v>
      </c>
      <c r="E557">
        <v>2023</v>
      </c>
      <c r="F557">
        <v>3</v>
      </c>
      <c r="G557" s="390">
        <v>19431.958999999999</v>
      </c>
      <c r="H557" s="389">
        <v>0</v>
      </c>
      <c r="I557" s="214"/>
      <c r="J557" s="51"/>
      <c r="K557" s="51"/>
      <c r="L557" s="51"/>
      <c r="M557" s="51"/>
      <c r="N557" s="51"/>
      <c r="S557" s="48"/>
      <c r="T557" s="49"/>
      <c r="U557" s="51"/>
      <c r="V557" s="51"/>
      <c r="W557" s="51"/>
    </row>
    <row r="558" spans="1:23">
      <c r="A558" s="11" t="str">
        <f t="shared" si="8"/>
        <v>Noxon Rapids&amp;4</v>
      </c>
      <c r="B558" s="11" t="str">
        <f>VLOOKUP(C558,'Summation Index'!$A$2:$B$9956,2,FALSE)</f>
        <v>Noxon Rapids</v>
      </c>
      <c r="C558" t="s">
        <v>254</v>
      </c>
      <c r="D558" t="s">
        <v>141</v>
      </c>
      <c r="E558">
        <v>2023</v>
      </c>
      <c r="F558">
        <v>4</v>
      </c>
      <c r="G558" s="390">
        <v>39116.695299999999</v>
      </c>
      <c r="H558" s="389">
        <v>0</v>
      </c>
      <c r="I558" s="214"/>
      <c r="J558" s="51"/>
      <c r="K558" s="51"/>
      <c r="L558" s="51"/>
      <c r="M558" s="51"/>
      <c r="N558" s="51"/>
      <c r="S558" s="48"/>
      <c r="T558" s="49"/>
      <c r="U558" s="51"/>
      <c r="V558" s="51"/>
      <c r="W558" s="51"/>
    </row>
    <row r="559" spans="1:23">
      <c r="A559" s="11" t="str">
        <f t="shared" si="8"/>
        <v>Noxon Rapids&amp;5</v>
      </c>
      <c r="B559" s="11" t="str">
        <f>VLOOKUP(C559,'Summation Index'!$A$2:$B$9956,2,FALSE)</f>
        <v>Noxon Rapids</v>
      </c>
      <c r="C559" t="s">
        <v>254</v>
      </c>
      <c r="D559" t="s">
        <v>141</v>
      </c>
      <c r="E559">
        <v>2023</v>
      </c>
      <c r="F559">
        <v>5</v>
      </c>
      <c r="G559" s="390">
        <v>70396.69</v>
      </c>
      <c r="H559" s="389">
        <v>0</v>
      </c>
      <c r="I559" s="214"/>
      <c r="J559" s="51"/>
      <c r="K559" s="51"/>
      <c r="L559" s="51"/>
      <c r="M559" s="51"/>
      <c r="N559" s="51"/>
      <c r="S559" s="48"/>
      <c r="T559" s="49"/>
      <c r="U559" s="51"/>
      <c r="V559" s="51"/>
      <c r="W559" s="51"/>
    </row>
    <row r="560" spans="1:23">
      <c r="A560" s="11" t="str">
        <f t="shared" si="8"/>
        <v>Noxon Rapids&amp;6</v>
      </c>
      <c r="B560" s="11" t="str">
        <f>VLOOKUP(C560,'Summation Index'!$A$2:$B$9956,2,FALSE)</f>
        <v>Noxon Rapids</v>
      </c>
      <c r="C560" t="s">
        <v>254</v>
      </c>
      <c r="D560" t="s">
        <v>141</v>
      </c>
      <c r="E560">
        <v>2023</v>
      </c>
      <c r="F560">
        <v>6</v>
      </c>
      <c r="G560" s="390">
        <v>68956.09</v>
      </c>
      <c r="H560" s="389">
        <v>0</v>
      </c>
      <c r="I560" s="214"/>
      <c r="J560" s="51"/>
      <c r="K560" s="51"/>
      <c r="L560" s="51"/>
      <c r="M560" s="51"/>
      <c r="N560" s="51"/>
      <c r="S560" s="48"/>
      <c r="T560" s="49"/>
      <c r="U560" s="51"/>
      <c r="V560" s="51"/>
      <c r="W560" s="51"/>
    </row>
    <row r="561" spans="1:23">
      <c r="A561" s="11" t="str">
        <f t="shared" si="8"/>
        <v>Noxon Rapids&amp;7</v>
      </c>
      <c r="B561" s="11" t="str">
        <f>VLOOKUP(C561,'Summation Index'!$A$2:$B$9956,2,FALSE)</f>
        <v>Noxon Rapids</v>
      </c>
      <c r="C561" t="s">
        <v>254</v>
      </c>
      <c r="D561" t="s">
        <v>141</v>
      </c>
      <c r="E561">
        <v>2023</v>
      </c>
      <c r="F561">
        <v>7</v>
      </c>
      <c r="G561" s="390">
        <v>41205.879999999997</v>
      </c>
      <c r="H561" s="389">
        <v>0</v>
      </c>
      <c r="I561" s="214"/>
      <c r="J561" s="51"/>
      <c r="K561" s="51"/>
      <c r="L561" s="51"/>
      <c r="M561" s="51"/>
      <c r="N561" s="51"/>
      <c r="S561" s="48"/>
      <c r="T561" s="49"/>
      <c r="U561" s="51"/>
      <c r="V561" s="51"/>
      <c r="W561" s="51"/>
    </row>
    <row r="562" spans="1:23">
      <c r="A562" s="11" t="str">
        <f t="shared" si="8"/>
        <v>Noxon Rapids&amp;8</v>
      </c>
      <c r="B562" s="11" t="str">
        <f>VLOOKUP(C562,'Summation Index'!$A$2:$B$9956,2,FALSE)</f>
        <v>Noxon Rapids</v>
      </c>
      <c r="C562" t="s">
        <v>254</v>
      </c>
      <c r="D562" t="s">
        <v>141</v>
      </c>
      <c r="E562">
        <v>2023</v>
      </c>
      <c r="F562">
        <v>8</v>
      </c>
      <c r="G562" s="390">
        <v>18630.7363</v>
      </c>
      <c r="H562" s="389">
        <v>0</v>
      </c>
      <c r="I562" s="214"/>
      <c r="J562" s="51"/>
      <c r="K562" s="51"/>
      <c r="L562" s="51"/>
      <c r="M562" s="51"/>
      <c r="N562" s="51"/>
      <c r="S562" s="48"/>
      <c r="T562" s="49"/>
      <c r="U562" s="51"/>
      <c r="V562" s="51"/>
      <c r="W562" s="51"/>
    </row>
    <row r="563" spans="1:23">
      <c r="A563" s="11" t="str">
        <f t="shared" si="8"/>
        <v>Noxon Rapids&amp;9</v>
      </c>
      <c r="B563" s="11" t="str">
        <f>VLOOKUP(C563,'Summation Index'!$A$2:$B$9956,2,FALSE)</f>
        <v>Noxon Rapids</v>
      </c>
      <c r="C563" t="s">
        <v>254</v>
      </c>
      <c r="D563" t="s">
        <v>141</v>
      </c>
      <c r="E563">
        <v>2023</v>
      </c>
      <c r="F563">
        <v>9</v>
      </c>
      <c r="G563" s="390">
        <v>19347.212899999999</v>
      </c>
      <c r="H563" s="389">
        <v>0</v>
      </c>
      <c r="I563" s="214"/>
      <c r="J563" s="51"/>
      <c r="K563" s="51"/>
      <c r="L563" s="51"/>
      <c r="M563" s="51"/>
      <c r="N563" s="51"/>
      <c r="S563" s="48"/>
      <c r="T563" s="49"/>
      <c r="U563" s="51"/>
      <c r="V563" s="51"/>
      <c r="W563" s="51"/>
    </row>
    <row r="564" spans="1:23">
      <c r="A564" s="11" t="str">
        <f t="shared" si="8"/>
        <v>Noxon Rapids&amp;10</v>
      </c>
      <c r="B564" s="11" t="str">
        <f>VLOOKUP(C564,'Summation Index'!$A$2:$B$9956,2,FALSE)</f>
        <v>Noxon Rapids</v>
      </c>
      <c r="C564" t="s">
        <v>254</v>
      </c>
      <c r="D564" t="s">
        <v>141</v>
      </c>
      <c r="E564">
        <v>2023</v>
      </c>
      <c r="F564">
        <v>10</v>
      </c>
      <c r="G564" s="390">
        <v>18454.333999999999</v>
      </c>
      <c r="H564" s="389">
        <v>0</v>
      </c>
      <c r="I564" s="214"/>
      <c r="J564" s="51"/>
      <c r="K564" s="51"/>
      <c r="L564" s="51"/>
      <c r="M564" s="51"/>
      <c r="N564" s="51"/>
      <c r="S564" s="48"/>
      <c r="T564" s="49"/>
      <c r="U564" s="51"/>
      <c r="V564" s="51"/>
      <c r="W564" s="51"/>
    </row>
    <row r="565" spans="1:23">
      <c r="A565" s="11" t="str">
        <f t="shared" si="8"/>
        <v>Noxon Rapids&amp;11</v>
      </c>
      <c r="B565" s="11" t="str">
        <f>VLOOKUP(C565,'Summation Index'!$A$2:$B$9956,2,FALSE)</f>
        <v>Noxon Rapids</v>
      </c>
      <c r="C565" t="s">
        <v>254</v>
      </c>
      <c r="D565" t="s">
        <v>141</v>
      </c>
      <c r="E565">
        <v>2023</v>
      </c>
      <c r="F565">
        <v>11</v>
      </c>
      <c r="G565" s="390">
        <v>19547.41</v>
      </c>
      <c r="H565" s="389">
        <v>0</v>
      </c>
      <c r="I565" s="214"/>
      <c r="J565" s="51"/>
      <c r="K565" s="51"/>
      <c r="L565" s="51"/>
      <c r="M565" s="51"/>
      <c r="N565" s="51"/>
      <c r="S565" s="48"/>
      <c r="T565" s="49"/>
      <c r="U565" s="51"/>
      <c r="V565" s="51"/>
      <c r="W565" s="51"/>
    </row>
    <row r="566" spans="1:23">
      <c r="A566" s="11" t="str">
        <f t="shared" si="8"/>
        <v>Noxon Rapids&amp;12</v>
      </c>
      <c r="B566" s="11" t="str">
        <f>VLOOKUP(C566,'Summation Index'!$A$2:$B$9956,2,FALSE)</f>
        <v>Noxon Rapids</v>
      </c>
      <c r="C566" t="s">
        <v>254</v>
      </c>
      <c r="D566" t="s">
        <v>141</v>
      </c>
      <c r="E566">
        <v>2023</v>
      </c>
      <c r="F566">
        <v>12</v>
      </c>
      <c r="G566" s="390">
        <v>27002.3711</v>
      </c>
      <c r="H566" s="389">
        <v>0</v>
      </c>
      <c r="I566" s="214"/>
      <c r="J566" s="51"/>
      <c r="K566" s="51"/>
      <c r="L566" s="51"/>
      <c r="M566" s="51"/>
      <c r="N566" s="51"/>
      <c r="S566" s="48"/>
      <c r="T566" s="49"/>
      <c r="U566" s="51"/>
      <c r="V566" s="51"/>
      <c r="W566" s="51"/>
    </row>
    <row r="567" spans="1:23">
      <c r="A567" s="11" t="str">
        <f t="shared" si="8"/>
        <v>Palouse Wind&amp;1</v>
      </c>
      <c r="B567" s="11" t="str">
        <f>VLOOKUP(C567,'Summation Index'!$A$2:$B$9956,2,FALSE)</f>
        <v>Palouse Wind</v>
      </c>
      <c r="C567" t="s">
        <v>255</v>
      </c>
      <c r="D567" t="s">
        <v>141</v>
      </c>
      <c r="E567">
        <v>2023</v>
      </c>
      <c r="F567">
        <v>1</v>
      </c>
      <c r="G567" s="390">
        <v>36371.99</v>
      </c>
      <c r="H567" s="389">
        <v>2414.3725599999998</v>
      </c>
      <c r="I567" s="214"/>
      <c r="J567" s="51"/>
      <c r="K567" s="51"/>
      <c r="L567" s="51"/>
      <c r="M567" s="51"/>
      <c r="N567" s="51"/>
      <c r="S567" s="48"/>
      <c r="T567" s="49"/>
      <c r="U567" s="51"/>
      <c r="V567" s="51"/>
      <c r="W567" s="51"/>
    </row>
    <row r="568" spans="1:23">
      <c r="A568" s="11" t="str">
        <f t="shared" si="8"/>
        <v>Palouse Wind&amp;2</v>
      </c>
      <c r="B568" s="11" t="str">
        <f>VLOOKUP(C568,'Summation Index'!$A$2:$B$9956,2,FALSE)</f>
        <v>Palouse Wind</v>
      </c>
      <c r="C568" t="s">
        <v>255</v>
      </c>
      <c r="D568" t="s">
        <v>141</v>
      </c>
      <c r="E568">
        <v>2023</v>
      </c>
      <c r="F568">
        <v>2</v>
      </c>
      <c r="G568" s="390">
        <v>32647.95</v>
      </c>
      <c r="H568" s="389">
        <v>2167.1709999999998</v>
      </c>
      <c r="I568" s="214"/>
      <c r="J568" s="51"/>
      <c r="K568" s="51"/>
      <c r="L568" s="51"/>
      <c r="M568" s="51"/>
      <c r="N568" s="51"/>
      <c r="S568" s="48"/>
      <c r="T568" s="49"/>
      <c r="U568" s="51"/>
      <c r="V568" s="51"/>
      <c r="W568" s="51"/>
    </row>
    <row r="569" spans="1:23">
      <c r="A569" s="11" t="str">
        <f t="shared" si="8"/>
        <v>Palouse Wind&amp;3</v>
      </c>
      <c r="B569" s="11" t="str">
        <f>VLOOKUP(C569,'Summation Index'!$A$2:$B$9956,2,FALSE)</f>
        <v>Palouse Wind</v>
      </c>
      <c r="C569" t="s">
        <v>255</v>
      </c>
      <c r="D569" t="s">
        <v>141</v>
      </c>
      <c r="E569">
        <v>2023</v>
      </c>
      <c r="F569">
        <v>3</v>
      </c>
      <c r="G569" s="390">
        <v>32977.644500000002</v>
      </c>
      <c r="H569" s="389">
        <v>2189.056</v>
      </c>
      <c r="I569" s="214"/>
      <c r="J569" s="51"/>
      <c r="K569" s="51"/>
      <c r="L569" s="51"/>
      <c r="M569" s="51"/>
      <c r="N569" s="51"/>
      <c r="S569" s="48"/>
      <c r="T569" s="49"/>
      <c r="U569" s="51"/>
      <c r="V569" s="51"/>
      <c r="W569" s="51"/>
    </row>
    <row r="570" spans="1:23">
      <c r="A570" s="11" t="str">
        <f t="shared" si="8"/>
        <v>Palouse Wind&amp;4</v>
      </c>
      <c r="B570" s="11" t="str">
        <f>VLOOKUP(C570,'Summation Index'!$A$2:$B$9956,2,FALSE)</f>
        <v>Palouse Wind</v>
      </c>
      <c r="C570" t="s">
        <v>255</v>
      </c>
      <c r="D570" t="s">
        <v>141</v>
      </c>
      <c r="E570">
        <v>2023</v>
      </c>
      <c r="F570">
        <v>4</v>
      </c>
      <c r="G570" s="390">
        <v>33479.925799999997</v>
      </c>
      <c r="H570" s="389">
        <v>2222.3974600000001</v>
      </c>
      <c r="I570" s="214"/>
      <c r="J570" s="51"/>
      <c r="K570" s="51"/>
      <c r="L570" s="51"/>
      <c r="M570" s="51"/>
      <c r="N570" s="51"/>
      <c r="S570" s="48"/>
      <c r="T570" s="49"/>
      <c r="U570" s="51"/>
      <c r="V570" s="51"/>
      <c r="W570" s="51"/>
    </row>
    <row r="571" spans="1:23">
      <c r="A571" s="11" t="str">
        <f t="shared" si="8"/>
        <v>Palouse Wind&amp;5</v>
      </c>
      <c r="B571" s="11" t="str">
        <f>VLOOKUP(C571,'Summation Index'!$A$2:$B$9956,2,FALSE)</f>
        <v>Palouse Wind</v>
      </c>
      <c r="C571" t="s">
        <v>255</v>
      </c>
      <c r="D571" t="s">
        <v>141</v>
      </c>
      <c r="E571">
        <v>2023</v>
      </c>
      <c r="F571">
        <v>5</v>
      </c>
      <c r="G571" s="390">
        <v>23220.333999999999</v>
      </c>
      <c r="H571" s="389">
        <v>1541.3658399999999</v>
      </c>
      <c r="I571" s="214"/>
      <c r="J571" s="51"/>
      <c r="K571" s="51"/>
      <c r="L571" s="51"/>
      <c r="M571" s="51"/>
      <c r="N571" s="51"/>
      <c r="S571" s="48"/>
      <c r="T571" s="49"/>
      <c r="U571" s="51"/>
      <c r="V571" s="51"/>
      <c r="W571" s="51"/>
    </row>
    <row r="572" spans="1:23">
      <c r="A572" s="11" t="str">
        <f t="shared" si="8"/>
        <v>Palouse Wind&amp;6</v>
      </c>
      <c r="B572" s="11" t="str">
        <f>VLOOKUP(C572,'Summation Index'!$A$2:$B$9956,2,FALSE)</f>
        <v>Palouse Wind</v>
      </c>
      <c r="C572" t="s">
        <v>255</v>
      </c>
      <c r="D572" t="s">
        <v>141</v>
      </c>
      <c r="E572">
        <v>2023</v>
      </c>
      <c r="F572">
        <v>6</v>
      </c>
      <c r="G572" s="390">
        <v>23502.222699999998</v>
      </c>
      <c r="H572" s="389">
        <v>1560.0775100000001</v>
      </c>
      <c r="I572" s="214"/>
      <c r="J572" s="51"/>
      <c r="K572" s="51"/>
      <c r="L572" s="51"/>
      <c r="M572" s="51"/>
      <c r="N572" s="51"/>
      <c r="S572" s="48"/>
      <c r="T572" s="49"/>
      <c r="U572" s="51"/>
      <c r="V572" s="51"/>
      <c r="W572" s="51"/>
    </row>
    <row r="573" spans="1:23">
      <c r="A573" s="11" t="str">
        <f t="shared" si="8"/>
        <v>Palouse Wind&amp;7</v>
      </c>
      <c r="B573" s="11" t="str">
        <f>VLOOKUP(C573,'Summation Index'!$A$2:$B$9956,2,FALSE)</f>
        <v>Palouse Wind</v>
      </c>
      <c r="C573" t="s">
        <v>255</v>
      </c>
      <c r="D573" t="s">
        <v>141</v>
      </c>
      <c r="E573">
        <v>2023</v>
      </c>
      <c r="F573">
        <v>7</v>
      </c>
      <c r="G573" s="390">
        <v>17834.5566</v>
      </c>
      <c r="H573" s="389">
        <v>1183.85779</v>
      </c>
      <c r="I573" s="214"/>
      <c r="J573" s="51"/>
      <c r="K573" s="51"/>
      <c r="L573" s="51"/>
      <c r="M573" s="51"/>
      <c r="N573" s="51"/>
      <c r="S573" s="48"/>
      <c r="T573" s="49"/>
      <c r="U573" s="51"/>
      <c r="V573" s="51"/>
      <c r="W573" s="51"/>
    </row>
    <row r="574" spans="1:23">
      <c r="A574" s="11" t="str">
        <f t="shared" si="8"/>
        <v>Palouse Wind&amp;8</v>
      </c>
      <c r="B574" s="11" t="str">
        <f>VLOOKUP(C574,'Summation Index'!$A$2:$B$9956,2,FALSE)</f>
        <v>Palouse Wind</v>
      </c>
      <c r="C574" t="s">
        <v>255</v>
      </c>
      <c r="D574" t="s">
        <v>141</v>
      </c>
      <c r="E574">
        <v>2023</v>
      </c>
      <c r="F574">
        <v>8</v>
      </c>
      <c r="G574" s="390">
        <v>18538.8027</v>
      </c>
      <c r="H574" s="389">
        <v>1230.60571</v>
      </c>
      <c r="I574" s="214"/>
      <c r="J574" s="51"/>
      <c r="K574" s="51"/>
      <c r="L574" s="51"/>
      <c r="M574" s="51"/>
      <c r="N574" s="51"/>
      <c r="S574" s="48"/>
      <c r="T574" s="49"/>
      <c r="U574" s="51"/>
      <c r="V574" s="51"/>
      <c r="W574" s="51"/>
    </row>
    <row r="575" spans="1:23">
      <c r="A575" s="11" t="str">
        <f t="shared" si="8"/>
        <v>Palouse Wind&amp;9</v>
      </c>
      <c r="B575" s="11" t="str">
        <f>VLOOKUP(C575,'Summation Index'!$A$2:$B$9956,2,FALSE)</f>
        <v>Palouse Wind</v>
      </c>
      <c r="C575" t="s">
        <v>255</v>
      </c>
      <c r="D575" t="s">
        <v>141</v>
      </c>
      <c r="E575">
        <v>2023</v>
      </c>
      <c r="F575">
        <v>9</v>
      </c>
      <c r="G575" s="390">
        <v>20841.081999999999</v>
      </c>
      <c r="H575" s="389">
        <v>1383.431</v>
      </c>
      <c r="I575" s="214"/>
      <c r="J575" s="51"/>
      <c r="K575" s="51"/>
      <c r="L575" s="51"/>
      <c r="M575" s="51"/>
      <c r="N575" s="51"/>
      <c r="S575" s="48"/>
      <c r="T575" s="49"/>
      <c r="U575" s="51"/>
      <c r="V575" s="51"/>
      <c r="W575" s="51"/>
    </row>
    <row r="576" spans="1:23">
      <c r="A576" s="11" t="str">
        <f t="shared" si="8"/>
        <v>Palouse Wind&amp;10</v>
      </c>
      <c r="B576" s="11" t="str">
        <f>VLOOKUP(C576,'Summation Index'!$A$2:$B$9956,2,FALSE)</f>
        <v>Palouse Wind</v>
      </c>
      <c r="C576" t="s">
        <v>255</v>
      </c>
      <c r="D576" t="s">
        <v>141</v>
      </c>
      <c r="E576">
        <v>2023</v>
      </c>
      <c r="F576">
        <v>10</v>
      </c>
      <c r="G576" s="390">
        <v>29422.19</v>
      </c>
      <c r="H576" s="389">
        <v>1953.04492</v>
      </c>
      <c r="I576" s="214"/>
      <c r="J576" s="51"/>
      <c r="K576" s="51"/>
      <c r="L576" s="51"/>
      <c r="M576" s="51"/>
      <c r="N576" s="51"/>
      <c r="S576" s="48"/>
      <c r="T576" s="49"/>
      <c r="U576" s="51"/>
      <c r="V576" s="51"/>
      <c r="W576" s="51"/>
    </row>
    <row r="577" spans="1:23">
      <c r="A577" s="11" t="str">
        <f t="shared" si="8"/>
        <v>Palouse Wind&amp;11</v>
      </c>
      <c r="B577" s="11" t="str">
        <f>VLOOKUP(C577,'Summation Index'!$A$2:$B$9956,2,FALSE)</f>
        <v>Palouse Wind</v>
      </c>
      <c r="C577" t="s">
        <v>255</v>
      </c>
      <c r="D577" t="s">
        <v>141</v>
      </c>
      <c r="E577">
        <v>2023</v>
      </c>
      <c r="F577">
        <v>11</v>
      </c>
      <c r="G577" s="390">
        <v>35393.75</v>
      </c>
      <c r="H577" s="389">
        <v>2349.4372600000002</v>
      </c>
      <c r="I577" s="214"/>
      <c r="J577" s="51"/>
      <c r="K577" s="51"/>
      <c r="L577" s="51"/>
      <c r="M577" s="51"/>
      <c r="N577" s="51"/>
      <c r="S577" s="48"/>
      <c r="T577" s="49"/>
      <c r="U577" s="51"/>
      <c r="V577" s="51"/>
      <c r="W577" s="51"/>
    </row>
    <row r="578" spans="1:23">
      <c r="A578" s="11" t="str">
        <f t="shared" si="8"/>
        <v>Palouse Wind&amp;12</v>
      </c>
      <c r="B578" s="11" t="str">
        <f>VLOOKUP(C578,'Summation Index'!$A$2:$B$9956,2,FALSE)</f>
        <v>Palouse Wind</v>
      </c>
      <c r="C578" t="s">
        <v>255</v>
      </c>
      <c r="D578" t="s">
        <v>141</v>
      </c>
      <c r="E578">
        <v>2023</v>
      </c>
      <c r="F578">
        <v>12</v>
      </c>
      <c r="G578" s="390">
        <v>28692.04</v>
      </c>
      <c r="H578" s="389">
        <v>1904.5775100000001</v>
      </c>
      <c r="I578" s="214"/>
      <c r="J578" s="51"/>
      <c r="K578" s="51"/>
      <c r="L578" s="51"/>
      <c r="M578" s="51"/>
      <c r="N578" s="51"/>
      <c r="S578" s="48"/>
      <c r="T578" s="49"/>
      <c r="U578" s="51"/>
      <c r="V578" s="51"/>
      <c r="W578" s="51"/>
    </row>
    <row r="579" spans="1:23">
      <c r="A579" s="11" t="str">
        <f t="shared" si="8"/>
        <v>Small Power&amp;1</v>
      </c>
      <c r="B579" s="11" t="str">
        <f>VLOOKUP(C579,'Summation Index'!$A$2:$B$9956,2,FALSE)</f>
        <v>Small Power</v>
      </c>
      <c r="C579" t="s">
        <v>256</v>
      </c>
      <c r="D579" t="s">
        <v>141</v>
      </c>
      <c r="E579">
        <v>2023</v>
      </c>
      <c r="F579">
        <v>1</v>
      </c>
      <c r="G579" s="390">
        <v>0</v>
      </c>
      <c r="H579" s="389">
        <v>0</v>
      </c>
      <c r="I579" s="214"/>
      <c r="J579" s="51"/>
      <c r="K579" s="51"/>
      <c r="L579" s="51"/>
      <c r="M579" s="51"/>
      <c r="N579" s="51"/>
      <c r="S579" s="48"/>
      <c r="T579" s="49"/>
      <c r="U579" s="51"/>
      <c r="V579" s="51"/>
      <c r="W579" s="51"/>
    </row>
    <row r="580" spans="1:23">
      <c r="A580" s="11" t="str">
        <f t="shared" si="8"/>
        <v>Small Power&amp;2</v>
      </c>
      <c r="B580" s="11" t="str">
        <f>VLOOKUP(C580,'Summation Index'!$A$2:$B$9956,2,FALSE)</f>
        <v>Small Power</v>
      </c>
      <c r="C580" t="s">
        <v>256</v>
      </c>
      <c r="D580" t="s">
        <v>141</v>
      </c>
      <c r="E580">
        <v>2023</v>
      </c>
      <c r="F580">
        <v>2</v>
      </c>
      <c r="G580" s="390">
        <v>0</v>
      </c>
      <c r="H580" s="389">
        <v>0</v>
      </c>
      <c r="I580" s="214"/>
      <c r="J580" s="51"/>
      <c r="K580" s="51"/>
      <c r="L580" s="51"/>
      <c r="M580" s="51"/>
      <c r="N580" s="51"/>
      <c r="S580" s="48"/>
      <c r="T580" s="49"/>
      <c r="U580" s="51"/>
      <c r="V580" s="51"/>
      <c r="W580" s="51"/>
    </row>
    <row r="581" spans="1:23">
      <c r="A581" s="11" t="str">
        <f t="shared" si="8"/>
        <v>Small Power&amp;3</v>
      </c>
      <c r="B581" s="11" t="str">
        <f>VLOOKUP(C581,'Summation Index'!$A$2:$B$9956,2,FALSE)</f>
        <v>Small Power</v>
      </c>
      <c r="C581" t="s">
        <v>256</v>
      </c>
      <c r="D581" t="s">
        <v>141</v>
      </c>
      <c r="E581">
        <v>2023</v>
      </c>
      <c r="F581">
        <v>3</v>
      </c>
      <c r="G581" s="390">
        <v>0</v>
      </c>
      <c r="H581" s="389">
        <v>0</v>
      </c>
      <c r="I581" s="214"/>
      <c r="J581" s="51"/>
      <c r="K581" s="51"/>
      <c r="L581" s="51"/>
      <c r="M581" s="51"/>
      <c r="N581" s="51"/>
      <c r="S581" s="48"/>
      <c r="T581" s="49"/>
      <c r="U581" s="51"/>
      <c r="V581" s="51"/>
      <c r="W581" s="51"/>
    </row>
    <row r="582" spans="1:23">
      <c r="A582" s="11" t="str">
        <f t="shared" si="8"/>
        <v>Small Power&amp;4</v>
      </c>
      <c r="B582" s="11" t="str">
        <f>VLOOKUP(C582,'Summation Index'!$A$2:$B$9956,2,FALSE)</f>
        <v>Small Power</v>
      </c>
      <c r="C582" t="s">
        <v>256</v>
      </c>
      <c r="D582" t="s">
        <v>141</v>
      </c>
      <c r="E582">
        <v>2023</v>
      </c>
      <c r="F582">
        <v>4</v>
      </c>
      <c r="G582" s="390">
        <v>0</v>
      </c>
      <c r="H582" s="389">
        <v>0</v>
      </c>
      <c r="I582" s="214"/>
      <c r="J582" s="51"/>
      <c r="K582" s="51"/>
      <c r="L582" s="51"/>
      <c r="M582" s="51"/>
      <c r="N582" s="51"/>
      <c r="S582" s="48"/>
      <c r="T582" s="49"/>
      <c r="U582" s="51"/>
      <c r="V582" s="51"/>
      <c r="W582" s="51"/>
    </row>
    <row r="583" spans="1:23">
      <c r="A583" s="11" t="str">
        <f t="shared" si="8"/>
        <v>Small Power&amp;5</v>
      </c>
      <c r="B583" s="11" t="str">
        <f>VLOOKUP(C583,'Summation Index'!$A$2:$B$9956,2,FALSE)</f>
        <v>Small Power</v>
      </c>
      <c r="C583" t="s">
        <v>256</v>
      </c>
      <c r="D583" t="s">
        <v>141</v>
      </c>
      <c r="E583">
        <v>2023</v>
      </c>
      <c r="F583">
        <v>5</v>
      </c>
      <c r="G583" s="390">
        <v>4.5681599999999998</v>
      </c>
      <c r="H583" s="389">
        <v>7.6790769999999994E-2</v>
      </c>
      <c r="I583" s="214"/>
      <c r="J583" s="51"/>
      <c r="K583" s="51"/>
      <c r="L583" s="51"/>
      <c r="M583" s="51"/>
      <c r="N583" s="51"/>
      <c r="S583" s="48"/>
      <c r="T583" s="49"/>
      <c r="U583" s="51"/>
      <c r="V583" s="51"/>
      <c r="W583" s="51"/>
    </row>
    <row r="584" spans="1:23">
      <c r="A584" s="11" t="str">
        <f t="shared" si="8"/>
        <v>Small Power&amp;6</v>
      </c>
      <c r="B584" s="11" t="str">
        <f>VLOOKUP(C584,'Summation Index'!$A$2:$B$9956,2,FALSE)</f>
        <v>Small Power</v>
      </c>
      <c r="C584" t="s">
        <v>256</v>
      </c>
      <c r="D584" t="s">
        <v>141</v>
      </c>
      <c r="E584">
        <v>2023</v>
      </c>
      <c r="F584">
        <v>6</v>
      </c>
      <c r="G584" s="390">
        <v>1.8288</v>
      </c>
      <c r="H584" s="389">
        <v>3.0742127399999999E-2</v>
      </c>
      <c r="I584" s="214"/>
      <c r="J584" s="51"/>
      <c r="K584" s="51"/>
      <c r="L584" s="51"/>
      <c r="M584" s="51"/>
      <c r="N584" s="51"/>
      <c r="S584" s="48"/>
      <c r="T584" s="49"/>
      <c r="U584" s="51"/>
      <c r="V584" s="51"/>
      <c r="W584" s="51"/>
    </row>
    <row r="585" spans="1:23">
      <c r="A585" s="11" t="str">
        <f t="shared" si="8"/>
        <v>Small Power&amp;7</v>
      </c>
      <c r="B585" s="11" t="str">
        <f>VLOOKUP(C585,'Summation Index'!$A$2:$B$9956,2,FALSE)</f>
        <v>Small Power</v>
      </c>
      <c r="C585" t="s">
        <v>256</v>
      </c>
      <c r="D585" t="s">
        <v>141</v>
      </c>
      <c r="E585">
        <v>2023</v>
      </c>
      <c r="F585">
        <v>7</v>
      </c>
      <c r="G585" s="390">
        <v>24.269279999999998</v>
      </c>
      <c r="H585" s="389">
        <v>0.40796658400000002</v>
      </c>
      <c r="I585" s="214"/>
      <c r="J585" s="51"/>
      <c r="K585" s="51"/>
      <c r="L585" s="51"/>
      <c r="M585" s="51"/>
      <c r="N585" s="51"/>
      <c r="S585" s="48"/>
      <c r="T585" s="49"/>
      <c r="U585" s="51"/>
      <c r="V585" s="51"/>
      <c r="W585" s="51"/>
    </row>
    <row r="586" spans="1:23">
      <c r="A586" s="11" t="str">
        <f t="shared" si="8"/>
        <v>Small Power&amp;8</v>
      </c>
      <c r="B586" s="11" t="str">
        <f>VLOOKUP(C586,'Summation Index'!$A$2:$B$9956,2,FALSE)</f>
        <v>Small Power</v>
      </c>
      <c r="C586" t="s">
        <v>256</v>
      </c>
      <c r="D586" t="s">
        <v>141</v>
      </c>
      <c r="E586">
        <v>2023</v>
      </c>
      <c r="F586">
        <v>8</v>
      </c>
      <c r="G586" s="390">
        <v>12.40992</v>
      </c>
      <c r="H586" s="389">
        <v>0.20861075800000001</v>
      </c>
      <c r="I586" s="214"/>
      <c r="J586" s="51"/>
      <c r="K586" s="51"/>
      <c r="L586" s="51"/>
      <c r="M586" s="51"/>
      <c r="N586" s="51"/>
      <c r="S586" s="48"/>
      <c r="T586" s="49"/>
      <c r="U586" s="51"/>
      <c r="V586" s="51"/>
      <c r="W586" s="51"/>
    </row>
    <row r="587" spans="1:23">
      <c r="A587" s="11" t="str">
        <f t="shared" si="8"/>
        <v>Small Power&amp;9</v>
      </c>
      <c r="B587" s="11" t="str">
        <f>VLOOKUP(C587,'Summation Index'!$A$2:$B$9956,2,FALSE)</f>
        <v>Small Power</v>
      </c>
      <c r="C587" t="s">
        <v>256</v>
      </c>
      <c r="D587" t="s">
        <v>141</v>
      </c>
      <c r="E587">
        <v>2023</v>
      </c>
      <c r="F587">
        <v>9</v>
      </c>
      <c r="G587" s="390">
        <v>0</v>
      </c>
      <c r="H587" s="389">
        <v>0</v>
      </c>
      <c r="I587" s="214"/>
      <c r="J587" s="51"/>
      <c r="K587" s="51"/>
      <c r="L587" s="51"/>
      <c r="M587" s="51"/>
      <c r="N587" s="51"/>
      <c r="S587" s="48"/>
      <c r="T587" s="49"/>
      <c r="U587" s="51"/>
      <c r="V587" s="51"/>
      <c r="W587" s="51"/>
    </row>
    <row r="588" spans="1:23">
      <c r="A588" s="11" t="str">
        <f t="shared" si="8"/>
        <v>Small Power&amp;10</v>
      </c>
      <c r="B588" s="11" t="str">
        <f>VLOOKUP(C588,'Summation Index'!$A$2:$B$9956,2,FALSE)</f>
        <v>Small Power</v>
      </c>
      <c r="C588" t="s">
        <v>256</v>
      </c>
      <c r="D588" t="s">
        <v>141</v>
      </c>
      <c r="E588">
        <v>2023</v>
      </c>
      <c r="F588">
        <v>10</v>
      </c>
      <c r="G588" s="390">
        <v>0</v>
      </c>
      <c r="H588" s="389">
        <v>0</v>
      </c>
      <c r="I588" s="214"/>
      <c r="J588" s="51"/>
      <c r="K588" s="51"/>
      <c r="L588" s="51"/>
      <c r="M588" s="51"/>
      <c r="N588" s="51"/>
      <c r="S588" s="48"/>
      <c r="T588" s="49"/>
      <c r="U588" s="51"/>
      <c r="V588" s="51"/>
      <c r="W588" s="51"/>
    </row>
    <row r="589" spans="1:23">
      <c r="A589" s="11" t="str">
        <f t="shared" si="8"/>
        <v>Small Power&amp;11</v>
      </c>
      <c r="B589" s="11" t="str">
        <f>VLOOKUP(C589,'Summation Index'!$A$2:$B$9956,2,FALSE)</f>
        <v>Small Power</v>
      </c>
      <c r="C589" t="s">
        <v>256</v>
      </c>
      <c r="D589" t="s">
        <v>141</v>
      </c>
      <c r="E589">
        <v>2023</v>
      </c>
      <c r="F589">
        <v>11</v>
      </c>
      <c r="G589" s="390">
        <v>0</v>
      </c>
      <c r="H589" s="389">
        <v>0</v>
      </c>
      <c r="I589" s="214"/>
      <c r="J589" s="51"/>
      <c r="K589" s="51"/>
      <c r="L589" s="51"/>
      <c r="M589" s="51"/>
      <c r="N589" s="51"/>
      <c r="S589" s="48"/>
      <c r="T589" s="49"/>
      <c r="U589" s="51"/>
      <c r="V589" s="51"/>
      <c r="W589" s="51"/>
    </row>
    <row r="590" spans="1:23">
      <c r="A590" s="11" t="str">
        <f t="shared" si="8"/>
        <v>Small Power&amp;12</v>
      </c>
      <c r="B590" s="11" t="str">
        <f>VLOOKUP(C590,'Summation Index'!$A$2:$B$9956,2,FALSE)</f>
        <v>Small Power</v>
      </c>
      <c r="C590" t="s">
        <v>256</v>
      </c>
      <c r="D590" t="s">
        <v>141</v>
      </c>
      <c r="E590">
        <v>2023</v>
      </c>
      <c r="F590">
        <v>12</v>
      </c>
      <c r="G590" s="390">
        <v>0</v>
      </c>
      <c r="H590" s="389">
        <v>0</v>
      </c>
      <c r="I590" s="214"/>
      <c r="J590" s="51"/>
      <c r="K590" s="51"/>
      <c r="L590" s="51"/>
      <c r="M590" s="51"/>
      <c r="N590" s="51"/>
      <c r="S590" s="48"/>
      <c r="T590" s="49"/>
      <c r="U590" s="51"/>
      <c r="V590" s="51"/>
      <c r="W590" s="51"/>
    </row>
    <row r="591" spans="1:23">
      <c r="A591" s="11" t="str">
        <f t="shared" ref="A591:A654" si="9">B591&amp;"&amp;"&amp;F591</f>
        <v>Post Falls&amp;1</v>
      </c>
      <c r="B591" s="11" t="str">
        <f>VLOOKUP(C591,'Summation Index'!$A$2:$B$9956,2,FALSE)</f>
        <v>Post Falls</v>
      </c>
      <c r="C591" t="s">
        <v>257</v>
      </c>
      <c r="D591" t="s">
        <v>141</v>
      </c>
      <c r="E591">
        <v>2023</v>
      </c>
      <c r="F591">
        <v>1</v>
      </c>
      <c r="G591" s="390">
        <v>7279.9219999999996</v>
      </c>
      <c r="H591" s="389">
        <v>0</v>
      </c>
      <c r="I591" s="214"/>
      <c r="J591" s="51"/>
      <c r="K591" s="51"/>
      <c r="L591" s="51"/>
      <c r="M591" s="51"/>
      <c r="N591" s="51"/>
      <c r="S591" s="48"/>
      <c r="T591" s="49"/>
      <c r="U591" s="51"/>
      <c r="V591" s="51"/>
      <c r="W591" s="51"/>
    </row>
    <row r="592" spans="1:23">
      <c r="A592" s="11" t="str">
        <f t="shared" si="9"/>
        <v>Post Falls&amp;2</v>
      </c>
      <c r="B592" s="11" t="str">
        <f>VLOOKUP(C592,'Summation Index'!$A$2:$B$9956,2,FALSE)</f>
        <v>Post Falls</v>
      </c>
      <c r="C592" t="s">
        <v>257</v>
      </c>
      <c r="D592" t="s">
        <v>141</v>
      </c>
      <c r="E592">
        <v>2023</v>
      </c>
      <c r="F592">
        <v>2</v>
      </c>
      <c r="G592" s="390">
        <v>8342.6290000000008</v>
      </c>
      <c r="H592" s="389">
        <v>0</v>
      </c>
      <c r="I592" s="214"/>
      <c r="J592" s="51"/>
      <c r="K592" s="51"/>
      <c r="L592" s="51"/>
      <c r="M592" s="51"/>
      <c r="N592" s="51"/>
      <c r="S592" s="48"/>
      <c r="T592" s="49"/>
      <c r="U592" s="51"/>
      <c r="V592" s="51"/>
      <c r="W592" s="51"/>
    </row>
    <row r="593" spans="1:23">
      <c r="A593" s="11" t="str">
        <f t="shared" si="9"/>
        <v>Post Falls&amp;3</v>
      </c>
      <c r="B593" s="11" t="str">
        <f>VLOOKUP(C593,'Summation Index'!$A$2:$B$9956,2,FALSE)</f>
        <v>Post Falls</v>
      </c>
      <c r="C593" t="s">
        <v>257</v>
      </c>
      <c r="D593" t="s">
        <v>141</v>
      </c>
      <c r="E593">
        <v>2023</v>
      </c>
      <c r="F593">
        <v>3</v>
      </c>
      <c r="G593" s="390">
        <v>10245.502</v>
      </c>
      <c r="H593" s="389">
        <v>0</v>
      </c>
      <c r="I593" s="214"/>
      <c r="J593" s="51"/>
      <c r="K593" s="51"/>
      <c r="L593" s="51"/>
      <c r="M593" s="51"/>
      <c r="N593" s="51"/>
      <c r="S593" s="48"/>
      <c r="T593" s="49"/>
      <c r="U593" s="51"/>
      <c r="V593" s="51"/>
      <c r="W593" s="51"/>
    </row>
    <row r="594" spans="1:23">
      <c r="A594" s="11" t="str">
        <f t="shared" si="9"/>
        <v>Post Falls&amp;4</v>
      </c>
      <c r="B594" s="11" t="str">
        <f>VLOOKUP(C594,'Summation Index'!$A$2:$B$9956,2,FALSE)</f>
        <v>Post Falls</v>
      </c>
      <c r="C594" t="s">
        <v>257</v>
      </c>
      <c r="D594" t="s">
        <v>141</v>
      </c>
      <c r="E594">
        <v>2023</v>
      </c>
      <c r="F594">
        <v>4</v>
      </c>
      <c r="G594" s="390">
        <v>9764.6980000000003</v>
      </c>
      <c r="H594" s="389">
        <v>0</v>
      </c>
      <c r="I594" s="214"/>
      <c r="J594" s="51"/>
      <c r="K594" s="51"/>
      <c r="L594" s="51"/>
      <c r="M594" s="51"/>
      <c r="N594" s="51"/>
      <c r="S594" s="48"/>
      <c r="T594" s="49"/>
      <c r="U594" s="51"/>
      <c r="V594" s="51"/>
      <c r="W594" s="51"/>
    </row>
    <row r="595" spans="1:23">
      <c r="A595" s="11" t="str">
        <f t="shared" si="9"/>
        <v>Post Falls&amp;5</v>
      </c>
      <c r="B595" s="11" t="str">
        <f>VLOOKUP(C595,'Summation Index'!$A$2:$B$9956,2,FALSE)</f>
        <v>Post Falls</v>
      </c>
      <c r="C595" t="s">
        <v>257</v>
      </c>
      <c r="D595" t="s">
        <v>141</v>
      </c>
      <c r="E595">
        <v>2023</v>
      </c>
      <c r="F595">
        <v>5</v>
      </c>
      <c r="G595" s="390">
        <v>10287.671899999999</v>
      </c>
      <c r="H595" s="389">
        <v>0</v>
      </c>
      <c r="I595" s="214"/>
      <c r="J595" s="51"/>
      <c r="K595" s="51"/>
      <c r="L595" s="51"/>
      <c r="M595" s="51"/>
      <c r="N595" s="51"/>
      <c r="S595" s="48"/>
      <c r="T595" s="49"/>
      <c r="U595" s="51"/>
      <c r="V595" s="51"/>
      <c r="W595" s="51"/>
    </row>
    <row r="596" spans="1:23">
      <c r="A596" s="11" t="str">
        <f t="shared" si="9"/>
        <v>Post Falls&amp;6</v>
      </c>
      <c r="B596" s="11" t="str">
        <f>VLOOKUP(C596,'Summation Index'!$A$2:$B$9956,2,FALSE)</f>
        <v>Post Falls</v>
      </c>
      <c r="C596" t="s">
        <v>257</v>
      </c>
      <c r="D596" t="s">
        <v>141</v>
      </c>
      <c r="E596">
        <v>2023</v>
      </c>
      <c r="F596">
        <v>6</v>
      </c>
      <c r="G596" s="390">
        <v>9816.8989999999994</v>
      </c>
      <c r="H596" s="389">
        <v>0</v>
      </c>
      <c r="I596" s="214"/>
      <c r="J596" s="51"/>
      <c r="K596" s="51"/>
      <c r="L596" s="51"/>
      <c r="M596" s="51"/>
      <c r="N596" s="51"/>
      <c r="S596" s="48"/>
      <c r="T596" s="49"/>
      <c r="U596" s="51"/>
      <c r="V596" s="51"/>
      <c r="W596" s="51"/>
    </row>
    <row r="597" spans="1:23">
      <c r="A597" s="11" t="str">
        <f t="shared" si="9"/>
        <v>Post Falls&amp;7</v>
      </c>
      <c r="B597" s="11" t="str">
        <f>VLOOKUP(C597,'Summation Index'!$A$2:$B$9956,2,FALSE)</f>
        <v>Post Falls</v>
      </c>
      <c r="C597" t="s">
        <v>257</v>
      </c>
      <c r="D597" t="s">
        <v>141</v>
      </c>
      <c r="E597">
        <v>2023</v>
      </c>
      <c r="F597">
        <v>7</v>
      </c>
      <c r="G597" s="390">
        <v>4403.12842</v>
      </c>
      <c r="H597" s="389">
        <v>0</v>
      </c>
      <c r="I597" s="214"/>
      <c r="J597" s="51"/>
      <c r="K597" s="51"/>
      <c r="L597" s="51"/>
      <c r="M597" s="51"/>
      <c r="N597" s="51"/>
      <c r="S597" s="48"/>
      <c r="T597" s="49"/>
      <c r="U597" s="51"/>
      <c r="V597" s="51"/>
      <c r="W597" s="51"/>
    </row>
    <row r="598" spans="1:23">
      <c r="A598" s="11" t="str">
        <f t="shared" si="9"/>
        <v>Post Falls&amp;8</v>
      </c>
      <c r="B598" s="11" t="str">
        <f>VLOOKUP(C598,'Summation Index'!$A$2:$B$9956,2,FALSE)</f>
        <v>Post Falls</v>
      </c>
      <c r="C598" t="s">
        <v>257</v>
      </c>
      <c r="D598" t="s">
        <v>141</v>
      </c>
      <c r="E598">
        <v>2023</v>
      </c>
      <c r="F598">
        <v>8</v>
      </c>
      <c r="G598" s="390">
        <v>1277.0712900000001</v>
      </c>
      <c r="H598" s="389">
        <v>0</v>
      </c>
      <c r="I598" s="214"/>
      <c r="J598" s="51"/>
      <c r="K598" s="51"/>
      <c r="L598" s="51"/>
      <c r="M598" s="51"/>
      <c r="N598" s="51"/>
      <c r="S598" s="48"/>
      <c r="T598" s="49"/>
      <c r="U598" s="51"/>
      <c r="V598" s="51"/>
      <c r="W598" s="51"/>
    </row>
    <row r="599" spans="1:23">
      <c r="A599" s="11" t="str">
        <f t="shared" si="9"/>
        <v>Post Falls&amp;9</v>
      </c>
      <c r="B599" s="11" t="str">
        <f>VLOOKUP(C599,'Summation Index'!$A$2:$B$9956,2,FALSE)</f>
        <v>Post Falls</v>
      </c>
      <c r="C599" t="s">
        <v>257</v>
      </c>
      <c r="D599" t="s">
        <v>141</v>
      </c>
      <c r="E599">
        <v>2023</v>
      </c>
      <c r="F599">
        <v>9</v>
      </c>
      <c r="G599" s="390">
        <v>3550.4497099999999</v>
      </c>
      <c r="H599" s="389">
        <v>0</v>
      </c>
      <c r="I599" s="214"/>
      <c r="J599" s="51"/>
      <c r="K599" s="51"/>
      <c r="L599" s="51"/>
      <c r="M599" s="51"/>
      <c r="N599" s="51"/>
      <c r="S599" s="48"/>
      <c r="T599" s="49"/>
      <c r="U599" s="51"/>
      <c r="V599" s="51"/>
      <c r="W599" s="51"/>
    </row>
    <row r="600" spans="1:23">
      <c r="A600" s="11" t="str">
        <f t="shared" si="9"/>
        <v>Post Falls&amp;10</v>
      </c>
      <c r="B600" s="11" t="str">
        <f>VLOOKUP(C600,'Summation Index'!$A$2:$B$9956,2,FALSE)</f>
        <v>Post Falls</v>
      </c>
      <c r="C600" t="s">
        <v>257</v>
      </c>
      <c r="D600" t="s">
        <v>141</v>
      </c>
      <c r="E600">
        <v>2023</v>
      </c>
      <c r="F600">
        <v>10</v>
      </c>
      <c r="G600" s="390">
        <v>4977.08</v>
      </c>
      <c r="H600" s="389">
        <v>0</v>
      </c>
      <c r="I600" s="214"/>
      <c r="J600" s="51"/>
      <c r="K600" s="51"/>
      <c r="L600" s="51"/>
      <c r="M600" s="51"/>
      <c r="N600" s="51"/>
      <c r="S600" s="48"/>
      <c r="T600" s="49"/>
      <c r="U600" s="51"/>
      <c r="V600" s="51"/>
      <c r="W600" s="51"/>
    </row>
    <row r="601" spans="1:23">
      <c r="A601" s="11" t="str">
        <f t="shared" si="9"/>
        <v>Post Falls&amp;11</v>
      </c>
      <c r="B601" s="11" t="str">
        <f>VLOOKUP(C601,'Summation Index'!$A$2:$B$9956,2,FALSE)</f>
        <v>Post Falls</v>
      </c>
      <c r="C601" t="s">
        <v>257</v>
      </c>
      <c r="D601" t="s">
        <v>141</v>
      </c>
      <c r="E601">
        <v>2023</v>
      </c>
      <c r="F601">
        <v>11</v>
      </c>
      <c r="G601" s="390">
        <v>6583.8125</v>
      </c>
      <c r="H601" s="389">
        <v>0</v>
      </c>
      <c r="I601" s="214"/>
      <c r="J601" s="51"/>
      <c r="K601" s="51"/>
      <c r="L601" s="51"/>
      <c r="M601" s="51"/>
      <c r="N601" s="51"/>
      <c r="S601" s="48"/>
      <c r="T601" s="49"/>
      <c r="U601" s="51"/>
      <c r="V601" s="51"/>
      <c r="W601" s="51"/>
    </row>
    <row r="602" spans="1:23">
      <c r="A602" s="11" t="str">
        <f t="shared" si="9"/>
        <v>Post Falls&amp;12</v>
      </c>
      <c r="B602" s="11" t="str">
        <f>VLOOKUP(C602,'Summation Index'!$A$2:$B$9956,2,FALSE)</f>
        <v>Post Falls</v>
      </c>
      <c r="C602" t="s">
        <v>257</v>
      </c>
      <c r="D602" t="s">
        <v>141</v>
      </c>
      <c r="E602">
        <v>2023</v>
      </c>
      <c r="F602">
        <v>12</v>
      </c>
      <c r="G602" s="390">
        <v>7296.1559999999999</v>
      </c>
      <c r="H602" s="389">
        <v>0</v>
      </c>
      <c r="I602" s="214"/>
      <c r="J602" s="51"/>
      <c r="K602" s="51"/>
      <c r="L602" s="51"/>
      <c r="M602" s="51"/>
      <c r="N602" s="51"/>
      <c r="S602" s="48"/>
      <c r="T602" s="49"/>
      <c r="U602" s="51"/>
      <c r="V602" s="51"/>
      <c r="W602" s="51"/>
    </row>
    <row r="603" spans="1:23">
      <c r="A603" s="11" t="str">
        <f t="shared" si="9"/>
        <v>Priest Rapids&amp;1</v>
      </c>
      <c r="B603" s="11" t="str">
        <f>VLOOKUP(C603,'Summation Index'!$A$2:$B$9956,2,FALSE)</f>
        <v>Priest Rapids</v>
      </c>
      <c r="C603" t="s">
        <v>258</v>
      </c>
      <c r="D603" t="s">
        <v>141</v>
      </c>
      <c r="E603">
        <v>2023</v>
      </c>
      <c r="F603">
        <v>1</v>
      </c>
      <c r="G603" s="390">
        <v>17299.228500000001</v>
      </c>
      <c r="H603" s="389">
        <v>842.29939999999999</v>
      </c>
      <c r="I603" s="214"/>
      <c r="J603" s="51"/>
      <c r="K603" s="51"/>
      <c r="L603" s="51"/>
      <c r="M603" s="51"/>
      <c r="N603" s="51"/>
      <c r="S603" s="48"/>
      <c r="T603" s="49"/>
      <c r="U603" s="51"/>
      <c r="V603" s="51"/>
      <c r="W603" s="51"/>
    </row>
    <row r="604" spans="1:23">
      <c r="A604" s="11" t="str">
        <f t="shared" si="9"/>
        <v>Priest Rapids&amp;2</v>
      </c>
      <c r="B604" s="11" t="str">
        <f>VLOOKUP(C604,'Summation Index'!$A$2:$B$9956,2,FALSE)</f>
        <v>Priest Rapids</v>
      </c>
      <c r="C604" t="s">
        <v>258</v>
      </c>
      <c r="D604" t="s">
        <v>141</v>
      </c>
      <c r="E604">
        <v>2023</v>
      </c>
      <c r="F604">
        <v>2</v>
      </c>
      <c r="G604" s="390">
        <v>13141.9</v>
      </c>
      <c r="H604" s="389">
        <v>855.66909999999996</v>
      </c>
      <c r="I604" s="214"/>
      <c r="J604" s="51"/>
      <c r="K604" s="51"/>
      <c r="L604" s="51"/>
      <c r="M604" s="51"/>
      <c r="N604" s="51"/>
      <c r="S604" s="48"/>
      <c r="T604" s="49"/>
      <c r="U604" s="51"/>
      <c r="V604" s="51"/>
      <c r="W604" s="51"/>
    </row>
    <row r="605" spans="1:23">
      <c r="A605" s="11" t="str">
        <f t="shared" si="9"/>
        <v>Priest Rapids&amp;3</v>
      </c>
      <c r="B605" s="11" t="str">
        <f>VLOOKUP(C605,'Summation Index'!$A$2:$B$9956,2,FALSE)</f>
        <v>Priest Rapids</v>
      </c>
      <c r="C605" t="s">
        <v>258</v>
      </c>
      <c r="D605" t="s">
        <v>141</v>
      </c>
      <c r="E605">
        <v>2023</v>
      </c>
      <c r="F605">
        <v>3</v>
      </c>
      <c r="G605" s="390">
        <v>13492.551799999999</v>
      </c>
      <c r="H605" s="389">
        <v>863.79315199999996</v>
      </c>
      <c r="I605" s="214"/>
      <c r="J605" s="51"/>
      <c r="K605" s="51"/>
      <c r="L605" s="51"/>
      <c r="M605" s="51"/>
      <c r="N605" s="51"/>
      <c r="S605" s="48"/>
      <c r="T605" s="49"/>
      <c r="U605" s="51"/>
      <c r="V605" s="51"/>
      <c r="W605" s="51"/>
    </row>
    <row r="606" spans="1:23">
      <c r="A606" s="11" t="str">
        <f t="shared" si="9"/>
        <v>Priest Rapids&amp;4</v>
      </c>
      <c r="B606" s="11" t="str">
        <f>VLOOKUP(C606,'Summation Index'!$A$2:$B$9956,2,FALSE)</f>
        <v>Priest Rapids</v>
      </c>
      <c r="C606" t="s">
        <v>258</v>
      </c>
      <c r="D606" t="s">
        <v>141</v>
      </c>
      <c r="E606">
        <v>2023</v>
      </c>
      <c r="F606">
        <v>4</v>
      </c>
      <c r="G606" s="390">
        <v>15213.06</v>
      </c>
      <c r="H606" s="389">
        <v>815.72429999999997</v>
      </c>
      <c r="I606" s="214"/>
      <c r="J606" s="51"/>
      <c r="K606" s="51"/>
      <c r="L606" s="51"/>
      <c r="M606" s="51"/>
      <c r="N606" s="51"/>
      <c r="S606" s="48"/>
      <c r="T606" s="49"/>
      <c r="U606" s="51"/>
      <c r="V606" s="51"/>
      <c r="W606" s="51"/>
    </row>
    <row r="607" spans="1:23">
      <c r="A607" s="11" t="str">
        <f t="shared" si="9"/>
        <v>Priest Rapids&amp;5</v>
      </c>
      <c r="B607" s="11" t="str">
        <f>VLOOKUP(C607,'Summation Index'!$A$2:$B$9956,2,FALSE)</f>
        <v>Priest Rapids</v>
      </c>
      <c r="C607" t="s">
        <v>258</v>
      </c>
      <c r="D607" t="s">
        <v>141</v>
      </c>
      <c r="E607">
        <v>2023</v>
      </c>
      <c r="F607">
        <v>5</v>
      </c>
      <c r="G607" s="390">
        <v>18384.835899999998</v>
      </c>
      <c r="H607" s="389">
        <v>815.18359999999996</v>
      </c>
      <c r="I607" s="214"/>
      <c r="J607" s="51"/>
      <c r="K607" s="51"/>
      <c r="L607" s="51"/>
      <c r="M607" s="51"/>
      <c r="N607" s="51"/>
      <c r="S607" s="48"/>
      <c r="T607" s="49"/>
      <c r="U607" s="51"/>
      <c r="V607" s="51"/>
      <c r="W607" s="51"/>
    </row>
    <row r="608" spans="1:23">
      <c r="A608" s="11" t="str">
        <f t="shared" si="9"/>
        <v>Priest Rapids&amp;6</v>
      </c>
      <c r="B608" s="11" t="str">
        <f>VLOOKUP(C608,'Summation Index'!$A$2:$B$9956,2,FALSE)</f>
        <v>Priest Rapids</v>
      </c>
      <c r="C608" t="s">
        <v>258</v>
      </c>
      <c r="D608" t="s">
        <v>141</v>
      </c>
      <c r="E608">
        <v>2023</v>
      </c>
      <c r="F608">
        <v>6</v>
      </c>
      <c r="G608" s="390">
        <v>17437.031299999999</v>
      </c>
      <c r="H608" s="389">
        <v>806.63710000000003</v>
      </c>
      <c r="I608" s="214"/>
      <c r="J608" s="51"/>
      <c r="K608" s="51"/>
      <c r="L608" s="51"/>
      <c r="M608" s="51"/>
      <c r="N608" s="51"/>
      <c r="S608" s="48"/>
      <c r="T608" s="49"/>
      <c r="U608" s="51"/>
      <c r="V608" s="51"/>
      <c r="W608" s="51"/>
    </row>
    <row r="609" spans="1:23">
      <c r="A609" s="11" t="str">
        <f t="shared" si="9"/>
        <v>Priest Rapids&amp;7</v>
      </c>
      <c r="B609" s="11" t="str">
        <f>VLOOKUP(C609,'Summation Index'!$A$2:$B$9956,2,FALSE)</f>
        <v>Priest Rapids</v>
      </c>
      <c r="C609" t="s">
        <v>258</v>
      </c>
      <c r="D609" t="s">
        <v>141</v>
      </c>
      <c r="E609">
        <v>2023</v>
      </c>
      <c r="F609">
        <v>7</v>
      </c>
      <c r="G609" s="390">
        <v>16509.695299999999</v>
      </c>
      <c r="H609" s="389">
        <v>806.66369999999995</v>
      </c>
      <c r="I609" s="214"/>
      <c r="J609" s="51"/>
      <c r="K609" s="51"/>
      <c r="L609" s="51"/>
      <c r="M609" s="51"/>
      <c r="N609" s="51"/>
      <c r="S609" s="48"/>
      <c r="T609" s="49"/>
      <c r="U609" s="51"/>
      <c r="V609" s="51"/>
      <c r="W609" s="51"/>
    </row>
    <row r="610" spans="1:23">
      <c r="A610" s="11" t="str">
        <f t="shared" si="9"/>
        <v>Priest Rapids&amp;8</v>
      </c>
      <c r="B610" s="11" t="str">
        <f>VLOOKUP(C610,'Summation Index'!$A$2:$B$9956,2,FALSE)</f>
        <v>Priest Rapids</v>
      </c>
      <c r="C610" t="s">
        <v>258</v>
      </c>
      <c r="D610" t="s">
        <v>141</v>
      </c>
      <c r="E610">
        <v>2023</v>
      </c>
      <c r="F610">
        <v>8</v>
      </c>
      <c r="G610" s="390">
        <v>12343.499</v>
      </c>
      <c r="H610" s="389">
        <v>791.95889999999997</v>
      </c>
      <c r="I610" s="214"/>
      <c r="J610" s="51"/>
      <c r="K610" s="51"/>
      <c r="L610" s="51"/>
      <c r="M610" s="51"/>
      <c r="N610" s="51"/>
      <c r="S610" s="48"/>
      <c r="T610" s="49"/>
      <c r="U610" s="51"/>
      <c r="V610" s="51"/>
      <c r="W610" s="51"/>
    </row>
    <row r="611" spans="1:23">
      <c r="A611" s="11" t="str">
        <f t="shared" si="9"/>
        <v>Priest Rapids&amp;9</v>
      </c>
      <c r="B611" s="11" t="str">
        <f>VLOOKUP(C611,'Summation Index'!$A$2:$B$9956,2,FALSE)</f>
        <v>Priest Rapids</v>
      </c>
      <c r="C611" t="s">
        <v>258</v>
      </c>
      <c r="D611" t="s">
        <v>141</v>
      </c>
      <c r="E611">
        <v>2023</v>
      </c>
      <c r="F611">
        <v>9</v>
      </c>
      <c r="G611" s="390">
        <v>9973.7639999999992</v>
      </c>
      <c r="H611" s="389">
        <v>879.38679999999999</v>
      </c>
      <c r="I611" s="214"/>
      <c r="J611" s="51"/>
      <c r="K611" s="51"/>
      <c r="L611" s="51"/>
      <c r="M611" s="51"/>
      <c r="N611" s="51"/>
      <c r="S611" s="48"/>
      <c r="T611" s="49"/>
      <c r="U611" s="51"/>
      <c r="V611" s="51"/>
      <c r="W611" s="51"/>
    </row>
    <row r="612" spans="1:23">
      <c r="A612" s="11" t="str">
        <f t="shared" si="9"/>
        <v>Priest Rapids&amp;10</v>
      </c>
      <c r="B612" s="11" t="str">
        <f>VLOOKUP(C612,'Summation Index'!$A$2:$B$9956,2,FALSE)</f>
        <v>Priest Rapids</v>
      </c>
      <c r="C612" t="s">
        <v>258</v>
      </c>
      <c r="D612" t="s">
        <v>141</v>
      </c>
      <c r="E612">
        <v>2023</v>
      </c>
      <c r="F612">
        <v>10</v>
      </c>
      <c r="G612" s="390">
        <v>10362.618200000001</v>
      </c>
      <c r="H612" s="389">
        <v>886.72924799999998</v>
      </c>
      <c r="I612" s="214"/>
      <c r="J612" s="51"/>
      <c r="K612" s="51"/>
      <c r="L612" s="51"/>
      <c r="M612" s="51"/>
      <c r="N612" s="51"/>
      <c r="S612" s="48"/>
      <c r="T612" s="49"/>
      <c r="U612" s="51"/>
      <c r="V612" s="51"/>
      <c r="W612" s="51"/>
    </row>
    <row r="613" spans="1:23">
      <c r="A613" s="11" t="str">
        <f t="shared" si="9"/>
        <v>Priest Rapids&amp;11</v>
      </c>
      <c r="B613" s="11" t="str">
        <f>VLOOKUP(C613,'Summation Index'!$A$2:$B$9956,2,FALSE)</f>
        <v>Priest Rapids</v>
      </c>
      <c r="C613" t="s">
        <v>258</v>
      </c>
      <c r="D613" t="s">
        <v>141</v>
      </c>
      <c r="E613">
        <v>2023</v>
      </c>
      <c r="F613">
        <v>11</v>
      </c>
      <c r="G613" s="390">
        <v>13057.3076</v>
      </c>
      <c r="H613" s="389">
        <v>865.69949999999994</v>
      </c>
      <c r="I613" s="214"/>
      <c r="J613" s="51"/>
      <c r="K613" s="51"/>
      <c r="L613" s="51"/>
      <c r="M613" s="51"/>
      <c r="N613" s="51"/>
      <c r="S613" s="48"/>
      <c r="T613" s="49"/>
      <c r="U613" s="51"/>
      <c r="V613" s="51"/>
      <c r="W613" s="51"/>
    </row>
    <row r="614" spans="1:23">
      <c r="A614" s="11" t="str">
        <f t="shared" si="9"/>
        <v>Priest Rapids&amp;12</v>
      </c>
      <c r="B614" s="11" t="str">
        <f>VLOOKUP(C614,'Summation Index'!$A$2:$B$9956,2,FALSE)</f>
        <v>Priest Rapids</v>
      </c>
      <c r="C614" t="s">
        <v>258</v>
      </c>
      <c r="D614" t="s">
        <v>141</v>
      </c>
      <c r="E614">
        <v>2023</v>
      </c>
      <c r="F614">
        <v>12</v>
      </c>
      <c r="G614" s="390">
        <v>14860.1348</v>
      </c>
      <c r="H614" s="389">
        <v>855.79516599999999</v>
      </c>
      <c r="I614" s="214"/>
      <c r="J614" s="51"/>
      <c r="K614" s="51"/>
      <c r="L614" s="51"/>
      <c r="M614" s="51"/>
      <c r="N614" s="51"/>
      <c r="S614" s="48"/>
      <c r="T614" s="49"/>
      <c r="U614" s="51"/>
      <c r="V614" s="51"/>
      <c r="W614" s="51"/>
    </row>
    <row r="615" spans="1:23">
      <c r="A615" s="11" t="str">
        <f t="shared" si="9"/>
        <v>Rathdrum&amp;1</v>
      </c>
      <c r="B615" s="11" t="str">
        <f>VLOOKUP(C615,'Summation Index'!$A$2:$B$9956,2,FALSE)</f>
        <v>Rathdrum</v>
      </c>
      <c r="C615" t="s">
        <v>259</v>
      </c>
      <c r="D615" t="s">
        <v>141</v>
      </c>
      <c r="E615">
        <v>2023</v>
      </c>
      <c r="F615">
        <v>1</v>
      </c>
      <c r="G615" s="390">
        <v>31186.6348</v>
      </c>
      <c r="H615" s="389">
        <v>1434.5938699999999</v>
      </c>
      <c r="I615" s="214"/>
      <c r="J615" s="51"/>
      <c r="K615" s="51"/>
      <c r="L615" s="51"/>
      <c r="M615" s="51"/>
      <c r="N615" s="51"/>
      <c r="S615" s="48"/>
      <c r="T615" s="49"/>
      <c r="U615" s="51"/>
      <c r="V615" s="51"/>
      <c r="W615" s="51"/>
    </row>
    <row r="616" spans="1:23">
      <c r="A616" s="11" t="str">
        <f t="shared" si="9"/>
        <v>Rathdrum&amp;2</v>
      </c>
      <c r="B616" s="11" t="str">
        <f>VLOOKUP(C616,'Summation Index'!$A$2:$B$9956,2,FALSE)</f>
        <v>Rathdrum</v>
      </c>
      <c r="C616" t="s">
        <v>259</v>
      </c>
      <c r="D616" t="s">
        <v>141</v>
      </c>
      <c r="E616">
        <v>2023</v>
      </c>
      <c r="F616">
        <v>2</v>
      </c>
      <c r="G616" s="390">
        <v>9589.61</v>
      </c>
      <c r="H616" s="389">
        <v>529.25726299999997</v>
      </c>
      <c r="I616" s="214"/>
      <c r="J616" s="51"/>
      <c r="K616" s="51"/>
      <c r="L616" s="51"/>
      <c r="M616" s="51"/>
      <c r="N616" s="51"/>
      <c r="S616" s="48"/>
      <c r="T616" s="49"/>
      <c r="U616" s="51"/>
      <c r="V616" s="51"/>
      <c r="W616" s="51"/>
    </row>
    <row r="617" spans="1:23">
      <c r="A617" s="11" t="str">
        <f t="shared" si="9"/>
        <v>Rathdrum&amp;3</v>
      </c>
      <c r="B617" s="11" t="str">
        <f>VLOOKUP(C617,'Summation Index'!$A$2:$B$9956,2,FALSE)</f>
        <v>Rathdrum</v>
      </c>
      <c r="C617" t="s">
        <v>259</v>
      </c>
      <c r="D617" t="s">
        <v>141</v>
      </c>
      <c r="E617">
        <v>2023</v>
      </c>
      <c r="F617">
        <v>3</v>
      </c>
      <c r="G617" s="390">
        <v>14043.4609</v>
      </c>
      <c r="H617" s="389">
        <v>567.69759999999997</v>
      </c>
      <c r="I617" s="214"/>
      <c r="J617" s="51"/>
      <c r="K617" s="51"/>
      <c r="L617" s="51"/>
      <c r="M617" s="51"/>
      <c r="N617" s="51"/>
      <c r="S617" s="48"/>
      <c r="T617" s="49"/>
      <c r="U617" s="51"/>
      <c r="V617" s="51"/>
      <c r="W617" s="51"/>
    </row>
    <row r="618" spans="1:23">
      <c r="A618" s="11" t="str">
        <f t="shared" si="9"/>
        <v>Rathdrum&amp;4</v>
      </c>
      <c r="B618" s="11" t="str">
        <f>VLOOKUP(C618,'Summation Index'!$A$2:$B$9956,2,FALSE)</f>
        <v>Rathdrum</v>
      </c>
      <c r="C618" t="s">
        <v>259</v>
      </c>
      <c r="D618" t="s">
        <v>141</v>
      </c>
      <c r="E618">
        <v>2023</v>
      </c>
      <c r="F618">
        <v>4</v>
      </c>
      <c r="G618" s="390">
        <v>792.59450000000004</v>
      </c>
      <c r="H618" s="389">
        <v>23.431558599999999</v>
      </c>
      <c r="I618" s="214"/>
      <c r="J618" s="51"/>
      <c r="K618" s="51"/>
      <c r="L618" s="51"/>
      <c r="M618" s="51"/>
      <c r="N618" s="51"/>
      <c r="S618" s="48"/>
      <c r="T618" s="49"/>
      <c r="U618" s="51"/>
      <c r="V618" s="51"/>
      <c r="W618" s="51"/>
    </row>
    <row r="619" spans="1:23">
      <c r="A619" s="11" t="str">
        <f t="shared" si="9"/>
        <v>Rathdrum&amp;5</v>
      </c>
      <c r="B619" s="11" t="str">
        <f>VLOOKUP(C619,'Summation Index'!$A$2:$B$9956,2,FALSE)</f>
        <v>Rathdrum</v>
      </c>
      <c r="C619" t="s">
        <v>259</v>
      </c>
      <c r="D619" t="s">
        <v>141</v>
      </c>
      <c r="E619">
        <v>2023</v>
      </c>
      <c r="F619">
        <v>5</v>
      </c>
      <c r="G619" s="390">
        <v>480.80117799999999</v>
      </c>
      <c r="H619" s="389">
        <v>14.344684600000001</v>
      </c>
      <c r="I619" s="214"/>
      <c r="J619" s="51"/>
      <c r="K619" s="51"/>
      <c r="L619" s="51"/>
      <c r="M619" s="51"/>
      <c r="N619" s="51"/>
      <c r="S619" s="48"/>
      <c r="T619" s="49"/>
      <c r="U619" s="51"/>
      <c r="V619" s="51"/>
      <c r="W619" s="51"/>
    </row>
    <row r="620" spans="1:23">
      <c r="A620" s="11" t="str">
        <f t="shared" si="9"/>
        <v>Rathdrum&amp;6</v>
      </c>
      <c r="B620" s="11" t="str">
        <f>VLOOKUP(C620,'Summation Index'!$A$2:$B$9956,2,FALSE)</f>
        <v>Rathdrum</v>
      </c>
      <c r="C620" t="s">
        <v>259</v>
      </c>
      <c r="D620" t="s">
        <v>141</v>
      </c>
      <c r="E620">
        <v>2023</v>
      </c>
      <c r="F620">
        <v>6</v>
      </c>
      <c r="G620" s="390">
        <v>277.00271600000002</v>
      </c>
      <c r="H620" s="389">
        <v>8.7071480000000001</v>
      </c>
      <c r="I620" s="214"/>
      <c r="J620" s="51"/>
      <c r="K620" s="51"/>
      <c r="L620" s="51"/>
      <c r="M620" s="51"/>
      <c r="N620" s="51"/>
      <c r="S620" s="48"/>
      <c r="T620" s="49"/>
      <c r="U620" s="51"/>
      <c r="V620" s="51"/>
      <c r="W620" s="51"/>
    </row>
    <row r="621" spans="1:23">
      <c r="A621" s="11" t="str">
        <f t="shared" si="9"/>
        <v>Rathdrum&amp;7</v>
      </c>
      <c r="B621" s="11" t="str">
        <f>VLOOKUP(C621,'Summation Index'!$A$2:$B$9956,2,FALSE)</f>
        <v>Rathdrum</v>
      </c>
      <c r="C621" t="s">
        <v>259</v>
      </c>
      <c r="D621" t="s">
        <v>141</v>
      </c>
      <c r="E621">
        <v>2023</v>
      </c>
      <c r="F621">
        <v>7</v>
      </c>
      <c r="G621" s="390">
        <v>560.772156</v>
      </c>
      <c r="H621" s="389">
        <v>17.759056099999999</v>
      </c>
      <c r="I621" s="214"/>
      <c r="J621" s="51"/>
      <c r="K621" s="51"/>
      <c r="L621" s="51"/>
      <c r="M621" s="51"/>
      <c r="N621" s="51"/>
      <c r="S621" s="48"/>
      <c r="T621" s="49"/>
      <c r="U621" s="51"/>
      <c r="V621" s="51"/>
      <c r="W621" s="51"/>
    </row>
    <row r="622" spans="1:23">
      <c r="A622" s="11" t="str">
        <f t="shared" si="9"/>
        <v>Rathdrum&amp;8</v>
      </c>
      <c r="B622" s="11" t="str">
        <f>VLOOKUP(C622,'Summation Index'!$A$2:$B$9956,2,FALSE)</f>
        <v>Rathdrum</v>
      </c>
      <c r="C622" t="s">
        <v>259</v>
      </c>
      <c r="D622" t="s">
        <v>141</v>
      </c>
      <c r="E622">
        <v>2023</v>
      </c>
      <c r="F622">
        <v>8</v>
      </c>
      <c r="G622" s="390">
        <v>46277.972699999998</v>
      </c>
      <c r="H622" s="389">
        <v>1531.1855499999999</v>
      </c>
      <c r="I622" s="214"/>
      <c r="J622" s="51"/>
      <c r="K622" s="51"/>
      <c r="L622" s="51"/>
      <c r="M622" s="51"/>
      <c r="N622" s="51"/>
      <c r="S622" s="48"/>
      <c r="T622" s="49"/>
      <c r="U622" s="51"/>
      <c r="V622" s="51"/>
      <c r="W622" s="51"/>
    </row>
    <row r="623" spans="1:23">
      <c r="A623" s="11" t="str">
        <f t="shared" si="9"/>
        <v>Rathdrum&amp;9</v>
      </c>
      <c r="B623" s="11" t="str">
        <f>VLOOKUP(C623,'Summation Index'!$A$2:$B$9956,2,FALSE)</f>
        <v>Rathdrum</v>
      </c>
      <c r="C623" t="s">
        <v>259</v>
      </c>
      <c r="D623" t="s">
        <v>141</v>
      </c>
      <c r="E623">
        <v>2023</v>
      </c>
      <c r="F623">
        <v>9</v>
      </c>
      <c r="G623" s="390">
        <v>43392.91</v>
      </c>
      <c r="H623" s="389">
        <v>1419.0255099999999</v>
      </c>
      <c r="I623" s="214"/>
      <c r="J623" s="51"/>
      <c r="K623" s="51"/>
      <c r="L623" s="51"/>
      <c r="M623" s="51"/>
      <c r="N623" s="51"/>
      <c r="S623" s="48"/>
      <c r="T623" s="49"/>
      <c r="U623" s="51"/>
      <c r="V623" s="51"/>
      <c r="W623" s="51"/>
    </row>
    <row r="624" spans="1:23">
      <c r="A624" s="11" t="str">
        <f t="shared" si="9"/>
        <v>Rathdrum&amp;10</v>
      </c>
      <c r="B624" s="11" t="str">
        <f>VLOOKUP(C624,'Summation Index'!$A$2:$B$9956,2,FALSE)</f>
        <v>Rathdrum</v>
      </c>
      <c r="C624" t="s">
        <v>259</v>
      </c>
      <c r="D624" t="s">
        <v>141</v>
      </c>
      <c r="E624">
        <v>2023</v>
      </c>
      <c r="F624">
        <v>10</v>
      </c>
      <c r="G624" s="390">
        <v>34595.21</v>
      </c>
      <c r="H624" s="389">
        <v>840.38726799999995</v>
      </c>
      <c r="I624" s="214"/>
      <c r="J624" s="51"/>
      <c r="K624" s="51"/>
      <c r="L624" s="51"/>
      <c r="M624" s="51"/>
      <c r="N624" s="51"/>
      <c r="S624" s="48"/>
      <c r="T624" s="49"/>
      <c r="U624" s="51"/>
      <c r="V624" s="51"/>
      <c r="W624" s="51"/>
    </row>
    <row r="625" spans="1:23">
      <c r="A625" s="11" t="str">
        <f t="shared" si="9"/>
        <v>Rathdrum&amp;11</v>
      </c>
      <c r="B625" s="11" t="str">
        <f>VLOOKUP(C625,'Summation Index'!$A$2:$B$9956,2,FALSE)</f>
        <v>Rathdrum</v>
      </c>
      <c r="C625" t="s">
        <v>259</v>
      </c>
      <c r="D625" t="s">
        <v>141</v>
      </c>
      <c r="E625">
        <v>2023</v>
      </c>
      <c r="F625">
        <v>11</v>
      </c>
      <c r="G625" s="390">
        <v>29633.6289</v>
      </c>
      <c r="H625" s="389">
        <v>1088.40039</v>
      </c>
      <c r="I625" s="214"/>
      <c r="J625" s="51"/>
      <c r="K625" s="51"/>
      <c r="L625" s="51"/>
      <c r="M625" s="51"/>
      <c r="N625" s="51"/>
      <c r="S625" s="48"/>
      <c r="T625" s="49"/>
      <c r="U625" s="51"/>
      <c r="V625" s="51"/>
      <c r="W625" s="51"/>
    </row>
    <row r="626" spans="1:23">
      <c r="A626" s="11" t="str">
        <f t="shared" si="9"/>
        <v>Rathdrum&amp;12</v>
      </c>
      <c r="B626" s="11" t="str">
        <f>VLOOKUP(C626,'Summation Index'!$A$2:$B$9956,2,FALSE)</f>
        <v>Rathdrum</v>
      </c>
      <c r="C626" t="s">
        <v>259</v>
      </c>
      <c r="D626" t="s">
        <v>141</v>
      </c>
      <c r="E626">
        <v>2023</v>
      </c>
      <c r="F626">
        <v>12</v>
      </c>
      <c r="G626" s="390">
        <v>41260.515599999999</v>
      </c>
      <c r="H626" s="389">
        <v>1656.7907700000001</v>
      </c>
      <c r="I626" s="214"/>
      <c r="J626" s="51"/>
      <c r="K626" s="51"/>
      <c r="L626" s="51"/>
      <c r="M626" s="51"/>
      <c r="N626" s="51"/>
      <c r="S626" s="48"/>
      <c r="T626" s="49"/>
      <c r="U626" s="51"/>
      <c r="V626" s="51"/>
      <c r="W626" s="51"/>
    </row>
    <row r="627" spans="1:23">
      <c r="A627" s="11" t="str">
        <f t="shared" si="9"/>
        <v>Rathdrum&amp;1</v>
      </c>
      <c r="B627" s="11" t="str">
        <f>VLOOKUP(C627,'Summation Index'!$A$2:$B$9956,2,FALSE)</f>
        <v>Rathdrum</v>
      </c>
      <c r="C627" t="s">
        <v>260</v>
      </c>
      <c r="D627" t="s">
        <v>141</v>
      </c>
      <c r="E627">
        <v>2023</v>
      </c>
      <c r="F627">
        <v>1</v>
      </c>
      <c r="G627" s="390">
        <v>29496.8164</v>
      </c>
      <c r="H627" s="389">
        <v>1357.82312</v>
      </c>
      <c r="I627" s="214"/>
      <c r="J627" s="51"/>
      <c r="K627" s="51"/>
      <c r="L627" s="51"/>
      <c r="M627" s="51"/>
      <c r="N627" s="51"/>
      <c r="S627" s="48"/>
      <c r="T627" s="49"/>
      <c r="U627" s="51"/>
      <c r="V627" s="51"/>
      <c r="W627" s="51"/>
    </row>
    <row r="628" spans="1:23">
      <c r="A628" s="11" t="str">
        <f t="shared" si="9"/>
        <v>Rathdrum&amp;2</v>
      </c>
      <c r="B628" s="11" t="str">
        <f>VLOOKUP(C628,'Summation Index'!$A$2:$B$9956,2,FALSE)</f>
        <v>Rathdrum</v>
      </c>
      <c r="C628" t="s">
        <v>260</v>
      </c>
      <c r="D628" t="s">
        <v>141</v>
      </c>
      <c r="E628">
        <v>2023</v>
      </c>
      <c r="F628">
        <v>2</v>
      </c>
      <c r="G628" s="390">
        <v>10374.911099999999</v>
      </c>
      <c r="H628" s="389">
        <v>555.80970000000002</v>
      </c>
      <c r="I628" s="214"/>
      <c r="J628" s="51"/>
      <c r="K628" s="51"/>
      <c r="L628" s="51"/>
      <c r="M628" s="51"/>
      <c r="N628" s="51"/>
      <c r="S628" s="48"/>
      <c r="T628" s="49"/>
      <c r="U628" s="51"/>
      <c r="V628" s="51"/>
      <c r="W628" s="51"/>
    </row>
    <row r="629" spans="1:23">
      <c r="A629" s="11" t="str">
        <f t="shared" si="9"/>
        <v>Rathdrum&amp;3</v>
      </c>
      <c r="B629" s="11" t="str">
        <f>VLOOKUP(C629,'Summation Index'!$A$2:$B$9956,2,FALSE)</f>
        <v>Rathdrum</v>
      </c>
      <c r="C629" t="s">
        <v>260</v>
      </c>
      <c r="D629" t="s">
        <v>141</v>
      </c>
      <c r="E629">
        <v>2023</v>
      </c>
      <c r="F629">
        <v>3</v>
      </c>
      <c r="G629" s="390">
        <v>14745.252</v>
      </c>
      <c r="H629" s="389">
        <v>594.80566399999998</v>
      </c>
      <c r="I629" s="214"/>
      <c r="J629" s="51"/>
      <c r="K629" s="51"/>
      <c r="L629" s="51"/>
      <c r="M629" s="51"/>
      <c r="N629" s="51"/>
      <c r="S629" s="48"/>
      <c r="T629" s="49"/>
      <c r="U629" s="51"/>
      <c r="V629" s="51"/>
      <c r="W629" s="51"/>
    </row>
    <row r="630" spans="1:23">
      <c r="A630" s="11" t="str">
        <f t="shared" si="9"/>
        <v>Rathdrum&amp;4</v>
      </c>
      <c r="B630" s="11" t="str">
        <f>VLOOKUP(C630,'Summation Index'!$A$2:$B$9956,2,FALSE)</f>
        <v>Rathdrum</v>
      </c>
      <c r="C630" t="s">
        <v>260</v>
      </c>
      <c r="D630" t="s">
        <v>141</v>
      </c>
      <c r="E630">
        <v>2023</v>
      </c>
      <c r="F630">
        <v>4</v>
      </c>
      <c r="G630" s="390">
        <v>12626.3613</v>
      </c>
      <c r="H630" s="389">
        <v>371.80329999999998</v>
      </c>
      <c r="I630" s="214"/>
      <c r="J630" s="51"/>
      <c r="K630" s="51"/>
      <c r="L630" s="51"/>
      <c r="M630" s="51"/>
      <c r="N630" s="51"/>
      <c r="S630" s="48"/>
      <c r="T630" s="49"/>
      <c r="U630" s="51"/>
      <c r="V630" s="51"/>
      <c r="W630" s="51"/>
    </row>
    <row r="631" spans="1:23">
      <c r="A631" s="11" t="str">
        <f t="shared" si="9"/>
        <v>Rathdrum&amp;5</v>
      </c>
      <c r="B631" s="11" t="str">
        <f>VLOOKUP(C631,'Summation Index'!$A$2:$B$9956,2,FALSE)</f>
        <v>Rathdrum</v>
      </c>
      <c r="C631" t="s">
        <v>260</v>
      </c>
      <c r="D631" t="s">
        <v>141</v>
      </c>
      <c r="E631">
        <v>2023</v>
      </c>
      <c r="F631">
        <v>5</v>
      </c>
      <c r="G631" s="390">
        <v>8485.3860000000004</v>
      </c>
      <c r="H631" s="389">
        <v>253.54557800000001</v>
      </c>
      <c r="I631" s="214"/>
      <c r="J631" s="51"/>
      <c r="K631" s="51"/>
      <c r="L631" s="51"/>
      <c r="M631" s="51"/>
      <c r="N631" s="51"/>
      <c r="S631" s="48"/>
      <c r="T631" s="49"/>
      <c r="U631" s="51"/>
      <c r="V631" s="51"/>
      <c r="W631" s="51"/>
    </row>
    <row r="632" spans="1:23">
      <c r="A632" s="11" t="str">
        <f t="shared" si="9"/>
        <v>Rathdrum&amp;6</v>
      </c>
      <c r="B632" s="11" t="str">
        <f>VLOOKUP(C632,'Summation Index'!$A$2:$B$9956,2,FALSE)</f>
        <v>Rathdrum</v>
      </c>
      <c r="C632" t="s">
        <v>260</v>
      </c>
      <c r="D632" t="s">
        <v>141</v>
      </c>
      <c r="E632">
        <v>2023</v>
      </c>
      <c r="F632">
        <v>6</v>
      </c>
      <c r="G632" s="390">
        <v>6816.8603499999999</v>
      </c>
      <c r="H632" s="389">
        <v>207.856537</v>
      </c>
      <c r="I632" s="214"/>
      <c r="J632" s="51"/>
      <c r="K632" s="51"/>
      <c r="L632" s="51"/>
      <c r="M632" s="51"/>
      <c r="N632" s="51"/>
      <c r="S632" s="48"/>
      <c r="T632" s="49"/>
      <c r="U632" s="51"/>
      <c r="V632" s="51"/>
      <c r="W632" s="51"/>
    </row>
    <row r="633" spans="1:23">
      <c r="A633" s="11" t="str">
        <f t="shared" si="9"/>
        <v>Rathdrum&amp;7</v>
      </c>
      <c r="B633" s="11" t="str">
        <f>VLOOKUP(C633,'Summation Index'!$A$2:$B$9956,2,FALSE)</f>
        <v>Rathdrum</v>
      </c>
      <c r="C633" t="s">
        <v>260</v>
      </c>
      <c r="D633" t="s">
        <v>141</v>
      </c>
      <c r="E633">
        <v>2023</v>
      </c>
      <c r="F633">
        <v>7</v>
      </c>
      <c r="G633" s="390">
        <v>35672.6</v>
      </c>
      <c r="H633" s="389">
        <v>1186.2543900000001</v>
      </c>
      <c r="I633" s="214"/>
      <c r="J633" s="51"/>
      <c r="K633" s="51"/>
      <c r="L633" s="51"/>
      <c r="M633" s="51"/>
      <c r="N633" s="51"/>
      <c r="S633" s="48"/>
      <c r="T633" s="49"/>
      <c r="U633" s="51"/>
      <c r="V633" s="51"/>
      <c r="W633" s="51"/>
    </row>
    <row r="634" spans="1:23">
      <c r="A634" s="11" t="str">
        <f t="shared" si="9"/>
        <v>Rathdrum&amp;8</v>
      </c>
      <c r="B634" s="11" t="str">
        <f>VLOOKUP(C634,'Summation Index'!$A$2:$B$9956,2,FALSE)</f>
        <v>Rathdrum</v>
      </c>
      <c r="C634" t="s">
        <v>260</v>
      </c>
      <c r="D634" t="s">
        <v>141</v>
      </c>
      <c r="E634">
        <v>2023</v>
      </c>
      <c r="F634">
        <v>8</v>
      </c>
      <c r="G634" s="390">
        <v>46424.027300000002</v>
      </c>
      <c r="H634" s="389">
        <v>1535.9685099999999</v>
      </c>
      <c r="I634" s="214"/>
      <c r="J634" s="51"/>
      <c r="K634" s="51"/>
      <c r="L634" s="51"/>
      <c r="M634" s="51"/>
      <c r="N634" s="51"/>
      <c r="S634" s="48"/>
      <c r="T634" s="49"/>
      <c r="U634" s="51"/>
      <c r="V634" s="51"/>
      <c r="W634" s="51"/>
    </row>
    <row r="635" spans="1:23">
      <c r="A635" s="11" t="str">
        <f t="shared" si="9"/>
        <v>Rathdrum&amp;9</v>
      </c>
      <c r="B635" s="11" t="str">
        <f>VLOOKUP(C635,'Summation Index'!$A$2:$B$9956,2,FALSE)</f>
        <v>Rathdrum</v>
      </c>
      <c r="C635" t="s">
        <v>260</v>
      </c>
      <c r="D635" t="s">
        <v>141</v>
      </c>
      <c r="E635">
        <v>2023</v>
      </c>
      <c r="F635">
        <v>9</v>
      </c>
      <c r="G635" s="390">
        <v>44002.226600000002</v>
      </c>
      <c r="H635" s="389">
        <v>1439.8908699999999</v>
      </c>
      <c r="I635" s="214"/>
      <c r="J635" s="51"/>
      <c r="K635" s="51"/>
      <c r="L635" s="51"/>
      <c r="M635" s="51"/>
      <c r="N635" s="51"/>
      <c r="S635" s="48"/>
      <c r="T635" s="49"/>
      <c r="U635" s="51"/>
      <c r="V635" s="51"/>
      <c r="W635" s="51"/>
    </row>
    <row r="636" spans="1:23">
      <c r="A636" s="11" t="str">
        <f t="shared" si="9"/>
        <v>Rathdrum&amp;10</v>
      </c>
      <c r="B636" s="11" t="str">
        <f>VLOOKUP(C636,'Summation Index'!$A$2:$B$9956,2,FALSE)</f>
        <v>Rathdrum</v>
      </c>
      <c r="C636" t="s">
        <v>260</v>
      </c>
      <c r="D636" t="s">
        <v>141</v>
      </c>
      <c r="E636">
        <v>2023</v>
      </c>
      <c r="F636">
        <v>10</v>
      </c>
      <c r="G636" s="390">
        <v>34188.433599999997</v>
      </c>
      <c r="H636" s="389">
        <v>827.30340000000001</v>
      </c>
      <c r="I636" s="214"/>
      <c r="J636" s="51"/>
      <c r="K636" s="51"/>
      <c r="L636" s="51"/>
      <c r="M636" s="51"/>
      <c r="N636" s="51"/>
      <c r="S636" s="48"/>
      <c r="T636" s="49"/>
      <c r="U636" s="51"/>
      <c r="V636" s="51"/>
      <c r="W636" s="51"/>
    </row>
    <row r="637" spans="1:23">
      <c r="A637" s="11" t="str">
        <f t="shared" si="9"/>
        <v>Rathdrum&amp;11</v>
      </c>
      <c r="B637" s="11" t="str">
        <f>VLOOKUP(C637,'Summation Index'!$A$2:$B$9956,2,FALSE)</f>
        <v>Rathdrum</v>
      </c>
      <c r="C637" t="s">
        <v>260</v>
      </c>
      <c r="D637" t="s">
        <v>141</v>
      </c>
      <c r="E637">
        <v>2023</v>
      </c>
      <c r="F637">
        <v>11</v>
      </c>
      <c r="G637" s="390">
        <v>29000.341799999998</v>
      </c>
      <c r="H637" s="389">
        <v>1063.4609399999999</v>
      </c>
      <c r="I637" s="214"/>
      <c r="J637" s="51"/>
      <c r="K637" s="51"/>
      <c r="L637" s="51"/>
      <c r="M637" s="51"/>
      <c r="N637" s="51"/>
      <c r="S637" s="48"/>
      <c r="T637" s="49"/>
      <c r="U637" s="51"/>
      <c r="V637" s="51"/>
      <c r="W637" s="51"/>
    </row>
    <row r="638" spans="1:23">
      <c r="A638" s="11" t="str">
        <f t="shared" si="9"/>
        <v>Rathdrum&amp;12</v>
      </c>
      <c r="B638" s="11" t="str">
        <f>VLOOKUP(C638,'Summation Index'!$A$2:$B$9956,2,FALSE)</f>
        <v>Rathdrum</v>
      </c>
      <c r="C638" t="s">
        <v>260</v>
      </c>
      <c r="D638" t="s">
        <v>141</v>
      </c>
      <c r="E638">
        <v>2023</v>
      </c>
      <c r="F638">
        <v>12</v>
      </c>
      <c r="G638" s="390">
        <v>42612.617200000001</v>
      </c>
      <c r="H638" s="389">
        <v>1710.962</v>
      </c>
      <c r="I638" s="214"/>
      <c r="J638" s="51"/>
      <c r="K638" s="51"/>
      <c r="L638" s="51"/>
      <c r="M638" s="51"/>
      <c r="N638" s="51"/>
      <c r="S638" s="48"/>
      <c r="T638" s="49"/>
      <c r="U638" s="51"/>
      <c r="V638" s="51"/>
      <c r="W638" s="51"/>
    </row>
    <row r="639" spans="1:23">
      <c r="A639" s="11" t="str">
        <f t="shared" si="9"/>
        <v>Rattlesnake Flats&amp;1</v>
      </c>
      <c r="B639" s="11" t="str">
        <f>VLOOKUP(C639,'Summation Index'!$A$2:$B$9956,2,FALSE)</f>
        <v>Rattlesnake Flats</v>
      </c>
      <c r="C639" t="s">
        <v>261</v>
      </c>
      <c r="D639" t="s">
        <v>141</v>
      </c>
      <c r="E639">
        <v>2023</v>
      </c>
      <c r="F639">
        <v>1</v>
      </c>
      <c r="G639" s="390">
        <v>39758.835899999998</v>
      </c>
      <c r="H639" s="389">
        <v>1196.741</v>
      </c>
      <c r="I639" s="214"/>
      <c r="J639" s="51"/>
      <c r="K639" s="51"/>
      <c r="L639" s="51"/>
      <c r="M639" s="51"/>
      <c r="N639" s="51"/>
      <c r="S639" s="48"/>
      <c r="T639" s="49"/>
      <c r="U639" s="51"/>
      <c r="V639" s="51"/>
      <c r="W639" s="51"/>
    </row>
    <row r="640" spans="1:23">
      <c r="A640" s="11" t="str">
        <f t="shared" si="9"/>
        <v>Rattlesnake Flats&amp;2</v>
      </c>
      <c r="B640" s="11" t="str">
        <f>VLOOKUP(C640,'Summation Index'!$A$2:$B$9956,2,FALSE)</f>
        <v>Rattlesnake Flats</v>
      </c>
      <c r="C640" t="s">
        <v>261</v>
      </c>
      <c r="D640" t="s">
        <v>141</v>
      </c>
      <c r="E640">
        <v>2023</v>
      </c>
      <c r="F640">
        <v>2</v>
      </c>
      <c r="G640" s="390">
        <v>37221.56</v>
      </c>
      <c r="H640" s="389">
        <v>1120.3688999999999</v>
      </c>
      <c r="I640" s="214"/>
      <c r="J640" s="51"/>
      <c r="K640" s="51"/>
      <c r="L640" s="51"/>
      <c r="M640" s="51"/>
      <c r="N640" s="51"/>
      <c r="S640" s="48"/>
      <c r="T640" s="49"/>
      <c r="U640" s="51"/>
      <c r="V640" s="51"/>
      <c r="W640" s="51"/>
    </row>
    <row r="641" spans="1:23">
      <c r="A641" s="11" t="str">
        <f t="shared" si="9"/>
        <v>Rattlesnake Flats&amp;3</v>
      </c>
      <c r="B641" s="11" t="str">
        <f>VLOOKUP(C641,'Summation Index'!$A$2:$B$9956,2,FALSE)</f>
        <v>Rattlesnake Flats</v>
      </c>
      <c r="C641" t="s">
        <v>261</v>
      </c>
      <c r="D641" t="s">
        <v>141</v>
      </c>
      <c r="E641">
        <v>2023</v>
      </c>
      <c r="F641">
        <v>3</v>
      </c>
      <c r="G641" s="390">
        <v>46811.464800000002</v>
      </c>
      <c r="H641" s="389">
        <v>1409.0250000000001</v>
      </c>
      <c r="I641" s="214"/>
      <c r="J641" s="51"/>
      <c r="K641" s="51"/>
      <c r="L641" s="51"/>
      <c r="M641" s="51"/>
      <c r="N641" s="51"/>
      <c r="S641" s="48"/>
      <c r="T641" s="49"/>
      <c r="U641" s="51"/>
      <c r="V641" s="51"/>
      <c r="W641" s="51"/>
    </row>
    <row r="642" spans="1:23">
      <c r="A642" s="11" t="str">
        <f t="shared" si="9"/>
        <v>Rattlesnake Flats&amp;4</v>
      </c>
      <c r="B642" s="11" t="str">
        <f>VLOOKUP(C642,'Summation Index'!$A$2:$B$9956,2,FALSE)</f>
        <v>Rattlesnake Flats</v>
      </c>
      <c r="C642" t="s">
        <v>261</v>
      </c>
      <c r="D642" t="s">
        <v>141</v>
      </c>
      <c r="E642">
        <v>2023</v>
      </c>
      <c r="F642">
        <v>4</v>
      </c>
      <c r="G642" s="390">
        <v>43041.804700000001</v>
      </c>
      <c r="H642" s="389">
        <v>1295.5582300000001</v>
      </c>
      <c r="I642" s="214"/>
      <c r="J642" s="51"/>
      <c r="K642" s="51"/>
      <c r="L642" s="51"/>
      <c r="M642" s="51"/>
      <c r="N642" s="51"/>
      <c r="S642" s="48"/>
      <c r="T642" s="49"/>
      <c r="U642" s="51"/>
      <c r="V642" s="51"/>
      <c r="W642" s="51"/>
    </row>
    <row r="643" spans="1:23">
      <c r="A643" s="11" t="str">
        <f t="shared" si="9"/>
        <v>Rattlesnake Flats&amp;5</v>
      </c>
      <c r="B643" s="11" t="str">
        <f>VLOOKUP(C643,'Summation Index'!$A$2:$B$9956,2,FALSE)</f>
        <v>Rattlesnake Flats</v>
      </c>
      <c r="C643" t="s">
        <v>261</v>
      </c>
      <c r="D643" t="s">
        <v>141</v>
      </c>
      <c r="E643">
        <v>2023</v>
      </c>
      <c r="F643">
        <v>5</v>
      </c>
      <c r="G643" s="390">
        <v>40443.332000000002</v>
      </c>
      <c r="H643" s="389">
        <v>1217.3442399999999</v>
      </c>
      <c r="I643" s="214"/>
      <c r="J643" s="51"/>
      <c r="K643" s="51"/>
      <c r="L643" s="51"/>
      <c r="M643" s="51"/>
      <c r="N643" s="51"/>
      <c r="S643" s="48"/>
      <c r="T643" s="49"/>
      <c r="U643" s="51"/>
      <c r="V643" s="51"/>
      <c r="W643" s="51"/>
    </row>
    <row r="644" spans="1:23">
      <c r="A644" s="11" t="str">
        <f t="shared" si="9"/>
        <v>Rattlesnake Flats&amp;6</v>
      </c>
      <c r="B644" s="11" t="str">
        <f>VLOOKUP(C644,'Summation Index'!$A$2:$B$9956,2,FALSE)</f>
        <v>Rattlesnake Flats</v>
      </c>
      <c r="C644" t="s">
        <v>261</v>
      </c>
      <c r="D644" t="s">
        <v>141</v>
      </c>
      <c r="E644">
        <v>2023</v>
      </c>
      <c r="F644">
        <v>6</v>
      </c>
      <c r="G644" s="390">
        <v>40622.457000000002</v>
      </c>
      <c r="H644" s="389">
        <v>1222.7360000000001</v>
      </c>
      <c r="I644" s="214"/>
      <c r="J644" s="51"/>
      <c r="K644" s="51"/>
      <c r="L644" s="51"/>
      <c r="M644" s="51"/>
      <c r="N644" s="51"/>
      <c r="S644" s="48"/>
      <c r="T644" s="49"/>
      <c r="U644" s="51"/>
      <c r="V644" s="51"/>
      <c r="W644" s="51"/>
    </row>
    <row r="645" spans="1:23">
      <c r="A645" s="11" t="str">
        <f t="shared" si="9"/>
        <v>Rattlesnake Flats&amp;7</v>
      </c>
      <c r="B645" s="11" t="str">
        <f>VLOOKUP(C645,'Summation Index'!$A$2:$B$9956,2,FALSE)</f>
        <v>Rattlesnake Flats</v>
      </c>
      <c r="C645" t="s">
        <v>261</v>
      </c>
      <c r="D645" t="s">
        <v>141</v>
      </c>
      <c r="E645">
        <v>2023</v>
      </c>
      <c r="F645">
        <v>7</v>
      </c>
      <c r="G645" s="390">
        <v>32205.892599999999</v>
      </c>
      <c r="H645" s="389">
        <v>969.39739999999995</v>
      </c>
      <c r="I645" s="214"/>
      <c r="J645" s="51"/>
      <c r="K645" s="51"/>
      <c r="L645" s="51"/>
      <c r="M645" s="51"/>
      <c r="N645" s="51"/>
      <c r="S645" s="48"/>
      <c r="T645" s="49"/>
      <c r="U645" s="51"/>
      <c r="V645" s="51"/>
      <c r="W645" s="51"/>
    </row>
    <row r="646" spans="1:23">
      <c r="A646" s="11" t="str">
        <f t="shared" si="9"/>
        <v>Rattlesnake Flats&amp;8</v>
      </c>
      <c r="B646" s="11" t="str">
        <f>VLOOKUP(C646,'Summation Index'!$A$2:$B$9956,2,FALSE)</f>
        <v>Rattlesnake Flats</v>
      </c>
      <c r="C646" t="s">
        <v>261</v>
      </c>
      <c r="D646" t="s">
        <v>141</v>
      </c>
      <c r="E646">
        <v>2023</v>
      </c>
      <c r="F646">
        <v>8</v>
      </c>
      <c r="G646" s="390">
        <v>32767.484400000001</v>
      </c>
      <c r="H646" s="389">
        <v>986.30129999999997</v>
      </c>
      <c r="I646" s="214"/>
      <c r="J646" s="51"/>
      <c r="K646" s="51"/>
      <c r="L646" s="51"/>
      <c r="M646" s="51"/>
      <c r="N646" s="51"/>
      <c r="S646" s="48"/>
      <c r="T646" s="49"/>
      <c r="U646" s="51"/>
      <c r="V646" s="51"/>
      <c r="W646" s="51"/>
    </row>
    <row r="647" spans="1:23">
      <c r="A647" s="11" t="str">
        <f t="shared" si="9"/>
        <v>Rattlesnake Flats&amp;9</v>
      </c>
      <c r="B647" s="11" t="str">
        <f>VLOOKUP(C647,'Summation Index'!$A$2:$B$9956,2,FALSE)</f>
        <v>Rattlesnake Flats</v>
      </c>
      <c r="C647" t="s">
        <v>261</v>
      </c>
      <c r="D647" t="s">
        <v>141</v>
      </c>
      <c r="E647">
        <v>2023</v>
      </c>
      <c r="F647">
        <v>9</v>
      </c>
      <c r="G647" s="390">
        <v>33689.863299999997</v>
      </c>
      <c r="H647" s="389">
        <v>1014.06488</v>
      </c>
      <c r="I647" s="214"/>
      <c r="J647" s="51"/>
      <c r="K647" s="51"/>
      <c r="L647" s="51"/>
      <c r="M647" s="51"/>
      <c r="N647" s="51"/>
      <c r="S647" s="48"/>
      <c r="T647" s="49"/>
      <c r="U647" s="51"/>
      <c r="V647" s="51"/>
      <c r="W647" s="51"/>
    </row>
    <row r="648" spans="1:23">
      <c r="A648" s="11" t="str">
        <f t="shared" si="9"/>
        <v>Rattlesnake Flats&amp;10</v>
      </c>
      <c r="B648" s="11" t="str">
        <f>VLOOKUP(C648,'Summation Index'!$A$2:$B$9956,2,FALSE)</f>
        <v>Rattlesnake Flats</v>
      </c>
      <c r="C648" t="s">
        <v>261</v>
      </c>
      <c r="D648" t="s">
        <v>141</v>
      </c>
      <c r="E648">
        <v>2023</v>
      </c>
      <c r="F648">
        <v>10</v>
      </c>
      <c r="G648" s="390">
        <v>40169.01</v>
      </c>
      <c r="H648" s="389">
        <v>1209.08716</v>
      </c>
      <c r="I648" s="214"/>
      <c r="J648" s="51"/>
      <c r="K648" s="51"/>
      <c r="L648" s="51"/>
      <c r="M648" s="51"/>
      <c r="N648" s="51"/>
      <c r="S648" s="48"/>
      <c r="T648" s="49"/>
      <c r="U648" s="51"/>
      <c r="V648" s="51"/>
      <c r="W648" s="51"/>
    </row>
    <row r="649" spans="1:23">
      <c r="A649" s="11" t="str">
        <f t="shared" si="9"/>
        <v>Rattlesnake Flats&amp;11</v>
      </c>
      <c r="B649" s="11" t="str">
        <f>VLOOKUP(C649,'Summation Index'!$A$2:$B$9956,2,FALSE)</f>
        <v>Rattlesnake Flats</v>
      </c>
      <c r="C649" t="s">
        <v>261</v>
      </c>
      <c r="D649" t="s">
        <v>141</v>
      </c>
      <c r="E649">
        <v>2023</v>
      </c>
      <c r="F649">
        <v>11</v>
      </c>
      <c r="G649" s="390">
        <v>41532.339999999997</v>
      </c>
      <c r="H649" s="389">
        <v>1250.1234099999999</v>
      </c>
      <c r="I649" s="214"/>
      <c r="J649" s="51"/>
      <c r="K649" s="51"/>
      <c r="L649" s="51"/>
      <c r="M649" s="51"/>
      <c r="N649" s="51"/>
      <c r="S649" s="48"/>
      <c r="T649" s="49"/>
      <c r="U649" s="51"/>
      <c r="V649" s="51"/>
      <c r="W649" s="51"/>
    </row>
    <row r="650" spans="1:23">
      <c r="A650" s="11" t="str">
        <f t="shared" si="9"/>
        <v>Rattlesnake Flats&amp;12</v>
      </c>
      <c r="B650" s="11" t="str">
        <f>VLOOKUP(C650,'Summation Index'!$A$2:$B$9956,2,FALSE)</f>
        <v>Rattlesnake Flats</v>
      </c>
      <c r="C650" t="s">
        <v>261</v>
      </c>
      <c r="D650" t="s">
        <v>141</v>
      </c>
      <c r="E650">
        <v>2023</v>
      </c>
      <c r="F650">
        <v>12</v>
      </c>
      <c r="G650" s="390">
        <v>40670.449999999997</v>
      </c>
      <c r="H650" s="389">
        <v>1224.1805400000001</v>
      </c>
      <c r="I650" s="214"/>
      <c r="J650" s="51"/>
      <c r="K650" s="51"/>
      <c r="L650" s="51"/>
      <c r="M650" s="51"/>
      <c r="N650" s="51"/>
      <c r="S650" s="48"/>
      <c r="T650" s="49"/>
      <c r="U650" s="51"/>
      <c r="V650" s="51"/>
      <c r="W650" s="51"/>
    </row>
    <row r="651" spans="1:23">
      <c r="A651" s="11" t="str">
        <f t="shared" si="9"/>
        <v>Resource Total&amp;1</v>
      </c>
      <c r="B651" s="11" t="str">
        <f>VLOOKUP(C651,'Summation Index'!$A$2:$B$9956,2,FALSE)</f>
        <v>Resource Total</v>
      </c>
      <c r="C651" t="s">
        <v>35</v>
      </c>
      <c r="D651" t="s">
        <v>141</v>
      </c>
      <c r="E651">
        <v>2023</v>
      </c>
      <c r="F651">
        <v>1</v>
      </c>
      <c r="G651" s="390">
        <v>899183.25</v>
      </c>
      <c r="H651" s="389">
        <v>16832.7559</v>
      </c>
      <c r="I651" s="214"/>
      <c r="J651" s="51"/>
      <c r="K651" s="51"/>
      <c r="L651" s="51"/>
      <c r="M651" s="51"/>
      <c r="N651" s="51"/>
      <c r="S651" s="48"/>
      <c r="T651" s="49"/>
      <c r="U651" s="51"/>
      <c r="V651" s="51"/>
      <c r="W651" s="51"/>
    </row>
    <row r="652" spans="1:23">
      <c r="A652" s="11" t="str">
        <f t="shared" si="9"/>
        <v>Resource Total&amp;2</v>
      </c>
      <c r="B652" s="11" t="str">
        <f>VLOOKUP(C652,'Summation Index'!$A$2:$B$9956,2,FALSE)</f>
        <v>Resource Total</v>
      </c>
      <c r="C652" t="s">
        <v>35</v>
      </c>
      <c r="D652" t="s">
        <v>141</v>
      </c>
      <c r="E652">
        <v>2023</v>
      </c>
      <c r="F652">
        <v>2</v>
      </c>
      <c r="G652" s="390">
        <v>725594.4</v>
      </c>
      <c r="H652" s="389">
        <v>12279.2793</v>
      </c>
      <c r="I652" s="214"/>
      <c r="J652" s="51"/>
      <c r="K652" s="51"/>
      <c r="L652" s="51"/>
      <c r="M652" s="51"/>
      <c r="N652" s="51"/>
      <c r="S652" s="48"/>
      <c r="T652" s="49"/>
      <c r="U652" s="51"/>
      <c r="V652" s="51"/>
      <c r="W652" s="51"/>
    </row>
    <row r="653" spans="1:23">
      <c r="A653" s="11" t="str">
        <f t="shared" si="9"/>
        <v>Resource Total&amp;3</v>
      </c>
      <c r="B653" s="11" t="str">
        <f>VLOOKUP(C653,'Summation Index'!$A$2:$B$9956,2,FALSE)</f>
        <v>Resource Total</v>
      </c>
      <c r="C653" t="s">
        <v>35</v>
      </c>
      <c r="D653" t="s">
        <v>141</v>
      </c>
      <c r="E653">
        <v>2023</v>
      </c>
      <c r="F653">
        <v>3</v>
      </c>
      <c r="G653" s="390">
        <v>841604.1</v>
      </c>
      <c r="H653" s="389">
        <v>12433.48</v>
      </c>
      <c r="I653" s="214"/>
      <c r="J653" s="51"/>
      <c r="K653" s="51"/>
      <c r="L653" s="51"/>
      <c r="M653" s="51"/>
      <c r="N653" s="51"/>
      <c r="S653" s="48"/>
      <c r="T653" s="49"/>
      <c r="U653" s="51"/>
      <c r="V653" s="51"/>
      <c r="W653" s="51"/>
    </row>
    <row r="654" spans="1:23">
      <c r="A654" s="11" t="str">
        <f t="shared" si="9"/>
        <v>Resource Total&amp;4</v>
      </c>
      <c r="B654" s="11" t="str">
        <f>VLOOKUP(C654,'Summation Index'!$A$2:$B$9956,2,FALSE)</f>
        <v>Resource Total</v>
      </c>
      <c r="C654" t="s">
        <v>35</v>
      </c>
      <c r="D654" t="s">
        <v>141</v>
      </c>
      <c r="E654">
        <v>2023</v>
      </c>
      <c r="F654">
        <v>4</v>
      </c>
      <c r="G654" s="390">
        <v>872047.4</v>
      </c>
      <c r="H654" s="389">
        <v>7595.1835899999996</v>
      </c>
      <c r="I654" s="214"/>
      <c r="J654" s="51"/>
      <c r="K654" s="51"/>
      <c r="L654" s="51"/>
      <c r="M654" s="51"/>
      <c r="N654" s="51"/>
      <c r="S654" s="48"/>
      <c r="T654" s="49"/>
      <c r="U654" s="51"/>
      <c r="V654" s="51"/>
      <c r="W654" s="51"/>
    </row>
    <row r="655" spans="1:23">
      <c r="A655" s="11" t="str">
        <f t="shared" ref="A655:A718" si="10">B655&amp;"&amp;"&amp;F655</f>
        <v>Resource Total&amp;5</v>
      </c>
      <c r="B655" s="11" t="str">
        <f>VLOOKUP(C655,'Summation Index'!$A$2:$B$9956,2,FALSE)</f>
        <v>Resource Total</v>
      </c>
      <c r="C655" t="s">
        <v>35</v>
      </c>
      <c r="D655" t="s">
        <v>141</v>
      </c>
      <c r="E655">
        <v>2023</v>
      </c>
      <c r="F655">
        <v>5</v>
      </c>
      <c r="G655" s="390">
        <v>855665</v>
      </c>
      <c r="H655" s="389">
        <v>4097.7182599999996</v>
      </c>
      <c r="I655" s="214"/>
      <c r="J655" s="51"/>
      <c r="K655" s="51"/>
      <c r="L655" s="51"/>
      <c r="M655" s="51"/>
      <c r="N655" s="51"/>
      <c r="S655" s="48"/>
      <c r="T655" s="49"/>
      <c r="U655" s="51"/>
      <c r="V655" s="51"/>
      <c r="W655" s="51"/>
    </row>
    <row r="656" spans="1:23">
      <c r="A656" s="11" t="str">
        <f t="shared" si="10"/>
        <v>Resource Total&amp;6</v>
      </c>
      <c r="B656" s="11" t="str">
        <f>VLOOKUP(C656,'Summation Index'!$A$2:$B$9956,2,FALSE)</f>
        <v>Resource Total</v>
      </c>
      <c r="C656" t="s">
        <v>35</v>
      </c>
      <c r="D656" t="s">
        <v>141</v>
      </c>
      <c r="E656">
        <v>2023</v>
      </c>
      <c r="F656">
        <v>6</v>
      </c>
      <c r="G656" s="390">
        <v>834717.4</v>
      </c>
      <c r="H656" s="389">
        <v>4140.8276400000004</v>
      </c>
      <c r="I656" s="214"/>
      <c r="J656" s="51"/>
      <c r="K656" s="51"/>
      <c r="L656" s="51"/>
      <c r="M656" s="51"/>
      <c r="N656" s="51"/>
      <c r="S656" s="48"/>
      <c r="T656" s="49"/>
      <c r="U656" s="51"/>
      <c r="V656" s="51"/>
      <c r="W656" s="51"/>
    </row>
    <row r="657" spans="1:23">
      <c r="A657" s="11" t="str">
        <f t="shared" si="10"/>
        <v>Resource Total&amp;7</v>
      </c>
      <c r="B657" s="11" t="str">
        <f>VLOOKUP(C657,'Summation Index'!$A$2:$B$9956,2,FALSE)</f>
        <v>Resource Total</v>
      </c>
      <c r="C657" t="s">
        <v>35</v>
      </c>
      <c r="D657" t="s">
        <v>141</v>
      </c>
      <c r="E657">
        <v>2023</v>
      </c>
      <c r="F657">
        <v>7</v>
      </c>
      <c r="G657" s="390">
        <v>989137.25</v>
      </c>
      <c r="H657" s="389">
        <v>10929.203100000001</v>
      </c>
      <c r="I657" s="214"/>
      <c r="J657" s="51"/>
      <c r="K657" s="51"/>
      <c r="L657" s="51"/>
      <c r="M657" s="51"/>
      <c r="N657" s="51"/>
      <c r="S657" s="48"/>
      <c r="T657" s="49"/>
      <c r="U657" s="51"/>
      <c r="V657" s="51"/>
      <c r="W657" s="51"/>
    </row>
    <row r="658" spans="1:23">
      <c r="A658" s="11" t="str">
        <f t="shared" si="10"/>
        <v>Resource Total&amp;8</v>
      </c>
      <c r="B658" s="11" t="str">
        <f>VLOOKUP(C658,'Summation Index'!$A$2:$B$9956,2,FALSE)</f>
        <v>Resource Total</v>
      </c>
      <c r="C658" t="s">
        <v>35</v>
      </c>
      <c r="D658" t="s">
        <v>141</v>
      </c>
      <c r="E658">
        <v>2023</v>
      </c>
      <c r="F658">
        <v>8</v>
      </c>
      <c r="G658" s="390">
        <v>850923</v>
      </c>
      <c r="H658" s="389">
        <v>13582.631799999999</v>
      </c>
      <c r="I658" s="214"/>
      <c r="J658" s="51"/>
      <c r="K658" s="51"/>
      <c r="L658" s="51"/>
      <c r="M658" s="51"/>
      <c r="N658" s="51"/>
      <c r="S658" s="48"/>
      <c r="T658" s="49"/>
      <c r="U658" s="51"/>
      <c r="V658" s="51"/>
      <c r="W658" s="51"/>
    </row>
    <row r="659" spans="1:23">
      <c r="A659" s="11" t="str">
        <f t="shared" si="10"/>
        <v>Resource Total&amp;9</v>
      </c>
      <c r="B659" s="11" t="str">
        <f>VLOOKUP(C659,'Summation Index'!$A$2:$B$9956,2,FALSE)</f>
        <v>Resource Total</v>
      </c>
      <c r="C659" t="s">
        <v>35</v>
      </c>
      <c r="D659" t="s">
        <v>141</v>
      </c>
      <c r="E659">
        <v>2023</v>
      </c>
      <c r="F659">
        <v>9</v>
      </c>
      <c r="G659" s="390">
        <v>813162.1</v>
      </c>
      <c r="H659" s="389">
        <v>12717.5908</v>
      </c>
      <c r="I659" s="214"/>
      <c r="J659" s="51"/>
      <c r="K659" s="51"/>
      <c r="L659" s="51"/>
      <c r="M659" s="51"/>
      <c r="N659" s="51"/>
      <c r="S659" s="48"/>
      <c r="T659" s="49"/>
      <c r="U659" s="51"/>
      <c r="V659" s="51"/>
      <c r="W659" s="51"/>
    </row>
    <row r="660" spans="1:23">
      <c r="A660" s="11" t="str">
        <f t="shared" si="10"/>
        <v>Resource Total&amp;10</v>
      </c>
      <c r="B660" s="11" t="str">
        <f>VLOOKUP(C660,'Summation Index'!$A$2:$B$9956,2,FALSE)</f>
        <v>Resource Total</v>
      </c>
      <c r="C660" t="s">
        <v>35</v>
      </c>
      <c r="D660" t="s">
        <v>141</v>
      </c>
      <c r="E660">
        <v>2023</v>
      </c>
      <c r="F660">
        <v>10</v>
      </c>
      <c r="G660" s="390">
        <v>773057.6</v>
      </c>
      <c r="H660" s="389">
        <v>9951.7489999999998</v>
      </c>
      <c r="I660" s="214"/>
      <c r="J660" s="51"/>
      <c r="K660" s="51"/>
      <c r="L660" s="51"/>
      <c r="M660" s="51"/>
      <c r="N660" s="51"/>
      <c r="S660" s="48"/>
      <c r="T660" s="49"/>
      <c r="U660" s="51"/>
      <c r="V660" s="51"/>
      <c r="W660" s="51"/>
    </row>
    <row r="661" spans="1:23">
      <c r="A661" s="11" t="str">
        <f t="shared" si="10"/>
        <v>Resource Total&amp;11</v>
      </c>
      <c r="B661" s="11" t="str">
        <f>VLOOKUP(C661,'Summation Index'!$A$2:$B$9956,2,FALSE)</f>
        <v>Resource Total</v>
      </c>
      <c r="C661" t="s">
        <v>35</v>
      </c>
      <c r="D661" t="s">
        <v>141</v>
      </c>
      <c r="E661">
        <v>2023</v>
      </c>
      <c r="F661">
        <v>11</v>
      </c>
      <c r="G661" s="390">
        <v>832763.43799999997</v>
      </c>
      <c r="H661" s="389">
        <v>13546.0859</v>
      </c>
      <c r="I661" s="214"/>
      <c r="J661" s="51"/>
      <c r="K661" s="51"/>
      <c r="L661" s="51"/>
      <c r="M661" s="51"/>
      <c r="N661" s="51"/>
      <c r="S661" s="48"/>
      <c r="T661" s="49"/>
      <c r="U661" s="51"/>
      <c r="V661" s="51"/>
      <c r="W661" s="51"/>
    </row>
    <row r="662" spans="1:23">
      <c r="A662" s="11" t="str">
        <f t="shared" si="10"/>
        <v>Resource Total&amp;12</v>
      </c>
      <c r="B662" s="11" t="str">
        <f>VLOOKUP(C662,'Summation Index'!$A$2:$B$9956,2,FALSE)</f>
        <v>Resource Total</v>
      </c>
      <c r="C662" t="s">
        <v>35</v>
      </c>
      <c r="D662" t="s">
        <v>141</v>
      </c>
      <c r="E662">
        <v>2023</v>
      </c>
      <c r="F662">
        <v>12</v>
      </c>
      <c r="G662" s="390">
        <v>974543.6</v>
      </c>
      <c r="H662" s="389">
        <v>16487.154299999998</v>
      </c>
      <c r="I662" s="214"/>
      <c r="J662" s="51"/>
      <c r="K662" s="51"/>
      <c r="L662" s="51"/>
      <c r="M662" s="51"/>
      <c r="N662" s="51"/>
      <c r="S662" s="48"/>
      <c r="T662" s="49"/>
      <c r="U662" s="51"/>
      <c r="V662" s="51"/>
      <c r="W662" s="51"/>
    </row>
    <row r="663" spans="1:23">
      <c r="A663" s="11" t="str">
        <f t="shared" si="10"/>
        <v>Chelan PUD&amp;1</v>
      </c>
      <c r="B663" s="11" t="str">
        <f>VLOOKUP(C663,'Summation Index'!$A$2:$B$9956,2,FALSE)</f>
        <v>Chelan PUD</v>
      </c>
      <c r="C663" t="s">
        <v>262</v>
      </c>
      <c r="D663" t="s">
        <v>141</v>
      </c>
      <c r="E663">
        <v>2023</v>
      </c>
      <c r="F663">
        <v>1</v>
      </c>
      <c r="G663" s="390">
        <v>14790.72</v>
      </c>
      <c r="H663" s="389">
        <v>373.81</v>
      </c>
      <c r="I663" s="214"/>
      <c r="J663" s="51"/>
      <c r="K663" s="51"/>
      <c r="L663" s="51"/>
      <c r="M663" s="51"/>
      <c r="N663" s="51"/>
      <c r="S663" s="48"/>
      <c r="T663" s="49"/>
      <c r="U663" s="51"/>
      <c r="V663" s="51"/>
      <c r="W663" s="51"/>
    </row>
    <row r="664" spans="1:23">
      <c r="A664" s="11" t="str">
        <f t="shared" si="10"/>
        <v>Chelan PUD&amp;2</v>
      </c>
      <c r="B664" s="11" t="str">
        <f>VLOOKUP(C664,'Summation Index'!$A$2:$B$9956,2,FALSE)</f>
        <v>Chelan PUD</v>
      </c>
      <c r="C664" t="s">
        <v>262</v>
      </c>
      <c r="D664" t="s">
        <v>141</v>
      </c>
      <c r="E664">
        <v>2023</v>
      </c>
      <c r="F664">
        <v>2</v>
      </c>
      <c r="G664" s="390">
        <v>11746.56</v>
      </c>
      <c r="H664" s="389">
        <v>373.81</v>
      </c>
      <c r="I664" s="214"/>
      <c r="J664" s="51"/>
      <c r="K664" s="51"/>
      <c r="L664" s="51"/>
      <c r="M664" s="51"/>
      <c r="N664" s="51"/>
      <c r="S664" s="48"/>
      <c r="T664" s="49"/>
      <c r="U664" s="51"/>
      <c r="V664" s="51"/>
      <c r="W664" s="51"/>
    </row>
    <row r="665" spans="1:23">
      <c r="A665" s="11" t="str">
        <f t="shared" si="10"/>
        <v>Chelan PUD&amp;3</v>
      </c>
      <c r="B665" s="11" t="str">
        <f>VLOOKUP(C665,'Summation Index'!$A$2:$B$9956,2,FALSE)</f>
        <v>Chelan PUD</v>
      </c>
      <c r="C665" t="s">
        <v>262</v>
      </c>
      <c r="D665" t="s">
        <v>141</v>
      </c>
      <c r="E665">
        <v>2023</v>
      </c>
      <c r="F665">
        <v>3</v>
      </c>
      <c r="G665" s="390">
        <v>12261.12</v>
      </c>
      <c r="H665" s="389">
        <v>373.81</v>
      </c>
      <c r="I665" s="214"/>
      <c r="J665" s="51"/>
      <c r="K665" s="51"/>
      <c r="L665" s="51"/>
      <c r="M665" s="51"/>
      <c r="N665" s="51"/>
      <c r="S665" s="48"/>
      <c r="T665" s="49"/>
      <c r="U665" s="51"/>
      <c r="V665" s="51"/>
      <c r="W665" s="51"/>
    </row>
    <row r="666" spans="1:23">
      <c r="A666" s="11" t="str">
        <f t="shared" si="10"/>
        <v>Chelan PUD&amp;4</v>
      </c>
      <c r="B666" s="11" t="str">
        <f>VLOOKUP(C666,'Summation Index'!$A$2:$B$9956,2,FALSE)</f>
        <v>Chelan PUD</v>
      </c>
      <c r="C666" t="s">
        <v>262</v>
      </c>
      <c r="D666" t="s">
        <v>141</v>
      </c>
      <c r="E666">
        <v>2023</v>
      </c>
      <c r="F666">
        <v>4</v>
      </c>
      <c r="G666" s="390">
        <v>14538.6</v>
      </c>
      <c r="H666" s="389">
        <v>373.81</v>
      </c>
      <c r="I666" s="214"/>
      <c r="J666" s="51"/>
      <c r="K666" s="51"/>
      <c r="L666" s="51"/>
      <c r="M666" s="51"/>
      <c r="N666" s="51"/>
      <c r="S666" s="48"/>
      <c r="T666" s="49"/>
      <c r="U666" s="51"/>
      <c r="V666" s="51"/>
      <c r="W666" s="51"/>
    </row>
    <row r="667" spans="1:23">
      <c r="A667" s="11" t="str">
        <f t="shared" si="10"/>
        <v>Chelan PUD&amp;5</v>
      </c>
      <c r="B667" s="11" t="str">
        <f>VLOOKUP(C667,'Summation Index'!$A$2:$B$9956,2,FALSE)</f>
        <v>Chelan PUD</v>
      </c>
      <c r="C667" t="s">
        <v>262</v>
      </c>
      <c r="D667" t="s">
        <v>141</v>
      </c>
      <c r="E667">
        <v>2023</v>
      </c>
      <c r="F667">
        <v>5</v>
      </c>
      <c r="G667" s="390">
        <v>17971.32</v>
      </c>
      <c r="H667" s="389">
        <v>373.81</v>
      </c>
      <c r="I667" s="214"/>
      <c r="J667" s="51"/>
      <c r="K667" s="51"/>
      <c r="L667" s="51"/>
      <c r="M667" s="51"/>
      <c r="N667" s="51"/>
      <c r="S667" s="48"/>
      <c r="T667" s="49"/>
      <c r="U667" s="51"/>
      <c r="V667" s="51"/>
      <c r="W667" s="51"/>
    </row>
    <row r="668" spans="1:23">
      <c r="A668" s="11" t="str">
        <f t="shared" si="10"/>
        <v>Chelan PUD&amp;6</v>
      </c>
      <c r="B668" s="11" t="str">
        <f>VLOOKUP(C668,'Summation Index'!$A$2:$B$9956,2,FALSE)</f>
        <v>Chelan PUD</v>
      </c>
      <c r="C668" t="s">
        <v>262</v>
      </c>
      <c r="D668" t="s">
        <v>141</v>
      </c>
      <c r="E668">
        <v>2023</v>
      </c>
      <c r="F668">
        <v>6</v>
      </c>
      <c r="G668" s="390">
        <v>16059.6</v>
      </c>
      <c r="H668" s="389">
        <v>373.81</v>
      </c>
      <c r="I668" s="214"/>
      <c r="J668" s="51"/>
      <c r="K668" s="51"/>
      <c r="L668" s="51"/>
      <c r="M668" s="51"/>
      <c r="N668" s="51"/>
      <c r="S668" s="48"/>
      <c r="T668" s="49"/>
      <c r="U668" s="51"/>
      <c r="V668" s="51"/>
      <c r="W668" s="51"/>
    </row>
    <row r="669" spans="1:23">
      <c r="A669" s="11" t="str">
        <f t="shared" si="10"/>
        <v>Chelan PUD&amp;7</v>
      </c>
      <c r="B669" s="11" t="str">
        <f>VLOOKUP(C669,'Summation Index'!$A$2:$B$9956,2,FALSE)</f>
        <v>Chelan PUD</v>
      </c>
      <c r="C669" t="s">
        <v>262</v>
      </c>
      <c r="D669" t="s">
        <v>141</v>
      </c>
      <c r="E669">
        <v>2023</v>
      </c>
      <c r="F669">
        <v>7</v>
      </c>
      <c r="G669" s="390">
        <v>14288.52</v>
      </c>
      <c r="H669" s="389">
        <v>373.81</v>
      </c>
      <c r="I669" s="214"/>
      <c r="J669" s="51"/>
      <c r="K669" s="51"/>
      <c r="L669" s="51"/>
      <c r="M669" s="51"/>
      <c r="N669" s="51"/>
      <c r="S669" s="48"/>
      <c r="T669" s="49"/>
      <c r="U669" s="51"/>
      <c r="V669" s="51"/>
      <c r="W669" s="51"/>
    </row>
    <row r="670" spans="1:23">
      <c r="A670" s="11" t="str">
        <f t="shared" si="10"/>
        <v>Chelan PUD&amp;8</v>
      </c>
      <c r="B670" s="11" t="str">
        <f>VLOOKUP(C670,'Summation Index'!$A$2:$B$9956,2,FALSE)</f>
        <v>Chelan PUD</v>
      </c>
      <c r="C670" t="s">
        <v>262</v>
      </c>
      <c r="D670" t="s">
        <v>141</v>
      </c>
      <c r="E670">
        <v>2023</v>
      </c>
      <c r="F670">
        <v>8</v>
      </c>
      <c r="G670" s="390">
        <v>12763.32</v>
      </c>
      <c r="H670" s="389">
        <v>373.81</v>
      </c>
      <c r="I670" s="214"/>
      <c r="J670" s="51"/>
      <c r="K670" s="51"/>
      <c r="L670" s="51"/>
      <c r="M670" s="51"/>
      <c r="N670" s="51"/>
      <c r="S670" s="48"/>
      <c r="T670" s="49"/>
      <c r="U670" s="51"/>
      <c r="V670" s="51"/>
      <c r="W670" s="51"/>
    </row>
    <row r="671" spans="1:23">
      <c r="A671" s="11" t="str">
        <f t="shared" si="10"/>
        <v>Chelan PUD&amp;9</v>
      </c>
      <c r="B671" s="11" t="str">
        <f>VLOOKUP(C671,'Summation Index'!$A$2:$B$9956,2,FALSE)</f>
        <v>Chelan PUD</v>
      </c>
      <c r="C671" t="s">
        <v>262</v>
      </c>
      <c r="D671" t="s">
        <v>141</v>
      </c>
      <c r="E671">
        <v>2023</v>
      </c>
      <c r="F671">
        <v>9</v>
      </c>
      <c r="G671" s="390">
        <v>9640.7999999999993</v>
      </c>
      <c r="H671" s="389">
        <v>373.81</v>
      </c>
      <c r="I671" s="214"/>
      <c r="J671" s="51"/>
      <c r="K671" s="51"/>
      <c r="L671" s="51"/>
      <c r="M671" s="51"/>
      <c r="N671" s="51"/>
      <c r="S671" s="48"/>
      <c r="T671" s="49"/>
      <c r="U671" s="51"/>
      <c r="V671" s="51"/>
      <c r="W671" s="51"/>
    </row>
    <row r="672" spans="1:23">
      <c r="A672" s="11" t="str">
        <f t="shared" si="10"/>
        <v>Chelan PUD&amp;10</v>
      </c>
      <c r="B672" s="11" t="str">
        <f>VLOOKUP(C672,'Summation Index'!$A$2:$B$9956,2,FALSE)</f>
        <v>Chelan PUD</v>
      </c>
      <c r="C672" t="s">
        <v>262</v>
      </c>
      <c r="D672" t="s">
        <v>141</v>
      </c>
      <c r="E672">
        <v>2023</v>
      </c>
      <c r="F672">
        <v>10</v>
      </c>
      <c r="G672" s="390">
        <v>10133.280000000001</v>
      </c>
      <c r="H672" s="389">
        <v>373.81</v>
      </c>
      <c r="I672" s="214"/>
      <c r="J672" s="51"/>
      <c r="K672" s="51"/>
      <c r="L672" s="51"/>
      <c r="M672" s="51"/>
      <c r="N672" s="51"/>
      <c r="S672" s="48"/>
      <c r="T672" s="49"/>
      <c r="U672" s="51"/>
      <c r="V672" s="51"/>
      <c r="W672" s="51"/>
    </row>
    <row r="673" spans="1:23">
      <c r="A673" s="11" t="str">
        <f t="shared" si="10"/>
        <v>Chelan PUD&amp;11</v>
      </c>
      <c r="B673" s="11" t="str">
        <f>VLOOKUP(C673,'Summation Index'!$A$2:$B$9956,2,FALSE)</f>
        <v>Chelan PUD</v>
      </c>
      <c r="C673" t="s">
        <v>262</v>
      </c>
      <c r="D673" t="s">
        <v>141</v>
      </c>
      <c r="E673">
        <v>2023</v>
      </c>
      <c r="F673">
        <v>11</v>
      </c>
      <c r="G673" s="390">
        <v>11955.6</v>
      </c>
      <c r="H673" s="389">
        <v>373.81</v>
      </c>
      <c r="I673" s="214"/>
      <c r="J673" s="51"/>
      <c r="K673" s="51"/>
      <c r="L673" s="51"/>
      <c r="M673" s="51"/>
      <c r="N673" s="51"/>
      <c r="S673" s="48"/>
      <c r="T673" s="49"/>
      <c r="U673" s="51"/>
      <c r="V673" s="51"/>
      <c r="W673" s="51"/>
    </row>
    <row r="674" spans="1:23">
      <c r="A674" s="11" t="str">
        <f t="shared" si="10"/>
        <v>Chelan PUD&amp;12</v>
      </c>
      <c r="B674" s="11" t="str">
        <f>VLOOKUP(C674,'Summation Index'!$A$2:$B$9956,2,FALSE)</f>
        <v>Chelan PUD</v>
      </c>
      <c r="C674" t="s">
        <v>262</v>
      </c>
      <c r="D674" t="s">
        <v>141</v>
      </c>
      <c r="E674">
        <v>2023</v>
      </c>
      <c r="F674">
        <v>12</v>
      </c>
      <c r="G674" s="390">
        <v>13079.52</v>
      </c>
      <c r="H674" s="389">
        <v>373.81</v>
      </c>
      <c r="I674" s="214"/>
      <c r="J674" s="51"/>
      <c r="K674" s="51"/>
      <c r="L674" s="51"/>
      <c r="M674" s="51"/>
      <c r="N674" s="51"/>
      <c r="S674" s="48"/>
      <c r="T674" s="49"/>
      <c r="U674" s="51"/>
      <c r="V674" s="51"/>
      <c r="W674" s="51"/>
    </row>
    <row r="675" spans="1:23">
      <c r="A675" s="11" t="str">
        <f t="shared" si="10"/>
        <v>Chelan PUD&amp;1</v>
      </c>
      <c r="B675" s="11" t="str">
        <f>VLOOKUP(C675,'Summation Index'!$A$2:$B$9956,2,FALSE)</f>
        <v>Chelan PUD</v>
      </c>
      <c r="C675" t="s">
        <v>263</v>
      </c>
      <c r="D675" t="s">
        <v>141</v>
      </c>
      <c r="E675">
        <v>2023</v>
      </c>
      <c r="F675">
        <v>1</v>
      </c>
      <c r="G675" s="390">
        <v>28216.2</v>
      </c>
      <c r="H675" s="389">
        <v>915.19</v>
      </c>
      <c r="I675" s="214"/>
      <c r="J675" s="51"/>
      <c r="K675" s="51"/>
      <c r="L675" s="51"/>
      <c r="M675" s="51"/>
      <c r="N675" s="51"/>
      <c r="S675" s="48"/>
      <c r="T675" s="49"/>
      <c r="U675" s="51"/>
      <c r="V675" s="51"/>
      <c r="W675" s="51"/>
    </row>
    <row r="676" spans="1:23">
      <c r="A676" s="11" t="str">
        <f t="shared" si="10"/>
        <v>Chelan PUD&amp;2</v>
      </c>
      <c r="B676" s="11" t="str">
        <f>VLOOKUP(C676,'Summation Index'!$A$2:$B$9956,2,FALSE)</f>
        <v>Chelan PUD</v>
      </c>
      <c r="C676" t="s">
        <v>263</v>
      </c>
      <c r="D676" t="s">
        <v>141</v>
      </c>
      <c r="E676">
        <v>2023</v>
      </c>
      <c r="F676">
        <v>2</v>
      </c>
      <c r="G676" s="390">
        <v>21352.799999999999</v>
      </c>
      <c r="H676" s="389">
        <v>915.19</v>
      </c>
      <c r="I676" s="214"/>
      <c r="J676" s="51"/>
      <c r="K676" s="51"/>
      <c r="L676" s="51"/>
      <c r="M676" s="51"/>
      <c r="N676" s="51"/>
      <c r="S676" s="48"/>
      <c r="T676" s="49"/>
      <c r="U676" s="51"/>
      <c r="V676" s="51"/>
      <c r="W676" s="51"/>
    </row>
    <row r="677" spans="1:23">
      <c r="A677" s="11" t="str">
        <f t="shared" si="10"/>
        <v>Chelan PUD&amp;3</v>
      </c>
      <c r="B677" s="11" t="str">
        <f>VLOOKUP(C677,'Summation Index'!$A$2:$B$9956,2,FALSE)</f>
        <v>Chelan PUD</v>
      </c>
      <c r="C677" t="s">
        <v>263</v>
      </c>
      <c r="D677" t="s">
        <v>141</v>
      </c>
      <c r="E677">
        <v>2023</v>
      </c>
      <c r="F677">
        <v>3</v>
      </c>
      <c r="G677" s="390">
        <v>22041</v>
      </c>
      <c r="H677" s="389">
        <v>915.19</v>
      </c>
      <c r="I677" s="214"/>
      <c r="J677" s="51"/>
      <c r="K677" s="51"/>
      <c r="L677" s="51"/>
      <c r="M677" s="51"/>
      <c r="N677" s="51"/>
      <c r="S677" s="48"/>
      <c r="T677" s="49"/>
      <c r="U677" s="51"/>
      <c r="V677" s="51"/>
      <c r="W677" s="51"/>
    </row>
    <row r="678" spans="1:23">
      <c r="A678" s="11" t="str">
        <f t="shared" si="10"/>
        <v>Chelan PUD&amp;4</v>
      </c>
      <c r="B678" s="11" t="str">
        <f>VLOOKUP(C678,'Summation Index'!$A$2:$B$9956,2,FALSE)</f>
        <v>Chelan PUD</v>
      </c>
      <c r="C678" t="s">
        <v>263</v>
      </c>
      <c r="D678" t="s">
        <v>141</v>
      </c>
      <c r="E678">
        <v>2023</v>
      </c>
      <c r="F678">
        <v>4</v>
      </c>
      <c r="G678" s="390">
        <v>28530</v>
      </c>
      <c r="H678" s="389">
        <v>915.19</v>
      </c>
      <c r="I678" s="214"/>
      <c r="J678" s="51"/>
      <c r="K678" s="51"/>
      <c r="L678" s="51"/>
      <c r="M678" s="51"/>
      <c r="N678" s="51"/>
      <c r="S678" s="48"/>
      <c r="T678" s="49"/>
      <c r="U678" s="51"/>
      <c r="V678" s="51"/>
      <c r="W678" s="51"/>
    </row>
    <row r="679" spans="1:23">
      <c r="A679" s="11" t="str">
        <f t="shared" si="10"/>
        <v>Chelan PUD&amp;5</v>
      </c>
      <c r="B679" s="11" t="str">
        <f>VLOOKUP(C679,'Summation Index'!$A$2:$B$9956,2,FALSE)</f>
        <v>Chelan PUD</v>
      </c>
      <c r="C679" t="s">
        <v>263</v>
      </c>
      <c r="D679" t="s">
        <v>141</v>
      </c>
      <c r="E679">
        <v>2023</v>
      </c>
      <c r="F679">
        <v>5</v>
      </c>
      <c r="G679" s="390">
        <v>38092.800000000003</v>
      </c>
      <c r="H679" s="389">
        <v>915.19</v>
      </c>
      <c r="I679" s="214"/>
      <c r="J679" s="51"/>
      <c r="K679" s="51"/>
      <c r="L679" s="51"/>
      <c r="M679" s="51"/>
      <c r="N679" s="51"/>
      <c r="S679" s="48"/>
      <c r="T679" s="49"/>
      <c r="U679" s="51"/>
      <c r="V679" s="51"/>
      <c r="W679" s="51"/>
    </row>
    <row r="680" spans="1:23">
      <c r="A680" s="11" t="str">
        <f t="shared" si="10"/>
        <v>Chelan PUD&amp;6</v>
      </c>
      <c r="B680" s="11" t="str">
        <f>VLOOKUP(C680,'Summation Index'!$A$2:$B$9956,2,FALSE)</f>
        <v>Chelan PUD</v>
      </c>
      <c r="C680" t="s">
        <v>263</v>
      </c>
      <c r="D680" t="s">
        <v>141</v>
      </c>
      <c r="E680">
        <v>2023</v>
      </c>
      <c r="F680">
        <v>6</v>
      </c>
      <c r="G680" s="390">
        <v>34722</v>
      </c>
      <c r="H680" s="389">
        <v>915.19</v>
      </c>
      <c r="I680" s="214"/>
      <c r="J680" s="51"/>
      <c r="K680" s="51"/>
      <c r="L680" s="51"/>
      <c r="M680" s="51"/>
      <c r="N680" s="51"/>
      <c r="S680" s="48"/>
      <c r="T680" s="49"/>
      <c r="U680" s="51"/>
      <c r="V680" s="51"/>
      <c r="W680" s="51"/>
    </row>
    <row r="681" spans="1:23">
      <c r="A681" s="11" t="str">
        <f t="shared" si="10"/>
        <v>Chelan PUD&amp;7</v>
      </c>
      <c r="B681" s="11" t="str">
        <f>VLOOKUP(C681,'Summation Index'!$A$2:$B$9956,2,FALSE)</f>
        <v>Chelan PUD</v>
      </c>
      <c r="C681" t="s">
        <v>263</v>
      </c>
      <c r="D681" t="s">
        <v>141</v>
      </c>
      <c r="E681">
        <v>2023</v>
      </c>
      <c r="F681">
        <v>7</v>
      </c>
      <c r="G681" s="390">
        <v>30039</v>
      </c>
      <c r="H681" s="389">
        <v>915.19</v>
      </c>
      <c r="I681" s="214"/>
      <c r="J681" s="51"/>
      <c r="K681" s="51"/>
      <c r="L681" s="51"/>
      <c r="M681" s="51"/>
      <c r="N681" s="51"/>
      <c r="S681" s="48"/>
      <c r="T681" s="49"/>
      <c r="U681" s="51"/>
      <c r="V681" s="51"/>
      <c r="W681" s="51"/>
    </row>
    <row r="682" spans="1:23">
      <c r="A682" s="11" t="str">
        <f t="shared" si="10"/>
        <v>Chelan PUD&amp;8</v>
      </c>
      <c r="B682" s="11" t="str">
        <f>VLOOKUP(C682,'Summation Index'!$A$2:$B$9956,2,FALSE)</f>
        <v>Chelan PUD</v>
      </c>
      <c r="C682" t="s">
        <v>263</v>
      </c>
      <c r="D682" t="s">
        <v>141</v>
      </c>
      <c r="E682">
        <v>2023</v>
      </c>
      <c r="F682">
        <v>8</v>
      </c>
      <c r="G682" s="390">
        <v>25575</v>
      </c>
      <c r="H682" s="389">
        <v>915.19</v>
      </c>
      <c r="I682" s="214"/>
      <c r="J682" s="51"/>
      <c r="K682" s="51"/>
      <c r="L682" s="51"/>
      <c r="M682" s="51"/>
      <c r="N682" s="51"/>
      <c r="S682" s="48"/>
      <c r="T682" s="49"/>
      <c r="U682" s="51"/>
      <c r="V682" s="51"/>
      <c r="W682" s="51"/>
    </row>
    <row r="683" spans="1:23">
      <c r="A683" s="11" t="str">
        <f t="shared" si="10"/>
        <v>Chelan PUD&amp;9</v>
      </c>
      <c r="B683" s="11" t="str">
        <f>VLOOKUP(C683,'Summation Index'!$A$2:$B$9956,2,FALSE)</f>
        <v>Chelan PUD</v>
      </c>
      <c r="C683" t="s">
        <v>263</v>
      </c>
      <c r="D683" t="s">
        <v>141</v>
      </c>
      <c r="E683">
        <v>2023</v>
      </c>
      <c r="F683">
        <v>9</v>
      </c>
      <c r="G683" s="390">
        <v>16992</v>
      </c>
      <c r="H683" s="389">
        <v>915.19</v>
      </c>
      <c r="I683" s="214"/>
      <c r="J683" s="51"/>
      <c r="K683" s="51"/>
      <c r="L683" s="51"/>
      <c r="M683" s="51"/>
      <c r="N683" s="51"/>
      <c r="S683" s="48"/>
      <c r="T683" s="49"/>
      <c r="U683" s="51"/>
      <c r="V683" s="51"/>
      <c r="W683" s="51"/>
    </row>
    <row r="684" spans="1:23">
      <c r="A684" s="11" t="str">
        <f t="shared" si="10"/>
        <v>Chelan PUD&amp;10</v>
      </c>
      <c r="B684" s="11" t="str">
        <f>VLOOKUP(C684,'Summation Index'!$A$2:$B$9956,2,FALSE)</f>
        <v>Chelan PUD</v>
      </c>
      <c r="C684" t="s">
        <v>263</v>
      </c>
      <c r="D684" t="s">
        <v>141</v>
      </c>
      <c r="E684">
        <v>2023</v>
      </c>
      <c r="F684">
        <v>10</v>
      </c>
      <c r="G684" s="390">
        <v>17577</v>
      </c>
      <c r="H684" s="389">
        <v>915.19</v>
      </c>
      <c r="I684" s="214"/>
      <c r="J684" s="51"/>
      <c r="K684" s="51"/>
      <c r="L684" s="51"/>
      <c r="M684" s="51"/>
      <c r="N684" s="51"/>
      <c r="S684" s="48"/>
      <c r="T684" s="49"/>
      <c r="U684" s="51"/>
      <c r="V684" s="51"/>
      <c r="W684" s="51"/>
    </row>
    <row r="685" spans="1:23">
      <c r="A685" s="11" t="str">
        <f t="shared" si="10"/>
        <v>Chelan PUD&amp;11</v>
      </c>
      <c r="B685" s="11" t="str">
        <f>VLOOKUP(C685,'Summation Index'!$A$2:$B$9956,2,FALSE)</f>
        <v>Chelan PUD</v>
      </c>
      <c r="C685" t="s">
        <v>263</v>
      </c>
      <c r="D685" t="s">
        <v>141</v>
      </c>
      <c r="E685">
        <v>2023</v>
      </c>
      <c r="F685">
        <v>11</v>
      </c>
      <c r="G685" s="390">
        <v>21762</v>
      </c>
      <c r="H685" s="389">
        <v>915.19</v>
      </c>
      <c r="I685" s="214"/>
      <c r="J685" s="51"/>
      <c r="K685" s="51"/>
      <c r="L685" s="51"/>
      <c r="M685" s="51"/>
      <c r="N685" s="51"/>
      <c r="S685" s="48"/>
      <c r="T685" s="49"/>
      <c r="U685" s="51"/>
      <c r="V685" s="51"/>
      <c r="W685" s="51"/>
    </row>
    <row r="686" spans="1:23">
      <c r="A686" s="11" t="str">
        <f t="shared" si="10"/>
        <v>Chelan PUD&amp;12</v>
      </c>
      <c r="B686" s="11" t="str">
        <f>VLOOKUP(C686,'Summation Index'!$A$2:$B$9956,2,FALSE)</f>
        <v>Chelan PUD</v>
      </c>
      <c r="C686" t="s">
        <v>263</v>
      </c>
      <c r="D686" t="s">
        <v>141</v>
      </c>
      <c r="E686">
        <v>2023</v>
      </c>
      <c r="F686">
        <v>12</v>
      </c>
      <c r="G686" s="390">
        <v>24217.200000000001</v>
      </c>
      <c r="H686" s="389">
        <v>915.19</v>
      </c>
      <c r="I686" s="214"/>
      <c r="J686" s="51"/>
      <c r="K686" s="51"/>
      <c r="L686" s="51"/>
      <c r="M686" s="51"/>
      <c r="N686" s="51"/>
      <c r="S686" s="48"/>
      <c r="T686" s="49"/>
      <c r="U686" s="51"/>
      <c r="V686" s="51"/>
      <c r="W686" s="51"/>
    </row>
    <row r="687" spans="1:23">
      <c r="A687" s="11" t="str">
        <f t="shared" si="10"/>
        <v>Small Power&amp;1</v>
      </c>
      <c r="B687" s="11" t="str">
        <f>VLOOKUP(C687,'Summation Index'!$A$2:$B$9956,2,FALSE)</f>
        <v>Small Power</v>
      </c>
      <c r="C687" t="s">
        <v>264</v>
      </c>
      <c r="D687" t="s">
        <v>141</v>
      </c>
      <c r="E687">
        <v>2023</v>
      </c>
      <c r="F687">
        <v>1</v>
      </c>
      <c r="G687" s="390">
        <v>452.05439999999999</v>
      </c>
      <c r="H687" s="389">
        <v>23.442689999999999</v>
      </c>
      <c r="I687" s="214"/>
      <c r="J687" s="51"/>
      <c r="K687" s="51"/>
      <c r="L687" s="51"/>
      <c r="M687" s="51"/>
      <c r="N687" s="51"/>
      <c r="S687" s="48"/>
      <c r="T687" s="49"/>
      <c r="U687" s="51"/>
      <c r="V687" s="51"/>
      <c r="W687" s="51"/>
    </row>
    <row r="688" spans="1:23">
      <c r="A688" s="11" t="str">
        <f t="shared" si="10"/>
        <v>Small Power&amp;2</v>
      </c>
      <c r="B688" s="11" t="str">
        <f>VLOOKUP(C688,'Summation Index'!$A$2:$B$9956,2,FALSE)</f>
        <v>Small Power</v>
      </c>
      <c r="C688" t="s">
        <v>264</v>
      </c>
      <c r="D688" t="s">
        <v>141</v>
      </c>
      <c r="E688">
        <v>2023</v>
      </c>
      <c r="F688">
        <v>2</v>
      </c>
      <c r="G688" s="390">
        <v>598.34879999999998</v>
      </c>
      <c r="H688" s="389">
        <v>30.891999999999999</v>
      </c>
      <c r="I688" s="214"/>
      <c r="J688" s="51"/>
      <c r="K688" s="51"/>
      <c r="L688" s="51"/>
      <c r="M688" s="51"/>
      <c r="N688" s="51"/>
      <c r="S688" s="48"/>
      <c r="T688" s="49"/>
      <c r="U688" s="51"/>
      <c r="V688" s="51"/>
      <c r="W688" s="51"/>
    </row>
    <row r="689" spans="1:23">
      <c r="A689" s="11" t="str">
        <f t="shared" si="10"/>
        <v>Small Power&amp;3</v>
      </c>
      <c r="B689" s="11" t="str">
        <f>VLOOKUP(C689,'Summation Index'!$A$2:$B$9956,2,FALSE)</f>
        <v>Small Power</v>
      </c>
      <c r="C689" t="s">
        <v>264</v>
      </c>
      <c r="D689" t="s">
        <v>141</v>
      </c>
      <c r="E689">
        <v>2023</v>
      </c>
      <c r="F689">
        <v>3</v>
      </c>
      <c r="G689" s="390">
        <v>932.23199999999997</v>
      </c>
      <c r="H689" s="389">
        <v>32.073356599999997</v>
      </c>
      <c r="I689" s="214"/>
      <c r="J689" s="51"/>
      <c r="K689" s="51"/>
      <c r="L689" s="51"/>
      <c r="M689" s="51"/>
      <c r="N689" s="51"/>
      <c r="S689" s="48"/>
      <c r="T689" s="49"/>
      <c r="U689" s="51"/>
      <c r="V689" s="51"/>
      <c r="W689" s="51"/>
    </row>
    <row r="690" spans="1:23">
      <c r="A690" s="11" t="str">
        <f t="shared" si="10"/>
        <v>Small Power&amp;4</v>
      </c>
      <c r="B690" s="11" t="str">
        <f>VLOOKUP(C690,'Summation Index'!$A$2:$B$9956,2,FALSE)</f>
        <v>Small Power</v>
      </c>
      <c r="C690" t="s">
        <v>264</v>
      </c>
      <c r="D690" t="s">
        <v>141</v>
      </c>
      <c r="E690">
        <v>2023</v>
      </c>
      <c r="F690">
        <v>4</v>
      </c>
      <c r="G690" s="390">
        <v>1158.192</v>
      </c>
      <c r="H690" s="389">
        <v>39.744697600000002</v>
      </c>
      <c r="I690" s="214"/>
      <c r="J690" s="51"/>
      <c r="K690" s="51"/>
      <c r="L690" s="51"/>
      <c r="M690" s="51"/>
      <c r="N690" s="51"/>
      <c r="S690" s="48"/>
      <c r="T690" s="49"/>
      <c r="U690" s="51"/>
      <c r="V690" s="51"/>
      <c r="W690" s="51"/>
    </row>
    <row r="691" spans="1:23">
      <c r="A691" s="11" t="str">
        <f t="shared" si="10"/>
        <v>Small Power&amp;5</v>
      </c>
      <c r="B691" s="11" t="str">
        <f>VLOOKUP(C691,'Summation Index'!$A$2:$B$9956,2,FALSE)</f>
        <v>Small Power</v>
      </c>
      <c r="C691" t="s">
        <v>264</v>
      </c>
      <c r="D691" t="s">
        <v>141</v>
      </c>
      <c r="E691">
        <v>2023</v>
      </c>
      <c r="F691">
        <v>5</v>
      </c>
      <c r="G691" s="390">
        <v>1140.5519999999999</v>
      </c>
      <c r="H691" s="389">
        <v>39.145820000000001</v>
      </c>
      <c r="I691" s="214"/>
      <c r="J691" s="51"/>
      <c r="K691" s="51"/>
      <c r="L691" s="51"/>
      <c r="M691" s="51"/>
      <c r="N691" s="51"/>
      <c r="S691" s="48"/>
      <c r="T691" s="49"/>
      <c r="U691" s="51"/>
      <c r="V691" s="51"/>
      <c r="W691" s="51"/>
    </row>
    <row r="692" spans="1:23">
      <c r="A692" s="11" t="str">
        <f t="shared" si="10"/>
        <v>Small Power&amp;6</v>
      </c>
      <c r="B692" s="11" t="str">
        <f>VLOOKUP(C692,'Summation Index'!$A$2:$B$9956,2,FALSE)</f>
        <v>Small Power</v>
      </c>
      <c r="C692" t="s">
        <v>264</v>
      </c>
      <c r="D692" t="s">
        <v>141</v>
      </c>
      <c r="E692">
        <v>2023</v>
      </c>
      <c r="F692">
        <v>6</v>
      </c>
      <c r="G692" s="390">
        <v>1140.048</v>
      </c>
      <c r="H692" s="389">
        <v>39.128707900000002</v>
      </c>
      <c r="I692" s="214"/>
      <c r="J692" s="51"/>
      <c r="K692" s="51"/>
      <c r="L692" s="51"/>
      <c r="M692" s="51"/>
      <c r="N692" s="51"/>
      <c r="S692" s="48"/>
      <c r="T692" s="49"/>
      <c r="U692" s="51"/>
      <c r="V692" s="51"/>
      <c r="W692" s="51"/>
    </row>
    <row r="693" spans="1:23">
      <c r="A693" s="11" t="str">
        <f t="shared" si="10"/>
        <v>Small Power&amp;7</v>
      </c>
      <c r="B693" s="11" t="str">
        <f>VLOOKUP(C693,'Summation Index'!$A$2:$B$9956,2,FALSE)</f>
        <v>Small Power</v>
      </c>
      <c r="C693" t="s">
        <v>264</v>
      </c>
      <c r="D693" t="s">
        <v>141</v>
      </c>
      <c r="E693">
        <v>2023</v>
      </c>
      <c r="F693">
        <v>7</v>
      </c>
      <c r="G693" s="390">
        <v>788.49120000000005</v>
      </c>
      <c r="H693" s="389">
        <v>40.57405</v>
      </c>
      <c r="I693" s="214"/>
      <c r="J693" s="51"/>
      <c r="K693" s="51"/>
      <c r="L693" s="51"/>
      <c r="M693" s="51"/>
      <c r="N693" s="51"/>
      <c r="S693" s="48"/>
      <c r="T693" s="49"/>
      <c r="U693" s="51"/>
      <c r="V693" s="51"/>
      <c r="W693" s="51"/>
    </row>
    <row r="694" spans="1:23">
      <c r="A694" s="11" t="str">
        <f t="shared" si="10"/>
        <v>Small Power&amp;8</v>
      </c>
      <c r="B694" s="11" t="str">
        <f>VLOOKUP(C694,'Summation Index'!$A$2:$B$9956,2,FALSE)</f>
        <v>Small Power</v>
      </c>
      <c r="C694" t="s">
        <v>264</v>
      </c>
      <c r="D694" t="s">
        <v>141</v>
      </c>
      <c r="E694">
        <v>2023</v>
      </c>
      <c r="F694">
        <v>8</v>
      </c>
      <c r="G694" s="390">
        <v>244.77600000000001</v>
      </c>
      <c r="H694" s="389">
        <v>12.8880739</v>
      </c>
      <c r="I694" s="214"/>
      <c r="J694" s="51"/>
      <c r="K694" s="51"/>
      <c r="L694" s="51"/>
      <c r="M694" s="51"/>
      <c r="N694" s="51"/>
      <c r="S694" s="48"/>
      <c r="T694" s="49"/>
      <c r="U694" s="51"/>
      <c r="V694" s="51"/>
      <c r="W694" s="51"/>
    </row>
    <row r="695" spans="1:23">
      <c r="A695" s="11" t="str">
        <f t="shared" si="10"/>
        <v>Small Power&amp;9</v>
      </c>
      <c r="B695" s="11" t="str">
        <f>VLOOKUP(C695,'Summation Index'!$A$2:$B$9956,2,FALSE)</f>
        <v>Small Power</v>
      </c>
      <c r="C695" t="s">
        <v>264</v>
      </c>
      <c r="D695" t="s">
        <v>141</v>
      </c>
      <c r="E695">
        <v>2023</v>
      </c>
      <c r="F695">
        <v>9</v>
      </c>
      <c r="G695" s="390">
        <v>164.304</v>
      </c>
      <c r="H695" s="389">
        <v>8.7904400000000003</v>
      </c>
      <c r="I695" s="214"/>
      <c r="J695" s="51"/>
      <c r="K695" s="51"/>
      <c r="L695" s="51"/>
      <c r="M695" s="51"/>
      <c r="N695" s="51"/>
      <c r="S695" s="48"/>
      <c r="T695" s="49"/>
      <c r="U695" s="51"/>
      <c r="V695" s="51"/>
      <c r="W695" s="51"/>
    </row>
    <row r="696" spans="1:23">
      <c r="A696" s="11" t="str">
        <f t="shared" si="10"/>
        <v>Small Power&amp;10</v>
      </c>
      <c r="B696" s="11" t="str">
        <f>VLOOKUP(C696,'Summation Index'!$A$2:$B$9956,2,FALSE)</f>
        <v>Small Power</v>
      </c>
      <c r="C696" t="s">
        <v>264</v>
      </c>
      <c r="D696" t="s">
        <v>141</v>
      </c>
      <c r="E696">
        <v>2023</v>
      </c>
      <c r="F696">
        <v>10</v>
      </c>
      <c r="G696" s="390">
        <v>342.68639999999999</v>
      </c>
      <c r="H696" s="389">
        <v>17.873670000000001</v>
      </c>
      <c r="I696" s="214"/>
      <c r="J696" s="51"/>
      <c r="K696" s="51"/>
      <c r="L696" s="51"/>
      <c r="M696" s="51"/>
      <c r="N696" s="51"/>
      <c r="S696" s="48"/>
      <c r="T696" s="49"/>
      <c r="U696" s="51"/>
      <c r="V696" s="51"/>
      <c r="W696" s="51"/>
    </row>
    <row r="697" spans="1:23">
      <c r="A697" s="11" t="str">
        <f t="shared" si="10"/>
        <v>Small Power&amp;11</v>
      </c>
      <c r="B697" s="11" t="str">
        <f>VLOOKUP(C697,'Summation Index'!$A$2:$B$9956,2,FALSE)</f>
        <v>Small Power</v>
      </c>
      <c r="C697" t="s">
        <v>264</v>
      </c>
      <c r="D697" t="s">
        <v>141</v>
      </c>
      <c r="E697">
        <v>2023</v>
      </c>
      <c r="F697">
        <v>11</v>
      </c>
      <c r="G697" s="390">
        <v>477.79199999999997</v>
      </c>
      <c r="H697" s="389">
        <v>24.753248200000002</v>
      </c>
      <c r="I697" s="214"/>
      <c r="J697" s="51"/>
      <c r="K697" s="51"/>
      <c r="L697" s="51"/>
      <c r="M697" s="51"/>
      <c r="N697" s="51"/>
      <c r="S697" s="48"/>
      <c r="T697" s="49"/>
      <c r="U697" s="51"/>
      <c r="V697" s="51"/>
      <c r="W697" s="51"/>
    </row>
    <row r="698" spans="1:23">
      <c r="A698" s="11" t="str">
        <f t="shared" si="10"/>
        <v>Small Power&amp;12</v>
      </c>
      <c r="B698" s="11" t="str">
        <f>VLOOKUP(C698,'Summation Index'!$A$2:$B$9956,2,FALSE)</f>
        <v>Small Power</v>
      </c>
      <c r="C698" t="s">
        <v>264</v>
      </c>
      <c r="D698" t="s">
        <v>141</v>
      </c>
      <c r="E698">
        <v>2023</v>
      </c>
      <c r="F698">
        <v>12</v>
      </c>
      <c r="G698" s="390">
        <v>380.18400000000003</v>
      </c>
      <c r="H698" s="389">
        <v>19.783048600000001</v>
      </c>
      <c r="I698" s="214"/>
      <c r="J698" s="51"/>
      <c r="K698" s="51"/>
      <c r="L698" s="51"/>
      <c r="M698" s="51"/>
      <c r="N698" s="51"/>
      <c r="S698" s="48"/>
      <c r="T698" s="49"/>
      <c r="U698" s="51"/>
      <c r="V698" s="51"/>
      <c r="W698" s="51"/>
    </row>
    <row r="699" spans="1:23">
      <c r="A699" s="11" t="str">
        <f t="shared" si="10"/>
        <v>Adams Nielson Solar&amp;1</v>
      </c>
      <c r="B699" s="11" t="str">
        <f>VLOOKUP(C699,'Summation Index'!$A$2:$B$9956,2,FALSE)</f>
        <v>Adams Nielson Solar</v>
      </c>
      <c r="C699" t="s">
        <v>265</v>
      </c>
      <c r="D699" t="s">
        <v>141</v>
      </c>
      <c r="E699">
        <v>2023</v>
      </c>
      <c r="F699">
        <v>1</v>
      </c>
      <c r="G699" s="390">
        <v>-987.02009999999996</v>
      </c>
      <c r="H699" s="389">
        <v>-41.563415499999998</v>
      </c>
      <c r="I699" s="214"/>
      <c r="J699" s="51"/>
      <c r="K699" s="51"/>
      <c r="L699" s="51"/>
      <c r="M699" s="51"/>
      <c r="N699" s="51"/>
      <c r="S699" s="48"/>
      <c r="T699" s="49"/>
      <c r="U699" s="51"/>
      <c r="V699" s="51"/>
      <c r="W699" s="51"/>
    </row>
    <row r="700" spans="1:23">
      <c r="A700" s="11" t="str">
        <f t="shared" si="10"/>
        <v>Adams Nielson Solar&amp;2</v>
      </c>
      <c r="B700" s="11" t="str">
        <f>VLOOKUP(C700,'Summation Index'!$A$2:$B$9956,2,FALSE)</f>
        <v>Adams Nielson Solar</v>
      </c>
      <c r="C700" t="s">
        <v>265</v>
      </c>
      <c r="D700" t="s">
        <v>141</v>
      </c>
      <c r="E700">
        <v>2023</v>
      </c>
      <c r="F700">
        <v>2</v>
      </c>
      <c r="G700" s="390">
        <v>-2227.08862</v>
      </c>
      <c r="H700" s="389">
        <v>-93.782700000000006</v>
      </c>
      <c r="I700" s="214"/>
      <c r="J700" s="51"/>
      <c r="K700" s="51"/>
      <c r="L700" s="51"/>
      <c r="M700" s="51"/>
      <c r="N700" s="51"/>
      <c r="S700" s="48"/>
      <c r="T700" s="49"/>
      <c r="U700" s="51"/>
      <c r="V700" s="51"/>
      <c r="W700" s="51"/>
    </row>
    <row r="701" spans="1:23">
      <c r="A701" s="11" t="str">
        <f t="shared" si="10"/>
        <v>Adams Nielson Solar&amp;3</v>
      </c>
      <c r="B701" s="11" t="str">
        <f>VLOOKUP(C701,'Summation Index'!$A$2:$B$9956,2,FALSE)</f>
        <v>Adams Nielson Solar</v>
      </c>
      <c r="C701" t="s">
        <v>265</v>
      </c>
      <c r="D701" t="s">
        <v>141</v>
      </c>
      <c r="E701">
        <v>2023</v>
      </c>
      <c r="F701">
        <v>3</v>
      </c>
      <c r="G701" s="390">
        <v>-3831.0087899999999</v>
      </c>
      <c r="H701" s="389">
        <v>-161.32377600000001</v>
      </c>
      <c r="I701" s="214"/>
      <c r="J701" s="51"/>
      <c r="K701" s="51"/>
      <c r="L701" s="51"/>
      <c r="M701" s="51"/>
      <c r="N701" s="51"/>
      <c r="S701" s="48"/>
      <c r="T701" s="49"/>
      <c r="U701" s="51"/>
      <c r="V701" s="51"/>
      <c r="W701" s="51"/>
    </row>
    <row r="702" spans="1:23">
      <c r="A702" s="11" t="str">
        <f t="shared" si="10"/>
        <v>Adams Nielson Solar&amp;4</v>
      </c>
      <c r="B702" s="11" t="str">
        <f>VLOOKUP(C702,'Summation Index'!$A$2:$B$9956,2,FALSE)</f>
        <v>Adams Nielson Solar</v>
      </c>
      <c r="C702" t="s">
        <v>265</v>
      </c>
      <c r="D702" t="s">
        <v>141</v>
      </c>
      <c r="E702">
        <v>2023</v>
      </c>
      <c r="F702">
        <v>4</v>
      </c>
      <c r="G702" s="390">
        <v>-4674.6093799999999</v>
      </c>
      <c r="H702" s="389">
        <v>-196.84780900000001</v>
      </c>
      <c r="I702" s="214"/>
      <c r="J702" s="51"/>
      <c r="K702" s="51"/>
      <c r="L702" s="51"/>
      <c r="M702" s="51"/>
      <c r="N702" s="51"/>
      <c r="S702" s="48"/>
      <c r="T702" s="49"/>
      <c r="U702" s="51"/>
      <c r="V702" s="51"/>
      <c r="W702" s="51"/>
    </row>
    <row r="703" spans="1:23">
      <c r="A703" s="11" t="str">
        <f t="shared" si="10"/>
        <v>Adams Nielson Solar&amp;5</v>
      </c>
      <c r="B703" s="11" t="str">
        <f>VLOOKUP(C703,'Summation Index'!$A$2:$B$9956,2,FALSE)</f>
        <v>Adams Nielson Solar</v>
      </c>
      <c r="C703" t="s">
        <v>265</v>
      </c>
      <c r="D703" t="s">
        <v>141</v>
      </c>
      <c r="E703">
        <v>2023</v>
      </c>
      <c r="F703">
        <v>5</v>
      </c>
      <c r="G703" s="390">
        <v>-5600.4769999999999</v>
      </c>
      <c r="H703" s="389">
        <v>-235.83607499999999</v>
      </c>
      <c r="I703" s="214"/>
      <c r="J703" s="51"/>
      <c r="K703" s="51"/>
      <c r="L703" s="51"/>
      <c r="M703" s="51"/>
      <c r="N703" s="51"/>
      <c r="S703" s="48"/>
      <c r="T703" s="49"/>
      <c r="U703" s="51"/>
      <c r="V703" s="51"/>
      <c r="W703" s="51"/>
    </row>
    <row r="704" spans="1:23">
      <c r="A704" s="11" t="str">
        <f t="shared" si="10"/>
        <v>Adams Nielson Solar&amp;6</v>
      </c>
      <c r="B704" s="11" t="str">
        <f>VLOOKUP(C704,'Summation Index'!$A$2:$B$9956,2,FALSE)</f>
        <v>Adams Nielson Solar</v>
      </c>
      <c r="C704" t="s">
        <v>265</v>
      </c>
      <c r="D704" t="s">
        <v>141</v>
      </c>
      <c r="E704">
        <v>2023</v>
      </c>
      <c r="F704">
        <v>6</v>
      </c>
      <c r="G704" s="390">
        <v>-5762.5625</v>
      </c>
      <c r="H704" s="389">
        <v>-242.66149999999999</v>
      </c>
      <c r="I704" s="214"/>
      <c r="J704" s="51"/>
      <c r="K704" s="51"/>
      <c r="L704" s="51"/>
      <c r="M704" s="51"/>
      <c r="N704" s="51"/>
      <c r="S704" s="48"/>
      <c r="T704" s="49"/>
      <c r="U704" s="51"/>
      <c r="V704" s="51"/>
      <c r="W704" s="51"/>
    </row>
    <row r="705" spans="1:23">
      <c r="A705" s="11" t="str">
        <f t="shared" si="10"/>
        <v>Adams Nielson Solar&amp;7</v>
      </c>
      <c r="B705" s="11" t="str">
        <f>VLOOKUP(C705,'Summation Index'!$A$2:$B$9956,2,FALSE)</f>
        <v>Adams Nielson Solar</v>
      </c>
      <c r="C705" t="s">
        <v>265</v>
      </c>
      <c r="D705" t="s">
        <v>141</v>
      </c>
      <c r="E705">
        <v>2023</v>
      </c>
      <c r="F705">
        <v>7</v>
      </c>
      <c r="G705" s="390">
        <v>-6686.9174800000001</v>
      </c>
      <c r="H705" s="389">
        <v>-281.58609999999999</v>
      </c>
      <c r="I705" s="214"/>
      <c r="J705" s="51"/>
      <c r="K705" s="51"/>
      <c r="L705" s="51"/>
      <c r="M705" s="51"/>
      <c r="N705" s="51"/>
      <c r="S705" s="48"/>
      <c r="T705" s="49"/>
      <c r="U705" s="51"/>
      <c r="V705" s="51"/>
      <c r="W705" s="51"/>
    </row>
    <row r="706" spans="1:23">
      <c r="A706" s="11" t="str">
        <f t="shared" si="10"/>
        <v>Adams Nielson Solar&amp;8</v>
      </c>
      <c r="B706" s="11" t="str">
        <f>VLOOKUP(C706,'Summation Index'!$A$2:$B$9956,2,FALSE)</f>
        <v>Adams Nielson Solar</v>
      </c>
      <c r="C706" t="s">
        <v>265</v>
      </c>
      <c r="D706" t="s">
        <v>141</v>
      </c>
      <c r="E706">
        <v>2023</v>
      </c>
      <c r="F706">
        <v>8</v>
      </c>
      <c r="G706" s="390">
        <v>-5933.7420000000002</v>
      </c>
      <c r="H706" s="389">
        <v>-249.869888</v>
      </c>
      <c r="I706" s="214"/>
      <c r="J706" s="51"/>
      <c r="K706" s="51"/>
      <c r="L706" s="51"/>
      <c r="M706" s="51"/>
      <c r="N706" s="51"/>
      <c r="S706" s="48"/>
      <c r="T706" s="49"/>
      <c r="U706" s="51"/>
      <c r="V706" s="51"/>
      <c r="W706" s="51"/>
    </row>
    <row r="707" spans="1:23">
      <c r="A707" s="11" t="str">
        <f t="shared" si="10"/>
        <v>Adams Nielson Solar&amp;9</v>
      </c>
      <c r="B707" s="11" t="str">
        <f>VLOOKUP(C707,'Summation Index'!$A$2:$B$9956,2,FALSE)</f>
        <v>Adams Nielson Solar</v>
      </c>
      <c r="C707" t="s">
        <v>265</v>
      </c>
      <c r="D707" t="s">
        <v>141</v>
      </c>
      <c r="E707">
        <v>2023</v>
      </c>
      <c r="F707">
        <v>9</v>
      </c>
      <c r="G707" s="390">
        <v>-3994.4872999999998</v>
      </c>
      <c r="H707" s="389">
        <v>-168.207855</v>
      </c>
      <c r="I707" s="214"/>
      <c r="J707" s="51"/>
      <c r="K707" s="51"/>
      <c r="L707" s="51"/>
      <c r="M707" s="51"/>
      <c r="N707" s="51"/>
      <c r="S707" s="48"/>
      <c r="T707" s="49"/>
      <c r="U707" s="51"/>
      <c r="V707" s="51"/>
      <c r="W707" s="51"/>
    </row>
    <row r="708" spans="1:23">
      <c r="A708" s="11" t="str">
        <f t="shared" si="10"/>
        <v>Adams Nielson Solar&amp;10</v>
      </c>
      <c r="B708" s="11" t="str">
        <f>VLOOKUP(C708,'Summation Index'!$A$2:$B$9956,2,FALSE)</f>
        <v>Adams Nielson Solar</v>
      </c>
      <c r="C708" t="s">
        <v>265</v>
      </c>
      <c r="D708" t="s">
        <v>141</v>
      </c>
      <c r="E708">
        <v>2023</v>
      </c>
      <c r="F708">
        <v>10</v>
      </c>
      <c r="G708" s="390">
        <v>-3253.8890000000001</v>
      </c>
      <c r="H708" s="389">
        <v>-137.021255</v>
      </c>
      <c r="I708" s="214"/>
      <c r="J708" s="51"/>
      <c r="K708" s="51"/>
      <c r="L708" s="51"/>
      <c r="M708" s="51"/>
      <c r="N708" s="51"/>
      <c r="S708" s="48"/>
      <c r="T708" s="49"/>
      <c r="U708" s="51"/>
      <c r="V708" s="51"/>
      <c r="W708" s="51"/>
    </row>
    <row r="709" spans="1:23">
      <c r="A709" s="11" t="str">
        <f t="shared" si="10"/>
        <v>Adams Nielson Solar&amp;11</v>
      </c>
      <c r="B709" s="11" t="str">
        <f>VLOOKUP(C709,'Summation Index'!$A$2:$B$9956,2,FALSE)</f>
        <v>Adams Nielson Solar</v>
      </c>
      <c r="C709" t="s">
        <v>265</v>
      </c>
      <c r="D709" t="s">
        <v>141</v>
      </c>
      <c r="E709">
        <v>2023</v>
      </c>
      <c r="F709">
        <v>11</v>
      </c>
      <c r="G709" s="390">
        <v>-1743.837</v>
      </c>
      <c r="H709" s="389">
        <v>-73.432975799999994</v>
      </c>
      <c r="I709" s="214"/>
      <c r="J709" s="51"/>
      <c r="K709" s="51"/>
      <c r="L709" s="51"/>
      <c r="M709" s="51"/>
      <c r="N709" s="51"/>
      <c r="S709" s="48"/>
      <c r="T709" s="49"/>
      <c r="U709" s="51"/>
      <c r="V709" s="51"/>
      <c r="W709" s="51"/>
    </row>
    <row r="710" spans="1:23">
      <c r="A710" s="11" t="str">
        <f t="shared" si="10"/>
        <v>Adams Nielson Solar&amp;12</v>
      </c>
      <c r="B710" s="11" t="str">
        <f>VLOOKUP(C710,'Summation Index'!$A$2:$B$9956,2,FALSE)</f>
        <v>Adams Nielson Solar</v>
      </c>
      <c r="C710" t="s">
        <v>265</v>
      </c>
      <c r="D710" t="s">
        <v>141</v>
      </c>
      <c r="E710">
        <v>2023</v>
      </c>
      <c r="F710">
        <v>12</v>
      </c>
      <c r="G710" s="390">
        <v>-683.68439999999998</v>
      </c>
      <c r="H710" s="389">
        <v>-28.789950000000001</v>
      </c>
      <c r="I710" s="214"/>
      <c r="J710" s="51"/>
      <c r="K710" s="51"/>
      <c r="L710" s="51"/>
      <c r="M710" s="51"/>
      <c r="N710" s="51"/>
      <c r="S710" s="48"/>
      <c r="T710" s="49"/>
      <c r="U710" s="51"/>
      <c r="V710" s="51"/>
      <c r="W710" s="51"/>
    </row>
    <row r="711" spans="1:23">
      <c r="A711" s="11" t="str">
        <f t="shared" si="10"/>
        <v>Spokane Waste-to-Energy&amp;1</v>
      </c>
      <c r="B711" s="11" t="str">
        <f>VLOOKUP(C711,'Summation Index'!$A$2:$B$9956,2,FALSE)</f>
        <v>Spokane Waste-to-Energy</v>
      </c>
      <c r="C711" t="s">
        <v>267</v>
      </c>
      <c r="D711" t="s">
        <v>141</v>
      </c>
      <c r="E711">
        <v>2023</v>
      </c>
      <c r="F711">
        <v>1</v>
      </c>
      <c r="G711" s="390">
        <v>8704.7999999999993</v>
      </c>
      <c r="H711" s="389">
        <v>444.55413800000002</v>
      </c>
      <c r="I711" s="214"/>
      <c r="J711" s="51"/>
      <c r="K711" s="51"/>
      <c r="L711" s="51"/>
      <c r="M711" s="51"/>
      <c r="N711" s="51"/>
      <c r="S711" s="48"/>
      <c r="T711" s="49"/>
      <c r="U711" s="51"/>
      <c r="V711" s="51"/>
      <c r="W711" s="51"/>
    </row>
    <row r="712" spans="1:23">
      <c r="A712" s="11" t="str">
        <f t="shared" si="10"/>
        <v>Spokane Waste-to-Energy&amp;2</v>
      </c>
      <c r="B712" s="11" t="str">
        <f>VLOOKUP(C712,'Summation Index'!$A$2:$B$9956,2,FALSE)</f>
        <v>Spokane Waste-to-Energy</v>
      </c>
      <c r="C712" t="s">
        <v>267</v>
      </c>
      <c r="D712" t="s">
        <v>141</v>
      </c>
      <c r="E712">
        <v>2023</v>
      </c>
      <c r="F712">
        <v>2</v>
      </c>
      <c r="G712" s="390">
        <v>8225.2800000000007</v>
      </c>
      <c r="H712" s="389">
        <v>420.06506300000001</v>
      </c>
      <c r="I712" s="214"/>
      <c r="J712" s="51"/>
      <c r="K712" s="51"/>
      <c r="L712" s="51"/>
      <c r="M712" s="51"/>
      <c r="N712" s="51"/>
      <c r="S712" s="48"/>
      <c r="T712" s="49"/>
      <c r="U712" s="51"/>
      <c r="V712" s="51"/>
      <c r="W712" s="51"/>
    </row>
    <row r="713" spans="1:23">
      <c r="A713" s="11" t="str">
        <f t="shared" si="10"/>
        <v>Spokane Waste-to-Energy&amp;3</v>
      </c>
      <c r="B713" s="11" t="str">
        <f>VLOOKUP(C713,'Summation Index'!$A$2:$B$9956,2,FALSE)</f>
        <v>Spokane Waste-to-Energy</v>
      </c>
      <c r="C713" t="s">
        <v>267</v>
      </c>
      <c r="D713" t="s">
        <v>141</v>
      </c>
      <c r="E713">
        <v>2023</v>
      </c>
      <c r="F713">
        <v>3</v>
      </c>
      <c r="G713" s="390">
        <v>11383.2</v>
      </c>
      <c r="H713" s="389">
        <v>452.140717</v>
      </c>
      <c r="I713" s="214"/>
      <c r="J713" s="51"/>
      <c r="K713" s="51"/>
      <c r="L713" s="51"/>
      <c r="M713" s="51"/>
      <c r="N713" s="51"/>
      <c r="S713" s="48"/>
      <c r="T713" s="49"/>
      <c r="U713" s="51"/>
      <c r="V713" s="51"/>
      <c r="W713" s="51"/>
    </row>
    <row r="714" spans="1:23">
      <c r="A714" s="11" t="str">
        <f t="shared" si="10"/>
        <v>Spokane Waste-to-Energy&amp;4</v>
      </c>
      <c r="B714" s="11" t="str">
        <f>VLOOKUP(C714,'Summation Index'!$A$2:$B$9956,2,FALSE)</f>
        <v>Spokane Waste-to-Energy</v>
      </c>
      <c r="C714" t="s">
        <v>267</v>
      </c>
      <c r="D714" t="s">
        <v>141</v>
      </c>
      <c r="E714">
        <v>2023</v>
      </c>
      <c r="F714">
        <v>4</v>
      </c>
      <c r="G714" s="390">
        <v>11016</v>
      </c>
      <c r="H714" s="389">
        <v>437.55549999999999</v>
      </c>
      <c r="I714" s="214"/>
      <c r="J714" s="51"/>
      <c r="K714" s="51"/>
      <c r="L714" s="51"/>
      <c r="M714" s="51"/>
      <c r="N714" s="51"/>
      <c r="S714" s="48"/>
      <c r="T714" s="49"/>
      <c r="U714" s="51"/>
      <c r="V714" s="51"/>
      <c r="W714" s="51"/>
    </row>
    <row r="715" spans="1:23">
      <c r="A715" s="11" t="str">
        <f t="shared" si="10"/>
        <v>Spokane Waste-to-Energy&amp;5</v>
      </c>
      <c r="B715" s="11" t="str">
        <f>VLOOKUP(C715,'Summation Index'!$A$2:$B$9956,2,FALSE)</f>
        <v>Spokane Waste-to-Energy</v>
      </c>
      <c r="C715" t="s">
        <v>267</v>
      </c>
      <c r="D715" t="s">
        <v>141</v>
      </c>
      <c r="E715">
        <v>2023</v>
      </c>
      <c r="F715">
        <v>5</v>
      </c>
      <c r="G715" s="390">
        <v>9508.32</v>
      </c>
      <c r="H715" s="389">
        <v>377.67047100000002</v>
      </c>
      <c r="I715" s="214"/>
      <c r="J715" s="51"/>
      <c r="K715" s="51"/>
      <c r="L715" s="51"/>
      <c r="M715" s="51"/>
      <c r="N715" s="51"/>
      <c r="S715" s="48"/>
      <c r="T715" s="49"/>
      <c r="U715" s="51"/>
      <c r="V715" s="51"/>
      <c r="W715" s="51"/>
    </row>
    <row r="716" spans="1:23">
      <c r="A716" s="11" t="str">
        <f t="shared" si="10"/>
        <v>Spokane Waste-to-Energy&amp;6</v>
      </c>
      <c r="B716" s="11" t="str">
        <f>VLOOKUP(C716,'Summation Index'!$A$2:$B$9956,2,FALSE)</f>
        <v>Spokane Waste-to-Energy</v>
      </c>
      <c r="C716" t="s">
        <v>267</v>
      </c>
      <c r="D716" t="s">
        <v>141</v>
      </c>
      <c r="E716">
        <v>2023</v>
      </c>
      <c r="F716">
        <v>6</v>
      </c>
      <c r="G716" s="390">
        <v>8812.7999999999993</v>
      </c>
      <c r="H716" s="389">
        <v>350.0444</v>
      </c>
      <c r="I716" s="214"/>
      <c r="J716" s="51"/>
      <c r="K716" s="51"/>
      <c r="L716" s="51"/>
      <c r="M716" s="51"/>
      <c r="N716" s="51"/>
      <c r="S716" s="48"/>
      <c r="T716" s="49"/>
      <c r="U716" s="51"/>
      <c r="V716" s="51"/>
      <c r="W716" s="51"/>
    </row>
    <row r="717" spans="1:23">
      <c r="A717" s="11" t="str">
        <f t="shared" si="10"/>
        <v>Spokane Waste-to-Energy&amp;7</v>
      </c>
      <c r="B717" s="11" t="str">
        <f>VLOOKUP(C717,'Summation Index'!$A$2:$B$9956,2,FALSE)</f>
        <v>Spokane Waste-to-Energy</v>
      </c>
      <c r="C717" t="s">
        <v>267</v>
      </c>
      <c r="D717" t="s">
        <v>141</v>
      </c>
      <c r="E717">
        <v>2023</v>
      </c>
      <c r="F717">
        <v>7</v>
      </c>
      <c r="G717" s="390">
        <v>11249.28</v>
      </c>
      <c r="H717" s="389">
        <v>574.50073199999997</v>
      </c>
      <c r="I717" s="214"/>
      <c r="J717" s="51"/>
      <c r="K717" s="51"/>
      <c r="L717" s="51"/>
      <c r="M717" s="51"/>
      <c r="N717" s="51"/>
      <c r="S717" s="48"/>
      <c r="T717" s="49"/>
      <c r="U717" s="51"/>
      <c r="V717" s="51"/>
      <c r="W717" s="51"/>
    </row>
    <row r="718" spans="1:23">
      <c r="A718" s="11" t="str">
        <f t="shared" si="10"/>
        <v>Spokane Waste-to-Energy&amp;8</v>
      </c>
      <c r="B718" s="11" t="str">
        <f>VLOOKUP(C718,'Summation Index'!$A$2:$B$9956,2,FALSE)</f>
        <v>Spokane Waste-to-Energy</v>
      </c>
      <c r="C718" t="s">
        <v>267</v>
      </c>
      <c r="D718" t="s">
        <v>141</v>
      </c>
      <c r="E718">
        <v>2023</v>
      </c>
      <c r="F718">
        <v>8</v>
      </c>
      <c r="G718" s="390">
        <v>10177.92</v>
      </c>
      <c r="H718" s="389">
        <v>519.78639999999996</v>
      </c>
      <c r="I718" s="214"/>
      <c r="J718" s="51"/>
      <c r="K718" s="51"/>
      <c r="L718" s="51"/>
      <c r="M718" s="51"/>
      <c r="N718" s="51"/>
      <c r="S718" s="48"/>
      <c r="T718" s="49"/>
      <c r="U718" s="51"/>
      <c r="V718" s="51"/>
      <c r="W718" s="51"/>
    </row>
    <row r="719" spans="1:23">
      <c r="A719" s="11" t="str">
        <f t="shared" ref="A719:A782" si="11">B719&amp;"&amp;"&amp;F719</f>
        <v>Spokane Waste-to-Energy&amp;9</v>
      </c>
      <c r="B719" s="11" t="str">
        <f>VLOOKUP(C719,'Summation Index'!$A$2:$B$9956,2,FALSE)</f>
        <v>Spokane Waste-to-Energy</v>
      </c>
      <c r="C719" t="s">
        <v>267</v>
      </c>
      <c r="D719" t="s">
        <v>141</v>
      </c>
      <c r="E719">
        <v>2023</v>
      </c>
      <c r="F719">
        <v>9</v>
      </c>
      <c r="G719" s="390">
        <v>10886.4</v>
      </c>
      <c r="H719" s="389">
        <v>555.96844499999997</v>
      </c>
      <c r="I719" s="214"/>
      <c r="J719" s="51"/>
      <c r="K719" s="51"/>
      <c r="L719" s="51"/>
      <c r="M719" s="51"/>
      <c r="N719" s="51"/>
      <c r="S719" s="48"/>
      <c r="T719" s="49"/>
      <c r="U719" s="51"/>
      <c r="V719" s="51"/>
      <c r="W719" s="51"/>
    </row>
    <row r="720" spans="1:23">
      <c r="A720" s="11" t="str">
        <f t="shared" si="11"/>
        <v>Spokane Waste-to-Energy&amp;10</v>
      </c>
      <c r="B720" s="11" t="str">
        <f>VLOOKUP(C720,'Summation Index'!$A$2:$B$9956,2,FALSE)</f>
        <v>Spokane Waste-to-Energy</v>
      </c>
      <c r="C720" t="s">
        <v>267</v>
      </c>
      <c r="D720" t="s">
        <v>141</v>
      </c>
      <c r="E720">
        <v>2023</v>
      </c>
      <c r="F720">
        <v>10</v>
      </c>
      <c r="G720" s="390">
        <v>11651.04</v>
      </c>
      <c r="H720" s="389">
        <v>595.01859999999999</v>
      </c>
      <c r="I720" s="214"/>
      <c r="J720" s="51"/>
      <c r="K720" s="51"/>
      <c r="L720" s="51"/>
      <c r="M720" s="51"/>
      <c r="N720" s="51"/>
      <c r="S720" s="48"/>
      <c r="T720" s="49"/>
      <c r="U720" s="51"/>
      <c r="V720" s="51"/>
      <c r="W720" s="51"/>
    </row>
    <row r="721" spans="1:23">
      <c r="A721" s="11" t="str">
        <f t="shared" si="11"/>
        <v>Spokane Waste-to-Energy&amp;11</v>
      </c>
      <c r="B721" s="11" t="str">
        <f>VLOOKUP(C721,'Summation Index'!$A$2:$B$9956,2,FALSE)</f>
        <v>Spokane Waste-to-Energy</v>
      </c>
      <c r="C721" t="s">
        <v>267</v>
      </c>
      <c r="D721" t="s">
        <v>141</v>
      </c>
      <c r="E721">
        <v>2023</v>
      </c>
      <c r="F721">
        <v>11</v>
      </c>
      <c r="G721" s="390">
        <v>8812.7999999999993</v>
      </c>
      <c r="H721" s="389">
        <v>450.06970000000001</v>
      </c>
      <c r="I721" s="214"/>
      <c r="J721" s="51"/>
      <c r="K721" s="51"/>
      <c r="L721" s="51"/>
      <c r="M721" s="51"/>
      <c r="N721" s="51"/>
      <c r="S721" s="48"/>
      <c r="T721" s="49"/>
      <c r="U721" s="51"/>
      <c r="V721" s="51"/>
      <c r="W721" s="51"/>
    </row>
    <row r="722" spans="1:23">
      <c r="A722" s="11" t="str">
        <f t="shared" si="11"/>
        <v>Spokane Waste-to-Energy&amp;12</v>
      </c>
      <c r="B722" s="11" t="str">
        <f>VLOOKUP(C722,'Summation Index'!$A$2:$B$9956,2,FALSE)</f>
        <v>Spokane Waste-to-Energy</v>
      </c>
      <c r="C722" t="s">
        <v>267</v>
      </c>
      <c r="D722" t="s">
        <v>141</v>
      </c>
      <c r="E722">
        <v>2023</v>
      </c>
      <c r="F722">
        <v>12</v>
      </c>
      <c r="G722" s="390">
        <v>10713.6</v>
      </c>
      <c r="H722" s="389">
        <v>547.14355499999999</v>
      </c>
      <c r="I722" s="214"/>
      <c r="J722" s="51"/>
      <c r="K722" s="51"/>
      <c r="L722" s="51"/>
      <c r="M722" s="51"/>
      <c r="N722" s="51"/>
      <c r="S722" s="48"/>
      <c r="T722" s="49"/>
      <c r="U722" s="51"/>
      <c r="V722" s="51"/>
      <c r="W722" s="51"/>
    </row>
    <row r="723" spans="1:23">
      <c r="A723" s="11" t="str">
        <f t="shared" si="11"/>
        <v>Stimson Lumber&amp;1</v>
      </c>
      <c r="B723" s="11" t="str">
        <f>VLOOKUP(C723,'Summation Index'!$A$2:$B$9956,2,FALSE)</f>
        <v>Stimson Lumber</v>
      </c>
      <c r="C723" t="s">
        <v>268</v>
      </c>
      <c r="D723" t="s">
        <v>141</v>
      </c>
      <c r="E723">
        <v>2023</v>
      </c>
      <c r="F723">
        <v>1</v>
      </c>
      <c r="G723" s="390">
        <v>2848.0320000000002</v>
      </c>
      <c r="H723" s="389">
        <v>143.99465900000001</v>
      </c>
      <c r="I723" s="214"/>
      <c r="J723" s="51"/>
      <c r="K723" s="51"/>
      <c r="L723" s="51"/>
      <c r="M723" s="51"/>
      <c r="N723" s="51"/>
      <c r="S723" s="48"/>
      <c r="T723" s="49"/>
      <c r="U723" s="51"/>
      <c r="V723" s="51"/>
      <c r="W723" s="51"/>
    </row>
    <row r="724" spans="1:23">
      <c r="A724" s="11" t="str">
        <f t="shared" si="11"/>
        <v>Stimson Lumber&amp;2</v>
      </c>
      <c r="B724" s="11" t="str">
        <f>VLOOKUP(C724,'Summation Index'!$A$2:$B$9956,2,FALSE)</f>
        <v>Stimson Lumber</v>
      </c>
      <c r="C724" t="s">
        <v>268</v>
      </c>
      <c r="D724" t="s">
        <v>141</v>
      </c>
      <c r="E724">
        <v>2023</v>
      </c>
      <c r="F724">
        <v>2</v>
      </c>
      <c r="G724" s="390">
        <v>2377.5360000000001</v>
      </c>
      <c r="H724" s="389">
        <v>120.364456</v>
      </c>
      <c r="I724" s="214"/>
      <c r="J724" s="51"/>
      <c r="K724" s="51"/>
      <c r="L724" s="51"/>
      <c r="M724" s="51"/>
      <c r="N724" s="51"/>
      <c r="S724" s="48"/>
      <c r="T724" s="49"/>
      <c r="U724" s="51"/>
      <c r="V724" s="51"/>
      <c r="W724" s="51"/>
    </row>
    <row r="725" spans="1:23">
      <c r="A725" s="11" t="str">
        <f t="shared" si="11"/>
        <v>Stimson Lumber&amp;3</v>
      </c>
      <c r="B725" s="11" t="str">
        <f>VLOOKUP(C725,'Summation Index'!$A$2:$B$9956,2,FALSE)</f>
        <v>Stimson Lumber</v>
      </c>
      <c r="C725" t="s">
        <v>268</v>
      </c>
      <c r="D725" t="s">
        <v>141</v>
      </c>
      <c r="E725">
        <v>2023</v>
      </c>
      <c r="F725">
        <v>3</v>
      </c>
      <c r="G725" s="390">
        <v>2545.9679999999998</v>
      </c>
      <c r="H725" s="389">
        <v>100.358772</v>
      </c>
      <c r="I725" s="214"/>
      <c r="J725" s="51"/>
      <c r="K725" s="51"/>
      <c r="L725" s="51"/>
      <c r="M725" s="51"/>
      <c r="N725" s="51"/>
      <c r="S725" s="48"/>
      <c r="T725" s="49"/>
      <c r="U725" s="51"/>
      <c r="V725" s="51"/>
      <c r="W725" s="51"/>
    </row>
    <row r="726" spans="1:23">
      <c r="A726" s="11" t="str">
        <f t="shared" si="11"/>
        <v>Stimson Lumber&amp;4</v>
      </c>
      <c r="B726" s="11" t="str">
        <f>VLOOKUP(C726,'Summation Index'!$A$2:$B$9956,2,FALSE)</f>
        <v>Stimson Lumber</v>
      </c>
      <c r="C726" t="s">
        <v>268</v>
      </c>
      <c r="D726" t="s">
        <v>141</v>
      </c>
      <c r="E726">
        <v>2023</v>
      </c>
      <c r="F726">
        <v>4</v>
      </c>
      <c r="G726" s="390">
        <v>1920.96</v>
      </c>
      <c r="H726" s="389">
        <v>75.51934</v>
      </c>
      <c r="I726" s="214"/>
      <c r="J726" s="51"/>
      <c r="K726" s="51"/>
      <c r="L726" s="51"/>
      <c r="M726" s="51"/>
      <c r="N726" s="51"/>
      <c r="S726" s="48"/>
      <c r="T726" s="49"/>
      <c r="U726" s="51"/>
      <c r="V726" s="51"/>
      <c r="W726" s="51"/>
    </row>
    <row r="727" spans="1:23">
      <c r="A727" s="11" t="str">
        <f t="shared" si="11"/>
        <v>Stimson Lumber&amp;5</v>
      </c>
      <c r="B727" s="11" t="str">
        <f>VLOOKUP(C727,'Summation Index'!$A$2:$B$9956,2,FALSE)</f>
        <v>Stimson Lumber</v>
      </c>
      <c r="C727" t="s">
        <v>268</v>
      </c>
      <c r="D727" t="s">
        <v>141</v>
      </c>
      <c r="E727">
        <v>2023</v>
      </c>
      <c r="F727">
        <v>5</v>
      </c>
      <c r="G727" s="390">
        <v>3365.8560000000002</v>
      </c>
      <c r="H727" s="389">
        <v>132.67769999999999</v>
      </c>
      <c r="I727" s="214"/>
      <c r="J727" s="51"/>
      <c r="K727" s="51"/>
      <c r="L727" s="51"/>
      <c r="M727" s="51"/>
      <c r="N727" s="51"/>
      <c r="S727" s="48"/>
      <c r="T727" s="49"/>
      <c r="U727" s="51"/>
      <c r="V727" s="51"/>
      <c r="W727" s="51"/>
    </row>
    <row r="728" spans="1:23">
      <c r="A728" s="11" t="str">
        <f t="shared" si="11"/>
        <v>Stimson Lumber&amp;6</v>
      </c>
      <c r="B728" s="11" t="str">
        <f>VLOOKUP(C728,'Summation Index'!$A$2:$B$9956,2,FALSE)</f>
        <v>Stimson Lumber</v>
      </c>
      <c r="C728" t="s">
        <v>268</v>
      </c>
      <c r="D728" t="s">
        <v>141</v>
      </c>
      <c r="E728">
        <v>2023</v>
      </c>
      <c r="F728">
        <v>6</v>
      </c>
      <c r="G728" s="390">
        <v>3299.04</v>
      </c>
      <c r="H728" s="389">
        <v>130.004166</v>
      </c>
      <c r="I728" s="214"/>
      <c r="J728" s="51"/>
      <c r="K728" s="51"/>
      <c r="L728" s="51"/>
      <c r="M728" s="51"/>
      <c r="N728" s="51"/>
      <c r="S728" s="48"/>
      <c r="T728" s="49"/>
      <c r="U728" s="51"/>
      <c r="V728" s="51"/>
      <c r="W728" s="51"/>
    </row>
    <row r="729" spans="1:23">
      <c r="A729" s="11" t="str">
        <f t="shared" si="11"/>
        <v>Stimson Lumber&amp;7</v>
      </c>
      <c r="B729" s="11" t="str">
        <f>VLOOKUP(C729,'Summation Index'!$A$2:$B$9956,2,FALSE)</f>
        <v>Stimson Lumber</v>
      </c>
      <c r="C729" t="s">
        <v>268</v>
      </c>
      <c r="D729" t="s">
        <v>141</v>
      </c>
      <c r="E729">
        <v>2023</v>
      </c>
      <c r="F729">
        <v>7</v>
      </c>
      <c r="G729" s="390">
        <v>3624.768</v>
      </c>
      <c r="H729" s="389">
        <v>183.26593</v>
      </c>
      <c r="I729" s="214"/>
      <c r="J729" s="51"/>
      <c r="K729" s="51"/>
      <c r="L729" s="51"/>
      <c r="M729" s="51"/>
      <c r="N729" s="51"/>
      <c r="S729" s="48"/>
      <c r="T729" s="49"/>
      <c r="U729" s="51"/>
      <c r="V729" s="51"/>
      <c r="W729" s="51"/>
    </row>
    <row r="730" spans="1:23">
      <c r="A730" s="11" t="str">
        <f t="shared" si="11"/>
        <v>Stimson Lumber&amp;8</v>
      </c>
      <c r="B730" s="11" t="str">
        <f>VLOOKUP(C730,'Summation Index'!$A$2:$B$9956,2,FALSE)</f>
        <v>Stimson Lumber</v>
      </c>
      <c r="C730" t="s">
        <v>268</v>
      </c>
      <c r="D730" t="s">
        <v>141</v>
      </c>
      <c r="E730">
        <v>2023</v>
      </c>
      <c r="F730">
        <v>8</v>
      </c>
      <c r="G730" s="390">
        <v>2891.1840000000002</v>
      </c>
      <c r="H730" s="389">
        <v>146.512146</v>
      </c>
      <c r="I730" s="214"/>
      <c r="J730" s="51"/>
      <c r="K730" s="51"/>
      <c r="L730" s="51"/>
      <c r="M730" s="51"/>
      <c r="N730" s="51"/>
      <c r="S730" s="48"/>
      <c r="T730" s="49"/>
      <c r="U730" s="51"/>
      <c r="V730" s="51"/>
      <c r="W730" s="51"/>
    </row>
    <row r="731" spans="1:23">
      <c r="A731" s="11" t="str">
        <f t="shared" si="11"/>
        <v>Stimson Lumber&amp;9</v>
      </c>
      <c r="B731" s="11" t="str">
        <f>VLOOKUP(C731,'Summation Index'!$A$2:$B$9956,2,FALSE)</f>
        <v>Stimson Lumber</v>
      </c>
      <c r="C731" t="s">
        <v>268</v>
      </c>
      <c r="D731" t="s">
        <v>141</v>
      </c>
      <c r="E731">
        <v>2023</v>
      </c>
      <c r="F731">
        <v>9</v>
      </c>
      <c r="G731" s="390">
        <v>2839.68</v>
      </c>
      <c r="H731" s="389">
        <v>143.85818499999999</v>
      </c>
      <c r="I731" s="214"/>
      <c r="J731" s="51"/>
      <c r="K731" s="51"/>
      <c r="L731" s="51"/>
      <c r="M731" s="51"/>
      <c r="N731" s="51"/>
      <c r="S731" s="48"/>
      <c r="T731" s="49"/>
      <c r="U731" s="51"/>
      <c r="V731" s="51"/>
      <c r="W731" s="51"/>
    </row>
    <row r="732" spans="1:23">
      <c r="A732" s="11" t="str">
        <f t="shared" si="11"/>
        <v>Stimson Lumber&amp;10</v>
      </c>
      <c r="B732" s="11" t="str">
        <f>VLOOKUP(C732,'Summation Index'!$A$2:$B$9956,2,FALSE)</f>
        <v>Stimson Lumber</v>
      </c>
      <c r="C732" t="s">
        <v>268</v>
      </c>
      <c r="D732" t="s">
        <v>141</v>
      </c>
      <c r="E732">
        <v>2023</v>
      </c>
      <c r="F732">
        <v>10</v>
      </c>
      <c r="G732" s="390">
        <v>3193.248</v>
      </c>
      <c r="H732" s="389">
        <v>161.44856300000001</v>
      </c>
      <c r="I732" s="214"/>
      <c r="J732" s="51"/>
      <c r="K732" s="51"/>
      <c r="L732" s="51"/>
      <c r="M732" s="51"/>
      <c r="N732" s="51"/>
      <c r="S732" s="48"/>
      <c r="T732" s="49"/>
      <c r="U732" s="51"/>
      <c r="V732" s="51"/>
      <c r="W732" s="51"/>
    </row>
    <row r="733" spans="1:23">
      <c r="A733" s="11" t="str">
        <f t="shared" si="11"/>
        <v>Stimson Lumber&amp;11</v>
      </c>
      <c r="B733" s="11" t="str">
        <f>VLOOKUP(C733,'Summation Index'!$A$2:$B$9956,2,FALSE)</f>
        <v>Stimson Lumber</v>
      </c>
      <c r="C733" t="s">
        <v>268</v>
      </c>
      <c r="D733" t="s">
        <v>141</v>
      </c>
      <c r="E733">
        <v>2023</v>
      </c>
      <c r="F733">
        <v>11</v>
      </c>
      <c r="G733" s="390">
        <v>2839.68</v>
      </c>
      <c r="H733" s="389">
        <v>143.85818499999999</v>
      </c>
      <c r="I733" s="214"/>
      <c r="J733" s="51"/>
      <c r="K733" s="51"/>
      <c r="L733" s="51"/>
      <c r="M733" s="51"/>
      <c r="N733" s="51"/>
      <c r="S733" s="48"/>
      <c r="T733" s="49"/>
      <c r="U733" s="51"/>
      <c r="V733" s="51"/>
      <c r="W733" s="51"/>
    </row>
    <row r="734" spans="1:23">
      <c r="A734" s="11" t="str">
        <f t="shared" si="11"/>
        <v>Stimson Lumber&amp;12</v>
      </c>
      <c r="B734" s="11" t="str">
        <f>VLOOKUP(C734,'Summation Index'!$A$2:$B$9956,2,FALSE)</f>
        <v>Stimson Lumber</v>
      </c>
      <c r="C734" t="s">
        <v>268</v>
      </c>
      <c r="D734" t="s">
        <v>141</v>
      </c>
      <c r="E734">
        <v>2023</v>
      </c>
      <c r="F734">
        <v>12</v>
      </c>
      <c r="G734" s="390">
        <v>3063.7919999999999</v>
      </c>
      <c r="H734" s="389">
        <v>154.90335099999999</v>
      </c>
      <c r="I734" s="214"/>
      <c r="J734" s="51"/>
      <c r="K734" s="51"/>
      <c r="L734" s="51"/>
      <c r="M734" s="51"/>
      <c r="N734" s="51"/>
      <c r="S734" s="48"/>
      <c r="T734" s="49"/>
      <c r="U734" s="51"/>
      <c r="V734" s="51"/>
      <c r="W734" s="51"/>
    </row>
    <row r="735" spans="1:23">
      <c r="A735" s="11" t="str">
        <f t="shared" si="11"/>
        <v>Total&amp;1</v>
      </c>
      <c r="B735" s="11" t="str">
        <f>VLOOKUP(C735,'Summation Index'!$A$2:$B$9956,2,FALSE)</f>
        <v>Total</v>
      </c>
      <c r="C735" t="s">
        <v>40</v>
      </c>
      <c r="D735" t="s">
        <v>141</v>
      </c>
      <c r="E735">
        <v>2023</v>
      </c>
      <c r="F735">
        <v>1</v>
      </c>
      <c r="G735" s="390">
        <v>887822.9</v>
      </c>
      <c r="H735" s="389">
        <v>16885.3145</v>
      </c>
      <c r="I735" s="214"/>
      <c r="J735" s="51"/>
      <c r="K735" s="51"/>
      <c r="L735" s="51"/>
      <c r="M735" s="51"/>
      <c r="N735" s="51"/>
      <c r="S735" s="48"/>
      <c r="T735" s="49"/>
      <c r="U735" s="51"/>
      <c r="V735" s="51"/>
      <c r="W735" s="51"/>
    </row>
    <row r="736" spans="1:23">
      <c r="A736" s="11" t="str">
        <f t="shared" si="11"/>
        <v>Total&amp;2</v>
      </c>
      <c r="B736" s="11" t="str">
        <f>VLOOKUP(C736,'Summation Index'!$A$2:$B$9956,2,FALSE)</f>
        <v>Total</v>
      </c>
      <c r="C736" t="s">
        <v>40</v>
      </c>
      <c r="D736" t="s">
        <v>141</v>
      </c>
      <c r="E736">
        <v>2023</v>
      </c>
      <c r="F736">
        <v>2</v>
      </c>
      <c r="G736" s="390">
        <v>798560.3</v>
      </c>
      <c r="H736" s="389">
        <v>18410.804700000001</v>
      </c>
      <c r="I736" s="214"/>
      <c r="J736" s="51"/>
      <c r="K736" s="51"/>
      <c r="L736" s="51"/>
      <c r="M736" s="51"/>
      <c r="N736" s="51"/>
      <c r="S736" s="48"/>
      <c r="T736" s="49"/>
      <c r="U736" s="51"/>
      <c r="V736" s="51"/>
      <c r="W736" s="51"/>
    </row>
    <row r="737" spans="1:23">
      <c r="A737" s="11" t="str">
        <f t="shared" si="11"/>
        <v>Total&amp;3</v>
      </c>
      <c r="B737" s="11" t="str">
        <f>VLOOKUP(C737,'Summation Index'!$A$2:$B$9956,2,FALSE)</f>
        <v>Total</v>
      </c>
      <c r="C737" t="s">
        <v>40</v>
      </c>
      <c r="D737" t="s">
        <v>141</v>
      </c>
      <c r="E737">
        <v>2023</v>
      </c>
      <c r="F737">
        <v>3</v>
      </c>
      <c r="G737" s="390">
        <v>796411.8</v>
      </c>
      <c r="H737" s="389">
        <v>14380.4854</v>
      </c>
      <c r="I737" s="214"/>
      <c r="J737" s="51"/>
      <c r="K737" s="51"/>
      <c r="L737" s="51"/>
      <c r="M737" s="51"/>
      <c r="N737" s="51"/>
      <c r="S737" s="48"/>
      <c r="T737" s="49"/>
      <c r="U737" s="51"/>
      <c r="V737" s="51"/>
      <c r="W737" s="51"/>
    </row>
    <row r="738" spans="1:23">
      <c r="A738" s="11" t="str">
        <f t="shared" si="11"/>
        <v>Total&amp;4</v>
      </c>
      <c r="B738" s="11" t="str">
        <f>VLOOKUP(C738,'Summation Index'!$A$2:$B$9956,2,FALSE)</f>
        <v>Total</v>
      </c>
      <c r="C738" t="s">
        <v>40</v>
      </c>
      <c r="D738" t="s">
        <v>141</v>
      </c>
      <c r="E738">
        <v>2023</v>
      </c>
      <c r="F738">
        <v>4</v>
      </c>
      <c r="G738" s="390">
        <v>691523.43799999997</v>
      </c>
      <c r="H738" s="389">
        <v>7885.7514600000004</v>
      </c>
      <c r="I738" s="214"/>
      <c r="J738" s="51"/>
      <c r="K738" s="51"/>
      <c r="L738" s="51"/>
      <c r="M738" s="51"/>
      <c r="N738" s="51"/>
      <c r="S738" s="48"/>
      <c r="T738" s="49"/>
      <c r="U738" s="51"/>
      <c r="V738" s="51"/>
      <c r="W738" s="51"/>
    </row>
    <row r="739" spans="1:23">
      <c r="A739" s="11" t="str">
        <f t="shared" si="11"/>
        <v>Total&amp;5</v>
      </c>
      <c r="B739" s="11" t="str">
        <f>VLOOKUP(C739,'Summation Index'!$A$2:$B$9956,2,FALSE)</f>
        <v>Total</v>
      </c>
      <c r="C739" t="s">
        <v>40</v>
      </c>
      <c r="D739" t="s">
        <v>141</v>
      </c>
      <c r="E739">
        <v>2023</v>
      </c>
      <c r="F739">
        <v>5</v>
      </c>
      <c r="G739" s="390">
        <v>692816.06299999997</v>
      </c>
      <c r="H739" s="389">
        <v>5219.6884799999998</v>
      </c>
      <c r="I739" s="214"/>
      <c r="J739" s="51"/>
      <c r="K739" s="51"/>
      <c r="L739" s="51"/>
      <c r="M739" s="51"/>
      <c r="N739" s="51"/>
      <c r="S739" s="48"/>
      <c r="T739" s="49"/>
      <c r="U739" s="51"/>
      <c r="V739" s="51"/>
      <c r="W739" s="51"/>
    </row>
    <row r="740" spans="1:23">
      <c r="A740" s="11" t="str">
        <f t="shared" si="11"/>
        <v>Total&amp;6</v>
      </c>
      <c r="B740" s="11" t="str">
        <f>VLOOKUP(C740,'Summation Index'!$A$2:$B$9956,2,FALSE)</f>
        <v>Total</v>
      </c>
      <c r="C740" t="s">
        <v>40</v>
      </c>
      <c r="D740" t="s">
        <v>141</v>
      </c>
      <c r="E740">
        <v>2023</v>
      </c>
      <c r="F740">
        <v>6</v>
      </c>
      <c r="G740" s="390">
        <v>683611.43799999997</v>
      </c>
      <c r="H740" s="389">
        <v>5736.9870000000001</v>
      </c>
      <c r="I740" s="214"/>
      <c r="J740" s="51"/>
      <c r="K740" s="51"/>
      <c r="L740" s="51"/>
      <c r="M740" s="51"/>
      <c r="N740" s="51"/>
      <c r="S740" s="48"/>
      <c r="T740" s="49"/>
      <c r="U740" s="51"/>
      <c r="V740" s="51"/>
      <c r="W740" s="51"/>
    </row>
    <row r="741" spans="1:23">
      <c r="A741" s="11" t="str">
        <f t="shared" si="11"/>
        <v>Total&amp;7</v>
      </c>
      <c r="B741" s="11" t="str">
        <f>VLOOKUP(C741,'Summation Index'!$A$2:$B$9956,2,FALSE)</f>
        <v>Total</v>
      </c>
      <c r="C741" t="s">
        <v>40</v>
      </c>
      <c r="D741" t="s">
        <v>141</v>
      </c>
      <c r="E741">
        <v>2023</v>
      </c>
      <c r="F741">
        <v>7</v>
      </c>
      <c r="G741" s="390">
        <v>773683.75</v>
      </c>
      <c r="H741" s="389">
        <v>-460.05930000000001</v>
      </c>
      <c r="I741" s="214"/>
      <c r="J741" s="51"/>
      <c r="K741" s="51"/>
      <c r="L741" s="51"/>
      <c r="M741" s="51"/>
      <c r="N741" s="51"/>
      <c r="S741" s="48"/>
      <c r="T741" s="49"/>
      <c r="U741" s="51"/>
      <c r="V741" s="51"/>
      <c r="W741" s="51"/>
    </row>
    <row r="742" spans="1:23">
      <c r="A742" s="11" t="str">
        <f t="shared" si="11"/>
        <v>Total&amp;8</v>
      </c>
      <c r="B742" s="11" t="str">
        <f>VLOOKUP(C742,'Summation Index'!$A$2:$B$9956,2,FALSE)</f>
        <v>Total</v>
      </c>
      <c r="C742" t="s">
        <v>40</v>
      </c>
      <c r="D742" t="s">
        <v>141</v>
      </c>
      <c r="E742">
        <v>2023</v>
      </c>
      <c r="F742">
        <v>8</v>
      </c>
      <c r="G742" s="390">
        <v>773361.75</v>
      </c>
      <c r="H742" s="389">
        <v>9789.0910000000003</v>
      </c>
      <c r="I742" s="214"/>
      <c r="J742" s="51"/>
      <c r="K742" s="51"/>
      <c r="L742" s="51"/>
      <c r="M742" s="51"/>
      <c r="N742" s="51"/>
      <c r="S742" s="48"/>
      <c r="T742" s="49"/>
      <c r="U742" s="51"/>
      <c r="V742" s="51"/>
      <c r="W742" s="51"/>
    </row>
    <row r="743" spans="1:23">
      <c r="A743" s="11" t="str">
        <f t="shared" si="11"/>
        <v>Total&amp;9</v>
      </c>
      <c r="B743" s="11" t="str">
        <f>VLOOKUP(C743,'Summation Index'!$A$2:$B$9956,2,FALSE)</f>
        <v>Total</v>
      </c>
      <c r="C743" t="s">
        <v>40</v>
      </c>
      <c r="D743" t="s">
        <v>141</v>
      </c>
      <c r="E743">
        <v>2023</v>
      </c>
      <c r="F743">
        <v>9</v>
      </c>
      <c r="G743" s="390">
        <v>663520.19999999995</v>
      </c>
      <c r="H743" s="389">
        <v>7342.1620000000003</v>
      </c>
      <c r="I743" s="214"/>
      <c r="J743" s="51"/>
      <c r="K743" s="51"/>
      <c r="L743" s="51"/>
      <c r="M743" s="51"/>
      <c r="N743" s="51"/>
      <c r="S743" s="48"/>
      <c r="T743" s="49"/>
      <c r="U743" s="51"/>
      <c r="V743" s="51"/>
      <c r="W743" s="51"/>
    </row>
    <row r="744" spans="1:23">
      <c r="A744" s="11" t="str">
        <f t="shared" si="11"/>
        <v>Total&amp;10</v>
      </c>
      <c r="B744" s="11" t="str">
        <f>VLOOKUP(C744,'Summation Index'!$A$2:$B$9956,2,FALSE)</f>
        <v>Total</v>
      </c>
      <c r="C744" t="s">
        <v>40</v>
      </c>
      <c r="D744" t="s">
        <v>141</v>
      </c>
      <c r="E744">
        <v>2023</v>
      </c>
      <c r="F744">
        <v>10</v>
      </c>
      <c r="G744" s="390">
        <v>713260.3</v>
      </c>
      <c r="H744" s="389">
        <v>12486.614299999999</v>
      </c>
      <c r="I744" s="214"/>
      <c r="J744" s="51"/>
      <c r="K744" s="51"/>
      <c r="L744" s="51"/>
      <c r="M744" s="51"/>
      <c r="N744" s="51"/>
      <c r="S744" s="48"/>
      <c r="T744" s="49"/>
      <c r="U744" s="51"/>
      <c r="V744" s="51"/>
      <c r="W744" s="51"/>
    </row>
    <row r="745" spans="1:23">
      <c r="A745" s="11" t="str">
        <f t="shared" si="11"/>
        <v>Total&amp;11</v>
      </c>
      <c r="B745" s="11" t="str">
        <f>VLOOKUP(C745,'Summation Index'!$A$2:$B$9956,2,FALSE)</f>
        <v>Total</v>
      </c>
      <c r="C745" t="s">
        <v>40</v>
      </c>
      <c r="D745" t="s">
        <v>141</v>
      </c>
      <c r="E745">
        <v>2023</v>
      </c>
      <c r="F745">
        <v>11</v>
      </c>
      <c r="G745" s="390">
        <v>783583.75</v>
      </c>
      <c r="H745" s="389">
        <v>15426.0977</v>
      </c>
      <c r="I745" s="214"/>
      <c r="J745" s="51"/>
      <c r="K745" s="51"/>
      <c r="L745" s="51"/>
      <c r="M745" s="51"/>
      <c r="N745" s="51"/>
      <c r="S745" s="48"/>
      <c r="T745" s="49"/>
      <c r="U745" s="51"/>
      <c r="V745" s="51"/>
      <c r="W745" s="51"/>
    </row>
    <row r="746" spans="1:23">
      <c r="A746" s="11" t="str">
        <f t="shared" si="11"/>
        <v>Total&amp;12</v>
      </c>
      <c r="B746" s="11" t="str">
        <f>VLOOKUP(C746,'Summation Index'!$A$2:$B$9956,2,FALSE)</f>
        <v>Total</v>
      </c>
      <c r="C746" t="s">
        <v>40</v>
      </c>
      <c r="D746" t="s">
        <v>141</v>
      </c>
      <c r="E746">
        <v>2023</v>
      </c>
      <c r="F746">
        <v>12</v>
      </c>
      <c r="G746" s="390">
        <v>903899.7</v>
      </c>
      <c r="H746" s="389">
        <v>14865.184600000001</v>
      </c>
      <c r="I746" s="214"/>
      <c r="J746" s="51"/>
      <c r="K746" s="51"/>
      <c r="L746" s="51"/>
      <c r="M746" s="51"/>
      <c r="N746" s="51"/>
      <c r="S746" s="48"/>
      <c r="T746" s="49"/>
      <c r="U746" s="51"/>
      <c r="V746" s="51"/>
      <c r="W746" s="51"/>
    </row>
    <row r="747" spans="1:23">
      <c r="A747" s="11" t="str">
        <f t="shared" si="11"/>
        <v>Total Contract Purchases&amp;1</v>
      </c>
      <c r="B747" s="11" t="str">
        <f>VLOOKUP(C747,'Summation Index'!$A$2:$B$9956,2,FALSE)</f>
        <v>Total Contract Purchases</v>
      </c>
      <c r="C747" t="s">
        <v>41</v>
      </c>
      <c r="D747" t="s">
        <v>141</v>
      </c>
      <c r="E747">
        <v>2023</v>
      </c>
      <c r="F747">
        <v>1</v>
      </c>
      <c r="G747" s="390">
        <v>218753.31299999999</v>
      </c>
      <c r="H747" s="389">
        <v>10505.393599999999</v>
      </c>
      <c r="I747" s="214"/>
      <c r="J747" s="51"/>
      <c r="K747" s="51"/>
      <c r="L747" s="51"/>
      <c r="M747" s="51"/>
      <c r="N747" s="51"/>
      <c r="S747" s="48"/>
      <c r="T747" s="49"/>
      <c r="U747" s="51"/>
      <c r="V747" s="51"/>
      <c r="W747" s="51"/>
    </row>
    <row r="748" spans="1:23">
      <c r="A748" s="11" t="str">
        <f t="shared" si="11"/>
        <v>Total Contract Purchases&amp;2</v>
      </c>
      <c r="B748" s="11" t="str">
        <f>VLOOKUP(C748,'Summation Index'!$A$2:$B$9956,2,FALSE)</f>
        <v>Total Contract Purchases</v>
      </c>
      <c r="C748" t="s">
        <v>41</v>
      </c>
      <c r="D748" t="s">
        <v>141</v>
      </c>
      <c r="E748">
        <v>2023</v>
      </c>
      <c r="F748">
        <v>2</v>
      </c>
      <c r="G748" s="390">
        <v>184796.67199999999</v>
      </c>
      <c r="H748" s="389">
        <v>10152.304700000001</v>
      </c>
      <c r="I748" s="214"/>
      <c r="J748" s="51"/>
      <c r="K748" s="51"/>
      <c r="L748" s="51"/>
      <c r="M748" s="51"/>
      <c r="N748" s="51"/>
      <c r="S748" s="48"/>
      <c r="T748" s="49"/>
      <c r="U748" s="51"/>
      <c r="V748" s="51"/>
      <c r="W748" s="51"/>
    </row>
    <row r="749" spans="1:23">
      <c r="A749" s="11" t="str">
        <f t="shared" si="11"/>
        <v>Total Contract Purchases&amp;3</v>
      </c>
      <c r="B749" s="11" t="str">
        <f>VLOOKUP(C749,'Summation Index'!$A$2:$B$9956,2,FALSE)</f>
        <v>Total Contract Purchases</v>
      </c>
      <c r="C749" t="s">
        <v>41</v>
      </c>
      <c r="D749" t="s">
        <v>141</v>
      </c>
      <c r="E749">
        <v>2023</v>
      </c>
      <c r="F749">
        <v>3</v>
      </c>
      <c r="G749" s="390">
        <v>203956.875</v>
      </c>
      <c r="H749" s="389">
        <v>10421.171899999999</v>
      </c>
      <c r="I749" s="214"/>
      <c r="J749" s="51"/>
      <c r="K749" s="51"/>
      <c r="L749" s="51"/>
      <c r="M749" s="51"/>
      <c r="N749" s="51"/>
      <c r="S749" s="48"/>
      <c r="T749" s="49"/>
      <c r="U749" s="51"/>
      <c r="V749" s="51"/>
      <c r="W749" s="51"/>
    </row>
    <row r="750" spans="1:23">
      <c r="A750" s="11" t="str">
        <f t="shared" si="11"/>
        <v>Total Contract Purchases&amp;4</v>
      </c>
      <c r="B750" s="11" t="str">
        <f>VLOOKUP(C750,'Summation Index'!$A$2:$B$9956,2,FALSE)</f>
        <v>Total Contract Purchases</v>
      </c>
      <c r="C750" t="s">
        <v>41</v>
      </c>
      <c r="D750" t="s">
        <v>141</v>
      </c>
      <c r="E750">
        <v>2023</v>
      </c>
      <c r="F750">
        <v>4</v>
      </c>
      <c r="G750" s="390">
        <v>226164.984</v>
      </c>
      <c r="H750" s="389">
        <v>10337.7178</v>
      </c>
      <c r="I750" s="214"/>
      <c r="J750" s="51"/>
      <c r="K750" s="51"/>
      <c r="L750" s="51"/>
      <c r="M750" s="51"/>
      <c r="N750" s="51"/>
      <c r="S750" s="48"/>
      <c r="T750" s="49"/>
      <c r="U750" s="51"/>
      <c r="V750" s="51"/>
      <c r="W750" s="51"/>
    </row>
    <row r="751" spans="1:23">
      <c r="A751" s="11" t="str">
        <f t="shared" si="11"/>
        <v>Total Contract Purchases&amp;5</v>
      </c>
      <c r="B751" s="11" t="str">
        <f>VLOOKUP(C751,'Summation Index'!$A$2:$B$9956,2,FALSE)</f>
        <v>Total Contract Purchases</v>
      </c>
      <c r="C751" t="s">
        <v>41</v>
      </c>
      <c r="D751" t="s">
        <v>141</v>
      </c>
      <c r="E751">
        <v>2023</v>
      </c>
      <c r="F751">
        <v>5</v>
      </c>
      <c r="G751" s="390">
        <v>248088.21900000001</v>
      </c>
      <c r="H751" s="389">
        <v>9551.0640000000003</v>
      </c>
      <c r="I751" s="214"/>
      <c r="J751" s="51"/>
      <c r="K751" s="51"/>
      <c r="L751" s="51"/>
      <c r="M751" s="51"/>
      <c r="N751" s="51"/>
      <c r="S751" s="48"/>
      <c r="T751" s="49"/>
      <c r="U751" s="51"/>
      <c r="V751" s="51"/>
      <c r="W751" s="51"/>
    </row>
    <row r="752" spans="1:23">
      <c r="A752" s="11" t="str">
        <f t="shared" si="11"/>
        <v>Total Contract Purchases&amp;6</v>
      </c>
      <c r="B752" s="11" t="str">
        <f>VLOOKUP(C752,'Summation Index'!$A$2:$B$9956,2,FALSE)</f>
        <v>Total Contract Purchases</v>
      </c>
      <c r="C752" t="s">
        <v>41</v>
      </c>
      <c r="D752" t="s">
        <v>141</v>
      </c>
      <c r="E752">
        <v>2023</v>
      </c>
      <c r="F752">
        <v>6</v>
      </c>
      <c r="G752" s="390">
        <v>236838.31299999999</v>
      </c>
      <c r="H752" s="389">
        <v>9364.4599999999991</v>
      </c>
      <c r="I752" s="214"/>
      <c r="J752" s="51"/>
      <c r="K752" s="51"/>
      <c r="L752" s="51"/>
      <c r="M752" s="51"/>
      <c r="N752" s="51"/>
      <c r="S752" s="48"/>
      <c r="T752" s="49"/>
      <c r="U752" s="51"/>
      <c r="V752" s="51"/>
      <c r="W752" s="51"/>
    </row>
    <row r="753" spans="1:23">
      <c r="A753" s="11" t="str">
        <f t="shared" si="11"/>
        <v>Total Contract Purchases&amp;7</v>
      </c>
      <c r="B753" s="11" t="str">
        <f>VLOOKUP(C753,'Summation Index'!$A$2:$B$9956,2,FALSE)</f>
        <v>Total Contract Purchases</v>
      </c>
      <c r="C753" t="s">
        <v>41</v>
      </c>
      <c r="D753" t="s">
        <v>141</v>
      </c>
      <c r="E753">
        <v>2023</v>
      </c>
      <c r="F753">
        <v>7</v>
      </c>
      <c r="G753" s="390">
        <v>206491.71900000001</v>
      </c>
      <c r="H753" s="389">
        <v>9269.7669999999998</v>
      </c>
      <c r="I753" s="214"/>
      <c r="J753" s="51"/>
      <c r="K753" s="51"/>
      <c r="L753" s="51"/>
      <c r="M753" s="51"/>
      <c r="N753" s="51"/>
      <c r="S753" s="48"/>
      <c r="T753" s="49"/>
      <c r="U753" s="51"/>
      <c r="V753" s="51"/>
      <c r="W753" s="51"/>
    </row>
    <row r="754" spans="1:23">
      <c r="A754" s="11" t="str">
        <f t="shared" si="11"/>
        <v>Total Contract Purchases&amp;8</v>
      </c>
      <c r="B754" s="11" t="str">
        <f>VLOOKUP(C754,'Summation Index'!$A$2:$B$9956,2,FALSE)</f>
        <v>Total Contract Purchases</v>
      </c>
      <c r="C754" t="s">
        <v>41</v>
      </c>
      <c r="D754" t="s">
        <v>141</v>
      </c>
      <c r="E754">
        <v>2023</v>
      </c>
      <c r="F754">
        <v>8</v>
      </c>
      <c r="G754" s="390">
        <v>179927.141</v>
      </c>
      <c r="H754" s="389">
        <v>9047.125</v>
      </c>
      <c r="I754" s="214"/>
      <c r="J754" s="51"/>
      <c r="K754" s="51"/>
      <c r="L754" s="51"/>
      <c r="M754" s="51"/>
      <c r="N754" s="51"/>
      <c r="S754" s="48"/>
      <c r="T754" s="49"/>
      <c r="U754" s="51"/>
      <c r="V754" s="51"/>
      <c r="W754" s="51"/>
    </row>
    <row r="755" spans="1:23">
      <c r="A755" s="11" t="str">
        <f t="shared" si="11"/>
        <v>Total Contract Purchases&amp;9</v>
      </c>
      <c r="B755" s="11" t="str">
        <f>VLOOKUP(C755,'Summation Index'!$A$2:$B$9956,2,FALSE)</f>
        <v>Total Contract Purchases</v>
      </c>
      <c r="C755" t="s">
        <v>41</v>
      </c>
      <c r="D755" t="s">
        <v>141</v>
      </c>
      <c r="E755">
        <v>2023</v>
      </c>
      <c r="F755">
        <v>9</v>
      </c>
      <c r="G755" s="390">
        <v>147795.57800000001</v>
      </c>
      <c r="H755" s="389">
        <v>9048.8989999999994</v>
      </c>
      <c r="I755" s="214"/>
      <c r="J755" s="51"/>
      <c r="K755" s="51"/>
      <c r="L755" s="51"/>
      <c r="M755" s="51"/>
      <c r="N755" s="51"/>
      <c r="S755" s="48"/>
      <c r="T755" s="49"/>
      <c r="U755" s="51"/>
      <c r="V755" s="51"/>
      <c r="W755" s="51"/>
    </row>
    <row r="756" spans="1:23">
      <c r="A756" s="11" t="str">
        <f t="shared" si="11"/>
        <v>Total Contract Purchases&amp;10</v>
      </c>
      <c r="B756" s="11" t="str">
        <f>VLOOKUP(C756,'Summation Index'!$A$2:$B$9956,2,FALSE)</f>
        <v>Total Contract Purchases</v>
      </c>
      <c r="C756" t="s">
        <v>41</v>
      </c>
      <c r="D756" t="s">
        <v>141</v>
      </c>
      <c r="E756">
        <v>2023</v>
      </c>
      <c r="F756">
        <v>10</v>
      </c>
      <c r="G756" s="390">
        <v>167926.859</v>
      </c>
      <c r="H756" s="389">
        <v>9942.8320000000003</v>
      </c>
      <c r="I756" s="214"/>
      <c r="J756" s="51"/>
      <c r="K756" s="51"/>
      <c r="L756" s="51"/>
      <c r="M756" s="51"/>
      <c r="N756" s="51"/>
      <c r="S756" s="48"/>
      <c r="T756" s="49"/>
      <c r="U756" s="51"/>
      <c r="V756" s="51"/>
      <c r="W756" s="51"/>
    </row>
    <row r="757" spans="1:23">
      <c r="A757" s="11" t="str">
        <f t="shared" si="11"/>
        <v>Total Contract Purchases&amp;11</v>
      </c>
      <c r="B757" s="11" t="str">
        <f>VLOOKUP(C757,'Summation Index'!$A$2:$B$9956,2,FALSE)</f>
        <v>Total Contract Purchases</v>
      </c>
      <c r="C757" t="s">
        <v>41</v>
      </c>
      <c r="D757" t="s">
        <v>141</v>
      </c>
      <c r="E757">
        <v>2023</v>
      </c>
      <c r="F757">
        <v>11</v>
      </c>
      <c r="G757" s="390">
        <v>192590.734</v>
      </c>
      <c r="H757" s="389">
        <v>10406.126</v>
      </c>
      <c r="I757" s="214"/>
      <c r="J757" s="51"/>
      <c r="K757" s="51"/>
      <c r="L757" s="51"/>
      <c r="M757" s="51"/>
      <c r="N757" s="51"/>
      <c r="S757" s="48"/>
      <c r="T757" s="49"/>
      <c r="U757" s="51"/>
      <c r="V757" s="51"/>
      <c r="W757" s="51"/>
    </row>
    <row r="758" spans="1:23">
      <c r="A758" s="11" t="str">
        <f t="shared" si="11"/>
        <v>Total Contract Purchases&amp;12</v>
      </c>
      <c r="B758" s="11" t="str">
        <f>VLOOKUP(C758,'Summation Index'!$A$2:$B$9956,2,FALSE)</f>
        <v>Total Contract Purchases</v>
      </c>
      <c r="C758" t="s">
        <v>41</v>
      </c>
      <c r="D758" t="s">
        <v>141</v>
      </c>
      <c r="E758">
        <v>2023</v>
      </c>
      <c r="F758">
        <v>12</v>
      </c>
      <c r="G758" s="390">
        <v>196947.375</v>
      </c>
      <c r="H758" s="389">
        <v>10120.666999999999</v>
      </c>
      <c r="I758" s="214"/>
      <c r="J758" s="51"/>
      <c r="K758" s="51"/>
      <c r="L758" s="51"/>
      <c r="M758" s="51"/>
      <c r="N758" s="51"/>
      <c r="S758" s="48"/>
      <c r="T758" s="49"/>
      <c r="U758" s="51"/>
      <c r="V758" s="51"/>
      <c r="W758" s="51"/>
    </row>
    <row r="759" spans="1:23">
      <c r="A759" s="11" t="str">
        <f t="shared" si="11"/>
        <v>Total Contract Sales&amp;1</v>
      </c>
      <c r="B759" s="11" t="str">
        <f>VLOOKUP(C759,'Summation Index'!$A$2:$B$9956,2,FALSE)</f>
        <v>Total Contract Sales</v>
      </c>
      <c r="C759" t="s">
        <v>42</v>
      </c>
      <c r="D759" t="s">
        <v>141</v>
      </c>
      <c r="E759">
        <v>2023</v>
      </c>
      <c r="F759">
        <v>1</v>
      </c>
      <c r="G759" s="390">
        <v>-46581.5</v>
      </c>
      <c r="H759" s="389">
        <v>-198.60076900000001</v>
      </c>
      <c r="I759" s="214"/>
      <c r="J759" s="51"/>
      <c r="K759" s="51"/>
      <c r="L759" s="51"/>
      <c r="M759" s="51"/>
      <c r="N759" s="51"/>
      <c r="S759" s="48"/>
      <c r="T759" s="49"/>
      <c r="U759" s="51"/>
      <c r="V759" s="51"/>
      <c r="W759" s="51"/>
    </row>
    <row r="760" spans="1:23">
      <c r="A760" s="11" t="str">
        <f t="shared" si="11"/>
        <v>Total Contract Sales&amp;2</v>
      </c>
      <c r="B760" s="11" t="str">
        <f>VLOOKUP(C760,'Summation Index'!$A$2:$B$9956,2,FALSE)</f>
        <v>Total Contract Sales</v>
      </c>
      <c r="C760" t="s">
        <v>42</v>
      </c>
      <c r="D760" t="s">
        <v>141</v>
      </c>
      <c r="E760">
        <v>2023</v>
      </c>
      <c r="F760">
        <v>2</v>
      </c>
      <c r="G760" s="390">
        <v>-43414.93</v>
      </c>
      <c r="H760" s="389">
        <v>-217.582458</v>
      </c>
      <c r="I760" s="214"/>
      <c r="J760" s="51"/>
      <c r="K760" s="51"/>
      <c r="L760" s="51"/>
      <c r="M760" s="51"/>
      <c r="N760" s="51"/>
      <c r="S760" s="48"/>
      <c r="T760" s="49"/>
      <c r="U760" s="51"/>
      <c r="V760" s="51"/>
      <c r="W760" s="51"/>
    </row>
    <row r="761" spans="1:23">
      <c r="A761" s="11" t="str">
        <f t="shared" si="11"/>
        <v>Total Contract Sales&amp;3</v>
      </c>
      <c r="B761" s="11" t="str">
        <f>VLOOKUP(C761,'Summation Index'!$A$2:$B$9956,2,FALSE)</f>
        <v>Total Contract Sales</v>
      </c>
      <c r="C761" t="s">
        <v>42</v>
      </c>
      <c r="D761" t="s">
        <v>141</v>
      </c>
      <c r="E761">
        <v>2023</v>
      </c>
      <c r="F761">
        <v>3</v>
      </c>
      <c r="G761" s="390">
        <v>-49664.77</v>
      </c>
      <c r="H761" s="389">
        <v>-276.042664</v>
      </c>
      <c r="I761" s="214"/>
      <c r="J761" s="51"/>
      <c r="K761" s="51"/>
      <c r="L761" s="51"/>
      <c r="M761" s="51"/>
      <c r="N761" s="51"/>
      <c r="S761" s="48"/>
      <c r="T761" s="49"/>
      <c r="U761" s="51"/>
      <c r="V761" s="51"/>
      <c r="W761" s="51"/>
    </row>
    <row r="762" spans="1:23">
      <c r="A762" s="11" t="str">
        <f t="shared" si="11"/>
        <v>Total Contract Sales&amp;4</v>
      </c>
      <c r="B762" s="11" t="str">
        <f>VLOOKUP(C762,'Summation Index'!$A$2:$B$9956,2,FALSE)</f>
        <v>Total Contract Sales</v>
      </c>
      <c r="C762" t="s">
        <v>42</v>
      </c>
      <c r="D762" t="s">
        <v>141</v>
      </c>
      <c r="E762">
        <v>2023</v>
      </c>
      <c r="F762">
        <v>4</v>
      </c>
      <c r="G762" s="390">
        <v>-48809.81</v>
      </c>
      <c r="H762" s="389">
        <v>-271.96283</v>
      </c>
      <c r="I762" s="214"/>
      <c r="J762" s="51"/>
      <c r="K762" s="51"/>
      <c r="L762" s="51"/>
      <c r="M762" s="51"/>
      <c r="N762" s="51"/>
      <c r="S762" s="48"/>
      <c r="T762" s="49"/>
      <c r="U762" s="51"/>
      <c r="V762" s="51"/>
      <c r="W762" s="51"/>
    </row>
    <row r="763" spans="1:23">
      <c r="A763" s="11" t="str">
        <f t="shared" si="11"/>
        <v>Total Contract Sales&amp;5</v>
      </c>
      <c r="B763" s="11" t="str">
        <f>VLOOKUP(C763,'Summation Index'!$A$2:$B$9956,2,FALSE)</f>
        <v>Total Contract Sales</v>
      </c>
      <c r="C763" t="s">
        <v>42</v>
      </c>
      <c r="D763" t="s">
        <v>141</v>
      </c>
      <c r="E763">
        <v>2023</v>
      </c>
      <c r="F763">
        <v>5</v>
      </c>
      <c r="G763" s="390">
        <v>-51975.917999999998</v>
      </c>
      <c r="H763" s="389">
        <v>-302.80680000000001</v>
      </c>
      <c r="I763" s="214"/>
      <c r="J763" s="51"/>
      <c r="K763" s="51"/>
      <c r="L763" s="51"/>
      <c r="M763" s="51"/>
      <c r="N763" s="51"/>
      <c r="S763" s="48"/>
      <c r="T763" s="49"/>
      <c r="U763" s="51"/>
      <c r="V763" s="51"/>
      <c r="W763" s="51"/>
    </row>
    <row r="764" spans="1:23">
      <c r="A764" s="11" t="str">
        <f t="shared" si="11"/>
        <v>Total Contract Sales&amp;6</v>
      </c>
      <c r="B764" s="11" t="str">
        <f>VLOOKUP(C764,'Summation Index'!$A$2:$B$9956,2,FALSE)</f>
        <v>Total Contract Sales</v>
      </c>
      <c r="C764" t="s">
        <v>42</v>
      </c>
      <c r="D764" t="s">
        <v>141</v>
      </c>
      <c r="E764">
        <v>2023</v>
      </c>
      <c r="F764">
        <v>6</v>
      </c>
      <c r="G764" s="390">
        <v>-51348.959999999999</v>
      </c>
      <c r="H764" s="389">
        <v>-305.38279999999997</v>
      </c>
      <c r="I764" s="214"/>
      <c r="J764" s="51"/>
      <c r="K764" s="51"/>
      <c r="L764" s="51"/>
      <c r="M764" s="51"/>
      <c r="N764" s="51"/>
      <c r="S764" s="48"/>
      <c r="T764" s="49"/>
      <c r="U764" s="51"/>
      <c r="V764" s="51"/>
      <c r="W764" s="51"/>
    </row>
    <row r="765" spans="1:23">
      <c r="A765" s="11" t="str">
        <f t="shared" si="11"/>
        <v>Total Contract Sales&amp;7</v>
      </c>
      <c r="B765" s="11" t="str">
        <f>VLOOKUP(C765,'Summation Index'!$A$2:$B$9956,2,FALSE)</f>
        <v>Total Contract Sales</v>
      </c>
      <c r="C765" t="s">
        <v>42</v>
      </c>
      <c r="D765" t="s">
        <v>141</v>
      </c>
      <c r="E765">
        <v>2023</v>
      </c>
      <c r="F765">
        <v>7</v>
      </c>
      <c r="G765" s="390">
        <v>-53519.156300000002</v>
      </c>
      <c r="H765" s="389">
        <v>-481.29538000000002</v>
      </c>
      <c r="I765" s="214"/>
      <c r="J765" s="51"/>
      <c r="K765" s="51"/>
      <c r="L765" s="51"/>
      <c r="M765" s="51"/>
      <c r="N765" s="51"/>
      <c r="S765" s="48"/>
      <c r="T765" s="49"/>
      <c r="U765" s="51"/>
      <c r="V765" s="51"/>
      <c r="W765" s="51"/>
    </row>
    <row r="766" spans="1:23">
      <c r="A766" s="11" t="str">
        <f t="shared" si="11"/>
        <v>Total Contract Sales&amp;8</v>
      </c>
      <c r="B766" s="11" t="str">
        <f>VLOOKUP(C766,'Summation Index'!$A$2:$B$9956,2,FALSE)</f>
        <v>Total Contract Sales</v>
      </c>
      <c r="C766" t="s">
        <v>42</v>
      </c>
      <c r="D766" t="s">
        <v>141</v>
      </c>
      <c r="E766">
        <v>2023</v>
      </c>
      <c r="F766">
        <v>8</v>
      </c>
      <c r="G766" s="390">
        <v>-52584.46</v>
      </c>
      <c r="H766" s="389">
        <v>-488.93087800000001</v>
      </c>
      <c r="I766" s="214"/>
      <c r="J766" s="51"/>
      <c r="K766" s="51"/>
      <c r="L766" s="51"/>
      <c r="M766" s="51"/>
      <c r="N766" s="51"/>
      <c r="S766" s="48"/>
      <c r="T766" s="49"/>
      <c r="U766" s="51"/>
      <c r="V766" s="51"/>
      <c r="W766" s="51"/>
    </row>
    <row r="767" spans="1:23">
      <c r="A767" s="11" t="str">
        <f t="shared" si="11"/>
        <v>Total Contract Sales&amp;9</v>
      </c>
      <c r="B767" s="11" t="str">
        <f>VLOOKUP(C767,'Summation Index'!$A$2:$B$9956,2,FALSE)</f>
        <v>Total Contract Sales</v>
      </c>
      <c r="C767" t="s">
        <v>42</v>
      </c>
      <c r="D767" t="s">
        <v>141</v>
      </c>
      <c r="E767">
        <v>2023</v>
      </c>
      <c r="F767">
        <v>9</v>
      </c>
      <c r="G767" s="390">
        <v>-48836.886700000003</v>
      </c>
      <c r="H767" s="389">
        <v>-354.84472699999998</v>
      </c>
      <c r="I767" s="214"/>
      <c r="J767" s="51"/>
      <c r="K767" s="51"/>
      <c r="L767" s="51"/>
      <c r="M767" s="51"/>
      <c r="N767" s="51"/>
      <c r="S767" s="48"/>
      <c r="T767" s="49"/>
      <c r="U767" s="51"/>
      <c r="V767" s="51"/>
      <c r="W767" s="51"/>
    </row>
    <row r="768" spans="1:23">
      <c r="A768" s="11" t="str">
        <f t="shared" si="11"/>
        <v>Total Contract Sales&amp;10</v>
      </c>
      <c r="B768" s="11" t="str">
        <f>VLOOKUP(C768,'Summation Index'!$A$2:$B$9956,2,FALSE)</f>
        <v>Total Contract Sales</v>
      </c>
      <c r="C768" t="s">
        <v>42</v>
      </c>
      <c r="D768" t="s">
        <v>141</v>
      </c>
      <c r="E768">
        <v>2023</v>
      </c>
      <c r="F768">
        <v>10</v>
      </c>
      <c r="G768" s="390">
        <v>-49068.527300000002</v>
      </c>
      <c r="H768" s="389">
        <v>-251.81575000000001</v>
      </c>
      <c r="I768" s="214"/>
      <c r="J768" s="51"/>
      <c r="K768" s="51"/>
      <c r="L768" s="51"/>
      <c r="M768" s="51"/>
      <c r="N768" s="51"/>
      <c r="S768" s="48"/>
      <c r="T768" s="49"/>
      <c r="U768" s="51"/>
      <c r="V768" s="51"/>
      <c r="W768" s="51"/>
    </row>
    <row r="769" spans="1:23">
      <c r="A769" s="11" t="str">
        <f t="shared" si="11"/>
        <v>Total Contract Sales&amp;11</v>
      </c>
      <c r="B769" s="11" t="str">
        <f>VLOOKUP(C769,'Summation Index'!$A$2:$B$9956,2,FALSE)</f>
        <v>Total Contract Sales</v>
      </c>
      <c r="C769" t="s">
        <v>42</v>
      </c>
      <c r="D769" t="s">
        <v>141</v>
      </c>
      <c r="E769">
        <v>2023</v>
      </c>
      <c r="F769">
        <v>11</v>
      </c>
      <c r="G769" s="390">
        <v>-46024.636700000003</v>
      </c>
      <c r="H769" s="389">
        <v>-194.51634200000001</v>
      </c>
      <c r="I769" s="214"/>
      <c r="J769" s="51"/>
      <c r="K769" s="51"/>
      <c r="L769" s="51"/>
      <c r="M769" s="51"/>
      <c r="N769" s="51"/>
      <c r="S769" s="48"/>
      <c r="T769" s="49"/>
      <c r="U769" s="51"/>
      <c r="V769" s="51"/>
      <c r="W769" s="51"/>
    </row>
    <row r="770" spans="1:23">
      <c r="A770" s="11" t="str">
        <f t="shared" si="11"/>
        <v>Total Contract Sales&amp;12</v>
      </c>
      <c r="B770" s="11" t="str">
        <f>VLOOKUP(C770,'Summation Index'!$A$2:$B$9956,2,FALSE)</f>
        <v>Total Contract Sales</v>
      </c>
      <c r="C770" t="s">
        <v>42</v>
      </c>
      <c r="D770" t="s">
        <v>141</v>
      </c>
      <c r="E770">
        <v>2023</v>
      </c>
      <c r="F770">
        <v>12</v>
      </c>
      <c r="G770" s="390">
        <v>-46165.203099999999</v>
      </c>
      <c r="H770" s="389">
        <v>-179.25739999999999</v>
      </c>
      <c r="I770" s="214"/>
      <c r="J770" s="51"/>
      <c r="K770" s="51"/>
      <c r="L770" s="51"/>
      <c r="M770" s="51"/>
      <c r="N770" s="51"/>
      <c r="S770" s="48"/>
      <c r="T770" s="49"/>
      <c r="U770" s="51"/>
      <c r="V770" s="51"/>
      <c r="W770" s="51"/>
    </row>
    <row r="771" spans="1:23">
      <c r="A771" s="11" t="str">
        <f t="shared" si="11"/>
        <v>Upper Falls&amp;1</v>
      </c>
      <c r="B771" s="11" t="str">
        <f>VLOOKUP(C771,'Summation Index'!$A$2:$B$9956,2,FALSE)</f>
        <v>Upper Falls</v>
      </c>
      <c r="C771" t="s">
        <v>269</v>
      </c>
      <c r="D771" t="s">
        <v>141</v>
      </c>
      <c r="E771">
        <v>2023</v>
      </c>
      <c r="F771">
        <v>1</v>
      </c>
      <c r="G771" s="390">
        <v>6462.7866199999999</v>
      </c>
      <c r="H771" s="389">
        <v>0</v>
      </c>
      <c r="I771" s="214"/>
      <c r="J771" s="51"/>
      <c r="K771" s="51"/>
      <c r="L771" s="51"/>
      <c r="M771" s="51"/>
      <c r="N771" s="51"/>
      <c r="S771" s="48"/>
      <c r="T771" s="49"/>
      <c r="U771" s="51"/>
      <c r="V771" s="51"/>
      <c r="W771" s="51"/>
    </row>
    <row r="772" spans="1:23">
      <c r="A772" s="11" t="str">
        <f t="shared" si="11"/>
        <v>Upper Falls&amp;2</v>
      </c>
      <c r="B772" s="11" t="str">
        <f>VLOOKUP(C772,'Summation Index'!$A$2:$B$9956,2,FALSE)</f>
        <v>Upper Falls</v>
      </c>
      <c r="C772" t="s">
        <v>269</v>
      </c>
      <c r="D772" t="s">
        <v>141</v>
      </c>
      <c r="E772">
        <v>2023</v>
      </c>
      <c r="F772">
        <v>2</v>
      </c>
      <c r="G772" s="390">
        <v>5836.5950000000003</v>
      </c>
      <c r="H772" s="389">
        <v>0</v>
      </c>
      <c r="I772" s="214"/>
      <c r="J772" s="51"/>
      <c r="K772" s="51"/>
      <c r="L772" s="51"/>
      <c r="M772" s="51"/>
      <c r="N772" s="51"/>
      <c r="S772" s="48"/>
      <c r="T772" s="49"/>
      <c r="U772" s="51"/>
      <c r="V772" s="51"/>
      <c r="W772" s="51"/>
    </row>
    <row r="773" spans="1:23">
      <c r="A773" s="11" t="str">
        <f t="shared" si="11"/>
        <v>Upper Falls&amp;3</v>
      </c>
      <c r="B773" s="11" t="str">
        <f>VLOOKUP(C773,'Summation Index'!$A$2:$B$9956,2,FALSE)</f>
        <v>Upper Falls</v>
      </c>
      <c r="C773" t="s">
        <v>269</v>
      </c>
      <c r="D773" t="s">
        <v>141</v>
      </c>
      <c r="E773">
        <v>2023</v>
      </c>
      <c r="F773">
        <v>3</v>
      </c>
      <c r="G773" s="390">
        <v>6439.9726600000004</v>
      </c>
      <c r="H773" s="389">
        <v>0</v>
      </c>
      <c r="I773" s="214"/>
      <c r="J773" s="51"/>
      <c r="K773" s="51"/>
      <c r="L773" s="51"/>
      <c r="M773" s="51"/>
      <c r="N773" s="51"/>
      <c r="S773" s="48"/>
      <c r="T773" s="49"/>
      <c r="U773" s="51"/>
      <c r="V773" s="51"/>
      <c r="W773" s="51"/>
    </row>
    <row r="774" spans="1:23">
      <c r="A774" s="11" t="str">
        <f t="shared" si="11"/>
        <v>Upper Falls&amp;4</v>
      </c>
      <c r="B774" s="11" t="str">
        <f>VLOOKUP(C774,'Summation Index'!$A$2:$B$9956,2,FALSE)</f>
        <v>Upper Falls</v>
      </c>
      <c r="C774" t="s">
        <v>269</v>
      </c>
      <c r="D774" t="s">
        <v>141</v>
      </c>
      <c r="E774">
        <v>2023</v>
      </c>
      <c r="F774">
        <v>4</v>
      </c>
      <c r="G774" s="390">
        <v>5930.1379999999999</v>
      </c>
      <c r="H774" s="389">
        <v>0</v>
      </c>
      <c r="I774" s="214"/>
      <c r="J774" s="51"/>
      <c r="K774" s="51"/>
      <c r="L774" s="51"/>
      <c r="M774" s="51"/>
      <c r="N774" s="51"/>
      <c r="S774" s="48"/>
      <c r="T774" s="49"/>
      <c r="U774" s="51"/>
      <c r="V774" s="51"/>
      <c r="W774" s="51"/>
    </row>
    <row r="775" spans="1:23">
      <c r="A775" s="11" t="str">
        <f t="shared" si="11"/>
        <v>Upper Falls&amp;5</v>
      </c>
      <c r="B775" s="11" t="str">
        <f>VLOOKUP(C775,'Summation Index'!$A$2:$B$9956,2,FALSE)</f>
        <v>Upper Falls</v>
      </c>
      <c r="C775" t="s">
        <v>269</v>
      </c>
      <c r="D775" t="s">
        <v>141</v>
      </c>
      <c r="E775">
        <v>2023</v>
      </c>
      <c r="F775">
        <v>5</v>
      </c>
      <c r="G775" s="390">
        <v>6034.6109999999999</v>
      </c>
      <c r="H775" s="389">
        <v>0</v>
      </c>
      <c r="I775" s="214"/>
      <c r="J775" s="51"/>
      <c r="K775" s="51"/>
      <c r="L775" s="51"/>
      <c r="M775" s="51"/>
      <c r="N775" s="51"/>
      <c r="S775" s="48"/>
      <c r="T775" s="49"/>
      <c r="U775" s="51"/>
      <c r="V775" s="51"/>
      <c r="W775" s="51"/>
    </row>
    <row r="776" spans="1:23">
      <c r="A776" s="11" t="str">
        <f t="shared" si="11"/>
        <v>Upper Falls&amp;6</v>
      </c>
      <c r="B776" s="11" t="str">
        <f>VLOOKUP(C776,'Summation Index'!$A$2:$B$9956,2,FALSE)</f>
        <v>Upper Falls</v>
      </c>
      <c r="C776" t="s">
        <v>269</v>
      </c>
      <c r="D776" t="s">
        <v>141</v>
      </c>
      <c r="E776">
        <v>2023</v>
      </c>
      <c r="F776">
        <v>6</v>
      </c>
      <c r="G776" s="390">
        <v>6167.1710000000003</v>
      </c>
      <c r="H776" s="389">
        <v>0</v>
      </c>
      <c r="I776" s="214"/>
      <c r="J776" s="51"/>
      <c r="K776" s="51"/>
      <c r="L776" s="51"/>
      <c r="M776" s="51"/>
      <c r="N776" s="51"/>
      <c r="S776" s="48"/>
      <c r="T776" s="49"/>
      <c r="U776" s="51"/>
      <c r="V776" s="51"/>
      <c r="W776" s="51"/>
    </row>
    <row r="777" spans="1:23">
      <c r="A777" s="11" t="str">
        <f t="shared" si="11"/>
        <v>Upper Falls&amp;7</v>
      </c>
      <c r="B777" s="11" t="str">
        <f>VLOOKUP(C777,'Summation Index'!$A$2:$B$9956,2,FALSE)</f>
        <v>Upper Falls</v>
      </c>
      <c r="C777" t="s">
        <v>269</v>
      </c>
      <c r="D777" t="s">
        <v>141</v>
      </c>
      <c r="E777">
        <v>2023</v>
      </c>
      <c r="F777">
        <v>7</v>
      </c>
      <c r="G777" s="390">
        <v>4494.6080000000002</v>
      </c>
      <c r="H777" s="389">
        <v>0</v>
      </c>
      <c r="I777" s="214"/>
      <c r="J777" s="51"/>
      <c r="K777" s="51"/>
      <c r="L777" s="51"/>
      <c r="M777" s="51"/>
      <c r="N777" s="51"/>
      <c r="S777" s="48"/>
      <c r="T777" s="49"/>
      <c r="U777" s="51"/>
      <c r="V777" s="51"/>
      <c r="W777" s="51"/>
    </row>
    <row r="778" spans="1:23">
      <c r="A778" s="11" t="str">
        <f t="shared" si="11"/>
        <v>Upper Falls&amp;8</v>
      </c>
      <c r="B778" s="11" t="str">
        <f>VLOOKUP(C778,'Summation Index'!$A$2:$B$9956,2,FALSE)</f>
        <v>Upper Falls</v>
      </c>
      <c r="C778" t="s">
        <v>269</v>
      </c>
      <c r="D778" t="s">
        <v>141</v>
      </c>
      <c r="E778">
        <v>2023</v>
      </c>
      <c r="F778">
        <v>8</v>
      </c>
      <c r="G778" s="390">
        <v>1115.41284</v>
      </c>
      <c r="H778" s="389">
        <v>0</v>
      </c>
      <c r="I778" s="214"/>
      <c r="J778" s="51"/>
      <c r="K778" s="51"/>
      <c r="L778" s="51"/>
      <c r="M778" s="51"/>
      <c r="N778" s="51"/>
      <c r="S778" s="48"/>
      <c r="T778" s="49"/>
      <c r="U778" s="51"/>
      <c r="V778" s="51"/>
      <c r="W778" s="51"/>
    </row>
    <row r="779" spans="1:23">
      <c r="A779" s="11" t="str">
        <f t="shared" si="11"/>
        <v>Upper Falls&amp;9</v>
      </c>
      <c r="B779" s="11" t="str">
        <f>VLOOKUP(C779,'Summation Index'!$A$2:$B$9956,2,FALSE)</f>
        <v>Upper Falls</v>
      </c>
      <c r="C779" t="s">
        <v>269</v>
      </c>
      <c r="D779" t="s">
        <v>141</v>
      </c>
      <c r="E779">
        <v>2023</v>
      </c>
      <c r="F779">
        <v>9</v>
      </c>
      <c r="G779" s="390">
        <v>3950.4465300000002</v>
      </c>
      <c r="H779" s="389">
        <v>0</v>
      </c>
      <c r="I779" s="214"/>
      <c r="J779" s="51"/>
      <c r="K779" s="51"/>
      <c r="L779" s="51"/>
      <c r="M779" s="51"/>
      <c r="N779" s="51"/>
      <c r="S779" s="48"/>
      <c r="T779" s="49"/>
      <c r="U779" s="51"/>
      <c r="V779" s="51"/>
      <c r="W779" s="51"/>
    </row>
    <row r="780" spans="1:23">
      <c r="A780" s="11" t="str">
        <f t="shared" si="11"/>
        <v>Upper Falls&amp;10</v>
      </c>
      <c r="B780" s="11" t="str">
        <f>VLOOKUP(C780,'Summation Index'!$A$2:$B$9956,2,FALSE)</f>
        <v>Upper Falls</v>
      </c>
      <c r="C780" t="s">
        <v>269</v>
      </c>
      <c r="D780" t="s">
        <v>141</v>
      </c>
      <c r="E780">
        <v>2023</v>
      </c>
      <c r="F780">
        <v>10</v>
      </c>
      <c r="G780" s="390">
        <v>5798.259</v>
      </c>
      <c r="H780" s="389">
        <v>0</v>
      </c>
      <c r="I780" s="214"/>
      <c r="J780" s="51"/>
      <c r="K780" s="51"/>
      <c r="L780" s="51"/>
      <c r="M780" s="51"/>
      <c r="N780" s="51"/>
      <c r="S780" s="48"/>
      <c r="T780" s="49"/>
      <c r="U780" s="51"/>
      <c r="V780" s="51"/>
      <c r="W780" s="51"/>
    </row>
    <row r="781" spans="1:23">
      <c r="A781" s="11" t="str">
        <f t="shared" si="11"/>
        <v>Upper Falls&amp;11</v>
      </c>
      <c r="B781" s="11" t="str">
        <f>VLOOKUP(C781,'Summation Index'!$A$2:$B$9956,2,FALSE)</f>
        <v>Upper Falls</v>
      </c>
      <c r="C781" t="s">
        <v>269</v>
      </c>
      <c r="D781" t="s">
        <v>141</v>
      </c>
      <c r="E781">
        <v>2023</v>
      </c>
      <c r="F781">
        <v>11</v>
      </c>
      <c r="G781" s="390">
        <v>6463.2349999999997</v>
      </c>
      <c r="H781" s="389">
        <v>0</v>
      </c>
      <c r="I781" s="214"/>
      <c r="J781" s="51"/>
      <c r="K781" s="51"/>
      <c r="L781" s="51"/>
      <c r="M781" s="51"/>
      <c r="N781" s="51"/>
      <c r="S781" s="48"/>
      <c r="T781" s="49"/>
      <c r="U781" s="51"/>
      <c r="V781" s="51"/>
      <c r="W781" s="51"/>
    </row>
    <row r="782" spans="1:23">
      <c r="A782" s="11" t="str">
        <f t="shared" si="11"/>
        <v>Upper Falls&amp;12</v>
      </c>
      <c r="B782" s="11" t="str">
        <f>VLOOKUP(C782,'Summation Index'!$A$2:$B$9956,2,FALSE)</f>
        <v>Upper Falls</v>
      </c>
      <c r="C782" t="s">
        <v>269</v>
      </c>
      <c r="D782" t="s">
        <v>141</v>
      </c>
      <c r="E782">
        <v>2023</v>
      </c>
      <c r="F782">
        <v>12</v>
      </c>
      <c r="G782" s="390">
        <v>6631.741</v>
      </c>
      <c r="H782" s="389">
        <v>0</v>
      </c>
      <c r="I782" s="214"/>
      <c r="J782" s="51"/>
      <c r="K782" s="51"/>
      <c r="L782" s="51"/>
      <c r="M782" s="51"/>
      <c r="N782" s="51"/>
      <c r="S782" s="48"/>
      <c r="T782" s="49"/>
      <c r="U782" s="51"/>
      <c r="V782" s="51"/>
      <c r="W782" s="51"/>
    </row>
    <row r="783" spans="1:23">
      <c r="A783" s="11" t="str">
        <f t="shared" ref="A783:A846" si="12">B783&amp;"&amp;"&amp;F783</f>
        <v>Upriver&amp;1</v>
      </c>
      <c r="B783" s="11" t="str">
        <f>VLOOKUP(C783,'Summation Index'!$A$2:$B$9956,2,FALSE)</f>
        <v>Upriver</v>
      </c>
      <c r="C783" t="s">
        <v>44</v>
      </c>
      <c r="D783" t="s">
        <v>141</v>
      </c>
      <c r="E783">
        <v>2023</v>
      </c>
      <c r="F783">
        <v>1</v>
      </c>
      <c r="G783" s="390">
        <v>6642.4319999999998</v>
      </c>
      <c r="H783" s="389">
        <v>381.80697600000002</v>
      </c>
      <c r="I783" s="214"/>
      <c r="J783" s="51"/>
      <c r="K783" s="51"/>
      <c r="L783" s="51"/>
      <c r="M783" s="51"/>
      <c r="N783" s="51"/>
      <c r="S783" s="48"/>
      <c r="T783" s="49"/>
      <c r="U783" s="51"/>
      <c r="V783" s="51"/>
      <c r="W783" s="51"/>
    </row>
    <row r="784" spans="1:23">
      <c r="A784" s="11" t="str">
        <f t="shared" si="12"/>
        <v>Upriver&amp;2</v>
      </c>
      <c r="B784" s="11" t="str">
        <f>VLOOKUP(C784,'Summation Index'!$A$2:$B$9956,2,FALSE)</f>
        <v>Upriver</v>
      </c>
      <c r="C784" t="s">
        <v>44</v>
      </c>
      <c r="D784" t="s">
        <v>141</v>
      </c>
      <c r="E784">
        <v>2023</v>
      </c>
      <c r="F784">
        <v>2</v>
      </c>
      <c r="G784" s="390">
        <v>7644.6719999999996</v>
      </c>
      <c r="H784" s="389">
        <v>439.41574100000003</v>
      </c>
      <c r="I784" s="214"/>
      <c r="J784" s="51"/>
      <c r="K784" s="51"/>
      <c r="L784" s="51"/>
      <c r="M784" s="51"/>
      <c r="N784" s="51"/>
      <c r="S784" s="48"/>
      <c r="T784" s="49"/>
      <c r="U784" s="51"/>
      <c r="V784" s="51"/>
      <c r="W784" s="51"/>
    </row>
    <row r="785" spans="1:23">
      <c r="A785" s="11" t="str">
        <f t="shared" si="12"/>
        <v>Upriver&amp;3</v>
      </c>
      <c r="B785" s="11" t="str">
        <f>VLOOKUP(C785,'Summation Index'!$A$2:$B$9956,2,FALSE)</f>
        <v>Upriver</v>
      </c>
      <c r="C785" t="s">
        <v>44</v>
      </c>
      <c r="D785" t="s">
        <v>141</v>
      </c>
      <c r="E785">
        <v>2023</v>
      </c>
      <c r="F785">
        <v>3</v>
      </c>
      <c r="G785" s="390">
        <v>7606.6559999999999</v>
      </c>
      <c r="H785" s="389">
        <v>340.09359999999998</v>
      </c>
      <c r="I785" s="214"/>
      <c r="J785" s="51"/>
      <c r="K785" s="51"/>
      <c r="L785" s="51"/>
      <c r="M785" s="51"/>
      <c r="N785" s="51"/>
      <c r="S785" s="48"/>
      <c r="T785" s="49"/>
      <c r="U785" s="51"/>
      <c r="V785" s="51"/>
      <c r="W785" s="51"/>
    </row>
    <row r="786" spans="1:23">
      <c r="A786" s="11" t="str">
        <f t="shared" si="12"/>
        <v>Upriver&amp;4</v>
      </c>
      <c r="B786" s="11" t="str">
        <f>VLOOKUP(C786,'Summation Index'!$A$2:$B$9956,2,FALSE)</f>
        <v>Upriver</v>
      </c>
      <c r="C786" t="s">
        <v>44</v>
      </c>
      <c r="D786" t="s">
        <v>141</v>
      </c>
      <c r="E786">
        <v>2023</v>
      </c>
      <c r="F786">
        <v>4</v>
      </c>
      <c r="G786" s="390">
        <v>8087.04</v>
      </c>
      <c r="H786" s="389">
        <v>361.57156400000002</v>
      </c>
      <c r="I786" s="214"/>
      <c r="J786" s="51"/>
      <c r="K786" s="51"/>
      <c r="L786" s="51"/>
      <c r="M786" s="51"/>
      <c r="N786" s="51"/>
      <c r="S786" s="48"/>
      <c r="T786" s="49"/>
      <c r="U786" s="51"/>
      <c r="V786" s="51"/>
      <c r="W786" s="51"/>
    </row>
    <row r="787" spans="1:23">
      <c r="A787" s="11" t="str">
        <f t="shared" si="12"/>
        <v>Upriver&amp;5</v>
      </c>
      <c r="B787" s="11" t="str">
        <f>VLOOKUP(C787,'Summation Index'!$A$2:$B$9956,2,FALSE)</f>
        <v>Upriver</v>
      </c>
      <c r="C787" t="s">
        <v>44</v>
      </c>
      <c r="D787" t="s">
        <v>141</v>
      </c>
      <c r="E787">
        <v>2023</v>
      </c>
      <c r="F787">
        <v>5</v>
      </c>
      <c r="G787" s="390">
        <v>8249.4719999999998</v>
      </c>
      <c r="H787" s="389">
        <v>368.83390000000003</v>
      </c>
      <c r="I787" s="214"/>
      <c r="J787" s="51"/>
      <c r="K787" s="51"/>
      <c r="L787" s="51"/>
      <c r="M787" s="51"/>
      <c r="N787" s="51"/>
      <c r="S787" s="48"/>
      <c r="T787" s="49"/>
      <c r="U787" s="51"/>
      <c r="V787" s="51"/>
      <c r="W787" s="51"/>
    </row>
    <row r="788" spans="1:23">
      <c r="A788" s="11" t="str">
        <f t="shared" si="12"/>
        <v>Upriver&amp;6</v>
      </c>
      <c r="B788" s="11" t="str">
        <f>VLOOKUP(C788,'Summation Index'!$A$2:$B$9956,2,FALSE)</f>
        <v>Upriver</v>
      </c>
      <c r="C788" t="s">
        <v>44</v>
      </c>
      <c r="D788" t="s">
        <v>141</v>
      </c>
      <c r="E788">
        <v>2023</v>
      </c>
      <c r="F788">
        <v>6</v>
      </c>
      <c r="G788" s="390">
        <v>7464.96</v>
      </c>
      <c r="H788" s="389">
        <v>333.75836199999998</v>
      </c>
      <c r="I788" s="214"/>
      <c r="J788" s="51"/>
      <c r="K788" s="51"/>
      <c r="L788" s="51"/>
      <c r="M788" s="51"/>
      <c r="N788" s="51"/>
      <c r="S788" s="48"/>
      <c r="T788" s="49"/>
      <c r="U788" s="51"/>
      <c r="V788" s="51"/>
      <c r="W788" s="51"/>
    </row>
    <row r="789" spans="1:23">
      <c r="A789" s="11" t="str">
        <f t="shared" si="12"/>
        <v>Upriver&amp;7</v>
      </c>
      <c r="B789" s="11" t="str">
        <f>VLOOKUP(C789,'Summation Index'!$A$2:$B$9956,2,FALSE)</f>
        <v>Upriver</v>
      </c>
      <c r="C789" t="s">
        <v>44</v>
      </c>
      <c r="D789" t="s">
        <v>141</v>
      </c>
      <c r="E789">
        <v>2023</v>
      </c>
      <c r="F789">
        <v>7</v>
      </c>
      <c r="G789" s="390">
        <v>2571.2640000000001</v>
      </c>
      <c r="H789" s="389">
        <v>147.79624899999999</v>
      </c>
      <c r="I789" s="214"/>
      <c r="J789" s="51"/>
      <c r="K789" s="51"/>
      <c r="L789" s="51"/>
      <c r="M789" s="51"/>
      <c r="N789" s="51"/>
      <c r="S789" s="48"/>
      <c r="T789" s="49"/>
      <c r="U789" s="51"/>
      <c r="V789" s="51"/>
      <c r="W789" s="51"/>
    </row>
    <row r="790" spans="1:23">
      <c r="A790" s="11" t="str">
        <f t="shared" si="12"/>
        <v>Upriver&amp;8</v>
      </c>
      <c r="B790" s="11" t="str">
        <f>VLOOKUP(C790,'Summation Index'!$A$2:$B$9956,2,FALSE)</f>
        <v>Upriver</v>
      </c>
      <c r="C790" t="s">
        <v>44</v>
      </c>
      <c r="D790" t="s">
        <v>141</v>
      </c>
      <c r="E790">
        <v>2023</v>
      </c>
      <c r="F790">
        <v>8</v>
      </c>
      <c r="G790" s="390">
        <v>1071.3599999999999</v>
      </c>
      <c r="H790" s="389">
        <v>61.581769999999999</v>
      </c>
      <c r="I790" s="214"/>
      <c r="J790" s="51"/>
      <c r="K790" s="51"/>
      <c r="L790" s="51"/>
      <c r="M790" s="51"/>
      <c r="N790" s="51"/>
      <c r="S790" s="48"/>
      <c r="T790" s="49"/>
      <c r="U790" s="51"/>
      <c r="V790" s="51"/>
      <c r="W790" s="51"/>
    </row>
    <row r="791" spans="1:23">
      <c r="A791" s="11" t="str">
        <f t="shared" si="12"/>
        <v>Upriver&amp;9</v>
      </c>
      <c r="B791" s="11" t="str">
        <f>VLOOKUP(C791,'Summation Index'!$A$2:$B$9956,2,FALSE)</f>
        <v>Upriver</v>
      </c>
      <c r="C791" t="s">
        <v>44</v>
      </c>
      <c r="D791" t="s">
        <v>141</v>
      </c>
      <c r="E791">
        <v>2023</v>
      </c>
      <c r="F791">
        <v>9</v>
      </c>
      <c r="G791" s="390">
        <v>1555.2</v>
      </c>
      <c r="H791" s="389">
        <v>89.392899999999997</v>
      </c>
      <c r="I791" s="214"/>
      <c r="J791" s="51"/>
      <c r="K791" s="51"/>
      <c r="L791" s="51"/>
      <c r="M791" s="51"/>
      <c r="N791" s="51"/>
      <c r="S791" s="48"/>
      <c r="T791" s="49"/>
      <c r="U791" s="51"/>
      <c r="V791" s="51"/>
      <c r="W791" s="51"/>
    </row>
    <row r="792" spans="1:23">
      <c r="A792" s="11" t="str">
        <f t="shared" si="12"/>
        <v>Upriver&amp;10</v>
      </c>
      <c r="B792" s="11" t="str">
        <f>VLOOKUP(C792,'Summation Index'!$A$2:$B$9956,2,FALSE)</f>
        <v>Upriver</v>
      </c>
      <c r="C792" t="s">
        <v>44</v>
      </c>
      <c r="D792" t="s">
        <v>141</v>
      </c>
      <c r="E792">
        <v>2023</v>
      </c>
      <c r="F792">
        <v>10</v>
      </c>
      <c r="G792" s="390">
        <v>3642.6239999999998</v>
      </c>
      <c r="H792" s="389">
        <v>209.37802099999999</v>
      </c>
      <c r="I792" s="214"/>
      <c r="J792" s="51"/>
      <c r="K792" s="51"/>
      <c r="L792" s="51"/>
      <c r="M792" s="51"/>
      <c r="N792" s="51"/>
      <c r="S792" s="48"/>
      <c r="T792" s="49"/>
      <c r="U792" s="51"/>
      <c r="V792" s="51"/>
      <c r="W792" s="51"/>
    </row>
    <row r="793" spans="1:23">
      <c r="A793" s="11" t="str">
        <f t="shared" si="12"/>
        <v>Upriver&amp;11</v>
      </c>
      <c r="B793" s="11" t="str">
        <f>VLOOKUP(C793,'Summation Index'!$A$2:$B$9956,2,FALSE)</f>
        <v>Upriver</v>
      </c>
      <c r="C793" t="s">
        <v>44</v>
      </c>
      <c r="D793" t="s">
        <v>141</v>
      </c>
      <c r="E793">
        <v>2023</v>
      </c>
      <c r="F793">
        <v>11</v>
      </c>
      <c r="G793" s="390">
        <v>5702.4</v>
      </c>
      <c r="H793" s="389">
        <v>327.773956</v>
      </c>
      <c r="I793" s="214"/>
      <c r="J793" s="51"/>
      <c r="K793" s="51"/>
      <c r="L793" s="51"/>
      <c r="M793" s="51"/>
      <c r="N793" s="51"/>
      <c r="S793" s="48"/>
      <c r="T793" s="49"/>
      <c r="U793" s="51"/>
      <c r="V793" s="51"/>
      <c r="W793" s="51"/>
    </row>
    <row r="794" spans="1:23">
      <c r="A794" s="11" t="str">
        <f t="shared" si="12"/>
        <v>Upriver&amp;12</v>
      </c>
      <c r="B794" s="11" t="str">
        <f>VLOOKUP(C794,'Summation Index'!$A$2:$B$9956,2,FALSE)</f>
        <v>Upriver</v>
      </c>
      <c r="C794" t="s">
        <v>44</v>
      </c>
      <c r="D794" t="s">
        <v>141</v>
      </c>
      <c r="E794">
        <v>2023</v>
      </c>
      <c r="F794">
        <v>12</v>
      </c>
      <c r="G794" s="390">
        <v>6642.4319999999998</v>
      </c>
      <c r="H794" s="389">
        <v>381.80697600000002</v>
      </c>
      <c r="I794" s="214"/>
      <c r="J794" s="51"/>
      <c r="K794" s="51"/>
      <c r="L794" s="51"/>
      <c r="M794" s="51"/>
      <c r="N794" s="51"/>
      <c r="S794" s="48"/>
      <c r="T794" s="49"/>
      <c r="U794" s="51"/>
      <c r="V794" s="51"/>
      <c r="W794" s="51"/>
    </row>
    <row r="795" spans="1:23">
      <c r="A795" s="11" t="str">
        <f t="shared" si="12"/>
        <v>Upriver&amp;1</v>
      </c>
      <c r="B795" s="11" t="str">
        <f>VLOOKUP(C795,'Summation Index'!$A$2:$B$9956,2,FALSE)</f>
        <v>Upriver</v>
      </c>
      <c r="C795" t="s">
        <v>270</v>
      </c>
      <c r="D795" t="s">
        <v>141</v>
      </c>
      <c r="E795">
        <v>2023</v>
      </c>
      <c r="F795">
        <v>1</v>
      </c>
      <c r="G795" s="390">
        <v>-1391.28</v>
      </c>
      <c r="H795" s="389">
        <v>0</v>
      </c>
      <c r="I795" s="214"/>
      <c r="J795" s="51"/>
      <c r="K795" s="51"/>
      <c r="L795" s="51"/>
      <c r="M795" s="51"/>
      <c r="N795" s="51"/>
      <c r="S795" s="48"/>
      <c r="T795" s="49"/>
      <c r="U795" s="51"/>
      <c r="V795" s="51"/>
      <c r="W795" s="51"/>
    </row>
    <row r="796" spans="1:23">
      <c r="A796" s="11" t="str">
        <f t="shared" si="12"/>
        <v>Upriver&amp;2</v>
      </c>
      <c r="B796" s="11" t="str">
        <f>VLOOKUP(C796,'Summation Index'!$A$2:$B$9956,2,FALSE)</f>
        <v>Upriver</v>
      </c>
      <c r="C796" t="s">
        <v>270</v>
      </c>
      <c r="D796" t="s">
        <v>141</v>
      </c>
      <c r="E796">
        <v>2023</v>
      </c>
      <c r="F796">
        <v>2</v>
      </c>
      <c r="G796" s="390">
        <v>-1155.8399999999999</v>
      </c>
      <c r="H796" s="389">
        <v>0</v>
      </c>
      <c r="I796" s="214"/>
      <c r="J796" s="51"/>
      <c r="K796" s="51"/>
      <c r="L796" s="51"/>
      <c r="M796" s="51"/>
      <c r="N796" s="51"/>
      <c r="S796" s="48"/>
      <c r="T796" s="49"/>
      <c r="U796" s="51"/>
      <c r="V796" s="51"/>
      <c r="W796" s="51"/>
    </row>
    <row r="797" spans="1:23">
      <c r="A797" s="11" t="str">
        <f t="shared" si="12"/>
        <v>Upriver&amp;3</v>
      </c>
      <c r="B797" s="11" t="str">
        <f>VLOOKUP(C797,'Summation Index'!$A$2:$B$9956,2,FALSE)</f>
        <v>Upriver</v>
      </c>
      <c r="C797" t="s">
        <v>270</v>
      </c>
      <c r="D797" t="s">
        <v>141</v>
      </c>
      <c r="E797">
        <v>2023</v>
      </c>
      <c r="F797">
        <v>3</v>
      </c>
      <c r="G797" s="390">
        <v>-1294.56</v>
      </c>
      <c r="H797" s="389">
        <v>0</v>
      </c>
      <c r="I797" s="214"/>
      <c r="J797" s="51"/>
      <c r="K797" s="51"/>
      <c r="L797" s="51"/>
      <c r="M797" s="51"/>
      <c r="N797" s="51"/>
      <c r="S797" s="48"/>
      <c r="T797" s="49"/>
      <c r="U797" s="51"/>
      <c r="V797" s="51"/>
      <c r="W797" s="51"/>
    </row>
    <row r="798" spans="1:23">
      <c r="A798" s="11" t="str">
        <f t="shared" si="12"/>
        <v>Upriver&amp;4</v>
      </c>
      <c r="B798" s="11" t="str">
        <f>VLOOKUP(C798,'Summation Index'!$A$2:$B$9956,2,FALSE)</f>
        <v>Upriver</v>
      </c>
      <c r="C798" t="s">
        <v>270</v>
      </c>
      <c r="D798" t="s">
        <v>141</v>
      </c>
      <c r="E798">
        <v>2023</v>
      </c>
      <c r="F798">
        <v>4</v>
      </c>
      <c r="G798" s="390">
        <v>-1231.2</v>
      </c>
      <c r="H798" s="389">
        <v>0</v>
      </c>
      <c r="I798" s="214"/>
      <c r="J798" s="51"/>
      <c r="K798" s="51"/>
      <c r="L798" s="51"/>
      <c r="M798" s="51"/>
      <c r="N798" s="51"/>
      <c r="S798" s="48"/>
      <c r="T798" s="49"/>
      <c r="U798" s="51"/>
      <c r="V798" s="51"/>
      <c r="W798" s="51"/>
    </row>
    <row r="799" spans="1:23">
      <c r="A799" s="11" t="str">
        <f t="shared" si="12"/>
        <v>Upriver&amp;5</v>
      </c>
      <c r="B799" s="11" t="str">
        <f>VLOOKUP(C799,'Summation Index'!$A$2:$B$9956,2,FALSE)</f>
        <v>Upriver</v>
      </c>
      <c r="C799" t="s">
        <v>270</v>
      </c>
      <c r="D799" t="s">
        <v>141</v>
      </c>
      <c r="E799">
        <v>2023</v>
      </c>
      <c r="F799">
        <v>5</v>
      </c>
      <c r="G799" s="390">
        <v>-1793.04</v>
      </c>
      <c r="H799" s="389">
        <v>0</v>
      </c>
      <c r="I799" s="214"/>
      <c r="J799" s="51"/>
      <c r="K799" s="51"/>
      <c r="L799" s="51"/>
      <c r="M799" s="51"/>
      <c r="N799" s="51"/>
      <c r="S799" s="48"/>
      <c r="T799" s="49"/>
      <c r="U799" s="51"/>
      <c r="V799" s="51"/>
      <c r="W799" s="51"/>
    </row>
    <row r="800" spans="1:23">
      <c r="A800" s="11" t="str">
        <f t="shared" si="12"/>
        <v>Upriver&amp;6</v>
      </c>
      <c r="B800" s="11" t="str">
        <f>VLOOKUP(C800,'Summation Index'!$A$2:$B$9956,2,FALSE)</f>
        <v>Upriver</v>
      </c>
      <c r="C800" t="s">
        <v>270</v>
      </c>
      <c r="D800" t="s">
        <v>141</v>
      </c>
      <c r="E800">
        <v>2023</v>
      </c>
      <c r="F800">
        <v>6</v>
      </c>
      <c r="G800" s="390">
        <v>-2469.6</v>
      </c>
      <c r="H800" s="389">
        <v>0</v>
      </c>
      <c r="I800" s="214"/>
      <c r="J800" s="51"/>
      <c r="K800" s="51"/>
      <c r="L800" s="51"/>
      <c r="M800" s="51"/>
      <c r="N800" s="51"/>
      <c r="S800" s="48"/>
      <c r="T800" s="49"/>
      <c r="U800" s="51"/>
      <c r="V800" s="51"/>
      <c r="W800" s="51"/>
    </row>
    <row r="801" spans="1:23">
      <c r="A801" s="11" t="str">
        <f t="shared" si="12"/>
        <v>Upriver&amp;7</v>
      </c>
      <c r="B801" s="11" t="str">
        <f>VLOOKUP(C801,'Summation Index'!$A$2:$B$9956,2,FALSE)</f>
        <v>Upriver</v>
      </c>
      <c r="C801" t="s">
        <v>270</v>
      </c>
      <c r="D801" t="s">
        <v>141</v>
      </c>
      <c r="E801">
        <v>2023</v>
      </c>
      <c r="F801">
        <v>7</v>
      </c>
      <c r="G801" s="390">
        <v>-2462.64</v>
      </c>
      <c r="H801" s="389">
        <v>0</v>
      </c>
      <c r="I801" s="214"/>
      <c r="J801" s="51"/>
      <c r="K801" s="51"/>
      <c r="L801" s="51"/>
      <c r="M801" s="51"/>
      <c r="N801" s="51"/>
      <c r="S801" s="48"/>
      <c r="T801" s="49"/>
      <c r="U801" s="51"/>
      <c r="V801" s="51"/>
      <c r="W801" s="51"/>
    </row>
    <row r="802" spans="1:23">
      <c r="A802" s="11" t="str">
        <f t="shared" si="12"/>
        <v>Upriver&amp;8</v>
      </c>
      <c r="B802" s="11" t="str">
        <f>VLOOKUP(C802,'Summation Index'!$A$2:$B$9956,2,FALSE)</f>
        <v>Upriver</v>
      </c>
      <c r="C802" t="s">
        <v>270</v>
      </c>
      <c r="D802" t="s">
        <v>141</v>
      </c>
      <c r="E802">
        <v>2023</v>
      </c>
      <c r="F802">
        <v>8</v>
      </c>
      <c r="G802" s="390">
        <v>-2068.3200000000002</v>
      </c>
      <c r="H802" s="389">
        <v>0</v>
      </c>
      <c r="I802" s="214"/>
      <c r="J802" s="51"/>
      <c r="K802" s="51"/>
      <c r="L802" s="51"/>
      <c r="M802" s="51"/>
      <c r="N802" s="51"/>
      <c r="S802" s="48"/>
      <c r="T802" s="49"/>
      <c r="U802" s="51"/>
      <c r="V802" s="51"/>
      <c r="W802" s="51"/>
    </row>
    <row r="803" spans="1:23">
      <c r="A803" s="11" t="str">
        <f t="shared" si="12"/>
        <v>Upriver&amp;9</v>
      </c>
      <c r="B803" s="11" t="str">
        <f>VLOOKUP(C803,'Summation Index'!$A$2:$B$9956,2,FALSE)</f>
        <v>Upriver</v>
      </c>
      <c r="C803" t="s">
        <v>270</v>
      </c>
      <c r="D803" t="s">
        <v>141</v>
      </c>
      <c r="E803">
        <v>2023</v>
      </c>
      <c r="F803">
        <v>9</v>
      </c>
      <c r="G803" s="390">
        <v>-1850.4</v>
      </c>
      <c r="H803" s="389">
        <v>0</v>
      </c>
      <c r="I803" s="214"/>
      <c r="J803" s="51"/>
      <c r="K803" s="51"/>
      <c r="L803" s="51"/>
      <c r="M803" s="51"/>
      <c r="N803" s="51"/>
      <c r="S803" s="48"/>
      <c r="T803" s="49"/>
      <c r="U803" s="51"/>
      <c r="V803" s="51"/>
      <c r="W803" s="51"/>
    </row>
    <row r="804" spans="1:23">
      <c r="A804" s="11" t="str">
        <f t="shared" si="12"/>
        <v>Upriver&amp;10</v>
      </c>
      <c r="B804" s="11" t="str">
        <f>VLOOKUP(C804,'Summation Index'!$A$2:$B$9956,2,FALSE)</f>
        <v>Upriver</v>
      </c>
      <c r="C804" t="s">
        <v>270</v>
      </c>
      <c r="D804" t="s">
        <v>141</v>
      </c>
      <c r="E804">
        <v>2023</v>
      </c>
      <c r="F804">
        <v>10</v>
      </c>
      <c r="G804" s="390">
        <v>-1569.84</v>
      </c>
      <c r="H804" s="389">
        <v>0</v>
      </c>
      <c r="I804" s="214"/>
      <c r="J804" s="51"/>
      <c r="K804" s="51"/>
      <c r="L804" s="51"/>
      <c r="M804" s="51"/>
      <c r="N804" s="51"/>
      <c r="S804" s="48"/>
      <c r="T804" s="49"/>
      <c r="U804" s="51"/>
      <c r="V804" s="51"/>
      <c r="W804" s="51"/>
    </row>
    <row r="805" spans="1:23">
      <c r="A805" s="11" t="str">
        <f t="shared" si="12"/>
        <v>Upriver&amp;11</v>
      </c>
      <c r="B805" s="11" t="str">
        <f>VLOOKUP(C805,'Summation Index'!$A$2:$B$9956,2,FALSE)</f>
        <v>Upriver</v>
      </c>
      <c r="C805" t="s">
        <v>270</v>
      </c>
      <c r="D805" t="s">
        <v>141</v>
      </c>
      <c r="E805">
        <v>2023</v>
      </c>
      <c r="F805">
        <v>11</v>
      </c>
      <c r="G805" s="390">
        <v>-1288.8</v>
      </c>
      <c r="H805" s="389">
        <v>0</v>
      </c>
      <c r="I805" s="214"/>
      <c r="J805" s="51"/>
      <c r="K805" s="51"/>
      <c r="L805" s="51"/>
      <c r="M805" s="51"/>
      <c r="N805" s="51"/>
      <c r="S805" s="48"/>
      <c r="T805" s="49"/>
      <c r="U805" s="51"/>
      <c r="V805" s="51"/>
      <c r="W805" s="51"/>
    </row>
    <row r="806" spans="1:23">
      <c r="A806" s="11" t="str">
        <f t="shared" si="12"/>
        <v>Upriver&amp;12</v>
      </c>
      <c r="B806" s="11" t="str">
        <f>VLOOKUP(C806,'Summation Index'!$A$2:$B$9956,2,FALSE)</f>
        <v>Upriver</v>
      </c>
      <c r="C806" t="s">
        <v>270</v>
      </c>
      <c r="D806" t="s">
        <v>141</v>
      </c>
      <c r="E806">
        <v>2023</v>
      </c>
      <c r="F806">
        <v>12</v>
      </c>
      <c r="G806" s="390">
        <v>-1361.52</v>
      </c>
      <c r="H806" s="389">
        <v>0</v>
      </c>
      <c r="I806" s="214"/>
      <c r="J806" s="51"/>
      <c r="K806" s="51"/>
      <c r="L806" s="51"/>
      <c r="M806" s="51"/>
      <c r="N806" s="51"/>
      <c r="S806" s="48"/>
      <c r="T806" s="49"/>
      <c r="U806" s="51"/>
      <c r="V806" s="51"/>
      <c r="W806" s="51"/>
    </row>
    <row r="807" spans="1:23">
      <c r="A807" s="11" t="str">
        <f t="shared" si="12"/>
        <v>Priest Rapids&amp;1</v>
      </c>
      <c r="B807" s="11" t="str">
        <f>VLOOKUP(C807,'Summation Index'!$A$2:$B$9956,2,FALSE)</f>
        <v>Priest Rapids</v>
      </c>
      <c r="C807" t="s">
        <v>45</v>
      </c>
      <c r="D807" t="s">
        <v>141</v>
      </c>
      <c r="E807">
        <v>2023</v>
      </c>
      <c r="F807">
        <v>1</v>
      </c>
      <c r="G807" s="390">
        <v>16379.9863</v>
      </c>
      <c r="H807" s="389">
        <v>797.54150000000004</v>
      </c>
      <c r="I807" s="214"/>
      <c r="J807" s="51"/>
      <c r="K807" s="51"/>
      <c r="L807" s="51"/>
      <c r="M807" s="51"/>
      <c r="N807" s="51"/>
      <c r="S807" s="48"/>
      <c r="T807" s="49"/>
      <c r="U807" s="51"/>
      <c r="V807" s="51"/>
      <c r="W807" s="51"/>
    </row>
    <row r="808" spans="1:23">
      <c r="A808" s="11" t="str">
        <f t="shared" si="12"/>
        <v>Priest Rapids&amp;2</v>
      </c>
      <c r="B808" s="11" t="str">
        <f>VLOOKUP(C808,'Summation Index'!$A$2:$B$9956,2,FALSE)</f>
        <v>Priest Rapids</v>
      </c>
      <c r="C808" t="s">
        <v>45</v>
      </c>
      <c r="D808" t="s">
        <v>141</v>
      </c>
      <c r="E808">
        <v>2023</v>
      </c>
      <c r="F808">
        <v>2</v>
      </c>
      <c r="G808" s="390">
        <v>12044.195299999999</v>
      </c>
      <c r="H808" s="389">
        <v>784.19759999999997</v>
      </c>
      <c r="I808" s="214"/>
      <c r="J808" s="51"/>
      <c r="K808" s="51"/>
      <c r="L808" s="51"/>
      <c r="M808" s="51"/>
      <c r="N808" s="51"/>
      <c r="S808" s="48"/>
      <c r="T808" s="49"/>
      <c r="U808" s="51"/>
      <c r="V808" s="51"/>
      <c r="W808" s="51"/>
    </row>
    <row r="809" spans="1:23">
      <c r="A809" s="11" t="str">
        <f t="shared" si="12"/>
        <v>Priest Rapids&amp;3</v>
      </c>
      <c r="B809" s="11" t="str">
        <f>VLOOKUP(C809,'Summation Index'!$A$2:$B$9956,2,FALSE)</f>
        <v>Priest Rapids</v>
      </c>
      <c r="C809" t="s">
        <v>45</v>
      </c>
      <c r="D809" t="s">
        <v>141</v>
      </c>
      <c r="E809">
        <v>2023</v>
      </c>
      <c r="F809">
        <v>3</v>
      </c>
      <c r="G809" s="390">
        <v>12122.1484</v>
      </c>
      <c r="H809" s="389">
        <v>776.05993699999999</v>
      </c>
      <c r="I809" s="214"/>
      <c r="J809" s="51"/>
      <c r="K809" s="51"/>
      <c r="L809" s="51"/>
      <c r="M809" s="51"/>
      <c r="N809" s="51"/>
      <c r="S809" s="48"/>
      <c r="T809" s="49"/>
      <c r="U809" s="51"/>
      <c r="V809" s="51"/>
      <c r="W809" s="51"/>
    </row>
    <row r="810" spans="1:23">
      <c r="A810" s="11" t="str">
        <f t="shared" si="12"/>
        <v>Priest Rapids&amp;4</v>
      </c>
      <c r="B810" s="11" t="str">
        <f>VLOOKUP(C810,'Summation Index'!$A$2:$B$9956,2,FALSE)</f>
        <v>Priest Rapids</v>
      </c>
      <c r="C810" t="s">
        <v>45</v>
      </c>
      <c r="D810" t="s">
        <v>141</v>
      </c>
      <c r="E810">
        <v>2023</v>
      </c>
      <c r="F810">
        <v>4</v>
      </c>
      <c r="G810" s="390">
        <v>15326.305700000001</v>
      </c>
      <c r="H810" s="389">
        <v>821.79650000000004</v>
      </c>
      <c r="I810" s="214"/>
      <c r="J810" s="51"/>
      <c r="K810" s="51"/>
      <c r="L810" s="51"/>
      <c r="M810" s="51"/>
      <c r="N810" s="51"/>
      <c r="S810" s="48"/>
      <c r="T810" s="49"/>
      <c r="U810" s="51"/>
      <c r="V810" s="51"/>
      <c r="W810" s="51"/>
    </row>
    <row r="811" spans="1:23">
      <c r="A811" s="11" t="str">
        <f t="shared" si="12"/>
        <v>Priest Rapids&amp;5</v>
      </c>
      <c r="B811" s="11" t="str">
        <f>VLOOKUP(C811,'Summation Index'!$A$2:$B$9956,2,FALSE)</f>
        <v>Priest Rapids</v>
      </c>
      <c r="C811" t="s">
        <v>45</v>
      </c>
      <c r="D811" t="s">
        <v>141</v>
      </c>
      <c r="E811">
        <v>2023</v>
      </c>
      <c r="F811">
        <v>5</v>
      </c>
      <c r="G811" s="390">
        <v>18597.726600000002</v>
      </c>
      <c r="H811" s="389">
        <v>824.6232</v>
      </c>
      <c r="I811" s="214"/>
      <c r="J811" s="51"/>
      <c r="K811" s="51"/>
      <c r="L811" s="51"/>
      <c r="M811" s="51"/>
      <c r="N811" s="51"/>
      <c r="S811" s="48"/>
      <c r="T811" s="49"/>
      <c r="U811" s="51"/>
      <c r="V811" s="51"/>
      <c r="W811" s="51"/>
    </row>
    <row r="812" spans="1:23">
      <c r="A812" s="11" t="str">
        <f t="shared" si="12"/>
        <v>Priest Rapids&amp;6</v>
      </c>
      <c r="B812" s="11" t="str">
        <f>VLOOKUP(C812,'Summation Index'!$A$2:$B$9956,2,FALSE)</f>
        <v>Priest Rapids</v>
      </c>
      <c r="C812" t="s">
        <v>45</v>
      </c>
      <c r="D812" t="s">
        <v>141</v>
      </c>
      <c r="E812">
        <v>2023</v>
      </c>
      <c r="F812">
        <v>6</v>
      </c>
      <c r="G812" s="390">
        <v>18015.537100000001</v>
      </c>
      <c r="H812" s="389">
        <v>833.39874299999997</v>
      </c>
      <c r="I812" s="214"/>
      <c r="J812" s="51"/>
      <c r="K812" s="51"/>
      <c r="L812" s="51"/>
      <c r="M812" s="51"/>
      <c r="N812" s="51"/>
      <c r="S812" s="48"/>
      <c r="T812" s="49"/>
      <c r="U812" s="51"/>
      <c r="V812" s="51"/>
      <c r="W812" s="51"/>
    </row>
    <row r="813" spans="1:23">
      <c r="A813" s="11" t="str">
        <f t="shared" si="12"/>
        <v>Priest Rapids&amp;7</v>
      </c>
      <c r="B813" s="11" t="str">
        <f>VLOOKUP(C813,'Summation Index'!$A$2:$B$9956,2,FALSE)</f>
        <v>Priest Rapids</v>
      </c>
      <c r="C813" t="s">
        <v>45</v>
      </c>
      <c r="D813" t="s">
        <v>141</v>
      </c>
      <c r="E813">
        <v>2023</v>
      </c>
      <c r="F813">
        <v>7</v>
      </c>
      <c r="G813" s="390">
        <v>17056.728500000001</v>
      </c>
      <c r="H813" s="389">
        <v>833.39170000000001</v>
      </c>
      <c r="I813" s="214"/>
      <c r="J813" s="51"/>
      <c r="K813" s="51"/>
      <c r="L813" s="51"/>
      <c r="M813" s="51"/>
      <c r="N813" s="51"/>
      <c r="S813" s="48"/>
      <c r="T813" s="49"/>
      <c r="U813" s="51"/>
      <c r="V813" s="51"/>
      <c r="W813" s="51"/>
    </row>
    <row r="814" spans="1:23">
      <c r="A814" s="11" t="str">
        <f t="shared" si="12"/>
        <v>Priest Rapids&amp;8</v>
      </c>
      <c r="B814" s="11" t="str">
        <f>VLOOKUP(C814,'Summation Index'!$A$2:$B$9956,2,FALSE)</f>
        <v>Priest Rapids</v>
      </c>
      <c r="C814" t="s">
        <v>45</v>
      </c>
      <c r="D814" t="s">
        <v>141</v>
      </c>
      <c r="E814">
        <v>2023</v>
      </c>
      <c r="F814">
        <v>8</v>
      </c>
      <c r="G814" s="390">
        <v>13214.805700000001</v>
      </c>
      <c r="H814" s="389">
        <v>847.86189999999999</v>
      </c>
      <c r="I814" s="214"/>
      <c r="J814" s="51"/>
      <c r="K814" s="51"/>
      <c r="L814" s="51"/>
      <c r="M814" s="51"/>
      <c r="N814" s="51"/>
      <c r="S814" s="48"/>
      <c r="T814" s="49"/>
      <c r="U814" s="51"/>
      <c r="V814" s="51"/>
      <c r="W814" s="51"/>
    </row>
    <row r="815" spans="1:23">
      <c r="A815" s="11" t="str">
        <f t="shared" si="12"/>
        <v>Priest Rapids&amp;9</v>
      </c>
      <c r="B815" s="11" t="str">
        <f>VLOOKUP(C815,'Summation Index'!$A$2:$B$9956,2,FALSE)</f>
        <v>Priest Rapids</v>
      </c>
      <c r="C815" t="s">
        <v>45</v>
      </c>
      <c r="D815" t="s">
        <v>141</v>
      </c>
      <c r="E815">
        <v>2023</v>
      </c>
      <c r="F815">
        <v>9</v>
      </c>
      <c r="G815" s="390">
        <v>8625.7360000000008</v>
      </c>
      <c r="H815" s="389">
        <v>760.53120000000001</v>
      </c>
      <c r="I815" s="214"/>
      <c r="J815" s="51"/>
      <c r="K815" s="51"/>
      <c r="L815" s="51"/>
      <c r="M815" s="51"/>
      <c r="N815" s="51"/>
      <c r="S815" s="48"/>
      <c r="T815" s="49"/>
      <c r="U815" s="51"/>
      <c r="V815" s="51"/>
      <c r="W815" s="51"/>
    </row>
    <row r="816" spans="1:23">
      <c r="A816" s="11" t="str">
        <f t="shared" si="12"/>
        <v>Priest Rapids&amp;10</v>
      </c>
      <c r="B816" s="11" t="str">
        <f>VLOOKUP(C816,'Summation Index'!$A$2:$B$9956,2,FALSE)</f>
        <v>Priest Rapids</v>
      </c>
      <c r="C816" t="s">
        <v>45</v>
      </c>
      <c r="D816" t="s">
        <v>141</v>
      </c>
      <c r="E816">
        <v>2023</v>
      </c>
      <c r="F816">
        <v>10</v>
      </c>
      <c r="G816" s="390">
        <v>8828.6689999999999</v>
      </c>
      <c r="H816" s="389">
        <v>755.4692</v>
      </c>
      <c r="I816" s="214"/>
      <c r="J816" s="51"/>
      <c r="K816" s="51"/>
      <c r="L816" s="51"/>
      <c r="M816" s="51"/>
      <c r="N816" s="51"/>
      <c r="S816" s="48"/>
      <c r="T816" s="49"/>
      <c r="U816" s="51"/>
      <c r="V816" s="51"/>
      <c r="W816" s="51"/>
    </row>
    <row r="817" spans="1:23">
      <c r="A817" s="11" t="str">
        <f t="shared" si="12"/>
        <v>Priest Rapids&amp;11</v>
      </c>
      <c r="B817" s="11" t="str">
        <f>VLOOKUP(C817,'Summation Index'!$A$2:$B$9956,2,FALSE)</f>
        <v>Priest Rapids</v>
      </c>
      <c r="C817" t="s">
        <v>45</v>
      </c>
      <c r="D817" t="s">
        <v>141</v>
      </c>
      <c r="E817">
        <v>2023</v>
      </c>
      <c r="F817">
        <v>11</v>
      </c>
      <c r="G817" s="390">
        <v>11676.5352</v>
      </c>
      <c r="H817" s="389">
        <v>774.15430000000003</v>
      </c>
      <c r="I817" s="214"/>
      <c r="J817" s="51"/>
      <c r="K817" s="51"/>
      <c r="L817" s="51"/>
      <c r="M817" s="51"/>
      <c r="N817" s="51"/>
      <c r="S817" s="48"/>
      <c r="T817" s="49"/>
      <c r="U817" s="51"/>
      <c r="V817" s="51"/>
      <c r="W817" s="51"/>
    </row>
    <row r="818" spans="1:23">
      <c r="A818" s="11" t="str">
        <f t="shared" si="12"/>
        <v>Priest Rapids&amp;12</v>
      </c>
      <c r="B818" s="11" t="str">
        <f>VLOOKUP(C818,'Summation Index'!$A$2:$B$9956,2,FALSE)</f>
        <v>Priest Rapids</v>
      </c>
      <c r="C818" t="s">
        <v>45</v>
      </c>
      <c r="D818" t="s">
        <v>141</v>
      </c>
      <c r="E818">
        <v>2023</v>
      </c>
      <c r="F818">
        <v>12</v>
      </c>
      <c r="G818" s="390">
        <v>13616.6211</v>
      </c>
      <c r="H818" s="389">
        <v>784.18119999999999</v>
      </c>
      <c r="I818" s="214"/>
      <c r="J818" s="51"/>
      <c r="K818" s="51"/>
      <c r="L818" s="51"/>
      <c r="M818" s="51"/>
      <c r="N818" s="51"/>
      <c r="S818" s="48"/>
      <c r="T818" s="49"/>
      <c r="U818" s="51"/>
      <c r="V818" s="51"/>
      <c r="W818" s="51"/>
    </row>
    <row r="819" spans="1:23">
      <c r="A819" s="11" t="str">
        <f t="shared" si="12"/>
        <v>Wells&amp;1</v>
      </c>
      <c r="B819" s="11" t="str">
        <f>VLOOKUP(C819,'Summation Index'!$A$2:$B$9956,2,FALSE)</f>
        <v>Wells</v>
      </c>
      <c r="C819" t="s">
        <v>271</v>
      </c>
      <c r="D819" t="s">
        <v>141</v>
      </c>
      <c r="E819">
        <v>2023</v>
      </c>
      <c r="F819">
        <v>1</v>
      </c>
      <c r="G819" s="390">
        <v>8776.7819999999992</v>
      </c>
      <c r="H819" s="389">
        <v>352.89984099999998</v>
      </c>
      <c r="I819" s="214"/>
      <c r="J819" s="51"/>
      <c r="K819" s="51"/>
      <c r="L819" s="51"/>
      <c r="M819" s="51"/>
      <c r="N819" s="51"/>
      <c r="S819" s="48"/>
      <c r="T819" s="49"/>
      <c r="U819" s="51"/>
      <c r="V819" s="51"/>
      <c r="W819" s="51"/>
    </row>
    <row r="820" spans="1:23">
      <c r="A820" s="11" t="str">
        <f t="shared" si="12"/>
        <v>Wells&amp;2</v>
      </c>
      <c r="B820" s="11" t="str">
        <f>VLOOKUP(C820,'Summation Index'!$A$2:$B$9956,2,FALSE)</f>
        <v>Wells</v>
      </c>
      <c r="C820" t="s">
        <v>271</v>
      </c>
      <c r="D820" t="s">
        <v>141</v>
      </c>
      <c r="E820">
        <v>2023</v>
      </c>
      <c r="F820">
        <v>2</v>
      </c>
      <c r="G820" s="390">
        <v>6619.3509999999997</v>
      </c>
      <c r="H820" s="389">
        <v>311.628174</v>
      </c>
      <c r="I820" s="214"/>
      <c r="J820" s="51"/>
      <c r="K820" s="51"/>
      <c r="L820" s="51"/>
      <c r="M820" s="51"/>
      <c r="N820" s="51"/>
      <c r="S820" s="48"/>
      <c r="T820" s="49"/>
      <c r="U820" s="51"/>
      <c r="V820" s="51"/>
      <c r="W820" s="51"/>
    </row>
    <row r="821" spans="1:23">
      <c r="A821" s="11" t="str">
        <f t="shared" si="12"/>
        <v>Wells&amp;3</v>
      </c>
      <c r="B821" s="11" t="str">
        <f>VLOOKUP(C821,'Summation Index'!$A$2:$B$9956,2,FALSE)</f>
        <v>Wells</v>
      </c>
      <c r="C821" t="s">
        <v>271</v>
      </c>
      <c r="D821" t="s">
        <v>141</v>
      </c>
      <c r="E821">
        <v>2023</v>
      </c>
      <c r="F821">
        <v>3</v>
      </c>
      <c r="G821" s="390">
        <v>7988.9975599999998</v>
      </c>
      <c r="H821" s="389">
        <v>274.95611600000001</v>
      </c>
      <c r="I821" s="214"/>
      <c r="J821" s="51"/>
      <c r="K821" s="51"/>
      <c r="L821" s="51"/>
      <c r="M821" s="51"/>
      <c r="N821" s="51"/>
      <c r="S821" s="48"/>
      <c r="T821" s="49"/>
      <c r="U821" s="51"/>
      <c r="V821" s="51"/>
      <c r="W821" s="51"/>
    </row>
    <row r="822" spans="1:23">
      <c r="A822" s="11" t="str">
        <f t="shared" si="12"/>
        <v>Wells&amp;4</v>
      </c>
      <c r="B822" s="11" t="str">
        <f>VLOOKUP(C822,'Summation Index'!$A$2:$B$9956,2,FALSE)</f>
        <v>Wells</v>
      </c>
      <c r="C822" t="s">
        <v>271</v>
      </c>
      <c r="D822" t="s">
        <v>141</v>
      </c>
      <c r="E822">
        <v>2023</v>
      </c>
      <c r="F822">
        <v>4</v>
      </c>
      <c r="G822" s="390">
        <v>11756.7256</v>
      </c>
      <c r="H822" s="389">
        <v>277.64299999999997</v>
      </c>
      <c r="I822" s="214"/>
      <c r="J822" s="51"/>
      <c r="K822" s="51"/>
      <c r="L822" s="51"/>
      <c r="M822" s="51"/>
      <c r="N822" s="51"/>
      <c r="S822" s="48"/>
      <c r="T822" s="49"/>
      <c r="U822" s="51"/>
      <c r="V822" s="51"/>
      <c r="W822" s="51"/>
    </row>
    <row r="823" spans="1:23">
      <c r="A823" s="11" t="str">
        <f t="shared" si="12"/>
        <v>Wells&amp;5</v>
      </c>
      <c r="B823" s="11" t="str">
        <f>VLOOKUP(C823,'Summation Index'!$A$2:$B$9956,2,FALSE)</f>
        <v>Wells</v>
      </c>
      <c r="C823" t="s">
        <v>271</v>
      </c>
      <c r="D823" t="s">
        <v>141</v>
      </c>
      <c r="E823">
        <v>2023</v>
      </c>
      <c r="F823">
        <v>5</v>
      </c>
      <c r="G823" s="390">
        <v>15427.74</v>
      </c>
      <c r="H823" s="389">
        <v>306.57060000000001</v>
      </c>
      <c r="I823" s="214"/>
      <c r="J823" s="51"/>
      <c r="K823" s="51"/>
      <c r="L823" s="51"/>
      <c r="M823" s="51"/>
      <c r="N823" s="51"/>
      <c r="S823" s="48"/>
      <c r="T823" s="49"/>
      <c r="U823" s="51"/>
      <c r="V823" s="51"/>
      <c r="W823" s="51"/>
    </row>
    <row r="824" spans="1:23">
      <c r="A824" s="11" t="str">
        <f t="shared" si="12"/>
        <v>Wells&amp;6</v>
      </c>
      <c r="B824" s="11" t="str">
        <f>VLOOKUP(C824,'Summation Index'!$A$2:$B$9956,2,FALSE)</f>
        <v>Wells</v>
      </c>
      <c r="C824" t="s">
        <v>271</v>
      </c>
      <c r="D824" t="s">
        <v>141</v>
      </c>
      <c r="E824">
        <v>2023</v>
      </c>
      <c r="F824">
        <v>6</v>
      </c>
      <c r="G824" s="390">
        <v>14667.3652</v>
      </c>
      <c r="H824" s="389">
        <v>300.57882699999999</v>
      </c>
      <c r="I824" s="214"/>
      <c r="J824" s="51"/>
      <c r="K824" s="51"/>
      <c r="L824" s="51"/>
      <c r="M824" s="51"/>
      <c r="N824" s="51"/>
      <c r="S824" s="48"/>
      <c r="T824" s="49"/>
      <c r="U824" s="51"/>
      <c r="V824" s="51"/>
      <c r="W824" s="51"/>
    </row>
    <row r="825" spans="1:23">
      <c r="A825" s="11" t="str">
        <f t="shared" si="12"/>
        <v>Wells&amp;7</v>
      </c>
      <c r="B825" s="11" t="str">
        <f>VLOOKUP(C825,'Summation Index'!$A$2:$B$9956,2,FALSE)</f>
        <v>Wells</v>
      </c>
      <c r="C825" t="s">
        <v>271</v>
      </c>
      <c r="D825" t="s">
        <v>141</v>
      </c>
      <c r="E825">
        <v>2023</v>
      </c>
      <c r="F825">
        <v>7</v>
      </c>
      <c r="G825" s="390">
        <v>13214.1729</v>
      </c>
      <c r="H825" s="389">
        <v>437.78714000000002</v>
      </c>
      <c r="I825" s="214"/>
      <c r="J825" s="51"/>
      <c r="K825" s="51"/>
      <c r="L825" s="51"/>
      <c r="M825" s="51"/>
      <c r="N825" s="51"/>
      <c r="S825" s="48"/>
      <c r="T825" s="49"/>
      <c r="U825" s="51"/>
      <c r="V825" s="51"/>
      <c r="W825" s="51"/>
    </row>
    <row r="826" spans="1:23">
      <c r="A826" s="11" t="str">
        <f t="shared" si="12"/>
        <v>Wells&amp;8</v>
      </c>
      <c r="B826" s="11" t="str">
        <f>VLOOKUP(C826,'Summation Index'!$A$2:$B$9956,2,FALSE)</f>
        <v>Wells</v>
      </c>
      <c r="C826" t="s">
        <v>271</v>
      </c>
      <c r="D826" t="s">
        <v>141</v>
      </c>
      <c r="E826">
        <v>2023</v>
      </c>
      <c r="F826">
        <v>8</v>
      </c>
      <c r="G826" s="390">
        <v>11027.2441</v>
      </c>
      <c r="H826" s="389">
        <v>395.95117199999999</v>
      </c>
      <c r="I826" s="214"/>
      <c r="J826" s="51"/>
      <c r="K826" s="51"/>
      <c r="L826" s="51"/>
      <c r="M826" s="51"/>
      <c r="N826" s="51"/>
      <c r="S826" s="48"/>
      <c r="T826" s="49"/>
      <c r="U826" s="51"/>
      <c r="V826" s="51"/>
      <c r="W826" s="51"/>
    </row>
    <row r="827" spans="1:23">
      <c r="A827" s="11" t="str">
        <f t="shared" si="12"/>
        <v>Wells&amp;9</v>
      </c>
      <c r="B827" s="11" t="str">
        <f>VLOOKUP(C827,'Summation Index'!$A$2:$B$9956,2,FALSE)</f>
        <v>Wells</v>
      </c>
      <c r="C827" t="s">
        <v>271</v>
      </c>
      <c r="D827" t="s">
        <v>141</v>
      </c>
      <c r="E827">
        <v>2023</v>
      </c>
      <c r="F827">
        <v>9</v>
      </c>
      <c r="G827" s="390">
        <v>6270.9335899999996</v>
      </c>
      <c r="H827" s="389">
        <v>255.61071799999999</v>
      </c>
      <c r="I827" s="214"/>
      <c r="J827" s="51"/>
      <c r="K827" s="51"/>
      <c r="L827" s="51"/>
      <c r="M827" s="51"/>
      <c r="N827" s="51"/>
      <c r="S827" s="48"/>
      <c r="T827" s="49"/>
      <c r="U827" s="51"/>
      <c r="V827" s="51"/>
      <c r="W827" s="51"/>
    </row>
    <row r="828" spans="1:23">
      <c r="A828" s="11" t="str">
        <f t="shared" si="12"/>
        <v>Wells&amp;10</v>
      </c>
      <c r="B828" s="11" t="str">
        <f>VLOOKUP(C828,'Summation Index'!$A$2:$B$9956,2,FALSE)</f>
        <v>Wells</v>
      </c>
      <c r="C828" t="s">
        <v>271</v>
      </c>
      <c r="D828" t="s">
        <v>141</v>
      </c>
      <c r="E828">
        <v>2023</v>
      </c>
      <c r="F828">
        <v>10</v>
      </c>
      <c r="G828" s="390">
        <v>6393.3632799999996</v>
      </c>
      <c r="H828" s="389">
        <v>256.98925800000001</v>
      </c>
      <c r="I828" s="214"/>
      <c r="J828" s="51"/>
      <c r="K828" s="51"/>
      <c r="L828" s="51"/>
      <c r="M828" s="51"/>
      <c r="N828" s="51"/>
      <c r="S828" s="48"/>
      <c r="T828" s="49"/>
      <c r="U828" s="51"/>
      <c r="V828" s="51"/>
      <c r="W828" s="51"/>
    </row>
    <row r="829" spans="1:23">
      <c r="A829" s="11" t="str">
        <f t="shared" si="12"/>
        <v>Wells&amp;11</v>
      </c>
      <c r="B829" s="11" t="str">
        <f>VLOOKUP(C829,'Summation Index'!$A$2:$B$9956,2,FALSE)</f>
        <v>Wells</v>
      </c>
      <c r="C829" t="s">
        <v>271</v>
      </c>
      <c r="D829" t="s">
        <v>141</v>
      </c>
      <c r="E829">
        <v>2023</v>
      </c>
      <c r="F829">
        <v>11</v>
      </c>
      <c r="G829" s="390">
        <v>8171.28</v>
      </c>
      <c r="H829" s="389">
        <v>277.0086</v>
      </c>
      <c r="I829" s="214"/>
      <c r="J829" s="51"/>
      <c r="K829" s="51"/>
      <c r="L829" s="51"/>
      <c r="M829" s="51"/>
      <c r="N829" s="51"/>
      <c r="S829" s="48"/>
      <c r="T829" s="49"/>
      <c r="U829" s="51"/>
      <c r="V829" s="51"/>
      <c r="W829" s="51"/>
    </row>
    <row r="830" spans="1:23">
      <c r="A830" s="11" t="str">
        <f t="shared" si="12"/>
        <v>Wells&amp;12</v>
      </c>
      <c r="B830" s="11" t="str">
        <f>VLOOKUP(C830,'Summation Index'!$A$2:$B$9956,2,FALSE)</f>
        <v>Wells</v>
      </c>
      <c r="C830" t="s">
        <v>271</v>
      </c>
      <c r="D830" t="s">
        <v>141</v>
      </c>
      <c r="E830">
        <v>2023</v>
      </c>
      <c r="F830">
        <v>12</v>
      </c>
      <c r="G830" s="390">
        <v>7673.0766599999997</v>
      </c>
      <c r="H830" s="389">
        <v>331.78595000000001</v>
      </c>
      <c r="I830" s="214"/>
      <c r="J830" s="51"/>
      <c r="K830" s="51"/>
      <c r="L830" s="51"/>
      <c r="M830" s="51"/>
      <c r="N830" s="51"/>
      <c r="S830" s="48"/>
      <c r="T830" s="49"/>
      <c r="U830" s="51"/>
      <c r="V830" s="51"/>
      <c r="W830" s="51"/>
    </row>
    <row r="831" spans="1:23">
      <c r="A831" s="11" t="e">
        <f t="shared" si="12"/>
        <v>#N/A</v>
      </c>
      <c r="B831" s="11" t="e">
        <f>VLOOKUP(C831,'Summation Index'!$A$2:$B$9956,2,FALSE)</f>
        <v>#N/A</v>
      </c>
      <c r="I831" s="214"/>
      <c r="J831" s="51"/>
      <c r="K831" s="51"/>
      <c r="L831" s="51"/>
      <c r="M831" s="51"/>
      <c r="N831" s="51"/>
      <c r="S831" s="48"/>
      <c r="T831" s="49"/>
      <c r="U831" s="51"/>
      <c r="V831" s="51"/>
      <c r="W831" s="51"/>
    </row>
    <row r="832" spans="1:23">
      <c r="A832" s="11" t="e">
        <f t="shared" si="12"/>
        <v>#N/A</v>
      </c>
      <c r="B832" s="11" t="e">
        <f>VLOOKUP(C832,'Summation Index'!$A$2:$B$9956,2,FALSE)</f>
        <v>#N/A</v>
      </c>
      <c r="I832" s="214"/>
      <c r="J832" s="51"/>
      <c r="K832" s="51"/>
      <c r="L832" s="51"/>
      <c r="M832" s="51"/>
      <c r="N832" s="51"/>
      <c r="S832" s="48"/>
      <c r="T832" s="49"/>
      <c r="U832" s="51"/>
      <c r="V832" s="51"/>
      <c r="W832" s="51"/>
    </row>
    <row r="833" spans="1:23">
      <c r="A833" s="11" t="e">
        <f t="shared" si="12"/>
        <v>#N/A</v>
      </c>
      <c r="B833" s="11" t="e">
        <f>VLOOKUP(C833,'Summation Index'!$A$2:$B$9956,2,FALSE)</f>
        <v>#N/A</v>
      </c>
      <c r="I833" s="214"/>
      <c r="J833" s="51"/>
      <c r="K833" s="51"/>
      <c r="L833" s="51"/>
      <c r="M833" s="51"/>
      <c r="N833" s="51"/>
      <c r="S833" s="48"/>
      <c r="T833" s="49"/>
      <c r="U833" s="51"/>
      <c r="V833" s="51"/>
      <c r="W833" s="51"/>
    </row>
    <row r="834" spans="1:23">
      <c r="A834" s="11" t="e">
        <f t="shared" si="12"/>
        <v>#N/A</v>
      </c>
      <c r="B834" s="11" t="e">
        <f>VLOOKUP(C834,'Summation Index'!$A$2:$B$9956,2,FALSE)</f>
        <v>#N/A</v>
      </c>
      <c r="I834" s="214"/>
      <c r="J834" s="51"/>
      <c r="K834" s="51"/>
      <c r="L834" s="51"/>
      <c r="M834" s="51"/>
      <c r="N834" s="51"/>
      <c r="S834" s="48"/>
      <c r="T834" s="49"/>
      <c r="U834" s="51"/>
      <c r="V834" s="51"/>
      <c r="W834" s="51"/>
    </row>
    <row r="835" spans="1:23">
      <c r="A835" s="11" t="e">
        <f t="shared" si="12"/>
        <v>#N/A</v>
      </c>
      <c r="B835" s="11" t="e">
        <f>VLOOKUP(C835,'Summation Index'!$A$2:$B$9956,2,FALSE)</f>
        <v>#N/A</v>
      </c>
      <c r="I835" s="214"/>
      <c r="J835" s="51"/>
      <c r="K835" s="51"/>
      <c r="L835" s="51"/>
      <c r="M835" s="51"/>
      <c r="N835" s="51"/>
      <c r="S835" s="48"/>
      <c r="T835" s="49"/>
      <c r="U835" s="51"/>
      <c r="V835" s="51"/>
      <c r="W835" s="51"/>
    </row>
    <row r="836" spans="1:23">
      <c r="A836" s="11" t="e">
        <f t="shared" si="12"/>
        <v>#N/A</v>
      </c>
      <c r="B836" s="11" t="e">
        <f>VLOOKUP(C836,'Summation Index'!$A$2:$B$9956,2,FALSE)</f>
        <v>#N/A</v>
      </c>
      <c r="I836" s="214"/>
      <c r="J836" s="51"/>
      <c r="K836" s="51"/>
      <c r="L836" s="51"/>
      <c r="M836" s="51"/>
      <c r="N836" s="51"/>
      <c r="S836" s="48"/>
      <c r="T836" s="49"/>
      <c r="U836" s="51"/>
      <c r="V836" s="51"/>
      <c r="W836" s="51"/>
    </row>
    <row r="837" spans="1:23">
      <c r="A837" s="11" t="e">
        <f t="shared" si="12"/>
        <v>#N/A</v>
      </c>
      <c r="B837" s="11" t="e">
        <f>VLOOKUP(C837,'Summation Index'!$A$2:$B$9956,2,FALSE)</f>
        <v>#N/A</v>
      </c>
      <c r="I837" s="214"/>
      <c r="J837" s="51"/>
      <c r="K837" s="51"/>
      <c r="L837" s="51"/>
      <c r="M837" s="51"/>
      <c r="N837" s="51"/>
      <c r="S837" s="48"/>
      <c r="T837" s="49"/>
      <c r="U837" s="51"/>
      <c r="V837" s="51"/>
      <c r="W837" s="51"/>
    </row>
    <row r="838" spans="1:23">
      <c r="A838" s="11" t="e">
        <f t="shared" si="12"/>
        <v>#N/A</v>
      </c>
      <c r="B838" s="11" t="e">
        <f>VLOOKUP(C838,'Summation Index'!$A$2:$B$9956,2,FALSE)</f>
        <v>#N/A</v>
      </c>
      <c r="I838" s="214"/>
      <c r="J838" s="51"/>
      <c r="K838" s="51"/>
      <c r="L838" s="51"/>
      <c r="M838" s="51"/>
      <c r="N838" s="51"/>
      <c r="S838" s="48"/>
      <c r="T838" s="49"/>
      <c r="U838" s="51"/>
      <c r="V838" s="51"/>
      <c r="W838" s="51"/>
    </row>
    <row r="839" spans="1:23">
      <c r="A839" s="11" t="e">
        <f t="shared" si="12"/>
        <v>#N/A</v>
      </c>
      <c r="B839" s="11" t="e">
        <f>VLOOKUP(C839,'Summation Index'!$A$2:$B$9956,2,FALSE)</f>
        <v>#N/A</v>
      </c>
      <c r="I839" s="214"/>
      <c r="J839" s="51"/>
      <c r="K839" s="51"/>
      <c r="L839" s="51"/>
      <c r="M839" s="51"/>
      <c r="N839" s="51"/>
      <c r="S839" s="48"/>
      <c r="T839" s="49"/>
      <c r="U839" s="51"/>
      <c r="V839" s="51"/>
      <c r="W839" s="51"/>
    </row>
    <row r="840" spans="1:23">
      <c r="A840" s="11" t="e">
        <f t="shared" si="12"/>
        <v>#N/A</v>
      </c>
      <c r="B840" s="11" t="e">
        <f>VLOOKUP(C840,'Summation Index'!$A$2:$B$9956,2,FALSE)</f>
        <v>#N/A</v>
      </c>
      <c r="I840" s="214"/>
      <c r="J840" s="51"/>
      <c r="K840" s="51"/>
      <c r="L840" s="51"/>
      <c r="M840" s="51"/>
      <c r="N840" s="51"/>
      <c r="S840" s="48"/>
      <c r="T840" s="49"/>
      <c r="U840" s="51"/>
      <c r="V840" s="51"/>
      <c r="W840" s="51"/>
    </row>
    <row r="841" spans="1:23">
      <c r="A841" s="11" t="e">
        <f t="shared" si="12"/>
        <v>#N/A</v>
      </c>
      <c r="B841" s="11" t="e">
        <f>VLOOKUP(C841,'Summation Index'!$A$2:$B$9956,2,FALSE)</f>
        <v>#N/A</v>
      </c>
      <c r="I841" s="214"/>
      <c r="J841" s="51"/>
      <c r="K841" s="51"/>
      <c r="L841" s="51"/>
      <c r="M841" s="51"/>
      <c r="N841" s="51"/>
      <c r="S841" s="48"/>
      <c r="T841" s="49"/>
      <c r="U841" s="51"/>
      <c r="V841" s="51"/>
      <c r="W841" s="51"/>
    </row>
    <row r="842" spans="1:23">
      <c r="A842" s="11" t="e">
        <f t="shared" si="12"/>
        <v>#N/A</v>
      </c>
      <c r="B842" s="11" t="e">
        <f>VLOOKUP(C842,'Summation Index'!$A$2:$B$9956,2,FALSE)</f>
        <v>#N/A</v>
      </c>
      <c r="I842" s="214"/>
      <c r="J842" s="51"/>
      <c r="K842" s="51"/>
      <c r="L842" s="51"/>
      <c r="M842" s="51"/>
      <c r="N842" s="51"/>
      <c r="S842" s="48"/>
      <c r="T842" s="49"/>
      <c r="U842" s="51"/>
      <c r="V842" s="51"/>
      <c r="W842" s="51"/>
    </row>
    <row r="843" spans="1:23">
      <c r="A843" s="11" t="e">
        <f t="shared" si="12"/>
        <v>#N/A</v>
      </c>
      <c r="B843" s="11" t="e">
        <f>VLOOKUP(C843,'Summation Index'!$A$2:$B$9956,2,FALSE)</f>
        <v>#N/A</v>
      </c>
      <c r="I843" s="214"/>
      <c r="J843" s="51"/>
      <c r="K843" s="51"/>
      <c r="L843" s="51"/>
      <c r="M843" s="51"/>
      <c r="N843" s="51"/>
      <c r="S843" s="48"/>
      <c r="T843" s="49"/>
      <c r="U843" s="51"/>
      <c r="V843" s="51"/>
      <c r="W843" s="51"/>
    </row>
    <row r="844" spans="1:23">
      <c r="A844" s="11" t="e">
        <f t="shared" si="12"/>
        <v>#N/A</v>
      </c>
      <c r="B844" s="11" t="e">
        <f>VLOOKUP(C844,'Summation Index'!$A$2:$B$9956,2,FALSE)</f>
        <v>#N/A</v>
      </c>
      <c r="I844" s="214"/>
      <c r="J844" s="51"/>
      <c r="K844" s="51"/>
      <c r="L844" s="51"/>
      <c r="M844" s="51"/>
      <c r="N844" s="51"/>
      <c r="S844" s="48"/>
      <c r="T844" s="49"/>
      <c r="U844" s="51"/>
      <c r="V844" s="51"/>
      <c r="W844" s="51"/>
    </row>
    <row r="845" spans="1:23">
      <c r="A845" s="11" t="e">
        <f t="shared" si="12"/>
        <v>#N/A</v>
      </c>
      <c r="B845" s="11" t="e">
        <f>VLOOKUP(C845,'Summation Index'!$A$2:$B$9956,2,FALSE)</f>
        <v>#N/A</v>
      </c>
      <c r="I845" s="214"/>
      <c r="J845" s="51"/>
      <c r="K845" s="51"/>
      <c r="L845" s="51"/>
      <c r="M845" s="51"/>
      <c r="N845" s="51"/>
      <c r="S845" s="48"/>
      <c r="T845" s="49"/>
      <c r="U845" s="51"/>
      <c r="V845" s="51"/>
      <c r="W845" s="51"/>
    </row>
    <row r="846" spans="1:23">
      <c r="A846" s="11" t="e">
        <f t="shared" si="12"/>
        <v>#N/A</v>
      </c>
      <c r="B846" s="11" t="e">
        <f>VLOOKUP(C846,'Summation Index'!$A$2:$B$9956,2,FALSE)</f>
        <v>#N/A</v>
      </c>
      <c r="I846" s="214"/>
      <c r="J846" s="51"/>
      <c r="K846" s="51"/>
      <c r="L846" s="51"/>
      <c r="M846" s="51"/>
      <c r="N846" s="51"/>
      <c r="S846" s="48"/>
      <c r="T846" s="49"/>
      <c r="U846" s="51"/>
      <c r="V846" s="51"/>
      <c r="W846" s="51"/>
    </row>
    <row r="847" spans="1:23">
      <c r="A847" s="11" t="e">
        <f t="shared" ref="A847:A910" si="13">B847&amp;"&amp;"&amp;F847</f>
        <v>#N/A</v>
      </c>
      <c r="B847" s="11" t="e">
        <f>VLOOKUP(C847,'Summation Index'!$A$2:$B$9956,2,FALSE)</f>
        <v>#N/A</v>
      </c>
      <c r="I847" s="214"/>
      <c r="J847" s="51"/>
      <c r="K847" s="51"/>
      <c r="L847" s="51"/>
      <c r="M847" s="51"/>
      <c r="N847" s="51"/>
      <c r="S847" s="48"/>
      <c r="T847" s="49"/>
      <c r="U847" s="51"/>
      <c r="V847" s="51"/>
      <c r="W847" s="51"/>
    </row>
    <row r="848" spans="1:23">
      <c r="A848" s="11" t="e">
        <f t="shared" si="13"/>
        <v>#N/A</v>
      </c>
      <c r="B848" s="11" t="e">
        <f>VLOOKUP(C848,'Summation Index'!$A$2:$B$9956,2,FALSE)</f>
        <v>#N/A</v>
      </c>
      <c r="I848" s="214"/>
      <c r="J848" s="51"/>
      <c r="K848" s="51"/>
      <c r="L848" s="51"/>
      <c r="M848" s="51"/>
      <c r="N848" s="51"/>
      <c r="S848" s="48"/>
      <c r="T848" s="49"/>
      <c r="U848" s="51"/>
      <c r="V848" s="51"/>
      <c r="W848" s="51"/>
    </row>
    <row r="849" spans="1:23">
      <c r="A849" s="11" t="e">
        <f t="shared" si="13"/>
        <v>#N/A</v>
      </c>
      <c r="B849" s="11" t="e">
        <f>VLOOKUP(C849,'Summation Index'!$A$2:$B$9956,2,FALSE)</f>
        <v>#N/A</v>
      </c>
      <c r="I849" s="214"/>
      <c r="J849" s="51"/>
      <c r="K849" s="51"/>
      <c r="L849" s="51"/>
      <c r="M849" s="51"/>
      <c r="N849" s="51"/>
      <c r="S849" s="48"/>
      <c r="T849" s="49"/>
      <c r="U849" s="51"/>
      <c r="V849" s="51"/>
      <c r="W849" s="51"/>
    </row>
    <row r="850" spans="1:23">
      <c r="A850" s="11" t="e">
        <f t="shared" si="13"/>
        <v>#N/A</v>
      </c>
      <c r="B850" s="11" t="e">
        <f>VLOOKUP(C850,'Summation Index'!$A$2:$B$9956,2,FALSE)</f>
        <v>#N/A</v>
      </c>
      <c r="I850" s="214"/>
      <c r="J850" s="51"/>
      <c r="K850" s="51"/>
      <c r="L850" s="51"/>
      <c r="M850" s="51"/>
      <c r="N850" s="51"/>
      <c r="S850" s="48"/>
      <c r="T850" s="49"/>
      <c r="U850" s="51"/>
      <c r="V850" s="51"/>
      <c r="W850" s="51"/>
    </row>
    <row r="851" spans="1:23">
      <c r="A851" s="11" t="e">
        <f t="shared" si="13"/>
        <v>#N/A</v>
      </c>
      <c r="B851" s="11" t="e">
        <f>VLOOKUP(C851,'Summation Index'!$A$2:$B$9956,2,FALSE)</f>
        <v>#N/A</v>
      </c>
      <c r="I851" s="214"/>
      <c r="J851" s="51"/>
      <c r="K851" s="51"/>
      <c r="L851" s="51"/>
      <c r="M851" s="51"/>
      <c r="N851" s="51"/>
      <c r="S851" s="48"/>
      <c r="T851" s="49"/>
      <c r="U851" s="51"/>
      <c r="V851" s="51"/>
      <c r="W851" s="51"/>
    </row>
    <row r="852" spans="1:23">
      <c r="A852" s="11" t="e">
        <f t="shared" si="13"/>
        <v>#N/A</v>
      </c>
      <c r="B852" s="11" t="e">
        <f>VLOOKUP(C852,'Summation Index'!$A$2:$B$9956,2,FALSE)</f>
        <v>#N/A</v>
      </c>
      <c r="I852" s="214"/>
      <c r="J852" s="51"/>
      <c r="K852" s="51"/>
      <c r="L852" s="51"/>
      <c r="M852" s="51"/>
      <c r="N852" s="51"/>
      <c r="S852" s="48"/>
      <c r="T852" s="49"/>
      <c r="U852" s="51"/>
      <c r="V852" s="51"/>
      <c r="W852" s="51"/>
    </row>
    <row r="853" spans="1:23">
      <c r="A853" s="11" t="e">
        <f t="shared" si="13"/>
        <v>#N/A</v>
      </c>
      <c r="B853" s="11" t="e">
        <f>VLOOKUP(C853,'Summation Index'!$A$2:$B$9956,2,FALSE)</f>
        <v>#N/A</v>
      </c>
      <c r="I853" s="214"/>
      <c r="J853" s="51"/>
      <c r="K853" s="51"/>
      <c r="L853" s="51"/>
      <c r="M853" s="51"/>
      <c r="N853" s="51"/>
      <c r="S853" s="48"/>
      <c r="T853" s="49"/>
      <c r="U853" s="51"/>
      <c r="V853" s="51"/>
      <c r="W853" s="51"/>
    </row>
    <row r="854" spans="1:23">
      <c r="A854" s="11" t="e">
        <f t="shared" si="13"/>
        <v>#N/A</v>
      </c>
      <c r="B854" s="11" t="e">
        <f>VLOOKUP(C854,'Summation Index'!$A$2:$B$9956,2,FALSE)</f>
        <v>#N/A</v>
      </c>
      <c r="I854" s="214"/>
      <c r="J854" s="51"/>
      <c r="K854" s="51"/>
      <c r="L854" s="51"/>
      <c r="M854" s="51"/>
      <c r="N854" s="51"/>
      <c r="S854" s="48"/>
      <c r="T854" s="49"/>
      <c r="U854" s="51"/>
      <c r="V854" s="51"/>
      <c r="W854" s="51"/>
    </row>
    <row r="855" spans="1:23">
      <c r="A855" s="11" t="e">
        <f t="shared" si="13"/>
        <v>#N/A</v>
      </c>
      <c r="B855" s="11" t="e">
        <f>VLOOKUP(C855,'Summation Index'!$A$2:$B$9956,2,FALSE)</f>
        <v>#N/A</v>
      </c>
      <c r="I855" s="214"/>
      <c r="J855" s="51"/>
      <c r="K855" s="51"/>
      <c r="L855" s="51"/>
      <c r="M855" s="51"/>
      <c r="N855" s="51"/>
      <c r="S855" s="48"/>
      <c r="T855" s="49"/>
      <c r="U855" s="51"/>
      <c r="V855" s="51"/>
      <c r="W855" s="51"/>
    </row>
    <row r="856" spans="1:23">
      <c r="A856" s="11" t="e">
        <f t="shared" si="13"/>
        <v>#N/A</v>
      </c>
      <c r="B856" s="11" t="e">
        <f>VLOOKUP(C856,'Summation Index'!$A$2:$B$9956,2,FALSE)</f>
        <v>#N/A</v>
      </c>
      <c r="I856" s="214"/>
      <c r="J856" s="51"/>
      <c r="K856" s="51"/>
      <c r="L856" s="51"/>
      <c r="M856" s="51"/>
      <c r="N856" s="51"/>
      <c r="S856" s="48"/>
      <c r="T856" s="49"/>
      <c r="U856" s="51"/>
      <c r="V856" s="51"/>
      <c r="W856" s="51"/>
    </row>
    <row r="857" spans="1:23">
      <c r="A857" s="11" t="e">
        <f t="shared" si="13"/>
        <v>#N/A</v>
      </c>
      <c r="B857" s="11" t="e">
        <f>VLOOKUP(C857,'Summation Index'!$A$2:$B$9956,2,FALSE)</f>
        <v>#N/A</v>
      </c>
      <c r="I857" s="214"/>
      <c r="J857" s="51"/>
      <c r="K857" s="51"/>
      <c r="L857" s="51"/>
      <c r="M857" s="51"/>
      <c r="N857" s="51"/>
      <c r="S857" s="48"/>
      <c r="T857" s="49"/>
      <c r="U857" s="51"/>
      <c r="V857" s="51"/>
      <c r="W857" s="51"/>
    </row>
    <row r="858" spans="1:23">
      <c r="A858" s="11" t="e">
        <f t="shared" si="13"/>
        <v>#N/A</v>
      </c>
      <c r="B858" s="11" t="e">
        <f>VLOOKUP(C858,'Summation Index'!$A$2:$B$9956,2,FALSE)</f>
        <v>#N/A</v>
      </c>
      <c r="I858" s="214"/>
      <c r="J858" s="51"/>
      <c r="K858" s="51"/>
      <c r="L858" s="51"/>
      <c r="M858" s="51"/>
      <c r="N858" s="51"/>
      <c r="S858" s="48"/>
      <c r="T858" s="49"/>
      <c r="U858" s="51"/>
      <c r="V858" s="51"/>
      <c r="W858" s="51"/>
    </row>
    <row r="859" spans="1:23">
      <c r="A859" s="11" t="e">
        <f t="shared" si="13"/>
        <v>#N/A</v>
      </c>
      <c r="B859" s="11" t="e">
        <f>VLOOKUP(C859,'Summation Index'!$A$2:$B$9956,2,FALSE)</f>
        <v>#N/A</v>
      </c>
      <c r="I859" s="214"/>
      <c r="J859" s="51"/>
      <c r="K859" s="51"/>
      <c r="L859" s="51"/>
      <c r="M859" s="51"/>
      <c r="N859" s="51"/>
      <c r="S859" s="48"/>
      <c r="T859" s="49"/>
      <c r="U859" s="51"/>
      <c r="V859" s="51"/>
      <c r="W859" s="51"/>
    </row>
    <row r="860" spans="1:23">
      <c r="A860" s="11" t="e">
        <f t="shared" si="13"/>
        <v>#N/A</v>
      </c>
      <c r="B860" s="11" t="e">
        <f>VLOOKUP(C860,'Summation Index'!$A$2:$B$9956,2,FALSE)</f>
        <v>#N/A</v>
      </c>
      <c r="I860" s="214"/>
      <c r="J860" s="51"/>
      <c r="K860" s="51"/>
      <c r="L860" s="51"/>
      <c r="M860" s="51"/>
      <c r="N860" s="51"/>
      <c r="S860" s="48"/>
      <c r="T860" s="49"/>
      <c r="U860" s="51"/>
      <c r="V860" s="51"/>
      <c r="W860" s="51"/>
    </row>
    <row r="861" spans="1:23">
      <c r="A861" s="11" t="e">
        <f t="shared" si="13"/>
        <v>#N/A</v>
      </c>
      <c r="B861" s="11" t="e">
        <f>VLOOKUP(C861,'Summation Index'!$A$2:$B$9956,2,FALSE)</f>
        <v>#N/A</v>
      </c>
      <c r="I861" s="214"/>
      <c r="J861" s="51"/>
      <c r="K861" s="51"/>
      <c r="L861" s="51"/>
      <c r="M861" s="51"/>
      <c r="N861" s="51"/>
      <c r="S861" s="48"/>
      <c r="T861" s="49"/>
      <c r="U861" s="51"/>
      <c r="V861" s="51"/>
      <c r="W861" s="51"/>
    </row>
    <row r="862" spans="1:23">
      <c r="A862" s="11" t="e">
        <f t="shared" si="13"/>
        <v>#N/A</v>
      </c>
      <c r="B862" s="11" t="e">
        <f>VLOOKUP(C862,'Summation Index'!$A$2:$B$9956,2,FALSE)</f>
        <v>#N/A</v>
      </c>
      <c r="I862" s="214"/>
      <c r="J862" s="51"/>
      <c r="K862" s="51"/>
      <c r="L862" s="51"/>
      <c r="M862" s="51"/>
      <c r="N862" s="51"/>
      <c r="S862" s="48"/>
      <c r="T862" s="49"/>
      <c r="U862" s="51"/>
      <c r="V862" s="51"/>
      <c r="W862" s="51"/>
    </row>
    <row r="863" spans="1:23">
      <c r="A863" s="11" t="e">
        <f t="shared" si="13"/>
        <v>#N/A</v>
      </c>
      <c r="B863" s="11" t="e">
        <f>VLOOKUP(C863,'Summation Index'!$A$2:$B$9956,2,FALSE)</f>
        <v>#N/A</v>
      </c>
      <c r="I863" s="214"/>
      <c r="J863" s="51"/>
      <c r="K863" s="51"/>
      <c r="L863" s="51"/>
      <c r="M863" s="51"/>
      <c r="N863" s="51"/>
      <c r="S863" s="48"/>
      <c r="T863" s="49"/>
      <c r="U863" s="51"/>
      <c r="V863" s="51"/>
      <c r="W863" s="51"/>
    </row>
    <row r="864" spans="1:23">
      <c r="A864" s="11" t="e">
        <f t="shared" si="13"/>
        <v>#N/A</v>
      </c>
      <c r="B864" s="11" t="e">
        <f>VLOOKUP(C864,'Summation Index'!$A$2:$B$9956,2,FALSE)</f>
        <v>#N/A</v>
      </c>
      <c r="I864" s="214"/>
      <c r="J864" s="51"/>
      <c r="K864" s="51"/>
      <c r="L864" s="51"/>
      <c r="M864" s="51"/>
      <c r="N864" s="51"/>
      <c r="S864" s="48"/>
      <c r="T864" s="49"/>
      <c r="U864" s="51"/>
      <c r="V864" s="51"/>
      <c r="W864" s="51"/>
    </row>
    <row r="865" spans="1:23">
      <c r="A865" s="11" t="e">
        <f t="shared" si="13"/>
        <v>#N/A</v>
      </c>
      <c r="B865" s="11" t="e">
        <f>VLOOKUP(C865,'Summation Index'!$A$2:$B$9956,2,FALSE)</f>
        <v>#N/A</v>
      </c>
      <c r="I865" s="214"/>
      <c r="J865" s="51"/>
      <c r="K865" s="51"/>
      <c r="L865" s="51"/>
      <c r="M865" s="51"/>
      <c r="N865" s="51"/>
      <c r="S865" s="48"/>
      <c r="T865" s="49"/>
      <c r="U865" s="51"/>
      <c r="V865" s="51"/>
      <c r="W865" s="51"/>
    </row>
    <row r="866" spans="1:23">
      <c r="A866" s="11" t="e">
        <f t="shared" si="13"/>
        <v>#N/A</v>
      </c>
      <c r="B866" s="11" t="e">
        <f>VLOOKUP(C866,'Summation Index'!$A$2:$B$9956,2,FALSE)</f>
        <v>#N/A</v>
      </c>
      <c r="I866" s="214"/>
      <c r="J866" s="51"/>
      <c r="K866" s="51"/>
      <c r="L866" s="51"/>
      <c r="M866" s="51"/>
      <c r="N866" s="51"/>
      <c r="S866" s="48"/>
      <c r="T866" s="49"/>
      <c r="U866" s="51"/>
      <c r="V866" s="51"/>
      <c r="W866" s="51"/>
    </row>
    <row r="867" spans="1:23">
      <c r="A867" s="11" t="e">
        <f t="shared" si="13"/>
        <v>#N/A</v>
      </c>
      <c r="B867" s="11" t="e">
        <f>VLOOKUP(C867,'Summation Index'!$A$2:$B$9956,2,FALSE)</f>
        <v>#N/A</v>
      </c>
      <c r="H867" s="390"/>
      <c r="I867" s="214"/>
      <c r="J867" s="51"/>
      <c r="K867" s="51"/>
      <c r="L867" s="51"/>
      <c r="M867" s="51"/>
      <c r="N867" s="51"/>
      <c r="S867" s="48"/>
      <c r="T867" s="49"/>
      <c r="U867" s="51"/>
      <c r="V867" s="51"/>
      <c r="W867" s="51"/>
    </row>
    <row r="868" spans="1:23">
      <c r="A868" s="11" t="e">
        <f t="shared" si="13"/>
        <v>#N/A</v>
      </c>
      <c r="B868" s="11" t="e">
        <f>VLOOKUP(C868,'Summation Index'!$A$2:$B$9956,2,FALSE)</f>
        <v>#N/A</v>
      </c>
      <c r="H868" s="390"/>
      <c r="I868" s="214"/>
      <c r="J868" s="51"/>
      <c r="K868" s="51"/>
      <c r="L868" s="51"/>
      <c r="M868" s="51"/>
      <c r="N868" s="51"/>
      <c r="S868" s="48"/>
      <c r="T868" s="49"/>
      <c r="U868" s="51"/>
      <c r="V868" s="51"/>
      <c r="W868" s="51"/>
    </row>
    <row r="869" spans="1:23">
      <c r="A869" s="11" t="e">
        <f t="shared" si="13"/>
        <v>#N/A</v>
      </c>
      <c r="B869" s="11" t="e">
        <f>VLOOKUP(C869,'Summation Index'!$A$2:$B$9956,2,FALSE)</f>
        <v>#N/A</v>
      </c>
      <c r="H869" s="390"/>
      <c r="I869" s="214"/>
      <c r="J869" s="51"/>
      <c r="K869" s="51"/>
      <c r="L869" s="51"/>
      <c r="M869" s="51"/>
      <c r="N869" s="51"/>
      <c r="S869" s="48"/>
      <c r="T869" s="49"/>
      <c r="U869" s="51"/>
      <c r="V869" s="51"/>
      <c r="W869" s="51"/>
    </row>
    <row r="870" spans="1:23">
      <c r="A870" s="11" t="e">
        <f t="shared" si="13"/>
        <v>#N/A</v>
      </c>
      <c r="B870" s="11" t="e">
        <f>VLOOKUP(C870,'Summation Index'!$A$2:$B$9956,2,FALSE)</f>
        <v>#N/A</v>
      </c>
      <c r="H870" s="390"/>
      <c r="I870" s="214"/>
      <c r="J870" s="51"/>
      <c r="K870" s="51"/>
      <c r="L870" s="51"/>
      <c r="M870" s="51"/>
      <c r="N870" s="51"/>
      <c r="S870" s="48"/>
      <c r="T870" s="49"/>
      <c r="U870" s="51"/>
      <c r="V870" s="51"/>
      <c r="W870" s="51"/>
    </row>
    <row r="871" spans="1:23">
      <c r="A871" s="11" t="e">
        <f t="shared" si="13"/>
        <v>#N/A</v>
      </c>
      <c r="B871" s="11" t="e">
        <f>VLOOKUP(C871,'Summation Index'!$A$2:$B$9956,2,FALSE)</f>
        <v>#N/A</v>
      </c>
      <c r="H871" s="390"/>
      <c r="I871" s="214"/>
      <c r="J871" s="51"/>
      <c r="K871" s="51"/>
      <c r="L871" s="51"/>
      <c r="M871" s="51"/>
      <c r="N871" s="51"/>
      <c r="S871" s="48"/>
      <c r="T871" s="49"/>
      <c r="U871" s="51"/>
      <c r="V871" s="51"/>
      <c r="W871" s="51"/>
    </row>
    <row r="872" spans="1:23">
      <c r="A872" s="11" t="e">
        <f t="shared" si="13"/>
        <v>#N/A</v>
      </c>
      <c r="B872" s="11" t="e">
        <f>VLOOKUP(C872,'Summation Index'!$A$2:$B$9956,2,FALSE)</f>
        <v>#N/A</v>
      </c>
      <c r="H872" s="390"/>
      <c r="I872" s="214"/>
      <c r="J872" s="51"/>
      <c r="K872" s="51"/>
      <c r="L872" s="51"/>
      <c r="M872" s="51"/>
      <c r="N872" s="51"/>
      <c r="S872" s="48"/>
      <c r="T872" s="49"/>
      <c r="U872" s="51"/>
      <c r="V872" s="51"/>
      <c r="W872" s="51"/>
    </row>
    <row r="873" spans="1:23">
      <c r="A873" s="11" t="e">
        <f t="shared" si="13"/>
        <v>#N/A</v>
      </c>
      <c r="B873" s="11" t="e">
        <f>VLOOKUP(C873,'Summation Index'!$A$2:$B$9956,2,FALSE)</f>
        <v>#N/A</v>
      </c>
      <c r="H873" s="390"/>
      <c r="I873" s="214"/>
      <c r="J873" s="51"/>
      <c r="K873" s="51"/>
      <c r="L873" s="51"/>
      <c r="M873" s="51"/>
      <c r="N873" s="51"/>
      <c r="S873" s="48"/>
      <c r="T873" s="49"/>
      <c r="U873" s="51"/>
      <c r="V873" s="51"/>
      <c r="W873" s="51"/>
    </row>
    <row r="874" spans="1:23">
      <c r="A874" s="11" t="e">
        <f t="shared" si="13"/>
        <v>#N/A</v>
      </c>
      <c r="B874" s="11" t="e">
        <f>VLOOKUP(C874,'Summation Index'!$A$2:$B$9956,2,FALSE)</f>
        <v>#N/A</v>
      </c>
      <c r="H874" s="390"/>
      <c r="I874" s="214"/>
      <c r="J874" s="51"/>
      <c r="K874" s="51"/>
      <c r="L874" s="51"/>
      <c r="M874" s="51"/>
      <c r="N874" s="51"/>
      <c r="S874" s="48"/>
      <c r="T874" s="49"/>
      <c r="U874" s="51"/>
      <c r="V874" s="51"/>
      <c r="W874" s="51"/>
    </row>
    <row r="875" spans="1:23">
      <c r="A875" s="11" t="e">
        <f t="shared" si="13"/>
        <v>#N/A</v>
      </c>
      <c r="B875" s="11" t="e">
        <f>VLOOKUP(C875,'Summation Index'!$A$2:$B$9956,2,FALSE)</f>
        <v>#N/A</v>
      </c>
      <c r="H875" s="390"/>
      <c r="I875" s="214"/>
      <c r="J875" s="51"/>
      <c r="K875" s="51"/>
      <c r="L875" s="51"/>
      <c r="M875" s="51"/>
      <c r="N875" s="51"/>
      <c r="S875" s="48"/>
      <c r="T875" s="49"/>
      <c r="U875" s="51"/>
      <c r="V875" s="51"/>
      <c r="W875" s="51"/>
    </row>
    <row r="876" spans="1:23">
      <c r="A876" s="11" t="e">
        <f t="shared" si="13"/>
        <v>#N/A</v>
      </c>
      <c r="B876" s="11" t="e">
        <f>VLOOKUP(C876,'Summation Index'!$A$2:$B$9956,2,FALSE)</f>
        <v>#N/A</v>
      </c>
      <c r="H876" s="390"/>
      <c r="I876" s="214"/>
      <c r="J876" s="51"/>
      <c r="K876" s="51"/>
      <c r="L876" s="51"/>
      <c r="M876" s="51"/>
      <c r="N876" s="51"/>
      <c r="S876" s="48"/>
      <c r="T876" s="49"/>
      <c r="U876" s="51"/>
      <c r="V876" s="51"/>
      <c r="W876" s="51"/>
    </row>
    <row r="877" spans="1:23">
      <c r="A877" s="11" t="e">
        <f t="shared" si="13"/>
        <v>#N/A</v>
      </c>
      <c r="B877" s="11" t="e">
        <f>VLOOKUP(C877,'Summation Index'!$A$2:$B$9956,2,FALSE)</f>
        <v>#N/A</v>
      </c>
      <c r="H877" s="390"/>
      <c r="I877" s="214"/>
      <c r="J877" s="51"/>
      <c r="K877" s="51"/>
      <c r="L877" s="51"/>
      <c r="M877" s="51"/>
      <c r="N877" s="51"/>
      <c r="S877" s="48"/>
      <c r="T877" s="49"/>
      <c r="U877" s="51"/>
      <c r="V877" s="51"/>
      <c r="W877" s="51"/>
    </row>
    <row r="878" spans="1:23">
      <c r="A878" s="11" t="e">
        <f t="shared" si="13"/>
        <v>#N/A</v>
      </c>
      <c r="B878" s="11" t="e">
        <f>VLOOKUP(C878,'Summation Index'!$A$2:$B$9956,2,FALSE)</f>
        <v>#N/A</v>
      </c>
      <c r="H878" s="390"/>
      <c r="I878" s="214"/>
      <c r="J878" s="51"/>
      <c r="K878" s="51"/>
      <c r="L878" s="51"/>
      <c r="M878" s="51"/>
      <c r="N878" s="51"/>
      <c r="S878" s="48"/>
      <c r="T878" s="49"/>
      <c r="U878" s="51"/>
      <c r="V878" s="51"/>
      <c r="W878" s="51"/>
    </row>
    <row r="879" spans="1:23">
      <c r="A879" s="11" t="e">
        <f t="shared" si="13"/>
        <v>#N/A</v>
      </c>
      <c r="B879" s="11" t="e">
        <f>VLOOKUP(C879,'Summation Index'!$A$2:$B$9956,2,FALSE)</f>
        <v>#N/A</v>
      </c>
      <c r="I879" s="214"/>
      <c r="J879" s="51"/>
      <c r="K879" s="51"/>
      <c r="L879" s="51"/>
      <c r="M879" s="51"/>
      <c r="N879" s="51"/>
      <c r="S879" s="48"/>
      <c r="T879" s="49"/>
      <c r="U879" s="51"/>
      <c r="V879" s="51"/>
      <c r="W879" s="51"/>
    </row>
    <row r="880" spans="1:23">
      <c r="A880" s="11" t="e">
        <f t="shared" si="13"/>
        <v>#N/A</v>
      </c>
      <c r="B880" s="11" t="e">
        <f>VLOOKUP(C880,'Summation Index'!$A$2:$B$9956,2,FALSE)</f>
        <v>#N/A</v>
      </c>
      <c r="I880" s="214"/>
      <c r="J880" s="51"/>
      <c r="K880" s="51"/>
      <c r="L880" s="51"/>
      <c r="M880" s="51"/>
      <c r="N880" s="51"/>
      <c r="S880" s="48"/>
      <c r="T880" s="49"/>
      <c r="U880" s="51"/>
      <c r="V880" s="51"/>
      <c r="W880" s="51"/>
    </row>
    <row r="881" spans="1:23">
      <c r="A881" s="11" t="e">
        <f t="shared" si="13"/>
        <v>#N/A</v>
      </c>
      <c r="B881" s="11" t="e">
        <f>VLOOKUP(C881,'Summation Index'!$A$2:$B$9956,2,FALSE)</f>
        <v>#N/A</v>
      </c>
      <c r="I881" s="214"/>
      <c r="J881" s="51"/>
      <c r="K881" s="51"/>
      <c r="L881" s="51"/>
      <c r="M881" s="51"/>
      <c r="N881" s="51"/>
      <c r="S881" s="48"/>
      <c r="T881" s="49"/>
      <c r="U881" s="51"/>
      <c r="V881" s="51"/>
      <c r="W881" s="51"/>
    </row>
    <row r="882" spans="1:23">
      <c r="A882" s="11" t="e">
        <f t="shared" si="13"/>
        <v>#N/A</v>
      </c>
      <c r="B882" s="11" t="e">
        <f>VLOOKUP(C882,'Summation Index'!$A$2:$B$9956,2,FALSE)</f>
        <v>#N/A</v>
      </c>
      <c r="I882" s="214"/>
      <c r="J882" s="51"/>
      <c r="K882" s="51"/>
      <c r="L882" s="51"/>
      <c r="M882" s="51"/>
      <c r="N882" s="51"/>
      <c r="S882" s="48"/>
      <c r="T882" s="49"/>
      <c r="U882" s="51"/>
      <c r="V882" s="51"/>
      <c r="W882" s="51"/>
    </row>
    <row r="883" spans="1:23">
      <c r="A883" s="11" t="e">
        <f t="shared" si="13"/>
        <v>#N/A</v>
      </c>
      <c r="B883" s="11" t="e">
        <f>VLOOKUP(C883,'Summation Index'!$A$2:$B$9956,2,FALSE)</f>
        <v>#N/A</v>
      </c>
      <c r="I883" s="214"/>
      <c r="J883" s="51"/>
      <c r="K883" s="51"/>
      <c r="L883" s="51"/>
      <c r="M883" s="51"/>
      <c r="N883" s="51"/>
      <c r="S883" s="48"/>
      <c r="T883" s="49"/>
      <c r="U883" s="51"/>
      <c r="V883" s="51"/>
      <c r="W883" s="51"/>
    </row>
    <row r="884" spans="1:23">
      <c r="A884" s="11" t="e">
        <f t="shared" si="13"/>
        <v>#N/A</v>
      </c>
      <c r="B884" s="11" t="e">
        <f>VLOOKUP(C884,'Summation Index'!$A$2:$B$9956,2,FALSE)</f>
        <v>#N/A</v>
      </c>
      <c r="I884" s="214"/>
      <c r="J884" s="51"/>
      <c r="K884" s="51"/>
      <c r="L884" s="51"/>
      <c r="M884" s="51"/>
      <c r="N884" s="51"/>
      <c r="S884" s="48"/>
      <c r="T884" s="49"/>
      <c r="U884" s="51"/>
      <c r="V884" s="51"/>
      <c r="W884" s="51"/>
    </row>
    <row r="885" spans="1:23">
      <c r="A885" s="11" t="e">
        <f t="shared" si="13"/>
        <v>#N/A</v>
      </c>
      <c r="B885" s="11" t="e">
        <f>VLOOKUP(C885,'Summation Index'!$A$2:$B$9956,2,FALSE)</f>
        <v>#N/A</v>
      </c>
      <c r="I885" s="214"/>
      <c r="J885" s="51"/>
      <c r="K885" s="51"/>
      <c r="L885" s="51"/>
      <c r="M885" s="51"/>
      <c r="N885" s="51"/>
      <c r="S885" s="48"/>
      <c r="T885" s="49"/>
      <c r="U885" s="51"/>
      <c r="V885" s="51"/>
      <c r="W885" s="51"/>
    </row>
    <row r="886" spans="1:23">
      <c r="A886" s="11" t="e">
        <f t="shared" si="13"/>
        <v>#N/A</v>
      </c>
      <c r="B886" s="11" t="e">
        <f>VLOOKUP(C886,'Summation Index'!$A$2:$B$9956,2,FALSE)</f>
        <v>#N/A</v>
      </c>
      <c r="I886" s="214"/>
      <c r="J886" s="51"/>
      <c r="K886" s="51"/>
      <c r="L886" s="51"/>
      <c r="M886" s="51"/>
      <c r="N886" s="51"/>
      <c r="S886" s="48"/>
      <c r="T886" s="49"/>
      <c r="U886" s="51"/>
      <c r="V886" s="51"/>
      <c r="W886" s="51"/>
    </row>
    <row r="887" spans="1:23">
      <c r="A887" s="11" t="e">
        <f t="shared" si="13"/>
        <v>#N/A</v>
      </c>
      <c r="B887" s="11" t="e">
        <f>VLOOKUP(C887,'Summation Index'!$A$2:$B$9956,2,FALSE)</f>
        <v>#N/A</v>
      </c>
      <c r="I887" s="214"/>
      <c r="J887" s="51"/>
      <c r="K887" s="51"/>
      <c r="L887" s="51"/>
      <c r="M887" s="51"/>
      <c r="N887" s="51"/>
      <c r="S887" s="48"/>
      <c r="T887" s="49"/>
      <c r="U887" s="51"/>
      <c r="V887" s="51"/>
      <c r="W887" s="51"/>
    </row>
    <row r="888" spans="1:23">
      <c r="A888" s="11" t="e">
        <f t="shared" si="13"/>
        <v>#N/A</v>
      </c>
      <c r="B888" s="11" t="e">
        <f>VLOOKUP(C888,'Summation Index'!$A$2:$B$9956,2,FALSE)</f>
        <v>#N/A</v>
      </c>
      <c r="I888" s="214"/>
      <c r="J888" s="51"/>
      <c r="K888" s="51"/>
      <c r="L888" s="51"/>
      <c r="M888" s="51"/>
      <c r="N888" s="51"/>
      <c r="S888" s="48"/>
      <c r="T888" s="49"/>
      <c r="U888" s="51"/>
      <c r="V888" s="51"/>
      <c r="W888" s="51"/>
    </row>
    <row r="889" spans="1:23">
      <c r="A889" s="11" t="e">
        <f t="shared" si="13"/>
        <v>#N/A</v>
      </c>
      <c r="B889" s="11" t="e">
        <f>VLOOKUP(C889,'Summation Index'!$A$2:$B$9956,2,FALSE)</f>
        <v>#N/A</v>
      </c>
      <c r="I889" s="214"/>
      <c r="J889" s="51"/>
      <c r="K889" s="51"/>
      <c r="L889" s="51"/>
      <c r="M889" s="51"/>
      <c r="N889" s="51"/>
      <c r="S889" s="48"/>
      <c r="T889" s="49"/>
      <c r="U889" s="51"/>
      <c r="V889" s="51"/>
      <c r="W889" s="51"/>
    </row>
    <row r="890" spans="1:23">
      <c r="A890" s="11" t="e">
        <f t="shared" si="13"/>
        <v>#N/A</v>
      </c>
      <c r="B890" s="11" t="e">
        <f>VLOOKUP(C890,'Summation Index'!$A$2:$B$9956,2,FALSE)</f>
        <v>#N/A</v>
      </c>
      <c r="I890" s="214"/>
      <c r="J890" s="51"/>
      <c r="K890" s="51"/>
      <c r="L890" s="51"/>
      <c r="M890" s="51"/>
      <c r="N890" s="51"/>
      <c r="S890" s="48"/>
      <c r="T890" s="49"/>
      <c r="U890" s="51"/>
      <c r="V890" s="51"/>
      <c r="W890" s="51"/>
    </row>
    <row r="891" spans="1:23">
      <c r="A891" s="11" t="e">
        <f t="shared" si="13"/>
        <v>#N/A</v>
      </c>
      <c r="B891" s="11" t="e">
        <f>VLOOKUP(C891,'Summation Index'!$A$2:$B$9956,2,FALSE)</f>
        <v>#N/A</v>
      </c>
      <c r="I891" s="214"/>
      <c r="J891" s="51"/>
      <c r="K891" s="51"/>
      <c r="L891" s="51"/>
      <c r="M891" s="51"/>
      <c r="N891" s="51"/>
      <c r="S891" s="48"/>
      <c r="T891" s="49"/>
      <c r="U891" s="51"/>
      <c r="V891" s="51"/>
      <c r="W891" s="51"/>
    </row>
    <row r="892" spans="1:23">
      <c r="A892" s="11" t="e">
        <f t="shared" si="13"/>
        <v>#N/A</v>
      </c>
      <c r="B892" s="11" t="e">
        <f>VLOOKUP(C892,'Summation Index'!$A$2:$B$9956,2,FALSE)</f>
        <v>#N/A</v>
      </c>
      <c r="I892" s="214"/>
      <c r="J892" s="51"/>
      <c r="K892" s="51"/>
      <c r="L892" s="51"/>
      <c r="M892" s="51"/>
      <c r="N892" s="51"/>
      <c r="S892" s="48"/>
      <c r="T892" s="49"/>
      <c r="U892" s="51"/>
      <c r="V892" s="51"/>
      <c r="W892" s="51"/>
    </row>
    <row r="893" spans="1:23">
      <c r="A893" s="11" t="e">
        <f t="shared" si="13"/>
        <v>#N/A</v>
      </c>
      <c r="B893" s="11" t="e">
        <f>VLOOKUP(C893,'Summation Index'!$A$2:$B$9956,2,FALSE)</f>
        <v>#N/A</v>
      </c>
      <c r="I893" s="214"/>
      <c r="J893" s="51"/>
      <c r="K893" s="51"/>
      <c r="L893" s="51"/>
      <c r="M893" s="51"/>
      <c r="N893" s="51"/>
      <c r="S893" s="48"/>
      <c r="T893" s="49"/>
      <c r="U893" s="51"/>
      <c r="V893" s="51"/>
      <c r="W893" s="51"/>
    </row>
    <row r="894" spans="1:23">
      <c r="A894" s="11" t="e">
        <f t="shared" si="13"/>
        <v>#N/A</v>
      </c>
      <c r="B894" s="11" t="e">
        <f>VLOOKUP(C894,'Summation Index'!$A$2:$B$9956,2,FALSE)</f>
        <v>#N/A</v>
      </c>
      <c r="I894" s="214"/>
      <c r="J894" s="51"/>
      <c r="K894" s="51"/>
      <c r="L894" s="51"/>
      <c r="M894" s="51"/>
      <c r="N894" s="51"/>
      <c r="S894" s="48"/>
      <c r="T894" s="49"/>
      <c r="U894" s="51"/>
      <c r="V894" s="51"/>
      <c r="W894" s="51"/>
    </row>
    <row r="895" spans="1:23">
      <c r="A895" s="11" t="e">
        <f t="shared" si="13"/>
        <v>#N/A</v>
      </c>
      <c r="B895" s="11" t="e">
        <f>VLOOKUP(C895,'Summation Index'!$A$2:$B$9956,2,FALSE)</f>
        <v>#N/A</v>
      </c>
      <c r="I895" s="214"/>
      <c r="J895" s="51"/>
      <c r="K895" s="51"/>
      <c r="L895" s="51"/>
      <c r="M895" s="51"/>
      <c r="N895" s="51"/>
      <c r="S895" s="48"/>
      <c r="T895" s="49"/>
      <c r="U895" s="51"/>
      <c r="V895" s="51"/>
      <c r="W895" s="51"/>
    </row>
    <row r="896" spans="1:23">
      <c r="A896" s="11" t="e">
        <f t="shared" si="13"/>
        <v>#N/A</v>
      </c>
      <c r="B896" s="11" t="e">
        <f>VLOOKUP(C896,'Summation Index'!$A$2:$B$9956,2,FALSE)</f>
        <v>#N/A</v>
      </c>
      <c r="I896" s="214"/>
      <c r="J896" s="51"/>
      <c r="K896" s="51"/>
      <c r="L896" s="51"/>
      <c r="M896" s="51"/>
      <c r="N896" s="51"/>
      <c r="S896" s="48"/>
      <c r="T896" s="49"/>
      <c r="U896" s="51"/>
      <c r="V896" s="51"/>
      <c r="W896" s="51"/>
    </row>
    <row r="897" spans="1:23">
      <c r="A897" s="11" t="e">
        <f t="shared" si="13"/>
        <v>#N/A</v>
      </c>
      <c r="B897" s="11" t="e">
        <f>VLOOKUP(C897,'Summation Index'!$A$2:$B$9956,2,FALSE)</f>
        <v>#N/A</v>
      </c>
      <c r="I897" s="214"/>
      <c r="J897" s="51"/>
      <c r="K897" s="51"/>
      <c r="L897" s="51"/>
      <c r="M897" s="51"/>
      <c r="N897" s="51"/>
      <c r="S897" s="48"/>
      <c r="T897" s="49"/>
      <c r="U897" s="51"/>
      <c r="V897" s="51"/>
      <c r="W897" s="51"/>
    </row>
    <row r="898" spans="1:23">
      <c r="A898" s="11" t="e">
        <f t="shared" si="13"/>
        <v>#N/A</v>
      </c>
      <c r="B898" s="11" t="e">
        <f>VLOOKUP(C898,'Summation Index'!$A$2:$B$9956,2,FALSE)</f>
        <v>#N/A</v>
      </c>
      <c r="I898" s="214"/>
      <c r="J898" s="51"/>
      <c r="K898" s="51"/>
      <c r="L898" s="51"/>
      <c r="M898" s="51"/>
      <c r="N898" s="51"/>
      <c r="S898" s="48"/>
      <c r="T898" s="49"/>
      <c r="U898" s="51"/>
      <c r="V898" s="51"/>
      <c r="W898" s="51"/>
    </row>
    <row r="899" spans="1:23">
      <c r="A899" s="11" t="e">
        <f t="shared" si="13"/>
        <v>#N/A</v>
      </c>
      <c r="B899" s="11" t="e">
        <f>VLOOKUP(C899,'Summation Index'!$A$2:$B$9956,2,FALSE)</f>
        <v>#N/A</v>
      </c>
      <c r="I899" s="214"/>
      <c r="J899" s="51"/>
      <c r="K899" s="51"/>
      <c r="L899" s="51"/>
      <c r="M899" s="51"/>
      <c r="N899" s="51"/>
      <c r="S899" s="48"/>
      <c r="T899" s="49"/>
      <c r="U899" s="51"/>
      <c r="V899" s="51"/>
      <c r="W899" s="51"/>
    </row>
    <row r="900" spans="1:23">
      <c r="A900" s="11" t="e">
        <f t="shared" si="13"/>
        <v>#N/A</v>
      </c>
      <c r="B900" s="11" t="e">
        <f>VLOOKUP(C900,'Summation Index'!$A$2:$B$9956,2,FALSE)</f>
        <v>#N/A</v>
      </c>
      <c r="I900" s="214"/>
      <c r="J900" s="51"/>
      <c r="K900" s="51"/>
      <c r="L900" s="51"/>
      <c r="M900" s="51"/>
      <c r="N900" s="51"/>
      <c r="S900" s="48"/>
      <c r="T900" s="49"/>
      <c r="U900" s="51"/>
      <c r="V900" s="51"/>
      <c r="W900" s="51"/>
    </row>
    <row r="901" spans="1:23">
      <c r="A901" s="11" t="e">
        <f t="shared" si="13"/>
        <v>#N/A</v>
      </c>
      <c r="B901" s="11" t="e">
        <f>VLOOKUP(C901,'Summation Index'!$A$2:$B$9956,2,FALSE)</f>
        <v>#N/A</v>
      </c>
      <c r="I901" s="214"/>
      <c r="J901" s="51"/>
      <c r="K901" s="51"/>
      <c r="L901" s="51"/>
      <c r="M901" s="51"/>
      <c r="N901" s="51"/>
      <c r="S901" s="48"/>
      <c r="T901" s="49"/>
      <c r="U901" s="51"/>
      <c r="V901" s="51"/>
      <c r="W901" s="51"/>
    </row>
    <row r="902" spans="1:23">
      <c r="A902" s="11" t="e">
        <f t="shared" si="13"/>
        <v>#N/A</v>
      </c>
      <c r="B902" s="11" t="e">
        <f>VLOOKUP(C902,'Summation Index'!$A$2:$B$9956,2,FALSE)</f>
        <v>#N/A</v>
      </c>
      <c r="I902" s="214"/>
      <c r="J902" s="51"/>
      <c r="K902" s="51"/>
      <c r="L902" s="51"/>
      <c r="M902" s="51"/>
      <c r="N902" s="51"/>
      <c r="S902" s="48"/>
      <c r="T902" s="49"/>
      <c r="U902" s="51"/>
      <c r="V902" s="51"/>
      <c r="W902" s="51"/>
    </row>
    <row r="903" spans="1:23">
      <c r="A903" s="11" t="e">
        <f t="shared" si="13"/>
        <v>#N/A</v>
      </c>
      <c r="B903" s="11" t="e">
        <f>VLOOKUP(C903,'Summation Index'!$A$2:$B$9956,2,FALSE)</f>
        <v>#N/A</v>
      </c>
      <c r="I903" s="214"/>
      <c r="J903" s="51"/>
      <c r="K903" s="51"/>
      <c r="L903" s="51"/>
      <c r="M903" s="51"/>
      <c r="N903" s="51"/>
      <c r="S903" s="48"/>
      <c r="T903" s="49"/>
      <c r="U903" s="51"/>
      <c r="V903" s="51"/>
      <c r="W903" s="51"/>
    </row>
    <row r="904" spans="1:23">
      <c r="A904" s="11" t="e">
        <f t="shared" si="13"/>
        <v>#N/A</v>
      </c>
      <c r="B904" s="11" t="e">
        <f>VLOOKUP(C904,'Summation Index'!$A$2:$B$9956,2,FALSE)</f>
        <v>#N/A</v>
      </c>
      <c r="I904" s="214"/>
      <c r="J904" s="51"/>
      <c r="K904" s="51"/>
      <c r="L904" s="51"/>
      <c r="M904" s="51"/>
      <c r="N904" s="51"/>
      <c r="S904" s="48"/>
      <c r="T904" s="49"/>
      <c r="U904" s="51"/>
      <c r="V904" s="51"/>
      <c r="W904" s="51"/>
    </row>
    <row r="905" spans="1:23">
      <c r="A905" s="11" t="e">
        <f t="shared" si="13"/>
        <v>#N/A</v>
      </c>
      <c r="B905" s="11" t="e">
        <f>VLOOKUP(C905,'Summation Index'!$A$2:$B$9956,2,FALSE)</f>
        <v>#N/A</v>
      </c>
      <c r="I905" s="214"/>
      <c r="J905" s="51"/>
      <c r="K905" s="51"/>
      <c r="L905" s="51"/>
      <c r="M905" s="51"/>
      <c r="N905" s="51"/>
      <c r="S905" s="48"/>
      <c r="T905" s="49"/>
      <c r="U905" s="51"/>
      <c r="V905" s="51"/>
      <c r="W905" s="51"/>
    </row>
    <row r="906" spans="1:23">
      <c r="A906" s="11" t="e">
        <f t="shared" si="13"/>
        <v>#N/A</v>
      </c>
      <c r="B906" s="11" t="e">
        <f>VLOOKUP(C906,'Summation Index'!$A$2:$B$9956,2,FALSE)</f>
        <v>#N/A</v>
      </c>
      <c r="I906" s="214"/>
      <c r="J906" s="51"/>
      <c r="K906" s="51"/>
      <c r="L906" s="51"/>
      <c r="M906" s="51"/>
      <c r="N906" s="51"/>
      <c r="S906" s="48"/>
      <c r="T906" s="49"/>
      <c r="U906" s="51"/>
      <c r="V906" s="51"/>
      <c r="W906" s="51"/>
    </row>
    <row r="907" spans="1:23">
      <c r="A907" s="11" t="e">
        <f t="shared" si="13"/>
        <v>#N/A</v>
      </c>
      <c r="B907" s="11" t="e">
        <f>VLOOKUP(C907,'Summation Index'!$A$2:$B$9956,2,FALSE)</f>
        <v>#N/A</v>
      </c>
      <c r="I907" s="214"/>
      <c r="J907" s="51"/>
      <c r="K907" s="51"/>
      <c r="L907" s="51"/>
      <c r="M907" s="51"/>
      <c r="N907" s="51"/>
      <c r="S907" s="48"/>
      <c r="T907" s="49"/>
      <c r="U907" s="51"/>
      <c r="V907" s="51"/>
      <c r="W907" s="51"/>
    </row>
    <row r="908" spans="1:23">
      <c r="A908" s="11" t="e">
        <f t="shared" si="13"/>
        <v>#N/A</v>
      </c>
      <c r="B908" s="11" t="e">
        <f>VLOOKUP(C908,'Summation Index'!$A$2:$B$9956,2,FALSE)</f>
        <v>#N/A</v>
      </c>
      <c r="I908" s="214"/>
      <c r="J908" s="51"/>
      <c r="K908" s="51"/>
      <c r="L908" s="51"/>
      <c r="M908" s="51"/>
      <c r="N908" s="51"/>
      <c r="S908" s="48"/>
      <c r="T908" s="49"/>
      <c r="U908" s="51"/>
      <c r="V908" s="51"/>
      <c r="W908" s="51"/>
    </row>
    <row r="909" spans="1:23">
      <c r="A909" s="11" t="e">
        <f t="shared" si="13"/>
        <v>#N/A</v>
      </c>
      <c r="B909" s="11" t="e">
        <f>VLOOKUP(C909,'Summation Index'!$A$2:$B$9956,2,FALSE)</f>
        <v>#N/A</v>
      </c>
      <c r="I909" s="214"/>
      <c r="J909" s="51"/>
      <c r="K909" s="51"/>
      <c r="L909" s="51"/>
      <c r="M909" s="51"/>
      <c r="N909" s="51"/>
      <c r="S909" s="48"/>
      <c r="T909" s="49"/>
      <c r="U909" s="51"/>
      <c r="V909" s="51"/>
      <c r="W909" s="51"/>
    </row>
    <row r="910" spans="1:23">
      <c r="A910" s="11" t="e">
        <f t="shared" si="13"/>
        <v>#N/A</v>
      </c>
      <c r="B910" s="11" t="e">
        <f>VLOOKUP(C910,'Summation Index'!$A$2:$B$9956,2,FALSE)</f>
        <v>#N/A</v>
      </c>
      <c r="I910" s="214"/>
      <c r="J910" s="51"/>
      <c r="K910" s="51"/>
      <c r="L910" s="51"/>
      <c r="M910" s="51"/>
      <c r="N910" s="51"/>
      <c r="S910" s="48"/>
      <c r="T910" s="49"/>
      <c r="U910" s="51"/>
      <c r="V910" s="51"/>
      <c r="W910" s="51"/>
    </row>
    <row r="911" spans="1:23">
      <c r="A911" s="11" t="e">
        <f t="shared" ref="A911:A974" si="14">B911&amp;"&amp;"&amp;F911</f>
        <v>#N/A</v>
      </c>
      <c r="B911" s="11" t="e">
        <f>VLOOKUP(C911,'Summation Index'!$A$2:$B$9956,2,FALSE)</f>
        <v>#N/A</v>
      </c>
      <c r="I911" s="214"/>
      <c r="J911" s="51"/>
      <c r="K911" s="51"/>
      <c r="L911" s="51"/>
      <c r="M911" s="51"/>
      <c r="N911" s="51"/>
      <c r="S911" s="48"/>
      <c r="T911" s="49"/>
      <c r="U911" s="51"/>
      <c r="V911" s="51"/>
      <c r="W911" s="51"/>
    </row>
    <row r="912" spans="1:23">
      <c r="A912" s="11" t="e">
        <f t="shared" si="14"/>
        <v>#N/A</v>
      </c>
      <c r="B912" s="11" t="e">
        <f>VLOOKUP(C912,'Summation Index'!$A$2:$B$9956,2,FALSE)</f>
        <v>#N/A</v>
      </c>
      <c r="I912" s="214"/>
      <c r="J912" s="51"/>
      <c r="K912" s="51"/>
      <c r="L912" s="51"/>
      <c r="M912" s="51"/>
      <c r="N912" s="51"/>
      <c r="S912" s="48"/>
      <c r="T912" s="49"/>
      <c r="U912" s="51"/>
      <c r="V912" s="51"/>
      <c r="W912" s="51"/>
    </row>
    <row r="913" spans="1:23">
      <c r="A913" s="11" t="e">
        <f t="shared" si="14"/>
        <v>#N/A</v>
      </c>
      <c r="B913" s="11" t="e">
        <f>VLOOKUP(C913,'Summation Index'!$A$2:$B$9956,2,FALSE)</f>
        <v>#N/A</v>
      </c>
      <c r="I913" s="214"/>
      <c r="J913" s="51"/>
      <c r="K913" s="51"/>
      <c r="L913" s="51"/>
      <c r="M913" s="51"/>
      <c r="N913" s="51"/>
      <c r="S913" s="48"/>
      <c r="T913" s="49"/>
      <c r="U913" s="51"/>
      <c r="V913" s="51"/>
      <c r="W913" s="51"/>
    </row>
    <row r="914" spans="1:23">
      <c r="A914" s="11" t="e">
        <f t="shared" si="14"/>
        <v>#N/A</v>
      </c>
      <c r="B914" s="11" t="e">
        <f>VLOOKUP(C914,'Summation Index'!$A$2:$B$9956,2,FALSE)</f>
        <v>#N/A</v>
      </c>
      <c r="I914" s="214"/>
      <c r="J914" s="51"/>
      <c r="K914" s="51"/>
      <c r="L914" s="51"/>
      <c r="M914" s="51"/>
      <c r="N914" s="51"/>
      <c r="S914" s="48"/>
      <c r="T914" s="49"/>
      <c r="U914" s="51"/>
      <c r="V914" s="51"/>
      <c r="W914" s="51"/>
    </row>
    <row r="915" spans="1:23">
      <c r="A915" s="11" t="e">
        <f t="shared" si="14"/>
        <v>#N/A</v>
      </c>
      <c r="B915" s="11" t="e">
        <f>VLOOKUP(C915,'Summation Index'!$A$2:$B$9956,2,FALSE)</f>
        <v>#N/A</v>
      </c>
      <c r="I915" s="214"/>
      <c r="J915" s="51"/>
      <c r="K915" s="51"/>
      <c r="L915" s="51"/>
      <c r="M915" s="51"/>
      <c r="N915" s="51"/>
      <c r="S915" s="48"/>
      <c r="T915" s="49"/>
      <c r="U915" s="51"/>
      <c r="V915" s="51"/>
      <c r="W915" s="51"/>
    </row>
    <row r="916" spans="1:23">
      <c r="A916" s="11" t="e">
        <f t="shared" si="14"/>
        <v>#N/A</v>
      </c>
      <c r="B916" s="11" t="e">
        <f>VLOOKUP(C916,'Summation Index'!$A$2:$B$9956,2,FALSE)</f>
        <v>#N/A</v>
      </c>
      <c r="I916" s="214"/>
      <c r="J916" s="51"/>
      <c r="K916" s="51"/>
      <c r="L916" s="51"/>
      <c r="M916" s="51"/>
      <c r="N916" s="51"/>
      <c r="S916" s="48"/>
      <c r="T916" s="49"/>
      <c r="U916" s="51"/>
      <c r="V916" s="51"/>
      <c r="W916" s="51"/>
    </row>
    <row r="917" spans="1:23">
      <c r="A917" s="11" t="e">
        <f t="shared" si="14"/>
        <v>#N/A</v>
      </c>
      <c r="B917" s="11" t="e">
        <f>VLOOKUP(C917,'Summation Index'!$A$2:$B$9956,2,FALSE)</f>
        <v>#N/A</v>
      </c>
      <c r="I917" s="214"/>
      <c r="J917" s="51"/>
      <c r="K917" s="51"/>
      <c r="L917" s="51"/>
      <c r="M917" s="51"/>
      <c r="N917" s="51"/>
      <c r="S917" s="48"/>
      <c r="T917" s="49"/>
      <c r="U917" s="51"/>
      <c r="V917" s="51"/>
      <c r="W917" s="51"/>
    </row>
    <row r="918" spans="1:23">
      <c r="A918" s="11" t="e">
        <f t="shared" si="14"/>
        <v>#N/A</v>
      </c>
      <c r="B918" s="11" t="e">
        <f>VLOOKUP(C918,'Summation Index'!$A$2:$B$9956,2,FALSE)</f>
        <v>#N/A</v>
      </c>
      <c r="I918" s="214"/>
      <c r="J918" s="51"/>
      <c r="K918" s="51"/>
      <c r="L918" s="51"/>
      <c r="M918" s="51"/>
      <c r="N918" s="51"/>
      <c r="S918" s="48"/>
      <c r="T918" s="49"/>
      <c r="U918" s="51"/>
      <c r="V918" s="51"/>
      <c r="W918" s="51"/>
    </row>
    <row r="919" spans="1:23">
      <c r="A919" s="11" t="e">
        <f t="shared" si="14"/>
        <v>#N/A</v>
      </c>
      <c r="B919" s="11" t="e">
        <f>VLOOKUP(C919,'Summation Index'!$A$2:$B$9956,2,FALSE)</f>
        <v>#N/A</v>
      </c>
      <c r="I919" s="214"/>
      <c r="J919" s="51"/>
      <c r="K919" s="51"/>
      <c r="L919" s="51"/>
      <c r="M919" s="51"/>
      <c r="N919" s="51"/>
      <c r="S919" s="48"/>
      <c r="T919" s="49"/>
      <c r="U919" s="51"/>
      <c r="V919" s="51"/>
      <c r="W919" s="51"/>
    </row>
    <row r="920" spans="1:23">
      <c r="A920" s="11" t="e">
        <f t="shared" si="14"/>
        <v>#N/A</v>
      </c>
      <c r="B920" s="11" t="e">
        <f>VLOOKUP(C920,'Summation Index'!$A$2:$B$9956,2,FALSE)</f>
        <v>#N/A</v>
      </c>
      <c r="I920" s="214"/>
      <c r="J920" s="51"/>
      <c r="K920" s="51"/>
      <c r="L920" s="51"/>
      <c r="M920" s="51"/>
      <c r="N920" s="51"/>
      <c r="S920" s="48"/>
      <c r="T920" s="49"/>
      <c r="U920" s="51"/>
      <c r="V920" s="51"/>
      <c r="W920" s="51"/>
    </row>
    <row r="921" spans="1:23">
      <c r="A921" s="11" t="e">
        <f t="shared" si="14"/>
        <v>#N/A</v>
      </c>
      <c r="B921" s="11" t="e">
        <f>VLOOKUP(C921,'Summation Index'!$A$2:$B$9956,2,FALSE)</f>
        <v>#N/A</v>
      </c>
      <c r="I921" s="214"/>
      <c r="J921" s="51"/>
      <c r="K921" s="51"/>
      <c r="L921" s="51"/>
      <c r="M921" s="51"/>
      <c r="N921" s="51"/>
      <c r="S921" s="48"/>
      <c r="T921" s="49"/>
      <c r="U921" s="51"/>
      <c r="V921" s="51"/>
      <c r="W921" s="51"/>
    </row>
    <row r="922" spans="1:23">
      <c r="A922" s="11" t="e">
        <f t="shared" si="14"/>
        <v>#N/A</v>
      </c>
      <c r="B922" s="11" t="e">
        <f>VLOOKUP(C922,'Summation Index'!$A$2:$B$9956,2,FALSE)</f>
        <v>#N/A</v>
      </c>
      <c r="I922" s="214"/>
      <c r="J922" s="51"/>
      <c r="K922" s="51"/>
      <c r="L922" s="51"/>
      <c r="M922" s="51"/>
      <c r="N922" s="51"/>
      <c r="S922" s="48"/>
      <c r="T922" s="49"/>
      <c r="U922" s="51"/>
      <c r="V922" s="51"/>
      <c r="W922" s="51"/>
    </row>
    <row r="923" spans="1:23">
      <c r="A923" s="11" t="e">
        <f t="shared" si="14"/>
        <v>#N/A</v>
      </c>
      <c r="B923" s="11" t="e">
        <f>VLOOKUP(C923,'Summation Index'!$A$2:$B$9956,2,FALSE)</f>
        <v>#N/A</v>
      </c>
      <c r="I923" s="214"/>
      <c r="J923" s="51"/>
      <c r="K923" s="51"/>
      <c r="L923" s="51"/>
      <c r="M923" s="51"/>
      <c r="N923" s="51"/>
      <c r="S923" s="48"/>
      <c r="T923" s="49"/>
      <c r="U923" s="51"/>
      <c r="V923" s="51"/>
      <c r="W923" s="51"/>
    </row>
    <row r="924" spans="1:23">
      <c r="A924" s="11" t="e">
        <f t="shared" si="14"/>
        <v>#N/A</v>
      </c>
      <c r="B924" s="11" t="e">
        <f>VLOOKUP(C924,'Summation Index'!$A$2:$B$9956,2,FALSE)</f>
        <v>#N/A</v>
      </c>
      <c r="I924" s="214"/>
      <c r="J924" s="51"/>
      <c r="K924" s="51"/>
      <c r="L924" s="51"/>
      <c r="M924" s="51"/>
      <c r="N924" s="51"/>
      <c r="S924" s="48"/>
      <c r="T924" s="49"/>
      <c r="U924" s="51"/>
      <c r="V924" s="51"/>
      <c r="W924" s="51"/>
    </row>
    <row r="925" spans="1:23">
      <c r="A925" s="11" t="e">
        <f t="shared" si="14"/>
        <v>#N/A</v>
      </c>
      <c r="B925" s="11" t="e">
        <f>VLOOKUP(C925,'Summation Index'!$A$2:$B$9956,2,FALSE)</f>
        <v>#N/A</v>
      </c>
      <c r="I925" s="214"/>
      <c r="J925" s="51"/>
      <c r="K925" s="51"/>
      <c r="L925" s="51"/>
      <c r="M925" s="51"/>
      <c r="N925" s="51"/>
      <c r="S925" s="48"/>
      <c r="T925" s="49"/>
      <c r="U925" s="51"/>
      <c r="V925" s="51"/>
      <c r="W925" s="51"/>
    </row>
    <row r="926" spans="1:23">
      <c r="A926" s="11" t="e">
        <f t="shared" si="14"/>
        <v>#N/A</v>
      </c>
      <c r="B926" s="11" t="e">
        <f>VLOOKUP(C926,'Summation Index'!$A$2:$B$9956,2,FALSE)</f>
        <v>#N/A</v>
      </c>
      <c r="I926" s="214"/>
      <c r="J926" s="51"/>
      <c r="K926" s="51"/>
      <c r="L926" s="51"/>
      <c r="M926" s="51"/>
      <c r="N926" s="51"/>
      <c r="S926" s="48"/>
      <c r="T926" s="49"/>
      <c r="U926" s="51"/>
      <c r="V926" s="51"/>
      <c r="W926" s="51"/>
    </row>
    <row r="927" spans="1:23">
      <c r="A927" s="11" t="e">
        <f t="shared" si="14"/>
        <v>#N/A</v>
      </c>
      <c r="B927" s="11" t="e">
        <f>VLOOKUP(C927,'Summation Index'!$A$2:$B$9956,2,FALSE)</f>
        <v>#N/A</v>
      </c>
      <c r="I927" s="214"/>
      <c r="J927" s="51"/>
      <c r="K927" s="51"/>
      <c r="L927" s="51"/>
      <c r="M927" s="51"/>
      <c r="N927" s="51"/>
      <c r="S927" s="48"/>
      <c r="T927" s="49"/>
      <c r="U927" s="51"/>
      <c r="V927" s="51"/>
      <c r="W927" s="51"/>
    </row>
    <row r="928" spans="1:23">
      <c r="A928" s="11" t="e">
        <f t="shared" si="14"/>
        <v>#N/A</v>
      </c>
      <c r="B928" s="11" t="e">
        <f>VLOOKUP(C928,'Summation Index'!$A$2:$B$9956,2,FALSE)</f>
        <v>#N/A</v>
      </c>
      <c r="I928" s="214"/>
      <c r="J928" s="51"/>
      <c r="K928" s="51"/>
      <c r="L928" s="51"/>
      <c r="M928" s="51"/>
      <c r="N928" s="51"/>
      <c r="S928" s="48"/>
      <c r="T928" s="49"/>
      <c r="U928" s="51"/>
      <c r="V928" s="51"/>
      <c r="W928" s="51"/>
    </row>
    <row r="929" spans="1:23">
      <c r="A929" s="11" t="e">
        <f t="shared" si="14"/>
        <v>#N/A</v>
      </c>
      <c r="B929" s="11" t="e">
        <f>VLOOKUP(C929,'Summation Index'!$A$2:$B$9956,2,FALSE)</f>
        <v>#N/A</v>
      </c>
      <c r="I929" s="214"/>
      <c r="J929" s="51"/>
      <c r="K929" s="51"/>
      <c r="L929" s="51"/>
      <c r="M929" s="51"/>
      <c r="N929" s="51"/>
      <c r="S929" s="48"/>
      <c r="T929" s="49"/>
      <c r="U929" s="51"/>
      <c r="V929" s="51"/>
      <c r="W929" s="51"/>
    </row>
    <row r="930" spans="1:23">
      <c r="A930" s="11" t="e">
        <f t="shared" si="14"/>
        <v>#N/A</v>
      </c>
      <c r="B930" s="11" t="e">
        <f>VLOOKUP(C930,'Summation Index'!$A$2:$B$9956,2,FALSE)</f>
        <v>#N/A</v>
      </c>
      <c r="I930" s="214"/>
      <c r="J930" s="51"/>
      <c r="K930" s="51"/>
      <c r="L930" s="51"/>
      <c r="M930" s="51"/>
      <c r="N930" s="51"/>
      <c r="S930" s="48"/>
      <c r="T930" s="49"/>
      <c r="U930" s="51"/>
      <c r="V930" s="51"/>
      <c r="W930" s="51"/>
    </row>
    <row r="931" spans="1:23">
      <c r="A931" s="11" t="e">
        <f t="shared" si="14"/>
        <v>#N/A</v>
      </c>
      <c r="B931" s="11" t="e">
        <f>VLOOKUP(C931,'Summation Index'!$A$2:$B$9956,2,FALSE)</f>
        <v>#N/A</v>
      </c>
      <c r="I931" s="214"/>
      <c r="J931" s="51"/>
      <c r="K931" s="51"/>
      <c r="L931" s="51"/>
      <c r="M931" s="51"/>
      <c r="N931" s="51"/>
      <c r="S931" s="48"/>
      <c r="T931" s="49"/>
      <c r="U931" s="51"/>
      <c r="V931" s="51"/>
      <c r="W931" s="51"/>
    </row>
    <row r="932" spans="1:23">
      <c r="A932" s="11" t="e">
        <f t="shared" si="14"/>
        <v>#N/A</v>
      </c>
      <c r="B932" s="11" t="e">
        <f>VLOOKUP(C932,'Summation Index'!$A$2:$B$9956,2,FALSE)</f>
        <v>#N/A</v>
      </c>
      <c r="I932" s="214"/>
      <c r="J932" s="51"/>
      <c r="K932" s="51"/>
      <c r="L932" s="51"/>
      <c r="M932" s="51"/>
      <c r="N932" s="51"/>
      <c r="S932" s="48"/>
      <c r="T932" s="49"/>
      <c r="U932" s="51"/>
      <c r="V932" s="51"/>
      <c r="W932" s="51"/>
    </row>
    <row r="933" spans="1:23">
      <c r="A933" s="11" t="e">
        <f t="shared" si="14"/>
        <v>#N/A</v>
      </c>
      <c r="B933" s="11" t="e">
        <f>VLOOKUP(C933,'Summation Index'!$A$2:$B$9956,2,FALSE)</f>
        <v>#N/A</v>
      </c>
      <c r="I933" s="214"/>
      <c r="J933" s="51"/>
      <c r="K933" s="51"/>
      <c r="L933" s="51"/>
      <c r="M933" s="51"/>
      <c r="N933" s="51"/>
      <c r="S933" s="48"/>
      <c r="T933" s="49"/>
      <c r="U933" s="51"/>
      <c r="V933" s="51"/>
      <c r="W933" s="51"/>
    </row>
    <row r="934" spans="1:23">
      <c r="A934" s="11" t="e">
        <f t="shared" si="14"/>
        <v>#N/A</v>
      </c>
      <c r="B934" s="11" t="e">
        <f>VLOOKUP(C934,'Summation Index'!$A$2:$B$9956,2,FALSE)</f>
        <v>#N/A</v>
      </c>
      <c r="I934" s="214"/>
      <c r="J934" s="51"/>
      <c r="K934" s="51"/>
      <c r="L934" s="51"/>
      <c r="M934" s="51"/>
      <c r="N934" s="51"/>
      <c r="S934" s="48"/>
      <c r="T934" s="49"/>
      <c r="U934" s="51"/>
      <c r="V934" s="51"/>
      <c r="W934" s="51"/>
    </row>
    <row r="935" spans="1:23">
      <c r="A935" s="11" t="e">
        <f t="shared" si="14"/>
        <v>#N/A</v>
      </c>
      <c r="B935" s="11" t="e">
        <f>VLOOKUP(C935,'Summation Index'!$A$2:$B$9956,2,FALSE)</f>
        <v>#N/A</v>
      </c>
      <c r="I935" s="214"/>
      <c r="J935" s="51"/>
      <c r="K935" s="51"/>
      <c r="L935" s="51"/>
      <c r="M935" s="51"/>
      <c r="N935" s="51"/>
      <c r="S935" s="48"/>
      <c r="T935" s="49"/>
      <c r="U935" s="51"/>
      <c r="V935" s="51"/>
      <c r="W935" s="51"/>
    </row>
    <row r="936" spans="1:23">
      <c r="A936" s="11" t="e">
        <f t="shared" si="14"/>
        <v>#N/A</v>
      </c>
      <c r="B936" s="11" t="e">
        <f>VLOOKUP(C936,'Summation Index'!$A$2:$B$9956,2,FALSE)</f>
        <v>#N/A</v>
      </c>
      <c r="I936" s="214"/>
      <c r="J936" s="51"/>
      <c r="K936" s="51"/>
      <c r="L936" s="51"/>
      <c r="M936" s="51"/>
      <c r="N936" s="51"/>
      <c r="S936" s="48"/>
      <c r="T936" s="49"/>
      <c r="U936" s="51"/>
      <c r="V936" s="51"/>
      <c r="W936" s="51"/>
    </row>
    <row r="937" spans="1:23">
      <c r="A937" s="11" t="e">
        <f t="shared" si="14"/>
        <v>#N/A</v>
      </c>
      <c r="B937" s="11" t="e">
        <f>VLOOKUP(C937,'Summation Index'!$A$2:$B$9956,2,FALSE)</f>
        <v>#N/A</v>
      </c>
      <c r="I937" s="214"/>
      <c r="J937" s="51"/>
      <c r="K937" s="51"/>
      <c r="L937" s="51"/>
      <c r="M937" s="51"/>
      <c r="N937" s="51"/>
      <c r="S937" s="48"/>
      <c r="T937" s="49"/>
      <c r="U937" s="51"/>
      <c r="V937" s="51"/>
      <c r="W937" s="51"/>
    </row>
    <row r="938" spans="1:23">
      <c r="A938" s="11" t="e">
        <f t="shared" si="14"/>
        <v>#N/A</v>
      </c>
      <c r="B938" s="11" t="e">
        <f>VLOOKUP(C938,'Summation Index'!$A$2:$B$9956,2,FALSE)</f>
        <v>#N/A</v>
      </c>
      <c r="I938" s="214"/>
      <c r="J938" s="51"/>
      <c r="K938" s="51"/>
      <c r="L938" s="51"/>
      <c r="M938" s="51"/>
      <c r="N938" s="51"/>
      <c r="S938" s="48"/>
      <c r="T938" s="49"/>
      <c r="U938" s="51"/>
      <c r="V938" s="51"/>
      <c r="W938" s="51"/>
    </row>
    <row r="939" spans="1:23">
      <c r="A939" s="11" t="e">
        <f t="shared" si="14"/>
        <v>#N/A</v>
      </c>
      <c r="B939" s="11" t="e">
        <f>VLOOKUP(C939,'Summation Index'!$A$2:$B$9956,2,FALSE)</f>
        <v>#N/A</v>
      </c>
      <c r="I939" s="214"/>
      <c r="J939" s="51"/>
      <c r="K939" s="51"/>
      <c r="L939" s="51"/>
      <c r="M939" s="51"/>
      <c r="N939" s="51"/>
      <c r="S939" s="48"/>
      <c r="T939" s="49"/>
      <c r="U939" s="51"/>
      <c r="V939" s="51"/>
      <c r="W939" s="51"/>
    </row>
    <row r="940" spans="1:23">
      <c r="A940" s="11" t="e">
        <f t="shared" si="14"/>
        <v>#N/A</v>
      </c>
      <c r="B940" s="11" t="e">
        <f>VLOOKUP(C940,'Summation Index'!$A$2:$B$9956,2,FALSE)</f>
        <v>#N/A</v>
      </c>
      <c r="I940" s="214"/>
      <c r="J940" s="51"/>
      <c r="K940" s="51"/>
      <c r="L940" s="51"/>
      <c r="M940" s="51"/>
      <c r="N940" s="51"/>
      <c r="S940" s="48"/>
      <c r="T940" s="49"/>
      <c r="U940" s="51"/>
      <c r="V940" s="51"/>
      <c r="W940" s="51"/>
    </row>
    <row r="941" spans="1:23">
      <c r="A941" s="11" t="e">
        <f t="shared" si="14"/>
        <v>#N/A</v>
      </c>
      <c r="B941" s="11" t="e">
        <f>VLOOKUP(C941,'Summation Index'!$A$2:$B$9956,2,FALSE)</f>
        <v>#N/A</v>
      </c>
      <c r="I941" s="214"/>
      <c r="J941" s="51"/>
      <c r="K941" s="51"/>
      <c r="L941" s="51"/>
      <c r="M941" s="51"/>
      <c r="N941" s="51"/>
      <c r="S941" s="48"/>
      <c r="T941" s="49"/>
      <c r="U941" s="51"/>
      <c r="V941" s="51"/>
      <c r="W941" s="51"/>
    </row>
    <row r="942" spans="1:23">
      <c r="A942" s="11" t="e">
        <f t="shared" si="14"/>
        <v>#N/A</v>
      </c>
      <c r="B942" s="11" t="e">
        <f>VLOOKUP(C942,'Summation Index'!$A$2:$B$9956,2,FALSE)</f>
        <v>#N/A</v>
      </c>
      <c r="I942" s="214"/>
      <c r="J942" s="51"/>
      <c r="K942" s="51"/>
      <c r="L942" s="51"/>
      <c r="M942" s="51"/>
      <c r="N942" s="51"/>
      <c r="S942" s="48"/>
      <c r="T942" s="49"/>
      <c r="U942" s="51"/>
      <c r="V942" s="51"/>
      <c r="W942" s="51"/>
    </row>
    <row r="943" spans="1:23">
      <c r="A943" s="11" t="e">
        <f t="shared" si="14"/>
        <v>#N/A</v>
      </c>
      <c r="B943" s="11" t="e">
        <f>VLOOKUP(C943,'Summation Index'!$A$2:$B$9956,2,FALSE)</f>
        <v>#N/A</v>
      </c>
      <c r="I943" s="214"/>
      <c r="J943" s="51"/>
      <c r="K943" s="51"/>
      <c r="L943" s="51"/>
      <c r="M943" s="51"/>
      <c r="N943" s="51"/>
      <c r="S943" s="48"/>
      <c r="T943" s="49"/>
      <c r="U943" s="51"/>
      <c r="V943" s="51"/>
      <c r="W943" s="51"/>
    </row>
    <row r="944" spans="1:23">
      <c r="A944" s="11" t="e">
        <f t="shared" si="14"/>
        <v>#N/A</v>
      </c>
      <c r="B944" s="11" t="e">
        <f>VLOOKUP(C944,'Summation Index'!$A$2:$B$9956,2,FALSE)</f>
        <v>#N/A</v>
      </c>
      <c r="I944" s="214"/>
      <c r="J944" s="51"/>
      <c r="K944" s="51"/>
      <c r="L944" s="51"/>
      <c r="M944" s="51"/>
      <c r="N944" s="51"/>
      <c r="S944" s="48"/>
      <c r="T944" s="49"/>
      <c r="U944" s="51"/>
      <c r="V944" s="51"/>
      <c r="W944" s="51"/>
    </row>
    <row r="945" spans="1:23">
      <c r="A945" s="11" t="e">
        <f t="shared" si="14"/>
        <v>#N/A</v>
      </c>
      <c r="B945" s="11" t="e">
        <f>VLOOKUP(C945,'Summation Index'!$A$2:$B$9956,2,FALSE)</f>
        <v>#N/A</v>
      </c>
      <c r="I945" s="214"/>
      <c r="J945" s="51"/>
      <c r="K945" s="51"/>
      <c r="L945" s="51"/>
      <c r="M945" s="51"/>
      <c r="N945" s="51"/>
      <c r="S945" s="48"/>
      <c r="T945" s="49"/>
      <c r="U945" s="51"/>
      <c r="V945" s="51"/>
      <c r="W945" s="51"/>
    </row>
    <row r="946" spans="1:23">
      <c r="A946" s="11" t="e">
        <f t="shared" si="14"/>
        <v>#N/A</v>
      </c>
      <c r="B946" s="11" t="e">
        <f>VLOOKUP(C946,'Summation Index'!$A$2:$B$9956,2,FALSE)</f>
        <v>#N/A</v>
      </c>
      <c r="I946" s="214"/>
      <c r="J946" s="51"/>
      <c r="K946" s="51"/>
      <c r="L946" s="51"/>
      <c r="M946" s="51"/>
      <c r="N946" s="51"/>
      <c r="S946" s="48"/>
      <c r="T946" s="49"/>
      <c r="U946" s="51"/>
      <c r="V946" s="51"/>
      <c r="W946" s="51"/>
    </row>
    <row r="947" spans="1:23">
      <c r="A947" s="11" t="e">
        <f t="shared" si="14"/>
        <v>#N/A</v>
      </c>
      <c r="B947" s="11" t="e">
        <f>VLOOKUP(C947,'Summation Index'!$A$2:$B$9956,2,FALSE)</f>
        <v>#N/A</v>
      </c>
      <c r="I947" s="214"/>
      <c r="J947" s="51"/>
      <c r="K947" s="51"/>
      <c r="L947" s="51"/>
      <c r="M947" s="51"/>
      <c r="N947" s="51"/>
      <c r="S947" s="48"/>
      <c r="T947" s="49"/>
      <c r="U947" s="51"/>
      <c r="V947" s="51"/>
      <c r="W947" s="51"/>
    </row>
    <row r="948" spans="1:23">
      <c r="A948" s="11" t="e">
        <f t="shared" si="14"/>
        <v>#N/A</v>
      </c>
      <c r="B948" s="11" t="e">
        <f>VLOOKUP(C948,'Summation Index'!$A$2:$B$9956,2,FALSE)</f>
        <v>#N/A</v>
      </c>
      <c r="I948" s="214"/>
      <c r="J948" s="51"/>
      <c r="K948" s="51"/>
      <c r="L948" s="51"/>
      <c r="M948" s="51"/>
      <c r="N948" s="51"/>
      <c r="S948" s="48"/>
      <c r="T948" s="49"/>
      <c r="U948" s="51"/>
      <c r="V948" s="51"/>
      <c r="W948" s="51"/>
    </row>
    <row r="949" spans="1:23">
      <c r="A949" s="11" t="e">
        <f t="shared" si="14"/>
        <v>#N/A</v>
      </c>
      <c r="B949" s="11" t="e">
        <f>VLOOKUP(C949,'Summation Index'!$A$2:$B$9956,2,FALSE)</f>
        <v>#N/A</v>
      </c>
      <c r="I949" s="214"/>
      <c r="J949" s="51"/>
      <c r="K949" s="51"/>
      <c r="L949" s="51"/>
      <c r="M949" s="51"/>
      <c r="N949" s="51"/>
      <c r="S949" s="48"/>
      <c r="T949" s="49"/>
      <c r="U949" s="51"/>
      <c r="V949" s="51"/>
      <c r="W949" s="51"/>
    </row>
    <row r="950" spans="1:23">
      <c r="A950" s="11" t="e">
        <f t="shared" si="14"/>
        <v>#N/A</v>
      </c>
      <c r="B950" s="11" t="e">
        <f>VLOOKUP(C950,'Summation Index'!$A$2:$B$9956,2,FALSE)</f>
        <v>#N/A</v>
      </c>
      <c r="I950" s="214"/>
      <c r="J950" s="51"/>
      <c r="K950" s="51"/>
      <c r="L950" s="51"/>
      <c r="M950" s="51"/>
      <c r="N950" s="51"/>
      <c r="S950" s="48"/>
      <c r="T950" s="49"/>
      <c r="U950" s="51"/>
      <c r="V950" s="51"/>
      <c r="W950" s="51"/>
    </row>
    <row r="951" spans="1:23">
      <c r="A951" s="11" t="e">
        <f t="shared" si="14"/>
        <v>#N/A</v>
      </c>
      <c r="B951" s="11" t="e">
        <f>VLOOKUP(C951,'Summation Index'!$A$2:$B$9956,2,FALSE)</f>
        <v>#N/A</v>
      </c>
      <c r="J951" s="51"/>
      <c r="K951" s="51"/>
      <c r="L951" s="51"/>
      <c r="M951" s="51"/>
      <c r="N951" s="51"/>
      <c r="O951" s="48"/>
      <c r="P951" s="48"/>
    </row>
    <row r="952" spans="1:23">
      <c r="A952" s="11" t="e">
        <f t="shared" si="14"/>
        <v>#N/A</v>
      </c>
      <c r="B952" s="11" t="e">
        <f>VLOOKUP(C952,'Summation Index'!$A$2:$B$9956,2,FALSE)</f>
        <v>#N/A</v>
      </c>
      <c r="J952" s="51"/>
      <c r="K952" s="51"/>
      <c r="L952" s="51"/>
      <c r="M952" s="51"/>
      <c r="N952" s="51"/>
      <c r="O952" s="48"/>
      <c r="P952" s="48"/>
    </row>
    <row r="953" spans="1:23">
      <c r="A953" s="11" t="e">
        <f t="shared" si="14"/>
        <v>#N/A</v>
      </c>
      <c r="B953" s="11" t="e">
        <f>VLOOKUP(C953,'Summation Index'!$A$2:$B$9956,2,FALSE)</f>
        <v>#N/A</v>
      </c>
      <c r="J953" s="51"/>
      <c r="K953" s="51"/>
      <c r="L953" s="51"/>
      <c r="M953" s="51"/>
      <c r="N953" s="51"/>
      <c r="O953" s="48"/>
      <c r="P953" s="48"/>
    </row>
    <row r="954" spans="1:23">
      <c r="A954" s="11" t="e">
        <f t="shared" si="14"/>
        <v>#N/A</v>
      </c>
      <c r="B954" s="11" t="e">
        <f>VLOOKUP(C954,'Summation Index'!$A$2:$B$9956,2,FALSE)</f>
        <v>#N/A</v>
      </c>
      <c r="J954" s="51"/>
      <c r="K954" s="51"/>
      <c r="L954" s="51"/>
      <c r="M954" s="51"/>
      <c r="N954" s="51"/>
      <c r="O954" s="48"/>
      <c r="P954" s="48"/>
    </row>
    <row r="955" spans="1:23">
      <c r="A955" s="11" t="e">
        <f t="shared" si="14"/>
        <v>#N/A</v>
      </c>
      <c r="B955" s="11" t="e">
        <f>VLOOKUP(C955,'Summation Index'!$A$2:$B$9956,2,FALSE)</f>
        <v>#N/A</v>
      </c>
      <c r="J955" s="51"/>
      <c r="K955" s="51"/>
      <c r="L955" s="51"/>
      <c r="M955" s="51"/>
      <c r="N955" s="51"/>
      <c r="O955" s="48"/>
      <c r="P955" s="48"/>
    </row>
    <row r="956" spans="1:23">
      <c r="A956" s="11" t="e">
        <f t="shared" si="14"/>
        <v>#N/A</v>
      </c>
      <c r="B956" s="11" t="e">
        <f>VLOOKUP(C956,'Summation Index'!$A$2:$B$9956,2,FALSE)</f>
        <v>#N/A</v>
      </c>
      <c r="J956" s="51"/>
      <c r="K956" s="51"/>
      <c r="L956" s="51"/>
      <c r="M956" s="51"/>
      <c r="N956" s="51"/>
      <c r="O956" s="48"/>
      <c r="P956" s="48"/>
    </row>
    <row r="957" spans="1:23">
      <c r="A957" s="11" t="e">
        <f t="shared" si="14"/>
        <v>#N/A</v>
      </c>
      <c r="B957" s="11" t="e">
        <f>VLOOKUP(C957,'Summation Index'!$A$2:$B$9956,2,FALSE)</f>
        <v>#N/A</v>
      </c>
      <c r="J957" s="51"/>
      <c r="K957" s="51"/>
      <c r="L957" s="51"/>
      <c r="M957" s="51"/>
      <c r="N957" s="51"/>
      <c r="O957" s="48"/>
      <c r="P957" s="48"/>
    </row>
    <row r="958" spans="1:23">
      <c r="A958" s="11" t="e">
        <f t="shared" si="14"/>
        <v>#N/A</v>
      </c>
      <c r="B958" s="11" t="e">
        <f>VLOOKUP(C958,'Summation Index'!$A$2:$B$9956,2,FALSE)</f>
        <v>#N/A</v>
      </c>
      <c r="J958" s="51"/>
      <c r="K958" s="51"/>
      <c r="L958" s="51"/>
      <c r="M958" s="51"/>
      <c r="N958" s="51"/>
      <c r="O958" s="48"/>
      <c r="P958" s="48"/>
    </row>
    <row r="959" spans="1:23">
      <c r="A959" s="11" t="e">
        <f t="shared" si="14"/>
        <v>#N/A</v>
      </c>
      <c r="B959" s="11" t="e">
        <f>VLOOKUP(C959,'Summation Index'!$A$2:$B$9956,2,FALSE)</f>
        <v>#N/A</v>
      </c>
      <c r="J959" s="51"/>
      <c r="K959" s="51"/>
      <c r="L959" s="51"/>
      <c r="M959" s="51"/>
      <c r="N959" s="51"/>
      <c r="O959" s="48"/>
      <c r="P959" s="48"/>
    </row>
    <row r="960" spans="1:23">
      <c r="A960" s="11" t="e">
        <f t="shared" si="14"/>
        <v>#N/A</v>
      </c>
      <c r="B960" s="11" t="e">
        <f>VLOOKUP(C960,'Summation Index'!$A$2:$B$9956,2,FALSE)</f>
        <v>#N/A</v>
      </c>
      <c r="J960" s="51"/>
      <c r="K960" s="51"/>
      <c r="L960" s="51"/>
      <c r="M960" s="51"/>
      <c r="N960" s="51"/>
      <c r="O960" s="48"/>
      <c r="P960" s="48"/>
    </row>
    <row r="961" spans="1:16">
      <c r="A961" s="11" t="e">
        <f t="shared" si="14"/>
        <v>#N/A</v>
      </c>
      <c r="B961" s="11" t="e">
        <f>VLOOKUP(C961,'Summation Index'!$A$2:$B$9956,2,FALSE)</f>
        <v>#N/A</v>
      </c>
      <c r="J961" s="51"/>
      <c r="K961" s="51"/>
      <c r="L961" s="51"/>
      <c r="M961" s="51"/>
      <c r="N961" s="51"/>
      <c r="O961" s="48"/>
      <c r="P961" s="48"/>
    </row>
    <row r="962" spans="1:16">
      <c r="A962" s="11" t="e">
        <f t="shared" si="14"/>
        <v>#N/A</v>
      </c>
      <c r="B962" s="11" t="e">
        <f>VLOOKUP(C962,'Summation Index'!$A$2:$B$9956,2,FALSE)</f>
        <v>#N/A</v>
      </c>
      <c r="J962" s="51"/>
      <c r="K962" s="51"/>
      <c r="L962" s="51"/>
      <c r="M962" s="51"/>
      <c r="N962" s="51"/>
      <c r="O962" s="48"/>
      <c r="P962" s="48"/>
    </row>
    <row r="963" spans="1:16">
      <c r="A963" s="11" t="e">
        <f t="shared" si="14"/>
        <v>#N/A</v>
      </c>
      <c r="B963" s="11" t="e">
        <f>VLOOKUP(C963,'Summation Index'!$A$2:$B$9956,2,FALSE)</f>
        <v>#N/A</v>
      </c>
      <c r="J963" s="51"/>
      <c r="K963" s="51"/>
      <c r="L963" s="51"/>
      <c r="M963" s="51"/>
      <c r="N963" s="51"/>
      <c r="O963" s="48"/>
      <c r="P963" s="48"/>
    </row>
    <row r="964" spans="1:16">
      <c r="A964" s="11" t="e">
        <f t="shared" si="14"/>
        <v>#N/A</v>
      </c>
      <c r="B964" s="11" t="e">
        <f>VLOOKUP(C964,'Summation Index'!$A$2:$B$9956,2,FALSE)</f>
        <v>#N/A</v>
      </c>
      <c r="J964" s="51"/>
      <c r="K964" s="51"/>
      <c r="L964" s="51"/>
      <c r="M964" s="51"/>
      <c r="N964" s="51"/>
      <c r="O964" s="48"/>
      <c r="P964" s="48"/>
    </row>
    <row r="965" spans="1:16">
      <c r="A965" s="11" t="e">
        <f t="shared" si="14"/>
        <v>#N/A</v>
      </c>
      <c r="B965" s="11" t="e">
        <f>VLOOKUP(C965,'Summation Index'!$A$2:$B$9956,2,FALSE)</f>
        <v>#N/A</v>
      </c>
      <c r="J965" s="51"/>
      <c r="K965" s="51"/>
      <c r="L965" s="51"/>
      <c r="M965" s="51"/>
      <c r="N965" s="51"/>
      <c r="O965" s="48"/>
      <c r="P965" s="48"/>
    </row>
    <row r="966" spans="1:16">
      <c r="A966" s="11" t="e">
        <f t="shared" si="14"/>
        <v>#N/A</v>
      </c>
      <c r="B966" s="11" t="e">
        <f>VLOOKUP(C966,'Summation Index'!$A$2:$B$9956,2,FALSE)</f>
        <v>#N/A</v>
      </c>
      <c r="J966" s="51"/>
      <c r="K966" s="51"/>
      <c r="L966" s="51"/>
      <c r="M966" s="51"/>
      <c r="N966" s="51"/>
      <c r="O966" s="48"/>
      <c r="P966" s="48"/>
    </row>
    <row r="967" spans="1:16">
      <c r="A967" s="11" t="e">
        <f t="shared" si="14"/>
        <v>#N/A</v>
      </c>
      <c r="B967" s="11" t="e">
        <f>VLOOKUP(C967,'Summation Index'!$A$2:$B$9956,2,FALSE)</f>
        <v>#N/A</v>
      </c>
      <c r="J967" s="51"/>
      <c r="K967" s="51"/>
      <c r="L967" s="51"/>
      <c r="M967" s="51"/>
      <c r="N967" s="51"/>
      <c r="O967" s="48"/>
      <c r="P967" s="48"/>
    </row>
    <row r="968" spans="1:16">
      <c r="A968" s="11" t="e">
        <f t="shared" si="14"/>
        <v>#N/A</v>
      </c>
      <c r="B968" s="11" t="e">
        <f>VLOOKUP(C968,'Summation Index'!$A$2:$B$9956,2,FALSE)</f>
        <v>#N/A</v>
      </c>
      <c r="J968" s="51"/>
      <c r="K968" s="51"/>
      <c r="L968" s="51"/>
      <c r="M968" s="51"/>
      <c r="N968" s="51"/>
      <c r="O968" s="48"/>
      <c r="P968" s="48"/>
    </row>
    <row r="969" spans="1:16">
      <c r="A969" s="11" t="e">
        <f t="shared" si="14"/>
        <v>#N/A</v>
      </c>
      <c r="B969" s="11" t="e">
        <f>VLOOKUP(C969,'Summation Index'!$A$2:$B$9956,2,FALSE)</f>
        <v>#N/A</v>
      </c>
      <c r="J969" s="51"/>
      <c r="K969" s="51"/>
      <c r="L969" s="51"/>
      <c r="M969" s="51"/>
      <c r="N969" s="51"/>
      <c r="O969" s="48"/>
      <c r="P969" s="48"/>
    </row>
    <row r="970" spans="1:16">
      <c r="A970" s="11" t="e">
        <f t="shared" si="14"/>
        <v>#N/A</v>
      </c>
      <c r="B970" s="11" t="e">
        <f>VLOOKUP(C970,'Summation Index'!$A$2:$B$9956,2,FALSE)</f>
        <v>#N/A</v>
      </c>
      <c r="J970" s="51"/>
      <c r="K970" s="51"/>
      <c r="L970" s="51"/>
      <c r="M970" s="51"/>
      <c r="N970" s="51"/>
      <c r="O970" s="48"/>
      <c r="P970" s="48"/>
    </row>
    <row r="971" spans="1:16">
      <c r="A971" s="11" t="e">
        <f t="shared" si="14"/>
        <v>#N/A</v>
      </c>
      <c r="B971" s="11" t="e">
        <f>VLOOKUP(C971,'Summation Index'!$A$2:$B$9956,2,FALSE)</f>
        <v>#N/A</v>
      </c>
      <c r="J971" s="51"/>
      <c r="K971" s="51"/>
      <c r="L971" s="51"/>
      <c r="M971" s="51"/>
      <c r="N971" s="51"/>
      <c r="O971" s="48"/>
      <c r="P971" s="48"/>
    </row>
    <row r="972" spans="1:16">
      <c r="A972" s="11" t="e">
        <f t="shared" si="14"/>
        <v>#N/A</v>
      </c>
      <c r="B972" s="11" t="e">
        <f>VLOOKUP(C972,'Summation Index'!$A$2:$B$9956,2,FALSE)</f>
        <v>#N/A</v>
      </c>
      <c r="J972" s="51"/>
      <c r="K972" s="51"/>
      <c r="L972" s="51"/>
      <c r="M972" s="51"/>
      <c r="N972" s="51"/>
      <c r="O972" s="48"/>
      <c r="P972" s="48"/>
    </row>
    <row r="973" spans="1:16">
      <c r="A973" s="11" t="e">
        <f t="shared" si="14"/>
        <v>#N/A</v>
      </c>
      <c r="B973" s="11" t="e">
        <f>VLOOKUP(C973,'Summation Index'!$A$2:$B$9956,2,FALSE)</f>
        <v>#N/A</v>
      </c>
      <c r="J973" s="51"/>
      <c r="K973" s="51"/>
      <c r="L973" s="51"/>
      <c r="M973" s="51"/>
      <c r="N973" s="51"/>
      <c r="O973" s="48"/>
      <c r="P973" s="48"/>
    </row>
    <row r="974" spans="1:16">
      <c r="A974" s="11" t="e">
        <f t="shared" si="14"/>
        <v>#N/A</v>
      </c>
      <c r="B974" s="11" t="e">
        <f>VLOOKUP(C974,'Summation Index'!$A$2:$B$9956,2,FALSE)</f>
        <v>#N/A</v>
      </c>
      <c r="J974" s="51"/>
      <c r="K974" s="51"/>
      <c r="L974" s="51"/>
      <c r="M974" s="51"/>
      <c r="N974" s="51"/>
      <c r="O974" s="48"/>
      <c r="P974" s="48"/>
    </row>
    <row r="975" spans="1:16">
      <c r="A975" s="11" t="e">
        <f t="shared" ref="A975:A1038" si="15">B975&amp;"&amp;"&amp;F975</f>
        <v>#N/A</v>
      </c>
      <c r="B975" s="11" t="e">
        <f>VLOOKUP(C975,'Summation Index'!$A$2:$B$9956,2,FALSE)</f>
        <v>#N/A</v>
      </c>
      <c r="J975" s="51"/>
      <c r="K975" s="51"/>
      <c r="L975" s="51"/>
      <c r="M975" s="51"/>
      <c r="N975" s="51"/>
      <c r="O975" s="48"/>
      <c r="P975" s="48"/>
    </row>
    <row r="976" spans="1:16">
      <c r="A976" s="11" t="e">
        <f t="shared" si="15"/>
        <v>#N/A</v>
      </c>
      <c r="B976" s="11" t="e">
        <f>VLOOKUP(C976,'Summation Index'!$A$2:$B$9956,2,FALSE)</f>
        <v>#N/A</v>
      </c>
      <c r="J976" s="51"/>
      <c r="K976" s="51"/>
      <c r="L976" s="51"/>
      <c r="M976" s="51"/>
      <c r="N976" s="51"/>
      <c r="O976" s="48"/>
      <c r="P976" s="48"/>
    </row>
    <row r="977" spans="1:16">
      <c r="A977" s="11" t="e">
        <f t="shared" si="15"/>
        <v>#N/A</v>
      </c>
      <c r="B977" s="11" t="e">
        <f>VLOOKUP(C977,'Summation Index'!$A$2:$B$9956,2,FALSE)</f>
        <v>#N/A</v>
      </c>
      <c r="J977" s="51"/>
      <c r="K977" s="51"/>
      <c r="L977" s="51"/>
      <c r="M977" s="51"/>
      <c r="N977" s="51"/>
      <c r="O977" s="48"/>
      <c r="P977" s="48"/>
    </row>
    <row r="978" spans="1:16">
      <c r="A978" s="11" t="e">
        <f t="shared" si="15"/>
        <v>#N/A</v>
      </c>
      <c r="B978" s="11" t="e">
        <f>VLOOKUP(C978,'Summation Index'!$A$2:$B$9956,2,FALSE)</f>
        <v>#N/A</v>
      </c>
      <c r="J978" s="51"/>
      <c r="K978" s="51"/>
      <c r="L978" s="51"/>
      <c r="M978" s="51"/>
      <c r="N978" s="51"/>
      <c r="O978" s="48"/>
      <c r="P978" s="48"/>
    </row>
    <row r="979" spans="1:16">
      <c r="A979" s="11" t="e">
        <f t="shared" si="15"/>
        <v>#N/A</v>
      </c>
      <c r="B979" s="11" t="e">
        <f>VLOOKUP(C979,'Summation Index'!$A$2:$B$9956,2,FALSE)</f>
        <v>#N/A</v>
      </c>
      <c r="J979" s="51"/>
      <c r="K979" s="51"/>
      <c r="L979" s="51"/>
      <c r="M979" s="51"/>
      <c r="N979" s="51"/>
      <c r="O979" s="48"/>
      <c r="P979" s="48"/>
    </row>
    <row r="980" spans="1:16">
      <c r="A980" s="11" t="e">
        <f t="shared" si="15"/>
        <v>#N/A</v>
      </c>
      <c r="B980" s="11" t="e">
        <f>VLOOKUP(C980,'Summation Index'!$A$2:$B$9956,2,FALSE)</f>
        <v>#N/A</v>
      </c>
      <c r="J980" s="51"/>
      <c r="K980" s="51"/>
      <c r="L980" s="51"/>
      <c r="M980" s="51"/>
      <c r="N980" s="51"/>
      <c r="O980" s="48"/>
      <c r="P980" s="48"/>
    </row>
    <row r="981" spans="1:16">
      <c r="A981" s="11" t="e">
        <f t="shared" si="15"/>
        <v>#N/A</v>
      </c>
      <c r="B981" s="11" t="e">
        <f>VLOOKUP(C981,'Summation Index'!$A$2:$B$9956,2,FALSE)</f>
        <v>#N/A</v>
      </c>
      <c r="J981" s="51"/>
      <c r="K981" s="51"/>
      <c r="L981" s="51"/>
      <c r="M981" s="51"/>
      <c r="N981" s="51"/>
      <c r="O981" s="48"/>
      <c r="P981" s="48"/>
    </row>
    <row r="982" spans="1:16">
      <c r="A982" s="11" t="e">
        <f t="shared" si="15"/>
        <v>#N/A</v>
      </c>
      <c r="B982" s="11" t="e">
        <f>VLOOKUP(C982,'Summation Index'!$A$2:$B$9956,2,FALSE)</f>
        <v>#N/A</v>
      </c>
      <c r="J982" s="51"/>
      <c r="K982" s="51"/>
      <c r="L982" s="51"/>
      <c r="M982" s="51"/>
      <c r="N982" s="51"/>
      <c r="O982" s="48"/>
      <c r="P982" s="48"/>
    </row>
    <row r="983" spans="1:16">
      <c r="A983" s="11" t="e">
        <f t="shared" si="15"/>
        <v>#N/A</v>
      </c>
      <c r="B983" s="11" t="e">
        <f>VLOOKUP(C983,'Summation Index'!$A$2:$B$9956,2,FALSE)</f>
        <v>#N/A</v>
      </c>
      <c r="J983" s="51"/>
      <c r="K983" s="51"/>
      <c r="L983" s="51"/>
      <c r="M983" s="51"/>
      <c r="N983" s="51"/>
      <c r="O983" s="48"/>
      <c r="P983" s="48"/>
    </row>
    <row r="984" spans="1:16">
      <c r="A984" s="11" t="e">
        <f t="shared" si="15"/>
        <v>#N/A</v>
      </c>
      <c r="B984" s="11" t="e">
        <f>VLOOKUP(C984,'Summation Index'!$A$2:$B$9956,2,FALSE)</f>
        <v>#N/A</v>
      </c>
      <c r="J984" s="51"/>
      <c r="K984" s="51"/>
      <c r="L984" s="51"/>
      <c r="M984" s="51"/>
      <c r="N984" s="51"/>
      <c r="O984" s="48"/>
      <c r="P984" s="48"/>
    </row>
    <row r="985" spans="1:16">
      <c r="A985" s="11" t="e">
        <f t="shared" si="15"/>
        <v>#N/A</v>
      </c>
      <c r="B985" s="11" t="e">
        <f>VLOOKUP(C985,'Summation Index'!$A$2:$B$9956,2,FALSE)</f>
        <v>#N/A</v>
      </c>
      <c r="J985" s="51"/>
      <c r="K985" s="51"/>
      <c r="L985" s="51"/>
      <c r="M985" s="51"/>
      <c r="N985" s="51"/>
      <c r="O985" s="48"/>
      <c r="P985" s="48"/>
    </row>
    <row r="986" spans="1:16">
      <c r="A986" s="11" t="e">
        <f t="shared" si="15"/>
        <v>#N/A</v>
      </c>
      <c r="B986" s="11" t="e">
        <f>VLOOKUP(C986,'Summation Index'!$A$2:$B$9956,2,FALSE)</f>
        <v>#N/A</v>
      </c>
      <c r="J986" s="51"/>
      <c r="K986" s="51"/>
      <c r="L986" s="51"/>
      <c r="M986" s="51"/>
      <c r="N986" s="51"/>
      <c r="O986" s="48"/>
      <c r="P986" s="48"/>
    </row>
    <row r="987" spans="1:16">
      <c r="A987" s="11" t="e">
        <f t="shared" si="15"/>
        <v>#N/A</v>
      </c>
      <c r="B987" s="11" t="e">
        <f>VLOOKUP(C987,'Summation Index'!$A$2:$B$9956,2,FALSE)</f>
        <v>#N/A</v>
      </c>
      <c r="J987" s="51"/>
      <c r="K987" s="51"/>
      <c r="L987" s="51"/>
      <c r="M987" s="51"/>
      <c r="N987" s="51"/>
      <c r="O987" s="48"/>
      <c r="P987" s="48"/>
    </row>
    <row r="988" spans="1:16">
      <c r="A988" s="11" t="e">
        <f t="shared" si="15"/>
        <v>#N/A</v>
      </c>
      <c r="B988" s="11" t="e">
        <f>VLOOKUP(C988,'Summation Index'!$A$2:$B$9956,2,FALSE)</f>
        <v>#N/A</v>
      </c>
      <c r="J988" s="51"/>
      <c r="K988" s="51"/>
      <c r="L988" s="51"/>
      <c r="M988" s="51"/>
      <c r="N988" s="51"/>
      <c r="O988" s="48"/>
      <c r="P988" s="48"/>
    </row>
    <row r="989" spans="1:16">
      <c r="A989" s="11" t="e">
        <f t="shared" si="15"/>
        <v>#N/A</v>
      </c>
      <c r="B989" s="11" t="e">
        <f>VLOOKUP(C989,'Summation Index'!$A$2:$B$9956,2,FALSE)</f>
        <v>#N/A</v>
      </c>
      <c r="J989" s="51"/>
      <c r="K989" s="51"/>
      <c r="L989" s="51"/>
      <c r="M989" s="51"/>
      <c r="N989" s="51"/>
      <c r="O989" s="48"/>
      <c r="P989" s="48"/>
    </row>
    <row r="990" spans="1:16">
      <c r="A990" s="11" t="e">
        <f t="shared" si="15"/>
        <v>#N/A</v>
      </c>
      <c r="B990" s="11" t="e">
        <f>VLOOKUP(C990,'Summation Index'!$A$2:$B$9956,2,FALSE)</f>
        <v>#N/A</v>
      </c>
      <c r="J990" s="51"/>
      <c r="K990" s="51"/>
      <c r="L990" s="51"/>
      <c r="M990" s="51"/>
      <c r="N990" s="51"/>
      <c r="O990" s="48"/>
      <c r="P990" s="48"/>
    </row>
    <row r="991" spans="1:16">
      <c r="A991" s="11" t="e">
        <f t="shared" si="15"/>
        <v>#N/A</v>
      </c>
      <c r="B991" s="11" t="e">
        <f>VLOOKUP(C991,'Summation Index'!$A$2:$B$9956,2,FALSE)</f>
        <v>#N/A</v>
      </c>
      <c r="J991" s="51"/>
      <c r="K991" s="51"/>
      <c r="L991" s="51"/>
      <c r="M991" s="51"/>
      <c r="N991" s="51"/>
      <c r="O991" s="48"/>
      <c r="P991" s="48"/>
    </row>
    <row r="992" spans="1:16">
      <c r="A992" s="11" t="e">
        <f t="shared" si="15"/>
        <v>#N/A</v>
      </c>
      <c r="B992" s="11" t="e">
        <f>VLOOKUP(C992,'Summation Index'!$A$2:$B$9956,2,FALSE)</f>
        <v>#N/A</v>
      </c>
      <c r="J992" s="51"/>
      <c r="K992" s="51"/>
      <c r="L992" s="51"/>
      <c r="M992" s="51"/>
      <c r="N992" s="51"/>
      <c r="O992" s="48"/>
      <c r="P992" s="48"/>
    </row>
    <row r="993" spans="1:16">
      <c r="A993" s="11" t="e">
        <f t="shared" si="15"/>
        <v>#N/A</v>
      </c>
      <c r="B993" s="11" t="e">
        <f>VLOOKUP(C993,'Summation Index'!$A$2:$B$9956,2,FALSE)</f>
        <v>#N/A</v>
      </c>
      <c r="J993" s="51"/>
      <c r="K993" s="51"/>
      <c r="L993" s="51"/>
      <c r="M993" s="51"/>
      <c r="N993" s="51"/>
      <c r="O993" s="48"/>
      <c r="P993" s="48"/>
    </row>
    <row r="994" spans="1:16">
      <c r="A994" s="11" t="e">
        <f t="shared" si="15"/>
        <v>#N/A</v>
      </c>
      <c r="B994" s="11" t="e">
        <f>VLOOKUP(C994,'Summation Index'!$A$2:$B$9956,2,FALSE)</f>
        <v>#N/A</v>
      </c>
      <c r="J994" s="51"/>
      <c r="K994" s="51"/>
      <c r="L994" s="51"/>
      <c r="M994" s="51"/>
      <c r="N994" s="51"/>
      <c r="O994" s="48"/>
      <c r="P994" s="48"/>
    </row>
    <row r="995" spans="1:16">
      <c r="A995" s="11" t="e">
        <f t="shared" si="15"/>
        <v>#N/A</v>
      </c>
      <c r="B995" s="11" t="e">
        <f>VLOOKUP(C995,'Summation Index'!$A$2:$B$9956,2,FALSE)</f>
        <v>#N/A</v>
      </c>
      <c r="J995" s="51"/>
      <c r="K995" s="51"/>
      <c r="L995" s="51"/>
      <c r="M995" s="51"/>
      <c r="N995" s="51"/>
      <c r="O995" s="48"/>
      <c r="P995" s="48"/>
    </row>
    <row r="996" spans="1:16">
      <c r="A996" s="11" t="e">
        <f t="shared" si="15"/>
        <v>#N/A</v>
      </c>
      <c r="B996" s="11" t="e">
        <f>VLOOKUP(C996,'Summation Index'!$A$2:$B$9956,2,FALSE)</f>
        <v>#N/A</v>
      </c>
      <c r="J996" s="51"/>
      <c r="K996" s="51"/>
      <c r="L996" s="51"/>
      <c r="M996" s="51"/>
      <c r="N996" s="51"/>
      <c r="O996" s="48"/>
      <c r="P996" s="48"/>
    </row>
    <row r="997" spans="1:16">
      <c r="A997" s="11" t="e">
        <f t="shared" si="15"/>
        <v>#N/A</v>
      </c>
      <c r="B997" s="11" t="e">
        <f>VLOOKUP(C997,'Summation Index'!$A$2:$B$9956,2,FALSE)</f>
        <v>#N/A</v>
      </c>
      <c r="J997" s="51"/>
      <c r="K997" s="51"/>
      <c r="L997" s="51"/>
      <c r="M997" s="51"/>
      <c r="N997" s="51"/>
      <c r="O997" s="48"/>
      <c r="P997" s="48"/>
    </row>
    <row r="998" spans="1:16">
      <c r="A998" s="11" t="e">
        <f t="shared" si="15"/>
        <v>#N/A</v>
      </c>
      <c r="B998" s="11" t="e">
        <f>VLOOKUP(C998,'Summation Index'!$A$2:$B$9956,2,FALSE)</f>
        <v>#N/A</v>
      </c>
      <c r="J998" s="51"/>
      <c r="K998" s="51"/>
      <c r="L998" s="51"/>
      <c r="M998" s="51"/>
      <c r="N998" s="51"/>
      <c r="O998" s="48"/>
      <c r="P998" s="48"/>
    </row>
    <row r="999" spans="1:16">
      <c r="A999" s="11" t="e">
        <f t="shared" si="15"/>
        <v>#N/A</v>
      </c>
      <c r="B999" s="11" t="e">
        <f>VLOOKUP(C999,'Summation Index'!$A$2:$B$9956,2,FALSE)</f>
        <v>#N/A</v>
      </c>
      <c r="J999" s="51"/>
      <c r="K999" s="51"/>
      <c r="L999" s="51"/>
      <c r="M999" s="51"/>
      <c r="N999" s="51"/>
      <c r="O999" s="48"/>
      <c r="P999" s="48"/>
    </row>
    <row r="1000" spans="1:16">
      <c r="A1000" s="11" t="e">
        <f t="shared" si="15"/>
        <v>#N/A</v>
      </c>
      <c r="B1000" s="11" t="e">
        <f>VLOOKUP(C1000,'Summation Index'!$A$2:$B$9956,2,FALSE)</f>
        <v>#N/A</v>
      </c>
      <c r="J1000" s="51"/>
      <c r="K1000" s="51"/>
      <c r="L1000" s="51"/>
      <c r="M1000" s="51"/>
      <c r="N1000" s="51"/>
      <c r="O1000" s="48"/>
      <c r="P1000" s="48"/>
    </row>
    <row r="1001" spans="1:16">
      <c r="A1001" s="11" t="e">
        <f t="shared" si="15"/>
        <v>#N/A</v>
      </c>
      <c r="B1001" s="11" t="e">
        <f>VLOOKUP(C1001,'Summation Index'!$A$2:$B$9956,2,FALSE)</f>
        <v>#N/A</v>
      </c>
      <c r="J1001" s="51"/>
      <c r="K1001" s="51"/>
      <c r="L1001" s="51"/>
      <c r="M1001" s="51"/>
      <c r="N1001" s="51"/>
      <c r="O1001" s="48"/>
      <c r="P1001" s="48"/>
    </row>
    <row r="1002" spans="1:16">
      <c r="A1002" s="11" t="e">
        <f t="shared" si="15"/>
        <v>#N/A</v>
      </c>
      <c r="B1002" s="11" t="e">
        <f>VLOOKUP(C1002,'Summation Index'!$A$2:$B$9956,2,FALSE)</f>
        <v>#N/A</v>
      </c>
      <c r="J1002" s="51"/>
      <c r="K1002" s="51"/>
      <c r="L1002" s="51"/>
      <c r="M1002" s="51"/>
      <c r="N1002" s="51"/>
      <c r="O1002" s="48"/>
      <c r="P1002" s="48"/>
    </row>
    <row r="1003" spans="1:16">
      <c r="A1003" s="11" t="e">
        <f t="shared" si="15"/>
        <v>#N/A</v>
      </c>
      <c r="B1003" s="11" t="e">
        <f>VLOOKUP(C1003,'Summation Index'!$A$2:$B$9956,2,FALSE)</f>
        <v>#N/A</v>
      </c>
      <c r="J1003" s="51"/>
      <c r="K1003" s="51"/>
      <c r="L1003" s="51"/>
      <c r="M1003" s="51"/>
      <c r="N1003" s="51"/>
      <c r="O1003" s="48"/>
      <c r="P1003" s="48"/>
    </row>
    <row r="1004" spans="1:16">
      <c r="A1004" s="11" t="e">
        <f t="shared" si="15"/>
        <v>#N/A</v>
      </c>
      <c r="B1004" s="11" t="e">
        <f>VLOOKUP(C1004,'Summation Index'!$A$2:$B$9956,2,FALSE)</f>
        <v>#N/A</v>
      </c>
      <c r="J1004" s="51"/>
      <c r="K1004" s="51"/>
      <c r="L1004" s="51"/>
      <c r="M1004" s="51"/>
      <c r="N1004" s="51"/>
      <c r="O1004" s="48"/>
      <c r="P1004" s="48"/>
    </row>
    <row r="1005" spans="1:16">
      <c r="A1005" s="11" t="e">
        <f t="shared" si="15"/>
        <v>#N/A</v>
      </c>
      <c r="B1005" s="11" t="e">
        <f>VLOOKUP(C1005,'Summation Index'!$A$2:$B$9956,2,FALSE)</f>
        <v>#N/A</v>
      </c>
      <c r="J1005" s="51"/>
      <c r="K1005" s="51"/>
      <c r="L1005" s="51"/>
      <c r="M1005" s="51"/>
      <c r="N1005" s="51"/>
      <c r="O1005" s="48"/>
      <c r="P1005" s="48"/>
    </row>
    <row r="1006" spans="1:16">
      <c r="A1006" s="11" t="e">
        <f t="shared" si="15"/>
        <v>#N/A</v>
      </c>
      <c r="B1006" s="11" t="e">
        <f>VLOOKUP(C1006,'Summation Index'!$A$2:$B$9956,2,FALSE)</f>
        <v>#N/A</v>
      </c>
      <c r="J1006" s="51"/>
      <c r="K1006" s="51"/>
      <c r="L1006" s="51"/>
      <c r="M1006" s="51"/>
      <c r="N1006" s="51"/>
      <c r="O1006" s="48"/>
      <c r="P1006" s="48"/>
    </row>
    <row r="1007" spans="1:16">
      <c r="A1007" s="11" t="e">
        <f t="shared" si="15"/>
        <v>#N/A</v>
      </c>
      <c r="B1007" s="11" t="e">
        <f>VLOOKUP(C1007,'Summation Index'!$A$2:$B$9956,2,FALSE)</f>
        <v>#N/A</v>
      </c>
      <c r="J1007" s="51"/>
      <c r="K1007" s="51"/>
      <c r="L1007" s="51"/>
      <c r="M1007" s="51"/>
      <c r="N1007" s="51"/>
      <c r="O1007" s="48"/>
      <c r="P1007" s="48"/>
    </row>
    <row r="1008" spans="1:16">
      <c r="A1008" s="11" t="e">
        <f t="shared" si="15"/>
        <v>#N/A</v>
      </c>
      <c r="B1008" s="11" t="e">
        <f>VLOOKUP(C1008,'Summation Index'!$A$2:$B$9956,2,FALSE)</f>
        <v>#N/A</v>
      </c>
      <c r="J1008" s="51"/>
      <c r="K1008" s="51"/>
      <c r="L1008" s="51"/>
      <c r="M1008" s="51"/>
      <c r="N1008" s="51"/>
      <c r="O1008" s="48"/>
      <c r="P1008" s="48"/>
    </row>
    <row r="1009" spans="1:16">
      <c r="A1009" s="11" t="e">
        <f t="shared" si="15"/>
        <v>#N/A</v>
      </c>
      <c r="B1009" s="11" t="e">
        <f>VLOOKUP(C1009,'Summation Index'!$A$2:$B$9956,2,FALSE)</f>
        <v>#N/A</v>
      </c>
      <c r="J1009" s="51"/>
      <c r="K1009" s="51"/>
      <c r="L1009" s="51"/>
      <c r="M1009" s="51"/>
      <c r="N1009" s="51"/>
      <c r="O1009" s="48"/>
      <c r="P1009" s="48"/>
    </row>
    <row r="1010" spans="1:16">
      <c r="A1010" s="11" t="e">
        <f t="shared" si="15"/>
        <v>#N/A</v>
      </c>
      <c r="B1010" s="11" t="e">
        <f>VLOOKUP(C1010,'Summation Index'!$A$2:$B$9956,2,FALSE)</f>
        <v>#N/A</v>
      </c>
      <c r="J1010" s="51"/>
      <c r="K1010" s="51"/>
      <c r="L1010" s="51"/>
      <c r="M1010" s="51"/>
      <c r="N1010" s="51"/>
      <c r="O1010" s="48"/>
      <c r="P1010" s="48"/>
    </row>
    <row r="1011" spans="1:16">
      <c r="A1011" s="11" t="e">
        <f t="shared" si="15"/>
        <v>#N/A</v>
      </c>
      <c r="B1011" s="11" t="e">
        <f>VLOOKUP(C1011,'Summation Index'!$A$2:$B$9956,2,FALSE)</f>
        <v>#N/A</v>
      </c>
      <c r="J1011" s="51"/>
      <c r="K1011" s="51"/>
      <c r="L1011" s="51"/>
      <c r="M1011" s="51"/>
      <c r="N1011" s="51"/>
      <c r="O1011" s="48"/>
      <c r="P1011" s="48"/>
    </row>
    <row r="1012" spans="1:16">
      <c r="A1012" s="11" t="e">
        <f t="shared" si="15"/>
        <v>#N/A</v>
      </c>
      <c r="B1012" s="11" t="e">
        <f>VLOOKUP(C1012,'Summation Index'!$A$2:$B$9956,2,FALSE)</f>
        <v>#N/A</v>
      </c>
      <c r="J1012" s="51"/>
      <c r="K1012" s="51"/>
      <c r="L1012" s="51"/>
      <c r="M1012" s="51"/>
      <c r="N1012" s="51"/>
      <c r="O1012" s="48"/>
      <c r="P1012" s="48"/>
    </row>
    <row r="1013" spans="1:16">
      <c r="A1013" s="11" t="e">
        <f t="shared" si="15"/>
        <v>#N/A</v>
      </c>
      <c r="B1013" s="11" t="e">
        <f>VLOOKUP(C1013,'Summation Index'!$A$2:$B$9956,2,FALSE)</f>
        <v>#N/A</v>
      </c>
      <c r="J1013" s="51"/>
      <c r="K1013" s="51"/>
      <c r="L1013" s="51"/>
      <c r="M1013" s="51"/>
      <c r="N1013" s="51"/>
      <c r="O1013" s="48"/>
      <c r="P1013" s="48"/>
    </row>
    <row r="1014" spans="1:16">
      <c r="A1014" s="11" t="e">
        <f t="shared" si="15"/>
        <v>#N/A</v>
      </c>
      <c r="B1014" s="11" t="e">
        <f>VLOOKUP(C1014,'Summation Index'!$A$2:$B$9956,2,FALSE)</f>
        <v>#N/A</v>
      </c>
      <c r="J1014" s="51"/>
      <c r="K1014" s="51"/>
      <c r="L1014" s="51"/>
      <c r="M1014" s="51"/>
      <c r="N1014" s="51"/>
      <c r="O1014" s="48"/>
      <c r="P1014" s="48"/>
    </row>
    <row r="1015" spans="1:16">
      <c r="A1015" s="11" t="e">
        <f t="shared" si="15"/>
        <v>#N/A</v>
      </c>
      <c r="B1015" s="11" t="e">
        <f>VLOOKUP(C1015,'Summation Index'!$A$2:$B$9956,2,FALSE)</f>
        <v>#N/A</v>
      </c>
      <c r="J1015" s="51"/>
      <c r="K1015" s="51"/>
      <c r="L1015" s="51"/>
      <c r="M1015" s="51"/>
      <c r="N1015" s="51"/>
      <c r="O1015" s="48"/>
      <c r="P1015" s="48"/>
    </row>
    <row r="1016" spans="1:16">
      <c r="A1016" s="11" t="e">
        <f t="shared" si="15"/>
        <v>#N/A</v>
      </c>
      <c r="B1016" s="11" t="e">
        <f>VLOOKUP(C1016,'Summation Index'!$A$2:$B$9956,2,FALSE)</f>
        <v>#N/A</v>
      </c>
      <c r="J1016" s="51"/>
      <c r="K1016" s="51"/>
      <c r="L1016" s="51"/>
      <c r="M1016" s="51"/>
      <c r="N1016" s="51"/>
      <c r="O1016" s="48"/>
      <c r="P1016" s="48"/>
    </row>
    <row r="1017" spans="1:16">
      <c r="A1017" s="11" t="e">
        <f t="shared" si="15"/>
        <v>#N/A</v>
      </c>
      <c r="B1017" s="11" t="e">
        <f>VLOOKUP(C1017,'Summation Index'!$A$2:$B$9956,2,FALSE)</f>
        <v>#N/A</v>
      </c>
      <c r="J1017" s="51"/>
      <c r="K1017" s="51"/>
      <c r="L1017" s="51"/>
      <c r="M1017" s="51"/>
      <c r="N1017" s="51"/>
      <c r="O1017" s="48"/>
      <c r="P1017" s="48"/>
    </row>
    <row r="1018" spans="1:16">
      <c r="A1018" s="11" t="e">
        <f t="shared" si="15"/>
        <v>#N/A</v>
      </c>
      <c r="B1018" s="11" t="e">
        <f>VLOOKUP(C1018,'Summation Index'!$A$2:$B$9956,2,FALSE)</f>
        <v>#N/A</v>
      </c>
      <c r="J1018" s="51"/>
      <c r="K1018" s="51"/>
      <c r="L1018" s="51"/>
      <c r="M1018" s="51"/>
      <c r="N1018" s="51"/>
      <c r="O1018" s="48"/>
      <c r="P1018" s="48"/>
    </row>
    <row r="1019" spans="1:16">
      <c r="A1019" s="11" t="e">
        <f t="shared" si="15"/>
        <v>#N/A</v>
      </c>
      <c r="B1019" s="11" t="e">
        <f>VLOOKUP(C1019,'Summation Index'!$A$2:$B$9956,2,FALSE)</f>
        <v>#N/A</v>
      </c>
      <c r="J1019" s="51"/>
      <c r="K1019" s="51"/>
      <c r="L1019" s="51"/>
      <c r="M1019" s="51"/>
      <c r="N1019" s="51"/>
      <c r="O1019" s="48"/>
      <c r="P1019" s="48"/>
    </row>
    <row r="1020" spans="1:16">
      <c r="A1020" s="11" t="e">
        <f t="shared" si="15"/>
        <v>#N/A</v>
      </c>
      <c r="B1020" s="11" t="e">
        <f>VLOOKUP(C1020,'Summation Index'!$A$2:$B$9956,2,FALSE)</f>
        <v>#N/A</v>
      </c>
      <c r="J1020" s="51"/>
      <c r="K1020" s="51"/>
      <c r="L1020" s="51"/>
      <c r="M1020" s="51"/>
      <c r="N1020" s="51"/>
      <c r="O1020" s="48"/>
      <c r="P1020" s="48"/>
    </row>
    <row r="1021" spans="1:16">
      <c r="A1021" s="11" t="e">
        <f t="shared" si="15"/>
        <v>#N/A</v>
      </c>
      <c r="B1021" s="11" t="e">
        <f>VLOOKUP(C1021,'Summation Index'!$A$2:$B$9956,2,FALSE)</f>
        <v>#N/A</v>
      </c>
      <c r="J1021" s="51"/>
      <c r="K1021" s="51"/>
      <c r="L1021" s="51"/>
      <c r="M1021" s="51"/>
      <c r="N1021" s="51"/>
      <c r="O1021" s="48"/>
      <c r="P1021" s="48"/>
    </row>
    <row r="1022" spans="1:16">
      <c r="A1022" s="11" t="e">
        <f t="shared" si="15"/>
        <v>#N/A</v>
      </c>
      <c r="B1022" s="11" t="e">
        <f>VLOOKUP(C1022,'Summation Index'!$A$2:$B$9956,2,FALSE)</f>
        <v>#N/A</v>
      </c>
      <c r="J1022" s="51"/>
      <c r="K1022" s="51"/>
      <c r="L1022" s="51"/>
      <c r="M1022" s="51"/>
      <c r="N1022" s="51"/>
      <c r="O1022" s="48"/>
      <c r="P1022" s="48"/>
    </row>
    <row r="1023" spans="1:16">
      <c r="A1023" s="11" t="e">
        <f t="shared" si="15"/>
        <v>#N/A</v>
      </c>
      <c r="B1023" s="11" t="e">
        <f>VLOOKUP(C1023,'Summation Index'!$A$2:$B$9956,2,FALSE)</f>
        <v>#N/A</v>
      </c>
      <c r="J1023" s="51"/>
      <c r="K1023" s="51"/>
      <c r="L1023" s="51"/>
      <c r="M1023" s="51"/>
      <c r="N1023" s="51"/>
      <c r="O1023" s="48"/>
      <c r="P1023" s="48"/>
    </row>
    <row r="1024" spans="1:16">
      <c r="A1024" s="11" t="e">
        <f t="shared" si="15"/>
        <v>#N/A</v>
      </c>
      <c r="B1024" s="11" t="e">
        <f>VLOOKUP(C1024,'Summation Index'!$A$2:$B$9956,2,FALSE)</f>
        <v>#N/A</v>
      </c>
      <c r="J1024" s="51"/>
      <c r="K1024" s="51"/>
      <c r="L1024" s="51"/>
      <c r="M1024" s="51"/>
      <c r="N1024" s="51"/>
      <c r="O1024" s="48"/>
      <c r="P1024" s="48"/>
    </row>
    <row r="1025" spans="1:16">
      <c r="A1025" s="11" t="e">
        <f t="shared" si="15"/>
        <v>#N/A</v>
      </c>
      <c r="B1025" s="11" t="e">
        <f>VLOOKUP(C1025,'Summation Index'!$A$2:$B$9956,2,FALSE)</f>
        <v>#N/A</v>
      </c>
      <c r="J1025" s="51"/>
      <c r="K1025" s="51"/>
      <c r="L1025" s="51"/>
      <c r="M1025" s="51"/>
      <c r="N1025" s="51"/>
      <c r="O1025" s="48"/>
      <c r="P1025" s="48"/>
    </row>
    <row r="1026" spans="1:16">
      <c r="A1026" s="11" t="e">
        <f t="shared" si="15"/>
        <v>#N/A</v>
      </c>
      <c r="B1026" s="11" t="e">
        <f>VLOOKUP(C1026,'Summation Index'!$A$2:$B$9956,2,FALSE)</f>
        <v>#N/A</v>
      </c>
      <c r="J1026" s="51"/>
      <c r="K1026" s="51"/>
      <c r="L1026" s="51"/>
      <c r="M1026" s="51"/>
      <c r="N1026" s="51"/>
      <c r="O1026" s="48"/>
      <c r="P1026" s="48"/>
    </row>
    <row r="1027" spans="1:16">
      <c r="A1027" s="11" t="e">
        <f t="shared" si="15"/>
        <v>#N/A</v>
      </c>
      <c r="B1027" s="11" t="e">
        <f>VLOOKUP(C1027,'Summation Index'!$A$2:$B$9956,2,FALSE)</f>
        <v>#N/A</v>
      </c>
      <c r="J1027" s="51"/>
      <c r="K1027" s="51"/>
      <c r="L1027" s="51"/>
      <c r="M1027" s="51"/>
      <c r="N1027" s="51"/>
      <c r="O1027" s="48"/>
      <c r="P1027" s="48"/>
    </row>
    <row r="1028" spans="1:16">
      <c r="A1028" s="11" t="e">
        <f t="shared" si="15"/>
        <v>#N/A</v>
      </c>
      <c r="B1028" s="11" t="e">
        <f>VLOOKUP(C1028,'Summation Index'!$A$2:$B$9956,2,FALSE)</f>
        <v>#N/A</v>
      </c>
      <c r="J1028" s="51"/>
      <c r="K1028" s="51"/>
      <c r="L1028" s="51"/>
      <c r="M1028" s="51"/>
      <c r="N1028" s="51"/>
      <c r="O1028" s="48"/>
      <c r="P1028" s="48"/>
    </row>
    <row r="1029" spans="1:16">
      <c r="A1029" s="11" t="e">
        <f t="shared" si="15"/>
        <v>#N/A</v>
      </c>
      <c r="B1029" s="11" t="e">
        <f>VLOOKUP(C1029,'Summation Index'!$A$2:$B$9956,2,FALSE)</f>
        <v>#N/A</v>
      </c>
      <c r="J1029" s="51"/>
      <c r="K1029" s="51"/>
      <c r="L1029" s="51"/>
      <c r="M1029" s="51"/>
      <c r="N1029" s="51"/>
      <c r="O1029" s="48"/>
      <c r="P1029" s="48"/>
    </row>
    <row r="1030" spans="1:16">
      <c r="A1030" s="11" t="e">
        <f t="shared" si="15"/>
        <v>#N/A</v>
      </c>
      <c r="B1030" s="11" t="e">
        <f>VLOOKUP(C1030,'Summation Index'!$A$2:$B$9956,2,FALSE)</f>
        <v>#N/A</v>
      </c>
      <c r="J1030" s="51"/>
      <c r="K1030" s="51"/>
      <c r="L1030" s="51"/>
      <c r="M1030" s="51"/>
      <c r="N1030" s="51"/>
      <c r="O1030" s="48"/>
      <c r="P1030" s="48"/>
    </row>
    <row r="1031" spans="1:16">
      <c r="A1031" s="11" t="e">
        <f t="shared" si="15"/>
        <v>#N/A</v>
      </c>
      <c r="B1031" s="11" t="e">
        <f>VLOOKUP(C1031,'Summation Index'!$A$2:$B$9956,2,FALSE)</f>
        <v>#N/A</v>
      </c>
      <c r="J1031" s="51"/>
      <c r="K1031" s="51"/>
      <c r="L1031" s="51"/>
      <c r="M1031" s="51"/>
      <c r="N1031" s="51"/>
      <c r="O1031" s="48"/>
      <c r="P1031" s="48"/>
    </row>
    <row r="1032" spans="1:16">
      <c r="A1032" s="11" t="e">
        <f t="shared" si="15"/>
        <v>#N/A</v>
      </c>
      <c r="B1032" s="11" t="e">
        <f>VLOOKUP(C1032,'Summation Index'!$A$2:$B$9956,2,FALSE)</f>
        <v>#N/A</v>
      </c>
      <c r="J1032" s="51"/>
      <c r="K1032" s="51"/>
      <c r="L1032" s="51"/>
      <c r="M1032" s="51"/>
      <c r="N1032" s="51"/>
      <c r="O1032" s="48"/>
      <c r="P1032" s="48"/>
    </row>
    <row r="1033" spans="1:16">
      <c r="A1033" s="11" t="e">
        <f t="shared" si="15"/>
        <v>#N/A</v>
      </c>
      <c r="B1033" s="11" t="e">
        <f>VLOOKUP(C1033,'Summation Index'!$A$2:$B$9956,2,FALSE)</f>
        <v>#N/A</v>
      </c>
      <c r="J1033" s="51"/>
      <c r="K1033" s="51"/>
      <c r="L1033" s="51"/>
      <c r="M1033" s="51"/>
      <c r="N1033" s="51"/>
      <c r="O1033" s="48"/>
      <c r="P1033" s="48"/>
    </row>
    <row r="1034" spans="1:16">
      <c r="A1034" s="11" t="e">
        <f t="shared" si="15"/>
        <v>#N/A</v>
      </c>
      <c r="B1034" s="11" t="e">
        <f>VLOOKUP(C1034,'Summation Index'!$A$2:$B$9956,2,FALSE)</f>
        <v>#N/A</v>
      </c>
      <c r="J1034" s="51"/>
      <c r="K1034" s="51"/>
      <c r="L1034" s="51"/>
      <c r="M1034" s="51"/>
      <c r="N1034" s="51"/>
      <c r="O1034" s="48"/>
      <c r="P1034" s="48"/>
    </row>
    <row r="1035" spans="1:16">
      <c r="A1035" s="11" t="e">
        <f t="shared" si="15"/>
        <v>#N/A</v>
      </c>
      <c r="B1035" s="11" t="e">
        <f>VLOOKUP(C1035,'Summation Index'!$A$2:$B$9956,2,FALSE)</f>
        <v>#N/A</v>
      </c>
      <c r="J1035" s="51"/>
      <c r="K1035" s="51"/>
      <c r="L1035" s="51"/>
      <c r="M1035" s="51"/>
      <c r="N1035" s="51"/>
      <c r="O1035" s="48"/>
      <c r="P1035" s="48"/>
    </row>
    <row r="1036" spans="1:16">
      <c r="A1036" s="11" t="e">
        <f t="shared" si="15"/>
        <v>#N/A</v>
      </c>
      <c r="B1036" s="11" t="e">
        <f>VLOOKUP(C1036,'Summation Index'!$A$2:$B$9956,2,FALSE)</f>
        <v>#N/A</v>
      </c>
      <c r="J1036" s="51"/>
      <c r="K1036" s="51"/>
      <c r="L1036" s="51"/>
      <c r="M1036" s="51"/>
      <c r="N1036" s="51"/>
      <c r="O1036" s="48"/>
      <c r="P1036" s="48"/>
    </row>
    <row r="1037" spans="1:16">
      <c r="A1037" s="11" t="e">
        <f t="shared" si="15"/>
        <v>#N/A</v>
      </c>
      <c r="B1037" s="11" t="e">
        <f>VLOOKUP(C1037,'Summation Index'!$A$2:$B$9956,2,FALSE)</f>
        <v>#N/A</v>
      </c>
      <c r="J1037" s="51"/>
      <c r="K1037" s="51"/>
      <c r="L1037" s="51"/>
      <c r="M1037" s="51"/>
      <c r="N1037" s="51"/>
      <c r="O1037" s="48"/>
      <c r="P1037" s="48"/>
    </row>
    <row r="1038" spans="1:16">
      <c r="A1038" s="11" t="e">
        <f t="shared" si="15"/>
        <v>#N/A</v>
      </c>
      <c r="B1038" s="11" t="e">
        <f>VLOOKUP(C1038,'Summation Index'!$A$2:$B$9956,2,FALSE)</f>
        <v>#N/A</v>
      </c>
      <c r="J1038" s="51"/>
      <c r="K1038" s="51"/>
      <c r="L1038" s="51"/>
      <c r="M1038" s="51"/>
      <c r="N1038" s="51"/>
      <c r="O1038" s="48"/>
      <c r="P1038" s="48"/>
    </row>
    <row r="1039" spans="1:16">
      <c r="A1039" s="11" t="e">
        <f t="shared" ref="A1039:A1102" si="16">B1039&amp;"&amp;"&amp;F1039</f>
        <v>#N/A</v>
      </c>
      <c r="B1039" s="11" t="e">
        <f>VLOOKUP(C1039,'Summation Index'!$A$2:$B$9956,2,FALSE)</f>
        <v>#N/A</v>
      </c>
      <c r="J1039" s="51"/>
      <c r="K1039" s="51"/>
      <c r="L1039" s="51"/>
      <c r="M1039" s="51"/>
      <c r="N1039" s="51"/>
      <c r="O1039" s="48"/>
      <c r="P1039" s="48"/>
    </row>
    <row r="1040" spans="1:16">
      <c r="A1040" s="11" t="e">
        <f t="shared" si="16"/>
        <v>#N/A</v>
      </c>
      <c r="B1040" s="11" t="e">
        <f>VLOOKUP(C1040,'Summation Index'!$A$2:$B$9956,2,FALSE)</f>
        <v>#N/A</v>
      </c>
      <c r="J1040" s="51"/>
      <c r="K1040" s="51"/>
      <c r="L1040" s="51"/>
      <c r="M1040" s="51"/>
      <c r="N1040" s="51"/>
      <c r="O1040" s="48"/>
      <c r="P1040" s="48"/>
    </row>
    <row r="1041" spans="1:16">
      <c r="A1041" s="11" t="e">
        <f t="shared" si="16"/>
        <v>#N/A</v>
      </c>
      <c r="B1041" s="11" t="e">
        <f>VLOOKUP(C1041,'Summation Index'!$A$2:$B$9956,2,FALSE)</f>
        <v>#N/A</v>
      </c>
      <c r="J1041" s="51"/>
      <c r="K1041" s="51"/>
      <c r="L1041" s="51"/>
      <c r="M1041" s="51"/>
      <c r="N1041" s="51"/>
      <c r="O1041" s="48"/>
      <c r="P1041" s="48"/>
    </row>
    <row r="1042" spans="1:16">
      <c r="A1042" s="11" t="e">
        <f t="shared" si="16"/>
        <v>#N/A</v>
      </c>
      <c r="B1042" s="11" t="e">
        <f>VLOOKUP(C1042,'Summation Index'!$A$2:$B$9956,2,FALSE)</f>
        <v>#N/A</v>
      </c>
      <c r="J1042" s="51"/>
      <c r="K1042" s="51"/>
      <c r="L1042" s="51"/>
      <c r="M1042" s="51"/>
      <c r="N1042" s="51"/>
      <c r="O1042" s="48"/>
      <c r="P1042" s="48"/>
    </row>
    <row r="1043" spans="1:16">
      <c r="A1043" s="11" t="e">
        <f t="shared" si="16"/>
        <v>#N/A</v>
      </c>
      <c r="B1043" s="11" t="e">
        <f>VLOOKUP(C1043,'Summation Index'!$A$2:$B$9956,2,FALSE)</f>
        <v>#N/A</v>
      </c>
      <c r="J1043" s="51"/>
      <c r="K1043" s="51"/>
      <c r="L1043" s="51"/>
      <c r="M1043" s="51"/>
      <c r="N1043" s="51"/>
      <c r="O1043" s="48"/>
      <c r="P1043" s="48"/>
    </row>
    <row r="1044" spans="1:16">
      <c r="A1044" s="11" t="e">
        <f t="shared" si="16"/>
        <v>#N/A</v>
      </c>
      <c r="B1044" s="11" t="e">
        <f>VLOOKUP(C1044,'Summation Index'!$A$2:$B$9956,2,FALSE)</f>
        <v>#N/A</v>
      </c>
      <c r="J1044" s="51"/>
      <c r="K1044" s="51"/>
      <c r="L1044" s="51"/>
      <c r="M1044" s="51"/>
      <c r="N1044" s="51"/>
      <c r="O1044" s="48"/>
      <c r="P1044" s="48"/>
    </row>
    <row r="1045" spans="1:16">
      <c r="A1045" s="11" t="e">
        <f t="shared" si="16"/>
        <v>#N/A</v>
      </c>
      <c r="B1045" s="11" t="e">
        <f>VLOOKUP(C1045,'Summation Index'!$A$2:$B$9956,2,FALSE)</f>
        <v>#N/A</v>
      </c>
      <c r="J1045" s="51"/>
      <c r="K1045" s="51"/>
      <c r="L1045" s="51"/>
      <c r="M1045" s="51"/>
      <c r="N1045" s="51"/>
      <c r="O1045" s="48"/>
      <c r="P1045" s="48"/>
    </row>
    <row r="1046" spans="1:16">
      <c r="A1046" s="11" t="e">
        <f t="shared" si="16"/>
        <v>#N/A</v>
      </c>
      <c r="B1046" s="11" t="e">
        <f>VLOOKUP(C1046,'Summation Index'!$A$2:$B$9956,2,FALSE)</f>
        <v>#N/A</v>
      </c>
      <c r="J1046" s="51"/>
      <c r="K1046" s="51"/>
      <c r="L1046" s="51"/>
      <c r="M1046" s="51"/>
      <c r="N1046" s="51"/>
      <c r="O1046" s="48"/>
      <c r="P1046" s="48"/>
    </row>
    <row r="1047" spans="1:16">
      <c r="A1047" s="11" t="e">
        <f t="shared" si="16"/>
        <v>#N/A</v>
      </c>
      <c r="B1047" s="11" t="e">
        <f>VLOOKUP(C1047,'Summation Index'!$A$2:$B$9956,2,FALSE)</f>
        <v>#N/A</v>
      </c>
      <c r="J1047" s="51"/>
      <c r="K1047" s="51"/>
      <c r="L1047" s="51"/>
      <c r="M1047" s="51"/>
      <c r="N1047" s="51"/>
      <c r="O1047" s="48"/>
      <c r="P1047" s="48"/>
    </row>
    <row r="1048" spans="1:16">
      <c r="A1048" s="11" t="e">
        <f t="shared" si="16"/>
        <v>#N/A</v>
      </c>
      <c r="B1048" s="11" t="e">
        <f>VLOOKUP(C1048,'Summation Index'!$A$2:$B$9956,2,FALSE)</f>
        <v>#N/A</v>
      </c>
      <c r="J1048" s="51"/>
      <c r="K1048" s="51"/>
      <c r="L1048" s="51"/>
      <c r="M1048" s="51"/>
      <c r="N1048" s="51"/>
      <c r="O1048" s="48"/>
      <c r="P1048" s="48"/>
    </row>
    <row r="1049" spans="1:16">
      <c r="A1049" s="11" t="e">
        <f t="shared" si="16"/>
        <v>#N/A</v>
      </c>
      <c r="B1049" s="11" t="e">
        <f>VLOOKUP(C1049,'Summation Index'!$A$2:$B$9956,2,FALSE)</f>
        <v>#N/A</v>
      </c>
      <c r="J1049" s="51"/>
      <c r="K1049" s="51"/>
      <c r="L1049" s="51"/>
      <c r="M1049" s="51"/>
      <c r="N1049" s="51"/>
      <c r="O1049" s="48"/>
      <c r="P1049" s="48"/>
    </row>
    <row r="1050" spans="1:16">
      <c r="A1050" s="11" t="e">
        <f t="shared" si="16"/>
        <v>#N/A</v>
      </c>
      <c r="B1050" s="11" t="e">
        <f>VLOOKUP(C1050,'Summation Index'!$A$2:$B$9956,2,FALSE)</f>
        <v>#N/A</v>
      </c>
      <c r="J1050" s="51"/>
      <c r="K1050" s="51"/>
      <c r="L1050" s="51"/>
      <c r="M1050" s="51"/>
      <c r="N1050" s="51"/>
      <c r="O1050" s="48"/>
      <c r="P1050" s="48"/>
    </row>
    <row r="1051" spans="1:16">
      <c r="A1051" s="11" t="e">
        <f t="shared" si="16"/>
        <v>#N/A</v>
      </c>
      <c r="B1051" s="11" t="e">
        <f>VLOOKUP(C1051,'Summation Index'!$A$2:$B$9956,2,FALSE)</f>
        <v>#N/A</v>
      </c>
      <c r="J1051" s="51"/>
      <c r="K1051" s="51"/>
      <c r="L1051" s="51"/>
      <c r="M1051" s="51"/>
      <c r="N1051" s="51"/>
      <c r="O1051" s="48"/>
      <c r="P1051" s="48"/>
    </row>
    <row r="1052" spans="1:16">
      <c r="A1052" s="11" t="e">
        <f t="shared" si="16"/>
        <v>#N/A</v>
      </c>
      <c r="B1052" s="11" t="e">
        <f>VLOOKUP(C1052,'Summation Index'!$A$2:$B$9956,2,FALSE)</f>
        <v>#N/A</v>
      </c>
      <c r="J1052" s="51"/>
      <c r="K1052" s="51"/>
      <c r="L1052" s="51"/>
      <c r="M1052" s="51"/>
      <c r="N1052" s="51"/>
      <c r="O1052" s="48"/>
      <c r="P1052" s="48"/>
    </row>
    <row r="1053" spans="1:16">
      <c r="A1053" s="11" t="e">
        <f t="shared" si="16"/>
        <v>#N/A</v>
      </c>
      <c r="B1053" s="11" t="e">
        <f>VLOOKUP(C1053,'Summation Index'!$A$2:$B$9956,2,FALSE)</f>
        <v>#N/A</v>
      </c>
      <c r="J1053" s="51"/>
      <c r="K1053" s="51"/>
      <c r="L1053" s="51"/>
      <c r="M1053" s="51"/>
      <c r="N1053" s="51"/>
      <c r="O1053" s="48"/>
      <c r="P1053" s="48"/>
    </row>
    <row r="1054" spans="1:16">
      <c r="A1054" s="11" t="e">
        <f t="shared" si="16"/>
        <v>#N/A</v>
      </c>
      <c r="B1054" s="11" t="e">
        <f>VLOOKUP(C1054,'Summation Index'!$A$2:$B$9956,2,FALSE)</f>
        <v>#N/A</v>
      </c>
      <c r="J1054" s="51"/>
      <c r="K1054" s="51"/>
      <c r="L1054" s="51"/>
      <c r="M1054" s="51"/>
      <c r="N1054" s="51"/>
      <c r="O1054" s="48"/>
      <c r="P1054" s="48"/>
    </row>
    <row r="1055" spans="1:16">
      <c r="A1055" s="11" t="e">
        <f t="shared" si="16"/>
        <v>#N/A</v>
      </c>
      <c r="B1055" s="11" t="e">
        <f>VLOOKUP(C1055,'Summation Index'!$A$2:$B$9956,2,FALSE)</f>
        <v>#N/A</v>
      </c>
      <c r="J1055" s="51"/>
      <c r="K1055" s="51"/>
      <c r="L1055" s="51"/>
      <c r="M1055" s="51"/>
      <c r="N1055" s="51"/>
      <c r="O1055" s="48"/>
      <c r="P1055" s="48"/>
    </row>
    <row r="1056" spans="1:16">
      <c r="A1056" s="11" t="e">
        <f t="shared" si="16"/>
        <v>#N/A</v>
      </c>
      <c r="B1056" s="11" t="e">
        <f>VLOOKUP(C1056,'Summation Index'!$A$2:$B$9956,2,FALSE)</f>
        <v>#N/A</v>
      </c>
      <c r="J1056" s="51"/>
      <c r="K1056" s="51"/>
      <c r="L1056" s="51"/>
      <c r="M1056" s="51"/>
      <c r="N1056" s="51"/>
      <c r="O1056" s="48"/>
      <c r="P1056" s="48"/>
    </row>
    <row r="1057" spans="1:16">
      <c r="A1057" s="11" t="e">
        <f t="shared" si="16"/>
        <v>#N/A</v>
      </c>
      <c r="B1057" s="11" t="e">
        <f>VLOOKUP(C1057,'Summation Index'!$A$2:$B$9956,2,FALSE)</f>
        <v>#N/A</v>
      </c>
      <c r="J1057" s="51"/>
      <c r="K1057" s="51"/>
      <c r="L1057" s="51"/>
      <c r="M1057" s="51"/>
      <c r="N1057" s="51"/>
      <c r="O1057" s="48"/>
      <c r="P1057" s="48"/>
    </row>
    <row r="1058" spans="1:16">
      <c r="A1058" s="11" t="e">
        <f t="shared" si="16"/>
        <v>#N/A</v>
      </c>
      <c r="B1058" s="11" t="e">
        <f>VLOOKUP(C1058,'Summation Index'!$A$2:$B$9956,2,FALSE)</f>
        <v>#N/A</v>
      </c>
      <c r="J1058" s="51"/>
      <c r="K1058" s="51"/>
      <c r="L1058" s="51"/>
      <c r="M1058" s="51"/>
      <c r="N1058" s="51"/>
      <c r="O1058" s="48"/>
      <c r="P1058" s="48"/>
    </row>
    <row r="1059" spans="1:16">
      <c r="A1059" s="11" t="e">
        <f t="shared" si="16"/>
        <v>#N/A</v>
      </c>
      <c r="B1059" s="11" t="e">
        <f>VLOOKUP(C1059,'Summation Index'!$A$2:$B$9956,2,FALSE)</f>
        <v>#N/A</v>
      </c>
      <c r="J1059" s="51"/>
      <c r="K1059" s="51"/>
      <c r="L1059" s="51"/>
      <c r="M1059" s="51"/>
      <c r="N1059" s="51"/>
      <c r="O1059" s="48"/>
      <c r="P1059" s="48"/>
    </row>
    <row r="1060" spans="1:16">
      <c r="A1060" s="11" t="e">
        <f t="shared" si="16"/>
        <v>#N/A</v>
      </c>
      <c r="B1060" s="11" t="e">
        <f>VLOOKUP(C1060,'Summation Index'!$A$2:$B$9956,2,FALSE)</f>
        <v>#N/A</v>
      </c>
      <c r="J1060" s="51"/>
      <c r="K1060" s="51"/>
      <c r="L1060" s="51"/>
      <c r="M1060" s="51"/>
      <c r="N1060" s="51"/>
      <c r="O1060" s="48"/>
      <c r="P1060" s="48"/>
    </row>
    <row r="1061" spans="1:16">
      <c r="A1061" s="11" t="e">
        <f t="shared" si="16"/>
        <v>#N/A</v>
      </c>
      <c r="B1061" s="11" t="e">
        <f>VLOOKUP(C1061,'Summation Index'!$A$2:$B$9956,2,FALSE)</f>
        <v>#N/A</v>
      </c>
      <c r="J1061" s="51"/>
      <c r="K1061" s="51"/>
      <c r="L1061" s="51"/>
      <c r="M1061" s="51"/>
      <c r="N1061" s="51"/>
      <c r="O1061" s="48"/>
      <c r="P1061" s="48"/>
    </row>
    <row r="1062" spans="1:16">
      <c r="A1062" s="11" t="e">
        <f t="shared" si="16"/>
        <v>#N/A</v>
      </c>
      <c r="B1062" s="11" t="e">
        <f>VLOOKUP(C1062,'Summation Index'!$A$2:$B$9956,2,FALSE)</f>
        <v>#N/A</v>
      </c>
      <c r="J1062" s="51"/>
      <c r="K1062" s="51"/>
      <c r="L1062" s="51"/>
      <c r="M1062" s="51"/>
      <c r="N1062" s="51"/>
      <c r="O1062" s="48"/>
      <c r="P1062" s="48"/>
    </row>
    <row r="1063" spans="1:16">
      <c r="A1063" s="11" t="e">
        <f t="shared" si="16"/>
        <v>#N/A</v>
      </c>
      <c r="B1063" s="11" t="e">
        <f>VLOOKUP(C1063,'Summation Index'!$A$2:$B$9956,2,FALSE)</f>
        <v>#N/A</v>
      </c>
      <c r="J1063" s="51"/>
      <c r="K1063" s="51"/>
      <c r="L1063" s="51"/>
      <c r="M1063" s="51"/>
      <c r="N1063" s="51"/>
      <c r="O1063" s="48"/>
      <c r="P1063" s="48"/>
    </row>
    <row r="1064" spans="1:16">
      <c r="A1064" s="11" t="e">
        <f t="shared" si="16"/>
        <v>#N/A</v>
      </c>
      <c r="B1064" s="11" t="e">
        <f>VLOOKUP(C1064,'Summation Index'!$A$2:$B$9956,2,FALSE)</f>
        <v>#N/A</v>
      </c>
      <c r="J1064" s="51"/>
      <c r="K1064" s="51"/>
      <c r="L1064" s="51"/>
      <c r="M1064" s="51"/>
      <c r="N1064" s="51"/>
      <c r="O1064" s="48"/>
      <c r="P1064" s="48"/>
    </row>
    <row r="1065" spans="1:16">
      <c r="A1065" s="11" t="e">
        <f t="shared" si="16"/>
        <v>#N/A</v>
      </c>
      <c r="B1065" s="11" t="e">
        <f>VLOOKUP(C1065,'Summation Index'!$A$2:$B$9956,2,FALSE)</f>
        <v>#N/A</v>
      </c>
      <c r="J1065" s="51"/>
      <c r="K1065" s="51"/>
      <c r="L1065" s="51"/>
      <c r="M1065" s="51"/>
      <c r="N1065" s="51"/>
      <c r="O1065" s="48"/>
      <c r="P1065" s="48"/>
    </row>
    <row r="1066" spans="1:16">
      <c r="A1066" s="11" t="e">
        <f t="shared" si="16"/>
        <v>#N/A</v>
      </c>
      <c r="B1066" s="11" t="e">
        <f>VLOOKUP(C1066,'Summation Index'!$A$2:$B$9956,2,FALSE)</f>
        <v>#N/A</v>
      </c>
      <c r="J1066" s="51"/>
      <c r="K1066" s="51"/>
      <c r="L1066" s="51"/>
      <c r="M1066" s="51"/>
      <c r="N1066" s="51"/>
      <c r="O1066" s="48"/>
      <c r="P1066" s="48"/>
    </row>
    <row r="1067" spans="1:16">
      <c r="A1067" s="11" t="e">
        <f t="shared" si="16"/>
        <v>#N/A</v>
      </c>
      <c r="B1067" s="11" t="e">
        <f>VLOOKUP(C1067,'Summation Index'!$A$2:$B$9956,2,FALSE)</f>
        <v>#N/A</v>
      </c>
      <c r="J1067" s="51"/>
      <c r="K1067" s="51"/>
      <c r="L1067" s="51"/>
      <c r="M1067" s="51"/>
      <c r="N1067" s="51"/>
      <c r="O1067" s="48"/>
      <c r="P1067" s="48"/>
    </row>
    <row r="1068" spans="1:16">
      <c r="A1068" s="11" t="e">
        <f t="shared" si="16"/>
        <v>#N/A</v>
      </c>
      <c r="B1068" s="11" t="e">
        <f>VLOOKUP(C1068,'Summation Index'!$A$2:$B$9956,2,FALSE)</f>
        <v>#N/A</v>
      </c>
      <c r="J1068" s="51"/>
      <c r="K1068" s="51"/>
      <c r="L1068" s="51"/>
      <c r="M1068" s="51"/>
      <c r="N1068" s="51"/>
      <c r="O1068" s="48"/>
      <c r="P1068" s="48"/>
    </row>
    <row r="1069" spans="1:16">
      <c r="A1069" s="11" t="e">
        <f t="shared" si="16"/>
        <v>#N/A</v>
      </c>
      <c r="B1069" s="11" t="e">
        <f>VLOOKUP(C1069,'Summation Index'!$A$2:$B$9956,2,FALSE)</f>
        <v>#N/A</v>
      </c>
      <c r="J1069" s="51"/>
      <c r="K1069" s="51"/>
      <c r="L1069" s="51"/>
      <c r="M1069" s="51"/>
      <c r="N1069" s="51"/>
      <c r="O1069" s="48"/>
      <c r="P1069" s="48"/>
    </row>
    <row r="1070" spans="1:16">
      <c r="A1070" s="11" t="e">
        <f t="shared" si="16"/>
        <v>#N/A</v>
      </c>
      <c r="B1070" s="11" t="e">
        <f>VLOOKUP(C1070,'Summation Index'!$A$2:$B$9956,2,FALSE)</f>
        <v>#N/A</v>
      </c>
      <c r="J1070" s="51"/>
      <c r="K1070" s="51"/>
      <c r="L1070" s="51"/>
      <c r="M1070" s="51"/>
      <c r="N1070" s="51"/>
      <c r="O1070" s="48"/>
      <c r="P1070" s="48"/>
    </row>
    <row r="1071" spans="1:16">
      <c r="A1071" s="11" t="e">
        <f t="shared" si="16"/>
        <v>#N/A</v>
      </c>
      <c r="B1071" s="11" t="e">
        <f>VLOOKUP(C1071,'Summation Index'!$A$2:$B$9956,2,FALSE)</f>
        <v>#N/A</v>
      </c>
      <c r="J1071" s="51"/>
      <c r="K1071" s="51"/>
      <c r="L1071" s="51"/>
      <c r="M1071" s="51"/>
      <c r="N1071" s="51"/>
      <c r="O1071" s="48"/>
      <c r="P1071" s="48"/>
    </row>
    <row r="1072" spans="1:16">
      <c r="A1072" s="11" t="e">
        <f t="shared" si="16"/>
        <v>#N/A</v>
      </c>
      <c r="B1072" s="11" t="e">
        <f>VLOOKUP(C1072,'Summation Index'!$A$2:$B$9956,2,FALSE)</f>
        <v>#N/A</v>
      </c>
      <c r="J1072" s="51"/>
      <c r="K1072" s="51"/>
      <c r="L1072" s="51"/>
      <c r="M1072" s="51"/>
      <c r="N1072" s="51"/>
      <c r="O1072" s="48"/>
      <c r="P1072" s="48"/>
    </row>
    <row r="1073" spans="1:16">
      <c r="A1073" s="11" t="e">
        <f t="shared" si="16"/>
        <v>#N/A</v>
      </c>
      <c r="B1073" s="11" t="e">
        <f>VLOOKUP(C1073,'Summation Index'!$A$2:$B$9956,2,FALSE)</f>
        <v>#N/A</v>
      </c>
      <c r="J1073" s="51"/>
      <c r="K1073" s="51"/>
      <c r="L1073" s="51"/>
      <c r="M1073" s="51"/>
      <c r="N1073" s="51"/>
      <c r="O1073" s="48"/>
      <c r="P1073" s="48"/>
    </row>
    <row r="1074" spans="1:16">
      <c r="A1074" s="11" t="e">
        <f t="shared" si="16"/>
        <v>#N/A</v>
      </c>
      <c r="B1074" s="11" t="e">
        <f>VLOOKUP(C1074,'Summation Index'!$A$2:$B$9956,2,FALSE)</f>
        <v>#N/A</v>
      </c>
      <c r="J1074" s="51"/>
      <c r="K1074" s="51"/>
      <c r="L1074" s="51"/>
      <c r="M1074" s="51"/>
      <c r="N1074" s="51"/>
      <c r="O1074" s="48"/>
      <c r="P1074" s="48"/>
    </row>
    <row r="1075" spans="1:16">
      <c r="A1075" s="11" t="e">
        <f t="shared" si="16"/>
        <v>#N/A</v>
      </c>
      <c r="B1075" s="11" t="e">
        <f>VLOOKUP(C1075,'Summation Index'!$A$2:$B$9956,2,FALSE)</f>
        <v>#N/A</v>
      </c>
      <c r="J1075" s="51"/>
      <c r="K1075" s="51"/>
      <c r="L1075" s="51"/>
      <c r="M1075" s="51"/>
      <c r="N1075" s="51"/>
      <c r="O1075" s="48"/>
      <c r="P1075" s="48"/>
    </row>
    <row r="1076" spans="1:16">
      <c r="A1076" s="11" t="e">
        <f t="shared" si="16"/>
        <v>#N/A</v>
      </c>
      <c r="B1076" s="11" t="e">
        <f>VLOOKUP(C1076,'Summation Index'!$A$2:$B$9956,2,FALSE)</f>
        <v>#N/A</v>
      </c>
      <c r="J1076" s="51"/>
      <c r="K1076" s="51"/>
      <c r="L1076" s="51"/>
      <c r="M1076" s="51"/>
      <c r="N1076" s="51"/>
      <c r="O1076" s="48"/>
      <c r="P1076" s="48"/>
    </row>
    <row r="1077" spans="1:16">
      <c r="A1077" s="11" t="e">
        <f t="shared" si="16"/>
        <v>#N/A</v>
      </c>
      <c r="B1077" s="11" t="e">
        <f>VLOOKUP(C1077,'Summation Index'!$A$2:$B$9956,2,FALSE)</f>
        <v>#N/A</v>
      </c>
      <c r="J1077" s="51"/>
      <c r="K1077" s="51"/>
      <c r="L1077" s="51"/>
      <c r="M1077" s="51"/>
      <c r="N1077" s="51"/>
      <c r="O1077" s="48"/>
      <c r="P1077" s="48"/>
    </row>
    <row r="1078" spans="1:16">
      <c r="A1078" s="11" t="e">
        <f t="shared" si="16"/>
        <v>#N/A</v>
      </c>
      <c r="B1078" s="11" t="e">
        <f>VLOOKUP(C1078,'Summation Index'!$A$2:$B$9956,2,FALSE)</f>
        <v>#N/A</v>
      </c>
      <c r="J1078" s="51"/>
      <c r="K1078" s="51"/>
      <c r="L1078" s="51"/>
      <c r="M1078" s="51"/>
      <c r="N1078" s="51"/>
      <c r="O1078" s="48"/>
      <c r="P1078" s="48"/>
    </row>
    <row r="1079" spans="1:16">
      <c r="A1079" s="11" t="e">
        <f t="shared" si="16"/>
        <v>#N/A</v>
      </c>
      <c r="B1079" s="11" t="e">
        <f>VLOOKUP(C1079,'Summation Index'!$A$2:$B$9956,2,FALSE)</f>
        <v>#N/A</v>
      </c>
      <c r="J1079" s="51"/>
      <c r="K1079" s="51"/>
      <c r="L1079" s="51"/>
      <c r="M1079" s="51"/>
      <c r="N1079" s="51"/>
      <c r="O1079" s="48"/>
      <c r="P1079" s="48"/>
    </row>
    <row r="1080" spans="1:16">
      <c r="A1080" s="11" t="e">
        <f t="shared" si="16"/>
        <v>#N/A</v>
      </c>
      <c r="B1080" s="11" t="e">
        <f>VLOOKUP(C1080,'Summation Index'!$A$2:$B$9956,2,FALSE)</f>
        <v>#N/A</v>
      </c>
      <c r="J1080" s="51"/>
      <c r="K1080" s="51"/>
      <c r="L1080" s="51"/>
      <c r="M1080" s="51"/>
      <c r="N1080" s="51"/>
      <c r="O1080" s="48"/>
      <c r="P1080" s="48"/>
    </row>
    <row r="1081" spans="1:16">
      <c r="A1081" s="11" t="e">
        <f t="shared" si="16"/>
        <v>#N/A</v>
      </c>
      <c r="B1081" s="11" t="e">
        <f>VLOOKUP(C1081,'Summation Index'!$A$2:$B$9956,2,FALSE)</f>
        <v>#N/A</v>
      </c>
      <c r="J1081" s="51"/>
      <c r="K1081" s="51"/>
      <c r="L1081" s="51"/>
      <c r="M1081" s="51"/>
      <c r="N1081" s="51"/>
      <c r="O1081" s="48"/>
      <c r="P1081" s="48"/>
    </row>
    <row r="1082" spans="1:16">
      <c r="A1082" s="11" t="e">
        <f t="shared" si="16"/>
        <v>#N/A</v>
      </c>
      <c r="B1082" s="11" t="e">
        <f>VLOOKUP(C1082,'Summation Index'!$A$2:$B$9956,2,FALSE)</f>
        <v>#N/A</v>
      </c>
      <c r="J1082" s="51"/>
      <c r="K1082" s="51"/>
      <c r="L1082" s="51"/>
      <c r="M1082" s="51"/>
      <c r="N1082" s="51"/>
      <c r="O1082" s="48"/>
      <c r="P1082" s="48"/>
    </row>
    <row r="1083" spans="1:16">
      <c r="A1083" s="11" t="e">
        <f t="shared" si="16"/>
        <v>#N/A</v>
      </c>
      <c r="B1083" s="11" t="e">
        <f>VLOOKUP(C1083,'Summation Index'!$A$2:$B$9956,2,FALSE)</f>
        <v>#N/A</v>
      </c>
      <c r="O1083" s="48"/>
      <c r="P1083" s="48"/>
    </row>
    <row r="1084" spans="1:16">
      <c r="A1084" s="11" t="e">
        <f t="shared" si="16"/>
        <v>#N/A</v>
      </c>
      <c r="B1084" s="11" t="e">
        <f>VLOOKUP(C1084,'Summation Index'!$A$2:$B$9956,2,FALSE)</f>
        <v>#N/A</v>
      </c>
      <c r="O1084" s="48"/>
      <c r="P1084" s="48"/>
    </row>
    <row r="1085" spans="1:16">
      <c r="A1085" s="11" t="e">
        <f t="shared" si="16"/>
        <v>#N/A</v>
      </c>
      <c r="B1085" s="11" t="e">
        <f>VLOOKUP(C1085,'Summation Index'!$A$2:$B$9956,2,FALSE)</f>
        <v>#N/A</v>
      </c>
      <c r="O1085" s="48"/>
      <c r="P1085" s="48"/>
    </row>
    <row r="1086" spans="1:16">
      <c r="A1086" s="11" t="e">
        <f t="shared" si="16"/>
        <v>#N/A</v>
      </c>
      <c r="B1086" s="11" t="e">
        <f>VLOOKUP(C1086,'Summation Index'!$A$2:$B$9956,2,FALSE)</f>
        <v>#N/A</v>
      </c>
      <c r="O1086" s="48"/>
      <c r="P1086" s="48"/>
    </row>
    <row r="1087" spans="1:16">
      <c r="A1087" s="11" t="e">
        <f t="shared" si="16"/>
        <v>#N/A</v>
      </c>
      <c r="B1087" s="11" t="e">
        <f>VLOOKUP(C1087,'Summation Index'!$A$2:$B$9956,2,FALSE)</f>
        <v>#N/A</v>
      </c>
      <c r="O1087" s="48"/>
      <c r="P1087" s="48"/>
    </row>
    <row r="1088" spans="1:16">
      <c r="A1088" s="11" t="e">
        <f t="shared" si="16"/>
        <v>#N/A</v>
      </c>
      <c r="B1088" s="11" t="e">
        <f>VLOOKUP(C1088,'Summation Index'!$A$2:$B$9956,2,FALSE)</f>
        <v>#N/A</v>
      </c>
      <c r="O1088" s="48"/>
      <c r="P1088" s="48"/>
    </row>
    <row r="1089" spans="1:16">
      <c r="A1089" s="11" t="e">
        <f t="shared" si="16"/>
        <v>#N/A</v>
      </c>
      <c r="B1089" s="11" t="e">
        <f>VLOOKUP(C1089,'Summation Index'!$A$2:$B$9956,2,FALSE)</f>
        <v>#N/A</v>
      </c>
      <c r="O1089" s="48"/>
      <c r="P1089" s="48"/>
    </row>
    <row r="1090" spans="1:16">
      <c r="A1090" s="11" t="e">
        <f t="shared" si="16"/>
        <v>#N/A</v>
      </c>
      <c r="B1090" s="11" t="e">
        <f>VLOOKUP(C1090,'Summation Index'!$A$2:$B$9956,2,FALSE)</f>
        <v>#N/A</v>
      </c>
      <c r="O1090" s="48"/>
      <c r="P1090" s="48"/>
    </row>
    <row r="1091" spans="1:16">
      <c r="A1091" s="11" t="e">
        <f t="shared" si="16"/>
        <v>#N/A</v>
      </c>
      <c r="B1091" s="11" t="e">
        <f>VLOOKUP(C1091,'Summation Index'!$A$2:$B$9956,2,FALSE)</f>
        <v>#N/A</v>
      </c>
      <c r="O1091" s="48"/>
      <c r="P1091" s="48"/>
    </row>
    <row r="1092" spans="1:16">
      <c r="A1092" s="11" t="e">
        <f t="shared" si="16"/>
        <v>#N/A</v>
      </c>
      <c r="B1092" s="11" t="e">
        <f>VLOOKUP(C1092,'Summation Index'!$A$2:$B$9956,2,FALSE)</f>
        <v>#N/A</v>
      </c>
      <c r="O1092" s="48"/>
      <c r="P1092" s="48"/>
    </row>
    <row r="1093" spans="1:16">
      <c r="A1093" s="11" t="e">
        <f t="shared" si="16"/>
        <v>#N/A</v>
      </c>
      <c r="B1093" s="11" t="e">
        <f>VLOOKUP(C1093,'Summation Index'!$A$2:$B$9956,2,FALSE)</f>
        <v>#N/A</v>
      </c>
      <c r="O1093" s="48"/>
      <c r="P1093" s="48"/>
    </row>
    <row r="1094" spans="1:16">
      <c r="A1094" s="11" t="e">
        <f t="shared" si="16"/>
        <v>#N/A</v>
      </c>
      <c r="B1094" s="11" t="e">
        <f>VLOOKUP(C1094,'Summation Index'!$A$2:$B$9956,2,FALSE)</f>
        <v>#N/A</v>
      </c>
      <c r="O1094" s="48"/>
      <c r="P1094" s="48"/>
    </row>
    <row r="1095" spans="1:16">
      <c r="A1095" s="11" t="e">
        <f t="shared" si="16"/>
        <v>#N/A</v>
      </c>
      <c r="B1095" s="11" t="e">
        <f>VLOOKUP(C1095,'Summation Index'!$A$2:$B$9956,2,FALSE)</f>
        <v>#N/A</v>
      </c>
      <c r="O1095" s="48"/>
      <c r="P1095" s="48"/>
    </row>
    <row r="1096" spans="1:16">
      <c r="A1096" s="11" t="e">
        <f t="shared" si="16"/>
        <v>#N/A</v>
      </c>
      <c r="B1096" s="11" t="e">
        <f>VLOOKUP(C1096,'Summation Index'!$A$2:$B$9956,2,FALSE)</f>
        <v>#N/A</v>
      </c>
      <c r="O1096" s="48"/>
      <c r="P1096" s="48"/>
    </row>
    <row r="1097" spans="1:16">
      <c r="A1097" s="11" t="e">
        <f t="shared" si="16"/>
        <v>#N/A</v>
      </c>
      <c r="B1097" s="11" t="e">
        <f>VLOOKUP(C1097,'Summation Index'!$A$2:$B$9956,2,FALSE)</f>
        <v>#N/A</v>
      </c>
      <c r="O1097" s="48"/>
      <c r="P1097" s="48"/>
    </row>
    <row r="1098" spans="1:16">
      <c r="A1098" s="11" t="e">
        <f t="shared" si="16"/>
        <v>#N/A</v>
      </c>
      <c r="B1098" s="11" t="e">
        <f>VLOOKUP(C1098,'Summation Index'!$A$2:$B$9956,2,FALSE)</f>
        <v>#N/A</v>
      </c>
      <c r="O1098" s="48"/>
      <c r="P1098" s="48"/>
    </row>
    <row r="1099" spans="1:16">
      <c r="A1099" s="11" t="e">
        <f t="shared" si="16"/>
        <v>#N/A</v>
      </c>
      <c r="B1099" s="11" t="e">
        <f>VLOOKUP(C1099,'Summation Index'!$A$2:$B$9956,2,FALSE)</f>
        <v>#N/A</v>
      </c>
      <c r="O1099" s="48"/>
      <c r="P1099" s="48"/>
    </row>
    <row r="1100" spans="1:16">
      <c r="A1100" s="11" t="e">
        <f t="shared" si="16"/>
        <v>#N/A</v>
      </c>
      <c r="B1100" s="11" t="e">
        <f>VLOOKUP(C1100,'Summation Index'!$A$2:$B$9956,2,FALSE)</f>
        <v>#N/A</v>
      </c>
      <c r="O1100" s="48"/>
      <c r="P1100" s="48"/>
    </row>
    <row r="1101" spans="1:16">
      <c r="A1101" s="11" t="e">
        <f t="shared" si="16"/>
        <v>#N/A</v>
      </c>
      <c r="B1101" s="11" t="e">
        <f>VLOOKUP(C1101,'Summation Index'!$A$2:$B$9956,2,FALSE)</f>
        <v>#N/A</v>
      </c>
      <c r="O1101" s="48"/>
      <c r="P1101" s="48"/>
    </row>
    <row r="1102" spans="1:16">
      <c r="A1102" s="11" t="e">
        <f t="shared" si="16"/>
        <v>#N/A</v>
      </c>
      <c r="B1102" s="11" t="e">
        <f>VLOOKUP(C1102,'Summation Index'!$A$2:$B$9956,2,FALSE)</f>
        <v>#N/A</v>
      </c>
      <c r="O1102" s="48"/>
      <c r="P1102" s="48"/>
    </row>
    <row r="1103" spans="1:16">
      <c r="A1103" s="11" t="e">
        <f t="shared" ref="A1103:A1166" si="17">B1103&amp;"&amp;"&amp;F1103</f>
        <v>#N/A</v>
      </c>
      <c r="B1103" s="11" t="e">
        <f>VLOOKUP(C1103,'Summation Index'!$A$2:$B$9956,2,FALSE)</f>
        <v>#N/A</v>
      </c>
      <c r="O1103" s="48"/>
      <c r="P1103" s="48"/>
    </row>
    <row r="1104" spans="1:16">
      <c r="A1104" s="11" t="e">
        <f t="shared" si="17"/>
        <v>#N/A</v>
      </c>
      <c r="B1104" s="11" t="e">
        <f>VLOOKUP(C1104,'Summation Index'!$A$2:$B$9956,2,FALSE)</f>
        <v>#N/A</v>
      </c>
      <c r="O1104" s="48"/>
      <c r="P1104" s="48"/>
    </row>
    <row r="1105" spans="1:16">
      <c r="A1105" s="11" t="e">
        <f t="shared" si="17"/>
        <v>#N/A</v>
      </c>
      <c r="B1105" s="11" t="e">
        <f>VLOOKUP(C1105,'Summation Index'!$A$2:$B$9956,2,FALSE)</f>
        <v>#N/A</v>
      </c>
      <c r="O1105" s="48"/>
      <c r="P1105" s="48"/>
    </row>
    <row r="1106" spans="1:16">
      <c r="A1106" s="11" t="e">
        <f t="shared" si="17"/>
        <v>#N/A</v>
      </c>
      <c r="B1106" s="11" t="e">
        <f>VLOOKUP(C1106,'Summation Index'!$A$2:$B$9956,2,FALSE)</f>
        <v>#N/A</v>
      </c>
      <c r="O1106" s="48"/>
      <c r="P1106" s="48"/>
    </row>
    <row r="1107" spans="1:16">
      <c r="A1107" s="11" t="e">
        <f t="shared" si="17"/>
        <v>#N/A</v>
      </c>
      <c r="B1107" s="11" t="e">
        <f>VLOOKUP(C1107,'Summation Index'!$A$2:$B$9956,2,FALSE)</f>
        <v>#N/A</v>
      </c>
      <c r="O1107" s="48"/>
      <c r="P1107" s="48"/>
    </row>
    <row r="1108" spans="1:16">
      <c r="A1108" s="11" t="e">
        <f t="shared" si="17"/>
        <v>#N/A</v>
      </c>
      <c r="B1108" s="11" t="e">
        <f>VLOOKUP(C1108,'Summation Index'!$A$2:$B$9956,2,FALSE)</f>
        <v>#N/A</v>
      </c>
      <c r="O1108" s="48"/>
      <c r="P1108" s="48"/>
    </row>
    <row r="1109" spans="1:16">
      <c r="A1109" s="11" t="e">
        <f t="shared" si="17"/>
        <v>#N/A</v>
      </c>
      <c r="B1109" s="11" t="e">
        <f>VLOOKUP(C1109,'Summation Index'!$A$2:$B$9956,2,FALSE)</f>
        <v>#N/A</v>
      </c>
      <c r="O1109" s="48"/>
      <c r="P1109" s="48"/>
    </row>
    <row r="1110" spans="1:16">
      <c r="A1110" s="11" t="e">
        <f t="shared" si="17"/>
        <v>#N/A</v>
      </c>
      <c r="B1110" s="11" t="e">
        <f>VLOOKUP(C1110,'Summation Index'!$A$2:$B$9956,2,FALSE)</f>
        <v>#N/A</v>
      </c>
      <c r="O1110" s="48"/>
      <c r="P1110" s="48"/>
    </row>
    <row r="1111" spans="1:16">
      <c r="A1111" s="11" t="e">
        <f t="shared" si="17"/>
        <v>#N/A</v>
      </c>
      <c r="B1111" s="11" t="e">
        <f>VLOOKUP(C1111,'Summation Index'!$A$2:$B$9956,2,FALSE)</f>
        <v>#N/A</v>
      </c>
      <c r="O1111" s="48"/>
      <c r="P1111" s="48"/>
    </row>
    <row r="1112" spans="1:16">
      <c r="A1112" s="11" t="e">
        <f t="shared" si="17"/>
        <v>#N/A</v>
      </c>
      <c r="B1112" s="11" t="e">
        <f>VLOOKUP(C1112,'Summation Index'!$A$2:$B$9956,2,FALSE)</f>
        <v>#N/A</v>
      </c>
      <c r="O1112" s="48"/>
      <c r="P1112" s="48"/>
    </row>
    <row r="1113" spans="1:16">
      <c r="A1113" s="11" t="e">
        <f t="shared" si="17"/>
        <v>#N/A</v>
      </c>
      <c r="B1113" s="11" t="e">
        <f>VLOOKUP(C1113,'Summation Index'!$A$2:$B$9956,2,FALSE)</f>
        <v>#N/A</v>
      </c>
      <c r="O1113" s="48"/>
      <c r="P1113" s="48"/>
    </row>
    <row r="1114" spans="1:16">
      <c r="A1114" s="11" t="e">
        <f t="shared" si="17"/>
        <v>#N/A</v>
      </c>
      <c r="B1114" s="11" t="e">
        <f>VLOOKUP(C1114,'Summation Index'!$A$2:$B$9956,2,FALSE)</f>
        <v>#N/A</v>
      </c>
      <c r="O1114" s="48"/>
      <c r="P1114" s="48"/>
    </row>
    <row r="1115" spans="1:16">
      <c r="A1115" s="11" t="e">
        <f t="shared" si="17"/>
        <v>#N/A</v>
      </c>
      <c r="B1115" s="11" t="e">
        <f>VLOOKUP(C1115,'Summation Index'!$A$2:$B$9956,2,FALSE)</f>
        <v>#N/A</v>
      </c>
      <c r="O1115" s="48"/>
      <c r="P1115" s="48"/>
    </row>
    <row r="1116" spans="1:16">
      <c r="A1116" s="11" t="e">
        <f t="shared" si="17"/>
        <v>#N/A</v>
      </c>
      <c r="B1116" s="11" t="e">
        <f>VLOOKUP(C1116,'Summation Index'!$A$2:$B$9956,2,FALSE)</f>
        <v>#N/A</v>
      </c>
      <c r="O1116" s="48"/>
      <c r="P1116" s="48"/>
    </row>
    <row r="1117" spans="1:16">
      <c r="A1117" s="11" t="e">
        <f t="shared" si="17"/>
        <v>#N/A</v>
      </c>
      <c r="B1117" s="11" t="e">
        <f>VLOOKUP(C1117,'Summation Index'!$A$2:$B$9956,2,FALSE)</f>
        <v>#N/A</v>
      </c>
      <c r="O1117" s="48"/>
      <c r="P1117" s="48"/>
    </row>
    <row r="1118" spans="1:16">
      <c r="A1118" s="11" t="e">
        <f t="shared" si="17"/>
        <v>#N/A</v>
      </c>
      <c r="B1118" s="11" t="e">
        <f>VLOOKUP(C1118,'Summation Index'!$A$2:$B$9956,2,FALSE)</f>
        <v>#N/A</v>
      </c>
      <c r="O1118" s="48"/>
      <c r="P1118" s="48"/>
    </row>
    <row r="1119" spans="1:16">
      <c r="A1119" s="11" t="e">
        <f t="shared" si="17"/>
        <v>#N/A</v>
      </c>
      <c r="B1119" s="11" t="e">
        <f>VLOOKUP(C1119,'Summation Index'!$A$2:$B$9956,2,FALSE)</f>
        <v>#N/A</v>
      </c>
      <c r="O1119" s="48"/>
      <c r="P1119" s="48"/>
    </row>
    <row r="1120" spans="1:16">
      <c r="A1120" s="11" t="e">
        <f t="shared" si="17"/>
        <v>#N/A</v>
      </c>
      <c r="B1120" s="11" t="e">
        <f>VLOOKUP(C1120,'Summation Index'!$A$2:$B$9956,2,FALSE)</f>
        <v>#N/A</v>
      </c>
      <c r="O1120" s="48"/>
      <c r="P1120" s="48"/>
    </row>
    <row r="1121" spans="1:16">
      <c r="A1121" s="11" t="e">
        <f t="shared" si="17"/>
        <v>#N/A</v>
      </c>
      <c r="B1121" s="11" t="e">
        <f>VLOOKUP(C1121,'Summation Index'!$A$2:$B$9956,2,FALSE)</f>
        <v>#N/A</v>
      </c>
      <c r="O1121" s="48"/>
      <c r="P1121" s="48"/>
    </row>
    <row r="1122" spans="1:16">
      <c r="A1122" s="11" t="e">
        <f t="shared" si="17"/>
        <v>#N/A</v>
      </c>
      <c r="B1122" s="11" t="e">
        <f>VLOOKUP(C1122,'Summation Index'!$A$2:$B$9956,2,FALSE)</f>
        <v>#N/A</v>
      </c>
      <c r="O1122" s="48"/>
      <c r="P1122" s="48"/>
    </row>
    <row r="1123" spans="1:16">
      <c r="A1123" s="11" t="e">
        <f t="shared" si="17"/>
        <v>#N/A</v>
      </c>
      <c r="B1123" s="11" t="e">
        <f>VLOOKUP(C1123,'Summation Index'!$A$2:$B$9956,2,FALSE)</f>
        <v>#N/A</v>
      </c>
      <c r="O1123" s="48"/>
      <c r="P1123" s="48"/>
    </row>
    <row r="1124" spans="1:16">
      <c r="A1124" s="11" t="e">
        <f t="shared" si="17"/>
        <v>#N/A</v>
      </c>
      <c r="B1124" s="11" t="e">
        <f>VLOOKUP(C1124,'Summation Index'!$A$2:$B$9956,2,FALSE)</f>
        <v>#N/A</v>
      </c>
      <c r="O1124" s="48"/>
      <c r="P1124" s="48"/>
    </row>
    <row r="1125" spans="1:16">
      <c r="A1125" s="11" t="e">
        <f t="shared" si="17"/>
        <v>#N/A</v>
      </c>
      <c r="B1125" s="11" t="e">
        <f>VLOOKUP(C1125,'Summation Index'!$A$2:$B$9956,2,FALSE)</f>
        <v>#N/A</v>
      </c>
      <c r="O1125" s="48"/>
      <c r="P1125" s="48"/>
    </row>
    <row r="1126" spans="1:16">
      <c r="A1126" s="11" t="e">
        <f t="shared" si="17"/>
        <v>#N/A</v>
      </c>
      <c r="B1126" s="11" t="e">
        <f>VLOOKUP(C1126,'Summation Index'!$A$2:$B$9956,2,FALSE)</f>
        <v>#N/A</v>
      </c>
      <c r="O1126" s="48"/>
      <c r="P1126" s="48"/>
    </row>
    <row r="1127" spans="1:16">
      <c r="A1127" s="11" t="e">
        <f t="shared" si="17"/>
        <v>#N/A</v>
      </c>
      <c r="B1127" s="11" t="e">
        <f>VLOOKUP(C1127,'Summation Index'!$A$2:$B$9956,2,FALSE)</f>
        <v>#N/A</v>
      </c>
      <c r="O1127" s="48"/>
      <c r="P1127" s="48"/>
    </row>
    <row r="1128" spans="1:16">
      <c r="A1128" s="11" t="e">
        <f t="shared" si="17"/>
        <v>#N/A</v>
      </c>
      <c r="B1128" s="11" t="e">
        <f>VLOOKUP(C1128,'Summation Index'!$A$2:$B$9956,2,FALSE)</f>
        <v>#N/A</v>
      </c>
      <c r="O1128" s="48"/>
      <c r="P1128" s="48"/>
    </row>
    <row r="1129" spans="1:16">
      <c r="A1129" s="11" t="e">
        <f t="shared" si="17"/>
        <v>#N/A</v>
      </c>
      <c r="B1129" s="11" t="e">
        <f>VLOOKUP(C1129,'Summation Index'!$A$2:$B$9956,2,FALSE)</f>
        <v>#N/A</v>
      </c>
      <c r="O1129" s="48"/>
      <c r="P1129" s="48"/>
    </row>
    <row r="1130" spans="1:16">
      <c r="A1130" s="11" t="e">
        <f t="shared" si="17"/>
        <v>#N/A</v>
      </c>
      <c r="B1130" s="11" t="e">
        <f>VLOOKUP(C1130,'Summation Index'!$A$2:$B$9956,2,FALSE)</f>
        <v>#N/A</v>
      </c>
      <c r="O1130" s="48"/>
      <c r="P1130" s="48"/>
    </row>
    <row r="1131" spans="1:16">
      <c r="A1131" s="11" t="e">
        <f t="shared" si="17"/>
        <v>#N/A</v>
      </c>
      <c r="B1131" s="11" t="e">
        <f>VLOOKUP(C1131,'Summation Index'!$A$2:$B$9956,2,FALSE)</f>
        <v>#N/A</v>
      </c>
      <c r="O1131" s="48"/>
      <c r="P1131" s="48"/>
    </row>
    <row r="1132" spans="1:16">
      <c r="A1132" s="11" t="e">
        <f t="shared" si="17"/>
        <v>#N/A</v>
      </c>
      <c r="B1132" s="11" t="e">
        <f>VLOOKUP(C1132,'Summation Index'!$A$2:$B$9956,2,FALSE)</f>
        <v>#N/A</v>
      </c>
      <c r="O1132" s="48"/>
      <c r="P1132" s="48"/>
    </row>
    <row r="1133" spans="1:16">
      <c r="A1133" s="11" t="e">
        <f t="shared" si="17"/>
        <v>#N/A</v>
      </c>
      <c r="B1133" s="11" t="e">
        <f>VLOOKUP(C1133,'Summation Index'!$A$2:$B$9956,2,FALSE)</f>
        <v>#N/A</v>
      </c>
      <c r="O1133" s="48"/>
      <c r="P1133" s="48"/>
    </row>
    <row r="1134" spans="1:16">
      <c r="A1134" s="11" t="e">
        <f t="shared" si="17"/>
        <v>#N/A</v>
      </c>
      <c r="B1134" s="11" t="e">
        <f>VLOOKUP(C1134,'Summation Index'!$A$2:$B$9956,2,FALSE)</f>
        <v>#N/A</v>
      </c>
      <c r="O1134" s="48"/>
      <c r="P1134" s="48"/>
    </row>
    <row r="1135" spans="1:16">
      <c r="A1135" s="11" t="e">
        <f t="shared" si="17"/>
        <v>#N/A</v>
      </c>
      <c r="B1135" s="11" t="e">
        <f>VLOOKUP(C1135,'Summation Index'!$A$2:$B$9956,2,FALSE)</f>
        <v>#N/A</v>
      </c>
      <c r="O1135" s="48"/>
      <c r="P1135" s="48"/>
    </row>
    <row r="1136" spans="1:16">
      <c r="A1136" s="11" t="e">
        <f t="shared" si="17"/>
        <v>#N/A</v>
      </c>
      <c r="B1136" s="11" t="e">
        <f>VLOOKUP(C1136,'Summation Index'!$A$2:$B$9956,2,FALSE)</f>
        <v>#N/A</v>
      </c>
      <c r="O1136" s="48"/>
      <c r="P1136" s="48"/>
    </row>
    <row r="1137" spans="1:16">
      <c r="A1137" s="11" t="e">
        <f t="shared" si="17"/>
        <v>#N/A</v>
      </c>
      <c r="B1137" s="11" t="e">
        <f>VLOOKUP(C1137,'Summation Index'!$A$2:$B$9956,2,FALSE)</f>
        <v>#N/A</v>
      </c>
      <c r="O1137" s="48"/>
      <c r="P1137" s="48"/>
    </row>
    <row r="1138" spans="1:16">
      <c r="A1138" s="11" t="e">
        <f t="shared" si="17"/>
        <v>#N/A</v>
      </c>
      <c r="B1138" s="11" t="e">
        <f>VLOOKUP(C1138,'Summation Index'!$A$2:$B$9956,2,FALSE)</f>
        <v>#N/A</v>
      </c>
      <c r="O1138" s="48"/>
      <c r="P1138" s="48"/>
    </row>
    <row r="1139" spans="1:16">
      <c r="A1139" s="11" t="e">
        <f t="shared" si="17"/>
        <v>#N/A</v>
      </c>
      <c r="B1139" s="11" t="e">
        <f>VLOOKUP(C1139,'Summation Index'!$A$2:$B$9956,2,FALSE)</f>
        <v>#N/A</v>
      </c>
      <c r="O1139" s="48"/>
      <c r="P1139" s="48"/>
    </row>
    <row r="1140" spans="1:16">
      <c r="A1140" s="11" t="e">
        <f t="shared" si="17"/>
        <v>#N/A</v>
      </c>
      <c r="B1140" s="11" t="e">
        <f>VLOOKUP(C1140,'Summation Index'!$A$2:$B$9956,2,FALSE)</f>
        <v>#N/A</v>
      </c>
      <c r="O1140" s="48"/>
      <c r="P1140" s="48"/>
    </row>
    <row r="1141" spans="1:16">
      <c r="A1141" s="11" t="e">
        <f t="shared" si="17"/>
        <v>#N/A</v>
      </c>
      <c r="B1141" s="11" t="e">
        <f>VLOOKUP(C1141,'Summation Index'!$A$2:$B$9956,2,FALSE)</f>
        <v>#N/A</v>
      </c>
      <c r="O1141" s="48"/>
      <c r="P1141" s="48"/>
    </row>
    <row r="1142" spans="1:16">
      <c r="A1142" s="11" t="e">
        <f t="shared" si="17"/>
        <v>#N/A</v>
      </c>
      <c r="B1142" s="11" t="e">
        <f>VLOOKUP(C1142,'Summation Index'!$A$2:$B$9956,2,FALSE)</f>
        <v>#N/A</v>
      </c>
      <c r="O1142" s="48"/>
      <c r="P1142" s="48"/>
    </row>
    <row r="1143" spans="1:16">
      <c r="A1143" s="11" t="e">
        <f t="shared" si="17"/>
        <v>#N/A</v>
      </c>
      <c r="B1143" s="11" t="e">
        <f>VLOOKUP(C1143,'Summation Index'!$A$2:$B$9956,2,FALSE)</f>
        <v>#N/A</v>
      </c>
      <c r="O1143" s="48"/>
      <c r="P1143" s="48"/>
    </row>
    <row r="1144" spans="1:16">
      <c r="A1144" s="11" t="e">
        <f t="shared" si="17"/>
        <v>#N/A</v>
      </c>
      <c r="B1144" s="11" t="e">
        <f>VLOOKUP(C1144,'Summation Index'!$A$2:$B$9956,2,FALSE)</f>
        <v>#N/A</v>
      </c>
      <c r="O1144" s="48"/>
      <c r="P1144" s="48"/>
    </row>
    <row r="1145" spans="1:16">
      <c r="A1145" s="11" t="e">
        <f t="shared" si="17"/>
        <v>#N/A</v>
      </c>
      <c r="B1145" s="11" t="e">
        <f>VLOOKUP(C1145,'Summation Index'!$A$2:$B$9956,2,FALSE)</f>
        <v>#N/A</v>
      </c>
      <c r="O1145" s="48"/>
      <c r="P1145" s="48"/>
    </row>
    <row r="1146" spans="1:16">
      <c r="A1146" s="11" t="e">
        <f t="shared" si="17"/>
        <v>#N/A</v>
      </c>
      <c r="B1146" s="11" t="e">
        <f>VLOOKUP(C1146,'Summation Index'!$A$2:$B$9956,2,FALSE)</f>
        <v>#N/A</v>
      </c>
      <c r="O1146" s="48"/>
      <c r="P1146" s="48"/>
    </row>
    <row r="1147" spans="1:16">
      <c r="A1147" s="11" t="e">
        <f t="shared" si="17"/>
        <v>#N/A</v>
      </c>
      <c r="B1147" s="11" t="e">
        <f>VLOOKUP(C1147,'Summation Index'!$A$2:$B$9956,2,FALSE)</f>
        <v>#N/A</v>
      </c>
      <c r="O1147" s="48"/>
      <c r="P1147" s="48"/>
    </row>
    <row r="1148" spans="1:16">
      <c r="A1148" s="11" t="e">
        <f t="shared" si="17"/>
        <v>#N/A</v>
      </c>
      <c r="B1148" s="11" t="e">
        <f>VLOOKUP(C1148,'Summation Index'!$A$2:$B$9956,2,FALSE)</f>
        <v>#N/A</v>
      </c>
      <c r="O1148" s="48"/>
      <c r="P1148" s="48"/>
    </row>
    <row r="1149" spans="1:16">
      <c r="A1149" s="11" t="e">
        <f t="shared" si="17"/>
        <v>#N/A</v>
      </c>
      <c r="B1149" s="11" t="e">
        <f>VLOOKUP(C1149,'Summation Index'!$A$2:$B$9956,2,FALSE)</f>
        <v>#N/A</v>
      </c>
      <c r="O1149" s="48"/>
      <c r="P1149" s="48"/>
    </row>
    <row r="1150" spans="1:16">
      <c r="A1150" s="11" t="e">
        <f t="shared" si="17"/>
        <v>#N/A</v>
      </c>
      <c r="B1150" s="11" t="e">
        <f>VLOOKUP(C1150,'Summation Index'!$A$2:$B$9956,2,FALSE)</f>
        <v>#N/A</v>
      </c>
      <c r="O1150" s="48"/>
      <c r="P1150" s="48"/>
    </row>
    <row r="1151" spans="1:16">
      <c r="A1151" s="11" t="e">
        <f t="shared" si="17"/>
        <v>#N/A</v>
      </c>
      <c r="B1151" s="11" t="e">
        <f>VLOOKUP(C1151,'Summation Index'!$A$2:$B$9956,2,FALSE)</f>
        <v>#N/A</v>
      </c>
      <c r="O1151" s="48"/>
      <c r="P1151" s="48"/>
    </row>
    <row r="1152" spans="1:16">
      <c r="A1152" s="11" t="e">
        <f t="shared" si="17"/>
        <v>#N/A</v>
      </c>
      <c r="B1152" s="11" t="e">
        <f>VLOOKUP(C1152,'Summation Index'!$A$2:$B$9956,2,FALSE)</f>
        <v>#N/A</v>
      </c>
      <c r="O1152" s="48"/>
      <c r="P1152" s="48"/>
    </row>
    <row r="1153" spans="1:16">
      <c r="A1153" s="11" t="e">
        <f t="shared" si="17"/>
        <v>#N/A</v>
      </c>
      <c r="B1153" s="11" t="e">
        <f>VLOOKUP(C1153,'Summation Index'!$A$2:$B$9956,2,FALSE)</f>
        <v>#N/A</v>
      </c>
      <c r="O1153" s="48"/>
      <c r="P1153" s="48"/>
    </row>
    <row r="1154" spans="1:16">
      <c r="A1154" s="11" t="e">
        <f t="shared" si="17"/>
        <v>#N/A</v>
      </c>
      <c r="B1154" s="11" t="e">
        <f>VLOOKUP(C1154,'Summation Index'!$A$2:$B$9956,2,FALSE)</f>
        <v>#N/A</v>
      </c>
      <c r="O1154" s="48"/>
      <c r="P1154" s="48"/>
    </row>
    <row r="1155" spans="1:16">
      <c r="A1155" s="11" t="e">
        <f t="shared" si="17"/>
        <v>#N/A</v>
      </c>
      <c r="B1155" s="11" t="e">
        <f>VLOOKUP(C1155,'Summation Index'!$A$2:$B$9956,2,FALSE)</f>
        <v>#N/A</v>
      </c>
      <c r="O1155" s="48"/>
      <c r="P1155" s="48"/>
    </row>
    <row r="1156" spans="1:16">
      <c r="A1156" s="11" t="e">
        <f t="shared" si="17"/>
        <v>#N/A</v>
      </c>
      <c r="B1156" s="11" t="e">
        <f>VLOOKUP(C1156,'Summation Index'!$A$2:$B$9956,2,FALSE)</f>
        <v>#N/A</v>
      </c>
      <c r="O1156" s="48"/>
      <c r="P1156" s="48"/>
    </row>
    <row r="1157" spans="1:16">
      <c r="A1157" s="11" t="e">
        <f t="shared" si="17"/>
        <v>#N/A</v>
      </c>
      <c r="B1157" s="11" t="e">
        <f>VLOOKUP(C1157,'Summation Index'!$A$2:$B$9956,2,FALSE)</f>
        <v>#N/A</v>
      </c>
      <c r="O1157" s="48"/>
      <c r="P1157" s="48"/>
    </row>
    <row r="1158" spans="1:16">
      <c r="A1158" s="11" t="e">
        <f t="shared" si="17"/>
        <v>#N/A</v>
      </c>
      <c r="B1158" s="11" t="e">
        <f>VLOOKUP(C1158,'Summation Index'!$A$2:$B$9956,2,FALSE)</f>
        <v>#N/A</v>
      </c>
      <c r="O1158" s="48"/>
      <c r="P1158" s="48"/>
    </row>
    <row r="1159" spans="1:16">
      <c r="A1159" s="11" t="e">
        <f t="shared" si="17"/>
        <v>#N/A</v>
      </c>
      <c r="B1159" s="11" t="e">
        <f>VLOOKUP(C1159,'Summation Index'!$A$2:$B$9956,2,FALSE)</f>
        <v>#N/A</v>
      </c>
      <c r="O1159" s="48"/>
      <c r="P1159" s="48"/>
    </row>
    <row r="1160" spans="1:16">
      <c r="A1160" s="11" t="e">
        <f t="shared" si="17"/>
        <v>#N/A</v>
      </c>
      <c r="B1160" s="11" t="e">
        <f>VLOOKUP(C1160,'Summation Index'!$A$2:$B$9956,2,FALSE)</f>
        <v>#N/A</v>
      </c>
      <c r="O1160" s="48"/>
      <c r="P1160" s="48"/>
    </row>
    <row r="1161" spans="1:16">
      <c r="A1161" s="11" t="e">
        <f t="shared" si="17"/>
        <v>#N/A</v>
      </c>
      <c r="B1161" s="11" t="e">
        <f>VLOOKUP(C1161,'Summation Index'!$A$2:$B$9956,2,FALSE)</f>
        <v>#N/A</v>
      </c>
      <c r="O1161" s="48"/>
      <c r="P1161" s="48"/>
    </row>
    <row r="1162" spans="1:16">
      <c r="A1162" s="11" t="e">
        <f t="shared" si="17"/>
        <v>#N/A</v>
      </c>
      <c r="B1162" s="11" t="e">
        <f>VLOOKUP(C1162,'Summation Index'!$A$2:$B$9956,2,FALSE)</f>
        <v>#N/A</v>
      </c>
      <c r="O1162" s="48"/>
      <c r="P1162" s="48"/>
    </row>
    <row r="1163" spans="1:16">
      <c r="A1163" s="11" t="e">
        <f t="shared" si="17"/>
        <v>#N/A</v>
      </c>
      <c r="B1163" s="11" t="e">
        <f>VLOOKUP(C1163,'Summation Index'!$A$2:$B$9956,2,FALSE)</f>
        <v>#N/A</v>
      </c>
      <c r="O1163" s="48"/>
      <c r="P1163" s="48"/>
    </row>
    <row r="1164" spans="1:16">
      <c r="A1164" s="11" t="e">
        <f t="shared" si="17"/>
        <v>#N/A</v>
      </c>
      <c r="B1164" s="11" t="e">
        <f>VLOOKUP(C1164,'Summation Index'!$A$2:$B$9956,2,FALSE)</f>
        <v>#N/A</v>
      </c>
      <c r="O1164" s="48"/>
      <c r="P1164" s="48"/>
    </row>
    <row r="1165" spans="1:16">
      <c r="A1165" s="11" t="e">
        <f t="shared" si="17"/>
        <v>#N/A</v>
      </c>
      <c r="B1165" s="11" t="e">
        <f>VLOOKUP(C1165,'Summation Index'!$A$2:$B$9956,2,FALSE)</f>
        <v>#N/A</v>
      </c>
      <c r="O1165" s="48"/>
      <c r="P1165" s="48"/>
    </row>
    <row r="1166" spans="1:16">
      <c r="A1166" s="11" t="e">
        <f t="shared" si="17"/>
        <v>#N/A</v>
      </c>
      <c r="B1166" s="11" t="e">
        <f>VLOOKUP(C1166,'Summation Index'!$A$2:$B$9956,2,FALSE)</f>
        <v>#N/A</v>
      </c>
      <c r="O1166" s="48"/>
      <c r="P1166" s="48"/>
    </row>
    <row r="1167" spans="1:16">
      <c r="A1167" s="11" t="e">
        <f t="shared" ref="A1167:A1230" si="18">B1167&amp;"&amp;"&amp;F1167</f>
        <v>#N/A</v>
      </c>
      <c r="B1167" s="11" t="e">
        <f>VLOOKUP(C1167,'Summation Index'!$A$2:$B$9956,2,FALSE)</f>
        <v>#N/A</v>
      </c>
      <c r="O1167" s="48"/>
      <c r="P1167" s="48"/>
    </row>
    <row r="1168" spans="1:16">
      <c r="A1168" s="11" t="e">
        <f t="shared" si="18"/>
        <v>#N/A</v>
      </c>
      <c r="B1168" s="11" t="e">
        <f>VLOOKUP(C1168,'Summation Index'!$A$2:$B$9956,2,FALSE)</f>
        <v>#N/A</v>
      </c>
      <c r="O1168" s="48"/>
      <c r="P1168" s="48"/>
    </row>
    <row r="1169" spans="1:16">
      <c r="A1169" s="11" t="e">
        <f t="shared" si="18"/>
        <v>#N/A</v>
      </c>
      <c r="B1169" s="11" t="e">
        <f>VLOOKUP(C1169,'Summation Index'!$A$2:$B$9956,2,FALSE)</f>
        <v>#N/A</v>
      </c>
      <c r="O1169" s="48"/>
      <c r="P1169" s="48"/>
    </row>
    <row r="1170" spans="1:16">
      <c r="A1170" s="11" t="e">
        <f t="shared" si="18"/>
        <v>#N/A</v>
      </c>
      <c r="B1170" s="11" t="e">
        <f>VLOOKUP(C1170,'Summation Index'!$A$2:$B$9956,2,FALSE)</f>
        <v>#N/A</v>
      </c>
      <c r="O1170" s="48"/>
      <c r="P1170" s="48"/>
    </row>
    <row r="1171" spans="1:16">
      <c r="A1171" s="11" t="e">
        <f t="shared" si="18"/>
        <v>#N/A</v>
      </c>
      <c r="B1171" s="11" t="e">
        <f>VLOOKUP(C1171,'Summation Index'!$A$2:$B$9956,2,FALSE)</f>
        <v>#N/A</v>
      </c>
      <c r="O1171" s="48"/>
      <c r="P1171" s="48"/>
    </row>
    <row r="1172" spans="1:16">
      <c r="A1172" s="11" t="e">
        <f t="shared" si="18"/>
        <v>#N/A</v>
      </c>
      <c r="B1172" s="11" t="e">
        <f>VLOOKUP(C1172,'Summation Index'!$A$2:$B$9956,2,FALSE)</f>
        <v>#N/A</v>
      </c>
      <c r="O1172" s="48"/>
      <c r="P1172" s="48"/>
    </row>
    <row r="1173" spans="1:16">
      <c r="A1173" s="11" t="e">
        <f t="shared" si="18"/>
        <v>#N/A</v>
      </c>
      <c r="B1173" s="11" t="e">
        <f>VLOOKUP(C1173,'Summation Index'!$A$2:$B$9956,2,FALSE)</f>
        <v>#N/A</v>
      </c>
      <c r="O1173" s="48"/>
      <c r="P1173" s="48"/>
    </row>
    <row r="1174" spans="1:16">
      <c r="A1174" s="11" t="e">
        <f t="shared" si="18"/>
        <v>#N/A</v>
      </c>
      <c r="B1174" s="11" t="e">
        <f>VLOOKUP(C1174,'Summation Index'!$A$2:$B$9956,2,FALSE)</f>
        <v>#N/A</v>
      </c>
      <c r="O1174" s="48"/>
      <c r="P1174" s="48"/>
    </row>
    <row r="1175" spans="1:16">
      <c r="A1175" s="11" t="e">
        <f t="shared" si="18"/>
        <v>#N/A</v>
      </c>
      <c r="B1175" s="11" t="e">
        <f>VLOOKUP(C1175,'Summation Index'!$A$2:$B$9956,2,FALSE)</f>
        <v>#N/A</v>
      </c>
      <c r="O1175" s="48"/>
      <c r="P1175" s="48"/>
    </row>
    <row r="1176" spans="1:16">
      <c r="A1176" s="11" t="e">
        <f t="shared" si="18"/>
        <v>#N/A</v>
      </c>
      <c r="B1176" s="11" t="e">
        <f>VLOOKUP(C1176,'Summation Index'!$A$2:$B$9956,2,FALSE)</f>
        <v>#N/A</v>
      </c>
      <c r="O1176" s="48"/>
      <c r="P1176" s="48"/>
    </row>
    <row r="1177" spans="1:16">
      <c r="A1177" s="11" t="e">
        <f t="shared" si="18"/>
        <v>#N/A</v>
      </c>
      <c r="B1177" s="11" t="e">
        <f>VLOOKUP(C1177,'Summation Index'!$A$2:$B$9956,2,FALSE)</f>
        <v>#N/A</v>
      </c>
      <c r="O1177" s="48"/>
      <c r="P1177" s="48"/>
    </row>
    <row r="1178" spans="1:16">
      <c r="A1178" s="11" t="e">
        <f t="shared" si="18"/>
        <v>#N/A</v>
      </c>
      <c r="B1178" s="11" t="e">
        <f>VLOOKUP(C1178,'Summation Index'!$A$2:$B$9956,2,FALSE)</f>
        <v>#N/A</v>
      </c>
      <c r="O1178" s="48"/>
      <c r="P1178" s="48"/>
    </row>
    <row r="1179" spans="1:16">
      <c r="A1179" s="11" t="e">
        <f t="shared" si="18"/>
        <v>#N/A</v>
      </c>
      <c r="B1179" s="11" t="e">
        <f>VLOOKUP(C1179,'Summation Index'!$A$2:$B$9956,2,FALSE)</f>
        <v>#N/A</v>
      </c>
      <c r="O1179" s="48"/>
      <c r="P1179" s="48"/>
    </row>
    <row r="1180" spans="1:16">
      <c r="A1180" s="11" t="e">
        <f t="shared" si="18"/>
        <v>#N/A</v>
      </c>
      <c r="B1180" s="11" t="e">
        <f>VLOOKUP(C1180,'Summation Index'!$A$2:$B$9956,2,FALSE)</f>
        <v>#N/A</v>
      </c>
      <c r="O1180" s="48"/>
      <c r="P1180" s="48"/>
    </row>
    <row r="1181" spans="1:16">
      <c r="A1181" s="11" t="e">
        <f t="shared" si="18"/>
        <v>#N/A</v>
      </c>
      <c r="B1181" s="11" t="e">
        <f>VLOOKUP(C1181,'Summation Index'!$A$2:$B$9956,2,FALSE)</f>
        <v>#N/A</v>
      </c>
      <c r="O1181" s="48"/>
      <c r="P1181" s="48"/>
    </row>
    <row r="1182" spans="1:16">
      <c r="A1182" s="11" t="e">
        <f t="shared" si="18"/>
        <v>#N/A</v>
      </c>
      <c r="B1182" s="11" t="e">
        <f>VLOOKUP(C1182,'Summation Index'!$A$2:$B$9956,2,FALSE)</f>
        <v>#N/A</v>
      </c>
      <c r="O1182" s="48"/>
      <c r="P1182" s="48"/>
    </row>
    <row r="1183" spans="1:16">
      <c r="A1183" s="11" t="e">
        <f t="shared" si="18"/>
        <v>#N/A</v>
      </c>
      <c r="B1183" s="11" t="e">
        <f>VLOOKUP(C1183,'Summation Index'!$A$2:$B$9956,2,FALSE)</f>
        <v>#N/A</v>
      </c>
      <c r="O1183" s="48"/>
      <c r="P1183" s="48"/>
    </row>
    <row r="1184" spans="1:16">
      <c r="A1184" s="11" t="e">
        <f t="shared" si="18"/>
        <v>#N/A</v>
      </c>
      <c r="B1184" s="11" t="e">
        <f>VLOOKUP(C1184,'Summation Index'!$A$2:$B$9956,2,FALSE)</f>
        <v>#N/A</v>
      </c>
      <c r="O1184" s="48"/>
      <c r="P1184" s="48"/>
    </row>
    <row r="1185" spans="1:16">
      <c r="A1185" s="11" t="e">
        <f t="shared" si="18"/>
        <v>#N/A</v>
      </c>
      <c r="B1185" s="11" t="e">
        <f>VLOOKUP(C1185,'Summation Index'!$A$2:$B$9956,2,FALSE)</f>
        <v>#N/A</v>
      </c>
      <c r="O1185" s="48"/>
      <c r="P1185" s="48"/>
    </row>
    <row r="1186" spans="1:16">
      <c r="A1186" s="11" t="e">
        <f t="shared" si="18"/>
        <v>#N/A</v>
      </c>
      <c r="B1186" s="11" t="e">
        <f>VLOOKUP(C1186,'Summation Index'!$A$2:$B$9956,2,FALSE)</f>
        <v>#N/A</v>
      </c>
      <c r="O1186" s="48"/>
      <c r="P1186" s="48"/>
    </row>
    <row r="1187" spans="1:16">
      <c r="A1187" s="11" t="e">
        <f t="shared" si="18"/>
        <v>#N/A</v>
      </c>
      <c r="B1187" s="11" t="e">
        <f>VLOOKUP(C1187,'Summation Index'!$A$2:$B$9956,2,FALSE)</f>
        <v>#N/A</v>
      </c>
      <c r="O1187" s="48"/>
      <c r="P1187" s="48"/>
    </row>
    <row r="1188" spans="1:16">
      <c r="A1188" s="11" t="e">
        <f t="shared" si="18"/>
        <v>#N/A</v>
      </c>
      <c r="B1188" s="11" t="e">
        <f>VLOOKUP(C1188,'Summation Index'!$A$2:$B$9956,2,FALSE)</f>
        <v>#N/A</v>
      </c>
      <c r="O1188" s="48"/>
      <c r="P1188" s="48"/>
    </row>
    <row r="1189" spans="1:16">
      <c r="A1189" s="11" t="e">
        <f t="shared" si="18"/>
        <v>#N/A</v>
      </c>
      <c r="B1189" s="11" t="e">
        <f>VLOOKUP(C1189,'Summation Index'!$A$2:$B$9956,2,FALSE)</f>
        <v>#N/A</v>
      </c>
      <c r="O1189" s="48"/>
      <c r="P1189" s="48"/>
    </row>
    <row r="1190" spans="1:16">
      <c r="A1190" s="11" t="e">
        <f t="shared" si="18"/>
        <v>#N/A</v>
      </c>
      <c r="B1190" s="11" t="e">
        <f>VLOOKUP(C1190,'Summation Index'!$A$2:$B$9956,2,FALSE)</f>
        <v>#N/A</v>
      </c>
      <c r="O1190" s="48"/>
      <c r="P1190" s="48"/>
    </row>
    <row r="1191" spans="1:16">
      <c r="A1191" s="11" t="e">
        <f t="shared" si="18"/>
        <v>#N/A</v>
      </c>
      <c r="B1191" s="11" t="e">
        <f>VLOOKUP(C1191,'Summation Index'!$A$2:$B$9956,2,FALSE)</f>
        <v>#N/A</v>
      </c>
      <c r="O1191" s="48"/>
      <c r="P1191" s="48"/>
    </row>
    <row r="1192" spans="1:16">
      <c r="A1192" s="11" t="e">
        <f t="shared" si="18"/>
        <v>#N/A</v>
      </c>
      <c r="B1192" s="11" t="e">
        <f>VLOOKUP(C1192,'Summation Index'!$A$2:$B$9956,2,FALSE)</f>
        <v>#N/A</v>
      </c>
      <c r="O1192" s="48"/>
      <c r="P1192" s="48"/>
    </row>
    <row r="1193" spans="1:16">
      <c r="A1193" s="11" t="e">
        <f t="shared" si="18"/>
        <v>#N/A</v>
      </c>
      <c r="B1193" s="11" t="e">
        <f>VLOOKUP(C1193,'Summation Index'!$A$2:$B$9956,2,FALSE)</f>
        <v>#N/A</v>
      </c>
      <c r="O1193" s="48"/>
      <c r="P1193" s="48"/>
    </row>
    <row r="1194" spans="1:16">
      <c r="A1194" s="11" t="e">
        <f t="shared" si="18"/>
        <v>#N/A</v>
      </c>
      <c r="B1194" s="11" t="e">
        <f>VLOOKUP(C1194,'Summation Index'!$A$2:$B$9956,2,FALSE)</f>
        <v>#N/A</v>
      </c>
      <c r="O1194" s="48"/>
      <c r="P1194" s="48"/>
    </row>
    <row r="1195" spans="1:16">
      <c r="A1195" s="11" t="e">
        <f t="shared" si="18"/>
        <v>#N/A</v>
      </c>
      <c r="B1195" s="11" t="e">
        <f>VLOOKUP(C1195,'Summation Index'!$A$2:$B$9956,2,FALSE)</f>
        <v>#N/A</v>
      </c>
      <c r="O1195" s="48"/>
      <c r="P1195" s="48"/>
    </row>
    <row r="1196" spans="1:16">
      <c r="A1196" s="11" t="e">
        <f t="shared" si="18"/>
        <v>#N/A</v>
      </c>
      <c r="B1196" s="11" t="e">
        <f>VLOOKUP(C1196,'Summation Index'!$A$2:$B$9956,2,FALSE)</f>
        <v>#N/A</v>
      </c>
      <c r="O1196" s="48"/>
      <c r="P1196" s="48"/>
    </row>
    <row r="1197" spans="1:16">
      <c r="A1197" s="11" t="e">
        <f t="shared" si="18"/>
        <v>#N/A</v>
      </c>
      <c r="B1197" s="11" t="e">
        <f>VLOOKUP(C1197,'Summation Index'!$A$2:$B$9956,2,FALSE)</f>
        <v>#N/A</v>
      </c>
      <c r="O1197" s="48"/>
      <c r="P1197" s="48"/>
    </row>
    <row r="1198" spans="1:16">
      <c r="A1198" s="11" t="e">
        <f t="shared" si="18"/>
        <v>#N/A</v>
      </c>
      <c r="B1198" s="11" t="e">
        <f>VLOOKUP(C1198,'Summation Index'!$A$2:$B$9956,2,FALSE)</f>
        <v>#N/A</v>
      </c>
      <c r="O1198" s="48"/>
      <c r="P1198" s="48"/>
    </row>
    <row r="1199" spans="1:16">
      <c r="A1199" s="11" t="e">
        <f t="shared" si="18"/>
        <v>#N/A</v>
      </c>
      <c r="B1199" s="11" t="e">
        <f>VLOOKUP(C1199,'Summation Index'!$A$2:$B$9956,2,FALSE)</f>
        <v>#N/A</v>
      </c>
      <c r="O1199" s="48"/>
      <c r="P1199" s="48"/>
    </row>
    <row r="1200" spans="1:16">
      <c r="A1200" s="11" t="e">
        <f t="shared" si="18"/>
        <v>#N/A</v>
      </c>
      <c r="B1200" s="11" t="e">
        <f>VLOOKUP(C1200,'Summation Index'!$A$2:$B$9956,2,FALSE)</f>
        <v>#N/A</v>
      </c>
      <c r="O1200" s="48"/>
      <c r="P1200" s="48"/>
    </row>
    <row r="1201" spans="1:16">
      <c r="A1201" s="11" t="e">
        <f t="shared" si="18"/>
        <v>#N/A</v>
      </c>
      <c r="B1201" s="11" t="e">
        <f>VLOOKUP(C1201,'Summation Index'!$A$2:$B$9956,2,FALSE)</f>
        <v>#N/A</v>
      </c>
      <c r="O1201" s="48"/>
      <c r="P1201" s="48"/>
    </row>
    <row r="1202" spans="1:16">
      <c r="A1202" s="11" t="e">
        <f t="shared" si="18"/>
        <v>#N/A</v>
      </c>
      <c r="B1202" s="11" t="e">
        <f>VLOOKUP(C1202,'Summation Index'!$A$2:$B$9956,2,FALSE)</f>
        <v>#N/A</v>
      </c>
      <c r="O1202" s="48"/>
      <c r="P1202" s="48"/>
    </row>
    <row r="1203" spans="1:16">
      <c r="A1203" s="11" t="e">
        <f t="shared" si="18"/>
        <v>#N/A</v>
      </c>
      <c r="B1203" s="11" t="e">
        <f>VLOOKUP(C1203,'Summation Index'!$A$2:$B$9956,2,FALSE)</f>
        <v>#N/A</v>
      </c>
      <c r="O1203" s="48"/>
      <c r="P1203" s="48"/>
    </row>
    <row r="1204" spans="1:16">
      <c r="A1204" s="11" t="e">
        <f t="shared" si="18"/>
        <v>#N/A</v>
      </c>
      <c r="B1204" s="11" t="e">
        <f>VLOOKUP(C1204,'Summation Index'!$A$2:$B$9956,2,FALSE)</f>
        <v>#N/A</v>
      </c>
      <c r="O1204" s="48"/>
      <c r="P1204" s="48"/>
    </row>
    <row r="1205" spans="1:16">
      <c r="A1205" s="11" t="e">
        <f t="shared" si="18"/>
        <v>#N/A</v>
      </c>
      <c r="B1205" s="11" t="e">
        <f>VLOOKUP(C1205,'Summation Index'!$A$2:$B$9956,2,FALSE)</f>
        <v>#N/A</v>
      </c>
      <c r="O1205" s="48"/>
      <c r="P1205" s="48"/>
    </row>
    <row r="1206" spans="1:16">
      <c r="A1206" s="11" t="e">
        <f t="shared" si="18"/>
        <v>#N/A</v>
      </c>
      <c r="B1206" s="11" t="e">
        <f>VLOOKUP(C1206,'Summation Index'!$A$2:$B$9956,2,FALSE)</f>
        <v>#N/A</v>
      </c>
      <c r="O1206" s="48"/>
      <c r="P1206" s="48"/>
    </row>
    <row r="1207" spans="1:16">
      <c r="A1207" s="11" t="e">
        <f t="shared" si="18"/>
        <v>#N/A</v>
      </c>
      <c r="B1207" s="11" t="e">
        <f>VLOOKUP(C1207,'Summation Index'!$A$2:$B$9956,2,FALSE)</f>
        <v>#N/A</v>
      </c>
      <c r="O1207" s="48"/>
      <c r="P1207" s="48"/>
    </row>
    <row r="1208" spans="1:16">
      <c r="A1208" s="11" t="e">
        <f t="shared" si="18"/>
        <v>#N/A</v>
      </c>
      <c r="B1208" s="11" t="e">
        <f>VLOOKUP(C1208,'Summation Index'!$A$2:$B$9956,2,FALSE)</f>
        <v>#N/A</v>
      </c>
      <c r="O1208" s="48"/>
      <c r="P1208" s="48"/>
    </row>
    <row r="1209" spans="1:16">
      <c r="A1209" s="11" t="e">
        <f t="shared" si="18"/>
        <v>#N/A</v>
      </c>
      <c r="B1209" s="11" t="e">
        <f>VLOOKUP(C1209,'Summation Index'!$A$2:$B$9956,2,FALSE)</f>
        <v>#N/A</v>
      </c>
      <c r="O1209" s="48"/>
      <c r="P1209" s="48"/>
    </row>
    <row r="1210" spans="1:16">
      <c r="A1210" s="11" t="e">
        <f t="shared" si="18"/>
        <v>#N/A</v>
      </c>
      <c r="B1210" s="11" t="e">
        <f>VLOOKUP(C1210,'Summation Index'!$A$2:$B$9956,2,FALSE)</f>
        <v>#N/A</v>
      </c>
      <c r="O1210" s="48"/>
      <c r="P1210" s="48"/>
    </row>
    <row r="1211" spans="1:16">
      <c r="A1211" s="11" t="e">
        <f t="shared" si="18"/>
        <v>#N/A</v>
      </c>
      <c r="B1211" s="11" t="e">
        <f>VLOOKUP(C1211,'Summation Index'!$A$2:$B$9956,2,FALSE)</f>
        <v>#N/A</v>
      </c>
      <c r="O1211" s="48"/>
      <c r="P1211" s="48"/>
    </row>
    <row r="1212" spans="1:16">
      <c r="A1212" s="11" t="e">
        <f t="shared" si="18"/>
        <v>#N/A</v>
      </c>
      <c r="B1212" s="11" t="e">
        <f>VLOOKUP(C1212,'Summation Index'!$A$2:$B$9956,2,FALSE)</f>
        <v>#N/A</v>
      </c>
      <c r="O1212" s="48"/>
      <c r="P1212" s="48"/>
    </row>
    <row r="1213" spans="1:16">
      <c r="A1213" s="11" t="e">
        <f t="shared" si="18"/>
        <v>#N/A</v>
      </c>
      <c r="B1213" s="11" t="e">
        <f>VLOOKUP(C1213,'Summation Index'!$A$2:$B$9956,2,FALSE)</f>
        <v>#N/A</v>
      </c>
      <c r="O1213" s="48"/>
      <c r="P1213" s="48"/>
    </row>
    <row r="1214" spans="1:16">
      <c r="A1214" s="11" t="e">
        <f t="shared" si="18"/>
        <v>#N/A</v>
      </c>
      <c r="B1214" s="11" t="e">
        <f>VLOOKUP(C1214,'Summation Index'!$A$2:$B$9956,2,FALSE)</f>
        <v>#N/A</v>
      </c>
      <c r="O1214" s="48"/>
      <c r="P1214" s="48"/>
    </row>
    <row r="1215" spans="1:16">
      <c r="A1215" s="11" t="e">
        <f t="shared" si="18"/>
        <v>#N/A</v>
      </c>
      <c r="B1215" s="11" t="e">
        <f>VLOOKUP(C1215,'Summation Index'!$A$2:$B$9956,2,FALSE)</f>
        <v>#N/A</v>
      </c>
      <c r="O1215" s="48"/>
      <c r="P1215" s="48"/>
    </row>
    <row r="1216" spans="1:16">
      <c r="A1216" s="11" t="e">
        <f t="shared" si="18"/>
        <v>#N/A</v>
      </c>
      <c r="B1216" s="11" t="e">
        <f>VLOOKUP(C1216,'Summation Index'!$A$2:$B$9956,2,FALSE)</f>
        <v>#N/A</v>
      </c>
      <c r="O1216" s="48"/>
      <c r="P1216" s="48"/>
    </row>
    <row r="1217" spans="1:16">
      <c r="A1217" s="11" t="e">
        <f t="shared" si="18"/>
        <v>#N/A</v>
      </c>
      <c r="B1217" s="11" t="e">
        <f>VLOOKUP(C1217,'Summation Index'!$A$2:$B$9956,2,FALSE)</f>
        <v>#N/A</v>
      </c>
      <c r="O1217" s="48"/>
      <c r="P1217" s="48"/>
    </row>
    <row r="1218" spans="1:16">
      <c r="A1218" s="11" t="e">
        <f t="shared" si="18"/>
        <v>#N/A</v>
      </c>
      <c r="B1218" s="11" t="e">
        <f>VLOOKUP(C1218,'Summation Index'!$A$2:$B$9956,2,FALSE)</f>
        <v>#N/A</v>
      </c>
      <c r="O1218" s="48"/>
      <c r="P1218" s="48"/>
    </row>
    <row r="1219" spans="1:16">
      <c r="A1219" s="11" t="e">
        <f t="shared" si="18"/>
        <v>#N/A</v>
      </c>
      <c r="B1219" s="11" t="e">
        <f>VLOOKUP(C1219,'Summation Index'!$A$2:$B$9956,2,FALSE)</f>
        <v>#N/A</v>
      </c>
      <c r="O1219" s="48"/>
      <c r="P1219" s="48"/>
    </row>
    <row r="1220" spans="1:16">
      <c r="A1220" s="11" t="e">
        <f t="shared" si="18"/>
        <v>#N/A</v>
      </c>
      <c r="B1220" s="11" t="e">
        <f>VLOOKUP(C1220,'Summation Index'!$A$2:$B$9956,2,FALSE)</f>
        <v>#N/A</v>
      </c>
      <c r="O1220" s="48"/>
      <c r="P1220" s="48"/>
    </row>
    <row r="1221" spans="1:16">
      <c r="A1221" s="11" t="e">
        <f t="shared" si="18"/>
        <v>#N/A</v>
      </c>
      <c r="B1221" s="11" t="e">
        <f>VLOOKUP(C1221,'Summation Index'!$A$2:$B$9956,2,FALSE)</f>
        <v>#N/A</v>
      </c>
      <c r="O1221" s="48"/>
      <c r="P1221" s="48"/>
    </row>
    <row r="1222" spans="1:16">
      <c r="A1222" s="11" t="e">
        <f t="shared" si="18"/>
        <v>#N/A</v>
      </c>
      <c r="B1222" s="11" t="e">
        <f>VLOOKUP(C1222,'Summation Index'!$A$2:$B$9956,2,FALSE)</f>
        <v>#N/A</v>
      </c>
      <c r="O1222" s="48"/>
      <c r="P1222" s="48"/>
    </row>
    <row r="1223" spans="1:16">
      <c r="A1223" s="11" t="e">
        <f t="shared" si="18"/>
        <v>#N/A</v>
      </c>
      <c r="B1223" s="11" t="e">
        <f>VLOOKUP(C1223,'Summation Index'!$A$2:$B$9956,2,FALSE)</f>
        <v>#N/A</v>
      </c>
      <c r="O1223" s="48"/>
      <c r="P1223" s="48"/>
    </row>
    <row r="1224" spans="1:16">
      <c r="A1224" s="11" t="e">
        <f t="shared" si="18"/>
        <v>#N/A</v>
      </c>
      <c r="B1224" s="11" t="e">
        <f>VLOOKUP(C1224,'Summation Index'!$A$2:$B$9956,2,FALSE)</f>
        <v>#N/A</v>
      </c>
      <c r="O1224" s="48"/>
      <c r="P1224" s="48"/>
    </row>
    <row r="1225" spans="1:16">
      <c r="A1225" s="11" t="e">
        <f t="shared" si="18"/>
        <v>#N/A</v>
      </c>
      <c r="B1225" s="11" t="e">
        <f>VLOOKUP(C1225,'Summation Index'!$A$2:$B$9956,2,FALSE)</f>
        <v>#N/A</v>
      </c>
      <c r="O1225" s="48"/>
      <c r="P1225" s="48"/>
    </row>
    <row r="1226" spans="1:16">
      <c r="A1226" s="11" t="e">
        <f t="shared" si="18"/>
        <v>#N/A</v>
      </c>
      <c r="B1226" s="11" t="e">
        <f>VLOOKUP(C1226,'Summation Index'!$A$2:$B$9956,2,FALSE)</f>
        <v>#N/A</v>
      </c>
      <c r="O1226" s="48"/>
      <c r="P1226" s="48"/>
    </row>
    <row r="1227" spans="1:16">
      <c r="A1227" s="11" t="e">
        <f t="shared" si="18"/>
        <v>#N/A</v>
      </c>
      <c r="B1227" s="11" t="e">
        <f>VLOOKUP(C1227,'Summation Index'!$A$2:$B$9956,2,FALSE)</f>
        <v>#N/A</v>
      </c>
      <c r="O1227" s="48"/>
      <c r="P1227" s="48"/>
    </row>
    <row r="1228" spans="1:16">
      <c r="A1228" s="11" t="e">
        <f t="shared" si="18"/>
        <v>#N/A</v>
      </c>
      <c r="B1228" s="11" t="e">
        <f>VLOOKUP(C1228,'Summation Index'!$A$2:$B$9956,2,FALSE)</f>
        <v>#N/A</v>
      </c>
      <c r="O1228" s="48"/>
      <c r="P1228" s="48"/>
    </row>
    <row r="1229" spans="1:16">
      <c r="A1229" s="11" t="e">
        <f t="shared" si="18"/>
        <v>#N/A</v>
      </c>
      <c r="B1229" s="11" t="e">
        <f>VLOOKUP(C1229,'Summation Index'!$A$2:$B$9956,2,FALSE)</f>
        <v>#N/A</v>
      </c>
      <c r="O1229" s="48"/>
      <c r="P1229" s="48"/>
    </row>
    <row r="1230" spans="1:16">
      <c r="A1230" s="11" t="e">
        <f t="shared" si="18"/>
        <v>#N/A</v>
      </c>
      <c r="B1230" s="11" t="e">
        <f>VLOOKUP(C1230,'Summation Index'!$A$2:$B$9956,2,FALSE)</f>
        <v>#N/A</v>
      </c>
      <c r="O1230" s="48"/>
      <c r="P1230" s="48"/>
    </row>
    <row r="1231" spans="1:16">
      <c r="A1231" s="11" t="e">
        <f t="shared" ref="A1231:A1294" si="19">B1231&amp;"&amp;"&amp;F1231</f>
        <v>#N/A</v>
      </c>
      <c r="B1231" s="11" t="e">
        <f>VLOOKUP(C1231,'Summation Index'!$A$2:$B$9956,2,FALSE)</f>
        <v>#N/A</v>
      </c>
      <c r="O1231" s="48"/>
      <c r="P1231" s="48"/>
    </row>
    <row r="1232" spans="1:16">
      <c r="A1232" s="11" t="e">
        <f t="shared" si="19"/>
        <v>#N/A</v>
      </c>
      <c r="B1232" s="11" t="e">
        <f>VLOOKUP(C1232,'Summation Index'!$A$2:$B$9956,2,FALSE)</f>
        <v>#N/A</v>
      </c>
      <c r="O1232" s="48"/>
      <c r="P1232" s="48"/>
    </row>
    <row r="1233" spans="1:16">
      <c r="A1233" s="11" t="e">
        <f t="shared" si="19"/>
        <v>#N/A</v>
      </c>
      <c r="B1233" s="11" t="e">
        <f>VLOOKUP(C1233,'Summation Index'!$A$2:$B$9956,2,FALSE)</f>
        <v>#N/A</v>
      </c>
      <c r="O1233" s="48"/>
      <c r="P1233" s="48"/>
    </row>
    <row r="1234" spans="1:16">
      <c r="A1234" s="11" t="e">
        <f t="shared" si="19"/>
        <v>#N/A</v>
      </c>
      <c r="B1234" s="11" t="e">
        <f>VLOOKUP(C1234,'Summation Index'!$A$2:$B$9956,2,FALSE)</f>
        <v>#N/A</v>
      </c>
      <c r="O1234" s="48"/>
      <c r="P1234" s="48"/>
    </row>
    <row r="1235" spans="1:16">
      <c r="A1235" s="11" t="e">
        <f t="shared" si="19"/>
        <v>#N/A</v>
      </c>
      <c r="B1235" s="11" t="e">
        <f>VLOOKUP(C1235,'Summation Index'!$A$2:$B$9956,2,FALSE)</f>
        <v>#N/A</v>
      </c>
      <c r="O1235" s="48"/>
      <c r="P1235" s="48"/>
    </row>
    <row r="1236" spans="1:16">
      <c r="A1236" s="11" t="e">
        <f t="shared" si="19"/>
        <v>#N/A</v>
      </c>
      <c r="B1236" s="11" t="e">
        <f>VLOOKUP(C1236,'Summation Index'!$A$2:$B$9956,2,FALSE)</f>
        <v>#N/A</v>
      </c>
      <c r="O1236" s="48"/>
      <c r="P1236" s="48"/>
    </row>
    <row r="1237" spans="1:16">
      <c r="A1237" s="11" t="e">
        <f t="shared" si="19"/>
        <v>#N/A</v>
      </c>
      <c r="B1237" s="11" t="e">
        <f>VLOOKUP(C1237,'Summation Index'!$A$2:$B$9956,2,FALSE)</f>
        <v>#N/A</v>
      </c>
      <c r="O1237" s="48"/>
      <c r="P1237" s="48"/>
    </row>
    <row r="1238" spans="1:16">
      <c r="A1238" s="11" t="e">
        <f t="shared" si="19"/>
        <v>#N/A</v>
      </c>
      <c r="B1238" s="11" t="e">
        <f>VLOOKUP(C1238,'Summation Index'!$A$2:$B$9956,2,FALSE)</f>
        <v>#N/A</v>
      </c>
      <c r="O1238" s="48"/>
      <c r="P1238" s="48"/>
    </row>
    <row r="1239" spans="1:16">
      <c r="A1239" s="11" t="e">
        <f t="shared" si="19"/>
        <v>#N/A</v>
      </c>
      <c r="B1239" s="11" t="e">
        <f>VLOOKUP(C1239,'Summation Index'!$A$2:$B$9956,2,FALSE)</f>
        <v>#N/A</v>
      </c>
      <c r="O1239" s="48"/>
      <c r="P1239" s="48"/>
    </row>
    <row r="1240" spans="1:16">
      <c r="A1240" s="11" t="e">
        <f t="shared" si="19"/>
        <v>#N/A</v>
      </c>
      <c r="B1240" s="11" t="e">
        <f>VLOOKUP(C1240,'Summation Index'!$A$2:$B$9956,2,FALSE)</f>
        <v>#N/A</v>
      </c>
      <c r="O1240" s="48"/>
      <c r="P1240" s="48"/>
    </row>
    <row r="1241" spans="1:16">
      <c r="A1241" s="11" t="e">
        <f t="shared" si="19"/>
        <v>#N/A</v>
      </c>
      <c r="B1241" s="11" t="e">
        <f>VLOOKUP(C1241,'Summation Index'!$A$2:$B$9956,2,FALSE)</f>
        <v>#N/A</v>
      </c>
      <c r="O1241" s="48"/>
      <c r="P1241" s="48"/>
    </row>
    <row r="1242" spans="1:16">
      <c r="A1242" s="11" t="e">
        <f t="shared" si="19"/>
        <v>#N/A</v>
      </c>
      <c r="B1242" s="11" t="e">
        <f>VLOOKUP(C1242,'Summation Index'!$A$2:$B$9956,2,FALSE)</f>
        <v>#N/A</v>
      </c>
      <c r="O1242" s="48"/>
      <c r="P1242" s="48"/>
    </row>
    <row r="1243" spans="1:16">
      <c r="A1243" s="11" t="e">
        <f t="shared" si="19"/>
        <v>#N/A</v>
      </c>
      <c r="B1243" s="11" t="e">
        <f>VLOOKUP(C1243,'Summation Index'!$A$2:$B$9956,2,FALSE)</f>
        <v>#N/A</v>
      </c>
      <c r="O1243" s="48"/>
      <c r="P1243" s="48"/>
    </row>
    <row r="1244" spans="1:16">
      <c r="A1244" s="11" t="e">
        <f t="shared" si="19"/>
        <v>#N/A</v>
      </c>
      <c r="B1244" s="11" t="e">
        <f>VLOOKUP(C1244,'Summation Index'!$A$2:$B$9956,2,FALSE)</f>
        <v>#N/A</v>
      </c>
      <c r="O1244" s="48"/>
      <c r="P1244" s="48"/>
    </row>
    <row r="1245" spans="1:16">
      <c r="A1245" s="11" t="e">
        <f t="shared" si="19"/>
        <v>#N/A</v>
      </c>
      <c r="B1245" s="11" t="e">
        <f>VLOOKUP(C1245,'Summation Index'!$A$2:$B$9956,2,FALSE)</f>
        <v>#N/A</v>
      </c>
      <c r="O1245" s="48"/>
      <c r="P1245" s="48"/>
    </row>
    <row r="1246" spans="1:16">
      <c r="A1246" s="11" t="e">
        <f t="shared" si="19"/>
        <v>#N/A</v>
      </c>
      <c r="B1246" s="11" t="e">
        <f>VLOOKUP(C1246,'Summation Index'!$A$2:$B$9956,2,FALSE)</f>
        <v>#N/A</v>
      </c>
      <c r="O1246" s="48"/>
      <c r="P1246" s="48"/>
    </row>
    <row r="1247" spans="1:16">
      <c r="A1247" s="11" t="e">
        <f t="shared" si="19"/>
        <v>#N/A</v>
      </c>
      <c r="B1247" s="11" t="e">
        <f>VLOOKUP(C1247,'Summation Index'!$A$2:$B$9956,2,FALSE)</f>
        <v>#N/A</v>
      </c>
      <c r="O1247" s="48"/>
      <c r="P1247" s="48"/>
    </row>
    <row r="1248" spans="1:16">
      <c r="A1248" s="11" t="e">
        <f t="shared" si="19"/>
        <v>#N/A</v>
      </c>
      <c r="B1248" s="11" t="e">
        <f>VLOOKUP(C1248,'Summation Index'!$A$2:$B$9956,2,FALSE)</f>
        <v>#N/A</v>
      </c>
      <c r="O1248" s="48"/>
      <c r="P1248" s="48"/>
    </row>
    <row r="1249" spans="1:16">
      <c r="A1249" s="11" t="e">
        <f t="shared" si="19"/>
        <v>#N/A</v>
      </c>
      <c r="B1249" s="11" t="e">
        <f>VLOOKUP(C1249,'Summation Index'!$A$2:$B$9956,2,FALSE)</f>
        <v>#N/A</v>
      </c>
      <c r="O1249" s="48"/>
      <c r="P1249" s="48"/>
    </row>
    <row r="1250" spans="1:16">
      <c r="A1250" s="11" t="e">
        <f t="shared" si="19"/>
        <v>#N/A</v>
      </c>
      <c r="B1250" s="11" t="e">
        <f>VLOOKUP(C1250,'Summation Index'!$A$2:$B$9956,2,FALSE)</f>
        <v>#N/A</v>
      </c>
      <c r="O1250" s="48"/>
      <c r="P1250" s="48"/>
    </row>
    <row r="1251" spans="1:16">
      <c r="A1251" s="11" t="e">
        <f t="shared" si="19"/>
        <v>#N/A</v>
      </c>
      <c r="B1251" s="11" t="e">
        <f>VLOOKUP(C1251,'Summation Index'!$A$2:$B$9956,2,FALSE)</f>
        <v>#N/A</v>
      </c>
      <c r="O1251" s="48"/>
      <c r="P1251" s="48"/>
    </row>
    <row r="1252" spans="1:16">
      <c r="A1252" s="11" t="e">
        <f t="shared" si="19"/>
        <v>#N/A</v>
      </c>
      <c r="B1252" s="11" t="e">
        <f>VLOOKUP(C1252,'Summation Index'!$A$2:$B$9956,2,FALSE)</f>
        <v>#N/A</v>
      </c>
      <c r="O1252" s="48"/>
      <c r="P1252" s="48"/>
    </row>
    <row r="1253" spans="1:16">
      <c r="A1253" s="11" t="e">
        <f t="shared" si="19"/>
        <v>#N/A</v>
      </c>
      <c r="B1253" s="11" t="e">
        <f>VLOOKUP(C1253,'Summation Index'!$A$2:$B$9956,2,FALSE)</f>
        <v>#N/A</v>
      </c>
      <c r="O1253" s="48"/>
      <c r="P1253" s="48"/>
    </row>
    <row r="1254" spans="1:16">
      <c r="A1254" s="11" t="e">
        <f t="shared" si="19"/>
        <v>#N/A</v>
      </c>
      <c r="B1254" s="11" t="e">
        <f>VLOOKUP(C1254,'Summation Index'!$A$2:$B$9956,2,FALSE)</f>
        <v>#N/A</v>
      </c>
      <c r="O1254" s="48"/>
      <c r="P1254" s="48"/>
    </row>
    <row r="1255" spans="1:16">
      <c r="A1255" s="11" t="e">
        <f t="shared" si="19"/>
        <v>#N/A</v>
      </c>
      <c r="B1255" s="11" t="e">
        <f>VLOOKUP(C1255,'Summation Index'!$A$2:$B$9956,2,FALSE)</f>
        <v>#N/A</v>
      </c>
      <c r="O1255" s="48"/>
      <c r="P1255" s="48"/>
    </row>
    <row r="1256" spans="1:16">
      <c r="A1256" s="11" t="e">
        <f t="shared" si="19"/>
        <v>#N/A</v>
      </c>
      <c r="B1256" s="11" t="e">
        <f>VLOOKUP(C1256,'Summation Index'!$A$2:$B$9956,2,FALSE)</f>
        <v>#N/A</v>
      </c>
      <c r="O1256" s="48"/>
      <c r="P1256" s="48"/>
    </row>
    <row r="1257" spans="1:16">
      <c r="A1257" s="11" t="e">
        <f t="shared" si="19"/>
        <v>#N/A</v>
      </c>
      <c r="B1257" s="11" t="e">
        <f>VLOOKUP(C1257,'Summation Index'!$A$2:$B$9956,2,FALSE)</f>
        <v>#N/A</v>
      </c>
      <c r="O1257" s="48"/>
      <c r="P1257" s="48"/>
    </row>
    <row r="1258" spans="1:16">
      <c r="A1258" s="11" t="e">
        <f t="shared" si="19"/>
        <v>#N/A</v>
      </c>
      <c r="B1258" s="11" t="e">
        <f>VLOOKUP(C1258,'Summation Index'!$A$2:$B$9956,2,FALSE)</f>
        <v>#N/A</v>
      </c>
      <c r="O1258" s="48"/>
      <c r="P1258" s="48"/>
    </row>
    <row r="1259" spans="1:16">
      <c r="A1259" s="11" t="e">
        <f t="shared" si="19"/>
        <v>#N/A</v>
      </c>
      <c r="B1259" s="11" t="e">
        <f>VLOOKUP(C1259,'Summation Index'!$A$2:$B$9956,2,FALSE)</f>
        <v>#N/A</v>
      </c>
      <c r="O1259" s="48"/>
      <c r="P1259" s="48"/>
    </row>
    <row r="1260" spans="1:16">
      <c r="A1260" s="11" t="e">
        <f t="shared" si="19"/>
        <v>#N/A</v>
      </c>
      <c r="B1260" s="11" t="e">
        <f>VLOOKUP(C1260,'Summation Index'!$A$2:$B$9956,2,FALSE)</f>
        <v>#N/A</v>
      </c>
      <c r="O1260" s="48"/>
      <c r="P1260" s="48"/>
    </row>
    <row r="1261" spans="1:16">
      <c r="A1261" s="11" t="e">
        <f t="shared" si="19"/>
        <v>#N/A</v>
      </c>
      <c r="B1261" s="11" t="e">
        <f>VLOOKUP(C1261,'Summation Index'!$A$2:$B$9956,2,FALSE)</f>
        <v>#N/A</v>
      </c>
      <c r="O1261" s="48"/>
      <c r="P1261" s="48"/>
    </row>
    <row r="1262" spans="1:16">
      <c r="A1262" s="11" t="e">
        <f t="shared" si="19"/>
        <v>#N/A</v>
      </c>
      <c r="B1262" s="11" t="e">
        <f>VLOOKUP(C1262,'Summation Index'!$A$2:$B$9956,2,FALSE)</f>
        <v>#N/A</v>
      </c>
      <c r="O1262" s="48"/>
      <c r="P1262" s="48"/>
    </row>
    <row r="1263" spans="1:16">
      <c r="A1263" s="11" t="e">
        <f t="shared" si="19"/>
        <v>#N/A</v>
      </c>
      <c r="B1263" s="11" t="e">
        <f>VLOOKUP(C1263,'Summation Index'!$A$2:$B$9956,2,FALSE)</f>
        <v>#N/A</v>
      </c>
      <c r="O1263" s="48"/>
      <c r="P1263" s="48"/>
    </row>
    <row r="1264" spans="1:16">
      <c r="A1264" s="11" t="e">
        <f t="shared" si="19"/>
        <v>#N/A</v>
      </c>
      <c r="B1264" s="11" t="e">
        <f>VLOOKUP(C1264,'Summation Index'!$A$2:$B$9956,2,FALSE)</f>
        <v>#N/A</v>
      </c>
      <c r="O1264" s="48"/>
      <c r="P1264" s="48"/>
    </row>
    <row r="1265" spans="1:16">
      <c r="A1265" s="11" t="e">
        <f t="shared" si="19"/>
        <v>#N/A</v>
      </c>
      <c r="B1265" s="11" t="e">
        <f>VLOOKUP(C1265,'Summation Index'!$A$2:$B$9956,2,FALSE)</f>
        <v>#N/A</v>
      </c>
      <c r="O1265" s="48"/>
      <c r="P1265" s="48"/>
    </row>
    <row r="1266" spans="1:16">
      <c r="A1266" s="11" t="e">
        <f t="shared" si="19"/>
        <v>#N/A</v>
      </c>
      <c r="B1266" s="11" t="e">
        <f>VLOOKUP(C1266,'Summation Index'!$A$2:$B$9956,2,FALSE)</f>
        <v>#N/A</v>
      </c>
      <c r="O1266" s="48"/>
      <c r="P1266" s="48"/>
    </row>
    <row r="1267" spans="1:16">
      <c r="A1267" s="11" t="e">
        <f t="shared" si="19"/>
        <v>#N/A</v>
      </c>
      <c r="B1267" s="11" t="e">
        <f>VLOOKUP(C1267,'Summation Index'!$A$2:$B$9956,2,FALSE)</f>
        <v>#N/A</v>
      </c>
      <c r="O1267" s="48"/>
      <c r="P1267" s="48"/>
    </row>
    <row r="1268" spans="1:16">
      <c r="A1268" s="11" t="e">
        <f t="shared" si="19"/>
        <v>#N/A</v>
      </c>
      <c r="B1268" s="11" t="e">
        <f>VLOOKUP(C1268,'Summation Index'!$A$2:$B$9956,2,FALSE)</f>
        <v>#N/A</v>
      </c>
      <c r="O1268" s="48"/>
      <c r="P1268" s="48"/>
    </row>
    <row r="1269" spans="1:16">
      <c r="A1269" s="11" t="e">
        <f t="shared" si="19"/>
        <v>#N/A</v>
      </c>
      <c r="B1269" s="11" t="e">
        <f>VLOOKUP(C1269,'Summation Index'!$A$2:$B$9956,2,FALSE)</f>
        <v>#N/A</v>
      </c>
      <c r="O1269" s="48"/>
      <c r="P1269" s="48"/>
    </row>
    <row r="1270" spans="1:16">
      <c r="A1270" s="11" t="e">
        <f t="shared" si="19"/>
        <v>#N/A</v>
      </c>
      <c r="B1270" s="11" t="e">
        <f>VLOOKUP(C1270,'Summation Index'!$A$2:$B$9956,2,FALSE)</f>
        <v>#N/A</v>
      </c>
      <c r="O1270" s="48"/>
      <c r="P1270" s="48"/>
    </row>
    <row r="1271" spans="1:16">
      <c r="A1271" s="11" t="e">
        <f t="shared" si="19"/>
        <v>#N/A</v>
      </c>
      <c r="B1271" s="11" t="e">
        <f>VLOOKUP(C1271,'Summation Index'!$A$2:$B$9956,2,FALSE)</f>
        <v>#N/A</v>
      </c>
      <c r="O1271" s="48"/>
      <c r="P1271" s="48"/>
    </row>
    <row r="1272" spans="1:16">
      <c r="A1272" s="11" t="e">
        <f t="shared" si="19"/>
        <v>#N/A</v>
      </c>
      <c r="B1272" s="11" t="e">
        <f>VLOOKUP(C1272,'Summation Index'!$A$2:$B$9956,2,FALSE)</f>
        <v>#N/A</v>
      </c>
      <c r="O1272" s="48"/>
      <c r="P1272" s="48"/>
    </row>
    <row r="1273" spans="1:16">
      <c r="A1273" s="11" t="e">
        <f t="shared" si="19"/>
        <v>#N/A</v>
      </c>
      <c r="B1273" s="11" t="e">
        <f>VLOOKUP(C1273,'Summation Index'!$A$2:$B$9956,2,FALSE)</f>
        <v>#N/A</v>
      </c>
      <c r="O1273" s="48"/>
      <c r="P1273" s="48"/>
    </row>
    <row r="1274" spans="1:16">
      <c r="A1274" s="11" t="e">
        <f t="shared" si="19"/>
        <v>#N/A</v>
      </c>
      <c r="B1274" s="11" t="e">
        <f>VLOOKUP(C1274,'Summation Index'!$A$2:$B$9956,2,FALSE)</f>
        <v>#N/A</v>
      </c>
      <c r="O1274" s="48"/>
      <c r="P1274" s="48"/>
    </row>
    <row r="1275" spans="1:16">
      <c r="A1275" s="11" t="e">
        <f t="shared" si="19"/>
        <v>#N/A</v>
      </c>
      <c r="B1275" s="11" t="e">
        <f>VLOOKUP(C1275,'Summation Index'!$A$2:$B$9956,2,FALSE)</f>
        <v>#N/A</v>
      </c>
      <c r="O1275" s="48"/>
      <c r="P1275" s="48"/>
    </row>
    <row r="1276" spans="1:16">
      <c r="A1276" s="11" t="e">
        <f t="shared" si="19"/>
        <v>#N/A</v>
      </c>
      <c r="B1276" s="11" t="e">
        <f>VLOOKUP(C1276,'Summation Index'!$A$2:$B$9956,2,FALSE)</f>
        <v>#N/A</v>
      </c>
      <c r="O1276" s="48"/>
      <c r="P1276" s="48"/>
    </row>
    <row r="1277" spans="1:16">
      <c r="A1277" s="11" t="e">
        <f t="shared" si="19"/>
        <v>#N/A</v>
      </c>
      <c r="B1277" s="11" t="e">
        <f>VLOOKUP(C1277,'Summation Index'!$A$2:$B$9956,2,FALSE)</f>
        <v>#N/A</v>
      </c>
      <c r="O1277" s="48"/>
      <c r="P1277" s="48"/>
    </row>
    <row r="1278" spans="1:16">
      <c r="A1278" s="11" t="e">
        <f t="shared" si="19"/>
        <v>#N/A</v>
      </c>
      <c r="B1278" s="11" t="e">
        <f>VLOOKUP(C1278,'Summation Index'!$A$2:$B$9956,2,FALSE)</f>
        <v>#N/A</v>
      </c>
      <c r="O1278" s="48"/>
      <c r="P1278" s="48"/>
    </row>
    <row r="1279" spans="1:16">
      <c r="A1279" s="11" t="e">
        <f t="shared" si="19"/>
        <v>#N/A</v>
      </c>
      <c r="B1279" s="11" t="e">
        <f>VLOOKUP(C1279,'Summation Index'!$A$2:$B$9956,2,FALSE)</f>
        <v>#N/A</v>
      </c>
      <c r="O1279" s="48"/>
      <c r="P1279" s="48"/>
    </row>
    <row r="1280" spans="1:16">
      <c r="A1280" s="11" t="e">
        <f t="shared" si="19"/>
        <v>#N/A</v>
      </c>
      <c r="B1280" s="11" t="e">
        <f>VLOOKUP(C1280,'Summation Index'!$A$2:$B$9956,2,FALSE)</f>
        <v>#N/A</v>
      </c>
      <c r="O1280" s="48"/>
      <c r="P1280" s="48"/>
    </row>
    <row r="1281" spans="1:16">
      <c r="A1281" s="11" t="e">
        <f t="shared" si="19"/>
        <v>#N/A</v>
      </c>
      <c r="B1281" s="11" t="e">
        <f>VLOOKUP(C1281,'Summation Index'!$A$2:$B$9956,2,FALSE)</f>
        <v>#N/A</v>
      </c>
      <c r="O1281" s="48"/>
      <c r="P1281" s="48"/>
    </row>
    <row r="1282" spans="1:16">
      <c r="A1282" s="11" t="e">
        <f t="shared" si="19"/>
        <v>#N/A</v>
      </c>
      <c r="B1282" s="11" t="e">
        <f>VLOOKUP(C1282,'Summation Index'!$A$2:$B$9956,2,FALSE)</f>
        <v>#N/A</v>
      </c>
      <c r="O1282" s="48"/>
      <c r="P1282" s="48"/>
    </row>
    <row r="1283" spans="1:16">
      <c r="A1283" s="11" t="e">
        <f t="shared" si="19"/>
        <v>#N/A</v>
      </c>
      <c r="B1283" s="11" t="e">
        <f>VLOOKUP(C1283,'Summation Index'!$A$2:$B$9956,2,FALSE)</f>
        <v>#N/A</v>
      </c>
      <c r="O1283" s="48"/>
      <c r="P1283" s="48"/>
    </row>
    <row r="1284" spans="1:16">
      <c r="A1284" s="11" t="e">
        <f t="shared" si="19"/>
        <v>#N/A</v>
      </c>
      <c r="B1284" s="11" t="e">
        <f>VLOOKUP(C1284,'Summation Index'!$A$2:$B$9956,2,FALSE)</f>
        <v>#N/A</v>
      </c>
      <c r="O1284" s="48"/>
      <c r="P1284" s="48"/>
    </row>
    <row r="1285" spans="1:16">
      <c r="A1285" s="11" t="e">
        <f t="shared" si="19"/>
        <v>#N/A</v>
      </c>
      <c r="B1285" s="11" t="e">
        <f>VLOOKUP(C1285,'Summation Index'!$A$2:$B$9956,2,FALSE)</f>
        <v>#N/A</v>
      </c>
      <c r="O1285" s="48"/>
      <c r="P1285" s="48"/>
    </row>
    <row r="1286" spans="1:16">
      <c r="A1286" s="11" t="e">
        <f t="shared" si="19"/>
        <v>#N/A</v>
      </c>
      <c r="B1286" s="11" t="e">
        <f>VLOOKUP(C1286,'Summation Index'!$A$2:$B$9956,2,FALSE)</f>
        <v>#N/A</v>
      </c>
      <c r="O1286" s="48"/>
      <c r="P1286" s="48"/>
    </row>
    <row r="1287" spans="1:16">
      <c r="A1287" s="11" t="e">
        <f t="shared" si="19"/>
        <v>#N/A</v>
      </c>
      <c r="B1287" s="11" t="e">
        <f>VLOOKUP(C1287,'Summation Index'!$A$2:$B$9956,2,FALSE)</f>
        <v>#N/A</v>
      </c>
      <c r="O1287" s="48"/>
      <c r="P1287" s="48"/>
    </row>
    <row r="1288" spans="1:16">
      <c r="A1288" s="11" t="e">
        <f t="shared" si="19"/>
        <v>#N/A</v>
      </c>
      <c r="B1288" s="11" t="e">
        <f>VLOOKUP(C1288,'Summation Index'!$A$2:$B$9956,2,FALSE)</f>
        <v>#N/A</v>
      </c>
      <c r="O1288" s="48"/>
      <c r="P1288" s="48"/>
    </row>
    <row r="1289" spans="1:16">
      <c r="A1289" s="11" t="e">
        <f t="shared" si="19"/>
        <v>#N/A</v>
      </c>
      <c r="B1289" s="11" t="e">
        <f>VLOOKUP(C1289,'Summation Index'!$A$2:$B$9956,2,FALSE)</f>
        <v>#N/A</v>
      </c>
      <c r="O1289" s="48"/>
      <c r="P1289" s="48"/>
    </row>
    <row r="1290" spans="1:16">
      <c r="A1290" s="11" t="e">
        <f t="shared" si="19"/>
        <v>#N/A</v>
      </c>
      <c r="B1290" s="11" t="e">
        <f>VLOOKUP(C1290,'Summation Index'!$A$2:$B$9956,2,FALSE)</f>
        <v>#N/A</v>
      </c>
      <c r="O1290" s="48"/>
      <c r="P1290" s="48"/>
    </row>
    <row r="1291" spans="1:16">
      <c r="A1291" s="11" t="e">
        <f t="shared" si="19"/>
        <v>#N/A</v>
      </c>
      <c r="B1291" s="11" t="e">
        <f>VLOOKUP(C1291,'Summation Index'!$A$2:$B$9956,2,FALSE)</f>
        <v>#N/A</v>
      </c>
      <c r="O1291" s="48"/>
      <c r="P1291" s="48"/>
    </row>
    <row r="1292" spans="1:16">
      <c r="A1292" s="11" t="e">
        <f t="shared" si="19"/>
        <v>#N/A</v>
      </c>
      <c r="B1292" s="11" t="e">
        <f>VLOOKUP(C1292,'Summation Index'!$A$2:$B$9956,2,FALSE)</f>
        <v>#N/A</v>
      </c>
      <c r="O1292" s="48"/>
      <c r="P1292" s="48"/>
    </row>
    <row r="1293" spans="1:16">
      <c r="A1293" s="11" t="e">
        <f t="shared" si="19"/>
        <v>#N/A</v>
      </c>
      <c r="B1293" s="11" t="e">
        <f>VLOOKUP(C1293,'Summation Index'!$A$2:$B$9956,2,FALSE)</f>
        <v>#N/A</v>
      </c>
      <c r="O1293" s="48"/>
      <c r="P1293" s="48"/>
    </row>
    <row r="1294" spans="1:16">
      <c r="A1294" s="11" t="e">
        <f t="shared" si="19"/>
        <v>#N/A</v>
      </c>
      <c r="B1294" s="11" t="e">
        <f>VLOOKUP(C1294,'Summation Index'!$A$2:$B$9956,2,FALSE)</f>
        <v>#N/A</v>
      </c>
      <c r="O1294" s="48"/>
      <c r="P1294" s="48"/>
    </row>
    <row r="1295" spans="1:16">
      <c r="A1295" s="11" t="e">
        <f t="shared" ref="A1295:A1358" si="20">B1295&amp;"&amp;"&amp;F1295</f>
        <v>#N/A</v>
      </c>
      <c r="B1295" s="11" t="e">
        <f>VLOOKUP(C1295,'Summation Index'!$A$2:$B$9956,2,FALSE)</f>
        <v>#N/A</v>
      </c>
      <c r="O1295" s="48"/>
      <c r="P1295" s="48"/>
    </row>
    <row r="1296" spans="1:16">
      <c r="A1296" s="11" t="e">
        <f t="shared" si="20"/>
        <v>#N/A</v>
      </c>
      <c r="B1296" s="11" t="e">
        <f>VLOOKUP(C1296,'Summation Index'!$A$2:$B$9956,2,FALSE)</f>
        <v>#N/A</v>
      </c>
      <c r="O1296" s="48"/>
      <c r="P1296" s="48"/>
    </row>
    <row r="1297" spans="1:16">
      <c r="A1297" s="11" t="e">
        <f t="shared" si="20"/>
        <v>#N/A</v>
      </c>
      <c r="B1297" s="11" t="e">
        <f>VLOOKUP(C1297,'Summation Index'!$A$2:$B$9956,2,FALSE)</f>
        <v>#N/A</v>
      </c>
      <c r="O1297" s="48"/>
      <c r="P1297" s="48"/>
    </row>
    <row r="1298" spans="1:16">
      <c r="A1298" s="11" t="e">
        <f t="shared" si="20"/>
        <v>#N/A</v>
      </c>
      <c r="B1298" s="11" t="e">
        <f>VLOOKUP(C1298,'Summation Index'!$A$2:$B$9956,2,FALSE)</f>
        <v>#N/A</v>
      </c>
      <c r="O1298" s="48"/>
      <c r="P1298" s="48"/>
    </row>
    <row r="1299" spans="1:16">
      <c r="A1299" s="11" t="e">
        <f t="shared" si="20"/>
        <v>#N/A</v>
      </c>
      <c r="B1299" s="11" t="e">
        <f>VLOOKUP(C1299,'Summation Index'!$A$2:$B$9956,2,FALSE)</f>
        <v>#N/A</v>
      </c>
      <c r="O1299" s="48"/>
      <c r="P1299" s="48"/>
    </row>
    <row r="1300" spans="1:16">
      <c r="A1300" s="11" t="e">
        <f t="shared" si="20"/>
        <v>#N/A</v>
      </c>
      <c r="B1300" s="11" t="e">
        <f>VLOOKUP(C1300,'Summation Index'!$A$2:$B$9956,2,FALSE)</f>
        <v>#N/A</v>
      </c>
      <c r="O1300" s="48"/>
      <c r="P1300" s="48"/>
    </row>
    <row r="1301" spans="1:16">
      <c r="A1301" s="11" t="e">
        <f t="shared" si="20"/>
        <v>#N/A</v>
      </c>
      <c r="B1301" s="11" t="e">
        <f>VLOOKUP(C1301,'Summation Index'!$A$2:$B$9956,2,FALSE)</f>
        <v>#N/A</v>
      </c>
      <c r="O1301" s="48"/>
      <c r="P1301" s="48"/>
    </row>
    <row r="1302" spans="1:16">
      <c r="A1302" s="11" t="e">
        <f t="shared" si="20"/>
        <v>#N/A</v>
      </c>
      <c r="B1302" s="11" t="e">
        <f>VLOOKUP(C1302,'Summation Index'!$A$2:$B$9956,2,FALSE)</f>
        <v>#N/A</v>
      </c>
      <c r="O1302" s="48"/>
      <c r="P1302" s="48"/>
    </row>
    <row r="1303" spans="1:16">
      <c r="A1303" s="11" t="e">
        <f t="shared" si="20"/>
        <v>#N/A</v>
      </c>
      <c r="B1303" s="11" t="e">
        <f>VLOOKUP(C1303,'Summation Index'!$A$2:$B$9956,2,FALSE)</f>
        <v>#N/A</v>
      </c>
      <c r="O1303" s="48"/>
      <c r="P1303" s="48"/>
    </row>
    <row r="1304" spans="1:16">
      <c r="A1304" s="11" t="e">
        <f t="shared" si="20"/>
        <v>#N/A</v>
      </c>
      <c r="B1304" s="11" t="e">
        <f>VLOOKUP(C1304,'Summation Index'!$A$2:$B$9956,2,FALSE)</f>
        <v>#N/A</v>
      </c>
      <c r="O1304" s="48"/>
      <c r="P1304" s="48"/>
    </row>
    <row r="1305" spans="1:16">
      <c r="A1305" s="11" t="e">
        <f t="shared" si="20"/>
        <v>#N/A</v>
      </c>
      <c r="B1305" s="11" t="e">
        <f>VLOOKUP(C1305,'Summation Index'!$A$2:$B$9956,2,FALSE)</f>
        <v>#N/A</v>
      </c>
      <c r="O1305" s="48"/>
      <c r="P1305" s="48"/>
    </row>
    <row r="1306" spans="1:16">
      <c r="A1306" s="11" t="e">
        <f t="shared" si="20"/>
        <v>#N/A</v>
      </c>
      <c r="B1306" s="11" t="e">
        <f>VLOOKUP(C1306,'Summation Index'!$A$2:$B$9956,2,FALSE)</f>
        <v>#N/A</v>
      </c>
      <c r="O1306" s="48"/>
      <c r="P1306" s="48"/>
    </row>
    <row r="1307" spans="1:16">
      <c r="A1307" s="11" t="e">
        <f t="shared" si="20"/>
        <v>#N/A</v>
      </c>
      <c r="B1307" s="11" t="e">
        <f>VLOOKUP(C1307,'Summation Index'!$A$2:$B$9956,2,FALSE)</f>
        <v>#N/A</v>
      </c>
      <c r="O1307" s="48"/>
      <c r="P1307" s="48"/>
    </row>
    <row r="1308" spans="1:16">
      <c r="A1308" s="11" t="e">
        <f t="shared" si="20"/>
        <v>#N/A</v>
      </c>
      <c r="B1308" s="11" t="e">
        <f>VLOOKUP(C1308,'Summation Index'!$A$2:$B$9956,2,FALSE)</f>
        <v>#N/A</v>
      </c>
      <c r="O1308" s="48"/>
      <c r="P1308" s="48"/>
    </row>
    <row r="1309" spans="1:16">
      <c r="A1309" s="11" t="e">
        <f t="shared" si="20"/>
        <v>#N/A</v>
      </c>
      <c r="B1309" s="11" t="e">
        <f>VLOOKUP(C1309,'Summation Index'!$A$2:$B$9956,2,FALSE)</f>
        <v>#N/A</v>
      </c>
      <c r="O1309" s="48"/>
      <c r="P1309" s="48"/>
    </row>
    <row r="1310" spans="1:16">
      <c r="A1310" s="11" t="e">
        <f t="shared" si="20"/>
        <v>#N/A</v>
      </c>
      <c r="B1310" s="11" t="e">
        <f>VLOOKUP(C1310,'Summation Index'!$A$2:$B$9956,2,FALSE)</f>
        <v>#N/A</v>
      </c>
      <c r="O1310" s="48"/>
      <c r="P1310" s="48"/>
    </row>
    <row r="1311" spans="1:16">
      <c r="A1311" s="11" t="e">
        <f t="shared" si="20"/>
        <v>#N/A</v>
      </c>
      <c r="B1311" s="11" t="e">
        <f>VLOOKUP(C1311,'Summation Index'!$A$2:$B$9956,2,FALSE)</f>
        <v>#N/A</v>
      </c>
      <c r="O1311" s="48"/>
      <c r="P1311" s="48"/>
    </row>
    <row r="1312" spans="1:16">
      <c r="A1312" s="11" t="e">
        <f t="shared" si="20"/>
        <v>#N/A</v>
      </c>
      <c r="B1312" s="11" t="e">
        <f>VLOOKUP(C1312,'Summation Index'!$A$2:$B$9956,2,FALSE)</f>
        <v>#N/A</v>
      </c>
      <c r="O1312" s="48"/>
      <c r="P1312" s="48"/>
    </row>
    <row r="1313" spans="1:16">
      <c r="A1313" s="11" t="e">
        <f t="shared" si="20"/>
        <v>#N/A</v>
      </c>
      <c r="B1313" s="11" t="e">
        <f>VLOOKUP(C1313,'Summation Index'!$A$2:$B$9956,2,FALSE)</f>
        <v>#N/A</v>
      </c>
      <c r="O1313" s="48"/>
      <c r="P1313" s="48"/>
    </row>
    <row r="1314" spans="1:16">
      <c r="A1314" s="11" t="e">
        <f t="shared" si="20"/>
        <v>#N/A</v>
      </c>
      <c r="B1314" s="11" t="e">
        <f>VLOOKUP(C1314,'Summation Index'!$A$2:$B$9956,2,FALSE)</f>
        <v>#N/A</v>
      </c>
      <c r="O1314" s="48"/>
      <c r="P1314" s="48"/>
    </row>
    <row r="1315" spans="1:16">
      <c r="A1315" s="11" t="e">
        <f t="shared" si="20"/>
        <v>#N/A</v>
      </c>
      <c r="B1315" s="11" t="e">
        <f>VLOOKUP(C1315,'Summation Index'!$A$2:$B$9956,2,FALSE)</f>
        <v>#N/A</v>
      </c>
      <c r="O1315" s="48"/>
      <c r="P1315" s="48"/>
    </row>
    <row r="1316" spans="1:16">
      <c r="A1316" s="11" t="e">
        <f t="shared" si="20"/>
        <v>#N/A</v>
      </c>
      <c r="B1316" s="11" t="e">
        <f>VLOOKUP(C1316,'Summation Index'!$A$2:$B$9956,2,FALSE)</f>
        <v>#N/A</v>
      </c>
      <c r="O1316" s="48"/>
      <c r="P1316" s="48"/>
    </row>
    <row r="1317" spans="1:16">
      <c r="A1317" s="11" t="e">
        <f t="shared" si="20"/>
        <v>#N/A</v>
      </c>
      <c r="B1317" s="11" t="e">
        <f>VLOOKUP(C1317,'Summation Index'!$A$2:$B$9956,2,FALSE)</f>
        <v>#N/A</v>
      </c>
      <c r="O1317" s="48"/>
      <c r="P1317" s="48"/>
    </row>
    <row r="1318" spans="1:16">
      <c r="A1318" s="11" t="e">
        <f t="shared" si="20"/>
        <v>#N/A</v>
      </c>
      <c r="B1318" s="11" t="e">
        <f>VLOOKUP(C1318,'Summation Index'!$A$2:$B$9956,2,FALSE)</f>
        <v>#N/A</v>
      </c>
      <c r="O1318" s="48"/>
      <c r="P1318" s="48"/>
    </row>
    <row r="1319" spans="1:16">
      <c r="A1319" s="11" t="e">
        <f t="shared" si="20"/>
        <v>#N/A</v>
      </c>
      <c r="B1319" s="11" t="e">
        <f>VLOOKUP(C1319,'Summation Index'!$A$2:$B$9956,2,FALSE)</f>
        <v>#N/A</v>
      </c>
      <c r="O1319" s="48"/>
      <c r="P1319" s="48"/>
    </row>
    <row r="1320" spans="1:16">
      <c r="A1320" s="11" t="e">
        <f t="shared" si="20"/>
        <v>#N/A</v>
      </c>
      <c r="B1320" s="11" t="e">
        <f>VLOOKUP(C1320,'Summation Index'!$A$2:$B$9956,2,FALSE)</f>
        <v>#N/A</v>
      </c>
      <c r="O1320" s="48"/>
      <c r="P1320" s="48"/>
    </row>
    <row r="1321" spans="1:16">
      <c r="A1321" s="11" t="e">
        <f t="shared" si="20"/>
        <v>#N/A</v>
      </c>
      <c r="B1321" s="11" t="e">
        <f>VLOOKUP(C1321,'Summation Index'!$A$2:$B$9956,2,FALSE)</f>
        <v>#N/A</v>
      </c>
      <c r="O1321" s="48"/>
      <c r="P1321" s="48"/>
    </row>
    <row r="1322" spans="1:16">
      <c r="A1322" s="11" t="e">
        <f t="shared" si="20"/>
        <v>#N/A</v>
      </c>
      <c r="B1322" s="11" t="e">
        <f>VLOOKUP(C1322,'Summation Index'!$A$2:$B$9956,2,FALSE)</f>
        <v>#N/A</v>
      </c>
      <c r="O1322" s="48"/>
      <c r="P1322" s="48"/>
    </row>
    <row r="1323" spans="1:16">
      <c r="A1323" s="11" t="e">
        <f t="shared" si="20"/>
        <v>#N/A</v>
      </c>
      <c r="B1323" s="11" t="e">
        <f>VLOOKUP(C1323,'Summation Index'!$A$2:$B$9956,2,FALSE)</f>
        <v>#N/A</v>
      </c>
      <c r="O1323" s="48"/>
      <c r="P1323" s="48"/>
    </row>
    <row r="1324" spans="1:16">
      <c r="A1324" s="11" t="e">
        <f t="shared" si="20"/>
        <v>#N/A</v>
      </c>
      <c r="B1324" s="11" t="e">
        <f>VLOOKUP(C1324,'Summation Index'!$A$2:$B$9956,2,FALSE)</f>
        <v>#N/A</v>
      </c>
      <c r="O1324" s="48"/>
      <c r="P1324" s="48"/>
    </row>
    <row r="1325" spans="1:16">
      <c r="A1325" s="11" t="e">
        <f t="shared" si="20"/>
        <v>#N/A</v>
      </c>
      <c r="B1325" s="11" t="e">
        <f>VLOOKUP(C1325,'Summation Index'!$A$2:$B$9956,2,FALSE)</f>
        <v>#N/A</v>
      </c>
      <c r="O1325" s="48"/>
      <c r="P1325" s="48"/>
    </row>
    <row r="1326" spans="1:16">
      <c r="A1326" s="11" t="e">
        <f t="shared" si="20"/>
        <v>#N/A</v>
      </c>
      <c r="B1326" s="11" t="e">
        <f>VLOOKUP(C1326,'Summation Index'!$A$2:$B$9956,2,FALSE)</f>
        <v>#N/A</v>
      </c>
      <c r="O1326" s="48"/>
      <c r="P1326" s="48"/>
    </row>
    <row r="1327" spans="1:16">
      <c r="A1327" s="11" t="e">
        <f t="shared" si="20"/>
        <v>#N/A</v>
      </c>
      <c r="B1327" s="11" t="e">
        <f>VLOOKUP(C1327,'Summation Index'!$A$2:$B$9956,2,FALSE)</f>
        <v>#N/A</v>
      </c>
      <c r="O1327" s="48"/>
      <c r="P1327" s="48"/>
    </row>
    <row r="1328" spans="1:16">
      <c r="A1328" s="11" t="e">
        <f t="shared" si="20"/>
        <v>#N/A</v>
      </c>
      <c r="B1328" s="11" t="e">
        <f>VLOOKUP(C1328,'Summation Index'!$A$2:$B$9956,2,FALSE)</f>
        <v>#N/A</v>
      </c>
      <c r="O1328" s="48"/>
      <c r="P1328" s="48"/>
    </row>
    <row r="1329" spans="1:16">
      <c r="A1329" s="11" t="e">
        <f t="shared" si="20"/>
        <v>#N/A</v>
      </c>
      <c r="B1329" s="11" t="e">
        <f>VLOOKUP(C1329,'Summation Index'!$A$2:$B$9956,2,FALSE)</f>
        <v>#N/A</v>
      </c>
      <c r="O1329" s="48"/>
      <c r="P1329" s="48"/>
    </row>
    <row r="1330" spans="1:16">
      <c r="A1330" s="11" t="e">
        <f t="shared" si="20"/>
        <v>#N/A</v>
      </c>
      <c r="B1330" s="11" t="e">
        <f>VLOOKUP(C1330,'Summation Index'!$A$2:$B$9956,2,FALSE)</f>
        <v>#N/A</v>
      </c>
      <c r="O1330" s="48"/>
      <c r="P1330" s="48"/>
    </row>
    <row r="1331" spans="1:16">
      <c r="A1331" s="11" t="e">
        <f t="shared" si="20"/>
        <v>#N/A</v>
      </c>
      <c r="B1331" s="11" t="e">
        <f>VLOOKUP(C1331,'Summation Index'!$A$2:$B$9956,2,FALSE)</f>
        <v>#N/A</v>
      </c>
      <c r="O1331" s="48"/>
      <c r="P1331" s="48"/>
    </row>
    <row r="1332" spans="1:16">
      <c r="A1332" s="11" t="e">
        <f t="shared" si="20"/>
        <v>#N/A</v>
      </c>
      <c r="B1332" s="11" t="e">
        <f>VLOOKUP(C1332,'Summation Index'!$A$2:$B$9956,2,FALSE)</f>
        <v>#N/A</v>
      </c>
      <c r="O1332" s="48"/>
      <c r="P1332" s="48"/>
    </row>
    <row r="1333" spans="1:16">
      <c r="A1333" s="11" t="e">
        <f t="shared" si="20"/>
        <v>#N/A</v>
      </c>
      <c r="B1333" s="11" t="e">
        <f>VLOOKUP(C1333,'Summation Index'!$A$2:$B$9956,2,FALSE)</f>
        <v>#N/A</v>
      </c>
      <c r="O1333" s="48"/>
      <c r="P1333" s="48"/>
    </row>
    <row r="1334" spans="1:16">
      <c r="A1334" s="11" t="e">
        <f t="shared" si="20"/>
        <v>#N/A</v>
      </c>
      <c r="B1334" s="11" t="e">
        <f>VLOOKUP(C1334,'Summation Index'!$A$2:$B$9956,2,FALSE)</f>
        <v>#N/A</v>
      </c>
      <c r="O1334" s="48"/>
      <c r="P1334" s="48"/>
    </row>
    <row r="1335" spans="1:16">
      <c r="A1335" s="11" t="e">
        <f t="shared" si="20"/>
        <v>#N/A</v>
      </c>
      <c r="B1335" s="11" t="e">
        <f>VLOOKUP(C1335,'Summation Index'!$A$2:$B$9956,2,FALSE)</f>
        <v>#N/A</v>
      </c>
      <c r="O1335" s="48"/>
      <c r="P1335" s="48"/>
    </row>
    <row r="1336" spans="1:16">
      <c r="A1336" s="11" t="e">
        <f t="shared" si="20"/>
        <v>#N/A</v>
      </c>
      <c r="B1336" s="11" t="e">
        <f>VLOOKUP(C1336,'Summation Index'!$A$2:$B$9956,2,FALSE)</f>
        <v>#N/A</v>
      </c>
      <c r="O1336" s="48"/>
      <c r="P1336" s="48"/>
    </row>
    <row r="1337" spans="1:16">
      <c r="A1337" s="11" t="e">
        <f t="shared" si="20"/>
        <v>#N/A</v>
      </c>
      <c r="B1337" s="11" t="e">
        <f>VLOOKUP(C1337,'Summation Index'!$A$2:$B$9956,2,FALSE)</f>
        <v>#N/A</v>
      </c>
      <c r="O1337" s="48"/>
      <c r="P1337" s="48"/>
    </row>
    <row r="1338" spans="1:16">
      <c r="A1338" s="11" t="e">
        <f t="shared" si="20"/>
        <v>#N/A</v>
      </c>
      <c r="B1338" s="11" t="e">
        <f>VLOOKUP(C1338,'Summation Index'!$A$2:$B$9956,2,FALSE)</f>
        <v>#N/A</v>
      </c>
      <c r="O1338" s="48"/>
      <c r="P1338" s="48"/>
    </row>
    <row r="1339" spans="1:16">
      <c r="A1339" s="11" t="e">
        <f t="shared" si="20"/>
        <v>#N/A</v>
      </c>
      <c r="B1339" s="11" t="e">
        <f>VLOOKUP(C1339,'Summation Index'!$A$2:$B$9956,2,FALSE)</f>
        <v>#N/A</v>
      </c>
      <c r="O1339" s="48"/>
      <c r="P1339" s="48"/>
    </row>
    <row r="1340" spans="1:16">
      <c r="A1340" s="11" t="e">
        <f t="shared" si="20"/>
        <v>#N/A</v>
      </c>
      <c r="B1340" s="11" t="e">
        <f>VLOOKUP(C1340,'Summation Index'!$A$2:$B$9956,2,FALSE)</f>
        <v>#N/A</v>
      </c>
      <c r="O1340" s="48"/>
      <c r="P1340" s="48"/>
    </row>
    <row r="1341" spans="1:16">
      <c r="A1341" s="11" t="e">
        <f t="shared" si="20"/>
        <v>#N/A</v>
      </c>
      <c r="B1341" s="11" t="e">
        <f>VLOOKUP(C1341,'Summation Index'!$A$2:$B$9956,2,FALSE)</f>
        <v>#N/A</v>
      </c>
      <c r="O1341" s="48"/>
      <c r="P1341" s="48"/>
    </row>
    <row r="1342" spans="1:16">
      <c r="A1342" s="11" t="e">
        <f t="shared" si="20"/>
        <v>#N/A</v>
      </c>
      <c r="B1342" s="11" t="e">
        <f>VLOOKUP(C1342,'Summation Index'!$A$2:$B$9956,2,FALSE)</f>
        <v>#N/A</v>
      </c>
      <c r="O1342" s="48"/>
      <c r="P1342" s="48"/>
    </row>
    <row r="1343" spans="1:16">
      <c r="A1343" s="11" t="e">
        <f t="shared" si="20"/>
        <v>#N/A</v>
      </c>
      <c r="B1343" s="11" t="e">
        <f>VLOOKUP(C1343,'Summation Index'!$A$2:$B$9956,2,FALSE)</f>
        <v>#N/A</v>
      </c>
      <c r="O1343" s="48"/>
      <c r="P1343" s="48"/>
    </row>
    <row r="1344" spans="1:16">
      <c r="A1344" s="11" t="e">
        <f t="shared" si="20"/>
        <v>#N/A</v>
      </c>
      <c r="B1344" s="11" t="e">
        <f>VLOOKUP(C1344,'Summation Index'!$A$2:$B$9956,2,FALSE)</f>
        <v>#N/A</v>
      </c>
      <c r="O1344" s="48"/>
      <c r="P1344" s="48"/>
    </row>
    <row r="1345" spans="1:16">
      <c r="A1345" s="11" t="e">
        <f t="shared" si="20"/>
        <v>#N/A</v>
      </c>
      <c r="B1345" s="11" t="e">
        <f>VLOOKUP(C1345,'Summation Index'!$A$2:$B$9956,2,FALSE)</f>
        <v>#N/A</v>
      </c>
      <c r="O1345" s="48"/>
      <c r="P1345" s="48"/>
    </row>
    <row r="1346" spans="1:16">
      <c r="A1346" s="11" t="e">
        <f t="shared" si="20"/>
        <v>#N/A</v>
      </c>
      <c r="B1346" s="11" t="e">
        <f>VLOOKUP(C1346,'Summation Index'!$A$2:$B$9956,2,FALSE)</f>
        <v>#N/A</v>
      </c>
      <c r="O1346" s="48"/>
      <c r="P1346" s="48"/>
    </row>
    <row r="1347" spans="1:16">
      <c r="A1347" s="11" t="e">
        <f t="shared" si="20"/>
        <v>#N/A</v>
      </c>
      <c r="B1347" s="11" t="e">
        <f>VLOOKUP(C1347,'Summation Index'!$A$2:$B$9956,2,FALSE)</f>
        <v>#N/A</v>
      </c>
      <c r="O1347" s="48"/>
      <c r="P1347" s="48"/>
    </row>
    <row r="1348" spans="1:16">
      <c r="A1348" s="11" t="e">
        <f t="shared" si="20"/>
        <v>#N/A</v>
      </c>
      <c r="B1348" s="11" t="e">
        <f>VLOOKUP(C1348,'Summation Index'!$A$2:$B$9956,2,FALSE)</f>
        <v>#N/A</v>
      </c>
      <c r="O1348" s="48"/>
      <c r="P1348" s="48"/>
    </row>
    <row r="1349" spans="1:16">
      <c r="A1349" s="11" t="e">
        <f t="shared" si="20"/>
        <v>#N/A</v>
      </c>
      <c r="B1349" s="11" t="e">
        <f>VLOOKUP(C1349,'Summation Index'!$A$2:$B$9956,2,FALSE)</f>
        <v>#N/A</v>
      </c>
      <c r="O1349" s="48"/>
      <c r="P1349" s="48"/>
    </row>
    <row r="1350" spans="1:16">
      <c r="A1350" s="11" t="e">
        <f t="shared" si="20"/>
        <v>#N/A</v>
      </c>
      <c r="B1350" s="11" t="e">
        <f>VLOOKUP(C1350,'Summation Index'!$A$2:$B$9956,2,FALSE)</f>
        <v>#N/A</v>
      </c>
      <c r="O1350" s="48"/>
      <c r="P1350" s="48"/>
    </row>
    <row r="1351" spans="1:16">
      <c r="A1351" s="11" t="e">
        <f t="shared" si="20"/>
        <v>#N/A</v>
      </c>
      <c r="B1351" s="11" t="e">
        <f>VLOOKUP(C1351,'Summation Index'!$A$2:$B$9956,2,FALSE)</f>
        <v>#N/A</v>
      </c>
      <c r="O1351" s="48"/>
      <c r="P1351" s="48"/>
    </row>
    <row r="1352" spans="1:16">
      <c r="A1352" s="11" t="e">
        <f t="shared" si="20"/>
        <v>#N/A</v>
      </c>
      <c r="B1352" s="11" t="e">
        <f>VLOOKUP(C1352,'Summation Index'!$A$2:$B$9956,2,FALSE)</f>
        <v>#N/A</v>
      </c>
      <c r="O1352" s="48"/>
      <c r="P1352" s="48"/>
    </row>
    <row r="1353" spans="1:16">
      <c r="A1353" s="11" t="e">
        <f t="shared" si="20"/>
        <v>#N/A</v>
      </c>
      <c r="B1353" s="11" t="e">
        <f>VLOOKUP(C1353,'Summation Index'!$A$2:$B$9956,2,FALSE)</f>
        <v>#N/A</v>
      </c>
      <c r="O1353" s="48"/>
      <c r="P1353" s="48"/>
    </row>
    <row r="1354" spans="1:16">
      <c r="A1354" s="11" t="e">
        <f t="shared" si="20"/>
        <v>#N/A</v>
      </c>
      <c r="B1354" s="11" t="e">
        <f>VLOOKUP(C1354,'Summation Index'!$A$2:$B$9956,2,FALSE)</f>
        <v>#N/A</v>
      </c>
      <c r="O1354" s="48"/>
      <c r="P1354" s="48"/>
    </row>
    <row r="1355" spans="1:16">
      <c r="A1355" s="11" t="e">
        <f t="shared" si="20"/>
        <v>#N/A</v>
      </c>
      <c r="B1355" s="11" t="e">
        <f>VLOOKUP(C1355,'Summation Index'!$A$2:$B$9956,2,FALSE)</f>
        <v>#N/A</v>
      </c>
      <c r="O1355" s="48"/>
      <c r="P1355" s="48"/>
    </row>
    <row r="1356" spans="1:16">
      <c r="A1356" s="11" t="e">
        <f t="shared" si="20"/>
        <v>#N/A</v>
      </c>
      <c r="B1356" s="11" t="e">
        <f>VLOOKUP(C1356,'Summation Index'!$A$2:$B$9956,2,FALSE)</f>
        <v>#N/A</v>
      </c>
      <c r="O1356" s="48"/>
      <c r="P1356" s="48"/>
    </row>
    <row r="1357" spans="1:16">
      <c r="A1357" s="11" t="e">
        <f t="shared" si="20"/>
        <v>#N/A</v>
      </c>
      <c r="B1357" s="11" t="e">
        <f>VLOOKUP(C1357,'Summation Index'!$A$2:$B$9956,2,FALSE)</f>
        <v>#N/A</v>
      </c>
      <c r="O1357" s="48"/>
      <c r="P1357" s="48"/>
    </row>
    <row r="1358" spans="1:16">
      <c r="A1358" s="11" t="e">
        <f t="shared" si="20"/>
        <v>#N/A</v>
      </c>
      <c r="B1358" s="11" t="e">
        <f>VLOOKUP(C1358,'Summation Index'!$A$2:$B$9956,2,FALSE)</f>
        <v>#N/A</v>
      </c>
      <c r="O1358" s="48"/>
      <c r="P1358" s="48"/>
    </row>
    <row r="1359" spans="1:16">
      <c r="A1359" s="11" t="e">
        <f t="shared" ref="A1359:A1422" si="21">B1359&amp;"&amp;"&amp;F1359</f>
        <v>#N/A</v>
      </c>
      <c r="B1359" s="11" t="e">
        <f>VLOOKUP(C1359,'Summation Index'!$A$2:$B$9956,2,FALSE)</f>
        <v>#N/A</v>
      </c>
      <c r="O1359" s="48"/>
      <c r="P1359" s="48"/>
    </row>
    <row r="1360" spans="1:16">
      <c r="A1360" s="11" t="e">
        <f t="shared" si="21"/>
        <v>#N/A</v>
      </c>
      <c r="B1360" s="11" t="e">
        <f>VLOOKUP(C1360,'Summation Index'!$A$2:$B$9956,2,FALSE)</f>
        <v>#N/A</v>
      </c>
      <c r="O1360" s="48"/>
      <c r="P1360" s="48"/>
    </row>
    <row r="1361" spans="1:16">
      <c r="A1361" s="11" t="e">
        <f t="shared" si="21"/>
        <v>#N/A</v>
      </c>
      <c r="B1361" s="11" t="e">
        <f>VLOOKUP(C1361,'Summation Index'!$A$2:$B$9956,2,FALSE)</f>
        <v>#N/A</v>
      </c>
      <c r="O1361" s="48"/>
      <c r="P1361" s="48"/>
    </row>
    <row r="1362" spans="1:16">
      <c r="A1362" s="11" t="e">
        <f t="shared" si="21"/>
        <v>#N/A</v>
      </c>
      <c r="B1362" s="11" t="e">
        <f>VLOOKUP(C1362,'Summation Index'!$A$2:$B$9956,2,FALSE)</f>
        <v>#N/A</v>
      </c>
      <c r="O1362" s="48"/>
      <c r="P1362" s="48"/>
    </row>
    <row r="1363" spans="1:16">
      <c r="A1363" s="11" t="e">
        <f t="shared" si="21"/>
        <v>#N/A</v>
      </c>
      <c r="B1363" s="11" t="e">
        <f>VLOOKUP(C1363,'Summation Index'!$A$2:$B$9956,2,FALSE)</f>
        <v>#N/A</v>
      </c>
      <c r="O1363" s="48"/>
      <c r="P1363" s="48"/>
    </row>
    <row r="1364" spans="1:16">
      <c r="A1364" s="11" t="e">
        <f t="shared" si="21"/>
        <v>#N/A</v>
      </c>
      <c r="B1364" s="11" t="e">
        <f>VLOOKUP(C1364,'Summation Index'!$A$2:$B$9956,2,FALSE)</f>
        <v>#N/A</v>
      </c>
      <c r="O1364" s="48"/>
      <c r="P1364" s="48"/>
    </row>
    <row r="1365" spans="1:16">
      <c r="A1365" s="11" t="e">
        <f t="shared" si="21"/>
        <v>#N/A</v>
      </c>
      <c r="B1365" s="11" t="e">
        <f>VLOOKUP(C1365,'Summation Index'!$A$2:$B$9956,2,FALSE)</f>
        <v>#N/A</v>
      </c>
      <c r="O1365" s="48"/>
      <c r="P1365" s="48"/>
    </row>
    <row r="1366" spans="1:16">
      <c r="A1366" s="11" t="e">
        <f t="shared" si="21"/>
        <v>#N/A</v>
      </c>
      <c r="B1366" s="11" t="e">
        <f>VLOOKUP(C1366,'Summation Index'!$A$2:$B$9956,2,FALSE)</f>
        <v>#N/A</v>
      </c>
      <c r="O1366" s="48"/>
      <c r="P1366" s="48"/>
    </row>
    <row r="1367" spans="1:16">
      <c r="A1367" s="11" t="e">
        <f t="shared" si="21"/>
        <v>#N/A</v>
      </c>
      <c r="B1367" s="11" t="e">
        <f>VLOOKUP(C1367,'Summation Index'!$A$2:$B$9956,2,FALSE)</f>
        <v>#N/A</v>
      </c>
      <c r="O1367" s="48"/>
      <c r="P1367" s="48"/>
    </row>
    <row r="1368" spans="1:16">
      <c r="A1368" s="11" t="e">
        <f t="shared" si="21"/>
        <v>#N/A</v>
      </c>
      <c r="B1368" s="11" t="e">
        <f>VLOOKUP(C1368,'Summation Index'!$A$2:$B$9956,2,FALSE)</f>
        <v>#N/A</v>
      </c>
      <c r="O1368" s="48"/>
      <c r="P1368" s="48"/>
    </row>
    <row r="1369" spans="1:16">
      <c r="A1369" s="11" t="e">
        <f t="shared" si="21"/>
        <v>#N/A</v>
      </c>
      <c r="B1369" s="11" t="e">
        <f>VLOOKUP(C1369,'Summation Index'!$A$2:$B$9956,2,FALSE)</f>
        <v>#N/A</v>
      </c>
      <c r="O1369" s="48"/>
      <c r="P1369" s="48"/>
    </row>
    <row r="1370" spans="1:16">
      <c r="A1370" s="11" t="e">
        <f t="shared" si="21"/>
        <v>#N/A</v>
      </c>
      <c r="B1370" s="11" t="e">
        <f>VLOOKUP(C1370,'Summation Index'!$A$2:$B$9956,2,FALSE)</f>
        <v>#N/A</v>
      </c>
      <c r="O1370" s="48"/>
      <c r="P1370" s="48"/>
    </row>
    <row r="1371" spans="1:16">
      <c r="A1371" s="11" t="e">
        <f t="shared" si="21"/>
        <v>#N/A</v>
      </c>
      <c r="B1371" s="11" t="e">
        <f>VLOOKUP(C1371,'Summation Index'!$A$2:$B$9956,2,FALSE)</f>
        <v>#N/A</v>
      </c>
      <c r="O1371" s="48"/>
      <c r="P1371" s="48"/>
    </row>
    <row r="1372" spans="1:16">
      <c r="A1372" s="11" t="e">
        <f t="shared" si="21"/>
        <v>#N/A</v>
      </c>
      <c r="B1372" s="11" t="e">
        <f>VLOOKUP(C1372,'Summation Index'!$A$2:$B$9956,2,FALSE)</f>
        <v>#N/A</v>
      </c>
      <c r="O1372" s="48"/>
      <c r="P1372" s="48"/>
    </row>
    <row r="1373" spans="1:16">
      <c r="A1373" s="11" t="e">
        <f t="shared" si="21"/>
        <v>#N/A</v>
      </c>
      <c r="B1373" s="11" t="e">
        <f>VLOOKUP(C1373,'Summation Index'!$A$2:$B$9956,2,FALSE)</f>
        <v>#N/A</v>
      </c>
      <c r="O1373" s="48"/>
      <c r="P1373" s="48"/>
    </row>
    <row r="1374" spans="1:16">
      <c r="A1374" s="11" t="e">
        <f t="shared" si="21"/>
        <v>#N/A</v>
      </c>
      <c r="B1374" s="11" t="e">
        <f>VLOOKUP(C1374,'Summation Index'!$A$2:$B$9956,2,FALSE)</f>
        <v>#N/A</v>
      </c>
      <c r="O1374" s="48"/>
      <c r="P1374" s="48"/>
    </row>
    <row r="1375" spans="1:16">
      <c r="A1375" s="11" t="e">
        <f t="shared" si="21"/>
        <v>#N/A</v>
      </c>
      <c r="B1375" s="11" t="e">
        <f>VLOOKUP(C1375,'Summation Index'!$A$2:$B$9956,2,FALSE)</f>
        <v>#N/A</v>
      </c>
      <c r="O1375" s="48"/>
      <c r="P1375" s="48"/>
    </row>
    <row r="1376" spans="1:16">
      <c r="A1376" s="11" t="e">
        <f t="shared" si="21"/>
        <v>#N/A</v>
      </c>
      <c r="B1376" s="11" t="e">
        <f>VLOOKUP(C1376,'Summation Index'!$A$2:$B$9956,2,FALSE)</f>
        <v>#N/A</v>
      </c>
      <c r="O1376" s="48"/>
      <c r="P1376" s="48"/>
    </row>
    <row r="1377" spans="1:16">
      <c r="A1377" s="11" t="e">
        <f t="shared" si="21"/>
        <v>#N/A</v>
      </c>
      <c r="B1377" s="11" t="e">
        <f>VLOOKUP(C1377,'Summation Index'!$A$2:$B$9956,2,FALSE)</f>
        <v>#N/A</v>
      </c>
      <c r="O1377" s="48"/>
      <c r="P1377" s="48"/>
    </row>
    <row r="1378" spans="1:16">
      <c r="A1378" s="11" t="e">
        <f t="shared" si="21"/>
        <v>#N/A</v>
      </c>
      <c r="B1378" s="11" t="e">
        <f>VLOOKUP(C1378,'Summation Index'!$A$2:$B$9956,2,FALSE)</f>
        <v>#N/A</v>
      </c>
      <c r="O1378" s="48"/>
      <c r="P1378" s="48"/>
    </row>
    <row r="1379" spans="1:16">
      <c r="A1379" s="11" t="e">
        <f t="shared" si="21"/>
        <v>#N/A</v>
      </c>
      <c r="B1379" s="11" t="e">
        <f>VLOOKUP(C1379,'Summation Index'!$A$2:$B$9956,2,FALSE)</f>
        <v>#N/A</v>
      </c>
      <c r="O1379" s="48"/>
      <c r="P1379" s="48"/>
    </row>
    <row r="1380" spans="1:16">
      <c r="A1380" s="11" t="e">
        <f t="shared" si="21"/>
        <v>#N/A</v>
      </c>
      <c r="B1380" s="11" t="e">
        <f>VLOOKUP(C1380,'Summation Index'!$A$2:$B$9956,2,FALSE)</f>
        <v>#N/A</v>
      </c>
      <c r="O1380" s="48"/>
      <c r="P1380" s="48"/>
    </row>
    <row r="1381" spans="1:16">
      <c r="A1381" s="11" t="e">
        <f t="shared" si="21"/>
        <v>#N/A</v>
      </c>
      <c r="B1381" s="11" t="e">
        <f>VLOOKUP(C1381,'Summation Index'!$A$2:$B$9956,2,FALSE)</f>
        <v>#N/A</v>
      </c>
      <c r="O1381" s="48"/>
      <c r="P1381" s="48"/>
    </row>
    <row r="1382" spans="1:16">
      <c r="A1382" s="11" t="e">
        <f t="shared" si="21"/>
        <v>#N/A</v>
      </c>
      <c r="B1382" s="11" t="e">
        <f>VLOOKUP(C1382,'Summation Index'!$A$2:$B$9956,2,FALSE)</f>
        <v>#N/A</v>
      </c>
      <c r="O1382" s="48"/>
      <c r="P1382" s="48"/>
    </row>
    <row r="1383" spans="1:16">
      <c r="A1383" s="11" t="e">
        <f t="shared" si="21"/>
        <v>#N/A</v>
      </c>
      <c r="B1383" s="11" t="e">
        <f>VLOOKUP(C1383,'Summation Index'!$A$2:$B$9956,2,FALSE)</f>
        <v>#N/A</v>
      </c>
      <c r="O1383" s="48"/>
      <c r="P1383" s="48"/>
    </row>
    <row r="1384" spans="1:16">
      <c r="A1384" s="11" t="e">
        <f t="shared" si="21"/>
        <v>#N/A</v>
      </c>
      <c r="B1384" s="11" t="e">
        <f>VLOOKUP(C1384,'Summation Index'!$A$2:$B$9956,2,FALSE)</f>
        <v>#N/A</v>
      </c>
      <c r="O1384" s="48"/>
      <c r="P1384" s="48"/>
    </row>
    <row r="1385" spans="1:16">
      <c r="A1385" s="11" t="e">
        <f t="shared" si="21"/>
        <v>#N/A</v>
      </c>
      <c r="B1385" s="11" t="e">
        <f>VLOOKUP(C1385,'Summation Index'!$A$2:$B$9956,2,FALSE)</f>
        <v>#N/A</v>
      </c>
      <c r="O1385" s="48"/>
      <c r="P1385" s="48"/>
    </row>
    <row r="1386" spans="1:16">
      <c r="A1386" s="11" t="e">
        <f t="shared" si="21"/>
        <v>#N/A</v>
      </c>
      <c r="B1386" s="11" t="e">
        <f>VLOOKUP(C1386,'Summation Index'!$A$2:$B$9956,2,FALSE)</f>
        <v>#N/A</v>
      </c>
      <c r="O1386" s="48"/>
      <c r="P1386" s="48"/>
    </row>
    <row r="1387" spans="1:16">
      <c r="A1387" s="11" t="e">
        <f t="shared" si="21"/>
        <v>#N/A</v>
      </c>
      <c r="B1387" s="11" t="e">
        <f>VLOOKUP(C1387,'Summation Index'!$A$2:$B$9956,2,FALSE)</f>
        <v>#N/A</v>
      </c>
      <c r="O1387" s="48"/>
      <c r="P1387" s="48"/>
    </row>
    <row r="1388" spans="1:16">
      <c r="A1388" s="11" t="e">
        <f t="shared" si="21"/>
        <v>#N/A</v>
      </c>
      <c r="B1388" s="11" t="e">
        <f>VLOOKUP(C1388,'Summation Index'!$A$2:$B$9956,2,FALSE)</f>
        <v>#N/A</v>
      </c>
      <c r="O1388" s="48"/>
      <c r="P1388" s="48"/>
    </row>
    <row r="1389" spans="1:16">
      <c r="A1389" s="11" t="e">
        <f t="shared" si="21"/>
        <v>#N/A</v>
      </c>
      <c r="B1389" s="11" t="e">
        <f>VLOOKUP(C1389,'Summation Index'!$A$2:$B$9956,2,FALSE)</f>
        <v>#N/A</v>
      </c>
      <c r="O1389" s="48"/>
      <c r="P1389" s="48"/>
    </row>
    <row r="1390" spans="1:16">
      <c r="A1390" s="11" t="e">
        <f t="shared" si="21"/>
        <v>#N/A</v>
      </c>
      <c r="B1390" s="11" t="e">
        <f>VLOOKUP(C1390,'Summation Index'!$A$2:$B$9956,2,FALSE)</f>
        <v>#N/A</v>
      </c>
      <c r="O1390" s="48"/>
      <c r="P1390" s="48"/>
    </row>
    <row r="1391" spans="1:16">
      <c r="A1391" s="11" t="e">
        <f t="shared" si="21"/>
        <v>#N/A</v>
      </c>
      <c r="B1391" s="11" t="e">
        <f>VLOOKUP(C1391,'Summation Index'!$A$2:$B$9956,2,FALSE)</f>
        <v>#N/A</v>
      </c>
      <c r="O1391" s="48"/>
      <c r="P1391" s="48"/>
    </row>
    <row r="1392" spans="1:16">
      <c r="A1392" s="11" t="e">
        <f t="shared" si="21"/>
        <v>#N/A</v>
      </c>
      <c r="B1392" s="11" t="e">
        <f>VLOOKUP(C1392,'Summation Index'!$A$2:$B$9956,2,FALSE)</f>
        <v>#N/A</v>
      </c>
      <c r="O1392" s="48"/>
      <c r="P1392" s="48"/>
    </row>
    <row r="1393" spans="1:16">
      <c r="A1393" s="11" t="e">
        <f t="shared" si="21"/>
        <v>#N/A</v>
      </c>
      <c r="B1393" s="11" t="e">
        <f>VLOOKUP(C1393,'Summation Index'!$A$2:$B$9956,2,FALSE)</f>
        <v>#N/A</v>
      </c>
      <c r="O1393" s="48"/>
      <c r="P1393" s="48"/>
    </row>
    <row r="1394" spans="1:16">
      <c r="A1394" s="11" t="e">
        <f t="shared" si="21"/>
        <v>#N/A</v>
      </c>
      <c r="B1394" s="11" t="e">
        <f>VLOOKUP(C1394,'Summation Index'!$A$2:$B$9956,2,FALSE)</f>
        <v>#N/A</v>
      </c>
      <c r="O1394" s="48"/>
      <c r="P1394" s="48"/>
    </row>
    <row r="1395" spans="1:16">
      <c r="A1395" s="11" t="e">
        <f t="shared" si="21"/>
        <v>#N/A</v>
      </c>
      <c r="B1395" s="11" t="e">
        <f>VLOOKUP(C1395,'Summation Index'!$A$2:$B$9956,2,FALSE)</f>
        <v>#N/A</v>
      </c>
      <c r="O1395" s="48"/>
      <c r="P1395" s="48"/>
    </row>
    <row r="1396" spans="1:16">
      <c r="A1396" s="11" t="e">
        <f t="shared" si="21"/>
        <v>#N/A</v>
      </c>
      <c r="B1396" s="11" t="e">
        <f>VLOOKUP(C1396,'Summation Index'!$A$2:$B$9956,2,FALSE)</f>
        <v>#N/A</v>
      </c>
      <c r="O1396" s="48"/>
      <c r="P1396" s="48"/>
    </row>
    <row r="1397" spans="1:16">
      <c r="A1397" s="11" t="e">
        <f t="shared" si="21"/>
        <v>#N/A</v>
      </c>
      <c r="B1397" s="11" t="e">
        <f>VLOOKUP(C1397,'Summation Index'!$A$2:$B$9956,2,FALSE)</f>
        <v>#N/A</v>
      </c>
      <c r="O1397" s="48"/>
      <c r="P1397" s="48"/>
    </row>
    <row r="1398" spans="1:16">
      <c r="A1398" s="11" t="e">
        <f t="shared" si="21"/>
        <v>#N/A</v>
      </c>
      <c r="B1398" s="11" t="e">
        <f>VLOOKUP(C1398,'Summation Index'!$A$2:$B$9956,2,FALSE)</f>
        <v>#N/A</v>
      </c>
      <c r="O1398" s="48"/>
      <c r="P1398" s="48"/>
    </row>
    <row r="1399" spans="1:16">
      <c r="A1399" s="11" t="e">
        <f t="shared" si="21"/>
        <v>#N/A</v>
      </c>
      <c r="B1399" s="11" t="e">
        <f>VLOOKUP(C1399,'Summation Index'!$A$2:$B$9956,2,FALSE)</f>
        <v>#N/A</v>
      </c>
      <c r="O1399" s="48"/>
      <c r="P1399" s="48"/>
    </row>
    <row r="1400" spans="1:16">
      <c r="A1400" s="11" t="e">
        <f t="shared" si="21"/>
        <v>#N/A</v>
      </c>
      <c r="B1400" s="11" t="e">
        <f>VLOOKUP(C1400,'Summation Index'!$A$2:$B$9956,2,FALSE)</f>
        <v>#N/A</v>
      </c>
      <c r="O1400" s="48"/>
      <c r="P1400" s="48"/>
    </row>
    <row r="1401" spans="1:16">
      <c r="A1401" s="11" t="e">
        <f t="shared" si="21"/>
        <v>#N/A</v>
      </c>
      <c r="B1401" s="11" t="e">
        <f>VLOOKUP(C1401,'Summation Index'!$A$2:$B$9956,2,FALSE)</f>
        <v>#N/A</v>
      </c>
      <c r="O1401" s="48"/>
      <c r="P1401" s="48"/>
    </row>
    <row r="1402" spans="1:16">
      <c r="A1402" s="11" t="e">
        <f t="shared" si="21"/>
        <v>#N/A</v>
      </c>
      <c r="B1402" s="11" t="e">
        <f>VLOOKUP(C1402,'Summation Index'!$A$2:$B$9956,2,FALSE)</f>
        <v>#N/A</v>
      </c>
      <c r="O1402" s="48"/>
      <c r="P1402" s="48"/>
    </row>
    <row r="1403" spans="1:16">
      <c r="A1403" s="11" t="e">
        <f t="shared" si="21"/>
        <v>#N/A</v>
      </c>
      <c r="B1403" s="11" t="e">
        <f>VLOOKUP(C1403,'Summation Index'!$A$2:$B$9956,2,FALSE)</f>
        <v>#N/A</v>
      </c>
      <c r="O1403" s="48"/>
      <c r="P1403" s="48"/>
    </row>
    <row r="1404" spans="1:16">
      <c r="A1404" s="11" t="e">
        <f t="shared" si="21"/>
        <v>#N/A</v>
      </c>
      <c r="B1404" s="11" t="e">
        <f>VLOOKUP(C1404,'Summation Index'!$A$2:$B$9956,2,FALSE)</f>
        <v>#N/A</v>
      </c>
      <c r="O1404" s="48"/>
      <c r="P1404" s="48"/>
    </row>
    <row r="1405" spans="1:16">
      <c r="A1405" s="11" t="e">
        <f t="shared" si="21"/>
        <v>#N/A</v>
      </c>
      <c r="B1405" s="11" t="e">
        <f>VLOOKUP(C1405,'Summation Index'!$A$2:$B$9956,2,FALSE)</f>
        <v>#N/A</v>
      </c>
      <c r="O1405" s="48"/>
      <c r="P1405" s="48"/>
    </row>
    <row r="1406" spans="1:16">
      <c r="A1406" s="11" t="e">
        <f t="shared" si="21"/>
        <v>#N/A</v>
      </c>
      <c r="B1406" s="11" t="e">
        <f>VLOOKUP(C1406,'Summation Index'!$A$2:$B$9956,2,FALSE)</f>
        <v>#N/A</v>
      </c>
      <c r="O1406" s="48"/>
      <c r="P1406" s="48"/>
    </row>
    <row r="1407" spans="1:16">
      <c r="A1407" s="11" t="e">
        <f t="shared" si="21"/>
        <v>#N/A</v>
      </c>
      <c r="B1407" s="11" t="e">
        <f>VLOOKUP(C1407,'Summation Index'!$A$2:$B$9956,2,FALSE)</f>
        <v>#N/A</v>
      </c>
      <c r="O1407" s="48"/>
      <c r="P1407" s="48"/>
    </row>
    <row r="1408" spans="1:16">
      <c r="A1408" s="11" t="e">
        <f t="shared" si="21"/>
        <v>#N/A</v>
      </c>
      <c r="B1408" s="11" t="e">
        <f>VLOOKUP(C1408,'Summation Index'!$A$2:$B$9956,2,FALSE)</f>
        <v>#N/A</v>
      </c>
      <c r="O1408" s="48"/>
      <c r="P1408" s="48"/>
    </row>
    <row r="1409" spans="1:16">
      <c r="A1409" s="11" t="e">
        <f t="shared" si="21"/>
        <v>#N/A</v>
      </c>
      <c r="B1409" s="11" t="e">
        <f>VLOOKUP(C1409,'Summation Index'!$A$2:$B$9956,2,FALSE)</f>
        <v>#N/A</v>
      </c>
      <c r="O1409" s="48"/>
      <c r="P1409" s="48"/>
    </row>
    <row r="1410" spans="1:16">
      <c r="A1410" s="11" t="e">
        <f t="shared" si="21"/>
        <v>#N/A</v>
      </c>
      <c r="B1410" s="11" t="e">
        <f>VLOOKUP(C1410,'Summation Index'!$A$2:$B$9956,2,FALSE)</f>
        <v>#N/A</v>
      </c>
      <c r="O1410" s="48"/>
      <c r="P1410" s="48"/>
    </row>
    <row r="1411" spans="1:16">
      <c r="A1411" s="11" t="e">
        <f t="shared" si="21"/>
        <v>#N/A</v>
      </c>
      <c r="B1411" s="11" t="e">
        <f>VLOOKUP(C1411,'Summation Index'!$A$2:$B$9956,2,FALSE)</f>
        <v>#N/A</v>
      </c>
      <c r="O1411" s="48"/>
      <c r="P1411" s="48"/>
    </row>
    <row r="1412" spans="1:16">
      <c r="A1412" s="11" t="e">
        <f t="shared" si="21"/>
        <v>#N/A</v>
      </c>
      <c r="B1412" s="11" t="e">
        <f>VLOOKUP(C1412,'Summation Index'!$A$2:$B$9956,2,FALSE)</f>
        <v>#N/A</v>
      </c>
      <c r="O1412" s="48"/>
      <c r="P1412" s="48"/>
    </row>
    <row r="1413" spans="1:16">
      <c r="A1413" s="11" t="e">
        <f t="shared" si="21"/>
        <v>#N/A</v>
      </c>
      <c r="B1413" s="11" t="e">
        <f>VLOOKUP(C1413,'Summation Index'!$A$2:$B$9956,2,FALSE)</f>
        <v>#N/A</v>
      </c>
      <c r="O1413" s="48"/>
      <c r="P1413" s="48"/>
    </row>
    <row r="1414" spans="1:16">
      <c r="A1414" s="11" t="e">
        <f t="shared" si="21"/>
        <v>#N/A</v>
      </c>
      <c r="B1414" s="11" t="e">
        <f>VLOOKUP(C1414,'Summation Index'!$A$2:$B$9956,2,FALSE)</f>
        <v>#N/A</v>
      </c>
      <c r="O1414" s="48"/>
      <c r="P1414" s="48"/>
    </row>
    <row r="1415" spans="1:16">
      <c r="A1415" s="11" t="e">
        <f t="shared" si="21"/>
        <v>#N/A</v>
      </c>
      <c r="B1415" s="11" t="e">
        <f>VLOOKUP(C1415,'Summation Index'!$A$2:$B$9956,2,FALSE)</f>
        <v>#N/A</v>
      </c>
      <c r="O1415" s="48"/>
      <c r="P1415" s="48"/>
    </row>
    <row r="1416" spans="1:16">
      <c r="A1416" s="11" t="e">
        <f t="shared" si="21"/>
        <v>#N/A</v>
      </c>
      <c r="B1416" s="11" t="e">
        <f>VLOOKUP(C1416,'Summation Index'!$A$2:$B$9956,2,FALSE)</f>
        <v>#N/A</v>
      </c>
      <c r="O1416" s="48"/>
      <c r="P1416" s="48"/>
    </row>
    <row r="1417" spans="1:16">
      <c r="A1417" s="11" t="e">
        <f t="shared" si="21"/>
        <v>#N/A</v>
      </c>
      <c r="B1417" s="11" t="e">
        <f>VLOOKUP(C1417,'Summation Index'!$A$2:$B$9956,2,FALSE)</f>
        <v>#N/A</v>
      </c>
      <c r="O1417" s="48"/>
      <c r="P1417" s="48"/>
    </row>
    <row r="1418" spans="1:16">
      <c r="A1418" s="11" t="e">
        <f t="shared" si="21"/>
        <v>#N/A</v>
      </c>
      <c r="B1418" s="11" t="e">
        <f>VLOOKUP(C1418,'Summation Index'!$A$2:$B$9956,2,FALSE)</f>
        <v>#N/A</v>
      </c>
      <c r="O1418" s="48"/>
      <c r="P1418" s="48"/>
    </row>
    <row r="1419" spans="1:16">
      <c r="A1419" s="11" t="e">
        <f t="shared" si="21"/>
        <v>#N/A</v>
      </c>
      <c r="B1419" s="11" t="e">
        <f>VLOOKUP(C1419,'Summation Index'!$A$2:$B$9956,2,FALSE)</f>
        <v>#N/A</v>
      </c>
      <c r="O1419" s="48"/>
      <c r="P1419" s="48"/>
    </row>
    <row r="1420" spans="1:16">
      <c r="A1420" s="11" t="e">
        <f t="shared" si="21"/>
        <v>#N/A</v>
      </c>
      <c r="B1420" s="11" t="e">
        <f>VLOOKUP(C1420,'Summation Index'!$A$2:$B$9956,2,FALSE)</f>
        <v>#N/A</v>
      </c>
      <c r="O1420" s="48"/>
      <c r="P1420" s="48"/>
    </row>
    <row r="1421" spans="1:16">
      <c r="A1421" s="11" t="e">
        <f t="shared" si="21"/>
        <v>#N/A</v>
      </c>
      <c r="B1421" s="11" t="e">
        <f>VLOOKUP(C1421,'Summation Index'!$A$2:$B$9956,2,FALSE)</f>
        <v>#N/A</v>
      </c>
      <c r="O1421" s="48"/>
      <c r="P1421" s="48"/>
    </row>
    <row r="1422" spans="1:16">
      <c r="A1422" s="11" t="e">
        <f t="shared" si="21"/>
        <v>#N/A</v>
      </c>
      <c r="B1422" s="11" t="e">
        <f>VLOOKUP(C1422,'Summation Index'!$A$2:$B$9956,2,FALSE)</f>
        <v>#N/A</v>
      </c>
      <c r="O1422" s="48"/>
      <c r="P1422" s="48"/>
    </row>
    <row r="1423" spans="1:16">
      <c r="A1423" s="11" t="e">
        <f t="shared" ref="A1423:A1486" si="22">B1423&amp;"&amp;"&amp;F1423</f>
        <v>#N/A</v>
      </c>
      <c r="B1423" s="11" t="e">
        <f>VLOOKUP(C1423,'Summation Index'!$A$2:$B$9956,2,FALSE)</f>
        <v>#N/A</v>
      </c>
      <c r="O1423" s="48"/>
      <c r="P1423" s="48"/>
    </row>
    <row r="1424" spans="1:16">
      <c r="A1424" s="11" t="e">
        <f t="shared" si="22"/>
        <v>#N/A</v>
      </c>
      <c r="B1424" s="11" t="e">
        <f>VLOOKUP(C1424,'Summation Index'!$A$2:$B$9956,2,FALSE)</f>
        <v>#N/A</v>
      </c>
      <c r="O1424" s="48"/>
      <c r="P1424" s="48"/>
    </row>
    <row r="1425" spans="1:16">
      <c r="A1425" s="11" t="e">
        <f t="shared" si="22"/>
        <v>#N/A</v>
      </c>
      <c r="B1425" s="11" t="e">
        <f>VLOOKUP(C1425,'Summation Index'!$A$2:$B$9956,2,FALSE)</f>
        <v>#N/A</v>
      </c>
      <c r="O1425" s="48"/>
      <c r="P1425" s="48"/>
    </row>
    <row r="1426" spans="1:16">
      <c r="A1426" s="11" t="e">
        <f t="shared" si="22"/>
        <v>#N/A</v>
      </c>
      <c r="B1426" s="11" t="e">
        <f>VLOOKUP(C1426,'Summation Index'!$A$2:$B$9956,2,FALSE)</f>
        <v>#N/A</v>
      </c>
      <c r="O1426" s="48"/>
      <c r="P1426" s="48"/>
    </row>
    <row r="1427" spans="1:16">
      <c r="A1427" s="11" t="e">
        <f t="shared" si="22"/>
        <v>#N/A</v>
      </c>
      <c r="B1427" s="11" t="e">
        <f>VLOOKUP(C1427,'Summation Index'!$A$2:$B$9956,2,FALSE)</f>
        <v>#N/A</v>
      </c>
      <c r="O1427" s="48"/>
      <c r="P1427" s="48"/>
    </row>
    <row r="1428" spans="1:16">
      <c r="A1428" s="11" t="e">
        <f t="shared" si="22"/>
        <v>#N/A</v>
      </c>
      <c r="B1428" s="11" t="e">
        <f>VLOOKUP(C1428,'Summation Index'!$A$2:$B$9956,2,FALSE)</f>
        <v>#N/A</v>
      </c>
      <c r="O1428" s="48"/>
      <c r="P1428" s="48"/>
    </row>
    <row r="1429" spans="1:16">
      <c r="A1429" s="11" t="e">
        <f t="shared" si="22"/>
        <v>#N/A</v>
      </c>
      <c r="B1429" s="11" t="e">
        <f>VLOOKUP(C1429,'Summation Index'!$A$2:$B$9956,2,FALSE)</f>
        <v>#N/A</v>
      </c>
      <c r="O1429" s="48"/>
      <c r="P1429" s="48"/>
    </row>
    <row r="1430" spans="1:16">
      <c r="A1430" s="11" t="e">
        <f t="shared" si="22"/>
        <v>#N/A</v>
      </c>
      <c r="B1430" s="11" t="e">
        <f>VLOOKUP(C1430,'Summation Index'!$A$2:$B$9956,2,FALSE)</f>
        <v>#N/A</v>
      </c>
      <c r="O1430" s="48"/>
      <c r="P1430" s="48"/>
    </row>
    <row r="1431" spans="1:16">
      <c r="A1431" s="11" t="e">
        <f t="shared" si="22"/>
        <v>#N/A</v>
      </c>
      <c r="B1431" s="11" t="e">
        <f>VLOOKUP(C1431,'Summation Index'!$A$2:$B$9956,2,FALSE)</f>
        <v>#N/A</v>
      </c>
      <c r="O1431" s="48"/>
      <c r="P1431" s="48"/>
    </row>
    <row r="1432" spans="1:16">
      <c r="A1432" s="11" t="e">
        <f t="shared" si="22"/>
        <v>#N/A</v>
      </c>
      <c r="B1432" s="11" t="e">
        <f>VLOOKUP(C1432,'Summation Index'!$A$2:$B$9956,2,FALSE)</f>
        <v>#N/A</v>
      </c>
      <c r="O1432" s="48"/>
      <c r="P1432" s="48"/>
    </row>
    <row r="1433" spans="1:16">
      <c r="A1433" s="11" t="e">
        <f t="shared" si="22"/>
        <v>#N/A</v>
      </c>
      <c r="B1433" s="11" t="e">
        <f>VLOOKUP(C1433,'Summation Index'!$A$2:$B$9956,2,FALSE)</f>
        <v>#N/A</v>
      </c>
      <c r="O1433" s="48"/>
      <c r="P1433" s="48"/>
    </row>
    <row r="1434" spans="1:16">
      <c r="A1434" s="11" t="e">
        <f t="shared" si="22"/>
        <v>#N/A</v>
      </c>
      <c r="B1434" s="11" t="e">
        <f>VLOOKUP(C1434,'Summation Index'!$A$2:$B$9956,2,FALSE)</f>
        <v>#N/A</v>
      </c>
      <c r="O1434" s="48"/>
      <c r="P1434" s="48"/>
    </row>
    <row r="1435" spans="1:16">
      <c r="A1435" s="11" t="e">
        <f t="shared" si="22"/>
        <v>#N/A</v>
      </c>
      <c r="B1435" s="11" t="e">
        <f>VLOOKUP(C1435,'Summation Index'!$A$2:$B$9956,2,FALSE)</f>
        <v>#N/A</v>
      </c>
      <c r="O1435" s="48"/>
      <c r="P1435" s="48"/>
    </row>
    <row r="1436" spans="1:16">
      <c r="A1436" s="11" t="e">
        <f t="shared" si="22"/>
        <v>#N/A</v>
      </c>
      <c r="B1436" s="11" t="e">
        <f>VLOOKUP(C1436,'Summation Index'!$A$2:$B$9956,2,FALSE)</f>
        <v>#N/A</v>
      </c>
      <c r="O1436" s="48"/>
      <c r="P1436" s="48"/>
    </row>
    <row r="1437" spans="1:16">
      <c r="A1437" s="11" t="e">
        <f t="shared" si="22"/>
        <v>#N/A</v>
      </c>
      <c r="B1437" s="11" t="e">
        <f>VLOOKUP(C1437,'Summation Index'!$A$2:$B$9956,2,FALSE)</f>
        <v>#N/A</v>
      </c>
      <c r="O1437" s="48"/>
      <c r="P1437" s="48"/>
    </row>
    <row r="1438" spans="1:16">
      <c r="A1438" s="11" t="e">
        <f t="shared" si="22"/>
        <v>#N/A</v>
      </c>
      <c r="B1438" s="11" t="e">
        <f>VLOOKUP(C1438,'Summation Index'!$A$2:$B$9956,2,FALSE)</f>
        <v>#N/A</v>
      </c>
      <c r="O1438" s="48"/>
      <c r="P1438" s="48"/>
    </row>
    <row r="1439" spans="1:16">
      <c r="A1439" s="11" t="e">
        <f t="shared" si="22"/>
        <v>#N/A</v>
      </c>
      <c r="B1439" s="11" t="e">
        <f>VLOOKUP(C1439,'Summation Index'!$A$2:$B$9956,2,FALSE)</f>
        <v>#N/A</v>
      </c>
      <c r="O1439" s="48"/>
      <c r="P1439" s="48"/>
    </row>
    <row r="1440" spans="1:16">
      <c r="A1440" s="11" t="e">
        <f t="shared" si="22"/>
        <v>#N/A</v>
      </c>
      <c r="B1440" s="11" t="e">
        <f>VLOOKUP(C1440,'Summation Index'!$A$2:$B$9956,2,FALSE)</f>
        <v>#N/A</v>
      </c>
      <c r="O1440" s="48"/>
      <c r="P1440" s="48"/>
    </row>
    <row r="1441" spans="1:16">
      <c r="A1441" s="11" t="e">
        <f t="shared" si="22"/>
        <v>#N/A</v>
      </c>
      <c r="B1441" s="11" t="e">
        <f>VLOOKUP(C1441,'Summation Index'!$A$2:$B$9956,2,FALSE)</f>
        <v>#N/A</v>
      </c>
      <c r="O1441" s="48"/>
      <c r="P1441" s="48"/>
    </row>
    <row r="1442" spans="1:16">
      <c r="A1442" s="11" t="e">
        <f t="shared" si="22"/>
        <v>#N/A</v>
      </c>
      <c r="B1442" s="11" t="e">
        <f>VLOOKUP(C1442,'Summation Index'!$A$2:$B$9956,2,FALSE)</f>
        <v>#N/A</v>
      </c>
      <c r="O1442" s="48"/>
      <c r="P1442" s="48"/>
    </row>
    <row r="1443" spans="1:16">
      <c r="A1443" s="11" t="e">
        <f t="shared" si="22"/>
        <v>#N/A</v>
      </c>
      <c r="B1443" s="11" t="e">
        <f>VLOOKUP(C1443,'Summation Index'!$A$2:$B$9956,2,FALSE)</f>
        <v>#N/A</v>
      </c>
      <c r="O1443" s="48"/>
      <c r="P1443" s="48"/>
    </row>
    <row r="1444" spans="1:16">
      <c r="A1444" s="11" t="e">
        <f t="shared" si="22"/>
        <v>#N/A</v>
      </c>
      <c r="B1444" s="11" t="e">
        <f>VLOOKUP(C1444,'Summation Index'!$A$2:$B$9956,2,FALSE)</f>
        <v>#N/A</v>
      </c>
      <c r="O1444" s="48"/>
      <c r="P1444" s="48"/>
    </row>
    <row r="1445" spans="1:16">
      <c r="A1445" s="11" t="e">
        <f t="shared" si="22"/>
        <v>#N/A</v>
      </c>
      <c r="B1445" s="11" t="e">
        <f>VLOOKUP(C1445,'Summation Index'!$A$2:$B$9956,2,FALSE)</f>
        <v>#N/A</v>
      </c>
      <c r="O1445" s="48"/>
      <c r="P1445" s="48"/>
    </row>
    <row r="1446" spans="1:16">
      <c r="A1446" s="11" t="e">
        <f t="shared" si="22"/>
        <v>#N/A</v>
      </c>
      <c r="B1446" s="11" t="e">
        <f>VLOOKUP(C1446,'Summation Index'!$A$2:$B$9956,2,FALSE)</f>
        <v>#N/A</v>
      </c>
      <c r="O1446" s="48"/>
      <c r="P1446" s="48"/>
    </row>
    <row r="1447" spans="1:16">
      <c r="A1447" s="11" t="e">
        <f t="shared" si="22"/>
        <v>#N/A</v>
      </c>
      <c r="B1447" s="11" t="e">
        <f>VLOOKUP(C1447,'Summation Index'!$A$2:$B$9956,2,FALSE)</f>
        <v>#N/A</v>
      </c>
      <c r="O1447" s="48"/>
      <c r="P1447" s="48"/>
    </row>
    <row r="1448" spans="1:16">
      <c r="A1448" s="11" t="e">
        <f t="shared" si="22"/>
        <v>#N/A</v>
      </c>
      <c r="B1448" s="11" t="e">
        <f>VLOOKUP(C1448,'Summation Index'!$A$2:$B$9956,2,FALSE)</f>
        <v>#N/A</v>
      </c>
      <c r="O1448" s="48"/>
      <c r="P1448" s="48"/>
    </row>
    <row r="1449" spans="1:16">
      <c r="A1449" s="11" t="e">
        <f t="shared" si="22"/>
        <v>#N/A</v>
      </c>
      <c r="B1449" s="11" t="e">
        <f>VLOOKUP(C1449,'Summation Index'!$A$2:$B$9956,2,FALSE)</f>
        <v>#N/A</v>
      </c>
      <c r="O1449" s="48"/>
      <c r="P1449" s="48"/>
    </row>
    <row r="1450" spans="1:16">
      <c r="A1450" s="11" t="e">
        <f t="shared" si="22"/>
        <v>#N/A</v>
      </c>
      <c r="B1450" s="11" t="e">
        <f>VLOOKUP(C1450,'Summation Index'!$A$2:$B$9956,2,FALSE)</f>
        <v>#N/A</v>
      </c>
      <c r="O1450" s="48"/>
      <c r="P1450" s="48"/>
    </row>
    <row r="1451" spans="1:16">
      <c r="A1451" s="11" t="e">
        <f t="shared" si="22"/>
        <v>#N/A</v>
      </c>
      <c r="B1451" s="11" t="e">
        <f>VLOOKUP(C1451,'Summation Index'!$A$2:$B$9956,2,FALSE)</f>
        <v>#N/A</v>
      </c>
      <c r="O1451" s="48"/>
      <c r="P1451" s="48"/>
    </row>
    <row r="1452" spans="1:16">
      <c r="A1452" s="11" t="e">
        <f t="shared" si="22"/>
        <v>#N/A</v>
      </c>
      <c r="B1452" s="11" t="e">
        <f>VLOOKUP(C1452,'Summation Index'!$A$2:$B$9956,2,FALSE)</f>
        <v>#N/A</v>
      </c>
      <c r="O1452" s="48"/>
      <c r="P1452" s="48"/>
    </row>
    <row r="1453" spans="1:16">
      <c r="A1453" s="11" t="e">
        <f t="shared" si="22"/>
        <v>#N/A</v>
      </c>
      <c r="B1453" s="11" t="e">
        <f>VLOOKUP(C1453,'Summation Index'!$A$2:$B$9956,2,FALSE)</f>
        <v>#N/A</v>
      </c>
      <c r="O1453" s="48"/>
      <c r="P1453" s="48"/>
    </row>
    <row r="1454" spans="1:16">
      <c r="A1454" s="11" t="e">
        <f t="shared" si="22"/>
        <v>#N/A</v>
      </c>
      <c r="B1454" s="11" t="e">
        <f>VLOOKUP(C1454,'Summation Index'!$A$2:$B$9956,2,FALSE)</f>
        <v>#N/A</v>
      </c>
      <c r="O1454" s="48"/>
      <c r="P1454" s="48"/>
    </row>
    <row r="1455" spans="1:16">
      <c r="A1455" s="11" t="e">
        <f t="shared" si="22"/>
        <v>#N/A</v>
      </c>
      <c r="B1455" s="11" t="e">
        <f>VLOOKUP(C1455,'Summation Index'!$A$2:$B$9956,2,FALSE)</f>
        <v>#N/A</v>
      </c>
      <c r="O1455" s="48"/>
      <c r="P1455" s="48"/>
    </row>
    <row r="1456" spans="1:16">
      <c r="A1456" s="11" t="e">
        <f t="shared" si="22"/>
        <v>#N/A</v>
      </c>
      <c r="B1456" s="11" t="e">
        <f>VLOOKUP(C1456,'Summation Index'!$A$2:$B$9956,2,FALSE)</f>
        <v>#N/A</v>
      </c>
      <c r="O1456" s="48"/>
      <c r="P1456" s="48"/>
    </row>
    <row r="1457" spans="1:16">
      <c r="A1457" s="11" t="e">
        <f t="shared" si="22"/>
        <v>#N/A</v>
      </c>
      <c r="B1457" s="11" t="e">
        <f>VLOOKUP(C1457,'Summation Index'!$A$2:$B$9956,2,FALSE)</f>
        <v>#N/A</v>
      </c>
      <c r="O1457" s="48"/>
      <c r="P1457" s="48"/>
    </row>
    <row r="1458" spans="1:16">
      <c r="A1458" s="11" t="e">
        <f t="shared" si="22"/>
        <v>#N/A</v>
      </c>
      <c r="B1458" s="11" t="e">
        <f>VLOOKUP(C1458,'Summation Index'!$A$2:$B$9956,2,FALSE)</f>
        <v>#N/A</v>
      </c>
      <c r="O1458" s="48"/>
      <c r="P1458" s="48"/>
    </row>
    <row r="1459" spans="1:16">
      <c r="A1459" s="11" t="e">
        <f t="shared" si="22"/>
        <v>#N/A</v>
      </c>
      <c r="B1459" s="11" t="e">
        <f>VLOOKUP(C1459,'Summation Index'!$A$2:$B$9956,2,FALSE)</f>
        <v>#N/A</v>
      </c>
      <c r="O1459" s="48"/>
      <c r="P1459" s="48"/>
    </row>
    <row r="1460" spans="1:16">
      <c r="A1460" s="11" t="e">
        <f t="shared" si="22"/>
        <v>#N/A</v>
      </c>
      <c r="B1460" s="11" t="e">
        <f>VLOOKUP(C1460,'Summation Index'!$A$2:$B$9956,2,FALSE)</f>
        <v>#N/A</v>
      </c>
      <c r="O1460" s="48"/>
      <c r="P1460" s="48"/>
    </row>
    <row r="1461" spans="1:16">
      <c r="A1461" s="11" t="e">
        <f t="shared" si="22"/>
        <v>#N/A</v>
      </c>
      <c r="B1461" s="11" t="e">
        <f>VLOOKUP(C1461,'Summation Index'!$A$2:$B$9956,2,FALSE)</f>
        <v>#N/A</v>
      </c>
      <c r="O1461" s="48"/>
      <c r="P1461" s="48"/>
    </row>
    <row r="1462" spans="1:16">
      <c r="A1462" s="11" t="e">
        <f t="shared" si="22"/>
        <v>#N/A</v>
      </c>
      <c r="B1462" s="11" t="e">
        <f>VLOOKUP(C1462,'Summation Index'!$A$2:$B$9956,2,FALSE)</f>
        <v>#N/A</v>
      </c>
      <c r="O1462" s="48"/>
      <c r="P1462" s="48"/>
    </row>
    <row r="1463" spans="1:16">
      <c r="A1463" s="11" t="e">
        <f t="shared" si="22"/>
        <v>#N/A</v>
      </c>
      <c r="B1463" s="11" t="e">
        <f>VLOOKUP(C1463,'Summation Index'!$A$2:$B$9956,2,FALSE)</f>
        <v>#N/A</v>
      </c>
      <c r="O1463" s="48"/>
      <c r="P1463" s="48"/>
    </row>
    <row r="1464" spans="1:16">
      <c r="A1464" s="11" t="e">
        <f t="shared" si="22"/>
        <v>#N/A</v>
      </c>
      <c r="B1464" s="11" t="e">
        <f>VLOOKUP(C1464,'Summation Index'!$A$2:$B$9956,2,FALSE)</f>
        <v>#N/A</v>
      </c>
      <c r="O1464" s="48"/>
      <c r="P1464" s="48"/>
    </row>
    <row r="1465" spans="1:16">
      <c r="A1465" s="11" t="e">
        <f t="shared" si="22"/>
        <v>#N/A</v>
      </c>
      <c r="B1465" s="11" t="e">
        <f>VLOOKUP(C1465,'Summation Index'!$A$2:$B$9956,2,FALSE)</f>
        <v>#N/A</v>
      </c>
      <c r="O1465" s="48"/>
      <c r="P1465" s="48"/>
    </row>
    <row r="1466" spans="1:16">
      <c r="A1466" s="11" t="e">
        <f t="shared" si="22"/>
        <v>#N/A</v>
      </c>
      <c r="B1466" s="11" t="e">
        <f>VLOOKUP(C1466,'Summation Index'!$A$2:$B$9956,2,FALSE)</f>
        <v>#N/A</v>
      </c>
      <c r="O1466" s="48"/>
      <c r="P1466" s="48"/>
    </row>
    <row r="1467" spans="1:16">
      <c r="A1467" s="11" t="e">
        <f t="shared" si="22"/>
        <v>#N/A</v>
      </c>
      <c r="B1467" s="11" t="e">
        <f>VLOOKUP(C1467,'Summation Index'!$A$2:$B$9956,2,FALSE)</f>
        <v>#N/A</v>
      </c>
      <c r="O1467" s="48"/>
      <c r="P1467" s="48"/>
    </row>
    <row r="1468" spans="1:16">
      <c r="A1468" s="11" t="e">
        <f t="shared" si="22"/>
        <v>#N/A</v>
      </c>
      <c r="B1468" s="11" t="e">
        <f>VLOOKUP(C1468,'Summation Index'!$A$2:$B$9956,2,FALSE)</f>
        <v>#N/A</v>
      </c>
      <c r="O1468" s="48"/>
      <c r="P1468" s="48"/>
    </row>
    <row r="1469" spans="1:16">
      <c r="A1469" s="11" t="e">
        <f t="shared" si="22"/>
        <v>#N/A</v>
      </c>
      <c r="B1469" s="11" t="e">
        <f>VLOOKUP(C1469,'Summation Index'!$A$2:$B$9956,2,FALSE)</f>
        <v>#N/A</v>
      </c>
      <c r="O1469" s="48"/>
      <c r="P1469" s="48"/>
    </row>
    <row r="1470" spans="1:16">
      <c r="A1470" s="11" t="e">
        <f t="shared" si="22"/>
        <v>#N/A</v>
      </c>
      <c r="B1470" s="11" t="e">
        <f>VLOOKUP(C1470,'Summation Index'!$A$2:$B$9956,2,FALSE)</f>
        <v>#N/A</v>
      </c>
      <c r="O1470" s="48"/>
      <c r="P1470" s="48"/>
    </row>
    <row r="1471" spans="1:16">
      <c r="A1471" s="11" t="e">
        <f t="shared" si="22"/>
        <v>#N/A</v>
      </c>
      <c r="B1471" s="11" t="e">
        <f>VLOOKUP(C1471,'Summation Index'!$A$2:$B$9956,2,FALSE)</f>
        <v>#N/A</v>
      </c>
      <c r="O1471" s="48"/>
      <c r="P1471" s="48"/>
    </row>
    <row r="1472" spans="1:16">
      <c r="A1472" s="11" t="e">
        <f t="shared" si="22"/>
        <v>#N/A</v>
      </c>
      <c r="B1472" s="11" t="e">
        <f>VLOOKUP(C1472,'Summation Index'!$A$2:$B$9956,2,FALSE)</f>
        <v>#N/A</v>
      </c>
      <c r="O1472" s="48"/>
      <c r="P1472" s="48"/>
    </row>
    <row r="1473" spans="1:16">
      <c r="A1473" s="11" t="e">
        <f t="shared" si="22"/>
        <v>#N/A</v>
      </c>
      <c r="B1473" s="11" t="e">
        <f>VLOOKUP(C1473,'Summation Index'!$A$2:$B$9956,2,FALSE)</f>
        <v>#N/A</v>
      </c>
      <c r="O1473" s="48"/>
      <c r="P1473" s="48"/>
    </row>
    <row r="1474" spans="1:16">
      <c r="A1474" s="11" t="e">
        <f t="shared" si="22"/>
        <v>#N/A</v>
      </c>
      <c r="B1474" s="11" t="e">
        <f>VLOOKUP(C1474,'Summation Index'!$A$2:$B$9956,2,FALSE)</f>
        <v>#N/A</v>
      </c>
      <c r="O1474" s="48"/>
      <c r="P1474" s="48"/>
    </row>
    <row r="1475" spans="1:16">
      <c r="A1475" s="11" t="e">
        <f t="shared" si="22"/>
        <v>#N/A</v>
      </c>
      <c r="B1475" s="11" t="e">
        <f>VLOOKUP(C1475,'Summation Index'!$A$2:$B$9956,2,FALSE)</f>
        <v>#N/A</v>
      </c>
      <c r="O1475" s="48"/>
      <c r="P1475" s="48"/>
    </row>
    <row r="1476" spans="1:16">
      <c r="A1476" s="11" t="e">
        <f t="shared" si="22"/>
        <v>#N/A</v>
      </c>
      <c r="B1476" s="11" t="e">
        <f>VLOOKUP(C1476,'Summation Index'!$A$2:$B$9956,2,FALSE)</f>
        <v>#N/A</v>
      </c>
      <c r="O1476" s="48"/>
      <c r="P1476" s="48"/>
    </row>
    <row r="1477" spans="1:16">
      <c r="A1477" s="11" t="e">
        <f t="shared" si="22"/>
        <v>#N/A</v>
      </c>
      <c r="B1477" s="11" t="e">
        <f>VLOOKUP(C1477,'Summation Index'!$A$2:$B$9956,2,FALSE)</f>
        <v>#N/A</v>
      </c>
      <c r="O1477" s="48"/>
      <c r="P1477" s="48"/>
    </row>
    <row r="1478" spans="1:16">
      <c r="A1478" s="11" t="e">
        <f t="shared" si="22"/>
        <v>#N/A</v>
      </c>
      <c r="B1478" s="11" t="e">
        <f>VLOOKUP(C1478,'Summation Index'!$A$2:$B$9956,2,FALSE)</f>
        <v>#N/A</v>
      </c>
      <c r="O1478" s="48"/>
      <c r="P1478" s="48"/>
    </row>
    <row r="1479" spans="1:16">
      <c r="A1479" s="11" t="e">
        <f t="shared" si="22"/>
        <v>#N/A</v>
      </c>
      <c r="B1479" s="11" t="e">
        <f>VLOOKUP(C1479,'Summation Index'!$A$2:$B$9956,2,FALSE)</f>
        <v>#N/A</v>
      </c>
      <c r="O1479" s="48"/>
      <c r="P1479" s="48"/>
    </row>
    <row r="1480" spans="1:16">
      <c r="A1480" s="11" t="e">
        <f t="shared" si="22"/>
        <v>#N/A</v>
      </c>
      <c r="B1480" s="11" t="e">
        <f>VLOOKUP(C1480,'Summation Index'!$A$2:$B$9956,2,FALSE)</f>
        <v>#N/A</v>
      </c>
      <c r="O1480" s="48"/>
      <c r="P1480" s="48"/>
    </row>
    <row r="1481" spans="1:16">
      <c r="A1481" s="11" t="e">
        <f t="shared" si="22"/>
        <v>#N/A</v>
      </c>
      <c r="B1481" s="11" t="e">
        <f>VLOOKUP(C1481,'Summation Index'!$A$2:$B$9956,2,FALSE)</f>
        <v>#N/A</v>
      </c>
      <c r="O1481" s="48"/>
      <c r="P1481" s="48"/>
    </row>
    <row r="1482" spans="1:16">
      <c r="A1482" s="11" t="e">
        <f t="shared" si="22"/>
        <v>#N/A</v>
      </c>
      <c r="B1482" s="11" t="e">
        <f>VLOOKUP(C1482,'Summation Index'!$A$2:$B$9956,2,FALSE)</f>
        <v>#N/A</v>
      </c>
      <c r="O1482" s="48"/>
      <c r="P1482" s="48"/>
    </row>
    <row r="1483" spans="1:16">
      <c r="A1483" s="11" t="e">
        <f t="shared" si="22"/>
        <v>#N/A</v>
      </c>
      <c r="B1483" s="11" t="e">
        <f>VLOOKUP(C1483,'Summation Index'!$A$2:$B$9956,2,FALSE)</f>
        <v>#N/A</v>
      </c>
      <c r="O1483" s="48"/>
      <c r="P1483" s="48"/>
    </row>
    <row r="1484" spans="1:16">
      <c r="A1484" s="11" t="e">
        <f t="shared" si="22"/>
        <v>#N/A</v>
      </c>
      <c r="B1484" s="11" t="e">
        <f>VLOOKUP(C1484,'Summation Index'!$A$2:$B$9956,2,FALSE)</f>
        <v>#N/A</v>
      </c>
      <c r="O1484" s="48"/>
      <c r="P1484" s="48"/>
    </row>
    <row r="1485" spans="1:16">
      <c r="A1485" s="11" t="e">
        <f t="shared" si="22"/>
        <v>#N/A</v>
      </c>
      <c r="B1485" s="11" t="e">
        <f>VLOOKUP(C1485,'Summation Index'!$A$2:$B$9956,2,FALSE)</f>
        <v>#N/A</v>
      </c>
      <c r="O1485" s="48"/>
      <c r="P1485" s="48"/>
    </row>
    <row r="1486" spans="1:16">
      <c r="A1486" s="11" t="e">
        <f t="shared" si="22"/>
        <v>#N/A</v>
      </c>
      <c r="B1486" s="11" t="e">
        <f>VLOOKUP(C1486,'Summation Index'!$A$2:$B$9956,2,FALSE)</f>
        <v>#N/A</v>
      </c>
      <c r="O1486" s="48"/>
      <c r="P1486" s="48"/>
    </row>
    <row r="1487" spans="1:16">
      <c r="A1487" s="11" t="e">
        <f t="shared" ref="A1487:A1550" si="23">B1487&amp;"&amp;"&amp;F1487</f>
        <v>#N/A</v>
      </c>
      <c r="B1487" s="11" t="e">
        <f>VLOOKUP(C1487,'Summation Index'!$A$2:$B$9956,2,FALSE)</f>
        <v>#N/A</v>
      </c>
      <c r="O1487" s="48"/>
      <c r="P1487" s="48"/>
    </row>
    <row r="1488" spans="1:16">
      <c r="A1488" s="11" t="e">
        <f t="shared" si="23"/>
        <v>#N/A</v>
      </c>
      <c r="B1488" s="11" t="e">
        <f>VLOOKUP(C1488,'Summation Index'!$A$2:$B$9956,2,FALSE)</f>
        <v>#N/A</v>
      </c>
      <c r="O1488" s="48"/>
      <c r="P1488" s="48"/>
    </row>
    <row r="1489" spans="1:16">
      <c r="A1489" s="11" t="e">
        <f t="shared" si="23"/>
        <v>#N/A</v>
      </c>
      <c r="B1489" s="11" t="e">
        <f>VLOOKUP(C1489,'Summation Index'!$A$2:$B$9956,2,FALSE)</f>
        <v>#N/A</v>
      </c>
      <c r="O1489" s="48"/>
      <c r="P1489" s="48"/>
    </row>
    <row r="1490" spans="1:16">
      <c r="A1490" s="11" t="e">
        <f t="shared" si="23"/>
        <v>#N/A</v>
      </c>
      <c r="B1490" s="11" t="e">
        <f>VLOOKUP(C1490,'Summation Index'!$A$2:$B$9956,2,FALSE)</f>
        <v>#N/A</v>
      </c>
      <c r="O1490" s="48"/>
      <c r="P1490" s="48"/>
    </row>
    <row r="1491" spans="1:16">
      <c r="A1491" s="11" t="e">
        <f t="shared" si="23"/>
        <v>#N/A</v>
      </c>
      <c r="B1491" s="11" t="e">
        <f>VLOOKUP(C1491,'Summation Index'!$A$2:$B$9956,2,FALSE)</f>
        <v>#N/A</v>
      </c>
      <c r="O1491" s="48"/>
      <c r="P1491" s="48"/>
    </row>
    <row r="1492" spans="1:16">
      <c r="A1492" s="11" t="e">
        <f t="shared" si="23"/>
        <v>#N/A</v>
      </c>
      <c r="B1492" s="11" t="e">
        <f>VLOOKUP(C1492,'Summation Index'!$A$2:$B$9956,2,FALSE)</f>
        <v>#N/A</v>
      </c>
      <c r="O1492" s="48"/>
      <c r="P1492" s="48"/>
    </row>
    <row r="1493" spans="1:16">
      <c r="A1493" s="11" t="e">
        <f t="shared" si="23"/>
        <v>#N/A</v>
      </c>
      <c r="B1493" s="11" t="e">
        <f>VLOOKUP(C1493,'Summation Index'!$A$2:$B$9956,2,FALSE)</f>
        <v>#N/A</v>
      </c>
      <c r="O1493" s="48"/>
      <c r="P1493" s="48"/>
    </row>
    <row r="1494" spans="1:16">
      <c r="A1494" s="11" t="e">
        <f t="shared" si="23"/>
        <v>#N/A</v>
      </c>
      <c r="B1494" s="11" t="e">
        <f>VLOOKUP(C1494,'Summation Index'!$A$2:$B$9956,2,FALSE)</f>
        <v>#N/A</v>
      </c>
      <c r="O1494" s="48"/>
      <c r="P1494" s="48"/>
    </row>
    <row r="1495" spans="1:16">
      <c r="A1495" s="11" t="e">
        <f t="shared" si="23"/>
        <v>#N/A</v>
      </c>
      <c r="B1495" s="11" t="e">
        <f>VLOOKUP(C1495,'Summation Index'!$A$2:$B$9956,2,FALSE)</f>
        <v>#N/A</v>
      </c>
      <c r="O1495" s="48"/>
      <c r="P1495" s="48"/>
    </row>
    <row r="1496" spans="1:16">
      <c r="A1496" s="11" t="e">
        <f t="shared" si="23"/>
        <v>#N/A</v>
      </c>
      <c r="B1496" s="11" t="e">
        <f>VLOOKUP(C1496,'Summation Index'!$A$2:$B$9956,2,FALSE)</f>
        <v>#N/A</v>
      </c>
      <c r="O1496" s="48"/>
      <c r="P1496" s="48"/>
    </row>
    <row r="1497" spans="1:16">
      <c r="A1497" s="11" t="e">
        <f t="shared" si="23"/>
        <v>#N/A</v>
      </c>
      <c r="B1497" s="11" t="e">
        <f>VLOOKUP(C1497,'Summation Index'!$A$2:$B$9956,2,FALSE)</f>
        <v>#N/A</v>
      </c>
      <c r="O1497" s="48"/>
      <c r="P1497" s="48"/>
    </row>
    <row r="1498" spans="1:16">
      <c r="A1498" s="11" t="e">
        <f t="shared" si="23"/>
        <v>#N/A</v>
      </c>
      <c r="B1498" s="11" t="e">
        <f>VLOOKUP(C1498,'Summation Index'!$A$2:$B$9956,2,FALSE)</f>
        <v>#N/A</v>
      </c>
      <c r="O1498" s="48"/>
      <c r="P1498" s="48"/>
    </row>
    <row r="1499" spans="1:16">
      <c r="A1499" s="11" t="e">
        <f t="shared" si="23"/>
        <v>#N/A</v>
      </c>
      <c r="B1499" s="11" t="e">
        <f>VLOOKUP(C1499,'Summation Index'!$A$2:$B$9956,2,FALSE)</f>
        <v>#N/A</v>
      </c>
      <c r="O1499" s="48"/>
      <c r="P1499" s="48"/>
    </row>
    <row r="1500" spans="1:16">
      <c r="A1500" s="11" t="e">
        <f t="shared" si="23"/>
        <v>#N/A</v>
      </c>
      <c r="B1500" s="11" t="e">
        <f>VLOOKUP(C1500,'Summation Index'!$A$2:$B$9956,2,FALSE)</f>
        <v>#N/A</v>
      </c>
      <c r="O1500" s="48"/>
      <c r="P1500" s="48"/>
    </row>
    <row r="1501" spans="1:16">
      <c r="A1501" s="11" t="e">
        <f t="shared" si="23"/>
        <v>#N/A</v>
      </c>
      <c r="B1501" s="11" t="e">
        <f>VLOOKUP(C1501,'Summation Index'!$A$2:$B$9956,2,FALSE)</f>
        <v>#N/A</v>
      </c>
      <c r="O1501" s="48"/>
      <c r="P1501" s="48"/>
    </row>
    <row r="1502" spans="1:16">
      <c r="A1502" s="11" t="e">
        <f t="shared" si="23"/>
        <v>#N/A</v>
      </c>
      <c r="B1502" s="11" t="e">
        <f>VLOOKUP(C1502,'Summation Index'!$A$2:$B$9956,2,FALSE)</f>
        <v>#N/A</v>
      </c>
      <c r="O1502" s="48"/>
      <c r="P1502" s="48"/>
    </row>
    <row r="1503" spans="1:16">
      <c r="A1503" s="11" t="e">
        <f t="shared" si="23"/>
        <v>#N/A</v>
      </c>
      <c r="B1503" s="11" t="e">
        <f>VLOOKUP(C1503,'Summation Index'!$A$2:$B$9956,2,FALSE)</f>
        <v>#N/A</v>
      </c>
      <c r="O1503" s="48"/>
      <c r="P1503" s="48"/>
    </row>
    <row r="1504" spans="1:16">
      <c r="A1504" s="11" t="e">
        <f t="shared" si="23"/>
        <v>#N/A</v>
      </c>
      <c r="B1504" s="11" t="e">
        <f>VLOOKUP(C1504,'Summation Index'!$A$2:$B$9956,2,FALSE)</f>
        <v>#N/A</v>
      </c>
      <c r="O1504" s="48"/>
      <c r="P1504" s="48"/>
    </row>
    <row r="1505" spans="1:16">
      <c r="A1505" s="11" t="e">
        <f t="shared" si="23"/>
        <v>#N/A</v>
      </c>
      <c r="B1505" s="11" t="e">
        <f>VLOOKUP(C1505,'Summation Index'!$A$2:$B$9956,2,FALSE)</f>
        <v>#N/A</v>
      </c>
      <c r="O1505" s="48"/>
      <c r="P1505" s="48"/>
    </row>
    <row r="1506" spans="1:16">
      <c r="A1506" s="11" t="e">
        <f t="shared" si="23"/>
        <v>#N/A</v>
      </c>
      <c r="B1506" s="11" t="e">
        <f>VLOOKUP(C1506,'Summation Index'!$A$2:$B$9956,2,FALSE)</f>
        <v>#N/A</v>
      </c>
      <c r="O1506" s="48"/>
      <c r="P1506" s="48"/>
    </row>
    <row r="1507" spans="1:16">
      <c r="A1507" s="11" t="e">
        <f t="shared" si="23"/>
        <v>#N/A</v>
      </c>
      <c r="B1507" s="11" t="e">
        <f>VLOOKUP(C1507,'Summation Index'!$A$2:$B$9956,2,FALSE)</f>
        <v>#N/A</v>
      </c>
      <c r="O1507" s="48"/>
      <c r="P1507" s="48"/>
    </row>
    <row r="1508" spans="1:16">
      <c r="A1508" s="11" t="e">
        <f t="shared" si="23"/>
        <v>#N/A</v>
      </c>
      <c r="B1508" s="11" t="e">
        <f>VLOOKUP(C1508,'Summation Index'!$A$2:$B$9956,2,FALSE)</f>
        <v>#N/A</v>
      </c>
      <c r="O1508" s="48"/>
      <c r="P1508" s="48"/>
    </row>
    <row r="1509" spans="1:16">
      <c r="A1509" s="11" t="e">
        <f t="shared" si="23"/>
        <v>#N/A</v>
      </c>
      <c r="B1509" s="11" t="e">
        <f>VLOOKUP(C1509,'Summation Index'!$A$2:$B$9956,2,FALSE)</f>
        <v>#N/A</v>
      </c>
      <c r="O1509" s="48"/>
      <c r="P1509" s="48"/>
    </row>
    <row r="1510" spans="1:16">
      <c r="A1510" s="11" t="e">
        <f t="shared" si="23"/>
        <v>#N/A</v>
      </c>
      <c r="B1510" s="11" t="e">
        <f>VLOOKUP(C1510,'Summation Index'!$A$2:$B$9956,2,FALSE)</f>
        <v>#N/A</v>
      </c>
      <c r="O1510" s="48"/>
      <c r="P1510" s="48"/>
    </row>
    <row r="1511" spans="1:16">
      <c r="A1511" s="11" t="e">
        <f t="shared" si="23"/>
        <v>#N/A</v>
      </c>
      <c r="B1511" s="11" t="e">
        <f>VLOOKUP(C1511,'Summation Index'!$A$2:$B$9956,2,FALSE)</f>
        <v>#N/A</v>
      </c>
      <c r="O1511" s="48"/>
      <c r="P1511" s="48"/>
    </row>
    <row r="1512" spans="1:16">
      <c r="A1512" s="11" t="e">
        <f t="shared" si="23"/>
        <v>#N/A</v>
      </c>
      <c r="B1512" s="11" t="e">
        <f>VLOOKUP(C1512,'Summation Index'!$A$2:$B$9956,2,FALSE)</f>
        <v>#N/A</v>
      </c>
      <c r="O1512" s="48"/>
      <c r="P1512" s="48"/>
    </row>
    <row r="1513" spans="1:16">
      <c r="A1513" s="11" t="e">
        <f t="shared" si="23"/>
        <v>#N/A</v>
      </c>
      <c r="B1513" s="11" t="e">
        <f>VLOOKUP(C1513,'Summation Index'!$A$2:$B$9956,2,FALSE)</f>
        <v>#N/A</v>
      </c>
      <c r="O1513" s="48"/>
      <c r="P1513" s="48"/>
    </row>
    <row r="1514" spans="1:16">
      <c r="A1514" s="11" t="e">
        <f t="shared" si="23"/>
        <v>#N/A</v>
      </c>
      <c r="B1514" s="11" t="e">
        <f>VLOOKUP(C1514,'Summation Index'!$A$2:$B$9956,2,FALSE)</f>
        <v>#N/A</v>
      </c>
      <c r="O1514" s="48"/>
      <c r="P1514" s="48"/>
    </row>
    <row r="1515" spans="1:16">
      <c r="A1515" s="11" t="e">
        <f t="shared" si="23"/>
        <v>#N/A</v>
      </c>
      <c r="B1515" s="11" t="e">
        <f>VLOOKUP(C1515,'Summation Index'!$A$2:$B$9956,2,FALSE)</f>
        <v>#N/A</v>
      </c>
      <c r="O1515" s="48"/>
      <c r="P1515" s="48"/>
    </row>
    <row r="1516" spans="1:16">
      <c r="A1516" s="11" t="e">
        <f t="shared" si="23"/>
        <v>#N/A</v>
      </c>
      <c r="B1516" s="11" t="e">
        <f>VLOOKUP(C1516,'Summation Index'!$A$2:$B$9956,2,FALSE)</f>
        <v>#N/A</v>
      </c>
      <c r="O1516" s="48"/>
      <c r="P1516" s="48"/>
    </row>
    <row r="1517" spans="1:16">
      <c r="A1517" s="11" t="e">
        <f t="shared" si="23"/>
        <v>#N/A</v>
      </c>
      <c r="B1517" s="11" t="e">
        <f>VLOOKUP(C1517,'Summation Index'!$A$2:$B$9956,2,FALSE)</f>
        <v>#N/A</v>
      </c>
      <c r="O1517" s="48"/>
      <c r="P1517" s="48"/>
    </row>
    <row r="1518" spans="1:16">
      <c r="A1518" s="11" t="e">
        <f t="shared" si="23"/>
        <v>#N/A</v>
      </c>
      <c r="B1518" s="11" t="e">
        <f>VLOOKUP(C1518,'Summation Index'!$A$2:$B$9956,2,FALSE)</f>
        <v>#N/A</v>
      </c>
      <c r="O1518" s="48"/>
      <c r="P1518" s="48"/>
    </row>
    <row r="1519" spans="1:16">
      <c r="A1519" s="11" t="e">
        <f t="shared" si="23"/>
        <v>#N/A</v>
      </c>
      <c r="B1519" s="11" t="e">
        <f>VLOOKUP(C1519,'Summation Index'!$A$2:$B$9956,2,FALSE)</f>
        <v>#N/A</v>
      </c>
      <c r="O1519" s="48"/>
      <c r="P1519" s="48"/>
    </row>
    <row r="1520" spans="1:16">
      <c r="A1520" s="11" t="e">
        <f t="shared" si="23"/>
        <v>#N/A</v>
      </c>
      <c r="B1520" s="11" t="e">
        <f>VLOOKUP(C1520,'Summation Index'!$A$2:$B$9956,2,FALSE)</f>
        <v>#N/A</v>
      </c>
      <c r="O1520" s="48"/>
      <c r="P1520" s="48"/>
    </row>
    <row r="1521" spans="1:16">
      <c r="A1521" s="11" t="e">
        <f t="shared" si="23"/>
        <v>#N/A</v>
      </c>
      <c r="B1521" s="11" t="e">
        <f>VLOOKUP(C1521,'Summation Index'!$A$2:$B$9956,2,FALSE)</f>
        <v>#N/A</v>
      </c>
      <c r="O1521" s="48"/>
      <c r="P1521" s="48"/>
    </row>
    <row r="1522" spans="1:16">
      <c r="A1522" s="11" t="e">
        <f t="shared" si="23"/>
        <v>#N/A</v>
      </c>
      <c r="B1522" s="11" t="e">
        <f>VLOOKUP(C1522,'Summation Index'!$A$2:$B$9956,2,FALSE)</f>
        <v>#N/A</v>
      </c>
      <c r="O1522" s="48"/>
      <c r="P1522" s="48"/>
    </row>
    <row r="1523" spans="1:16">
      <c r="A1523" s="11" t="e">
        <f t="shared" si="23"/>
        <v>#N/A</v>
      </c>
      <c r="B1523" s="11" t="e">
        <f>VLOOKUP(C1523,'Summation Index'!$A$2:$B$9956,2,FALSE)</f>
        <v>#N/A</v>
      </c>
      <c r="O1523" s="48"/>
      <c r="P1523" s="48"/>
    </row>
    <row r="1524" spans="1:16">
      <c r="A1524" s="11" t="e">
        <f t="shared" si="23"/>
        <v>#N/A</v>
      </c>
      <c r="B1524" s="11" t="e">
        <f>VLOOKUP(C1524,'Summation Index'!$A$2:$B$9956,2,FALSE)</f>
        <v>#N/A</v>
      </c>
      <c r="O1524" s="48"/>
      <c r="P1524" s="48"/>
    </row>
    <row r="1525" spans="1:16">
      <c r="A1525" s="11" t="e">
        <f t="shared" si="23"/>
        <v>#N/A</v>
      </c>
      <c r="B1525" s="11" t="e">
        <f>VLOOKUP(C1525,'Summation Index'!$A$2:$B$9956,2,FALSE)</f>
        <v>#N/A</v>
      </c>
      <c r="O1525" s="48"/>
      <c r="P1525" s="48"/>
    </row>
    <row r="1526" spans="1:16">
      <c r="A1526" s="11" t="e">
        <f t="shared" si="23"/>
        <v>#N/A</v>
      </c>
      <c r="B1526" s="11" t="e">
        <f>VLOOKUP(C1526,'Summation Index'!$A$2:$B$9956,2,FALSE)</f>
        <v>#N/A</v>
      </c>
      <c r="O1526" s="48"/>
      <c r="P1526" s="48"/>
    </row>
    <row r="1527" spans="1:16">
      <c r="A1527" s="11" t="e">
        <f t="shared" si="23"/>
        <v>#N/A</v>
      </c>
      <c r="B1527" s="11" t="e">
        <f>VLOOKUP(C1527,'Summation Index'!$A$2:$B$9956,2,FALSE)</f>
        <v>#N/A</v>
      </c>
      <c r="O1527" s="48"/>
      <c r="P1527" s="48"/>
    </row>
    <row r="1528" spans="1:16">
      <c r="A1528" s="11" t="e">
        <f t="shared" si="23"/>
        <v>#N/A</v>
      </c>
      <c r="B1528" s="11" t="e">
        <f>VLOOKUP(C1528,'Summation Index'!$A$2:$B$9956,2,FALSE)</f>
        <v>#N/A</v>
      </c>
      <c r="O1528" s="48"/>
      <c r="P1528" s="48"/>
    </row>
    <row r="1529" spans="1:16">
      <c r="A1529" s="11" t="e">
        <f t="shared" si="23"/>
        <v>#N/A</v>
      </c>
      <c r="B1529" s="11" t="e">
        <f>VLOOKUP(C1529,'Summation Index'!$A$2:$B$9956,2,FALSE)</f>
        <v>#N/A</v>
      </c>
      <c r="O1529" s="48"/>
      <c r="P1529" s="48"/>
    </row>
    <row r="1530" spans="1:16">
      <c r="A1530" s="11" t="e">
        <f t="shared" si="23"/>
        <v>#N/A</v>
      </c>
      <c r="B1530" s="11" t="e">
        <f>VLOOKUP(C1530,'Summation Index'!$A$2:$B$9956,2,FALSE)</f>
        <v>#N/A</v>
      </c>
      <c r="O1530" s="48"/>
      <c r="P1530" s="48"/>
    </row>
    <row r="1531" spans="1:16">
      <c r="A1531" s="11" t="e">
        <f t="shared" si="23"/>
        <v>#N/A</v>
      </c>
      <c r="B1531" s="11" t="e">
        <f>VLOOKUP(C1531,'Summation Index'!$A$2:$B$9956,2,FALSE)</f>
        <v>#N/A</v>
      </c>
      <c r="O1531" s="48"/>
      <c r="P1531" s="48"/>
    </row>
    <row r="1532" spans="1:16">
      <c r="A1532" s="11" t="e">
        <f t="shared" si="23"/>
        <v>#N/A</v>
      </c>
      <c r="B1532" s="11" t="e">
        <f>VLOOKUP(C1532,'Summation Index'!$A$2:$B$9956,2,FALSE)</f>
        <v>#N/A</v>
      </c>
      <c r="O1532" s="48"/>
      <c r="P1532" s="48"/>
    </row>
    <row r="1533" spans="1:16">
      <c r="A1533" s="11" t="e">
        <f t="shared" si="23"/>
        <v>#N/A</v>
      </c>
      <c r="B1533" s="11" t="e">
        <f>VLOOKUP(C1533,'Summation Index'!$A$2:$B$9956,2,FALSE)</f>
        <v>#N/A</v>
      </c>
      <c r="O1533" s="48"/>
      <c r="P1533" s="48"/>
    </row>
    <row r="1534" spans="1:16">
      <c r="A1534" s="11" t="e">
        <f t="shared" si="23"/>
        <v>#N/A</v>
      </c>
      <c r="B1534" s="11" t="e">
        <f>VLOOKUP(C1534,'Summation Index'!$A$2:$B$9956,2,FALSE)</f>
        <v>#N/A</v>
      </c>
      <c r="O1534" s="48"/>
      <c r="P1534" s="48"/>
    </row>
    <row r="1535" spans="1:16">
      <c r="A1535" s="11" t="e">
        <f t="shared" si="23"/>
        <v>#N/A</v>
      </c>
      <c r="B1535" s="11" t="e">
        <f>VLOOKUP(C1535,'Summation Index'!$A$2:$B$9956,2,FALSE)</f>
        <v>#N/A</v>
      </c>
      <c r="O1535" s="48"/>
      <c r="P1535" s="48"/>
    </row>
    <row r="1536" spans="1:16">
      <c r="A1536" s="11" t="e">
        <f t="shared" si="23"/>
        <v>#N/A</v>
      </c>
      <c r="B1536" s="11" t="e">
        <f>VLOOKUP(C1536,'Summation Index'!$A$2:$B$9956,2,FALSE)</f>
        <v>#N/A</v>
      </c>
      <c r="O1536" s="48"/>
      <c r="P1536" s="48"/>
    </row>
    <row r="1537" spans="1:16">
      <c r="A1537" s="11" t="e">
        <f t="shared" si="23"/>
        <v>#N/A</v>
      </c>
      <c r="B1537" s="11" t="e">
        <f>VLOOKUP(C1537,'Summation Index'!$A$2:$B$9956,2,FALSE)</f>
        <v>#N/A</v>
      </c>
      <c r="O1537" s="48"/>
      <c r="P1537" s="48"/>
    </row>
    <row r="1538" spans="1:16">
      <c r="A1538" s="11" t="e">
        <f t="shared" si="23"/>
        <v>#N/A</v>
      </c>
      <c r="B1538" s="11" t="e">
        <f>VLOOKUP(C1538,'Summation Index'!$A$2:$B$9956,2,FALSE)</f>
        <v>#N/A</v>
      </c>
      <c r="O1538" s="48"/>
      <c r="P1538" s="48"/>
    </row>
    <row r="1539" spans="1:16">
      <c r="A1539" s="11" t="e">
        <f t="shared" si="23"/>
        <v>#N/A</v>
      </c>
      <c r="B1539" s="11" t="e">
        <f>VLOOKUP(C1539,'Summation Index'!$A$2:$B$9956,2,FALSE)</f>
        <v>#N/A</v>
      </c>
      <c r="O1539" s="48"/>
      <c r="P1539" s="48"/>
    </row>
    <row r="1540" spans="1:16">
      <c r="A1540" s="11" t="e">
        <f t="shared" si="23"/>
        <v>#N/A</v>
      </c>
      <c r="B1540" s="11" t="e">
        <f>VLOOKUP(C1540,'Summation Index'!$A$2:$B$9956,2,FALSE)</f>
        <v>#N/A</v>
      </c>
      <c r="O1540" s="48"/>
      <c r="P1540" s="48"/>
    </row>
    <row r="1541" spans="1:16">
      <c r="A1541" s="11" t="e">
        <f t="shared" si="23"/>
        <v>#N/A</v>
      </c>
      <c r="B1541" s="11" t="e">
        <f>VLOOKUP(C1541,'Summation Index'!$A$2:$B$9956,2,FALSE)</f>
        <v>#N/A</v>
      </c>
      <c r="O1541" s="48"/>
      <c r="P1541" s="48"/>
    </row>
    <row r="1542" spans="1:16">
      <c r="A1542" s="11" t="e">
        <f t="shared" si="23"/>
        <v>#N/A</v>
      </c>
      <c r="B1542" s="11" t="e">
        <f>VLOOKUP(C1542,'Summation Index'!$A$2:$B$9956,2,FALSE)</f>
        <v>#N/A</v>
      </c>
      <c r="O1542" s="48"/>
      <c r="P1542" s="48"/>
    </row>
    <row r="1543" spans="1:16">
      <c r="A1543" s="11" t="e">
        <f t="shared" si="23"/>
        <v>#N/A</v>
      </c>
      <c r="B1543" s="11" t="e">
        <f>VLOOKUP(C1543,'Summation Index'!$A$2:$B$9956,2,FALSE)</f>
        <v>#N/A</v>
      </c>
      <c r="O1543" s="48"/>
      <c r="P1543" s="48"/>
    </row>
    <row r="1544" spans="1:16">
      <c r="A1544" s="11" t="e">
        <f t="shared" si="23"/>
        <v>#N/A</v>
      </c>
      <c r="B1544" s="11" t="e">
        <f>VLOOKUP(C1544,'Summation Index'!$A$2:$B$9956,2,FALSE)</f>
        <v>#N/A</v>
      </c>
      <c r="O1544" s="48"/>
      <c r="P1544" s="48"/>
    </row>
    <row r="1545" spans="1:16">
      <c r="A1545" s="11" t="e">
        <f t="shared" si="23"/>
        <v>#N/A</v>
      </c>
      <c r="B1545" s="11" t="e">
        <f>VLOOKUP(C1545,'Summation Index'!$A$2:$B$9956,2,FALSE)</f>
        <v>#N/A</v>
      </c>
      <c r="O1545" s="48"/>
      <c r="P1545" s="48"/>
    </row>
    <row r="1546" spans="1:16">
      <c r="A1546" s="11" t="e">
        <f t="shared" si="23"/>
        <v>#N/A</v>
      </c>
      <c r="B1546" s="11" t="e">
        <f>VLOOKUP(C1546,'Summation Index'!$A$2:$B$9956,2,FALSE)</f>
        <v>#N/A</v>
      </c>
      <c r="O1546" s="48"/>
      <c r="P1546" s="48"/>
    </row>
    <row r="1547" spans="1:16">
      <c r="A1547" s="11" t="e">
        <f t="shared" si="23"/>
        <v>#N/A</v>
      </c>
      <c r="B1547" s="11" t="e">
        <f>VLOOKUP(C1547,'Summation Index'!$A$2:$B$9956,2,FALSE)</f>
        <v>#N/A</v>
      </c>
      <c r="O1547" s="48"/>
      <c r="P1547" s="48"/>
    </row>
    <row r="1548" spans="1:16">
      <c r="A1548" s="11" t="e">
        <f t="shared" si="23"/>
        <v>#N/A</v>
      </c>
      <c r="B1548" s="11" t="e">
        <f>VLOOKUP(C1548,'Summation Index'!$A$2:$B$9956,2,FALSE)</f>
        <v>#N/A</v>
      </c>
      <c r="O1548" s="48"/>
      <c r="P1548" s="48"/>
    </row>
    <row r="1549" spans="1:16">
      <c r="A1549" s="11" t="e">
        <f t="shared" si="23"/>
        <v>#N/A</v>
      </c>
      <c r="B1549" s="11" t="e">
        <f>VLOOKUP(C1549,'Summation Index'!$A$2:$B$9956,2,FALSE)</f>
        <v>#N/A</v>
      </c>
      <c r="O1549" s="48"/>
      <c r="P1549" s="48"/>
    </row>
    <row r="1550" spans="1:16">
      <c r="A1550" s="11" t="e">
        <f t="shared" si="23"/>
        <v>#N/A</v>
      </c>
      <c r="B1550" s="11" t="e">
        <f>VLOOKUP(C1550,'Summation Index'!$A$2:$B$9956,2,FALSE)</f>
        <v>#N/A</v>
      </c>
      <c r="O1550" s="48"/>
      <c r="P1550" s="48"/>
    </row>
    <row r="1551" spans="1:16">
      <c r="A1551" s="11" t="e">
        <f t="shared" ref="A1551:A1614" si="24">B1551&amp;"&amp;"&amp;F1551</f>
        <v>#N/A</v>
      </c>
      <c r="B1551" s="11" t="e">
        <f>VLOOKUP(C1551,'Summation Index'!$A$2:$B$9956,2,FALSE)</f>
        <v>#N/A</v>
      </c>
      <c r="O1551" s="48"/>
      <c r="P1551" s="48"/>
    </row>
    <row r="1552" spans="1:16">
      <c r="A1552" s="11" t="e">
        <f t="shared" si="24"/>
        <v>#N/A</v>
      </c>
      <c r="B1552" s="11" t="e">
        <f>VLOOKUP(C1552,'Summation Index'!$A$2:$B$9956,2,FALSE)</f>
        <v>#N/A</v>
      </c>
      <c r="O1552" s="48"/>
      <c r="P1552" s="48"/>
    </row>
    <row r="1553" spans="1:16">
      <c r="A1553" s="11" t="e">
        <f t="shared" si="24"/>
        <v>#N/A</v>
      </c>
      <c r="B1553" s="11" t="e">
        <f>VLOOKUP(C1553,'Summation Index'!$A$2:$B$9956,2,FALSE)</f>
        <v>#N/A</v>
      </c>
      <c r="O1553" s="48"/>
      <c r="P1553" s="48"/>
    </row>
    <row r="1554" spans="1:16">
      <c r="A1554" s="11" t="e">
        <f t="shared" si="24"/>
        <v>#N/A</v>
      </c>
      <c r="B1554" s="11" t="e">
        <f>VLOOKUP(C1554,'Summation Index'!$A$2:$B$9956,2,FALSE)</f>
        <v>#N/A</v>
      </c>
      <c r="O1554" s="48"/>
      <c r="P1554" s="48"/>
    </row>
    <row r="1555" spans="1:16">
      <c r="A1555" s="11" t="e">
        <f t="shared" si="24"/>
        <v>#N/A</v>
      </c>
      <c r="B1555" s="11" t="e">
        <f>VLOOKUP(C1555,'Summation Index'!$A$2:$B$9956,2,FALSE)</f>
        <v>#N/A</v>
      </c>
      <c r="O1555" s="48"/>
      <c r="P1555" s="48"/>
    </row>
    <row r="1556" spans="1:16">
      <c r="A1556" s="11" t="e">
        <f t="shared" si="24"/>
        <v>#N/A</v>
      </c>
      <c r="B1556" s="11" t="e">
        <f>VLOOKUP(C1556,'Summation Index'!$A$2:$B$9956,2,FALSE)</f>
        <v>#N/A</v>
      </c>
      <c r="O1556" s="48"/>
      <c r="P1556" s="48"/>
    </row>
    <row r="1557" spans="1:16">
      <c r="A1557" s="11" t="e">
        <f t="shared" si="24"/>
        <v>#N/A</v>
      </c>
      <c r="B1557" s="11" t="e">
        <f>VLOOKUP(C1557,'Summation Index'!$A$2:$B$9956,2,FALSE)</f>
        <v>#N/A</v>
      </c>
      <c r="O1557" s="48"/>
      <c r="P1557" s="48"/>
    </row>
    <row r="1558" spans="1:16">
      <c r="A1558" s="11" t="e">
        <f t="shared" si="24"/>
        <v>#N/A</v>
      </c>
      <c r="B1558" s="11" t="e">
        <f>VLOOKUP(C1558,'Summation Index'!$A$2:$B$9956,2,FALSE)</f>
        <v>#N/A</v>
      </c>
      <c r="O1558" s="48"/>
      <c r="P1558" s="48"/>
    </row>
    <row r="1559" spans="1:16">
      <c r="A1559" s="11" t="e">
        <f t="shared" si="24"/>
        <v>#N/A</v>
      </c>
      <c r="B1559" s="11" t="e">
        <f>VLOOKUP(C1559,'Summation Index'!$A$2:$B$9956,2,FALSE)</f>
        <v>#N/A</v>
      </c>
      <c r="O1559" s="48"/>
      <c r="P1559" s="48"/>
    </row>
    <row r="1560" spans="1:16">
      <c r="A1560" s="11" t="e">
        <f t="shared" si="24"/>
        <v>#N/A</v>
      </c>
      <c r="B1560" s="11" t="e">
        <f>VLOOKUP(C1560,'Summation Index'!$A$2:$B$9956,2,FALSE)</f>
        <v>#N/A</v>
      </c>
      <c r="O1560" s="48"/>
      <c r="P1560" s="48"/>
    </row>
    <row r="1561" spans="1:16">
      <c r="A1561" s="11" t="e">
        <f t="shared" si="24"/>
        <v>#N/A</v>
      </c>
      <c r="B1561" s="11" t="e">
        <f>VLOOKUP(C1561,'Summation Index'!$A$2:$B$9956,2,FALSE)</f>
        <v>#N/A</v>
      </c>
      <c r="O1561" s="48"/>
      <c r="P1561" s="48"/>
    </row>
    <row r="1562" spans="1:16">
      <c r="A1562" s="11" t="e">
        <f t="shared" si="24"/>
        <v>#N/A</v>
      </c>
      <c r="B1562" s="11" t="e">
        <f>VLOOKUP(C1562,'Summation Index'!$A$2:$B$9956,2,FALSE)</f>
        <v>#N/A</v>
      </c>
      <c r="O1562" s="48"/>
      <c r="P1562" s="48"/>
    </row>
    <row r="1563" spans="1:16">
      <c r="A1563" s="11" t="e">
        <f t="shared" si="24"/>
        <v>#N/A</v>
      </c>
      <c r="B1563" s="11" t="e">
        <f>VLOOKUP(C1563,'Summation Index'!$A$2:$B$9956,2,FALSE)</f>
        <v>#N/A</v>
      </c>
      <c r="O1563" s="48"/>
      <c r="P1563" s="48"/>
    </row>
    <row r="1564" spans="1:16">
      <c r="A1564" s="11" t="e">
        <f t="shared" si="24"/>
        <v>#N/A</v>
      </c>
      <c r="B1564" s="11" t="e">
        <f>VLOOKUP(C1564,'Summation Index'!$A$2:$B$9956,2,FALSE)</f>
        <v>#N/A</v>
      </c>
      <c r="O1564" s="48"/>
      <c r="P1564" s="48"/>
    </row>
    <row r="1565" spans="1:16">
      <c r="A1565" s="11" t="e">
        <f t="shared" si="24"/>
        <v>#N/A</v>
      </c>
      <c r="B1565" s="11" t="e">
        <f>VLOOKUP(C1565,'Summation Index'!$A$2:$B$9956,2,FALSE)</f>
        <v>#N/A</v>
      </c>
      <c r="O1565" s="48"/>
      <c r="P1565" s="48"/>
    </row>
    <row r="1566" spans="1:16">
      <c r="A1566" s="11" t="e">
        <f t="shared" si="24"/>
        <v>#N/A</v>
      </c>
      <c r="B1566" s="11" t="e">
        <f>VLOOKUP(C1566,'Summation Index'!$A$2:$B$9956,2,FALSE)</f>
        <v>#N/A</v>
      </c>
      <c r="O1566" s="48"/>
      <c r="P1566" s="48"/>
    </row>
    <row r="1567" spans="1:16">
      <c r="A1567" s="11" t="e">
        <f t="shared" si="24"/>
        <v>#N/A</v>
      </c>
      <c r="B1567" s="11" t="e">
        <f>VLOOKUP(C1567,'Summation Index'!$A$2:$B$9956,2,FALSE)</f>
        <v>#N/A</v>
      </c>
      <c r="O1567" s="48"/>
      <c r="P1567" s="48"/>
    </row>
    <row r="1568" spans="1:16">
      <c r="A1568" s="11" t="e">
        <f t="shared" si="24"/>
        <v>#N/A</v>
      </c>
      <c r="B1568" s="11" t="e">
        <f>VLOOKUP(C1568,'Summation Index'!$A$2:$B$9956,2,FALSE)</f>
        <v>#N/A</v>
      </c>
      <c r="O1568" s="48"/>
      <c r="P1568" s="48"/>
    </row>
    <row r="1569" spans="1:16">
      <c r="A1569" s="11" t="e">
        <f t="shared" si="24"/>
        <v>#N/A</v>
      </c>
      <c r="B1569" s="11" t="e">
        <f>VLOOKUP(C1569,'Summation Index'!$A$2:$B$9956,2,FALSE)</f>
        <v>#N/A</v>
      </c>
      <c r="O1569" s="48"/>
      <c r="P1569" s="48"/>
    </row>
    <row r="1570" spans="1:16">
      <c r="A1570" s="11" t="e">
        <f t="shared" si="24"/>
        <v>#N/A</v>
      </c>
      <c r="B1570" s="11" t="e">
        <f>VLOOKUP(C1570,'Summation Index'!$A$2:$B$9956,2,FALSE)</f>
        <v>#N/A</v>
      </c>
      <c r="O1570" s="48"/>
      <c r="P1570" s="48"/>
    </row>
    <row r="1571" spans="1:16">
      <c r="A1571" s="11" t="e">
        <f t="shared" si="24"/>
        <v>#N/A</v>
      </c>
      <c r="B1571" s="11" t="e">
        <f>VLOOKUP(C1571,'Summation Index'!$A$2:$B$9956,2,FALSE)</f>
        <v>#N/A</v>
      </c>
      <c r="O1571" s="48"/>
      <c r="P1571" s="48"/>
    </row>
    <row r="1572" spans="1:16">
      <c r="A1572" s="11" t="e">
        <f t="shared" si="24"/>
        <v>#N/A</v>
      </c>
      <c r="B1572" s="11" t="e">
        <f>VLOOKUP(C1572,'Summation Index'!$A$2:$B$9956,2,FALSE)</f>
        <v>#N/A</v>
      </c>
      <c r="O1572" s="48"/>
      <c r="P1572" s="48"/>
    </row>
    <row r="1573" spans="1:16">
      <c r="A1573" s="11" t="e">
        <f t="shared" si="24"/>
        <v>#N/A</v>
      </c>
      <c r="B1573" s="11" t="e">
        <f>VLOOKUP(C1573,'Summation Index'!$A$2:$B$9956,2,FALSE)</f>
        <v>#N/A</v>
      </c>
      <c r="O1573" s="48"/>
      <c r="P1573" s="48"/>
    </row>
    <row r="1574" spans="1:16">
      <c r="A1574" s="11" t="e">
        <f t="shared" si="24"/>
        <v>#N/A</v>
      </c>
      <c r="B1574" s="11" t="e">
        <f>VLOOKUP(C1574,'Summation Index'!$A$2:$B$9956,2,FALSE)</f>
        <v>#N/A</v>
      </c>
      <c r="O1574" s="48"/>
      <c r="P1574" s="48"/>
    </row>
    <row r="1575" spans="1:16">
      <c r="A1575" s="11" t="e">
        <f t="shared" si="24"/>
        <v>#N/A</v>
      </c>
      <c r="B1575" s="11" t="e">
        <f>VLOOKUP(C1575,'Summation Index'!$A$2:$B$9956,2,FALSE)</f>
        <v>#N/A</v>
      </c>
      <c r="O1575" s="48"/>
      <c r="P1575" s="48"/>
    </row>
    <row r="1576" spans="1:16">
      <c r="A1576" s="11" t="e">
        <f t="shared" si="24"/>
        <v>#N/A</v>
      </c>
      <c r="B1576" s="11" t="e">
        <f>VLOOKUP(C1576,'Summation Index'!$A$2:$B$9956,2,FALSE)</f>
        <v>#N/A</v>
      </c>
      <c r="O1576" s="48"/>
      <c r="P1576" s="48"/>
    </row>
    <row r="1577" spans="1:16">
      <c r="A1577" s="11" t="e">
        <f t="shared" si="24"/>
        <v>#N/A</v>
      </c>
      <c r="B1577" s="11" t="e">
        <f>VLOOKUP(C1577,'Summation Index'!$A$2:$B$9956,2,FALSE)</f>
        <v>#N/A</v>
      </c>
      <c r="O1577" s="48"/>
      <c r="P1577" s="48"/>
    </row>
    <row r="1578" spans="1:16">
      <c r="A1578" s="11" t="e">
        <f t="shared" si="24"/>
        <v>#N/A</v>
      </c>
      <c r="B1578" s="11" t="e">
        <f>VLOOKUP(C1578,'Summation Index'!$A$2:$B$9956,2,FALSE)</f>
        <v>#N/A</v>
      </c>
      <c r="O1578" s="48"/>
      <c r="P1578" s="48"/>
    </row>
    <row r="1579" spans="1:16">
      <c r="A1579" s="11" t="e">
        <f t="shared" si="24"/>
        <v>#N/A</v>
      </c>
      <c r="B1579" s="11" t="e">
        <f>VLOOKUP(C1579,'Summation Index'!$A$2:$B$9956,2,FALSE)</f>
        <v>#N/A</v>
      </c>
      <c r="O1579" s="48"/>
      <c r="P1579" s="48"/>
    </row>
    <row r="1580" spans="1:16">
      <c r="A1580" s="11" t="e">
        <f t="shared" si="24"/>
        <v>#N/A</v>
      </c>
      <c r="B1580" s="11" t="e">
        <f>VLOOKUP(C1580,'Summation Index'!$A$2:$B$9956,2,FALSE)</f>
        <v>#N/A</v>
      </c>
      <c r="O1580" s="48"/>
      <c r="P1580" s="48"/>
    </row>
    <row r="1581" spans="1:16">
      <c r="A1581" s="11" t="e">
        <f t="shared" si="24"/>
        <v>#N/A</v>
      </c>
      <c r="B1581" s="11" t="e">
        <f>VLOOKUP(C1581,'Summation Index'!$A$2:$B$9956,2,FALSE)</f>
        <v>#N/A</v>
      </c>
      <c r="O1581" s="48"/>
      <c r="P1581" s="48"/>
    </row>
    <row r="1582" spans="1:16">
      <c r="A1582" s="11" t="e">
        <f t="shared" si="24"/>
        <v>#N/A</v>
      </c>
      <c r="B1582" s="11" t="e">
        <f>VLOOKUP(C1582,'Summation Index'!$A$2:$B$9956,2,FALSE)</f>
        <v>#N/A</v>
      </c>
      <c r="O1582" s="48"/>
      <c r="P1582" s="48"/>
    </row>
    <row r="1583" spans="1:16">
      <c r="A1583" s="11" t="e">
        <f t="shared" si="24"/>
        <v>#N/A</v>
      </c>
      <c r="B1583" s="11" t="e">
        <f>VLOOKUP(C1583,'Summation Index'!$A$2:$B$9956,2,FALSE)</f>
        <v>#N/A</v>
      </c>
      <c r="O1583" s="48"/>
      <c r="P1583" s="48"/>
    </row>
    <row r="1584" spans="1:16">
      <c r="A1584" s="11" t="e">
        <f t="shared" si="24"/>
        <v>#N/A</v>
      </c>
      <c r="B1584" s="11" t="e">
        <f>VLOOKUP(C1584,'Summation Index'!$A$2:$B$9956,2,FALSE)</f>
        <v>#N/A</v>
      </c>
      <c r="O1584" s="48"/>
      <c r="P1584" s="48"/>
    </row>
    <row r="1585" spans="1:16">
      <c r="A1585" s="11" t="e">
        <f t="shared" si="24"/>
        <v>#N/A</v>
      </c>
      <c r="B1585" s="11" t="e">
        <f>VLOOKUP(C1585,'Summation Index'!$A$2:$B$9956,2,FALSE)</f>
        <v>#N/A</v>
      </c>
      <c r="O1585" s="48"/>
      <c r="P1585" s="48"/>
    </row>
    <row r="1586" spans="1:16">
      <c r="A1586" s="11" t="e">
        <f t="shared" si="24"/>
        <v>#N/A</v>
      </c>
      <c r="B1586" s="11" t="e">
        <f>VLOOKUP(C1586,'Summation Index'!$A$2:$B$9956,2,FALSE)</f>
        <v>#N/A</v>
      </c>
      <c r="O1586" s="48"/>
      <c r="P1586" s="48"/>
    </row>
    <row r="1587" spans="1:16">
      <c r="A1587" s="11" t="e">
        <f t="shared" si="24"/>
        <v>#N/A</v>
      </c>
      <c r="B1587" s="11" t="e">
        <f>VLOOKUP(C1587,'Summation Index'!$A$2:$B$9956,2,FALSE)</f>
        <v>#N/A</v>
      </c>
      <c r="O1587" s="48"/>
      <c r="P1587" s="48"/>
    </row>
    <row r="1588" spans="1:16">
      <c r="A1588" s="11" t="e">
        <f t="shared" si="24"/>
        <v>#N/A</v>
      </c>
      <c r="B1588" s="11" t="e">
        <f>VLOOKUP(C1588,'Summation Index'!$A$2:$B$9956,2,FALSE)</f>
        <v>#N/A</v>
      </c>
      <c r="O1588" s="48"/>
      <c r="P1588" s="48"/>
    </row>
    <row r="1589" spans="1:16">
      <c r="A1589" s="11" t="e">
        <f t="shared" si="24"/>
        <v>#N/A</v>
      </c>
      <c r="B1589" s="11" t="e">
        <f>VLOOKUP(C1589,'Summation Index'!$A$2:$B$9956,2,FALSE)</f>
        <v>#N/A</v>
      </c>
      <c r="O1589" s="48"/>
      <c r="P1589" s="48"/>
    </row>
    <row r="1590" spans="1:16">
      <c r="A1590" s="11" t="e">
        <f t="shared" si="24"/>
        <v>#N/A</v>
      </c>
      <c r="B1590" s="11" t="e">
        <f>VLOOKUP(C1590,'Summation Index'!$A$2:$B$9956,2,FALSE)</f>
        <v>#N/A</v>
      </c>
      <c r="O1590" s="48"/>
      <c r="P1590" s="48"/>
    </row>
    <row r="1591" spans="1:16">
      <c r="A1591" s="11" t="e">
        <f t="shared" si="24"/>
        <v>#N/A</v>
      </c>
      <c r="B1591" s="11" t="e">
        <f>VLOOKUP(C1591,'Summation Index'!$A$2:$B$9956,2,FALSE)</f>
        <v>#N/A</v>
      </c>
      <c r="O1591" s="48"/>
      <c r="P1591" s="48"/>
    </row>
    <row r="1592" spans="1:16">
      <c r="A1592" s="11" t="e">
        <f t="shared" si="24"/>
        <v>#N/A</v>
      </c>
      <c r="B1592" s="11" t="e">
        <f>VLOOKUP(C1592,'Summation Index'!$A$2:$B$9956,2,FALSE)</f>
        <v>#N/A</v>
      </c>
      <c r="O1592" s="48"/>
      <c r="P1592" s="48"/>
    </row>
    <row r="1593" spans="1:16">
      <c r="A1593" s="11" t="e">
        <f t="shared" si="24"/>
        <v>#N/A</v>
      </c>
      <c r="B1593" s="11" t="e">
        <f>VLOOKUP(C1593,'Summation Index'!$A$2:$B$9956,2,FALSE)</f>
        <v>#N/A</v>
      </c>
      <c r="O1593" s="48"/>
      <c r="P1593" s="48"/>
    </row>
    <row r="1594" spans="1:16">
      <c r="A1594" s="11" t="e">
        <f t="shared" si="24"/>
        <v>#N/A</v>
      </c>
      <c r="B1594" s="11" t="e">
        <f>VLOOKUP(C1594,'Summation Index'!$A$2:$B$9956,2,FALSE)</f>
        <v>#N/A</v>
      </c>
      <c r="O1594" s="48"/>
      <c r="P1594" s="48"/>
    </row>
    <row r="1595" spans="1:16">
      <c r="A1595" s="11" t="e">
        <f t="shared" si="24"/>
        <v>#N/A</v>
      </c>
      <c r="B1595" s="11" t="e">
        <f>VLOOKUP(C1595,'Summation Index'!$A$2:$B$9956,2,FALSE)</f>
        <v>#N/A</v>
      </c>
      <c r="O1595" s="48"/>
      <c r="P1595" s="48"/>
    </row>
    <row r="1596" spans="1:16">
      <c r="A1596" s="11" t="e">
        <f t="shared" si="24"/>
        <v>#N/A</v>
      </c>
      <c r="B1596" s="11" t="e">
        <f>VLOOKUP(C1596,'Summation Index'!$A$2:$B$9956,2,FALSE)</f>
        <v>#N/A</v>
      </c>
      <c r="O1596" s="48"/>
      <c r="P1596" s="48"/>
    </row>
    <row r="1597" spans="1:16">
      <c r="A1597" s="11" t="e">
        <f t="shared" si="24"/>
        <v>#N/A</v>
      </c>
      <c r="B1597" s="11" t="e">
        <f>VLOOKUP(C1597,'Summation Index'!$A$2:$B$9956,2,FALSE)</f>
        <v>#N/A</v>
      </c>
      <c r="O1597" s="48"/>
      <c r="P1597" s="48"/>
    </row>
    <row r="1598" spans="1:16">
      <c r="A1598" s="11" t="e">
        <f t="shared" si="24"/>
        <v>#N/A</v>
      </c>
      <c r="B1598" s="11" t="e">
        <f>VLOOKUP(C1598,'Summation Index'!$A$2:$B$9956,2,FALSE)</f>
        <v>#N/A</v>
      </c>
      <c r="O1598" s="48"/>
      <c r="P1598" s="48"/>
    </row>
    <row r="1599" spans="1:16">
      <c r="A1599" s="11" t="e">
        <f t="shared" si="24"/>
        <v>#N/A</v>
      </c>
      <c r="B1599" s="11" t="e">
        <f>VLOOKUP(C1599,'Summation Index'!$A$2:$B$9956,2,FALSE)</f>
        <v>#N/A</v>
      </c>
      <c r="O1599" s="48"/>
      <c r="P1599" s="48"/>
    </row>
    <row r="1600" spans="1:16">
      <c r="A1600" s="11" t="e">
        <f t="shared" si="24"/>
        <v>#N/A</v>
      </c>
      <c r="B1600" s="11" t="e">
        <f>VLOOKUP(C1600,'Summation Index'!$A$2:$B$9956,2,FALSE)</f>
        <v>#N/A</v>
      </c>
      <c r="O1600" s="48"/>
      <c r="P1600" s="48"/>
    </row>
    <row r="1601" spans="1:16">
      <c r="A1601" s="11" t="e">
        <f t="shared" si="24"/>
        <v>#N/A</v>
      </c>
      <c r="B1601" s="11" t="e">
        <f>VLOOKUP(C1601,'Summation Index'!$A$2:$B$9956,2,FALSE)</f>
        <v>#N/A</v>
      </c>
      <c r="O1601" s="48"/>
      <c r="P1601" s="48"/>
    </row>
    <row r="1602" spans="1:16">
      <c r="A1602" s="11" t="e">
        <f t="shared" si="24"/>
        <v>#N/A</v>
      </c>
      <c r="B1602" s="11" t="e">
        <f>VLOOKUP(C1602,'Summation Index'!$A$2:$B$9956,2,FALSE)</f>
        <v>#N/A</v>
      </c>
      <c r="O1602" s="48"/>
      <c r="P1602" s="48"/>
    </row>
    <row r="1603" spans="1:16">
      <c r="A1603" s="11" t="e">
        <f t="shared" si="24"/>
        <v>#N/A</v>
      </c>
      <c r="B1603" s="11" t="e">
        <f>VLOOKUP(C1603,'Summation Index'!$A$2:$B$9956,2,FALSE)</f>
        <v>#N/A</v>
      </c>
      <c r="O1603" s="48"/>
      <c r="P1603" s="48"/>
    </row>
    <row r="1604" spans="1:16">
      <c r="A1604" s="11" t="e">
        <f t="shared" si="24"/>
        <v>#N/A</v>
      </c>
      <c r="B1604" s="11" t="e">
        <f>VLOOKUP(C1604,'Summation Index'!$A$2:$B$9956,2,FALSE)</f>
        <v>#N/A</v>
      </c>
      <c r="O1604" s="48"/>
      <c r="P1604" s="48"/>
    </row>
    <row r="1605" spans="1:16">
      <c r="A1605" s="11" t="e">
        <f t="shared" si="24"/>
        <v>#N/A</v>
      </c>
      <c r="B1605" s="11" t="e">
        <f>VLOOKUP(C1605,'Summation Index'!$A$2:$B$9956,2,FALSE)</f>
        <v>#N/A</v>
      </c>
      <c r="O1605" s="48"/>
      <c r="P1605" s="48"/>
    </row>
    <row r="1606" spans="1:16">
      <c r="A1606" s="11" t="e">
        <f t="shared" si="24"/>
        <v>#N/A</v>
      </c>
      <c r="B1606" s="11" t="e">
        <f>VLOOKUP(C1606,'Summation Index'!$A$2:$B$9956,2,FALSE)</f>
        <v>#N/A</v>
      </c>
      <c r="O1606" s="48"/>
      <c r="P1606" s="48"/>
    </row>
    <row r="1607" spans="1:16">
      <c r="A1607" s="11" t="e">
        <f t="shared" si="24"/>
        <v>#N/A</v>
      </c>
      <c r="B1607" s="11" t="e">
        <f>VLOOKUP(C1607,'Summation Index'!$A$2:$B$9956,2,FALSE)</f>
        <v>#N/A</v>
      </c>
      <c r="O1607" s="48"/>
      <c r="P1607" s="48"/>
    </row>
    <row r="1608" spans="1:16">
      <c r="A1608" s="11" t="e">
        <f t="shared" si="24"/>
        <v>#N/A</v>
      </c>
      <c r="B1608" s="11" t="e">
        <f>VLOOKUP(C1608,'Summation Index'!$A$2:$B$9956,2,FALSE)</f>
        <v>#N/A</v>
      </c>
      <c r="O1608" s="48"/>
      <c r="P1608" s="48"/>
    </row>
    <row r="1609" spans="1:16">
      <c r="A1609" s="11" t="e">
        <f t="shared" si="24"/>
        <v>#N/A</v>
      </c>
      <c r="B1609" s="11" t="e">
        <f>VLOOKUP(C1609,'Summation Index'!$A$2:$B$9956,2,FALSE)</f>
        <v>#N/A</v>
      </c>
      <c r="O1609" s="48"/>
      <c r="P1609" s="48"/>
    </row>
    <row r="1610" spans="1:16">
      <c r="A1610" s="11" t="e">
        <f t="shared" si="24"/>
        <v>#N/A</v>
      </c>
      <c r="B1610" s="11" t="e">
        <f>VLOOKUP(C1610,'Summation Index'!$A$2:$B$9956,2,FALSE)</f>
        <v>#N/A</v>
      </c>
      <c r="O1610" s="48"/>
      <c r="P1610" s="48"/>
    </row>
    <row r="1611" spans="1:16">
      <c r="A1611" s="11" t="e">
        <f t="shared" si="24"/>
        <v>#N/A</v>
      </c>
      <c r="B1611" s="11" t="e">
        <f>VLOOKUP(C1611,'Summation Index'!$A$2:$B$9956,2,FALSE)</f>
        <v>#N/A</v>
      </c>
      <c r="O1611" s="48"/>
      <c r="P1611" s="48"/>
    </row>
    <row r="1612" spans="1:16">
      <c r="A1612" s="11" t="e">
        <f t="shared" si="24"/>
        <v>#N/A</v>
      </c>
      <c r="B1612" s="11" t="e">
        <f>VLOOKUP(C1612,'Summation Index'!$A$2:$B$9956,2,FALSE)</f>
        <v>#N/A</v>
      </c>
      <c r="O1612" s="48"/>
      <c r="P1612" s="48"/>
    </row>
    <row r="1613" spans="1:16">
      <c r="A1613" s="11" t="e">
        <f t="shared" si="24"/>
        <v>#N/A</v>
      </c>
      <c r="B1613" s="11" t="e">
        <f>VLOOKUP(C1613,'Summation Index'!$A$2:$B$9956,2,FALSE)</f>
        <v>#N/A</v>
      </c>
      <c r="O1613" s="48"/>
      <c r="P1613" s="48"/>
    </row>
    <row r="1614" spans="1:16">
      <c r="A1614" s="11" t="e">
        <f t="shared" si="24"/>
        <v>#N/A</v>
      </c>
      <c r="B1614" s="11" t="e">
        <f>VLOOKUP(C1614,'Summation Index'!$A$2:$B$9956,2,FALSE)</f>
        <v>#N/A</v>
      </c>
      <c r="O1614" s="48"/>
      <c r="P1614" s="48"/>
    </row>
    <row r="1615" spans="1:16">
      <c r="A1615" s="11" t="e">
        <f t="shared" ref="A1615:A1678" si="25">B1615&amp;"&amp;"&amp;F1615</f>
        <v>#N/A</v>
      </c>
      <c r="B1615" s="11" t="e">
        <f>VLOOKUP(C1615,'Summation Index'!$A$2:$B$9956,2,FALSE)</f>
        <v>#N/A</v>
      </c>
      <c r="O1615" s="48"/>
      <c r="P1615" s="48"/>
    </row>
    <row r="1616" spans="1:16">
      <c r="A1616" s="11" t="e">
        <f t="shared" si="25"/>
        <v>#N/A</v>
      </c>
      <c r="B1616" s="11" t="e">
        <f>VLOOKUP(C1616,'Summation Index'!$A$2:$B$9956,2,FALSE)</f>
        <v>#N/A</v>
      </c>
      <c r="O1616" s="48"/>
      <c r="P1616" s="48"/>
    </row>
    <row r="1617" spans="1:16">
      <c r="A1617" s="11" t="e">
        <f t="shared" si="25"/>
        <v>#N/A</v>
      </c>
      <c r="B1617" s="11" t="e">
        <f>VLOOKUP(C1617,'Summation Index'!$A$2:$B$9956,2,FALSE)</f>
        <v>#N/A</v>
      </c>
      <c r="O1617" s="48"/>
      <c r="P1617" s="48"/>
    </row>
    <row r="1618" spans="1:16">
      <c r="A1618" s="11" t="e">
        <f t="shared" si="25"/>
        <v>#N/A</v>
      </c>
      <c r="B1618" s="11" t="e">
        <f>VLOOKUP(C1618,'Summation Index'!$A$2:$B$9956,2,FALSE)</f>
        <v>#N/A</v>
      </c>
      <c r="O1618" s="48"/>
      <c r="P1618" s="48"/>
    </row>
    <row r="1619" spans="1:16">
      <c r="A1619" s="11" t="e">
        <f t="shared" si="25"/>
        <v>#N/A</v>
      </c>
      <c r="B1619" s="11" t="e">
        <f>VLOOKUP(C1619,'Summation Index'!$A$2:$B$9956,2,FALSE)</f>
        <v>#N/A</v>
      </c>
      <c r="O1619" s="48"/>
      <c r="P1619" s="48"/>
    </row>
    <row r="1620" spans="1:16">
      <c r="A1620" s="11" t="e">
        <f t="shared" si="25"/>
        <v>#N/A</v>
      </c>
      <c r="B1620" s="11" t="e">
        <f>VLOOKUP(C1620,'Summation Index'!$A$2:$B$9956,2,FALSE)</f>
        <v>#N/A</v>
      </c>
      <c r="O1620" s="48"/>
      <c r="P1620" s="48"/>
    </row>
    <row r="1621" spans="1:16">
      <c r="A1621" s="11" t="e">
        <f t="shared" si="25"/>
        <v>#N/A</v>
      </c>
      <c r="B1621" s="11" t="e">
        <f>VLOOKUP(C1621,'Summation Index'!$A$2:$B$9956,2,FALSE)</f>
        <v>#N/A</v>
      </c>
      <c r="O1621" s="48"/>
      <c r="P1621" s="48"/>
    </row>
    <row r="1622" spans="1:16">
      <c r="A1622" s="11" t="e">
        <f t="shared" si="25"/>
        <v>#N/A</v>
      </c>
      <c r="B1622" s="11" t="e">
        <f>VLOOKUP(C1622,'Summation Index'!$A$2:$B$9956,2,FALSE)</f>
        <v>#N/A</v>
      </c>
      <c r="O1622" s="48"/>
      <c r="P1622" s="48"/>
    </row>
    <row r="1623" spans="1:16">
      <c r="A1623" s="11" t="e">
        <f t="shared" si="25"/>
        <v>#N/A</v>
      </c>
      <c r="B1623" s="11" t="e">
        <f>VLOOKUP(C1623,'Summation Index'!$A$2:$B$9956,2,FALSE)</f>
        <v>#N/A</v>
      </c>
      <c r="O1623" s="48"/>
      <c r="P1623" s="48"/>
    </row>
    <row r="1624" spans="1:16">
      <c r="A1624" s="11" t="e">
        <f t="shared" si="25"/>
        <v>#N/A</v>
      </c>
      <c r="B1624" s="11" t="e">
        <f>VLOOKUP(C1624,'Summation Index'!$A$2:$B$9956,2,FALSE)</f>
        <v>#N/A</v>
      </c>
      <c r="O1624" s="48"/>
      <c r="P1624" s="48"/>
    </row>
    <row r="1625" spans="1:16">
      <c r="A1625" s="11" t="e">
        <f t="shared" si="25"/>
        <v>#N/A</v>
      </c>
      <c r="B1625" s="11" t="e">
        <f>VLOOKUP(C1625,'Summation Index'!$A$2:$B$9956,2,FALSE)</f>
        <v>#N/A</v>
      </c>
      <c r="O1625" s="48"/>
      <c r="P1625" s="48"/>
    </row>
    <row r="1626" spans="1:16">
      <c r="A1626" s="11" t="e">
        <f t="shared" si="25"/>
        <v>#N/A</v>
      </c>
      <c r="B1626" s="11" t="e">
        <f>VLOOKUP(C1626,'Summation Index'!$A$2:$B$9956,2,FALSE)</f>
        <v>#N/A</v>
      </c>
      <c r="O1626" s="48"/>
      <c r="P1626" s="48"/>
    </row>
    <row r="1627" spans="1:16">
      <c r="A1627" s="11" t="e">
        <f t="shared" si="25"/>
        <v>#N/A</v>
      </c>
      <c r="B1627" s="11" t="e">
        <f>VLOOKUP(C1627,'Summation Index'!$A$2:$B$9956,2,FALSE)</f>
        <v>#N/A</v>
      </c>
      <c r="O1627" s="48"/>
      <c r="P1627" s="48"/>
    </row>
    <row r="1628" spans="1:16">
      <c r="A1628" s="11" t="e">
        <f t="shared" si="25"/>
        <v>#N/A</v>
      </c>
      <c r="B1628" s="11" t="e">
        <f>VLOOKUP(C1628,'Summation Index'!$A$2:$B$9956,2,FALSE)</f>
        <v>#N/A</v>
      </c>
      <c r="O1628" s="48"/>
      <c r="P1628" s="48"/>
    </row>
    <row r="1629" spans="1:16">
      <c r="A1629" s="11" t="e">
        <f t="shared" si="25"/>
        <v>#N/A</v>
      </c>
      <c r="B1629" s="11" t="e">
        <f>VLOOKUP(C1629,'Summation Index'!$A$2:$B$9956,2,FALSE)</f>
        <v>#N/A</v>
      </c>
      <c r="O1629" s="48"/>
      <c r="P1629" s="48"/>
    </row>
    <row r="1630" spans="1:16">
      <c r="A1630" s="11" t="e">
        <f t="shared" si="25"/>
        <v>#N/A</v>
      </c>
      <c r="B1630" s="11" t="e">
        <f>VLOOKUP(C1630,'Summation Index'!$A$2:$B$9956,2,FALSE)</f>
        <v>#N/A</v>
      </c>
      <c r="O1630" s="48"/>
      <c r="P1630" s="48"/>
    </row>
    <row r="1631" spans="1:16">
      <c r="A1631" s="11" t="e">
        <f t="shared" si="25"/>
        <v>#N/A</v>
      </c>
      <c r="B1631" s="11" t="e">
        <f>VLOOKUP(C1631,'Summation Index'!$A$2:$B$9956,2,FALSE)</f>
        <v>#N/A</v>
      </c>
      <c r="O1631" s="48"/>
      <c r="P1631" s="48"/>
    </row>
    <row r="1632" spans="1:16">
      <c r="A1632" s="11" t="e">
        <f t="shared" si="25"/>
        <v>#N/A</v>
      </c>
      <c r="B1632" s="11" t="e">
        <f>VLOOKUP(C1632,'Summation Index'!$A$2:$B$9956,2,FALSE)</f>
        <v>#N/A</v>
      </c>
      <c r="O1632" s="48"/>
      <c r="P1632" s="48"/>
    </row>
    <row r="1633" spans="1:16">
      <c r="A1633" s="11" t="e">
        <f t="shared" si="25"/>
        <v>#N/A</v>
      </c>
      <c r="B1633" s="11" t="e">
        <f>VLOOKUP(C1633,'Summation Index'!$A$2:$B$9956,2,FALSE)</f>
        <v>#N/A</v>
      </c>
      <c r="O1633" s="48"/>
      <c r="P1633" s="48"/>
    </row>
    <row r="1634" spans="1:16">
      <c r="A1634" s="11" t="e">
        <f t="shared" si="25"/>
        <v>#N/A</v>
      </c>
      <c r="B1634" s="11" t="e">
        <f>VLOOKUP(C1634,'Summation Index'!$A$2:$B$9956,2,FALSE)</f>
        <v>#N/A</v>
      </c>
      <c r="O1634" s="48"/>
      <c r="P1634" s="48"/>
    </row>
    <row r="1635" spans="1:16">
      <c r="A1635" s="11" t="e">
        <f t="shared" si="25"/>
        <v>#N/A</v>
      </c>
      <c r="B1635" s="11" t="e">
        <f>VLOOKUP(C1635,'Summation Index'!$A$2:$B$9956,2,FALSE)</f>
        <v>#N/A</v>
      </c>
      <c r="O1635" s="48"/>
      <c r="P1635" s="48"/>
    </row>
    <row r="1636" spans="1:16">
      <c r="A1636" s="11" t="e">
        <f t="shared" si="25"/>
        <v>#N/A</v>
      </c>
      <c r="B1636" s="11" t="e">
        <f>VLOOKUP(C1636,'Summation Index'!$A$2:$B$9956,2,FALSE)</f>
        <v>#N/A</v>
      </c>
      <c r="O1636" s="48"/>
      <c r="P1636" s="48"/>
    </row>
    <row r="1637" spans="1:16">
      <c r="A1637" s="11" t="e">
        <f t="shared" si="25"/>
        <v>#N/A</v>
      </c>
      <c r="B1637" s="11" t="e">
        <f>VLOOKUP(C1637,'Summation Index'!$A$2:$B$9956,2,FALSE)</f>
        <v>#N/A</v>
      </c>
      <c r="O1637" s="48"/>
      <c r="P1637" s="48"/>
    </row>
    <row r="1638" spans="1:16">
      <c r="A1638" s="11" t="e">
        <f t="shared" si="25"/>
        <v>#N/A</v>
      </c>
      <c r="B1638" s="11" t="e">
        <f>VLOOKUP(C1638,'Summation Index'!$A$2:$B$9956,2,FALSE)</f>
        <v>#N/A</v>
      </c>
      <c r="O1638" s="48"/>
      <c r="P1638" s="48"/>
    </row>
    <row r="1639" spans="1:16">
      <c r="A1639" s="11" t="e">
        <f t="shared" si="25"/>
        <v>#N/A</v>
      </c>
      <c r="B1639" s="11" t="e">
        <f>VLOOKUP(C1639,'Summation Index'!$A$2:$B$9956,2,FALSE)</f>
        <v>#N/A</v>
      </c>
      <c r="O1639" s="48"/>
      <c r="P1639" s="48"/>
    </row>
    <row r="1640" spans="1:16">
      <c r="A1640" s="11" t="e">
        <f t="shared" si="25"/>
        <v>#N/A</v>
      </c>
      <c r="B1640" s="11" t="e">
        <f>VLOOKUP(C1640,'Summation Index'!$A$2:$B$9956,2,FALSE)</f>
        <v>#N/A</v>
      </c>
      <c r="O1640" s="48"/>
      <c r="P1640" s="48"/>
    </row>
    <row r="1641" spans="1:16">
      <c r="A1641" s="11" t="e">
        <f t="shared" si="25"/>
        <v>#N/A</v>
      </c>
      <c r="B1641" s="11" t="e">
        <f>VLOOKUP(C1641,'Summation Index'!$A$2:$B$9956,2,FALSE)</f>
        <v>#N/A</v>
      </c>
      <c r="O1641" s="48"/>
      <c r="P1641" s="48"/>
    </row>
    <row r="1642" spans="1:16">
      <c r="A1642" s="11" t="e">
        <f t="shared" si="25"/>
        <v>#N/A</v>
      </c>
      <c r="B1642" s="11" t="e">
        <f>VLOOKUP(C1642,'Summation Index'!$A$2:$B$9956,2,FALSE)</f>
        <v>#N/A</v>
      </c>
      <c r="O1642" s="48"/>
      <c r="P1642" s="48"/>
    </row>
    <row r="1643" spans="1:16">
      <c r="A1643" s="11" t="e">
        <f t="shared" si="25"/>
        <v>#N/A</v>
      </c>
      <c r="B1643" s="11" t="e">
        <f>VLOOKUP(C1643,'Summation Index'!$A$2:$B$9956,2,FALSE)</f>
        <v>#N/A</v>
      </c>
      <c r="O1643" s="48"/>
      <c r="P1643" s="48"/>
    </row>
    <row r="1644" spans="1:16">
      <c r="A1644" s="11" t="e">
        <f t="shared" si="25"/>
        <v>#N/A</v>
      </c>
      <c r="B1644" s="11" t="e">
        <f>VLOOKUP(C1644,'Summation Index'!$A$2:$B$9956,2,FALSE)</f>
        <v>#N/A</v>
      </c>
      <c r="O1644" s="48"/>
      <c r="P1644" s="48"/>
    </row>
    <row r="1645" spans="1:16">
      <c r="A1645" s="11" t="e">
        <f t="shared" si="25"/>
        <v>#N/A</v>
      </c>
      <c r="B1645" s="11" t="e">
        <f>VLOOKUP(C1645,'Summation Index'!$A$2:$B$9956,2,FALSE)</f>
        <v>#N/A</v>
      </c>
      <c r="O1645" s="48"/>
      <c r="P1645" s="48"/>
    </row>
    <row r="1646" spans="1:16">
      <c r="A1646" s="11" t="e">
        <f t="shared" si="25"/>
        <v>#N/A</v>
      </c>
      <c r="B1646" s="11" t="e">
        <f>VLOOKUP(C1646,'Summation Index'!$A$2:$B$9956,2,FALSE)</f>
        <v>#N/A</v>
      </c>
      <c r="O1646" s="48"/>
      <c r="P1646" s="48"/>
    </row>
    <row r="1647" spans="1:16">
      <c r="A1647" s="11" t="e">
        <f t="shared" si="25"/>
        <v>#N/A</v>
      </c>
      <c r="B1647" s="11" t="e">
        <f>VLOOKUP(C1647,'Summation Index'!$A$2:$B$9956,2,FALSE)</f>
        <v>#N/A</v>
      </c>
      <c r="O1647" s="48"/>
      <c r="P1647" s="48"/>
    </row>
    <row r="1648" spans="1:16">
      <c r="A1648" s="11" t="e">
        <f t="shared" si="25"/>
        <v>#N/A</v>
      </c>
      <c r="B1648" s="11" t="e">
        <f>VLOOKUP(C1648,'Summation Index'!$A$2:$B$9956,2,FALSE)</f>
        <v>#N/A</v>
      </c>
      <c r="O1648" s="48"/>
      <c r="P1648" s="48"/>
    </row>
    <row r="1649" spans="1:16">
      <c r="A1649" s="11" t="e">
        <f t="shared" si="25"/>
        <v>#N/A</v>
      </c>
      <c r="B1649" s="11" t="e">
        <f>VLOOKUP(C1649,'Summation Index'!$A$2:$B$9956,2,FALSE)</f>
        <v>#N/A</v>
      </c>
      <c r="O1649" s="48"/>
      <c r="P1649" s="48"/>
    </row>
    <row r="1650" spans="1:16">
      <c r="A1650" s="11" t="e">
        <f t="shared" si="25"/>
        <v>#N/A</v>
      </c>
      <c r="B1650" s="11" t="e">
        <f>VLOOKUP(C1650,'Summation Index'!$A$2:$B$9956,2,FALSE)</f>
        <v>#N/A</v>
      </c>
      <c r="O1650" s="48"/>
      <c r="P1650" s="48"/>
    </row>
    <row r="1651" spans="1:16">
      <c r="A1651" s="11" t="e">
        <f t="shared" si="25"/>
        <v>#N/A</v>
      </c>
      <c r="B1651" s="11" t="e">
        <f>VLOOKUP(C1651,'Summation Index'!$A$2:$B$9956,2,FALSE)</f>
        <v>#N/A</v>
      </c>
      <c r="O1651" s="48"/>
      <c r="P1651" s="48"/>
    </row>
    <row r="1652" spans="1:16">
      <c r="A1652" s="11" t="e">
        <f t="shared" si="25"/>
        <v>#N/A</v>
      </c>
      <c r="B1652" s="11" t="e">
        <f>VLOOKUP(C1652,'Summation Index'!$A$2:$B$9956,2,FALSE)</f>
        <v>#N/A</v>
      </c>
      <c r="O1652" s="48"/>
      <c r="P1652" s="48"/>
    </row>
    <row r="1653" spans="1:16">
      <c r="A1653" s="11" t="e">
        <f t="shared" si="25"/>
        <v>#N/A</v>
      </c>
      <c r="B1653" s="11" t="e">
        <f>VLOOKUP(C1653,'Summation Index'!$A$2:$B$9956,2,FALSE)</f>
        <v>#N/A</v>
      </c>
      <c r="O1653" s="48"/>
      <c r="P1653" s="48"/>
    </row>
    <row r="1654" spans="1:16">
      <c r="A1654" s="11" t="e">
        <f t="shared" si="25"/>
        <v>#N/A</v>
      </c>
      <c r="B1654" s="11" t="e">
        <f>VLOOKUP(C1654,'Summation Index'!$A$2:$B$9956,2,FALSE)</f>
        <v>#N/A</v>
      </c>
      <c r="O1654" s="48"/>
      <c r="P1654" s="48"/>
    </row>
    <row r="1655" spans="1:16">
      <c r="A1655" s="11" t="e">
        <f t="shared" si="25"/>
        <v>#N/A</v>
      </c>
      <c r="B1655" s="11" t="e">
        <f>VLOOKUP(C1655,'Summation Index'!$A$2:$B$9956,2,FALSE)</f>
        <v>#N/A</v>
      </c>
      <c r="O1655" s="48"/>
      <c r="P1655" s="48"/>
    </row>
    <row r="1656" spans="1:16">
      <c r="A1656" s="11" t="e">
        <f t="shared" si="25"/>
        <v>#N/A</v>
      </c>
      <c r="B1656" s="11" t="e">
        <f>VLOOKUP(C1656,'Summation Index'!$A$2:$B$9956,2,FALSE)</f>
        <v>#N/A</v>
      </c>
      <c r="O1656" s="48"/>
      <c r="P1656" s="48"/>
    </row>
    <row r="1657" spans="1:16">
      <c r="A1657" s="11" t="e">
        <f t="shared" si="25"/>
        <v>#N/A</v>
      </c>
      <c r="B1657" s="11" t="e">
        <f>VLOOKUP(C1657,'Summation Index'!$A$2:$B$9956,2,FALSE)</f>
        <v>#N/A</v>
      </c>
      <c r="O1657" s="48"/>
      <c r="P1657" s="48"/>
    </row>
    <row r="1658" spans="1:16">
      <c r="A1658" s="11" t="e">
        <f t="shared" si="25"/>
        <v>#N/A</v>
      </c>
      <c r="B1658" s="11" t="e">
        <f>VLOOKUP(C1658,'Summation Index'!$A$2:$B$9956,2,FALSE)</f>
        <v>#N/A</v>
      </c>
      <c r="O1658" s="48"/>
      <c r="P1658" s="48"/>
    </row>
    <row r="1659" spans="1:16">
      <c r="A1659" s="11" t="e">
        <f t="shared" si="25"/>
        <v>#N/A</v>
      </c>
      <c r="B1659" s="11" t="e">
        <f>VLOOKUP(C1659,'Summation Index'!$A$2:$B$9956,2,FALSE)</f>
        <v>#N/A</v>
      </c>
      <c r="O1659" s="48"/>
      <c r="P1659" s="48"/>
    </row>
    <row r="1660" spans="1:16">
      <c r="A1660" s="11" t="e">
        <f t="shared" si="25"/>
        <v>#N/A</v>
      </c>
      <c r="B1660" s="11" t="e">
        <f>VLOOKUP(C1660,'Summation Index'!$A$2:$B$9956,2,FALSE)</f>
        <v>#N/A</v>
      </c>
      <c r="O1660" s="48"/>
      <c r="P1660" s="48"/>
    </row>
    <row r="1661" spans="1:16">
      <c r="A1661" s="11" t="e">
        <f t="shared" si="25"/>
        <v>#N/A</v>
      </c>
      <c r="B1661" s="11" t="e">
        <f>VLOOKUP(C1661,'Summation Index'!$A$2:$B$9956,2,FALSE)</f>
        <v>#N/A</v>
      </c>
      <c r="O1661" s="48"/>
      <c r="P1661" s="48"/>
    </row>
    <row r="1662" spans="1:16">
      <c r="A1662" s="11" t="e">
        <f t="shared" si="25"/>
        <v>#N/A</v>
      </c>
      <c r="B1662" s="11" t="e">
        <f>VLOOKUP(C1662,'Summation Index'!$A$2:$B$9956,2,FALSE)</f>
        <v>#N/A</v>
      </c>
      <c r="O1662" s="48"/>
      <c r="P1662" s="48"/>
    </row>
    <row r="1663" spans="1:16">
      <c r="A1663" s="11" t="e">
        <f t="shared" si="25"/>
        <v>#N/A</v>
      </c>
      <c r="B1663" s="11" t="e">
        <f>VLOOKUP(C1663,'Summation Index'!$A$2:$B$9956,2,FALSE)</f>
        <v>#N/A</v>
      </c>
      <c r="O1663" s="48"/>
      <c r="P1663" s="48"/>
    </row>
    <row r="1664" spans="1:16">
      <c r="A1664" s="11" t="e">
        <f t="shared" si="25"/>
        <v>#N/A</v>
      </c>
      <c r="B1664" s="11" t="e">
        <f>VLOOKUP(C1664,'Summation Index'!$A$2:$B$9956,2,FALSE)</f>
        <v>#N/A</v>
      </c>
      <c r="O1664" s="48"/>
      <c r="P1664" s="48"/>
    </row>
    <row r="1665" spans="1:16">
      <c r="A1665" s="11" t="e">
        <f t="shared" si="25"/>
        <v>#N/A</v>
      </c>
      <c r="B1665" s="11" t="e">
        <f>VLOOKUP(C1665,'Summation Index'!$A$2:$B$9956,2,FALSE)</f>
        <v>#N/A</v>
      </c>
      <c r="O1665" s="48"/>
      <c r="P1665" s="48"/>
    </row>
    <row r="1666" spans="1:16">
      <c r="A1666" s="11" t="e">
        <f t="shared" si="25"/>
        <v>#N/A</v>
      </c>
      <c r="B1666" s="11" t="e">
        <f>VLOOKUP(C1666,'Summation Index'!$A$2:$B$9956,2,FALSE)</f>
        <v>#N/A</v>
      </c>
      <c r="O1666" s="48"/>
      <c r="P1666" s="48"/>
    </row>
    <row r="1667" spans="1:16">
      <c r="A1667" s="11" t="e">
        <f t="shared" si="25"/>
        <v>#N/A</v>
      </c>
      <c r="B1667" s="11" t="e">
        <f>VLOOKUP(C1667,'Summation Index'!$A$2:$B$9956,2,FALSE)</f>
        <v>#N/A</v>
      </c>
      <c r="O1667" s="48"/>
      <c r="P1667" s="48"/>
    </row>
    <row r="1668" spans="1:16">
      <c r="A1668" s="11" t="e">
        <f t="shared" si="25"/>
        <v>#N/A</v>
      </c>
      <c r="B1668" s="11" t="e">
        <f>VLOOKUP(C1668,'Summation Index'!$A$2:$B$9956,2,FALSE)</f>
        <v>#N/A</v>
      </c>
      <c r="O1668" s="48"/>
      <c r="P1668" s="48"/>
    </row>
    <row r="1669" spans="1:16">
      <c r="A1669" s="11" t="e">
        <f t="shared" si="25"/>
        <v>#N/A</v>
      </c>
      <c r="B1669" s="11" t="e">
        <f>VLOOKUP(C1669,'Summation Index'!$A$2:$B$9956,2,FALSE)</f>
        <v>#N/A</v>
      </c>
      <c r="O1669" s="48"/>
      <c r="P1669" s="48"/>
    </row>
    <row r="1670" spans="1:16">
      <c r="A1670" s="11" t="e">
        <f t="shared" si="25"/>
        <v>#N/A</v>
      </c>
      <c r="B1670" s="11" t="e">
        <f>VLOOKUP(C1670,'Summation Index'!$A$2:$B$9956,2,FALSE)</f>
        <v>#N/A</v>
      </c>
      <c r="O1670" s="48"/>
      <c r="P1670" s="48"/>
    </row>
    <row r="1671" spans="1:16">
      <c r="A1671" s="11" t="e">
        <f t="shared" si="25"/>
        <v>#N/A</v>
      </c>
      <c r="B1671" s="11" t="e">
        <f>VLOOKUP(C1671,'Summation Index'!$A$2:$B$9956,2,FALSE)</f>
        <v>#N/A</v>
      </c>
      <c r="O1671" s="48"/>
      <c r="P1671" s="48"/>
    </row>
    <row r="1672" spans="1:16">
      <c r="A1672" s="11" t="e">
        <f t="shared" si="25"/>
        <v>#N/A</v>
      </c>
      <c r="B1672" s="11" t="e">
        <f>VLOOKUP(C1672,'Summation Index'!$A$2:$B$9956,2,FALSE)</f>
        <v>#N/A</v>
      </c>
      <c r="O1672" s="48"/>
      <c r="P1672" s="48"/>
    </row>
    <row r="1673" spans="1:16">
      <c r="A1673" s="11" t="e">
        <f t="shared" si="25"/>
        <v>#N/A</v>
      </c>
      <c r="B1673" s="11" t="e">
        <f>VLOOKUP(C1673,'Summation Index'!$A$2:$B$9956,2,FALSE)</f>
        <v>#N/A</v>
      </c>
      <c r="O1673" s="48"/>
      <c r="P1673" s="48"/>
    </row>
    <row r="1674" spans="1:16">
      <c r="A1674" s="11" t="e">
        <f t="shared" si="25"/>
        <v>#N/A</v>
      </c>
      <c r="B1674" s="11" t="e">
        <f>VLOOKUP(C1674,'Summation Index'!$A$2:$B$9956,2,FALSE)</f>
        <v>#N/A</v>
      </c>
      <c r="O1674" s="48"/>
      <c r="P1674" s="48"/>
    </row>
    <row r="1675" spans="1:16">
      <c r="A1675" s="11" t="e">
        <f t="shared" si="25"/>
        <v>#N/A</v>
      </c>
      <c r="B1675" s="11" t="e">
        <f>VLOOKUP(C1675,'Summation Index'!$A$2:$B$9956,2,FALSE)</f>
        <v>#N/A</v>
      </c>
      <c r="O1675" s="48"/>
      <c r="P1675" s="48"/>
    </row>
    <row r="1676" spans="1:16">
      <c r="A1676" s="11" t="e">
        <f t="shared" si="25"/>
        <v>#N/A</v>
      </c>
      <c r="B1676" s="11" t="e">
        <f>VLOOKUP(C1676,'Summation Index'!$A$2:$B$9956,2,FALSE)</f>
        <v>#N/A</v>
      </c>
      <c r="O1676" s="48"/>
      <c r="P1676" s="48"/>
    </row>
    <row r="1677" spans="1:16">
      <c r="A1677" s="11" t="e">
        <f t="shared" si="25"/>
        <v>#N/A</v>
      </c>
      <c r="B1677" s="11" t="e">
        <f>VLOOKUP(C1677,'Summation Index'!$A$2:$B$9956,2,FALSE)</f>
        <v>#N/A</v>
      </c>
      <c r="O1677" s="48"/>
      <c r="P1677" s="48"/>
    </row>
    <row r="1678" spans="1:16">
      <c r="A1678" s="11" t="e">
        <f t="shared" si="25"/>
        <v>#N/A</v>
      </c>
      <c r="B1678" s="11" t="e">
        <f>VLOOKUP(C1678,'Summation Index'!$A$2:$B$9956,2,FALSE)</f>
        <v>#N/A</v>
      </c>
      <c r="O1678" s="48"/>
      <c r="P1678" s="48"/>
    </row>
    <row r="1679" spans="1:16">
      <c r="A1679" s="11" t="e">
        <f t="shared" ref="A1679:A1742" si="26">B1679&amp;"&amp;"&amp;F1679</f>
        <v>#N/A</v>
      </c>
      <c r="B1679" s="11" t="e">
        <f>VLOOKUP(C1679,'Summation Index'!$A$2:$B$9956,2,FALSE)</f>
        <v>#N/A</v>
      </c>
      <c r="O1679" s="48"/>
      <c r="P1679" s="48"/>
    </row>
    <row r="1680" spans="1:16">
      <c r="A1680" s="11" t="e">
        <f t="shared" si="26"/>
        <v>#N/A</v>
      </c>
      <c r="B1680" s="11" t="e">
        <f>VLOOKUP(C1680,'Summation Index'!$A$2:$B$9956,2,FALSE)</f>
        <v>#N/A</v>
      </c>
      <c r="O1680" s="48"/>
      <c r="P1680" s="48"/>
    </row>
    <row r="1681" spans="1:16">
      <c r="A1681" s="11" t="e">
        <f t="shared" si="26"/>
        <v>#N/A</v>
      </c>
      <c r="B1681" s="11" t="e">
        <f>VLOOKUP(C1681,'Summation Index'!$A$2:$B$9956,2,FALSE)</f>
        <v>#N/A</v>
      </c>
      <c r="O1681" s="48"/>
      <c r="P1681" s="48"/>
    </row>
    <row r="1682" spans="1:16">
      <c r="A1682" s="11" t="e">
        <f t="shared" si="26"/>
        <v>#N/A</v>
      </c>
      <c r="B1682" s="11" t="e">
        <f>VLOOKUP(C1682,'Summation Index'!$A$2:$B$9956,2,FALSE)</f>
        <v>#N/A</v>
      </c>
      <c r="O1682" s="48"/>
      <c r="P1682" s="48"/>
    </row>
    <row r="1683" spans="1:16">
      <c r="A1683" s="11" t="e">
        <f t="shared" si="26"/>
        <v>#N/A</v>
      </c>
      <c r="B1683" s="11" t="e">
        <f>VLOOKUP(C1683,'Summation Index'!$A$2:$B$9956,2,FALSE)</f>
        <v>#N/A</v>
      </c>
      <c r="O1683" s="48"/>
      <c r="P1683" s="48"/>
    </row>
    <row r="1684" spans="1:16">
      <c r="A1684" s="11" t="e">
        <f t="shared" si="26"/>
        <v>#N/A</v>
      </c>
      <c r="B1684" s="11" t="e">
        <f>VLOOKUP(C1684,'Summation Index'!$A$2:$B$9956,2,FALSE)</f>
        <v>#N/A</v>
      </c>
      <c r="O1684" s="48"/>
      <c r="P1684" s="48"/>
    </row>
    <row r="1685" spans="1:16">
      <c r="A1685" s="11" t="e">
        <f t="shared" si="26"/>
        <v>#N/A</v>
      </c>
      <c r="B1685" s="11" t="e">
        <f>VLOOKUP(C1685,'Summation Index'!$A$2:$B$9956,2,FALSE)</f>
        <v>#N/A</v>
      </c>
      <c r="O1685" s="48"/>
      <c r="P1685" s="48"/>
    </row>
    <row r="1686" spans="1:16">
      <c r="A1686" s="11" t="e">
        <f t="shared" si="26"/>
        <v>#N/A</v>
      </c>
      <c r="B1686" s="11" t="e">
        <f>VLOOKUP(C1686,'Summation Index'!$A$2:$B$9956,2,FALSE)</f>
        <v>#N/A</v>
      </c>
      <c r="O1686" s="48"/>
      <c r="P1686" s="48"/>
    </row>
    <row r="1687" spans="1:16">
      <c r="A1687" s="11" t="e">
        <f t="shared" si="26"/>
        <v>#N/A</v>
      </c>
      <c r="B1687" s="11" t="e">
        <f>VLOOKUP(C1687,'Summation Index'!$A$2:$B$9956,2,FALSE)</f>
        <v>#N/A</v>
      </c>
      <c r="O1687" s="48"/>
      <c r="P1687" s="48"/>
    </row>
    <row r="1688" spans="1:16">
      <c r="A1688" s="11" t="e">
        <f t="shared" si="26"/>
        <v>#N/A</v>
      </c>
      <c r="B1688" s="11" t="e">
        <f>VLOOKUP(C1688,'Summation Index'!$A$2:$B$9956,2,FALSE)</f>
        <v>#N/A</v>
      </c>
      <c r="O1688" s="48"/>
      <c r="P1688" s="48"/>
    </row>
    <row r="1689" spans="1:16">
      <c r="A1689" s="11" t="e">
        <f t="shared" si="26"/>
        <v>#N/A</v>
      </c>
      <c r="B1689" s="11" t="e">
        <f>VLOOKUP(C1689,'Summation Index'!$A$2:$B$9956,2,FALSE)</f>
        <v>#N/A</v>
      </c>
      <c r="O1689" s="48"/>
      <c r="P1689" s="48"/>
    </row>
    <row r="1690" spans="1:16">
      <c r="A1690" s="11" t="e">
        <f t="shared" si="26"/>
        <v>#N/A</v>
      </c>
      <c r="B1690" s="11" t="e">
        <f>VLOOKUP(C1690,'Summation Index'!$A$2:$B$9956,2,FALSE)</f>
        <v>#N/A</v>
      </c>
      <c r="O1690" s="48"/>
      <c r="P1690" s="48"/>
    </row>
    <row r="1691" spans="1:16">
      <c r="A1691" s="11" t="e">
        <f t="shared" si="26"/>
        <v>#N/A</v>
      </c>
      <c r="B1691" s="11" t="e">
        <f>VLOOKUP(C1691,'Summation Index'!$A$2:$B$9956,2,FALSE)</f>
        <v>#N/A</v>
      </c>
      <c r="O1691" s="48"/>
      <c r="P1691" s="48"/>
    </row>
    <row r="1692" spans="1:16">
      <c r="A1692" s="11" t="e">
        <f t="shared" si="26"/>
        <v>#N/A</v>
      </c>
      <c r="B1692" s="11" t="e">
        <f>VLOOKUP(C1692,'Summation Index'!$A$2:$B$9956,2,FALSE)</f>
        <v>#N/A</v>
      </c>
      <c r="O1692" s="48"/>
      <c r="P1692" s="48"/>
    </row>
    <row r="1693" spans="1:16">
      <c r="A1693" s="11" t="e">
        <f t="shared" si="26"/>
        <v>#N/A</v>
      </c>
      <c r="B1693" s="11" t="e">
        <f>VLOOKUP(C1693,'Summation Index'!$A$2:$B$9956,2,FALSE)</f>
        <v>#N/A</v>
      </c>
      <c r="O1693" s="48"/>
      <c r="P1693" s="48"/>
    </row>
    <row r="1694" spans="1:16">
      <c r="A1694" s="11" t="e">
        <f t="shared" si="26"/>
        <v>#N/A</v>
      </c>
      <c r="B1694" s="11" t="e">
        <f>VLOOKUP(C1694,'Summation Index'!$A$2:$B$9956,2,FALSE)</f>
        <v>#N/A</v>
      </c>
      <c r="O1694" s="48"/>
      <c r="P1694" s="48"/>
    </row>
    <row r="1695" spans="1:16">
      <c r="A1695" s="11" t="e">
        <f t="shared" si="26"/>
        <v>#N/A</v>
      </c>
      <c r="B1695" s="11" t="e">
        <f>VLOOKUP(C1695,'Summation Index'!$A$2:$B$9956,2,FALSE)</f>
        <v>#N/A</v>
      </c>
      <c r="O1695" s="48"/>
      <c r="P1695" s="48"/>
    </row>
    <row r="1696" spans="1:16">
      <c r="A1696" s="11" t="e">
        <f t="shared" si="26"/>
        <v>#N/A</v>
      </c>
      <c r="B1696" s="11" t="e">
        <f>VLOOKUP(C1696,'Summation Index'!$A$2:$B$9956,2,FALSE)</f>
        <v>#N/A</v>
      </c>
      <c r="O1696" s="48"/>
      <c r="P1696" s="48"/>
    </row>
    <row r="1697" spans="1:16">
      <c r="A1697" s="11" t="e">
        <f t="shared" si="26"/>
        <v>#N/A</v>
      </c>
      <c r="B1697" s="11" t="e">
        <f>VLOOKUP(C1697,'Summation Index'!$A$2:$B$9956,2,FALSE)</f>
        <v>#N/A</v>
      </c>
      <c r="O1697" s="48"/>
      <c r="P1697" s="48"/>
    </row>
    <row r="1698" spans="1:16">
      <c r="A1698" s="11" t="e">
        <f t="shared" si="26"/>
        <v>#N/A</v>
      </c>
      <c r="B1698" s="11" t="e">
        <f>VLOOKUP(C1698,'Summation Index'!$A$2:$B$9956,2,FALSE)</f>
        <v>#N/A</v>
      </c>
      <c r="O1698" s="48"/>
      <c r="P1698" s="48"/>
    </row>
    <row r="1699" spans="1:16">
      <c r="A1699" s="11" t="e">
        <f t="shared" si="26"/>
        <v>#N/A</v>
      </c>
      <c r="B1699" s="11" t="e">
        <f>VLOOKUP(C1699,'Summation Index'!$A$2:$B$9956,2,FALSE)</f>
        <v>#N/A</v>
      </c>
      <c r="O1699" s="48"/>
      <c r="P1699" s="48"/>
    </row>
    <row r="1700" spans="1:16">
      <c r="A1700" s="11" t="e">
        <f t="shared" si="26"/>
        <v>#N/A</v>
      </c>
      <c r="B1700" s="11" t="e">
        <f>VLOOKUP(C1700,'Summation Index'!$A$2:$B$9956,2,FALSE)</f>
        <v>#N/A</v>
      </c>
      <c r="O1700" s="48"/>
      <c r="P1700" s="48"/>
    </row>
    <row r="1701" spans="1:16">
      <c r="A1701" s="11" t="e">
        <f t="shared" si="26"/>
        <v>#N/A</v>
      </c>
      <c r="B1701" s="11" t="e">
        <f>VLOOKUP(C1701,'Summation Index'!$A$2:$B$9956,2,FALSE)</f>
        <v>#N/A</v>
      </c>
      <c r="O1701" s="48"/>
      <c r="P1701" s="48"/>
    </row>
    <row r="1702" spans="1:16">
      <c r="A1702" s="11" t="e">
        <f t="shared" si="26"/>
        <v>#N/A</v>
      </c>
      <c r="B1702" s="11" t="e">
        <f>VLOOKUP(C1702,'Summation Index'!$A$2:$B$9956,2,FALSE)</f>
        <v>#N/A</v>
      </c>
      <c r="O1702" s="48"/>
      <c r="P1702" s="48"/>
    </row>
    <row r="1703" spans="1:16">
      <c r="A1703" s="11" t="e">
        <f t="shared" si="26"/>
        <v>#N/A</v>
      </c>
      <c r="B1703" s="11" t="e">
        <f>VLOOKUP(C1703,'Summation Index'!$A$2:$B$9956,2,FALSE)</f>
        <v>#N/A</v>
      </c>
      <c r="O1703" s="48"/>
      <c r="P1703" s="48"/>
    </row>
    <row r="1704" spans="1:16">
      <c r="A1704" s="11" t="e">
        <f t="shared" si="26"/>
        <v>#N/A</v>
      </c>
      <c r="B1704" s="11" t="e">
        <f>VLOOKUP(C1704,'Summation Index'!$A$2:$B$9956,2,FALSE)</f>
        <v>#N/A</v>
      </c>
      <c r="O1704" s="48"/>
      <c r="P1704" s="48"/>
    </row>
    <row r="1705" spans="1:16">
      <c r="A1705" s="11" t="e">
        <f t="shared" si="26"/>
        <v>#N/A</v>
      </c>
      <c r="B1705" s="11" t="e">
        <f>VLOOKUP(C1705,'Summation Index'!$A$2:$B$9956,2,FALSE)</f>
        <v>#N/A</v>
      </c>
      <c r="O1705" s="48"/>
      <c r="P1705" s="48"/>
    </row>
    <row r="1706" spans="1:16">
      <c r="A1706" s="11" t="e">
        <f t="shared" si="26"/>
        <v>#N/A</v>
      </c>
      <c r="B1706" s="11" t="e">
        <f>VLOOKUP(C1706,'Summation Index'!$A$2:$B$9956,2,FALSE)</f>
        <v>#N/A</v>
      </c>
      <c r="O1706" s="48"/>
      <c r="P1706" s="48"/>
    </row>
    <row r="1707" spans="1:16">
      <c r="A1707" s="11" t="e">
        <f t="shared" si="26"/>
        <v>#N/A</v>
      </c>
      <c r="B1707" s="11" t="e">
        <f>VLOOKUP(C1707,'Summation Index'!$A$2:$B$9956,2,FALSE)</f>
        <v>#N/A</v>
      </c>
      <c r="O1707" s="48"/>
      <c r="P1707" s="48"/>
    </row>
    <row r="1708" spans="1:16">
      <c r="A1708" s="11" t="e">
        <f t="shared" si="26"/>
        <v>#N/A</v>
      </c>
      <c r="B1708" s="11" t="e">
        <f>VLOOKUP(C1708,'Summation Index'!$A$2:$B$9956,2,FALSE)</f>
        <v>#N/A</v>
      </c>
      <c r="O1708" s="48"/>
      <c r="P1708" s="48"/>
    </row>
    <row r="1709" spans="1:16">
      <c r="A1709" s="11" t="e">
        <f t="shared" si="26"/>
        <v>#N/A</v>
      </c>
      <c r="B1709" s="11" t="e">
        <f>VLOOKUP(C1709,'Summation Index'!$A$2:$B$9956,2,FALSE)</f>
        <v>#N/A</v>
      </c>
      <c r="O1709" s="48"/>
      <c r="P1709" s="48"/>
    </row>
    <row r="1710" spans="1:16">
      <c r="A1710" s="11" t="e">
        <f t="shared" si="26"/>
        <v>#N/A</v>
      </c>
      <c r="B1710" s="11" t="e">
        <f>VLOOKUP(C1710,'Summation Index'!$A$2:$B$9956,2,FALSE)</f>
        <v>#N/A</v>
      </c>
      <c r="O1710" s="48"/>
      <c r="P1710" s="48"/>
    </row>
    <row r="1711" spans="1:16">
      <c r="A1711" s="11" t="e">
        <f t="shared" si="26"/>
        <v>#N/A</v>
      </c>
      <c r="B1711" s="11" t="e">
        <f>VLOOKUP(C1711,'Summation Index'!$A$2:$B$9956,2,FALSE)</f>
        <v>#N/A</v>
      </c>
      <c r="O1711" s="48"/>
      <c r="P1711" s="48"/>
    </row>
    <row r="1712" spans="1:16">
      <c r="A1712" s="11" t="e">
        <f t="shared" si="26"/>
        <v>#N/A</v>
      </c>
      <c r="B1712" s="11" t="e">
        <f>VLOOKUP(C1712,'Summation Index'!$A$2:$B$9956,2,FALSE)</f>
        <v>#N/A</v>
      </c>
      <c r="O1712" s="48"/>
      <c r="P1712" s="48"/>
    </row>
    <row r="1713" spans="1:16">
      <c r="A1713" s="11" t="e">
        <f t="shared" si="26"/>
        <v>#N/A</v>
      </c>
      <c r="B1713" s="11" t="e">
        <f>VLOOKUP(C1713,'Summation Index'!$A$2:$B$9956,2,FALSE)</f>
        <v>#N/A</v>
      </c>
      <c r="O1713" s="48"/>
      <c r="P1713" s="48"/>
    </row>
    <row r="1714" spans="1:16">
      <c r="A1714" s="11" t="e">
        <f t="shared" si="26"/>
        <v>#N/A</v>
      </c>
      <c r="B1714" s="11" t="e">
        <f>VLOOKUP(C1714,'Summation Index'!$A$2:$B$9956,2,FALSE)</f>
        <v>#N/A</v>
      </c>
      <c r="O1714" s="48"/>
      <c r="P1714" s="48"/>
    </row>
    <row r="1715" spans="1:16">
      <c r="A1715" s="11" t="e">
        <f t="shared" si="26"/>
        <v>#N/A</v>
      </c>
      <c r="B1715" s="11" t="e">
        <f>VLOOKUP(C1715,'Summation Index'!$A$2:$B$9956,2,FALSE)</f>
        <v>#N/A</v>
      </c>
      <c r="O1715" s="48"/>
      <c r="P1715" s="48"/>
    </row>
    <row r="1716" spans="1:16">
      <c r="A1716" s="11" t="e">
        <f t="shared" si="26"/>
        <v>#N/A</v>
      </c>
      <c r="B1716" s="11" t="e">
        <f>VLOOKUP(C1716,'Summation Index'!$A$2:$B$9956,2,FALSE)</f>
        <v>#N/A</v>
      </c>
      <c r="O1716" s="48"/>
      <c r="P1716" s="48"/>
    </row>
    <row r="1717" spans="1:16">
      <c r="A1717" s="11" t="e">
        <f t="shared" si="26"/>
        <v>#N/A</v>
      </c>
      <c r="B1717" s="11" t="e">
        <f>VLOOKUP(C1717,'Summation Index'!$A$2:$B$9956,2,FALSE)</f>
        <v>#N/A</v>
      </c>
      <c r="O1717" s="48"/>
      <c r="P1717" s="48"/>
    </row>
    <row r="1718" spans="1:16">
      <c r="A1718" s="11" t="e">
        <f t="shared" si="26"/>
        <v>#N/A</v>
      </c>
      <c r="B1718" s="11" t="e">
        <f>VLOOKUP(C1718,'Summation Index'!$A$2:$B$9956,2,FALSE)</f>
        <v>#N/A</v>
      </c>
      <c r="O1718" s="48"/>
      <c r="P1718" s="48"/>
    </row>
    <row r="1719" spans="1:16">
      <c r="A1719" s="11" t="e">
        <f t="shared" si="26"/>
        <v>#N/A</v>
      </c>
      <c r="B1719" s="11" t="e">
        <f>VLOOKUP(C1719,'Summation Index'!$A$2:$B$9956,2,FALSE)</f>
        <v>#N/A</v>
      </c>
      <c r="O1719" s="48"/>
      <c r="P1719" s="48"/>
    </row>
    <row r="1720" spans="1:16">
      <c r="A1720" s="11" t="e">
        <f t="shared" si="26"/>
        <v>#N/A</v>
      </c>
      <c r="B1720" s="11" t="e">
        <f>VLOOKUP(C1720,'Summation Index'!$A$2:$B$9956,2,FALSE)</f>
        <v>#N/A</v>
      </c>
      <c r="O1720" s="48"/>
      <c r="P1720" s="48"/>
    </row>
    <row r="1721" spans="1:16">
      <c r="A1721" s="11" t="e">
        <f t="shared" si="26"/>
        <v>#N/A</v>
      </c>
      <c r="B1721" s="11" t="e">
        <f>VLOOKUP(C1721,'Summation Index'!$A$2:$B$9956,2,FALSE)</f>
        <v>#N/A</v>
      </c>
      <c r="O1721" s="48"/>
      <c r="P1721" s="48"/>
    </row>
    <row r="1722" spans="1:16">
      <c r="A1722" s="11" t="e">
        <f t="shared" si="26"/>
        <v>#N/A</v>
      </c>
      <c r="B1722" s="11" t="e">
        <f>VLOOKUP(C1722,'Summation Index'!$A$2:$B$9956,2,FALSE)</f>
        <v>#N/A</v>
      </c>
      <c r="O1722" s="48"/>
      <c r="P1722" s="48"/>
    </row>
    <row r="1723" spans="1:16">
      <c r="A1723" s="11" t="e">
        <f t="shared" si="26"/>
        <v>#N/A</v>
      </c>
      <c r="B1723" s="11" t="e">
        <f>VLOOKUP(C1723,'Summation Index'!$A$2:$B$9956,2,FALSE)</f>
        <v>#N/A</v>
      </c>
      <c r="O1723" s="48"/>
      <c r="P1723" s="48"/>
    </row>
    <row r="1724" spans="1:16">
      <c r="A1724" s="11" t="e">
        <f t="shared" si="26"/>
        <v>#N/A</v>
      </c>
      <c r="B1724" s="11" t="e">
        <f>VLOOKUP(C1724,'Summation Index'!$A$2:$B$9956,2,FALSE)</f>
        <v>#N/A</v>
      </c>
      <c r="O1724" s="48"/>
      <c r="P1724" s="48"/>
    </row>
    <row r="1725" spans="1:16">
      <c r="A1725" s="11" t="e">
        <f t="shared" si="26"/>
        <v>#N/A</v>
      </c>
      <c r="B1725" s="11" t="e">
        <f>VLOOKUP(C1725,'Summation Index'!$A$2:$B$9956,2,FALSE)</f>
        <v>#N/A</v>
      </c>
      <c r="O1725" s="48"/>
      <c r="P1725" s="48"/>
    </row>
    <row r="1726" spans="1:16">
      <c r="A1726" s="11" t="e">
        <f t="shared" si="26"/>
        <v>#N/A</v>
      </c>
      <c r="B1726" s="11" t="e">
        <f>VLOOKUP(C1726,'Summation Index'!$A$2:$B$9956,2,FALSE)</f>
        <v>#N/A</v>
      </c>
      <c r="O1726" s="48"/>
      <c r="P1726" s="48"/>
    </row>
    <row r="1727" spans="1:16">
      <c r="A1727" s="11" t="e">
        <f t="shared" si="26"/>
        <v>#N/A</v>
      </c>
      <c r="B1727" s="11" t="e">
        <f>VLOOKUP(C1727,'Summation Index'!$A$2:$B$9956,2,FALSE)</f>
        <v>#N/A</v>
      </c>
      <c r="O1727" s="48"/>
      <c r="P1727" s="48"/>
    </row>
    <row r="1728" spans="1:16">
      <c r="A1728" s="11" t="e">
        <f t="shared" si="26"/>
        <v>#N/A</v>
      </c>
      <c r="B1728" s="11" t="e">
        <f>VLOOKUP(C1728,'Summation Index'!$A$2:$B$9956,2,FALSE)</f>
        <v>#N/A</v>
      </c>
      <c r="O1728" s="48"/>
      <c r="P1728" s="48"/>
    </row>
    <row r="1729" spans="1:16">
      <c r="A1729" s="11" t="e">
        <f t="shared" si="26"/>
        <v>#N/A</v>
      </c>
      <c r="B1729" s="11" t="e">
        <f>VLOOKUP(C1729,'Summation Index'!$A$2:$B$9956,2,FALSE)</f>
        <v>#N/A</v>
      </c>
      <c r="O1729" s="48"/>
      <c r="P1729" s="48"/>
    </row>
    <row r="1730" spans="1:16">
      <c r="A1730" s="11" t="e">
        <f t="shared" si="26"/>
        <v>#N/A</v>
      </c>
      <c r="B1730" s="11" t="e">
        <f>VLOOKUP(C1730,'Summation Index'!$A$2:$B$9956,2,FALSE)</f>
        <v>#N/A</v>
      </c>
      <c r="O1730" s="48"/>
      <c r="P1730" s="48"/>
    </row>
    <row r="1731" spans="1:16">
      <c r="A1731" s="11" t="e">
        <f t="shared" si="26"/>
        <v>#N/A</v>
      </c>
      <c r="B1731" s="11" t="e">
        <f>VLOOKUP(C1731,'Summation Index'!$A$2:$B$9956,2,FALSE)</f>
        <v>#N/A</v>
      </c>
      <c r="O1731" s="48"/>
      <c r="P1731" s="48"/>
    </row>
    <row r="1732" spans="1:16">
      <c r="A1732" s="11" t="e">
        <f t="shared" si="26"/>
        <v>#N/A</v>
      </c>
      <c r="B1732" s="11" t="e">
        <f>VLOOKUP(C1732,'Summation Index'!$A$2:$B$9956,2,FALSE)</f>
        <v>#N/A</v>
      </c>
      <c r="O1732" s="48"/>
      <c r="P1732" s="48"/>
    </row>
    <row r="1733" spans="1:16">
      <c r="A1733" s="11" t="e">
        <f t="shared" si="26"/>
        <v>#N/A</v>
      </c>
      <c r="B1733" s="11" t="e">
        <f>VLOOKUP(C1733,'Summation Index'!$A$2:$B$9956,2,FALSE)</f>
        <v>#N/A</v>
      </c>
      <c r="O1733" s="48"/>
      <c r="P1733" s="48"/>
    </row>
    <row r="1734" spans="1:16">
      <c r="A1734" s="11" t="e">
        <f t="shared" si="26"/>
        <v>#N/A</v>
      </c>
      <c r="B1734" s="11" t="e">
        <f>VLOOKUP(C1734,'Summation Index'!$A$2:$B$9956,2,FALSE)</f>
        <v>#N/A</v>
      </c>
      <c r="O1734" s="48"/>
      <c r="P1734" s="48"/>
    </row>
    <row r="1735" spans="1:16">
      <c r="A1735" s="11" t="e">
        <f t="shared" si="26"/>
        <v>#N/A</v>
      </c>
      <c r="B1735" s="11" t="e">
        <f>VLOOKUP(C1735,'Summation Index'!$A$2:$B$9956,2,FALSE)</f>
        <v>#N/A</v>
      </c>
      <c r="O1735" s="48"/>
      <c r="P1735" s="48"/>
    </row>
    <row r="1736" spans="1:16">
      <c r="A1736" s="11" t="e">
        <f t="shared" si="26"/>
        <v>#N/A</v>
      </c>
      <c r="B1736" s="11" t="e">
        <f>VLOOKUP(C1736,'Summation Index'!$A$2:$B$9956,2,FALSE)</f>
        <v>#N/A</v>
      </c>
      <c r="O1736" s="48"/>
      <c r="P1736" s="48"/>
    </row>
    <row r="1737" spans="1:16">
      <c r="A1737" s="11" t="e">
        <f t="shared" si="26"/>
        <v>#N/A</v>
      </c>
      <c r="B1737" s="11" t="e">
        <f>VLOOKUP(C1737,'Summation Index'!$A$2:$B$9956,2,FALSE)</f>
        <v>#N/A</v>
      </c>
      <c r="O1737" s="48"/>
      <c r="P1737" s="48"/>
    </row>
    <row r="1738" spans="1:16">
      <c r="A1738" s="11" t="e">
        <f t="shared" si="26"/>
        <v>#N/A</v>
      </c>
      <c r="B1738" s="11" t="e">
        <f>VLOOKUP(C1738,'Summation Index'!$A$2:$B$9956,2,FALSE)</f>
        <v>#N/A</v>
      </c>
      <c r="O1738" s="48"/>
      <c r="P1738" s="48"/>
    </row>
    <row r="1739" spans="1:16">
      <c r="A1739" s="11" t="e">
        <f t="shared" si="26"/>
        <v>#N/A</v>
      </c>
      <c r="B1739" s="11" t="e">
        <f>VLOOKUP(C1739,'Summation Index'!$A$2:$B$9956,2,FALSE)</f>
        <v>#N/A</v>
      </c>
      <c r="O1739" s="48"/>
      <c r="P1739" s="48"/>
    </row>
    <row r="1740" spans="1:16">
      <c r="A1740" s="11" t="e">
        <f t="shared" si="26"/>
        <v>#N/A</v>
      </c>
      <c r="B1740" s="11" t="e">
        <f>VLOOKUP(C1740,'Summation Index'!$A$2:$B$9956,2,FALSE)</f>
        <v>#N/A</v>
      </c>
      <c r="O1740" s="48"/>
      <c r="P1740" s="48"/>
    </row>
    <row r="1741" spans="1:16">
      <c r="A1741" s="11" t="e">
        <f t="shared" si="26"/>
        <v>#N/A</v>
      </c>
      <c r="B1741" s="11" t="e">
        <f>VLOOKUP(C1741,'Summation Index'!$A$2:$B$9956,2,FALSE)</f>
        <v>#N/A</v>
      </c>
      <c r="O1741" s="48"/>
      <c r="P1741" s="48"/>
    </row>
    <row r="1742" spans="1:16">
      <c r="A1742" s="11" t="e">
        <f t="shared" si="26"/>
        <v>#N/A</v>
      </c>
      <c r="B1742" s="11" t="e">
        <f>VLOOKUP(C1742,'Summation Index'!$A$2:$B$9956,2,FALSE)</f>
        <v>#N/A</v>
      </c>
      <c r="O1742" s="48"/>
      <c r="P1742" s="48"/>
    </row>
    <row r="1743" spans="1:16">
      <c r="A1743" s="11" t="e">
        <f t="shared" ref="A1743:A1806" si="27">B1743&amp;"&amp;"&amp;F1743</f>
        <v>#N/A</v>
      </c>
      <c r="B1743" s="11" t="e">
        <f>VLOOKUP(C1743,'Summation Index'!$A$2:$B$9956,2,FALSE)</f>
        <v>#N/A</v>
      </c>
      <c r="O1743" s="48"/>
      <c r="P1743" s="48"/>
    </row>
    <row r="1744" spans="1:16">
      <c r="A1744" s="11" t="e">
        <f t="shared" si="27"/>
        <v>#N/A</v>
      </c>
      <c r="B1744" s="11" t="e">
        <f>VLOOKUP(C1744,'Summation Index'!$A$2:$B$9956,2,FALSE)</f>
        <v>#N/A</v>
      </c>
      <c r="O1744" s="48"/>
      <c r="P1744" s="48"/>
    </row>
    <row r="1745" spans="1:16">
      <c r="A1745" s="11" t="e">
        <f t="shared" si="27"/>
        <v>#N/A</v>
      </c>
      <c r="B1745" s="11" t="e">
        <f>VLOOKUP(C1745,'Summation Index'!$A$2:$B$9956,2,FALSE)</f>
        <v>#N/A</v>
      </c>
      <c r="O1745" s="48"/>
      <c r="P1745" s="48"/>
    </row>
    <row r="1746" spans="1:16">
      <c r="A1746" s="11" t="e">
        <f t="shared" si="27"/>
        <v>#N/A</v>
      </c>
      <c r="B1746" s="11" t="e">
        <f>VLOOKUP(C1746,'Summation Index'!$A$2:$B$9956,2,FALSE)</f>
        <v>#N/A</v>
      </c>
      <c r="O1746" s="48"/>
      <c r="P1746" s="48"/>
    </row>
    <row r="1747" spans="1:16">
      <c r="A1747" s="11" t="e">
        <f t="shared" si="27"/>
        <v>#N/A</v>
      </c>
      <c r="B1747" s="11" t="e">
        <f>VLOOKUP(C1747,'Summation Index'!$A$2:$B$9956,2,FALSE)</f>
        <v>#N/A</v>
      </c>
      <c r="O1747" s="48"/>
      <c r="P1747" s="48"/>
    </row>
    <row r="1748" spans="1:16">
      <c r="A1748" s="11" t="e">
        <f t="shared" si="27"/>
        <v>#N/A</v>
      </c>
      <c r="B1748" s="11" t="e">
        <f>VLOOKUP(C1748,'Summation Index'!$A$2:$B$9956,2,FALSE)</f>
        <v>#N/A</v>
      </c>
      <c r="O1748" s="48"/>
      <c r="P1748" s="48"/>
    </row>
    <row r="1749" spans="1:16">
      <c r="A1749" s="11" t="e">
        <f t="shared" si="27"/>
        <v>#N/A</v>
      </c>
      <c r="B1749" s="11" t="e">
        <f>VLOOKUP(C1749,'Summation Index'!$A$2:$B$9956,2,FALSE)</f>
        <v>#N/A</v>
      </c>
      <c r="O1749" s="48"/>
      <c r="P1749" s="48"/>
    </row>
    <row r="1750" spans="1:16">
      <c r="A1750" s="11" t="e">
        <f t="shared" si="27"/>
        <v>#N/A</v>
      </c>
      <c r="B1750" s="11" t="e">
        <f>VLOOKUP(C1750,'Summation Index'!$A$2:$B$9956,2,FALSE)</f>
        <v>#N/A</v>
      </c>
      <c r="O1750" s="48"/>
      <c r="P1750" s="48"/>
    </row>
    <row r="1751" spans="1:16">
      <c r="A1751" s="11" t="e">
        <f t="shared" si="27"/>
        <v>#N/A</v>
      </c>
      <c r="B1751" s="11" t="e">
        <f>VLOOKUP(C1751,'Summation Index'!$A$2:$B$9956,2,FALSE)</f>
        <v>#N/A</v>
      </c>
      <c r="O1751" s="48"/>
      <c r="P1751" s="48"/>
    </row>
    <row r="1752" spans="1:16">
      <c r="A1752" s="11" t="e">
        <f t="shared" si="27"/>
        <v>#N/A</v>
      </c>
      <c r="B1752" s="11" t="e">
        <f>VLOOKUP(C1752,'Summation Index'!$A$2:$B$9956,2,FALSE)</f>
        <v>#N/A</v>
      </c>
      <c r="O1752" s="48"/>
      <c r="P1752" s="48"/>
    </row>
    <row r="1753" spans="1:16">
      <c r="A1753" s="11" t="e">
        <f t="shared" si="27"/>
        <v>#N/A</v>
      </c>
      <c r="B1753" s="11" t="e">
        <f>VLOOKUP(C1753,'Summation Index'!$A$2:$B$9956,2,FALSE)</f>
        <v>#N/A</v>
      </c>
      <c r="O1753" s="48"/>
      <c r="P1753" s="48"/>
    </row>
    <row r="1754" spans="1:16">
      <c r="A1754" s="11" t="e">
        <f t="shared" si="27"/>
        <v>#N/A</v>
      </c>
      <c r="B1754" s="11" t="e">
        <f>VLOOKUP(C1754,'Summation Index'!$A$2:$B$9956,2,FALSE)</f>
        <v>#N/A</v>
      </c>
      <c r="O1754" s="48"/>
      <c r="P1754" s="48"/>
    </row>
    <row r="1755" spans="1:16">
      <c r="A1755" s="11" t="e">
        <f t="shared" si="27"/>
        <v>#N/A</v>
      </c>
      <c r="B1755" s="11" t="e">
        <f>VLOOKUP(C1755,'Summation Index'!$A$2:$B$9956,2,FALSE)</f>
        <v>#N/A</v>
      </c>
      <c r="O1755" s="48"/>
      <c r="P1755" s="48"/>
    </row>
    <row r="1756" spans="1:16">
      <c r="A1756" s="11" t="e">
        <f t="shared" si="27"/>
        <v>#N/A</v>
      </c>
      <c r="B1756" s="11" t="e">
        <f>VLOOKUP(C1756,'Summation Index'!$A$2:$B$9956,2,FALSE)</f>
        <v>#N/A</v>
      </c>
      <c r="O1756" s="48"/>
      <c r="P1756" s="48"/>
    </row>
    <row r="1757" spans="1:16">
      <c r="A1757" s="11" t="e">
        <f t="shared" si="27"/>
        <v>#N/A</v>
      </c>
      <c r="B1757" s="11" t="e">
        <f>VLOOKUP(C1757,'Summation Index'!$A$2:$B$9956,2,FALSE)</f>
        <v>#N/A</v>
      </c>
      <c r="O1757" s="48"/>
      <c r="P1757" s="48"/>
    </row>
    <row r="1758" spans="1:16">
      <c r="A1758" s="11" t="e">
        <f t="shared" si="27"/>
        <v>#N/A</v>
      </c>
      <c r="B1758" s="11" t="e">
        <f>VLOOKUP(C1758,'Summation Index'!$A$2:$B$9956,2,FALSE)</f>
        <v>#N/A</v>
      </c>
      <c r="O1758" s="48"/>
      <c r="P1758" s="48"/>
    </row>
    <row r="1759" spans="1:16">
      <c r="A1759" s="11" t="e">
        <f t="shared" si="27"/>
        <v>#N/A</v>
      </c>
      <c r="B1759" s="11" t="e">
        <f>VLOOKUP(C1759,'Summation Index'!$A$2:$B$9956,2,FALSE)</f>
        <v>#N/A</v>
      </c>
      <c r="O1759" s="48"/>
      <c r="P1759" s="48"/>
    </row>
    <row r="1760" spans="1:16">
      <c r="A1760" s="11" t="e">
        <f t="shared" si="27"/>
        <v>#N/A</v>
      </c>
      <c r="B1760" s="11" t="e">
        <f>VLOOKUP(C1760,'Summation Index'!$A$2:$B$9956,2,FALSE)</f>
        <v>#N/A</v>
      </c>
      <c r="O1760" s="48"/>
      <c r="P1760" s="48"/>
    </row>
    <row r="1761" spans="1:16">
      <c r="A1761" s="11" t="e">
        <f t="shared" si="27"/>
        <v>#N/A</v>
      </c>
      <c r="B1761" s="11" t="e">
        <f>VLOOKUP(C1761,'Summation Index'!$A$2:$B$9956,2,FALSE)</f>
        <v>#N/A</v>
      </c>
      <c r="O1761" s="48"/>
      <c r="P1761" s="48"/>
    </row>
    <row r="1762" spans="1:16">
      <c r="A1762" s="11" t="e">
        <f t="shared" si="27"/>
        <v>#N/A</v>
      </c>
      <c r="B1762" s="11" t="e">
        <f>VLOOKUP(C1762,'Summation Index'!$A$2:$B$9956,2,FALSE)</f>
        <v>#N/A</v>
      </c>
      <c r="O1762" s="48"/>
      <c r="P1762" s="48"/>
    </row>
    <row r="1763" spans="1:16">
      <c r="A1763" s="11" t="e">
        <f t="shared" si="27"/>
        <v>#N/A</v>
      </c>
      <c r="B1763" s="11" t="e">
        <f>VLOOKUP(C1763,'Summation Index'!$A$2:$B$9956,2,FALSE)</f>
        <v>#N/A</v>
      </c>
      <c r="O1763" s="48"/>
      <c r="P1763" s="48"/>
    </row>
    <row r="1764" spans="1:16">
      <c r="A1764" s="11" t="e">
        <f t="shared" si="27"/>
        <v>#N/A</v>
      </c>
      <c r="B1764" s="11" t="e">
        <f>VLOOKUP(C1764,'Summation Index'!$A$2:$B$9956,2,FALSE)</f>
        <v>#N/A</v>
      </c>
      <c r="O1764" s="48"/>
      <c r="P1764" s="48"/>
    </row>
    <row r="1765" spans="1:16">
      <c r="A1765" s="11" t="e">
        <f t="shared" si="27"/>
        <v>#N/A</v>
      </c>
      <c r="B1765" s="11" t="e">
        <f>VLOOKUP(C1765,'Summation Index'!$A$2:$B$9956,2,FALSE)</f>
        <v>#N/A</v>
      </c>
      <c r="O1765" s="48"/>
      <c r="P1765" s="48"/>
    </row>
    <row r="1766" spans="1:16">
      <c r="A1766" s="11" t="e">
        <f t="shared" si="27"/>
        <v>#N/A</v>
      </c>
      <c r="B1766" s="11" t="e">
        <f>VLOOKUP(C1766,'Summation Index'!$A$2:$B$9956,2,FALSE)</f>
        <v>#N/A</v>
      </c>
      <c r="O1766" s="48"/>
      <c r="P1766" s="48"/>
    </row>
    <row r="1767" spans="1:16">
      <c r="A1767" s="11" t="e">
        <f t="shared" si="27"/>
        <v>#N/A</v>
      </c>
      <c r="B1767" s="11" t="e">
        <f>VLOOKUP(C1767,'Summation Index'!$A$2:$B$9956,2,FALSE)</f>
        <v>#N/A</v>
      </c>
      <c r="O1767" s="48"/>
      <c r="P1767" s="48"/>
    </row>
    <row r="1768" spans="1:16">
      <c r="A1768" s="11" t="e">
        <f t="shared" si="27"/>
        <v>#N/A</v>
      </c>
      <c r="B1768" s="11" t="e">
        <f>VLOOKUP(C1768,'Summation Index'!$A$2:$B$9956,2,FALSE)</f>
        <v>#N/A</v>
      </c>
      <c r="O1768" s="48"/>
      <c r="P1768" s="48"/>
    </row>
    <row r="1769" spans="1:16">
      <c r="A1769" s="11" t="e">
        <f t="shared" si="27"/>
        <v>#N/A</v>
      </c>
      <c r="B1769" s="11" t="e">
        <f>VLOOKUP(C1769,'Summation Index'!$A$2:$B$9956,2,FALSE)</f>
        <v>#N/A</v>
      </c>
      <c r="O1769" s="48"/>
      <c r="P1769" s="48"/>
    </row>
    <row r="1770" spans="1:16">
      <c r="A1770" s="11" t="e">
        <f t="shared" si="27"/>
        <v>#N/A</v>
      </c>
      <c r="B1770" s="11" t="e">
        <f>VLOOKUP(C1770,'Summation Index'!$A$2:$B$9956,2,FALSE)</f>
        <v>#N/A</v>
      </c>
      <c r="O1770" s="48"/>
      <c r="P1770" s="48"/>
    </row>
    <row r="1771" spans="1:16">
      <c r="A1771" s="11" t="e">
        <f t="shared" si="27"/>
        <v>#N/A</v>
      </c>
      <c r="B1771" s="11" t="e">
        <f>VLOOKUP(C1771,'Summation Index'!$A$2:$B$9956,2,FALSE)</f>
        <v>#N/A</v>
      </c>
      <c r="O1771" s="48"/>
      <c r="P1771" s="48"/>
    </row>
    <row r="1772" spans="1:16">
      <c r="A1772" s="11" t="e">
        <f t="shared" si="27"/>
        <v>#N/A</v>
      </c>
      <c r="B1772" s="11" t="e">
        <f>VLOOKUP(C1772,'Summation Index'!$A$2:$B$9956,2,FALSE)</f>
        <v>#N/A</v>
      </c>
      <c r="O1772" s="48"/>
      <c r="P1772" s="48"/>
    </row>
    <row r="1773" spans="1:16">
      <c r="A1773" s="11" t="e">
        <f t="shared" si="27"/>
        <v>#N/A</v>
      </c>
      <c r="B1773" s="11" t="e">
        <f>VLOOKUP(C1773,'Summation Index'!$A$2:$B$9956,2,FALSE)</f>
        <v>#N/A</v>
      </c>
      <c r="O1773" s="48"/>
      <c r="P1773" s="48"/>
    </row>
    <row r="1774" spans="1:16">
      <c r="A1774" s="11" t="e">
        <f t="shared" si="27"/>
        <v>#N/A</v>
      </c>
      <c r="B1774" s="11" t="e">
        <f>VLOOKUP(C1774,'Summation Index'!$A$2:$B$9956,2,FALSE)</f>
        <v>#N/A</v>
      </c>
      <c r="O1774" s="48"/>
      <c r="P1774" s="48"/>
    </row>
    <row r="1775" spans="1:16">
      <c r="A1775" s="11" t="e">
        <f t="shared" si="27"/>
        <v>#N/A</v>
      </c>
      <c r="B1775" s="11" t="e">
        <f>VLOOKUP(C1775,'Summation Index'!$A$2:$B$9956,2,FALSE)</f>
        <v>#N/A</v>
      </c>
      <c r="O1775" s="48"/>
      <c r="P1775" s="48"/>
    </row>
    <row r="1776" spans="1:16">
      <c r="A1776" s="11" t="e">
        <f t="shared" si="27"/>
        <v>#N/A</v>
      </c>
      <c r="B1776" s="11" t="e">
        <f>VLOOKUP(C1776,'Summation Index'!$A$2:$B$9956,2,FALSE)</f>
        <v>#N/A</v>
      </c>
      <c r="O1776" s="48"/>
      <c r="P1776" s="48"/>
    </row>
    <row r="1777" spans="1:16">
      <c r="A1777" s="11" t="e">
        <f t="shared" si="27"/>
        <v>#N/A</v>
      </c>
      <c r="B1777" s="11" t="e">
        <f>VLOOKUP(C1777,'Summation Index'!$A$2:$B$9956,2,FALSE)</f>
        <v>#N/A</v>
      </c>
      <c r="O1777" s="48"/>
      <c r="P1777" s="48"/>
    </row>
    <row r="1778" spans="1:16">
      <c r="A1778" s="11" t="e">
        <f t="shared" si="27"/>
        <v>#N/A</v>
      </c>
      <c r="B1778" s="11" t="e">
        <f>VLOOKUP(C1778,'Summation Index'!$A$2:$B$9956,2,FALSE)</f>
        <v>#N/A</v>
      </c>
      <c r="O1778" s="48"/>
      <c r="P1778" s="48"/>
    </row>
    <row r="1779" spans="1:16">
      <c r="A1779" s="11" t="e">
        <f t="shared" si="27"/>
        <v>#N/A</v>
      </c>
      <c r="B1779" s="11" t="e">
        <f>VLOOKUP(C1779,'Summation Index'!$A$2:$B$9956,2,FALSE)</f>
        <v>#N/A</v>
      </c>
      <c r="O1779" s="48"/>
      <c r="P1779" s="48"/>
    </row>
    <row r="1780" spans="1:16">
      <c r="A1780" s="11" t="e">
        <f t="shared" si="27"/>
        <v>#N/A</v>
      </c>
      <c r="B1780" s="11" t="e">
        <f>VLOOKUP(C1780,'Summation Index'!$A$2:$B$9956,2,FALSE)</f>
        <v>#N/A</v>
      </c>
      <c r="O1780" s="48"/>
      <c r="P1780" s="48"/>
    </row>
    <row r="1781" spans="1:16">
      <c r="A1781" s="11" t="e">
        <f t="shared" si="27"/>
        <v>#N/A</v>
      </c>
      <c r="B1781" s="11" t="e">
        <f>VLOOKUP(C1781,'Summation Index'!$A$2:$B$9956,2,FALSE)</f>
        <v>#N/A</v>
      </c>
      <c r="O1781" s="48"/>
      <c r="P1781" s="48"/>
    </row>
    <row r="1782" spans="1:16">
      <c r="A1782" s="11" t="e">
        <f t="shared" si="27"/>
        <v>#N/A</v>
      </c>
      <c r="B1782" s="11" t="e">
        <f>VLOOKUP(C1782,'Summation Index'!$A$2:$B$9956,2,FALSE)</f>
        <v>#N/A</v>
      </c>
      <c r="O1782" s="48"/>
      <c r="P1782" s="48"/>
    </row>
    <row r="1783" spans="1:16">
      <c r="A1783" s="11" t="e">
        <f t="shared" si="27"/>
        <v>#N/A</v>
      </c>
      <c r="B1783" s="11" t="e">
        <f>VLOOKUP(C1783,'Summation Index'!$A$2:$B$9956,2,FALSE)</f>
        <v>#N/A</v>
      </c>
      <c r="O1783" s="48"/>
      <c r="P1783" s="48"/>
    </row>
    <row r="1784" spans="1:16">
      <c r="A1784" s="11" t="e">
        <f t="shared" si="27"/>
        <v>#N/A</v>
      </c>
      <c r="B1784" s="11" t="e">
        <f>VLOOKUP(C1784,'Summation Index'!$A$2:$B$9956,2,FALSE)</f>
        <v>#N/A</v>
      </c>
      <c r="O1784" s="48"/>
      <c r="P1784" s="48"/>
    </row>
    <row r="1785" spans="1:16">
      <c r="A1785" s="11" t="e">
        <f t="shared" si="27"/>
        <v>#N/A</v>
      </c>
      <c r="B1785" s="11" t="e">
        <f>VLOOKUP(C1785,'Summation Index'!$A$2:$B$9956,2,FALSE)</f>
        <v>#N/A</v>
      </c>
      <c r="O1785" s="48"/>
      <c r="P1785" s="48"/>
    </row>
    <row r="1786" spans="1:16">
      <c r="A1786" s="11" t="e">
        <f t="shared" si="27"/>
        <v>#N/A</v>
      </c>
      <c r="B1786" s="11" t="e">
        <f>VLOOKUP(C1786,'Summation Index'!$A$2:$B$9956,2,FALSE)</f>
        <v>#N/A</v>
      </c>
      <c r="O1786" s="48"/>
      <c r="P1786" s="48"/>
    </row>
    <row r="1787" spans="1:16">
      <c r="A1787" s="11" t="e">
        <f t="shared" si="27"/>
        <v>#N/A</v>
      </c>
      <c r="B1787" s="11" t="e">
        <f>VLOOKUP(C1787,'Summation Index'!$A$2:$B$9956,2,FALSE)</f>
        <v>#N/A</v>
      </c>
      <c r="O1787" s="48"/>
      <c r="P1787" s="48"/>
    </row>
    <row r="1788" spans="1:16">
      <c r="A1788" s="11" t="e">
        <f t="shared" si="27"/>
        <v>#N/A</v>
      </c>
      <c r="B1788" s="11" t="e">
        <f>VLOOKUP(C1788,'Summation Index'!$A$2:$B$9956,2,FALSE)</f>
        <v>#N/A</v>
      </c>
      <c r="O1788" s="48"/>
      <c r="P1788" s="48"/>
    </row>
    <row r="1789" spans="1:16">
      <c r="A1789" s="11" t="e">
        <f t="shared" si="27"/>
        <v>#N/A</v>
      </c>
      <c r="B1789" s="11" t="e">
        <f>VLOOKUP(C1789,'Summation Index'!$A$2:$B$9956,2,FALSE)</f>
        <v>#N/A</v>
      </c>
      <c r="O1789" s="48"/>
      <c r="P1789" s="48"/>
    </row>
    <row r="1790" spans="1:16">
      <c r="A1790" s="11" t="e">
        <f t="shared" si="27"/>
        <v>#N/A</v>
      </c>
      <c r="B1790" s="11" t="e">
        <f>VLOOKUP(C1790,'Summation Index'!$A$2:$B$9956,2,FALSE)</f>
        <v>#N/A</v>
      </c>
      <c r="O1790" s="48"/>
      <c r="P1790" s="48"/>
    </row>
    <row r="1791" spans="1:16">
      <c r="A1791" s="11" t="e">
        <f t="shared" si="27"/>
        <v>#N/A</v>
      </c>
      <c r="B1791" s="11" t="e">
        <f>VLOOKUP(C1791,'Summation Index'!$A$2:$B$9956,2,FALSE)</f>
        <v>#N/A</v>
      </c>
      <c r="O1791" s="48"/>
      <c r="P1791" s="48"/>
    </row>
    <row r="1792" spans="1:16">
      <c r="A1792" s="11" t="e">
        <f t="shared" si="27"/>
        <v>#N/A</v>
      </c>
      <c r="B1792" s="11" t="e">
        <f>VLOOKUP(C1792,'Summation Index'!$A$2:$B$9956,2,FALSE)</f>
        <v>#N/A</v>
      </c>
      <c r="O1792" s="48"/>
      <c r="P1792" s="48"/>
    </row>
    <row r="1793" spans="1:16">
      <c r="A1793" s="11" t="e">
        <f t="shared" si="27"/>
        <v>#N/A</v>
      </c>
      <c r="B1793" s="11" t="e">
        <f>VLOOKUP(C1793,'Summation Index'!$A$2:$B$9956,2,FALSE)</f>
        <v>#N/A</v>
      </c>
      <c r="O1793" s="48"/>
      <c r="P1793" s="48"/>
    </row>
    <row r="1794" spans="1:16">
      <c r="A1794" s="11" t="e">
        <f t="shared" si="27"/>
        <v>#N/A</v>
      </c>
      <c r="B1794" s="11" t="e">
        <f>VLOOKUP(C1794,'Summation Index'!$A$2:$B$9956,2,FALSE)</f>
        <v>#N/A</v>
      </c>
      <c r="O1794" s="48"/>
      <c r="P1794" s="48"/>
    </row>
    <row r="1795" spans="1:16">
      <c r="A1795" s="11" t="e">
        <f t="shared" si="27"/>
        <v>#N/A</v>
      </c>
      <c r="B1795" s="11" t="e">
        <f>VLOOKUP(C1795,'Summation Index'!$A$2:$B$9956,2,FALSE)</f>
        <v>#N/A</v>
      </c>
      <c r="O1795" s="48"/>
      <c r="P1795" s="48"/>
    </row>
    <row r="1796" spans="1:16">
      <c r="A1796" s="11" t="e">
        <f t="shared" si="27"/>
        <v>#N/A</v>
      </c>
      <c r="B1796" s="11" t="e">
        <f>VLOOKUP(C1796,'Summation Index'!$A$2:$B$9956,2,FALSE)</f>
        <v>#N/A</v>
      </c>
      <c r="O1796" s="48"/>
      <c r="P1796" s="48"/>
    </row>
    <row r="1797" spans="1:16">
      <c r="A1797" s="11" t="e">
        <f t="shared" si="27"/>
        <v>#N/A</v>
      </c>
      <c r="B1797" s="11" t="e">
        <f>VLOOKUP(C1797,'Summation Index'!$A$2:$B$9956,2,FALSE)</f>
        <v>#N/A</v>
      </c>
      <c r="O1797" s="48"/>
      <c r="P1797" s="48"/>
    </row>
    <row r="1798" spans="1:16">
      <c r="A1798" s="11" t="e">
        <f t="shared" si="27"/>
        <v>#N/A</v>
      </c>
      <c r="B1798" s="11" t="e">
        <f>VLOOKUP(C1798,'Summation Index'!$A$2:$B$9956,2,FALSE)</f>
        <v>#N/A</v>
      </c>
      <c r="O1798" s="48"/>
      <c r="P1798" s="48"/>
    </row>
    <row r="1799" spans="1:16">
      <c r="A1799" s="11" t="e">
        <f t="shared" si="27"/>
        <v>#N/A</v>
      </c>
      <c r="B1799" s="11" t="e">
        <f>VLOOKUP(C1799,'Summation Index'!$A$2:$B$9956,2,FALSE)</f>
        <v>#N/A</v>
      </c>
      <c r="O1799" s="48"/>
      <c r="P1799" s="48"/>
    </row>
    <row r="1800" spans="1:16">
      <c r="A1800" s="11" t="e">
        <f t="shared" si="27"/>
        <v>#N/A</v>
      </c>
      <c r="B1800" s="11" t="e">
        <f>VLOOKUP(C1800,'Summation Index'!$A$2:$B$9956,2,FALSE)</f>
        <v>#N/A</v>
      </c>
      <c r="O1800" s="48"/>
      <c r="P1800" s="48"/>
    </row>
    <row r="1801" spans="1:16">
      <c r="A1801" s="11" t="e">
        <f t="shared" si="27"/>
        <v>#N/A</v>
      </c>
      <c r="B1801" s="11" t="e">
        <f>VLOOKUP(C1801,'Summation Index'!$A$2:$B$9956,2,FALSE)</f>
        <v>#N/A</v>
      </c>
      <c r="O1801" s="48"/>
      <c r="P1801" s="48"/>
    </row>
    <row r="1802" spans="1:16">
      <c r="A1802" s="11" t="e">
        <f t="shared" si="27"/>
        <v>#N/A</v>
      </c>
      <c r="B1802" s="11" t="e">
        <f>VLOOKUP(C1802,'Summation Index'!$A$2:$B$9956,2,FALSE)</f>
        <v>#N/A</v>
      </c>
      <c r="O1802" s="48"/>
      <c r="P1802" s="48"/>
    </row>
    <row r="1803" spans="1:16">
      <c r="A1803" s="11" t="e">
        <f t="shared" si="27"/>
        <v>#N/A</v>
      </c>
      <c r="B1803" s="11" t="e">
        <f>VLOOKUP(C1803,'Summation Index'!$A$2:$B$9956,2,FALSE)</f>
        <v>#N/A</v>
      </c>
      <c r="O1803" s="48"/>
      <c r="P1803" s="48"/>
    </row>
    <row r="1804" spans="1:16">
      <c r="A1804" s="11" t="e">
        <f t="shared" si="27"/>
        <v>#N/A</v>
      </c>
      <c r="B1804" s="11" t="e">
        <f>VLOOKUP(C1804,'Summation Index'!$A$2:$B$9956,2,FALSE)</f>
        <v>#N/A</v>
      </c>
      <c r="O1804" s="48"/>
      <c r="P1804" s="48"/>
    </row>
    <row r="1805" spans="1:16">
      <c r="A1805" s="11" t="e">
        <f t="shared" si="27"/>
        <v>#N/A</v>
      </c>
      <c r="B1805" s="11" t="e">
        <f>VLOOKUP(C1805,'Summation Index'!$A$2:$B$9956,2,FALSE)</f>
        <v>#N/A</v>
      </c>
      <c r="O1805" s="48"/>
      <c r="P1805" s="48"/>
    </row>
    <row r="1806" spans="1:16">
      <c r="A1806" s="11" t="e">
        <f t="shared" si="27"/>
        <v>#N/A</v>
      </c>
      <c r="B1806" s="11" t="e">
        <f>VLOOKUP(C1806,'Summation Index'!$A$2:$B$9956,2,FALSE)</f>
        <v>#N/A</v>
      </c>
      <c r="O1806" s="48"/>
      <c r="P1806" s="48"/>
    </row>
    <row r="1807" spans="1:16">
      <c r="A1807" s="11" t="e">
        <f t="shared" ref="A1807:A1870" si="28">B1807&amp;"&amp;"&amp;F1807</f>
        <v>#N/A</v>
      </c>
      <c r="B1807" s="11" t="e">
        <f>VLOOKUP(C1807,'Summation Index'!$A$2:$B$9956,2,FALSE)</f>
        <v>#N/A</v>
      </c>
      <c r="O1807" s="48"/>
      <c r="P1807" s="48"/>
    </row>
    <row r="1808" spans="1:16">
      <c r="A1808" s="11" t="e">
        <f t="shared" si="28"/>
        <v>#N/A</v>
      </c>
      <c r="B1808" s="11" t="e">
        <f>VLOOKUP(C1808,'Summation Index'!$A$2:$B$9956,2,FALSE)</f>
        <v>#N/A</v>
      </c>
      <c r="O1808" s="48"/>
      <c r="P1808" s="48"/>
    </row>
    <row r="1809" spans="1:16">
      <c r="A1809" s="11" t="e">
        <f t="shared" si="28"/>
        <v>#N/A</v>
      </c>
      <c r="B1809" s="11" t="e">
        <f>VLOOKUP(C1809,'Summation Index'!$A$2:$B$9956,2,FALSE)</f>
        <v>#N/A</v>
      </c>
      <c r="O1809" s="48"/>
      <c r="P1809" s="48"/>
    </row>
    <row r="1810" spans="1:16">
      <c r="A1810" s="11" t="e">
        <f t="shared" si="28"/>
        <v>#N/A</v>
      </c>
      <c r="B1810" s="11" t="e">
        <f>VLOOKUP(C1810,'Summation Index'!$A$2:$B$9956,2,FALSE)</f>
        <v>#N/A</v>
      </c>
      <c r="O1810" s="48"/>
      <c r="P1810" s="48"/>
    </row>
    <row r="1811" spans="1:16">
      <c r="A1811" s="11" t="e">
        <f t="shared" si="28"/>
        <v>#N/A</v>
      </c>
      <c r="B1811" s="11" t="e">
        <f>VLOOKUP(C1811,'Summation Index'!$A$2:$B$9956,2,FALSE)</f>
        <v>#N/A</v>
      </c>
      <c r="O1811" s="48"/>
      <c r="P1811" s="48"/>
    </row>
    <row r="1812" spans="1:16">
      <c r="A1812" s="11" t="e">
        <f t="shared" si="28"/>
        <v>#N/A</v>
      </c>
      <c r="B1812" s="11" t="e">
        <f>VLOOKUP(C1812,'Summation Index'!$A$2:$B$9956,2,FALSE)</f>
        <v>#N/A</v>
      </c>
      <c r="O1812" s="48"/>
      <c r="P1812" s="48"/>
    </row>
    <row r="1813" spans="1:16">
      <c r="A1813" s="11" t="e">
        <f t="shared" si="28"/>
        <v>#N/A</v>
      </c>
      <c r="B1813" s="11" t="e">
        <f>VLOOKUP(C1813,'Summation Index'!$A$2:$B$9956,2,FALSE)</f>
        <v>#N/A</v>
      </c>
      <c r="O1813" s="48"/>
      <c r="P1813" s="48"/>
    </row>
    <row r="1814" spans="1:16">
      <c r="A1814" s="11" t="e">
        <f t="shared" si="28"/>
        <v>#N/A</v>
      </c>
      <c r="B1814" s="11" t="e">
        <f>VLOOKUP(C1814,'Summation Index'!$A$2:$B$9956,2,FALSE)</f>
        <v>#N/A</v>
      </c>
      <c r="O1814" s="48"/>
      <c r="P1814" s="48"/>
    </row>
    <row r="1815" spans="1:16">
      <c r="A1815" s="11" t="e">
        <f t="shared" si="28"/>
        <v>#N/A</v>
      </c>
      <c r="B1815" s="11" t="e">
        <f>VLOOKUP(C1815,'Summation Index'!$A$2:$B$9956,2,FALSE)</f>
        <v>#N/A</v>
      </c>
      <c r="O1815" s="48"/>
      <c r="P1815" s="48"/>
    </row>
    <row r="1816" spans="1:16">
      <c r="A1816" s="11" t="e">
        <f t="shared" si="28"/>
        <v>#N/A</v>
      </c>
      <c r="B1816" s="11" t="e">
        <f>VLOOKUP(C1816,'Summation Index'!$A$2:$B$9956,2,FALSE)</f>
        <v>#N/A</v>
      </c>
      <c r="O1816" s="48"/>
      <c r="P1816" s="48"/>
    </row>
    <row r="1817" spans="1:16">
      <c r="A1817" s="11" t="e">
        <f t="shared" si="28"/>
        <v>#N/A</v>
      </c>
      <c r="B1817" s="11" t="e">
        <f>VLOOKUP(C1817,'Summation Index'!$A$2:$B$9956,2,FALSE)</f>
        <v>#N/A</v>
      </c>
      <c r="O1817" s="48"/>
      <c r="P1817" s="48"/>
    </row>
    <row r="1818" spans="1:16">
      <c r="A1818" s="11" t="e">
        <f t="shared" si="28"/>
        <v>#N/A</v>
      </c>
      <c r="B1818" s="11" t="e">
        <f>VLOOKUP(C1818,'Summation Index'!$A$2:$B$9956,2,FALSE)</f>
        <v>#N/A</v>
      </c>
      <c r="O1818" s="48"/>
      <c r="P1818" s="48"/>
    </row>
    <row r="1819" spans="1:16">
      <c r="A1819" s="11" t="e">
        <f t="shared" si="28"/>
        <v>#N/A</v>
      </c>
      <c r="B1819" s="11" t="e">
        <f>VLOOKUP(C1819,'Summation Index'!$A$2:$B$9956,2,FALSE)</f>
        <v>#N/A</v>
      </c>
      <c r="O1819" s="48"/>
      <c r="P1819" s="48"/>
    </row>
    <row r="1820" spans="1:16">
      <c r="A1820" s="11" t="e">
        <f t="shared" si="28"/>
        <v>#N/A</v>
      </c>
      <c r="B1820" s="11" t="e">
        <f>VLOOKUP(C1820,'Summation Index'!$A$2:$B$9956,2,FALSE)</f>
        <v>#N/A</v>
      </c>
      <c r="O1820" s="48"/>
      <c r="P1820" s="48"/>
    </row>
    <row r="1821" spans="1:16">
      <c r="A1821" s="11" t="e">
        <f t="shared" si="28"/>
        <v>#N/A</v>
      </c>
      <c r="B1821" s="11" t="e">
        <f>VLOOKUP(C1821,'Summation Index'!$A$2:$B$9956,2,FALSE)</f>
        <v>#N/A</v>
      </c>
      <c r="O1821" s="48"/>
      <c r="P1821" s="48"/>
    </row>
    <row r="1822" spans="1:16">
      <c r="A1822" s="11" t="e">
        <f t="shared" si="28"/>
        <v>#N/A</v>
      </c>
      <c r="B1822" s="11" t="e">
        <f>VLOOKUP(C1822,'Summation Index'!$A$2:$B$9956,2,FALSE)</f>
        <v>#N/A</v>
      </c>
      <c r="O1822" s="48"/>
      <c r="P1822" s="48"/>
    </row>
    <row r="1823" spans="1:16">
      <c r="A1823" s="11" t="e">
        <f t="shared" si="28"/>
        <v>#N/A</v>
      </c>
      <c r="B1823" s="11" t="e">
        <f>VLOOKUP(C1823,'Summation Index'!$A$2:$B$9956,2,FALSE)</f>
        <v>#N/A</v>
      </c>
      <c r="O1823" s="48"/>
      <c r="P1823" s="48"/>
    </row>
    <row r="1824" spans="1:16">
      <c r="A1824" s="11" t="e">
        <f t="shared" si="28"/>
        <v>#N/A</v>
      </c>
      <c r="B1824" s="11" t="e">
        <f>VLOOKUP(C1824,'Summation Index'!$A$2:$B$9956,2,FALSE)</f>
        <v>#N/A</v>
      </c>
      <c r="O1824" s="48"/>
      <c r="P1824" s="48"/>
    </row>
    <row r="1825" spans="1:16">
      <c r="A1825" s="11" t="e">
        <f t="shared" si="28"/>
        <v>#N/A</v>
      </c>
      <c r="B1825" s="11" t="e">
        <f>VLOOKUP(C1825,'Summation Index'!$A$2:$B$9956,2,FALSE)</f>
        <v>#N/A</v>
      </c>
      <c r="O1825" s="48"/>
      <c r="P1825" s="48"/>
    </row>
    <row r="1826" spans="1:16">
      <c r="A1826" s="11" t="e">
        <f t="shared" si="28"/>
        <v>#N/A</v>
      </c>
      <c r="B1826" s="11" t="e">
        <f>VLOOKUP(C1826,'Summation Index'!$A$2:$B$9956,2,FALSE)</f>
        <v>#N/A</v>
      </c>
      <c r="O1826" s="48"/>
      <c r="P1826" s="48"/>
    </row>
    <row r="1827" spans="1:16">
      <c r="A1827" s="11" t="e">
        <f t="shared" si="28"/>
        <v>#N/A</v>
      </c>
      <c r="B1827" s="11" t="e">
        <f>VLOOKUP(C1827,'Summation Index'!$A$2:$B$9956,2,FALSE)</f>
        <v>#N/A</v>
      </c>
      <c r="O1827" s="48"/>
      <c r="P1827" s="48"/>
    </row>
    <row r="1828" spans="1:16">
      <c r="A1828" s="11" t="e">
        <f t="shared" si="28"/>
        <v>#N/A</v>
      </c>
      <c r="B1828" s="11" t="e">
        <f>VLOOKUP(C1828,'Summation Index'!$A$2:$B$9956,2,FALSE)</f>
        <v>#N/A</v>
      </c>
      <c r="O1828" s="48"/>
      <c r="P1828" s="48"/>
    </row>
    <row r="1829" spans="1:16">
      <c r="A1829" s="11" t="e">
        <f t="shared" si="28"/>
        <v>#N/A</v>
      </c>
      <c r="B1829" s="11" t="e">
        <f>VLOOKUP(C1829,'Summation Index'!$A$2:$B$9956,2,FALSE)</f>
        <v>#N/A</v>
      </c>
      <c r="O1829" s="48"/>
      <c r="P1829" s="48"/>
    </row>
    <row r="1830" spans="1:16">
      <c r="A1830" s="11" t="e">
        <f t="shared" si="28"/>
        <v>#N/A</v>
      </c>
      <c r="B1830" s="11" t="e">
        <f>VLOOKUP(C1830,'Summation Index'!$A$2:$B$9956,2,FALSE)</f>
        <v>#N/A</v>
      </c>
      <c r="O1830" s="48"/>
      <c r="P1830" s="48"/>
    </row>
    <row r="1831" spans="1:16">
      <c r="A1831" s="11" t="e">
        <f t="shared" si="28"/>
        <v>#N/A</v>
      </c>
      <c r="B1831" s="11" t="e">
        <f>VLOOKUP(C1831,'Summation Index'!$A$2:$B$9956,2,FALSE)</f>
        <v>#N/A</v>
      </c>
      <c r="O1831" s="48"/>
      <c r="P1831" s="48"/>
    </row>
    <row r="1832" spans="1:16">
      <c r="A1832" s="11" t="e">
        <f t="shared" si="28"/>
        <v>#N/A</v>
      </c>
      <c r="B1832" s="11" t="e">
        <f>VLOOKUP(C1832,'Summation Index'!$A$2:$B$9956,2,FALSE)</f>
        <v>#N/A</v>
      </c>
      <c r="O1832" s="48"/>
      <c r="P1832" s="48"/>
    </row>
    <row r="1833" spans="1:16">
      <c r="A1833" s="11" t="e">
        <f t="shared" si="28"/>
        <v>#N/A</v>
      </c>
      <c r="B1833" s="11" t="e">
        <f>VLOOKUP(C1833,'Summation Index'!$A$2:$B$9956,2,FALSE)</f>
        <v>#N/A</v>
      </c>
      <c r="O1833" s="48"/>
      <c r="P1833" s="48"/>
    </row>
    <row r="1834" spans="1:16">
      <c r="A1834" s="11" t="e">
        <f t="shared" si="28"/>
        <v>#N/A</v>
      </c>
      <c r="B1834" s="11" t="e">
        <f>VLOOKUP(C1834,'Summation Index'!$A$2:$B$9956,2,FALSE)</f>
        <v>#N/A</v>
      </c>
      <c r="O1834" s="48"/>
      <c r="P1834" s="48"/>
    </row>
    <row r="1835" spans="1:16">
      <c r="A1835" s="11" t="e">
        <f t="shared" si="28"/>
        <v>#N/A</v>
      </c>
      <c r="B1835" s="11" t="e">
        <f>VLOOKUP(C1835,'Summation Index'!$A$2:$B$9956,2,FALSE)</f>
        <v>#N/A</v>
      </c>
      <c r="O1835" s="48"/>
      <c r="P1835" s="48"/>
    </row>
    <row r="1836" spans="1:16">
      <c r="A1836" s="11" t="e">
        <f t="shared" si="28"/>
        <v>#N/A</v>
      </c>
      <c r="B1836" s="11" t="e">
        <f>VLOOKUP(C1836,'Summation Index'!$A$2:$B$9956,2,FALSE)</f>
        <v>#N/A</v>
      </c>
      <c r="O1836" s="48"/>
      <c r="P1836" s="48"/>
    </row>
    <row r="1837" spans="1:16">
      <c r="A1837" s="11" t="e">
        <f t="shared" si="28"/>
        <v>#N/A</v>
      </c>
      <c r="B1837" s="11" t="e">
        <f>VLOOKUP(C1837,'Summation Index'!$A$2:$B$9956,2,FALSE)</f>
        <v>#N/A</v>
      </c>
      <c r="O1837" s="48"/>
      <c r="P1837" s="48"/>
    </row>
    <row r="1838" spans="1:16">
      <c r="A1838" s="11" t="e">
        <f t="shared" si="28"/>
        <v>#N/A</v>
      </c>
      <c r="B1838" s="11" t="e">
        <f>VLOOKUP(C1838,'Summation Index'!$A$2:$B$9956,2,FALSE)</f>
        <v>#N/A</v>
      </c>
      <c r="O1838" s="48"/>
      <c r="P1838" s="48"/>
    </row>
    <row r="1839" spans="1:16">
      <c r="A1839" s="11" t="e">
        <f t="shared" si="28"/>
        <v>#N/A</v>
      </c>
      <c r="B1839" s="11" t="e">
        <f>VLOOKUP(C1839,'Summation Index'!$A$2:$B$9956,2,FALSE)</f>
        <v>#N/A</v>
      </c>
      <c r="O1839" s="48"/>
      <c r="P1839" s="48"/>
    </row>
    <row r="1840" spans="1:16">
      <c r="A1840" s="11" t="e">
        <f t="shared" si="28"/>
        <v>#N/A</v>
      </c>
      <c r="B1840" s="11" t="e">
        <f>VLOOKUP(C1840,'Summation Index'!$A$2:$B$9956,2,FALSE)</f>
        <v>#N/A</v>
      </c>
      <c r="O1840" s="48"/>
      <c r="P1840" s="48"/>
    </row>
    <row r="1841" spans="1:16">
      <c r="A1841" s="11" t="e">
        <f t="shared" si="28"/>
        <v>#N/A</v>
      </c>
      <c r="B1841" s="11" t="e">
        <f>VLOOKUP(C1841,'Summation Index'!$A$2:$B$9956,2,FALSE)</f>
        <v>#N/A</v>
      </c>
      <c r="O1841" s="48"/>
      <c r="P1841" s="48"/>
    </row>
    <row r="1842" spans="1:16">
      <c r="A1842" s="11" t="e">
        <f t="shared" si="28"/>
        <v>#N/A</v>
      </c>
      <c r="B1842" s="11" t="e">
        <f>VLOOKUP(C1842,'Summation Index'!$A$2:$B$9956,2,FALSE)</f>
        <v>#N/A</v>
      </c>
      <c r="O1842" s="48"/>
      <c r="P1842" s="48"/>
    </row>
    <row r="1843" spans="1:16">
      <c r="A1843" s="11" t="e">
        <f t="shared" si="28"/>
        <v>#N/A</v>
      </c>
      <c r="B1843" s="11" t="e">
        <f>VLOOKUP(C1843,'Summation Index'!$A$2:$B$9956,2,FALSE)</f>
        <v>#N/A</v>
      </c>
      <c r="O1843" s="48"/>
      <c r="P1843" s="48"/>
    </row>
    <row r="1844" spans="1:16">
      <c r="A1844" s="11" t="e">
        <f t="shared" si="28"/>
        <v>#N/A</v>
      </c>
      <c r="B1844" s="11" t="e">
        <f>VLOOKUP(C1844,'Summation Index'!$A$2:$B$9956,2,FALSE)</f>
        <v>#N/A</v>
      </c>
      <c r="O1844" s="48"/>
      <c r="P1844" s="48"/>
    </row>
    <row r="1845" spans="1:16">
      <c r="A1845" s="11" t="e">
        <f t="shared" si="28"/>
        <v>#N/A</v>
      </c>
      <c r="B1845" s="11" t="e">
        <f>VLOOKUP(C1845,'Summation Index'!$A$2:$B$9956,2,FALSE)</f>
        <v>#N/A</v>
      </c>
      <c r="O1845" s="48"/>
      <c r="P1845" s="48"/>
    </row>
    <row r="1846" spans="1:16">
      <c r="A1846" s="11" t="e">
        <f t="shared" si="28"/>
        <v>#N/A</v>
      </c>
      <c r="B1846" s="11" t="e">
        <f>VLOOKUP(C1846,'Summation Index'!$A$2:$B$9956,2,FALSE)</f>
        <v>#N/A</v>
      </c>
      <c r="O1846" s="48"/>
      <c r="P1846" s="48"/>
    </row>
    <row r="1847" spans="1:16">
      <c r="A1847" s="11" t="e">
        <f t="shared" si="28"/>
        <v>#N/A</v>
      </c>
      <c r="B1847" s="11" t="e">
        <f>VLOOKUP(C1847,'Summation Index'!$A$2:$B$9956,2,FALSE)</f>
        <v>#N/A</v>
      </c>
      <c r="O1847" s="48"/>
      <c r="P1847" s="48"/>
    </row>
    <row r="1848" spans="1:16">
      <c r="A1848" s="11" t="e">
        <f t="shared" si="28"/>
        <v>#N/A</v>
      </c>
      <c r="B1848" s="11" t="e">
        <f>VLOOKUP(C1848,'Summation Index'!$A$2:$B$9956,2,FALSE)</f>
        <v>#N/A</v>
      </c>
      <c r="O1848" s="48"/>
      <c r="P1848" s="48"/>
    </row>
    <row r="1849" spans="1:16">
      <c r="A1849" s="11" t="e">
        <f t="shared" si="28"/>
        <v>#N/A</v>
      </c>
      <c r="B1849" s="11" t="e">
        <f>VLOOKUP(C1849,'Summation Index'!$A$2:$B$9956,2,FALSE)</f>
        <v>#N/A</v>
      </c>
      <c r="O1849" s="48"/>
      <c r="P1849" s="48"/>
    </row>
    <row r="1850" spans="1:16">
      <c r="A1850" s="11" t="e">
        <f t="shared" si="28"/>
        <v>#N/A</v>
      </c>
      <c r="B1850" s="11" t="e">
        <f>VLOOKUP(C1850,'Summation Index'!$A$2:$B$9956,2,FALSE)</f>
        <v>#N/A</v>
      </c>
      <c r="O1850" s="48"/>
      <c r="P1850" s="48"/>
    </row>
    <row r="1851" spans="1:16">
      <c r="A1851" s="11" t="e">
        <f t="shared" si="28"/>
        <v>#N/A</v>
      </c>
      <c r="B1851" s="11" t="e">
        <f>VLOOKUP(C1851,'Summation Index'!$A$2:$B$9956,2,FALSE)</f>
        <v>#N/A</v>
      </c>
      <c r="O1851" s="48"/>
      <c r="P1851" s="48"/>
    </row>
    <row r="1852" spans="1:16">
      <c r="A1852" s="11" t="e">
        <f t="shared" si="28"/>
        <v>#N/A</v>
      </c>
      <c r="B1852" s="11" t="e">
        <f>VLOOKUP(C1852,'Summation Index'!$A$2:$B$9956,2,FALSE)</f>
        <v>#N/A</v>
      </c>
      <c r="O1852" s="48"/>
      <c r="P1852" s="48"/>
    </row>
    <row r="1853" spans="1:16">
      <c r="A1853" s="11" t="e">
        <f t="shared" si="28"/>
        <v>#N/A</v>
      </c>
      <c r="B1853" s="11" t="e">
        <f>VLOOKUP(C1853,'Summation Index'!$A$2:$B$9956,2,FALSE)</f>
        <v>#N/A</v>
      </c>
      <c r="O1853" s="48"/>
      <c r="P1853" s="48"/>
    </row>
    <row r="1854" spans="1:16">
      <c r="A1854" s="11" t="e">
        <f t="shared" si="28"/>
        <v>#N/A</v>
      </c>
      <c r="B1854" s="11" t="e">
        <f>VLOOKUP(C1854,'Summation Index'!$A$2:$B$9956,2,FALSE)</f>
        <v>#N/A</v>
      </c>
      <c r="O1854" s="48"/>
      <c r="P1854" s="48"/>
    </row>
    <row r="1855" spans="1:16">
      <c r="A1855" s="11" t="e">
        <f t="shared" si="28"/>
        <v>#N/A</v>
      </c>
      <c r="B1855" s="11" t="e">
        <f>VLOOKUP(C1855,'Summation Index'!$A$2:$B$9956,2,FALSE)</f>
        <v>#N/A</v>
      </c>
      <c r="O1855" s="48"/>
      <c r="P1855" s="48"/>
    </row>
    <row r="1856" spans="1:16">
      <c r="A1856" s="11" t="e">
        <f t="shared" si="28"/>
        <v>#N/A</v>
      </c>
      <c r="B1856" s="11" t="e">
        <f>VLOOKUP(C1856,'Summation Index'!$A$2:$B$9956,2,FALSE)</f>
        <v>#N/A</v>
      </c>
      <c r="O1856" s="48"/>
      <c r="P1856" s="48"/>
    </row>
    <row r="1857" spans="1:16">
      <c r="A1857" s="11" t="e">
        <f t="shared" si="28"/>
        <v>#N/A</v>
      </c>
      <c r="B1857" s="11" t="e">
        <f>VLOOKUP(C1857,'Summation Index'!$A$2:$B$9956,2,FALSE)</f>
        <v>#N/A</v>
      </c>
      <c r="O1857" s="48"/>
      <c r="P1857" s="48"/>
    </row>
    <row r="1858" spans="1:16">
      <c r="A1858" s="11" t="e">
        <f t="shared" si="28"/>
        <v>#N/A</v>
      </c>
      <c r="B1858" s="11" t="e">
        <f>VLOOKUP(C1858,'Summation Index'!$A$2:$B$9956,2,FALSE)</f>
        <v>#N/A</v>
      </c>
      <c r="O1858" s="48"/>
      <c r="P1858" s="48"/>
    </row>
    <row r="1859" spans="1:16">
      <c r="A1859" s="11" t="e">
        <f t="shared" si="28"/>
        <v>#N/A</v>
      </c>
      <c r="B1859" s="11" t="e">
        <f>VLOOKUP(C1859,'Summation Index'!$A$2:$B$9956,2,FALSE)</f>
        <v>#N/A</v>
      </c>
      <c r="O1859" s="48"/>
      <c r="P1859" s="48"/>
    </row>
    <row r="1860" spans="1:16">
      <c r="A1860" s="11" t="e">
        <f t="shared" si="28"/>
        <v>#N/A</v>
      </c>
      <c r="B1860" s="11" t="e">
        <f>VLOOKUP(C1860,'Summation Index'!$A$2:$B$9956,2,FALSE)</f>
        <v>#N/A</v>
      </c>
      <c r="O1860" s="48"/>
      <c r="P1860" s="48"/>
    </row>
    <row r="1861" spans="1:16">
      <c r="A1861" s="11" t="e">
        <f t="shared" si="28"/>
        <v>#N/A</v>
      </c>
      <c r="B1861" s="11" t="e">
        <f>VLOOKUP(C1861,'Summation Index'!$A$2:$B$9956,2,FALSE)</f>
        <v>#N/A</v>
      </c>
      <c r="O1861" s="48"/>
      <c r="P1861" s="48"/>
    </row>
    <row r="1862" spans="1:16">
      <c r="A1862" s="11" t="e">
        <f t="shared" si="28"/>
        <v>#N/A</v>
      </c>
      <c r="B1862" s="11" t="e">
        <f>VLOOKUP(C1862,'Summation Index'!$A$2:$B$9956,2,FALSE)</f>
        <v>#N/A</v>
      </c>
      <c r="O1862" s="48"/>
      <c r="P1862" s="48"/>
    </row>
    <row r="1863" spans="1:16">
      <c r="A1863" s="11" t="e">
        <f t="shared" si="28"/>
        <v>#N/A</v>
      </c>
      <c r="B1863" s="11" t="e">
        <f>VLOOKUP(C1863,'Summation Index'!$A$2:$B$9956,2,FALSE)</f>
        <v>#N/A</v>
      </c>
      <c r="O1863" s="48"/>
      <c r="P1863" s="48"/>
    </row>
    <row r="1864" spans="1:16">
      <c r="A1864" s="11" t="e">
        <f t="shared" si="28"/>
        <v>#N/A</v>
      </c>
      <c r="B1864" s="11" t="e">
        <f>VLOOKUP(C1864,'Summation Index'!$A$2:$B$9956,2,FALSE)</f>
        <v>#N/A</v>
      </c>
      <c r="O1864" s="48"/>
      <c r="P1864" s="48"/>
    </row>
    <row r="1865" spans="1:16">
      <c r="A1865" s="11" t="e">
        <f t="shared" si="28"/>
        <v>#N/A</v>
      </c>
      <c r="B1865" s="11" t="e">
        <f>VLOOKUP(C1865,'Summation Index'!$A$2:$B$9956,2,FALSE)</f>
        <v>#N/A</v>
      </c>
      <c r="O1865" s="48"/>
      <c r="P1865" s="48"/>
    </row>
    <row r="1866" spans="1:16">
      <c r="A1866" s="11" t="e">
        <f t="shared" si="28"/>
        <v>#N/A</v>
      </c>
      <c r="B1866" s="11" t="e">
        <f>VLOOKUP(C1866,'Summation Index'!$A$2:$B$9956,2,FALSE)</f>
        <v>#N/A</v>
      </c>
      <c r="O1866" s="48"/>
      <c r="P1866" s="48"/>
    </row>
    <row r="1867" spans="1:16">
      <c r="A1867" s="11" t="e">
        <f t="shared" si="28"/>
        <v>#N/A</v>
      </c>
      <c r="B1867" s="11" t="e">
        <f>VLOOKUP(C1867,'Summation Index'!$A$2:$B$9956,2,FALSE)</f>
        <v>#N/A</v>
      </c>
      <c r="O1867" s="48"/>
      <c r="P1867" s="48"/>
    </row>
    <row r="1868" spans="1:16">
      <c r="A1868" s="11" t="e">
        <f t="shared" si="28"/>
        <v>#N/A</v>
      </c>
      <c r="B1868" s="11" t="e">
        <f>VLOOKUP(C1868,'Summation Index'!$A$2:$B$9956,2,FALSE)</f>
        <v>#N/A</v>
      </c>
      <c r="O1868" s="48"/>
      <c r="P1868" s="48"/>
    </row>
    <row r="1869" spans="1:16">
      <c r="A1869" s="11" t="e">
        <f t="shared" si="28"/>
        <v>#N/A</v>
      </c>
      <c r="B1869" s="11" t="e">
        <f>VLOOKUP(C1869,'Summation Index'!$A$2:$B$9956,2,FALSE)</f>
        <v>#N/A</v>
      </c>
      <c r="O1869" s="48"/>
      <c r="P1869" s="48"/>
    </row>
    <row r="1870" spans="1:16">
      <c r="A1870" s="11" t="e">
        <f t="shared" si="28"/>
        <v>#N/A</v>
      </c>
      <c r="B1870" s="11" t="e">
        <f>VLOOKUP(C1870,'Summation Index'!$A$2:$B$9956,2,FALSE)</f>
        <v>#N/A</v>
      </c>
      <c r="O1870" s="48"/>
      <c r="P1870" s="48"/>
    </row>
    <row r="1871" spans="1:16">
      <c r="A1871" s="11" t="e">
        <f t="shared" ref="A1871:A1934" si="29">B1871&amp;"&amp;"&amp;F1871</f>
        <v>#N/A</v>
      </c>
      <c r="B1871" s="11" t="e">
        <f>VLOOKUP(C1871,'Summation Index'!$A$2:$B$9956,2,FALSE)</f>
        <v>#N/A</v>
      </c>
      <c r="O1871" s="48"/>
      <c r="P1871" s="48"/>
    </row>
    <row r="1872" spans="1:16">
      <c r="A1872" s="11" t="e">
        <f t="shared" si="29"/>
        <v>#N/A</v>
      </c>
      <c r="B1872" s="11" t="e">
        <f>VLOOKUP(C1872,'Summation Index'!$A$2:$B$9956,2,FALSE)</f>
        <v>#N/A</v>
      </c>
      <c r="O1872" s="48"/>
      <c r="P1872" s="48"/>
    </row>
    <row r="1873" spans="1:16">
      <c r="A1873" s="11" t="e">
        <f t="shared" si="29"/>
        <v>#N/A</v>
      </c>
      <c r="B1873" s="11" t="e">
        <f>VLOOKUP(C1873,'Summation Index'!$A$2:$B$9956,2,FALSE)</f>
        <v>#N/A</v>
      </c>
      <c r="O1873" s="48"/>
      <c r="P1873" s="48"/>
    </row>
    <row r="1874" spans="1:16">
      <c r="A1874" s="11" t="e">
        <f t="shared" si="29"/>
        <v>#N/A</v>
      </c>
      <c r="B1874" s="11" t="e">
        <f>VLOOKUP(C1874,'Summation Index'!$A$2:$B$9956,2,FALSE)</f>
        <v>#N/A</v>
      </c>
      <c r="O1874" s="48"/>
      <c r="P1874" s="48"/>
    </row>
    <row r="1875" spans="1:16">
      <c r="A1875" s="11" t="e">
        <f t="shared" si="29"/>
        <v>#N/A</v>
      </c>
      <c r="B1875" s="11" t="e">
        <f>VLOOKUP(C1875,'Summation Index'!$A$2:$B$9956,2,FALSE)</f>
        <v>#N/A</v>
      </c>
      <c r="O1875" s="48"/>
      <c r="P1875" s="48"/>
    </row>
    <row r="1876" spans="1:16">
      <c r="A1876" s="11" t="e">
        <f t="shared" si="29"/>
        <v>#N/A</v>
      </c>
      <c r="B1876" s="11" t="e">
        <f>VLOOKUP(C1876,'Summation Index'!$A$2:$B$9956,2,FALSE)</f>
        <v>#N/A</v>
      </c>
      <c r="O1876" s="48"/>
      <c r="P1876" s="48"/>
    </row>
    <row r="1877" spans="1:16">
      <c r="A1877" s="11" t="e">
        <f t="shared" si="29"/>
        <v>#N/A</v>
      </c>
      <c r="B1877" s="11" t="e">
        <f>VLOOKUP(C1877,'Summation Index'!$A$2:$B$9956,2,FALSE)</f>
        <v>#N/A</v>
      </c>
      <c r="O1877" s="48"/>
      <c r="P1877" s="48"/>
    </row>
    <row r="1878" spans="1:16">
      <c r="A1878" s="11" t="e">
        <f t="shared" si="29"/>
        <v>#N/A</v>
      </c>
      <c r="B1878" s="11" t="e">
        <f>VLOOKUP(C1878,'Summation Index'!$A$2:$B$9956,2,FALSE)</f>
        <v>#N/A</v>
      </c>
      <c r="O1878" s="48"/>
      <c r="P1878" s="48"/>
    </row>
    <row r="1879" spans="1:16">
      <c r="A1879" s="11" t="e">
        <f t="shared" si="29"/>
        <v>#N/A</v>
      </c>
      <c r="B1879" s="11" t="e">
        <f>VLOOKUP(C1879,'Summation Index'!$A$2:$B$9956,2,FALSE)</f>
        <v>#N/A</v>
      </c>
      <c r="O1879" s="48"/>
      <c r="P1879" s="48"/>
    </row>
    <row r="1880" spans="1:16">
      <c r="A1880" s="11" t="e">
        <f t="shared" si="29"/>
        <v>#N/A</v>
      </c>
      <c r="B1880" s="11" t="e">
        <f>VLOOKUP(C1880,'Summation Index'!$A$2:$B$9956,2,FALSE)</f>
        <v>#N/A</v>
      </c>
      <c r="O1880" s="48"/>
      <c r="P1880" s="48"/>
    </row>
    <row r="1881" spans="1:16">
      <c r="A1881" s="11" t="e">
        <f t="shared" si="29"/>
        <v>#N/A</v>
      </c>
      <c r="B1881" s="11" t="e">
        <f>VLOOKUP(C1881,'Summation Index'!$A$2:$B$9956,2,FALSE)</f>
        <v>#N/A</v>
      </c>
      <c r="O1881" s="48"/>
      <c r="P1881" s="48"/>
    </row>
    <row r="1882" spans="1:16">
      <c r="A1882" s="11" t="e">
        <f t="shared" si="29"/>
        <v>#N/A</v>
      </c>
      <c r="B1882" s="11" t="e">
        <f>VLOOKUP(C1882,'Summation Index'!$A$2:$B$9956,2,FALSE)</f>
        <v>#N/A</v>
      </c>
      <c r="O1882" s="48"/>
      <c r="P1882" s="48"/>
    </row>
    <row r="1883" spans="1:16">
      <c r="A1883" s="11" t="e">
        <f t="shared" si="29"/>
        <v>#N/A</v>
      </c>
      <c r="B1883" s="11" t="e">
        <f>VLOOKUP(C1883,'Summation Index'!$A$2:$B$9956,2,FALSE)</f>
        <v>#N/A</v>
      </c>
      <c r="O1883" s="48"/>
      <c r="P1883" s="48"/>
    </row>
    <row r="1884" spans="1:16">
      <c r="A1884" s="11" t="e">
        <f t="shared" si="29"/>
        <v>#N/A</v>
      </c>
      <c r="B1884" s="11" t="e">
        <f>VLOOKUP(C1884,'Summation Index'!$A$2:$B$9956,2,FALSE)</f>
        <v>#N/A</v>
      </c>
      <c r="O1884" s="48"/>
      <c r="P1884" s="48"/>
    </row>
    <row r="1885" spans="1:16">
      <c r="A1885" s="11" t="e">
        <f t="shared" si="29"/>
        <v>#N/A</v>
      </c>
      <c r="B1885" s="11" t="e">
        <f>VLOOKUP(C1885,'Summation Index'!$A$2:$B$9956,2,FALSE)</f>
        <v>#N/A</v>
      </c>
      <c r="O1885" s="48"/>
      <c r="P1885" s="48"/>
    </row>
    <row r="1886" spans="1:16">
      <c r="A1886" s="11" t="e">
        <f t="shared" si="29"/>
        <v>#N/A</v>
      </c>
      <c r="B1886" s="11" t="e">
        <f>VLOOKUP(C1886,'Summation Index'!$A$2:$B$9956,2,FALSE)</f>
        <v>#N/A</v>
      </c>
      <c r="O1886" s="48"/>
      <c r="P1886" s="48"/>
    </row>
    <row r="1887" spans="1:16">
      <c r="A1887" s="11" t="e">
        <f t="shared" si="29"/>
        <v>#N/A</v>
      </c>
      <c r="B1887" s="11" t="e">
        <f>VLOOKUP(C1887,'Summation Index'!$A$2:$B$9956,2,FALSE)</f>
        <v>#N/A</v>
      </c>
      <c r="O1887" s="48"/>
      <c r="P1887" s="48"/>
    </row>
    <row r="1888" spans="1:16">
      <c r="A1888" s="11" t="e">
        <f t="shared" si="29"/>
        <v>#N/A</v>
      </c>
      <c r="B1888" s="11" t="e">
        <f>VLOOKUP(C1888,'Summation Index'!$A$2:$B$9956,2,FALSE)</f>
        <v>#N/A</v>
      </c>
      <c r="O1888" s="48"/>
      <c r="P1888" s="48"/>
    </row>
    <row r="1889" spans="1:16">
      <c r="A1889" s="11" t="e">
        <f t="shared" si="29"/>
        <v>#N/A</v>
      </c>
      <c r="B1889" s="11" t="e">
        <f>VLOOKUP(C1889,'Summation Index'!$A$2:$B$9956,2,FALSE)</f>
        <v>#N/A</v>
      </c>
      <c r="O1889" s="48"/>
      <c r="P1889" s="48"/>
    </row>
    <row r="1890" spans="1:16">
      <c r="A1890" s="11" t="e">
        <f t="shared" si="29"/>
        <v>#N/A</v>
      </c>
      <c r="B1890" s="11" t="e">
        <f>VLOOKUP(C1890,'Summation Index'!$A$2:$B$9956,2,FALSE)</f>
        <v>#N/A</v>
      </c>
      <c r="O1890" s="48"/>
      <c r="P1890" s="48"/>
    </row>
    <row r="1891" spans="1:16">
      <c r="A1891" s="11" t="e">
        <f t="shared" si="29"/>
        <v>#N/A</v>
      </c>
      <c r="B1891" s="11" t="e">
        <f>VLOOKUP(C1891,'Summation Index'!$A$2:$B$9956,2,FALSE)</f>
        <v>#N/A</v>
      </c>
      <c r="O1891" s="48"/>
      <c r="P1891" s="48"/>
    </row>
    <row r="1892" spans="1:16">
      <c r="A1892" s="11" t="e">
        <f t="shared" si="29"/>
        <v>#N/A</v>
      </c>
      <c r="B1892" s="11" t="e">
        <f>VLOOKUP(C1892,'Summation Index'!$A$2:$B$9956,2,FALSE)</f>
        <v>#N/A</v>
      </c>
      <c r="O1892" s="48"/>
      <c r="P1892" s="48"/>
    </row>
    <row r="1893" spans="1:16">
      <c r="A1893" s="11" t="e">
        <f t="shared" si="29"/>
        <v>#N/A</v>
      </c>
      <c r="B1893" s="11" t="e">
        <f>VLOOKUP(C1893,'Summation Index'!$A$2:$B$9956,2,FALSE)</f>
        <v>#N/A</v>
      </c>
      <c r="O1893" s="48"/>
      <c r="P1893" s="48"/>
    </row>
    <row r="1894" spans="1:16">
      <c r="A1894" s="11" t="e">
        <f t="shared" si="29"/>
        <v>#N/A</v>
      </c>
      <c r="B1894" s="11" t="e">
        <f>VLOOKUP(C1894,'Summation Index'!$A$2:$B$9956,2,FALSE)</f>
        <v>#N/A</v>
      </c>
      <c r="O1894" s="48"/>
      <c r="P1894" s="48"/>
    </row>
    <row r="1895" spans="1:16">
      <c r="A1895" s="11" t="e">
        <f t="shared" si="29"/>
        <v>#N/A</v>
      </c>
      <c r="B1895" s="11" t="e">
        <f>VLOOKUP(C1895,'Summation Index'!$A$2:$B$9956,2,FALSE)</f>
        <v>#N/A</v>
      </c>
      <c r="O1895" s="48"/>
      <c r="P1895" s="48"/>
    </row>
    <row r="1896" spans="1:16">
      <c r="A1896" s="11" t="e">
        <f t="shared" si="29"/>
        <v>#N/A</v>
      </c>
      <c r="B1896" s="11" t="e">
        <f>VLOOKUP(C1896,'Summation Index'!$A$2:$B$9956,2,FALSE)</f>
        <v>#N/A</v>
      </c>
      <c r="O1896" s="48"/>
      <c r="P1896" s="48"/>
    </row>
    <row r="1897" spans="1:16">
      <c r="A1897" s="11" t="e">
        <f t="shared" si="29"/>
        <v>#N/A</v>
      </c>
      <c r="B1897" s="11" t="e">
        <f>VLOOKUP(C1897,'Summation Index'!$A$2:$B$9956,2,FALSE)</f>
        <v>#N/A</v>
      </c>
      <c r="O1897" s="48"/>
      <c r="P1897" s="48"/>
    </row>
    <row r="1898" spans="1:16">
      <c r="A1898" s="11" t="e">
        <f t="shared" si="29"/>
        <v>#N/A</v>
      </c>
      <c r="B1898" s="11" t="e">
        <f>VLOOKUP(C1898,'Summation Index'!$A$2:$B$9956,2,FALSE)</f>
        <v>#N/A</v>
      </c>
      <c r="O1898" s="48"/>
      <c r="P1898" s="48"/>
    </row>
    <row r="1899" spans="1:16">
      <c r="A1899" s="11" t="e">
        <f t="shared" si="29"/>
        <v>#N/A</v>
      </c>
      <c r="B1899" s="11" t="e">
        <f>VLOOKUP(C1899,'Summation Index'!$A$2:$B$9956,2,FALSE)</f>
        <v>#N/A</v>
      </c>
      <c r="O1899" s="48"/>
      <c r="P1899" s="48"/>
    </row>
    <row r="1900" spans="1:16">
      <c r="A1900" s="11" t="e">
        <f t="shared" si="29"/>
        <v>#N/A</v>
      </c>
      <c r="B1900" s="11" t="e">
        <f>VLOOKUP(C1900,'Summation Index'!$A$2:$B$9956,2,FALSE)</f>
        <v>#N/A</v>
      </c>
      <c r="O1900" s="48"/>
      <c r="P1900" s="48"/>
    </row>
    <row r="1901" spans="1:16">
      <c r="A1901" s="11" t="e">
        <f t="shared" si="29"/>
        <v>#N/A</v>
      </c>
      <c r="B1901" s="11" t="e">
        <f>VLOOKUP(C1901,'Summation Index'!$A$2:$B$9956,2,FALSE)</f>
        <v>#N/A</v>
      </c>
      <c r="O1901" s="48"/>
      <c r="P1901" s="48"/>
    </row>
    <row r="1902" spans="1:16">
      <c r="A1902" s="11" t="e">
        <f t="shared" si="29"/>
        <v>#N/A</v>
      </c>
      <c r="B1902" s="11" t="e">
        <f>VLOOKUP(C1902,'Summation Index'!$A$2:$B$9956,2,FALSE)</f>
        <v>#N/A</v>
      </c>
      <c r="O1902" s="48"/>
      <c r="P1902" s="48"/>
    </row>
    <row r="1903" spans="1:16">
      <c r="A1903" s="11" t="e">
        <f t="shared" si="29"/>
        <v>#N/A</v>
      </c>
      <c r="B1903" s="11" t="e">
        <f>VLOOKUP(C1903,'Summation Index'!$A$2:$B$9956,2,FALSE)</f>
        <v>#N/A</v>
      </c>
      <c r="O1903" s="48"/>
      <c r="P1903" s="48"/>
    </row>
    <row r="1904" spans="1:16">
      <c r="A1904" s="11" t="e">
        <f t="shared" si="29"/>
        <v>#N/A</v>
      </c>
      <c r="B1904" s="11" t="e">
        <f>VLOOKUP(C1904,'Summation Index'!$A$2:$B$9956,2,FALSE)</f>
        <v>#N/A</v>
      </c>
      <c r="O1904" s="48"/>
      <c r="P1904" s="48"/>
    </row>
    <row r="1905" spans="1:16">
      <c r="A1905" s="11" t="e">
        <f t="shared" si="29"/>
        <v>#N/A</v>
      </c>
      <c r="B1905" s="11" t="e">
        <f>VLOOKUP(C1905,'Summation Index'!$A$2:$B$9956,2,FALSE)</f>
        <v>#N/A</v>
      </c>
      <c r="O1905" s="48"/>
      <c r="P1905" s="48"/>
    </row>
    <row r="1906" spans="1:16">
      <c r="A1906" s="11" t="e">
        <f t="shared" si="29"/>
        <v>#N/A</v>
      </c>
      <c r="B1906" s="11" t="e">
        <f>VLOOKUP(C1906,'Summation Index'!$A$2:$B$9956,2,FALSE)</f>
        <v>#N/A</v>
      </c>
      <c r="O1906" s="48"/>
      <c r="P1906" s="48"/>
    </row>
    <row r="1907" spans="1:16">
      <c r="A1907" s="11" t="e">
        <f t="shared" si="29"/>
        <v>#N/A</v>
      </c>
      <c r="B1907" s="11" t="e">
        <f>VLOOKUP(C1907,'Summation Index'!$A$2:$B$9956,2,FALSE)</f>
        <v>#N/A</v>
      </c>
      <c r="O1907" s="48"/>
      <c r="P1907" s="48"/>
    </row>
    <row r="1908" spans="1:16">
      <c r="A1908" s="11" t="e">
        <f t="shared" si="29"/>
        <v>#N/A</v>
      </c>
      <c r="B1908" s="11" t="e">
        <f>VLOOKUP(C1908,'Summation Index'!$A$2:$B$9956,2,FALSE)</f>
        <v>#N/A</v>
      </c>
      <c r="O1908" s="48"/>
      <c r="P1908" s="48"/>
    </row>
    <row r="1909" spans="1:16">
      <c r="A1909" s="11" t="e">
        <f t="shared" si="29"/>
        <v>#N/A</v>
      </c>
      <c r="B1909" s="11" t="e">
        <f>VLOOKUP(C1909,'Summation Index'!$A$2:$B$9956,2,FALSE)</f>
        <v>#N/A</v>
      </c>
      <c r="O1909" s="48"/>
      <c r="P1909" s="48"/>
    </row>
    <row r="1910" spans="1:16">
      <c r="A1910" s="11" t="e">
        <f t="shared" si="29"/>
        <v>#N/A</v>
      </c>
      <c r="B1910" s="11" t="e">
        <f>VLOOKUP(C1910,'Summation Index'!$A$2:$B$9956,2,FALSE)</f>
        <v>#N/A</v>
      </c>
      <c r="O1910" s="48"/>
      <c r="P1910" s="48"/>
    </row>
    <row r="1911" spans="1:16">
      <c r="A1911" s="11" t="e">
        <f t="shared" si="29"/>
        <v>#N/A</v>
      </c>
      <c r="B1911" s="11" t="e">
        <f>VLOOKUP(C1911,'Summation Index'!$A$2:$B$9956,2,FALSE)</f>
        <v>#N/A</v>
      </c>
      <c r="O1911" s="48"/>
      <c r="P1911" s="48"/>
    </row>
    <row r="1912" spans="1:16">
      <c r="A1912" s="11" t="e">
        <f t="shared" si="29"/>
        <v>#N/A</v>
      </c>
      <c r="B1912" s="11" t="e">
        <f>VLOOKUP(C1912,'Summation Index'!$A$2:$B$9956,2,FALSE)</f>
        <v>#N/A</v>
      </c>
      <c r="O1912" s="48"/>
      <c r="P1912" s="48"/>
    </row>
    <row r="1913" spans="1:16">
      <c r="A1913" s="11" t="e">
        <f t="shared" si="29"/>
        <v>#N/A</v>
      </c>
      <c r="B1913" s="11" t="e">
        <f>VLOOKUP(C1913,'Summation Index'!$A$2:$B$9956,2,FALSE)</f>
        <v>#N/A</v>
      </c>
      <c r="O1913" s="48"/>
      <c r="P1913" s="48"/>
    </row>
    <row r="1914" spans="1:16">
      <c r="A1914" s="11" t="e">
        <f t="shared" si="29"/>
        <v>#N/A</v>
      </c>
      <c r="B1914" s="11" t="e">
        <f>VLOOKUP(C1914,'Summation Index'!$A$2:$B$9956,2,FALSE)</f>
        <v>#N/A</v>
      </c>
      <c r="O1914" s="48"/>
      <c r="P1914" s="48"/>
    </row>
    <row r="1915" spans="1:16">
      <c r="A1915" s="11" t="e">
        <f t="shared" si="29"/>
        <v>#N/A</v>
      </c>
      <c r="B1915" s="11" t="e">
        <f>VLOOKUP(C1915,'Summation Index'!$A$2:$B$9956,2,FALSE)</f>
        <v>#N/A</v>
      </c>
      <c r="O1915" s="48"/>
      <c r="P1915" s="48"/>
    </row>
    <row r="1916" spans="1:16">
      <c r="A1916" s="11" t="e">
        <f t="shared" si="29"/>
        <v>#N/A</v>
      </c>
      <c r="B1916" s="11" t="e">
        <f>VLOOKUP(C1916,'Summation Index'!$A$2:$B$9956,2,FALSE)</f>
        <v>#N/A</v>
      </c>
      <c r="O1916" s="48"/>
      <c r="P1916" s="48"/>
    </row>
    <row r="1917" spans="1:16">
      <c r="A1917" s="11" t="e">
        <f t="shared" si="29"/>
        <v>#N/A</v>
      </c>
      <c r="B1917" s="11" t="e">
        <f>VLOOKUP(C1917,'Summation Index'!$A$2:$B$9956,2,FALSE)</f>
        <v>#N/A</v>
      </c>
      <c r="O1917" s="48"/>
      <c r="P1917" s="48"/>
    </row>
    <row r="1918" spans="1:16">
      <c r="A1918" s="11" t="e">
        <f t="shared" si="29"/>
        <v>#N/A</v>
      </c>
      <c r="B1918" s="11" t="e">
        <f>VLOOKUP(C1918,'Summation Index'!$A$2:$B$9956,2,FALSE)</f>
        <v>#N/A</v>
      </c>
      <c r="O1918" s="48"/>
      <c r="P1918" s="48"/>
    </row>
    <row r="1919" spans="1:16">
      <c r="A1919" s="11" t="e">
        <f t="shared" si="29"/>
        <v>#N/A</v>
      </c>
      <c r="B1919" s="11" t="e">
        <f>VLOOKUP(C1919,'Summation Index'!$A$2:$B$9956,2,FALSE)</f>
        <v>#N/A</v>
      </c>
      <c r="O1919" s="48"/>
      <c r="P1919" s="48"/>
    </row>
    <row r="1920" spans="1:16">
      <c r="A1920" s="11" t="e">
        <f t="shared" si="29"/>
        <v>#N/A</v>
      </c>
      <c r="B1920" s="11" t="e">
        <f>VLOOKUP(C1920,'Summation Index'!$A$2:$B$9956,2,FALSE)</f>
        <v>#N/A</v>
      </c>
      <c r="O1920" s="48"/>
      <c r="P1920" s="48"/>
    </row>
    <row r="1921" spans="1:16">
      <c r="A1921" s="11" t="e">
        <f t="shared" si="29"/>
        <v>#N/A</v>
      </c>
      <c r="B1921" s="11" t="e">
        <f>VLOOKUP(C1921,'Summation Index'!$A$2:$B$9956,2,FALSE)</f>
        <v>#N/A</v>
      </c>
      <c r="O1921" s="48"/>
      <c r="P1921" s="48"/>
    </row>
    <row r="1922" spans="1:16">
      <c r="A1922" s="11" t="e">
        <f t="shared" si="29"/>
        <v>#N/A</v>
      </c>
      <c r="B1922" s="11" t="e">
        <f>VLOOKUP(C1922,'Summation Index'!$A$2:$B$9956,2,FALSE)</f>
        <v>#N/A</v>
      </c>
      <c r="O1922" s="48"/>
      <c r="P1922" s="48"/>
    </row>
    <row r="1923" spans="1:16">
      <c r="A1923" s="11" t="e">
        <f t="shared" si="29"/>
        <v>#N/A</v>
      </c>
      <c r="B1923" s="11" t="e">
        <f>VLOOKUP(C1923,'Summation Index'!$A$2:$B$9956,2,FALSE)</f>
        <v>#N/A</v>
      </c>
      <c r="O1923" s="48"/>
      <c r="P1923" s="48"/>
    </row>
    <row r="1924" spans="1:16">
      <c r="A1924" s="11" t="e">
        <f t="shared" si="29"/>
        <v>#N/A</v>
      </c>
      <c r="B1924" s="11" t="e">
        <f>VLOOKUP(C1924,'Summation Index'!$A$2:$B$9956,2,FALSE)</f>
        <v>#N/A</v>
      </c>
      <c r="O1924" s="48"/>
      <c r="P1924" s="48"/>
    </row>
    <row r="1925" spans="1:16">
      <c r="A1925" s="11" t="e">
        <f t="shared" si="29"/>
        <v>#N/A</v>
      </c>
      <c r="B1925" s="11" t="e">
        <f>VLOOKUP(C1925,'Summation Index'!$A$2:$B$9956,2,FALSE)</f>
        <v>#N/A</v>
      </c>
      <c r="O1925" s="48"/>
      <c r="P1925" s="48"/>
    </row>
    <row r="1926" spans="1:16">
      <c r="A1926" s="11" t="e">
        <f t="shared" si="29"/>
        <v>#N/A</v>
      </c>
      <c r="B1926" s="11" t="e">
        <f>VLOOKUP(C1926,'Summation Index'!$A$2:$B$9956,2,FALSE)</f>
        <v>#N/A</v>
      </c>
      <c r="O1926" s="48"/>
      <c r="P1926" s="48"/>
    </row>
    <row r="1927" spans="1:16">
      <c r="A1927" s="11" t="e">
        <f t="shared" si="29"/>
        <v>#N/A</v>
      </c>
      <c r="B1927" s="11" t="e">
        <f>VLOOKUP(C1927,'Summation Index'!$A$2:$B$9956,2,FALSE)</f>
        <v>#N/A</v>
      </c>
      <c r="O1927" s="48"/>
      <c r="P1927" s="48"/>
    </row>
    <row r="1928" spans="1:16">
      <c r="A1928" s="11" t="e">
        <f t="shared" si="29"/>
        <v>#N/A</v>
      </c>
      <c r="B1928" s="11" t="e">
        <f>VLOOKUP(C1928,'Summation Index'!$A$2:$B$9956,2,FALSE)</f>
        <v>#N/A</v>
      </c>
      <c r="O1928" s="48"/>
      <c r="P1928" s="48"/>
    </row>
    <row r="1929" spans="1:16">
      <c r="A1929" s="11" t="e">
        <f t="shared" si="29"/>
        <v>#N/A</v>
      </c>
      <c r="B1929" s="11" t="e">
        <f>VLOOKUP(C1929,'Summation Index'!$A$2:$B$9956,2,FALSE)</f>
        <v>#N/A</v>
      </c>
      <c r="O1929" s="48"/>
      <c r="P1929" s="48"/>
    </row>
    <row r="1930" spans="1:16">
      <c r="A1930" s="11" t="e">
        <f t="shared" si="29"/>
        <v>#N/A</v>
      </c>
      <c r="B1930" s="11" t="e">
        <f>VLOOKUP(C1930,'Summation Index'!$A$2:$B$9956,2,FALSE)</f>
        <v>#N/A</v>
      </c>
      <c r="O1930" s="48"/>
      <c r="P1930" s="48"/>
    </row>
    <row r="1931" spans="1:16">
      <c r="A1931" s="11" t="e">
        <f t="shared" si="29"/>
        <v>#N/A</v>
      </c>
      <c r="B1931" s="11" t="e">
        <f>VLOOKUP(C1931,'Summation Index'!$A$2:$B$9956,2,FALSE)</f>
        <v>#N/A</v>
      </c>
      <c r="O1931" s="48"/>
      <c r="P1931" s="48"/>
    </row>
    <row r="1932" spans="1:16">
      <c r="A1932" s="11" t="e">
        <f t="shared" si="29"/>
        <v>#N/A</v>
      </c>
      <c r="B1932" s="11" t="e">
        <f>VLOOKUP(C1932,'Summation Index'!$A$2:$B$9956,2,FALSE)</f>
        <v>#N/A</v>
      </c>
      <c r="O1932" s="48"/>
      <c r="P1932" s="48"/>
    </row>
    <row r="1933" spans="1:16">
      <c r="A1933" s="11" t="e">
        <f t="shared" si="29"/>
        <v>#N/A</v>
      </c>
      <c r="B1933" s="11" t="e">
        <f>VLOOKUP(C1933,'Summation Index'!$A$2:$B$9956,2,FALSE)</f>
        <v>#N/A</v>
      </c>
      <c r="O1933" s="48"/>
      <c r="P1933" s="48"/>
    </row>
    <row r="1934" spans="1:16">
      <c r="A1934" s="11" t="e">
        <f t="shared" si="29"/>
        <v>#N/A</v>
      </c>
      <c r="B1934" s="11" t="e">
        <f>VLOOKUP(C1934,'Summation Index'!$A$2:$B$9956,2,FALSE)</f>
        <v>#N/A</v>
      </c>
      <c r="O1934" s="48"/>
      <c r="P1934" s="48"/>
    </row>
    <row r="1935" spans="1:16">
      <c r="A1935" s="11" t="e">
        <f t="shared" ref="A1935:A1998" si="30">B1935&amp;"&amp;"&amp;F1935</f>
        <v>#N/A</v>
      </c>
      <c r="B1935" s="11" t="e">
        <f>VLOOKUP(C1935,'Summation Index'!$A$2:$B$9956,2,FALSE)</f>
        <v>#N/A</v>
      </c>
      <c r="O1935" s="48"/>
      <c r="P1935" s="48"/>
    </row>
    <row r="1936" spans="1:16">
      <c r="A1936" s="11" t="e">
        <f t="shared" si="30"/>
        <v>#N/A</v>
      </c>
      <c r="B1936" s="11" t="e">
        <f>VLOOKUP(C1936,'Summation Index'!$A$2:$B$9956,2,FALSE)</f>
        <v>#N/A</v>
      </c>
      <c r="O1936" s="48"/>
      <c r="P1936" s="48"/>
    </row>
    <row r="1937" spans="1:16">
      <c r="A1937" s="11" t="e">
        <f t="shared" si="30"/>
        <v>#N/A</v>
      </c>
      <c r="B1937" s="11" t="e">
        <f>VLOOKUP(C1937,'Summation Index'!$A$2:$B$9956,2,FALSE)</f>
        <v>#N/A</v>
      </c>
      <c r="O1937" s="48"/>
      <c r="P1937" s="48"/>
    </row>
    <row r="1938" spans="1:16">
      <c r="A1938" s="11" t="e">
        <f t="shared" si="30"/>
        <v>#N/A</v>
      </c>
      <c r="B1938" s="11" t="e">
        <f>VLOOKUP(C1938,'Summation Index'!$A$2:$B$9956,2,FALSE)</f>
        <v>#N/A</v>
      </c>
      <c r="O1938" s="48"/>
      <c r="P1938" s="48"/>
    </row>
    <row r="1939" spans="1:16">
      <c r="A1939" s="11" t="e">
        <f t="shared" si="30"/>
        <v>#N/A</v>
      </c>
      <c r="B1939" s="11" t="e">
        <f>VLOOKUP(C1939,'Summation Index'!$A$2:$B$9956,2,FALSE)</f>
        <v>#N/A</v>
      </c>
      <c r="O1939" s="48"/>
      <c r="P1939" s="48"/>
    </row>
    <row r="1940" spans="1:16">
      <c r="A1940" s="11" t="e">
        <f t="shared" si="30"/>
        <v>#N/A</v>
      </c>
      <c r="B1940" s="11" t="e">
        <f>VLOOKUP(C1940,'Summation Index'!$A$2:$B$9956,2,FALSE)</f>
        <v>#N/A</v>
      </c>
      <c r="O1940" s="48"/>
      <c r="P1940" s="48"/>
    </row>
    <row r="1941" spans="1:16">
      <c r="A1941" s="11" t="e">
        <f t="shared" si="30"/>
        <v>#N/A</v>
      </c>
      <c r="B1941" s="11" t="e">
        <f>VLOOKUP(C1941,'Summation Index'!$A$2:$B$9956,2,FALSE)</f>
        <v>#N/A</v>
      </c>
      <c r="O1941" s="48"/>
      <c r="P1941" s="48"/>
    </row>
    <row r="1942" spans="1:16">
      <c r="A1942" s="11" t="e">
        <f t="shared" si="30"/>
        <v>#N/A</v>
      </c>
      <c r="B1942" s="11" t="e">
        <f>VLOOKUP(C1942,'Summation Index'!$A$2:$B$9956,2,FALSE)</f>
        <v>#N/A</v>
      </c>
      <c r="O1942" s="48"/>
      <c r="P1942" s="48"/>
    </row>
    <row r="1943" spans="1:16">
      <c r="A1943" s="11" t="e">
        <f t="shared" si="30"/>
        <v>#N/A</v>
      </c>
      <c r="B1943" s="11" t="e">
        <f>VLOOKUP(C1943,'Summation Index'!$A$2:$B$9956,2,FALSE)</f>
        <v>#N/A</v>
      </c>
      <c r="O1943" s="48"/>
      <c r="P1943" s="48"/>
    </row>
    <row r="1944" spans="1:16">
      <c r="A1944" s="11" t="e">
        <f t="shared" si="30"/>
        <v>#N/A</v>
      </c>
      <c r="B1944" s="11" t="e">
        <f>VLOOKUP(C1944,'Summation Index'!$A$2:$B$9956,2,FALSE)</f>
        <v>#N/A</v>
      </c>
      <c r="O1944" s="48"/>
      <c r="P1944" s="48"/>
    </row>
    <row r="1945" spans="1:16">
      <c r="A1945" s="11" t="e">
        <f t="shared" si="30"/>
        <v>#N/A</v>
      </c>
      <c r="B1945" s="11" t="e">
        <f>VLOOKUP(C1945,'Summation Index'!$A$2:$B$9956,2,FALSE)</f>
        <v>#N/A</v>
      </c>
      <c r="O1945" s="48"/>
      <c r="P1945" s="48"/>
    </row>
    <row r="1946" spans="1:16">
      <c r="A1946" s="11" t="e">
        <f t="shared" si="30"/>
        <v>#N/A</v>
      </c>
      <c r="B1946" s="11" t="e">
        <f>VLOOKUP(C1946,'Summation Index'!$A$2:$B$9956,2,FALSE)</f>
        <v>#N/A</v>
      </c>
      <c r="O1946" s="48"/>
      <c r="P1946" s="48"/>
    </row>
    <row r="1947" spans="1:16">
      <c r="A1947" s="11" t="e">
        <f t="shared" si="30"/>
        <v>#N/A</v>
      </c>
      <c r="B1947" s="11" t="e">
        <f>VLOOKUP(C1947,'Summation Index'!$A$2:$B$9956,2,FALSE)</f>
        <v>#N/A</v>
      </c>
      <c r="O1947" s="48"/>
      <c r="P1947" s="48"/>
    </row>
    <row r="1948" spans="1:16">
      <c r="A1948" s="11" t="e">
        <f t="shared" si="30"/>
        <v>#N/A</v>
      </c>
      <c r="B1948" s="11" t="e">
        <f>VLOOKUP(C1948,'Summation Index'!$A$2:$B$9956,2,FALSE)</f>
        <v>#N/A</v>
      </c>
      <c r="O1948" s="48"/>
      <c r="P1948" s="48"/>
    </row>
    <row r="1949" spans="1:16">
      <c r="A1949" s="11" t="e">
        <f t="shared" si="30"/>
        <v>#N/A</v>
      </c>
      <c r="B1949" s="11" t="e">
        <f>VLOOKUP(C1949,'Summation Index'!$A$2:$B$9956,2,FALSE)</f>
        <v>#N/A</v>
      </c>
      <c r="O1949" s="48"/>
      <c r="P1949" s="48"/>
    </row>
    <row r="1950" spans="1:16">
      <c r="A1950" s="11" t="e">
        <f t="shared" si="30"/>
        <v>#N/A</v>
      </c>
      <c r="B1950" s="11" t="e">
        <f>VLOOKUP(C1950,'Summation Index'!$A$2:$B$9956,2,FALSE)</f>
        <v>#N/A</v>
      </c>
      <c r="O1950" s="48"/>
      <c r="P1950" s="48"/>
    </row>
    <row r="1951" spans="1:16">
      <c r="A1951" s="11" t="e">
        <f t="shared" si="30"/>
        <v>#N/A</v>
      </c>
      <c r="B1951" s="11" t="e">
        <f>VLOOKUP(C1951,'Summation Index'!$A$2:$B$9956,2,FALSE)</f>
        <v>#N/A</v>
      </c>
      <c r="O1951" s="48"/>
      <c r="P1951" s="48"/>
    </row>
    <row r="1952" spans="1:16">
      <c r="A1952" s="11" t="e">
        <f t="shared" si="30"/>
        <v>#N/A</v>
      </c>
      <c r="B1952" s="11" t="e">
        <f>VLOOKUP(C1952,'Summation Index'!$A$2:$B$9956,2,FALSE)</f>
        <v>#N/A</v>
      </c>
      <c r="O1952" s="48"/>
      <c r="P1952" s="48"/>
    </row>
    <row r="1953" spans="1:16">
      <c r="A1953" s="11" t="e">
        <f t="shared" si="30"/>
        <v>#N/A</v>
      </c>
      <c r="B1953" s="11" t="e">
        <f>VLOOKUP(C1953,'Summation Index'!$A$2:$B$9956,2,FALSE)</f>
        <v>#N/A</v>
      </c>
      <c r="O1953" s="48"/>
      <c r="P1953" s="48"/>
    </row>
    <row r="1954" spans="1:16">
      <c r="A1954" s="11" t="e">
        <f t="shared" si="30"/>
        <v>#N/A</v>
      </c>
      <c r="B1954" s="11" t="e">
        <f>VLOOKUP(C1954,'Summation Index'!$A$2:$B$9956,2,FALSE)</f>
        <v>#N/A</v>
      </c>
      <c r="O1954" s="48"/>
      <c r="P1954" s="48"/>
    </row>
    <row r="1955" spans="1:16">
      <c r="A1955" s="11" t="e">
        <f t="shared" si="30"/>
        <v>#N/A</v>
      </c>
      <c r="B1955" s="11" t="e">
        <f>VLOOKUP(C1955,'Summation Index'!$A$2:$B$9956,2,FALSE)</f>
        <v>#N/A</v>
      </c>
      <c r="O1955" s="48"/>
      <c r="P1955" s="48"/>
    </row>
    <row r="1956" spans="1:16">
      <c r="A1956" s="11" t="e">
        <f t="shared" si="30"/>
        <v>#N/A</v>
      </c>
      <c r="B1956" s="11" t="e">
        <f>VLOOKUP(C1956,'Summation Index'!$A$2:$B$9956,2,FALSE)</f>
        <v>#N/A</v>
      </c>
      <c r="O1956" s="48"/>
      <c r="P1956" s="48"/>
    </row>
    <row r="1957" spans="1:16">
      <c r="A1957" s="11" t="e">
        <f t="shared" si="30"/>
        <v>#N/A</v>
      </c>
      <c r="B1957" s="11" t="e">
        <f>VLOOKUP(C1957,'Summation Index'!$A$2:$B$9956,2,FALSE)</f>
        <v>#N/A</v>
      </c>
      <c r="O1957" s="48"/>
      <c r="P1957" s="48"/>
    </row>
    <row r="1958" spans="1:16">
      <c r="A1958" s="11" t="e">
        <f t="shared" si="30"/>
        <v>#N/A</v>
      </c>
      <c r="B1958" s="11" t="e">
        <f>VLOOKUP(C1958,'Summation Index'!$A$2:$B$9956,2,FALSE)</f>
        <v>#N/A</v>
      </c>
      <c r="O1958" s="48"/>
      <c r="P1958" s="48"/>
    </row>
    <row r="1959" spans="1:16">
      <c r="A1959" s="11" t="e">
        <f t="shared" si="30"/>
        <v>#N/A</v>
      </c>
      <c r="B1959" s="11" t="e">
        <f>VLOOKUP(C1959,'Summation Index'!$A$2:$B$9956,2,FALSE)</f>
        <v>#N/A</v>
      </c>
      <c r="O1959" s="48"/>
      <c r="P1959" s="48"/>
    </row>
    <row r="1960" spans="1:16">
      <c r="A1960" s="11" t="e">
        <f t="shared" si="30"/>
        <v>#N/A</v>
      </c>
      <c r="B1960" s="11" t="e">
        <f>VLOOKUP(C1960,'Summation Index'!$A$2:$B$9956,2,FALSE)</f>
        <v>#N/A</v>
      </c>
      <c r="O1960" s="48"/>
      <c r="P1960" s="48"/>
    </row>
    <row r="1961" spans="1:16">
      <c r="A1961" s="11" t="e">
        <f t="shared" si="30"/>
        <v>#N/A</v>
      </c>
      <c r="B1961" s="11" t="e">
        <f>VLOOKUP(C1961,'Summation Index'!$A$2:$B$9956,2,FALSE)</f>
        <v>#N/A</v>
      </c>
      <c r="O1961" s="48"/>
      <c r="P1961" s="48"/>
    </row>
    <row r="1962" spans="1:16">
      <c r="A1962" s="11" t="e">
        <f t="shared" si="30"/>
        <v>#N/A</v>
      </c>
      <c r="B1962" s="11" t="e">
        <f>VLOOKUP(C1962,'Summation Index'!$A$2:$B$9956,2,FALSE)</f>
        <v>#N/A</v>
      </c>
      <c r="O1962" s="48"/>
      <c r="P1962" s="48"/>
    </row>
    <row r="1963" spans="1:16">
      <c r="A1963" s="11" t="e">
        <f t="shared" si="30"/>
        <v>#N/A</v>
      </c>
      <c r="B1963" s="11" t="e">
        <f>VLOOKUP(C1963,'Summation Index'!$A$2:$B$9956,2,FALSE)</f>
        <v>#N/A</v>
      </c>
      <c r="O1963" s="48"/>
      <c r="P1963" s="48"/>
    </row>
    <row r="1964" spans="1:16">
      <c r="A1964" s="11" t="e">
        <f t="shared" si="30"/>
        <v>#N/A</v>
      </c>
      <c r="B1964" s="11" t="e">
        <f>VLOOKUP(C1964,'Summation Index'!$A$2:$B$9956,2,FALSE)</f>
        <v>#N/A</v>
      </c>
      <c r="O1964" s="48"/>
      <c r="P1964" s="48"/>
    </row>
    <row r="1965" spans="1:16">
      <c r="A1965" s="11" t="e">
        <f t="shared" si="30"/>
        <v>#N/A</v>
      </c>
      <c r="B1965" s="11" t="e">
        <f>VLOOKUP(C1965,'Summation Index'!$A$2:$B$9956,2,FALSE)</f>
        <v>#N/A</v>
      </c>
      <c r="O1965" s="48"/>
      <c r="P1965" s="48"/>
    </row>
    <row r="1966" spans="1:16">
      <c r="A1966" s="11" t="e">
        <f t="shared" si="30"/>
        <v>#N/A</v>
      </c>
      <c r="B1966" s="11" t="e">
        <f>VLOOKUP(C1966,'Summation Index'!$A$2:$B$9956,2,FALSE)</f>
        <v>#N/A</v>
      </c>
      <c r="O1966" s="48"/>
      <c r="P1966" s="48"/>
    </row>
    <row r="1967" spans="1:16">
      <c r="A1967" s="11" t="e">
        <f t="shared" si="30"/>
        <v>#N/A</v>
      </c>
      <c r="B1967" s="11" t="e">
        <f>VLOOKUP(C1967,'Summation Index'!$A$2:$B$9956,2,FALSE)</f>
        <v>#N/A</v>
      </c>
      <c r="O1967" s="48"/>
      <c r="P1967" s="48"/>
    </row>
    <row r="1968" spans="1:16">
      <c r="A1968" s="11" t="e">
        <f t="shared" si="30"/>
        <v>#N/A</v>
      </c>
      <c r="B1968" s="11" t="e">
        <f>VLOOKUP(C1968,'Summation Index'!$A$2:$B$9956,2,FALSE)</f>
        <v>#N/A</v>
      </c>
      <c r="O1968" s="48"/>
      <c r="P1968" s="48"/>
    </row>
    <row r="1969" spans="1:16">
      <c r="A1969" s="11" t="e">
        <f t="shared" si="30"/>
        <v>#N/A</v>
      </c>
      <c r="B1969" s="11" t="e">
        <f>VLOOKUP(C1969,'Summation Index'!$A$2:$B$9956,2,FALSE)</f>
        <v>#N/A</v>
      </c>
      <c r="O1969" s="48"/>
      <c r="P1969" s="48"/>
    </row>
    <row r="1970" spans="1:16">
      <c r="A1970" s="11" t="e">
        <f t="shared" si="30"/>
        <v>#N/A</v>
      </c>
      <c r="B1970" s="11" t="e">
        <f>VLOOKUP(C1970,'Summation Index'!$A$2:$B$9956,2,FALSE)</f>
        <v>#N/A</v>
      </c>
      <c r="O1970" s="48"/>
      <c r="P1970" s="48"/>
    </row>
    <row r="1971" spans="1:16">
      <c r="A1971" s="11" t="e">
        <f t="shared" si="30"/>
        <v>#N/A</v>
      </c>
      <c r="B1971" s="11" t="e">
        <f>VLOOKUP(C1971,'Summation Index'!$A$2:$B$9956,2,FALSE)</f>
        <v>#N/A</v>
      </c>
      <c r="O1971" s="48"/>
      <c r="P1971" s="48"/>
    </row>
    <row r="1972" spans="1:16">
      <c r="A1972" s="11" t="e">
        <f t="shared" si="30"/>
        <v>#N/A</v>
      </c>
      <c r="B1972" s="11" t="e">
        <f>VLOOKUP(C1972,'Summation Index'!$A$2:$B$9956,2,FALSE)</f>
        <v>#N/A</v>
      </c>
      <c r="O1972" s="48"/>
      <c r="P1972" s="48"/>
    </row>
    <row r="1973" spans="1:16">
      <c r="A1973" s="11" t="e">
        <f t="shared" si="30"/>
        <v>#N/A</v>
      </c>
      <c r="B1973" s="11" t="e">
        <f>VLOOKUP(C1973,'Summation Index'!$A$2:$B$9956,2,FALSE)</f>
        <v>#N/A</v>
      </c>
      <c r="O1973" s="48"/>
      <c r="P1973" s="48"/>
    </row>
    <row r="1974" spans="1:16">
      <c r="A1974" s="11" t="e">
        <f t="shared" si="30"/>
        <v>#N/A</v>
      </c>
      <c r="B1974" s="11" t="e">
        <f>VLOOKUP(C1974,'Summation Index'!$A$2:$B$9956,2,FALSE)</f>
        <v>#N/A</v>
      </c>
      <c r="O1974" s="48"/>
      <c r="P1974" s="48"/>
    </row>
    <row r="1975" spans="1:16">
      <c r="A1975" s="11" t="e">
        <f t="shared" si="30"/>
        <v>#N/A</v>
      </c>
      <c r="B1975" s="11" t="e">
        <f>VLOOKUP(C1975,'Summation Index'!$A$2:$B$9956,2,FALSE)</f>
        <v>#N/A</v>
      </c>
      <c r="O1975" s="48"/>
      <c r="P1975" s="48"/>
    </row>
    <row r="1976" spans="1:16">
      <c r="A1976" s="11" t="e">
        <f t="shared" si="30"/>
        <v>#N/A</v>
      </c>
      <c r="B1976" s="11" t="e">
        <f>VLOOKUP(C1976,'Summation Index'!$A$2:$B$9956,2,FALSE)</f>
        <v>#N/A</v>
      </c>
      <c r="O1976" s="48"/>
      <c r="P1976" s="48"/>
    </row>
    <row r="1977" spans="1:16">
      <c r="A1977" s="11" t="e">
        <f t="shared" si="30"/>
        <v>#N/A</v>
      </c>
      <c r="B1977" s="11" t="e">
        <f>VLOOKUP(C1977,'Summation Index'!$A$2:$B$9956,2,FALSE)</f>
        <v>#N/A</v>
      </c>
      <c r="O1977" s="48"/>
      <c r="P1977" s="48"/>
    </row>
    <row r="1978" spans="1:16">
      <c r="A1978" s="11" t="e">
        <f t="shared" si="30"/>
        <v>#N/A</v>
      </c>
      <c r="B1978" s="11" t="e">
        <f>VLOOKUP(C1978,'Summation Index'!$A$2:$B$9956,2,FALSE)</f>
        <v>#N/A</v>
      </c>
      <c r="O1978" s="48"/>
      <c r="P1978" s="48"/>
    </row>
    <row r="1979" spans="1:16">
      <c r="A1979" s="11" t="e">
        <f t="shared" si="30"/>
        <v>#N/A</v>
      </c>
      <c r="B1979" s="11" t="e">
        <f>VLOOKUP(C1979,'Summation Index'!$A$2:$B$9956,2,FALSE)</f>
        <v>#N/A</v>
      </c>
      <c r="O1979" s="48"/>
      <c r="P1979" s="48"/>
    </row>
    <row r="1980" spans="1:16">
      <c r="A1980" s="11" t="e">
        <f t="shared" si="30"/>
        <v>#N/A</v>
      </c>
      <c r="B1980" s="11" t="e">
        <f>VLOOKUP(C1980,'Summation Index'!$A$2:$B$9956,2,FALSE)</f>
        <v>#N/A</v>
      </c>
      <c r="O1980" s="48"/>
      <c r="P1980" s="48"/>
    </row>
    <row r="1981" spans="1:16">
      <c r="A1981" s="11" t="e">
        <f t="shared" si="30"/>
        <v>#N/A</v>
      </c>
      <c r="B1981" s="11" t="e">
        <f>VLOOKUP(C1981,'Summation Index'!$A$2:$B$9956,2,FALSE)</f>
        <v>#N/A</v>
      </c>
      <c r="O1981" s="48"/>
      <c r="P1981" s="48"/>
    </row>
    <row r="1982" spans="1:16">
      <c r="A1982" s="11" t="e">
        <f t="shared" si="30"/>
        <v>#N/A</v>
      </c>
      <c r="B1982" s="11" t="e">
        <f>VLOOKUP(C1982,'Summation Index'!$A$2:$B$9956,2,FALSE)</f>
        <v>#N/A</v>
      </c>
      <c r="O1982" s="48"/>
      <c r="P1982" s="48"/>
    </row>
    <row r="1983" spans="1:16">
      <c r="A1983" s="11" t="e">
        <f t="shared" si="30"/>
        <v>#N/A</v>
      </c>
      <c r="B1983" s="11" t="e">
        <f>VLOOKUP(C1983,'Summation Index'!$A$2:$B$9956,2,FALSE)</f>
        <v>#N/A</v>
      </c>
      <c r="O1983" s="48"/>
      <c r="P1983" s="48"/>
    </row>
    <row r="1984" spans="1:16">
      <c r="A1984" s="11" t="e">
        <f t="shared" si="30"/>
        <v>#N/A</v>
      </c>
      <c r="B1984" s="11" t="e">
        <f>VLOOKUP(C1984,'Summation Index'!$A$2:$B$9956,2,FALSE)</f>
        <v>#N/A</v>
      </c>
      <c r="O1984" s="48"/>
      <c r="P1984" s="48"/>
    </row>
    <row r="1985" spans="1:16">
      <c r="A1985" s="11" t="e">
        <f t="shared" si="30"/>
        <v>#N/A</v>
      </c>
      <c r="B1985" s="11" t="e">
        <f>VLOOKUP(C1985,'Summation Index'!$A$2:$B$9956,2,FALSE)</f>
        <v>#N/A</v>
      </c>
      <c r="O1985" s="48"/>
      <c r="P1985" s="48"/>
    </row>
    <row r="1986" spans="1:16">
      <c r="A1986" s="11" t="e">
        <f t="shared" si="30"/>
        <v>#N/A</v>
      </c>
      <c r="B1986" s="11" t="e">
        <f>VLOOKUP(C1986,'Summation Index'!$A$2:$B$9956,2,FALSE)</f>
        <v>#N/A</v>
      </c>
      <c r="O1986" s="48"/>
      <c r="P1986" s="48"/>
    </row>
    <row r="1987" spans="1:16">
      <c r="A1987" s="11" t="e">
        <f t="shared" si="30"/>
        <v>#N/A</v>
      </c>
      <c r="B1987" s="11" t="e">
        <f>VLOOKUP(C1987,'Summation Index'!$A$2:$B$9956,2,FALSE)</f>
        <v>#N/A</v>
      </c>
      <c r="O1987" s="48"/>
      <c r="P1987" s="48"/>
    </row>
    <row r="1988" spans="1:16">
      <c r="A1988" s="11" t="e">
        <f t="shared" si="30"/>
        <v>#N/A</v>
      </c>
      <c r="B1988" s="11" t="e">
        <f>VLOOKUP(C1988,'Summation Index'!$A$2:$B$9956,2,FALSE)</f>
        <v>#N/A</v>
      </c>
      <c r="O1988" s="48"/>
      <c r="P1988" s="48"/>
    </row>
    <row r="1989" spans="1:16">
      <c r="A1989" s="11" t="e">
        <f t="shared" si="30"/>
        <v>#N/A</v>
      </c>
      <c r="B1989" s="11" t="e">
        <f>VLOOKUP(C1989,'Summation Index'!$A$2:$B$9956,2,FALSE)</f>
        <v>#N/A</v>
      </c>
      <c r="O1989" s="48"/>
      <c r="P1989" s="48"/>
    </row>
    <row r="1990" spans="1:16">
      <c r="A1990" s="11" t="e">
        <f t="shared" si="30"/>
        <v>#N/A</v>
      </c>
      <c r="B1990" s="11" t="e">
        <f>VLOOKUP(C1990,'Summation Index'!$A$2:$B$9956,2,FALSE)</f>
        <v>#N/A</v>
      </c>
      <c r="O1990" s="48"/>
      <c r="P1990" s="48"/>
    </row>
    <row r="1991" spans="1:16">
      <c r="A1991" s="11" t="e">
        <f t="shared" si="30"/>
        <v>#N/A</v>
      </c>
      <c r="B1991" s="11" t="e">
        <f>VLOOKUP(C1991,'Summation Index'!$A$2:$B$9956,2,FALSE)</f>
        <v>#N/A</v>
      </c>
      <c r="O1991" s="48"/>
      <c r="P1991" s="48"/>
    </row>
    <row r="1992" spans="1:16">
      <c r="A1992" s="11" t="e">
        <f t="shared" si="30"/>
        <v>#N/A</v>
      </c>
      <c r="B1992" s="11" t="e">
        <f>VLOOKUP(C1992,'Summation Index'!$A$2:$B$9956,2,FALSE)</f>
        <v>#N/A</v>
      </c>
      <c r="O1992" s="48"/>
      <c r="P1992" s="48"/>
    </row>
    <row r="1993" spans="1:16">
      <c r="A1993" s="11" t="e">
        <f t="shared" si="30"/>
        <v>#N/A</v>
      </c>
      <c r="B1993" s="11" t="e">
        <f>VLOOKUP(C1993,'Summation Index'!$A$2:$B$9956,2,FALSE)</f>
        <v>#N/A</v>
      </c>
      <c r="O1993" s="48"/>
      <c r="P1993" s="48"/>
    </row>
    <row r="1994" spans="1:16">
      <c r="A1994" s="11" t="e">
        <f t="shared" si="30"/>
        <v>#N/A</v>
      </c>
      <c r="B1994" s="11" t="e">
        <f>VLOOKUP(C1994,'Summation Index'!$A$2:$B$9956,2,FALSE)</f>
        <v>#N/A</v>
      </c>
      <c r="O1994" s="48"/>
      <c r="P1994" s="48"/>
    </row>
    <row r="1995" spans="1:16">
      <c r="A1995" s="11" t="e">
        <f t="shared" si="30"/>
        <v>#N/A</v>
      </c>
      <c r="B1995" s="11" t="e">
        <f>VLOOKUP(C1995,'Summation Index'!$A$2:$B$9956,2,FALSE)</f>
        <v>#N/A</v>
      </c>
      <c r="O1995" s="48"/>
      <c r="P1995" s="48"/>
    </row>
    <row r="1996" spans="1:16">
      <c r="A1996" s="11" t="e">
        <f t="shared" si="30"/>
        <v>#N/A</v>
      </c>
      <c r="B1996" s="11" t="e">
        <f>VLOOKUP(C1996,'Summation Index'!$A$2:$B$9956,2,FALSE)</f>
        <v>#N/A</v>
      </c>
      <c r="O1996" s="48"/>
      <c r="P1996" s="48"/>
    </row>
    <row r="1997" spans="1:16">
      <c r="A1997" s="11" t="e">
        <f t="shared" si="30"/>
        <v>#N/A</v>
      </c>
      <c r="B1997" s="11" t="e">
        <f>VLOOKUP(C1997,'Summation Index'!$A$2:$B$9956,2,FALSE)</f>
        <v>#N/A</v>
      </c>
      <c r="O1997" s="48"/>
      <c r="P1997" s="48"/>
    </row>
    <row r="1998" spans="1:16">
      <c r="A1998" s="11" t="e">
        <f t="shared" si="30"/>
        <v>#N/A</v>
      </c>
      <c r="B1998" s="11" t="e">
        <f>VLOOKUP(C1998,'Summation Index'!$A$2:$B$9956,2,FALSE)</f>
        <v>#N/A</v>
      </c>
      <c r="O1998" s="48"/>
      <c r="P1998" s="48"/>
    </row>
    <row r="1999" spans="1:16">
      <c r="A1999" s="11" t="e">
        <f t="shared" ref="A1999:A2062" si="31">B1999&amp;"&amp;"&amp;F1999</f>
        <v>#N/A</v>
      </c>
      <c r="B1999" s="11" t="e">
        <f>VLOOKUP(C1999,'Summation Index'!$A$2:$B$9956,2,FALSE)</f>
        <v>#N/A</v>
      </c>
      <c r="O1999" s="48"/>
      <c r="P1999" s="48"/>
    </row>
    <row r="2000" spans="1:16">
      <c r="A2000" s="11" t="e">
        <f t="shared" si="31"/>
        <v>#N/A</v>
      </c>
      <c r="B2000" s="11" t="e">
        <f>VLOOKUP(C2000,'Summation Index'!$A$2:$B$9956,2,FALSE)</f>
        <v>#N/A</v>
      </c>
      <c r="O2000" s="48"/>
      <c r="P2000" s="48"/>
    </row>
    <row r="2001" spans="1:16">
      <c r="A2001" s="11" t="e">
        <f t="shared" si="31"/>
        <v>#N/A</v>
      </c>
      <c r="B2001" s="11" t="e">
        <f>VLOOKUP(C2001,'Summation Index'!$A$2:$B$9956,2,FALSE)</f>
        <v>#N/A</v>
      </c>
      <c r="O2001" s="48"/>
      <c r="P2001" s="48"/>
    </row>
    <row r="2002" spans="1:16">
      <c r="A2002" s="11" t="e">
        <f t="shared" si="31"/>
        <v>#N/A</v>
      </c>
      <c r="B2002" s="11" t="e">
        <f>VLOOKUP(C2002,'Summation Index'!$A$2:$B$9956,2,FALSE)</f>
        <v>#N/A</v>
      </c>
      <c r="O2002" s="48"/>
      <c r="P2002" s="48"/>
    </row>
    <row r="2003" spans="1:16">
      <c r="A2003" s="11" t="e">
        <f t="shared" si="31"/>
        <v>#N/A</v>
      </c>
      <c r="B2003" s="11" t="e">
        <f>VLOOKUP(C2003,'Summation Index'!$A$2:$B$9956,2,FALSE)</f>
        <v>#N/A</v>
      </c>
      <c r="O2003" s="48"/>
      <c r="P2003" s="48"/>
    </row>
    <row r="2004" spans="1:16">
      <c r="A2004" s="11" t="e">
        <f t="shared" si="31"/>
        <v>#N/A</v>
      </c>
      <c r="B2004" s="11" t="e">
        <f>VLOOKUP(C2004,'Summation Index'!$A$2:$B$9956,2,FALSE)</f>
        <v>#N/A</v>
      </c>
      <c r="O2004" s="48"/>
      <c r="P2004" s="48"/>
    </row>
    <row r="2005" spans="1:16">
      <c r="A2005" s="11" t="e">
        <f t="shared" si="31"/>
        <v>#N/A</v>
      </c>
      <c r="B2005" s="11" t="e">
        <f>VLOOKUP(C2005,'Summation Index'!$A$2:$B$9956,2,FALSE)</f>
        <v>#N/A</v>
      </c>
      <c r="O2005" s="48"/>
      <c r="P2005" s="48"/>
    </row>
    <row r="2006" spans="1:16">
      <c r="A2006" s="11" t="e">
        <f t="shared" si="31"/>
        <v>#N/A</v>
      </c>
      <c r="B2006" s="11" t="e">
        <f>VLOOKUP(C2006,'Summation Index'!$A$2:$B$9956,2,FALSE)</f>
        <v>#N/A</v>
      </c>
      <c r="O2006" s="48"/>
      <c r="P2006" s="48"/>
    </row>
    <row r="2007" spans="1:16">
      <c r="A2007" s="11" t="e">
        <f t="shared" si="31"/>
        <v>#N/A</v>
      </c>
      <c r="B2007" s="11" t="e">
        <f>VLOOKUP(C2007,'Summation Index'!$A$2:$B$9956,2,FALSE)</f>
        <v>#N/A</v>
      </c>
      <c r="O2007" s="48"/>
      <c r="P2007" s="48"/>
    </row>
    <row r="2008" spans="1:16">
      <c r="A2008" s="11" t="e">
        <f t="shared" si="31"/>
        <v>#N/A</v>
      </c>
      <c r="B2008" s="11" t="e">
        <f>VLOOKUP(C2008,'Summation Index'!$A$2:$B$9956,2,FALSE)</f>
        <v>#N/A</v>
      </c>
      <c r="O2008" s="48"/>
      <c r="P2008" s="48"/>
    </row>
    <row r="2009" spans="1:16">
      <c r="A2009" s="11" t="e">
        <f t="shared" si="31"/>
        <v>#N/A</v>
      </c>
      <c r="B2009" s="11" t="e">
        <f>VLOOKUP(C2009,'Summation Index'!$A$2:$B$9956,2,FALSE)</f>
        <v>#N/A</v>
      </c>
      <c r="O2009" s="48"/>
      <c r="P2009" s="48"/>
    </row>
    <row r="2010" spans="1:16">
      <c r="A2010" s="11" t="e">
        <f t="shared" si="31"/>
        <v>#N/A</v>
      </c>
      <c r="B2010" s="11" t="e">
        <f>VLOOKUP(C2010,'Summation Index'!$A$2:$B$9956,2,FALSE)</f>
        <v>#N/A</v>
      </c>
      <c r="O2010" s="48"/>
      <c r="P2010" s="48"/>
    </row>
    <row r="2011" spans="1:16">
      <c r="A2011" s="11" t="e">
        <f t="shared" si="31"/>
        <v>#N/A</v>
      </c>
      <c r="B2011" s="11" t="e">
        <f>VLOOKUP(C2011,'Summation Index'!$A$2:$B$9956,2,FALSE)</f>
        <v>#N/A</v>
      </c>
      <c r="O2011" s="48"/>
      <c r="P2011" s="48"/>
    </row>
    <row r="2012" spans="1:16">
      <c r="A2012" s="11" t="e">
        <f t="shared" si="31"/>
        <v>#N/A</v>
      </c>
      <c r="B2012" s="11" t="e">
        <f>VLOOKUP(C2012,'Summation Index'!$A$2:$B$9956,2,FALSE)</f>
        <v>#N/A</v>
      </c>
      <c r="O2012" s="48"/>
      <c r="P2012" s="48"/>
    </row>
    <row r="2013" spans="1:16">
      <c r="A2013" s="11" t="e">
        <f t="shared" si="31"/>
        <v>#N/A</v>
      </c>
      <c r="B2013" s="11" t="e">
        <f>VLOOKUP(C2013,'Summation Index'!$A$2:$B$9956,2,FALSE)</f>
        <v>#N/A</v>
      </c>
      <c r="O2013" s="48"/>
      <c r="P2013" s="48"/>
    </row>
    <row r="2014" spans="1:16">
      <c r="A2014" s="11" t="e">
        <f t="shared" si="31"/>
        <v>#N/A</v>
      </c>
      <c r="B2014" s="11" t="e">
        <f>VLOOKUP(C2014,'Summation Index'!$A$2:$B$9956,2,FALSE)</f>
        <v>#N/A</v>
      </c>
      <c r="O2014" s="48"/>
      <c r="P2014" s="48"/>
    </row>
    <row r="2015" spans="1:16">
      <c r="A2015" s="11" t="e">
        <f t="shared" si="31"/>
        <v>#N/A</v>
      </c>
      <c r="B2015" s="11" t="e">
        <f>VLOOKUP(C2015,'Summation Index'!$A$2:$B$9956,2,FALSE)</f>
        <v>#N/A</v>
      </c>
      <c r="O2015" s="48"/>
      <c r="P2015" s="48"/>
    </row>
    <row r="2016" spans="1:16">
      <c r="A2016" s="11" t="e">
        <f t="shared" si="31"/>
        <v>#N/A</v>
      </c>
      <c r="B2016" s="11" t="e">
        <f>VLOOKUP(C2016,'Summation Index'!$A$2:$B$9956,2,FALSE)</f>
        <v>#N/A</v>
      </c>
      <c r="O2016" s="48"/>
      <c r="P2016" s="48"/>
    </row>
    <row r="2017" spans="1:16">
      <c r="A2017" s="11" t="e">
        <f t="shared" si="31"/>
        <v>#N/A</v>
      </c>
      <c r="B2017" s="11" t="e">
        <f>VLOOKUP(C2017,'Summation Index'!$A$2:$B$9956,2,FALSE)</f>
        <v>#N/A</v>
      </c>
      <c r="O2017" s="48"/>
      <c r="P2017" s="48"/>
    </row>
    <row r="2018" spans="1:16">
      <c r="A2018" s="11" t="e">
        <f t="shared" si="31"/>
        <v>#N/A</v>
      </c>
      <c r="B2018" s="11" t="e">
        <f>VLOOKUP(C2018,'Summation Index'!$A$2:$B$9956,2,FALSE)</f>
        <v>#N/A</v>
      </c>
      <c r="O2018" s="48"/>
      <c r="P2018" s="48"/>
    </row>
    <row r="2019" spans="1:16">
      <c r="A2019" s="11" t="e">
        <f t="shared" si="31"/>
        <v>#N/A</v>
      </c>
      <c r="B2019" s="11" t="e">
        <f>VLOOKUP(C2019,'Summation Index'!$A$2:$B$9956,2,FALSE)</f>
        <v>#N/A</v>
      </c>
      <c r="O2019" s="48"/>
      <c r="P2019" s="48"/>
    </row>
    <row r="2020" spans="1:16">
      <c r="A2020" s="11" t="e">
        <f t="shared" si="31"/>
        <v>#N/A</v>
      </c>
      <c r="B2020" s="11" t="e">
        <f>VLOOKUP(C2020,'Summation Index'!$A$2:$B$9956,2,FALSE)</f>
        <v>#N/A</v>
      </c>
      <c r="O2020" s="48"/>
      <c r="P2020" s="48"/>
    </row>
    <row r="2021" spans="1:16">
      <c r="A2021" s="11" t="e">
        <f t="shared" si="31"/>
        <v>#N/A</v>
      </c>
      <c r="B2021" s="11" t="e">
        <f>VLOOKUP(C2021,'Summation Index'!$A$2:$B$9956,2,FALSE)</f>
        <v>#N/A</v>
      </c>
      <c r="O2021" s="48"/>
      <c r="P2021" s="48"/>
    </row>
    <row r="2022" spans="1:16">
      <c r="A2022" s="11" t="e">
        <f t="shared" si="31"/>
        <v>#N/A</v>
      </c>
      <c r="B2022" s="11" t="e">
        <f>VLOOKUP(C2022,'Summation Index'!$A$2:$B$9956,2,FALSE)</f>
        <v>#N/A</v>
      </c>
      <c r="O2022" s="48"/>
      <c r="P2022" s="48"/>
    </row>
    <row r="2023" spans="1:16">
      <c r="A2023" s="11" t="e">
        <f t="shared" si="31"/>
        <v>#N/A</v>
      </c>
      <c r="B2023" s="11" t="e">
        <f>VLOOKUP(C2023,'Summation Index'!$A$2:$B$9956,2,FALSE)</f>
        <v>#N/A</v>
      </c>
      <c r="O2023" s="48"/>
      <c r="P2023" s="48"/>
    </row>
    <row r="2024" spans="1:16">
      <c r="A2024" s="11" t="e">
        <f t="shared" si="31"/>
        <v>#N/A</v>
      </c>
      <c r="B2024" s="11" t="e">
        <f>VLOOKUP(C2024,'Summation Index'!$A$2:$B$9956,2,FALSE)</f>
        <v>#N/A</v>
      </c>
      <c r="O2024" s="48"/>
      <c r="P2024" s="48"/>
    </row>
    <row r="2025" spans="1:16">
      <c r="A2025" s="11" t="e">
        <f t="shared" si="31"/>
        <v>#N/A</v>
      </c>
      <c r="B2025" s="11" t="e">
        <f>VLOOKUP(C2025,'Summation Index'!$A$2:$B$9956,2,FALSE)</f>
        <v>#N/A</v>
      </c>
      <c r="O2025" s="48"/>
      <c r="P2025" s="48"/>
    </row>
    <row r="2026" spans="1:16">
      <c r="A2026" s="11" t="e">
        <f t="shared" si="31"/>
        <v>#N/A</v>
      </c>
      <c r="B2026" s="11" t="e">
        <f>VLOOKUP(C2026,'Summation Index'!$A$2:$B$9956,2,FALSE)</f>
        <v>#N/A</v>
      </c>
      <c r="O2026" s="48"/>
      <c r="P2026" s="48"/>
    </row>
    <row r="2027" spans="1:16">
      <c r="A2027" s="11" t="e">
        <f t="shared" si="31"/>
        <v>#N/A</v>
      </c>
      <c r="B2027" s="11" t="e">
        <f>VLOOKUP(C2027,'Summation Index'!$A$2:$B$9956,2,FALSE)</f>
        <v>#N/A</v>
      </c>
      <c r="O2027" s="48"/>
      <c r="P2027" s="48"/>
    </row>
    <row r="2028" spans="1:16">
      <c r="A2028" s="11" t="e">
        <f t="shared" si="31"/>
        <v>#N/A</v>
      </c>
      <c r="B2028" s="11" t="e">
        <f>VLOOKUP(C2028,'Summation Index'!$A$2:$B$9956,2,FALSE)</f>
        <v>#N/A</v>
      </c>
      <c r="O2028" s="48"/>
      <c r="P2028" s="48"/>
    </row>
    <row r="2029" spans="1:16">
      <c r="A2029" s="11" t="e">
        <f t="shared" si="31"/>
        <v>#N/A</v>
      </c>
      <c r="B2029" s="11" t="e">
        <f>VLOOKUP(C2029,'Summation Index'!$A$2:$B$9956,2,FALSE)</f>
        <v>#N/A</v>
      </c>
      <c r="O2029" s="48"/>
      <c r="P2029" s="48"/>
    </row>
    <row r="2030" spans="1:16">
      <c r="A2030" s="11" t="e">
        <f t="shared" si="31"/>
        <v>#N/A</v>
      </c>
      <c r="B2030" s="11" t="e">
        <f>VLOOKUP(C2030,'Summation Index'!$A$2:$B$9956,2,FALSE)</f>
        <v>#N/A</v>
      </c>
      <c r="O2030" s="48"/>
      <c r="P2030" s="48"/>
    </row>
    <row r="2031" spans="1:16">
      <c r="A2031" s="11" t="e">
        <f t="shared" si="31"/>
        <v>#N/A</v>
      </c>
      <c r="B2031" s="11" t="e">
        <f>VLOOKUP(C2031,'Summation Index'!$A$2:$B$9956,2,FALSE)</f>
        <v>#N/A</v>
      </c>
      <c r="O2031" s="48"/>
      <c r="P2031" s="48"/>
    </row>
    <row r="2032" spans="1:16">
      <c r="A2032" s="11" t="e">
        <f t="shared" si="31"/>
        <v>#N/A</v>
      </c>
      <c r="B2032" s="11" t="e">
        <f>VLOOKUP(C2032,'Summation Index'!$A$2:$B$9956,2,FALSE)</f>
        <v>#N/A</v>
      </c>
      <c r="O2032" s="48"/>
      <c r="P2032" s="48"/>
    </row>
    <row r="2033" spans="1:16">
      <c r="A2033" s="11" t="e">
        <f t="shared" si="31"/>
        <v>#N/A</v>
      </c>
      <c r="B2033" s="11" t="e">
        <f>VLOOKUP(C2033,'Summation Index'!$A$2:$B$9956,2,FALSE)</f>
        <v>#N/A</v>
      </c>
      <c r="O2033" s="48"/>
      <c r="P2033" s="48"/>
    </row>
    <row r="2034" spans="1:16">
      <c r="A2034" s="11" t="e">
        <f t="shared" si="31"/>
        <v>#N/A</v>
      </c>
      <c r="B2034" s="11" t="e">
        <f>VLOOKUP(C2034,'Summation Index'!$A$2:$B$9956,2,FALSE)</f>
        <v>#N/A</v>
      </c>
      <c r="O2034" s="48"/>
      <c r="P2034" s="48"/>
    </row>
    <row r="2035" spans="1:16">
      <c r="A2035" s="11" t="e">
        <f t="shared" si="31"/>
        <v>#N/A</v>
      </c>
      <c r="B2035" s="11" t="e">
        <f>VLOOKUP(C2035,'Summation Index'!$A$2:$B$9956,2,FALSE)</f>
        <v>#N/A</v>
      </c>
      <c r="O2035" s="48"/>
      <c r="P2035" s="48"/>
    </row>
    <row r="2036" spans="1:16">
      <c r="A2036" s="11" t="e">
        <f t="shared" si="31"/>
        <v>#N/A</v>
      </c>
      <c r="B2036" s="11" t="e">
        <f>VLOOKUP(C2036,'Summation Index'!$A$2:$B$9956,2,FALSE)</f>
        <v>#N/A</v>
      </c>
      <c r="O2036" s="48"/>
      <c r="P2036" s="48"/>
    </row>
    <row r="2037" spans="1:16">
      <c r="A2037" s="11" t="e">
        <f t="shared" si="31"/>
        <v>#N/A</v>
      </c>
      <c r="B2037" s="11" t="e">
        <f>VLOOKUP(C2037,'Summation Index'!$A$2:$B$9956,2,FALSE)</f>
        <v>#N/A</v>
      </c>
      <c r="O2037" s="48"/>
      <c r="P2037" s="48"/>
    </row>
    <row r="2038" spans="1:16">
      <c r="A2038" s="11" t="e">
        <f t="shared" si="31"/>
        <v>#N/A</v>
      </c>
      <c r="B2038" s="11" t="e">
        <f>VLOOKUP(C2038,'Summation Index'!$A$2:$B$9956,2,FALSE)</f>
        <v>#N/A</v>
      </c>
      <c r="O2038" s="48"/>
      <c r="P2038" s="48"/>
    </row>
    <row r="2039" spans="1:16">
      <c r="A2039" s="11" t="e">
        <f t="shared" si="31"/>
        <v>#N/A</v>
      </c>
      <c r="B2039" s="11" t="e">
        <f>VLOOKUP(C2039,'Summation Index'!$A$2:$B$9956,2,FALSE)</f>
        <v>#N/A</v>
      </c>
      <c r="O2039" s="48"/>
      <c r="P2039" s="48"/>
    </row>
    <row r="2040" spans="1:16">
      <c r="A2040" s="11" t="e">
        <f t="shared" si="31"/>
        <v>#N/A</v>
      </c>
      <c r="B2040" s="11" t="e">
        <f>VLOOKUP(C2040,'Summation Index'!$A$2:$B$9956,2,FALSE)</f>
        <v>#N/A</v>
      </c>
      <c r="O2040" s="48"/>
      <c r="P2040" s="48"/>
    </row>
    <row r="2041" spans="1:16">
      <c r="A2041" s="11" t="e">
        <f t="shared" si="31"/>
        <v>#N/A</v>
      </c>
      <c r="B2041" s="11" t="e">
        <f>VLOOKUP(C2041,'Summation Index'!$A$2:$B$9956,2,FALSE)</f>
        <v>#N/A</v>
      </c>
      <c r="O2041" s="48"/>
      <c r="P2041" s="48"/>
    </row>
    <row r="2042" spans="1:16">
      <c r="A2042" s="11" t="e">
        <f t="shared" si="31"/>
        <v>#N/A</v>
      </c>
      <c r="B2042" s="11" t="e">
        <f>VLOOKUP(C2042,'Summation Index'!$A$2:$B$9956,2,FALSE)</f>
        <v>#N/A</v>
      </c>
      <c r="O2042" s="48"/>
      <c r="P2042" s="48"/>
    </row>
    <row r="2043" spans="1:16">
      <c r="A2043" s="11" t="e">
        <f t="shared" si="31"/>
        <v>#N/A</v>
      </c>
      <c r="B2043" s="11" t="e">
        <f>VLOOKUP(C2043,'Summation Index'!$A$2:$B$9956,2,FALSE)</f>
        <v>#N/A</v>
      </c>
      <c r="O2043" s="48"/>
      <c r="P2043" s="48"/>
    </row>
    <row r="2044" spans="1:16">
      <c r="A2044" s="11" t="e">
        <f t="shared" si="31"/>
        <v>#N/A</v>
      </c>
      <c r="B2044" s="11" t="e">
        <f>VLOOKUP(C2044,'Summation Index'!$A$2:$B$9956,2,FALSE)</f>
        <v>#N/A</v>
      </c>
      <c r="O2044" s="48"/>
      <c r="P2044" s="48"/>
    </row>
    <row r="2045" spans="1:16">
      <c r="A2045" s="11" t="e">
        <f t="shared" si="31"/>
        <v>#N/A</v>
      </c>
      <c r="B2045" s="11" t="e">
        <f>VLOOKUP(C2045,'Summation Index'!$A$2:$B$9956,2,FALSE)</f>
        <v>#N/A</v>
      </c>
      <c r="O2045" s="48"/>
      <c r="P2045" s="48"/>
    </row>
    <row r="2046" spans="1:16">
      <c r="A2046" s="11" t="e">
        <f t="shared" si="31"/>
        <v>#N/A</v>
      </c>
      <c r="B2046" s="11" t="e">
        <f>VLOOKUP(C2046,'Summation Index'!$A$2:$B$9956,2,FALSE)</f>
        <v>#N/A</v>
      </c>
      <c r="O2046" s="48"/>
      <c r="P2046" s="48"/>
    </row>
    <row r="2047" spans="1:16">
      <c r="A2047" s="11" t="e">
        <f t="shared" si="31"/>
        <v>#N/A</v>
      </c>
      <c r="B2047" s="11" t="e">
        <f>VLOOKUP(C2047,'Summation Index'!$A$2:$B$9956,2,FALSE)</f>
        <v>#N/A</v>
      </c>
      <c r="O2047" s="48"/>
      <c r="P2047" s="48"/>
    </row>
    <row r="2048" spans="1:16">
      <c r="A2048" s="11" t="e">
        <f t="shared" si="31"/>
        <v>#N/A</v>
      </c>
      <c r="B2048" s="11" t="e">
        <f>VLOOKUP(C2048,'Summation Index'!$A$2:$B$9956,2,FALSE)</f>
        <v>#N/A</v>
      </c>
      <c r="O2048" s="48"/>
      <c r="P2048" s="48"/>
    </row>
    <row r="2049" spans="1:16">
      <c r="A2049" s="11" t="e">
        <f t="shared" si="31"/>
        <v>#N/A</v>
      </c>
      <c r="B2049" s="11" t="e">
        <f>VLOOKUP(C2049,'Summation Index'!$A$2:$B$9956,2,FALSE)</f>
        <v>#N/A</v>
      </c>
      <c r="O2049" s="48"/>
      <c r="P2049" s="48"/>
    </row>
    <row r="2050" spans="1:16">
      <c r="A2050" s="11" t="e">
        <f t="shared" si="31"/>
        <v>#N/A</v>
      </c>
      <c r="B2050" s="11" t="e">
        <f>VLOOKUP(C2050,'Summation Index'!$A$2:$B$9956,2,FALSE)</f>
        <v>#N/A</v>
      </c>
      <c r="O2050" s="48"/>
      <c r="P2050" s="48"/>
    </row>
    <row r="2051" spans="1:16">
      <c r="A2051" s="11" t="e">
        <f t="shared" si="31"/>
        <v>#N/A</v>
      </c>
      <c r="B2051" s="11" t="e">
        <f>VLOOKUP(C2051,'Summation Index'!$A$2:$B$9956,2,FALSE)</f>
        <v>#N/A</v>
      </c>
      <c r="O2051" s="48"/>
      <c r="P2051" s="48"/>
    </row>
    <row r="2052" spans="1:16">
      <c r="A2052" s="11" t="e">
        <f t="shared" si="31"/>
        <v>#N/A</v>
      </c>
      <c r="B2052" s="11" t="e">
        <f>VLOOKUP(C2052,'Summation Index'!$A$2:$B$9956,2,FALSE)</f>
        <v>#N/A</v>
      </c>
      <c r="O2052" s="48"/>
      <c r="P2052" s="48"/>
    </row>
    <row r="2053" spans="1:16">
      <c r="A2053" s="11" t="e">
        <f t="shared" si="31"/>
        <v>#N/A</v>
      </c>
      <c r="B2053" s="11" t="e">
        <f>VLOOKUP(C2053,'Summation Index'!$A$2:$B$9956,2,FALSE)</f>
        <v>#N/A</v>
      </c>
      <c r="O2053" s="48"/>
      <c r="P2053" s="48"/>
    </row>
    <row r="2054" spans="1:16">
      <c r="A2054" s="11" t="e">
        <f t="shared" si="31"/>
        <v>#N/A</v>
      </c>
      <c r="B2054" s="11" t="e">
        <f>VLOOKUP(C2054,'Summation Index'!$A$2:$B$9956,2,FALSE)</f>
        <v>#N/A</v>
      </c>
      <c r="O2054" s="48"/>
      <c r="P2054" s="48"/>
    </row>
    <row r="2055" spans="1:16">
      <c r="A2055" s="11" t="e">
        <f t="shared" si="31"/>
        <v>#N/A</v>
      </c>
      <c r="B2055" s="11" t="e">
        <f>VLOOKUP(C2055,'Summation Index'!$A$2:$B$9956,2,FALSE)</f>
        <v>#N/A</v>
      </c>
      <c r="O2055" s="48"/>
      <c r="P2055" s="48"/>
    </row>
    <row r="2056" spans="1:16">
      <c r="A2056" s="11" t="e">
        <f t="shared" si="31"/>
        <v>#N/A</v>
      </c>
      <c r="B2056" s="11" t="e">
        <f>VLOOKUP(C2056,'Summation Index'!$A$2:$B$9956,2,FALSE)</f>
        <v>#N/A</v>
      </c>
      <c r="O2056" s="48"/>
      <c r="P2056" s="48"/>
    </row>
    <row r="2057" spans="1:16">
      <c r="A2057" s="11" t="e">
        <f t="shared" si="31"/>
        <v>#N/A</v>
      </c>
      <c r="B2057" s="11" t="e">
        <f>VLOOKUP(C2057,'Summation Index'!$A$2:$B$9956,2,FALSE)</f>
        <v>#N/A</v>
      </c>
      <c r="O2057" s="48"/>
      <c r="P2057" s="48"/>
    </row>
    <row r="2058" spans="1:16">
      <c r="A2058" s="11" t="e">
        <f t="shared" si="31"/>
        <v>#N/A</v>
      </c>
      <c r="B2058" s="11" t="e">
        <f>VLOOKUP(C2058,'Summation Index'!$A$2:$B$9956,2,FALSE)</f>
        <v>#N/A</v>
      </c>
      <c r="O2058" s="48"/>
      <c r="P2058" s="48"/>
    </row>
    <row r="2059" spans="1:16">
      <c r="A2059" s="11" t="e">
        <f t="shared" si="31"/>
        <v>#N/A</v>
      </c>
      <c r="B2059" s="11" t="e">
        <f>VLOOKUP(C2059,'Summation Index'!$A$2:$B$9956,2,FALSE)</f>
        <v>#N/A</v>
      </c>
      <c r="O2059" s="48"/>
      <c r="P2059" s="48"/>
    </row>
    <row r="2060" spans="1:16">
      <c r="A2060" s="11" t="e">
        <f t="shared" si="31"/>
        <v>#N/A</v>
      </c>
      <c r="B2060" s="11" t="e">
        <f>VLOOKUP(C2060,'Summation Index'!$A$2:$B$9956,2,FALSE)</f>
        <v>#N/A</v>
      </c>
      <c r="O2060" s="48"/>
      <c r="P2060" s="48"/>
    </row>
    <row r="2061" spans="1:16">
      <c r="A2061" s="11" t="e">
        <f t="shared" si="31"/>
        <v>#N/A</v>
      </c>
      <c r="B2061" s="11" t="e">
        <f>VLOOKUP(C2061,'Summation Index'!$A$2:$B$9956,2,FALSE)</f>
        <v>#N/A</v>
      </c>
      <c r="O2061" s="48"/>
      <c r="P2061" s="48"/>
    </row>
    <row r="2062" spans="1:16">
      <c r="A2062" s="11" t="e">
        <f t="shared" si="31"/>
        <v>#N/A</v>
      </c>
      <c r="B2062" s="11" t="e">
        <f>VLOOKUP(C2062,'Summation Index'!$A$2:$B$9956,2,FALSE)</f>
        <v>#N/A</v>
      </c>
      <c r="O2062" s="48"/>
      <c r="P2062" s="48"/>
    </row>
    <row r="2063" spans="1:16">
      <c r="A2063" s="11" t="e">
        <f t="shared" ref="A2063:A2126" si="32">B2063&amp;"&amp;"&amp;F2063</f>
        <v>#N/A</v>
      </c>
      <c r="B2063" s="11" t="e">
        <f>VLOOKUP(C2063,'Summation Index'!$A$2:$B$9956,2,FALSE)</f>
        <v>#N/A</v>
      </c>
      <c r="O2063" s="48"/>
      <c r="P2063" s="48"/>
    </row>
    <row r="2064" spans="1:16">
      <c r="A2064" s="11" t="e">
        <f t="shared" si="32"/>
        <v>#N/A</v>
      </c>
      <c r="B2064" s="11" t="e">
        <f>VLOOKUP(C2064,'Summation Index'!$A$2:$B$9956,2,FALSE)</f>
        <v>#N/A</v>
      </c>
      <c r="O2064" s="48"/>
      <c r="P2064" s="48"/>
    </row>
    <row r="2065" spans="1:16">
      <c r="A2065" s="11" t="e">
        <f t="shared" si="32"/>
        <v>#N/A</v>
      </c>
      <c r="B2065" s="11" t="e">
        <f>VLOOKUP(C2065,'Summation Index'!$A$2:$B$9956,2,FALSE)</f>
        <v>#N/A</v>
      </c>
      <c r="O2065" s="48"/>
      <c r="P2065" s="48"/>
    </row>
    <row r="2066" spans="1:16">
      <c r="A2066" s="11" t="e">
        <f t="shared" si="32"/>
        <v>#N/A</v>
      </c>
      <c r="B2066" s="11" t="e">
        <f>VLOOKUP(C2066,'Summation Index'!$A$2:$B$9956,2,FALSE)</f>
        <v>#N/A</v>
      </c>
      <c r="O2066" s="48"/>
      <c r="P2066" s="48"/>
    </row>
    <row r="2067" spans="1:16">
      <c r="A2067" s="11" t="e">
        <f t="shared" si="32"/>
        <v>#N/A</v>
      </c>
      <c r="B2067" s="11" t="e">
        <f>VLOOKUP(C2067,'Summation Index'!$A$2:$B$9956,2,FALSE)</f>
        <v>#N/A</v>
      </c>
      <c r="O2067" s="48"/>
      <c r="P2067" s="48"/>
    </row>
    <row r="2068" spans="1:16">
      <c r="A2068" s="11" t="e">
        <f t="shared" si="32"/>
        <v>#N/A</v>
      </c>
      <c r="B2068" s="11" t="e">
        <f>VLOOKUP(C2068,'Summation Index'!$A$2:$B$9956,2,FALSE)</f>
        <v>#N/A</v>
      </c>
      <c r="O2068" s="48"/>
      <c r="P2068" s="48"/>
    </row>
    <row r="2069" spans="1:16">
      <c r="A2069" s="11" t="e">
        <f t="shared" si="32"/>
        <v>#N/A</v>
      </c>
      <c r="B2069" s="11" t="e">
        <f>VLOOKUP(C2069,'Summation Index'!$A$2:$B$9956,2,FALSE)</f>
        <v>#N/A</v>
      </c>
      <c r="O2069" s="48"/>
      <c r="P2069" s="48"/>
    </row>
    <row r="2070" spans="1:16">
      <c r="A2070" s="11" t="e">
        <f t="shared" si="32"/>
        <v>#N/A</v>
      </c>
      <c r="B2070" s="11" t="e">
        <f>VLOOKUP(C2070,'Summation Index'!$A$2:$B$9956,2,FALSE)</f>
        <v>#N/A</v>
      </c>
      <c r="O2070" s="48"/>
      <c r="P2070" s="48"/>
    </row>
    <row r="2071" spans="1:16">
      <c r="A2071" s="11" t="e">
        <f t="shared" si="32"/>
        <v>#N/A</v>
      </c>
      <c r="B2071" s="11" t="e">
        <f>VLOOKUP(C2071,'Summation Index'!$A$2:$B$9956,2,FALSE)</f>
        <v>#N/A</v>
      </c>
      <c r="O2071" s="48"/>
      <c r="P2071" s="48"/>
    </row>
    <row r="2072" spans="1:16">
      <c r="A2072" s="11" t="e">
        <f t="shared" si="32"/>
        <v>#N/A</v>
      </c>
      <c r="B2072" s="11" t="e">
        <f>VLOOKUP(C2072,'Summation Index'!$A$2:$B$9956,2,FALSE)</f>
        <v>#N/A</v>
      </c>
      <c r="O2072" s="48"/>
      <c r="P2072" s="48"/>
    </row>
    <row r="2073" spans="1:16">
      <c r="A2073" s="11" t="e">
        <f t="shared" si="32"/>
        <v>#N/A</v>
      </c>
      <c r="B2073" s="11" t="e">
        <f>VLOOKUP(C2073,'Summation Index'!$A$2:$B$9956,2,FALSE)</f>
        <v>#N/A</v>
      </c>
      <c r="O2073" s="48"/>
      <c r="P2073" s="48"/>
    </row>
    <row r="2074" spans="1:16">
      <c r="A2074" s="11" t="e">
        <f t="shared" si="32"/>
        <v>#N/A</v>
      </c>
      <c r="B2074" s="11" t="e">
        <f>VLOOKUP(C2074,'Summation Index'!$A$2:$B$9956,2,FALSE)</f>
        <v>#N/A</v>
      </c>
      <c r="O2074" s="48"/>
      <c r="P2074" s="48"/>
    </row>
    <row r="2075" spans="1:16">
      <c r="A2075" s="11" t="e">
        <f t="shared" si="32"/>
        <v>#N/A</v>
      </c>
      <c r="B2075" s="11" t="e">
        <f>VLOOKUP(C2075,'Summation Index'!$A$2:$B$9956,2,FALSE)</f>
        <v>#N/A</v>
      </c>
      <c r="O2075" s="48"/>
      <c r="P2075" s="48"/>
    </row>
    <row r="2076" spans="1:16">
      <c r="A2076" s="11" t="e">
        <f t="shared" si="32"/>
        <v>#N/A</v>
      </c>
      <c r="B2076" s="11" t="e">
        <f>VLOOKUP(C2076,'Summation Index'!$A$2:$B$9956,2,FALSE)</f>
        <v>#N/A</v>
      </c>
      <c r="O2076" s="48"/>
      <c r="P2076" s="48"/>
    </row>
    <row r="2077" spans="1:16">
      <c r="A2077" s="11" t="e">
        <f t="shared" si="32"/>
        <v>#N/A</v>
      </c>
      <c r="B2077" s="11" t="e">
        <f>VLOOKUP(C2077,'Summation Index'!$A$2:$B$9956,2,FALSE)</f>
        <v>#N/A</v>
      </c>
      <c r="O2077" s="48"/>
      <c r="P2077" s="48"/>
    </row>
    <row r="2078" spans="1:16">
      <c r="A2078" s="11" t="e">
        <f t="shared" si="32"/>
        <v>#N/A</v>
      </c>
      <c r="B2078" s="11" t="e">
        <f>VLOOKUP(C2078,'Summation Index'!$A$2:$B$9956,2,FALSE)</f>
        <v>#N/A</v>
      </c>
      <c r="O2078" s="48"/>
      <c r="P2078" s="48"/>
    </row>
    <row r="2079" spans="1:16">
      <c r="A2079" s="11" t="e">
        <f t="shared" si="32"/>
        <v>#N/A</v>
      </c>
      <c r="B2079" s="11" t="e">
        <f>VLOOKUP(C2079,'Summation Index'!$A$2:$B$9956,2,FALSE)</f>
        <v>#N/A</v>
      </c>
      <c r="O2079" s="48"/>
      <c r="P2079" s="48"/>
    </row>
    <row r="2080" spans="1:16">
      <c r="A2080" s="11" t="e">
        <f t="shared" si="32"/>
        <v>#N/A</v>
      </c>
      <c r="B2080" s="11" t="e">
        <f>VLOOKUP(C2080,'Summation Index'!$A$2:$B$9956,2,FALSE)</f>
        <v>#N/A</v>
      </c>
      <c r="O2080" s="48"/>
      <c r="P2080" s="48"/>
    </row>
    <row r="2081" spans="1:16">
      <c r="A2081" s="11" t="e">
        <f t="shared" si="32"/>
        <v>#N/A</v>
      </c>
      <c r="B2081" s="11" t="e">
        <f>VLOOKUP(C2081,'Summation Index'!$A$2:$B$9956,2,FALSE)</f>
        <v>#N/A</v>
      </c>
      <c r="O2081" s="48"/>
      <c r="P2081" s="48"/>
    </row>
    <row r="2082" spans="1:16">
      <c r="A2082" s="11" t="e">
        <f t="shared" si="32"/>
        <v>#N/A</v>
      </c>
      <c r="B2082" s="11" t="e">
        <f>VLOOKUP(C2082,'Summation Index'!$A$2:$B$9956,2,FALSE)</f>
        <v>#N/A</v>
      </c>
      <c r="O2082" s="48"/>
      <c r="P2082" s="48"/>
    </row>
    <row r="2083" spans="1:16">
      <c r="A2083" s="11" t="e">
        <f t="shared" si="32"/>
        <v>#N/A</v>
      </c>
      <c r="B2083" s="11" t="e">
        <f>VLOOKUP(C2083,'Summation Index'!$A$2:$B$9956,2,FALSE)</f>
        <v>#N/A</v>
      </c>
      <c r="O2083" s="48"/>
      <c r="P2083" s="48"/>
    </row>
    <row r="2084" spans="1:16">
      <c r="A2084" s="11" t="e">
        <f t="shared" si="32"/>
        <v>#N/A</v>
      </c>
      <c r="B2084" s="11" t="e">
        <f>VLOOKUP(C2084,'Summation Index'!$A$2:$B$9956,2,FALSE)</f>
        <v>#N/A</v>
      </c>
      <c r="O2084" s="48"/>
      <c r="P2084" s="48"/>
    </row>
    <row r="2085" spans="1:16">
      <c r="A2085" s="11" t="e">
        <f t="shared" si="32"/>
        <v>#N/A</v>
      </c>
      <c r="B2085" s="11" t="e">
        <f>VLOOKUP(C2085,'Summation Index'!$A$2:$B$9956,2,FALSE)</f>
        <v>#N/A</v>
      </c>
      <c r="O2085" s="48"/>
      <c r="P2085" s="48"/>
    </row>
    <row r="2086" spans="1:16">
      <c r="A2086" s="11" t="e">
        <f t="shared" si="32"/>
        <v>#N/A</v>
      </c>
      <c r="B2086" s="11" t="e">
        <f>VLOOKUP(C2086,'Summation Index'!$A$2:$B$9956,2,FALSE)</f>
        <v>#N/A</v>
      </c>
      <c r="O2086" s="48"/>
      <c r="P2086" s="48"/>
    </row>
    <row r="2087" spans="1:16">
      <c r="A2087" s="11" t="e">
        <f t="shared" si="32"/>
        <v>#N/A</v>
      </c>
      <c r="B2087" s="11" t="e">
        <f>VLOOKUP(C2087,'Summation Index'!$A$2:$B$9956,2,FALSE)</f>
        <v>#N/A</v>
      </c>
      <c r="O2087" s="48"/>
      <c r="P2087" s="48"/>
    </row>
    <row r="2088" spans="1:16">
      <c r="A2088" s="11" t="e">
        <f t="shared" si="32"/>
        <v>#N/A</v>
      </c>
      <c r="B2088" s="11" t="e">
        <f>VLOOKUP(C2088,'Summation Index'!$A$2:$B$9956,2,FALSE)</f>
        <v>#N/A</v>
      </c>
      <c r="O2088" s="48"/>
      <c r="P2088" s="48"/>
    </row>
    <row r="2089" spans="1:16">
      <c r="A2089" s="11" t="e">
        <f t="shared" si="32"/>
        <v>#N/A</v>
      </c>
      <c r="B2089" s="11" t="e">
        <f>VLOOKUP(C2089,'Summation Index'!$A$2:$B$9956,2,FALSE)</f>
        <v>#N/A</v>
      </c>
      <c r="O2089" s="48"/>
      <c r="P2089" s="48"/>
    </row>
    <row r="2090" spans="1:16">
      <c r="A2090" s="11" t="e">
        <f t="shared" si="32"/>
        <v>#N/A</v>
      </c>
      <c r="B2090" s="11" t="e">
        <f>VLOOKUP(C2090,'Summation Index'!$A$2:$B$9956,2,FALSE)</f>
        <v>#N/A</v>
      </c>
      <c r="O2090" s="48"/>
      <c r="P2090" s="48"/>
    </row>
    <row r="2091" spans="1:16">
      <c r="A2091" s="11" t="e">
        <f t="shared" si="32"/>
        <v>#N/A</v>
      </c>
      <c r="B2091" s="11" t="e">
        <f>VLOOKUP(C2091,'Summation Index'!$A$2:$B$9956,2,FALSE)</f>
        <v>#N/A</v>
      </c>
      <c r="O2091" s="48"/>
      <c r="P2091" s="48"/>
    </row>
    <row r="2092" spans="1:16">
      <c r="A2092" s="11" t="e">
        <f t="shared" si="32"/>
        <v>#N/A</v>
      </c>
      <c r="B2092" s="11" t="e">
        <f>VLOOKUP(C2092,'Summation Index'!$A$2:$B$9956,2,FALSE)</f>
        <v>#N/A</v>
      </c>
      <c r="O2092" s="48"/>
      <c r="P2092" s="48"/>
    </row>
    <row r="2093" spans="1:16">
      <c r="A2093" s="11" t="e">
        <f t="shared" si="32"/>
        <v>#N/A</v>
      </c>
      <c r="B2093" s="11" t="e">
        <f>VLOOKUP(C2093,'Summation Index'!$A$2:$B$9956,2,FALSE)</f>
        <v>#N/A</v>
      </c>
      <c r="O2093" s="48"/>
      <c r="P2093" s="48"/>
    </row>
    <row r="2094" spans="1:16">
      <c r="A2094" s="11" t="e">
        <f t="shared" si="32"/>
        <v>#N/A</v>
      </c>
      <c r="B2094" s="11" t="e">
        <f>VLOOKUP(C2094,'Summation Index'!$A$2:$B$9956,2,FALSE)</f>
        <v>#N/A</v>
      </c>
      <c r="O2094" s="48"/>
      <c r="P2094" s="48"/>
    </row>
    <row r="2095" spans="1:16">
      <c r="A2095" s="11" t="e">
        <f t="shared" si="32"/>
        <v>#N/A</v>
      </c>
      <c r="B2095" s="11" t="e">
        <f>VLOOKUP(C2095,'Summation Index'!$A$2:$B$9956,2,FALSE)</f>
        <v>#N/A</v>
      </c>
      <c r="O2095" s="48"/>
      <c r="P2095" s="48"/>
    </row>
    <row r="2096" spans="1:16">
      <c r="A2096" s="11" t="e">
        <f t="shared" si="32"/>
        <v>#N/A</v>
      </c>
      <c r="B2096" s="11" t="e">
        <f>VLOOKUP(C2096,'Summation Index'!$A$2:$B$9956,2,FALSE)</f>
        <v>#N/A</v>
      </c>
      <c r="O2096" s="48"/>
      <c r="P2096" s="48"/>
    </row>
    <row r="2097" spans="1:16">
      <c r="A2097" s="11" t="e">
        <f t="shared" si="32"/>
        <v>#N/A</v>
      </c>
      <c r="B2097" s="11" t="e">
        <f>VLOOKUP(C2097,'Summation Index'!$A$2:$B$9956,2,FALSE)</f>
        <v>#N/A</v>
      </c>
      <c r="O2097" s="48"/>
      <c r="P2097" s="48"/>
    </row>
    <row r="2098" spans="1:16">
      <c r="A2098" s="11" t="e">
        <f t="shared" si="32"/>
        <v>#N/A</v>
      </c>
      <c r="B2098" s="11" t="e">
        <f>VLOOKUP(C2098,'Summation Index'!$A$2:$B$9956,2,FALSE)</f>
        <v>#N/A</v>
      </c>
      <c r="O2098" s="48"/>
      <c r="P2098" s="48"/>
    </row>
    <row r="2099" spans="1:16">
      <c r="A2099" s="11" t="e">
        <f t="shared" si="32"/>
        <v>#N/A</v>
      </c>
      <c r="B2099" s="11" t="e">
        <f>VLOOKUP(C2099,'Summation Index'!$A$2:$B$9956,2,FALSE)</f>
        <v>#N/A</v>
      </c>
      <c r="O2099" s="48"/>
      <c r="P2099" s="48"/>
    </row>
    <row r="2100" spans="1:16">
      <c r="A2100" s="11" t="e">
        <f t="shared" si="32"/>
        <v>#N/A</v>
      </c>
      <c r="B2100" s="11" t="e">
        <f>VLOOKUP(C2100,'Summation Index'!$A$2:$B$9956,2,FALSE)</f>
        <v>#N/A</v>
      </c>
      <c r="O2100" s="48"/>
      <c r="P2100" s="48"/>
    </row>
    <row r="2101" spans="1:16">
      <c r="A2101" s="11" t="e">
        <f t="shared" si="32"/>
        <v>#N/A</v>
      </c>
      <c r="B2101" s="11" t="e">
        <f>VLOOKUP(C2101,'Summation Index'!$A$2:$B$9956,2,FALSE)</f>
        <v>#N/A</v>
      </c>
      <c r="O2101" s="48"/>
      <c r="P2101" s="48"/>
    </row>
    <row r="2102" spans="1:16">
      <c r="A2102" s="11" t="e">
        <f t="shared" si="32"/>
        <v>#N/A</v>
      </c>
      <c r="B2102" s="11" t="e">
        <f>VLOOKUP(C2102,'Summation Index'!$A$2:$B$9956,2,FALSE)</f>
        <v>#N/A</v>
      </c>
      <c r="O2102" s="48"/>
      <c r="P2102" s="48"/>
    </row>
    <row r="2103" spans="1:16">
      <c r="A2103" s="11" t="e">
        <f t="shared" si="32"/>
        <v>#N/A</v>
      </c>
      <c r="B2103" s="11" t="e">
        <f>VLOOKUP(C2103,'Summation Index'!$A$2:$B$9956,2,FALSE)</f>
        <v>#N/A</v>
      </c>
      <c r="O2103" s="48"/>
      <c r="P2103" s="48"/>
    </row>
    <row r="2104" spans="1:16">
      <c r="A2104" s="11" t="e">
        <f t="shared" si="32"/>
        <v>#N/A</v>
      </c>
      <c r="B2104" s="11" t="e">
        <f>VLOOKUP(C2104,'Summation Index'!$A$2:$B$9956,2,FALSE)</f>
        <v>#N/A</v>
      </c>
      <c r="O2104" s="48"/>
      <c r="P2104" s="48"/>
    </row>
    <row r="2105" spans="1:16">
      <c r="A2105" s="11" t="e">
        <f t="shared" si="32"/>
        <v>#N/A</v>
      </c>
      <c r="B2105" s="11" t="e">
        <f>VLOOKUP(C2105,'Summation Index'!$A$2:$B$9956,2,FALSE)</f>
        <v>#N/A</v>
      </c>
      <c r="O2105" s="48"/>
      <c r="P2105" s="48"/>
    </row>
    <row r="2106" spans="1:16">
      <c r="A2106" s="11" t="e">
        <f t="shared" si="32"/>
        <v>#N/A</v>
      </c>
      <c r="B2106" s="11" t="e">
        <f>VLOOKUP(C2106,'Summation Index'!$A$2:$B$9956,2,FALSE)</f>
        <v>#N/A</v>
      </c>
      <c r="O2106" s="48"/>
      <c r="P2106" s="48"/>
    </row>
    <row r="2107" spans="1:16">
      <c r="A2107" s="11" t="e">
        <f t="shared" si="32"/>
        <v>#N/A</v>
      </c>
      <c r="B2107" s="11" t="e">
        <f>VLOOKUP(C2107,'Summation Index'!$A$2:$B$9956,2,FALSE)</f>
        <v>#N/A</v>
      </c>
      <c r="O2107" s="48"/>
      <c r="P2107" s="48"/>
    </row>
    <row r="2108" spans="1:16">
      <c r="A2108" s="11" t="e">
        <f t="shared" si="32"/>
        <v>#N/A</v>
      </c>
      <c r="B2108" s="11" t="e">
        <f>VLOOKUP(C2108,'Summation Index'!$A$2:$B$9956,2,FALSE)</f>
        <v>#N/A</v>
      </c>
      <c r="O2108" s="48"/>
      <c r="P2108" s="48"/>
    </row>
    <row r="2109" spans="1:16">
      <c r="A2109" s="11" t="e">
        <f t="shared" si="32"/>
        <v>#N/A</v>
      </c>
      <c r="B2109" s="11" t="e">
        <f>VLOOKUP(C2109,'Summation Index'!$A$2:$B$9956,2,FALSE)</f>
        <v>#N/A</v>
      </c>
      <c r="O2109" s="48"/>
      <c r="P2109" s="48"/>
    </row>
    <row r="2110" spans="1:16">
      <c r="A2110" s="11" t="e">
        <f t="shared" si="32"/>
        <v>#N/A</v>
      </c>
      <c r="B2110" s="11" t="e">
        <f>VLOOKUP(C2110,'Summation Index'!$A$2:$B$9956,2,FALSE)</f>
        <v>#N/A</v>
      </c>
      <c r="O2110" s="48"/>
      <c r="P2110" s="48"/>
    </row>
    <row r="2111" spans="1:16">
      <c r="A2111" s="11" t="e">
        <f t="shared" si="32"/>
        <v>#N/A</v>
      </c>
      <c r="B2111" s="11" t="e">
        <f>VLOOKUP(C2111,'Summation Index'!$A$2:$B$9956,2,FALSE)</f>
        <v>#N/A</v>
      </c>
      <c r="O2111" s="48"/>
      <c r="P2111" s="48"/>
    </row>
    <row r="2112" spans="1:16">
      <c r="A2112" s="11" t="e">
        <f t="shared" si="32"/>
        <v>#N/A</v>
      </c>
      <c r="B2112" s="11" t="e">
        <f>VLOOKUP(C2112,'Summation Index'!$A$2:$B$9956,2,FALSE)</f>
        <v>#N/A</v>
      </c>
      <c r="O2112" s="48"/>
      <c r="P2112" s="48"/>
    </row>
    <row r="2113" spans="1:16">
      <c r="A2113" s="11" t="e">
        <f t="shared" si="32"/>
        <v>#N/A</v>
      </c>
      <c r="B2113" s="11" t="e">
        <f>VLOOKUP(C2113,'Summation Index'!$A$2:$B$9956,2,FALSE)</f>
        <v>#N/A</v>
      </c>
      <c r="O2113" s="48"/>
      <c r="P2113" s="48"/>
    </row>
    <row r="2114" spans="1:16">
      <c r="A2114" s="11" t="e">
        <f t="shared" si="32"/>
        <v>#N/A</v>
      </c>
      <c r="B2114" s="11" t="e">
        <f>VLOOKUP(C2114,'Summation Index'!$A$2:$B$9956,2,FALSE)</f>
        <v>#N/A</v>
      </c>
      <c r="O2114" s="48"/>
      <c r="P2114" s="48"/>
    </row>
    <row r="2115" spans="1:16">
      <c r="A2115" s="11" t="e">
        <f t="shared" si="32"/>
        <v>#N/A</v>
      </c>
      <c r="B2115" s="11" t="e">
        <f>VLOOKUP(C2115,'Summation Index'!$A$2:$B$9956,2,FALSE)</f>
        <v>#N/A</v>
      </c>
      <c r="O2115" s="48"/>
      <c r="P2115" s="48"/>
    </row>
    <row r="2116" spans="1:16">
      <c r="A2116" s="11" t="e">
        <f t="shared" si="32"/>
        <v>#N/A</v>
      </c>
      <c r="B2116" s="11" t="e">
        <f>VLOOKUP(C2116,'Summation Index'!$A$2:$B$9956,2,FALSE)</f>
        <v>#N/A</v>
      </c>
      <c r="O2116" s="48"/>
      <c r="P2116" s="48"/>
    </row>
    <row r="2117" spans="1:16">
      <c r="A2117" s="11" t="e">
        <f t="shared" si="32"/>
        <v>#N/A</v>
      </c>
      <c r="B2117" s="11" t="e">
        <f>VLOOKUP(C2117,'Summation Index'!$A$2:$B$9956,2,FALSE)</f>
        <v>#N/A</v>
      </c>
      <c r="O2117" s="48"/>
      <c r="P2117" s="48"/>
    </row>
    <row r="2118" spans="1:16">
      <c r="A2118" s="11" t="e">
        <f t="shared" si="32"/>
        <v>#N/A</v>
      </c>
      <c r="B2118" s="11" t="e">
        <f>VLOOKUP(C2118,'Summation Index'!$A$2:$B$9956,2,FALSE)</f>
        <v>#N/A</v>
      </c>
      <c r="O2118" s="48"/>
      <c r="P2118" s="48"/>
    </row>
    <row r="2119" spans="1:16">
      <c r="A2119" s="11" t="e">
        <f t="shared" si="32"/>
        <v>#N/A</v>
      </c>
      <c r="B2119" s="11" t="e">
        <f>VLOOKUP(C2119,'Summation Index'!$A$2:$B$9956,2,FALSE)</f>
        <v>#N/A</v>
      </c>
      <c r="O2119" s="48"/>
      <c r="P2119" s="48"/>
    </row>
    <row r="2120" spans="1:16">
      <c r="A2120" s="11" t="e">
        <f t="shared" si="32"/>
        <v>#N/A</v>
      </c>
      <c r="B2120" s="11" t="e">
        <f>VLOOKUP(C2120,'Summation Index'!$A$2:$B$9956,2,FALSE)</f>
        <v>#N/A</v>
      </c>
      <c r="O2120" s="48"/>
      <c r="P2120" s="48"/>
    </row>
    <row r="2121" spans="1:16">
      <c r="A2121" s="11" t="e">
        <f t="shared" si="32"/>
        <v>#N/A</v>
      </c>
      <c r="B2121" s="11" t="e">
        <f>VLOOKUP(C2121,'Summation Index'!$A$2:$B$9956,2,FALSE)</f>
        <v>#N/A</v>
      </c>
      <c r="O2121" s="48"/>
      <c r="P2121" s="48"/>
    </row>
    <row r="2122" spans="1:16">
      <c r="A2122" s="11" t="e">
        <f t="shared" si="32"/>
        <v>#N/A</v>
      </c>
      <c r="B2122" s="11" t="e">
        <f>VLOOKUP(C2122,'Summation Index'!$A$2:$B$9956,2,FALSE)</f>
        <v>#N/A</v>
      </c>
      <c r="O2122" s="48"/>
      <c r="P2122" s="48"/>
    </row>
    <row r="2123" spans="1:16">
      <c r="A2123" s="11" t="e">
        <f t="shared" si="32"/>
        <v>#N/A</v>
      </c>
      <c r="B2123" s="11" t="e">
        <f>VLOOKUP(C2123,'Summation Index'!$A$2:$B$9956,2,FALSE)</f>
        <v>#N/A</v>
      </c>
      <c r="O2123" s="48"/>
      <c r="P2123" s="48"/>
    </row>
    <row r="2124" spans="1:16">
      <c r="A2124" s="11" t="e">
        <f t="shared" si="32"/>
        <v>#N/A</v>
      </c>
      <c r="B2124" s="11" t="e">
        <f>VLOOKUP(C2124,'Summation Index'!$A$2:$B$9956,2,FALSE)</f>
        <v>#N/A</v>
      </c>
      <c r="O2124" s="48"/>
      <c r="P2124" s="48"/>
    </row>
    <row r="2125" spans="1:16">
      <c r="A2125" s="11" t="e">
        <f t="shared" si="32"/>
        <v>#N/A</v>
      </c>
      <c r="B2125" s="11" t="e">
        <f>VLOOKUP(C2125,'Summation Index'!$A$2:$B$9956,2,FALSE)</f>
        <v>#N/A</v>
      </c>
      <c r="O2125" s="48"/>
      <c r="P2125" s="48"/>
    </row>
    <row r="2126" spans="1:16">
      <c r="A2126" s="11" t="e">
        <f t="shared" si="32"/>
        <v>#N/A</v>
      </c>
      <c r="B2126" s="11" t="e">
        <f>VLOOKUP(C2126,'Summation Index'!$A$2:$B$9956,2,FALSE)</f>
        <v>#N/A</v>
      </c>
      <c r="O2126" s="48"/>
      <c r="P2126" s="48"/>
    </row>
    <row r="2127" spans="1:16">
      <c r="A2127" s="11" t="e">
        <f t="shared" ref="A2127:A2190" si="33">B2127&amp;"&amp;"&amp;F2127</f>
        <v>#N/A</v>
      </c>
      <c r="B2127" s="11" t="e">
        <f>VLOOKUP(C2127,'Summation Index'!$A$2:$B$9956,2,FALSE)</f>
        <v>#N/A</v>
      </c>
      <c r="O2127" s="48"/>
      <c r="P2127" s="48"/>
    </row>
    <row r="2128" spans="1:16">
      <c r="A2128" s="11" t="e">
        <f t="shared" si="33"/>
        <v>#N/A</v>
      </c>
      <c r="B2128" s="11" t="e">
        <f>VLOOKUP(C2128,'Summation Index'!$A$2:$B$9956,2,FALSE)</f>
        <v>#N/A</v>
      </c>
      <c r="O2128" s="48"/>
      <c r="P2128" s="48"/>
    </row>
    <row r="2129" spans="1:16">
      <c r="A2129" s="11" t="e">
        <f t="shared" si="33"/>
        <v>#N/A</v>
      </c>
      <c r="B2129" s="11" t="e">
        <f>VLOOKUP(C2129,'Summation Index'!$A$2:$B$9956,2,FALSE)</f>
        <v>#N/A</v>
      </c>
      <c r="O2129" s="48"/>
      <c r="P2129" s="48"/>
    </row>
    <row r="2130" spans="1:16">
      <c r="A2130" s="11" t="e">
        <f t="shared" si="33"/>
        <v>#N/A</v>
      </c>
      <c r="B2130" s="11" t="e">
        <f>VLOOKUP(C2130,'Summation Index'!$A$2:$B$9956,2,FALSE)</f>
        <v>#N/A</v>
      </c>
      <c r="O2130" s="48"/>
      <c r="P2130" s="48"/>
    </row>
    <row r="2131" spans="1:16">
      <c r="A2131" s="11" t="e">
        <f t="shared" si="33"/>
        <v>#N/A</v>
      </c>
      <c r="B2131" s="11" t="e">
        <f>VLOOKUP(C2131,'Summation Index'!$A$2:$B$9956,2,FALSE)</f>
        <v>#N/A</v>
      </c>
      <c r="O2131" s="48"/>
      <c r="P2131" s="48"/>
    </row>
    <row r="2132" spans="1:16">
      <c r="A2132" s="11" t="e">
        <f t="shared" si="33"/>
        <v>#N/A</v>
      </c>
      <c r="B2132" s="11" t="e">
        <f>VLOOKUP(C2132,'Summation Index'!$A$2:$B$9956,2,FALSE)</f>
        <v>#N/A</v>
      </c>
      <c r="O2132" s="48"/>
      <c r="P2132" s="48"/>
    </row>
    <row r="2133" spans="1:16">
      <c r="A2133" s="11" t="e">
        <f t="shared" si="33"/>
        <v>#N/A</v>
      </c>
      <c r="B2133" s="11" t="e">
        <f>VLOOKUP(C2133,'Summation Index'!$A$2:$B$9956,2,FALSE)</f>
        <v>#N/A</v>
      </c>
      <c r="O2133" s="48"/>
      <c r="P2133" s="48"/>
    </row>
    <row r="2134" spans="1:16">
      <c r="A2134" s="11" t="e">
        <f t="shared" si="33"/>
        <v>#N/A</v>
      </c>
      <c r="B2134" s="11" t="e">
        <f>VLOOKUP(C2134,'Summation Index'!$A$2:$B$9956,2,FALSE)</f>
        <v>#N/A</v>
      </c>
      <c r="O2134" s="48"/>
      <c r="P2134" s="48"/>
    </row>
    <row r="2135" spans="1:16">
      <c r="A2135" s="11" t="e">
        <f t="shared" si="33"/>
        <v>#N/A</v>
      </c>
      <c r="B2135" s="11" t="e">
        <f>VLOOKUP(C2135,'Summation Index'!$A$2:$B$9956,2,FALSE)</f>
        <v>#N/A</v>
      </c>
      <c r="O2135" s="48"/>
      <c r="P2135" s="48"/>
    </row>
    <row r="2136" spans="1:16">
      <c r="A2136" s="11" t="e">
        <f t="shared" si="33"/>
        <v>#N/A</v>
      </c>
      <c r="B2136" s="11" t="e">
        <f>VLOOKUP(C2136,'Summation Index'!$A$2:$B$9956,2,FALSE)</f>
        <v>#N/A</v>
      </c>
      <c r="O2136" s="48"/>
      <c r="P2136" s="48"/>
    </row>
    <row r="2137" spans="1:16">
      <c r="A2137" s="11" t="e">
        <f t="shared" si="33"/>
        <v>#N/A</v>
      </c>
      <c r="B2137" s="11" t="e">
        <f>VLOOKUP(C2137,'Summation Index'!$A$2:$B$9956,2,FALSE)</f>
        <v>#N/A</v>
      </c>
      <c r="O2137" s="48"/>
      <c r="P2137" s="48"/>
    </row>
    <row r="2138" spans="1:16">
      <c r="A2138" s="11" t="e">
        <f t="shared" si="33"/>
        <v>#N/A</v>
      </c>
      <c r="B2138" s="11" t="e">
        <f>VLOOKUP(C2138,'Summation Index'!$A$2:$B$9956,2,FALSE)</f>
        <v>#N/A</v>
      </c>
      <c r="O2138" s="48"/>
      <c r="P2138" s="48"/>
    </row>
    <row r="2139" spans="1:16">
      <c r="A2139" s="11" t="e">
        <f t="shared" si="33"/>
        <v>#N/A</v>
      </c>
      <c r="B2139" s="11" t="e">
        <f>VLOOKUP(C2139,'Summation Index'!$A$2:$B$9956,2,FALSE)</f>
        <v>#N/A</v>
      </c>
      <c r="O2139" s="48"/>
      <c r="P2139" s="48"/>
    </row>
    <row r="2140" spans="1:16">
      <c r="A2140" s="11" t="e">
        <f t="shared" si="33"/>
        <v>#N/A</v>
      </c>
      <c r="B2140" s="11" t="e">
        <f>VLOOKUP(C2140,'Summation Index'!$A$2:$B$9956,2,FALSE)</f>
        <v>#N/A</v>
      </c>
      <c r="O2140" s="48"/>
      <c r="P2140" s="48"/>
    </row>
    <row r="2141" spans="1:16">
      <c r="A2141" s="11" t="e">
        <f t="shared" si="33"/>
        <v>#N/A</v>
      </c>
      <c r="B2141" s="11" t="e">
        <f>VLOOKUP(C2141,'Summation Index'!$A$2:$B$9956,2,FALSE)</f>
        <v>#N/A</v>
      </c>
      <c r="O2141" s="48"/>
      <c r="P2141" s="48"/>
    </row>
    <row r="2142" spans="1:16">
      <c r="A2142" s="11" t="e">
        <f t="shared" si="33"/>
        <v>#N/A</v>
      </c>
      <c r="B2142" s="11" t="e">
        <f>VLOOKUP(C2142,'Summation Index'!$A$2:$B$9956,2,FALSE)</f>
        <v>#N/A</v>
      </c>
      <c r="O2142" s="48"/>
      <c r="P2142" s="48"/>
    </row>
    <row r="2143" spans="1:16">
      <c r="A2143" s="11" t="e">
        <f t="shared" si="33"/>
        <v>#N/A</v>
      </c>
      <c r="B2143" s="11" t="e">
        <f>VLOOKUP(C2143,'Summation Index'!$A$2:$B$9956,2,FALSE)</f>
        <v>#N/A</v>
      </c>
      <c r="O2143" s="48"/>
      <c r="P2143" s="48"/>
    </row>
    <row r="2144" spans="1:16">
      <c r="A2144" s="11" t="e">
        <f t="shared" si="33"/>
        <v>#N/A</v>
      </c>
      <c r="B2144" s="11" t="e">
        <f>VLOOKUP(C2144,'Summation Index'!$A$2:$B$9956,2,FALSE)</f>
        <v>#N/A</v>
      </c>
      <c r="O2144" s="48"/>
      <c r="P2144" s="48"/>
    </row>
    <row r="2145" spans="1:16">
      <c r="A2145" s="11" t="e">
        <f t="shared" si="33"/>
        <v>#N/A</v>
      </c>
      <c r="B2145" s="11" t="e">
        <f>VLOOKUP(C2145,'Summation Index'!$A$2:$B$9956,2,FALSE)</f>
        <v>#N/A</v>
      </c>
      <c r="O2145" s="48"/>
      <c r="P2145" s="48"/>
    </row>
    <row r="2146" spans="1:16">
      <c r="A2146" s="11" t="e">
        <f t="shared" si="33"/>
        <v>#N/A</v>
      </c>
      <c r="B2146" s="11" t="e">
        <f>VLOOKUP(C2146,'Summation Index'!$A$2:$B$9956,2,FALSE)</f>
        <v>#N/A</v>
      </c>
      <c r="O2146" s="48"/>
      <c r="P2146" s="48"/>
    </row>
    <row r="2147" spans="1:16">
      <c r="A2147" s="11" t="e">
        <f t="shared" si="33"/>
        <v>#N/A</v>
      </c>
      <c r="B2147" s="11" t="e">
        <f>VLOOKUP(C2147,'Summation Index'!$A$2:$B$9956,2,FALSE)</f>
        <v>#N/A</v>
      </c>
      <c r="O2147" s="48"/>
      <c r="P2147" s="48"/>
    </row>
    <row r="2148" spans="1:16">
      <c r="A2148" s="11" t="e">
        <f t="shared" si="33"/>
        <v>#N/A</v>
      </c>
      <c r="B2148" s="11" t="e">
        <f>VLOOKUP(C2148,'Summation Index'!$A$2:$B$9956,2,FALSE)</f>
        <v>#N/A</v>
      </c>
      <c r="O2148" s="48"/>
      <c r="P2148" s="48"/>
    </row>
    <row r="2149" spans="1:16">
      <c r="A2149" s="11" t="e">
        <f t="shared" si="33"/>
        <v>#N/A</v>
      </c>
      <c r="B2149" s="11" t="e">
        <f>VLOOKUP(C2149,'Summation Index'!$A$2:$B$9956,2,FALSE)</f>
        <v>#N/A</v>
      </c>
      <c r="O2149" s="48"/>
      <c r="P2149" s="48"/>
    </row>
    <row r="2150" spans="1:16">
      <c r="A2150" s="11" t="e">
        <f t="shared" si="33"/>
        <v>#N/A</v>
      </c>
      <c r="B2150" s="11" t="e">
        <f>VLOOKUP(C2150,'Summation Index'!$A$2:$B$9956,2,FALSE)</f>
        <v>#N/A</v>
      </c>
      <c r="O2150" s="48"/>
      <c r="P2150" s="48"/>
    </row>
    <row r="2151" spans="1:16">
      <c r="A2151" s="11" t="e">
        <f t="shared" si="33"/>
        <v>#N/A</v>
      </c>
      <c r="B2151" s="11" t="e">
        <f>VLOOKUP(C2151,'Summation Index'!$A$2:$B$9956,2,FALSE)</f>
        <v>#N/A</v>
      </c>
      <c r="O2151" s="48"/>
      <c r="P2151" s="48"/>
    </row>
    <row r="2152" spans="1:16">
      <c r="A2152" s="11" t="e">
        <f t="shared" si="33"/>
        <v>#N/A</v>
      </c>
      <c r="B2152" s="11" t="e">
        <f>VLOOKUP(C2152,'Summation Index'!$A$2:$B$9956,2,FALSE)</f>
        <v>#N/A</v>
      </c>
      <c r="O2152" s="48"/>
      <c r="P2152" s="48"/>
    </row>
    <row r="2153" spans="1:16">
      <c r="A2153" s="11" t="e">
        <f t="shared" si="33"/>
        <v>#N/A</v>
      </c>
      <c r="B2153" s="11" t="e">
        <f>VLOOKUP(C2153,'Summation Index'!$A$2:$B$9956,2,FALSE)</f>
        <v>#N/A</v>
      </c>
      <c r="O2153" s="48"/>
      <c r="P2153" s="48"/>
    </row>
    <row r="2154" spans="1:16">
      <c r="A2154" s="11" t="e">
        <f t="shared" si="33"/>
        <v>#N/A</v>
      </c>
      <c r="B2154" s="11" t="e">
        <f>VLOOKUP(C2154,'Summation Index'!$A$2:$B$9956,2,FALSE)</f>
        <v>#N/A</v>
      </c>
      <c r="O2154" s="48"/>
      <c r="P2154" s="48"/>
    </row>
    <row r="2155" spans="1:16">
      <c r="A2155" s="11" t="e">
        <f t="shared" si="33"/>
        <v>#N/A</v>
      </c>
      <c r="B2155" s="11" t="e">
        <f>VLOOKUP(C2155,'Summation Index'!$A$2:$B$9956,2,FALSE)</f>
        <v>#N/A</v>
      </c>
      <c r="O2155" s="48"/>
      <c r="P2155" s="48"/>
    </row>
    <row r="2156" spans="1:16">
      <c r="A2156" s="11" t="e">
        <f t="shared" si="33"/>
        <v>#N/A</v>
      </c>
      <c r="B2156" s="11" t="e">
        <f>VLOOKUP(C2156,'Summation Index'!$A$2:$B$9956,2,FALSE)</f>
        <v>#N/A</v>
      </c>
      <c r="O2156" s="48"/>
      <c r="P2156" s="48"/>
    </row>
    <row r="2157" spans="1:16">
      <c r="A2157" s="11" t="e">
        <f t="shared" si="33"/>
        <v>#N/A</v>
      </c>
      <c r="B2157" s="11" t="e">
        <f>VLOOKUP(C2157,'Summation Index'!$A$2:$B$9956,2,FALSE)</f>
        <v>#N/A</v>
      </c>
      <c r="O2157" s="48"/>
      <c r="P2157" s="48"/>
    </row>
    <row r="2158" spans="1:16">
      <c r="A2158" s="11" t="e">
        <f t="shared" si="33"/>
        <v>#N/A</v>
      </c>
      <c r="B2158" s="11" t="e">
        <f>VLOOKUP(C2158,'Summation Index'!$A$2:$B$9956,2,FALSE)</f>
        <v>#N/A</v>
      </c>
      <c r="O2158" s="48"/>
      <c r="P2158" s="48"/>
    </row>
    <row r="2159" spans="1:16">
      <c r="A2159" s="11" t="e">
        <f t="shared" si="33"/>
        <v>#N/A</v>
      </c>
      <c r="B2159" s="11" t="e">
        <f>VLOOKUP(C2159,'Summation Index'!$A$2:$B$9956,2,FALSE)</f>
        <v>#N/A</v>
      </c>
      <c r="O2159" s="48"/>
      <c r="P2159" s="48"/>
    </row>
    <row r="2160" spans="1:16">
      <c r="A2160" s="11" t="e">
        <f t="shared" si="33"/>
        <v>#N/A</v>
      </c>
      <c r="B2160" s="11" t="e">
        <f>VLOOKUP(C2160,'Summation Index'!$A$2:$B$9956,2,FALSE)</f>
        <v>#N/A</v>
      </c>
      <c r="O2160" s="48"/>
      <c r="P2160" s="48"/>
    </row>
    <row r="2161" spans="1:16">
      <c r="A2161" s="11" t="e">
        <f t="shared" si="33"/>
        <v>#N/A</v>
      </c>
      <c r="B2161" s="11" t="e">
        <f>VLOOKUP(C2161,'Summation Index'!$A$2:$B$9956,2,FALSE)</f>
        <v>#N/A</v>
      </c>
      <c r="O2161" s="48"/>
      <c r="P2161" s="48"/>
    </row>
    <row r="2162" spans="1:16">
      <c r="A2162" s="11" t="e">
        <f t="shared" si="33"/>
        <v>#N/A</v>
      </c>
      <c r="B2162" s="11" t="e">
        <f>VLOOKUP(C2162,'Summation Index'!$A$2:$B$9956,2,FALSE)</f>
        <v>#N/A</v>
      </c>
      <c r="O2162" s="48"/>
      <c r="P2162" s="48"/>
    </row>
    <row r="2163" spans="1:16">
      <c r="A2163" s="11" t="e">
        <f t="shared" si="33"/>
        <v>#N/A</v>
      </c>
      <c r="B2163" s="11" t="e">
        <f>VLOOKUP(C2163,'Summation Index'!$A$2:$B$9956,2,FALSE)</f>
        <v>#N/A</v>
      </c>
      <c r="O2163" s="48"/>
      <c r="P2163" s="48"/>
    </row>
    <row r="2164" spans="1:16">
      <c r="A2164" s="11" t="e">
        <f t="shared" si="33"/>
        <v>#N/A</v>
      </c>
      <c r="B2164" s="11" t="e">
        <f>VLOOKUP(C2164,'Summation Index'!$A$2:$B$9956,2,FALSE)</f>
        <v>#N/A</v>
      </c>
      <c r="O2164" s="48"/>
      <c r="P2164" s="48"/>
    </row>
    <row r="2165" spans="1:16">
      <c r="A2165" s="11" t="e">
        <f t="shared" si="33"/>
        <v>#N/A</v>
      </c>
      <c r="B2165" s="11" t="e">
        <f>VLOOKUP(C2165,'Summation Index'!$A$2:$B$9956,2,FALSE)</f>
        <v>#N/A</v>
      </c>
      <c r="O2165" s="48"/>
      <c r="P2165" s="48"/>
    </row>
    <row r="2166" spans="1:16">
      <c r="A2166" s="11" t="e">
        <f t="shared" si="33"/>
        <v>#N/A</v>
      </c>
      <c r="B2166" s="11" t="e">
        <f>VLOOKUP(C2166,'Summation Index'!$A$2:$B$9956,2,FALSE)</f>
        <v>#N/A</v>
      </c>
      <c r="O2166" s="48"/>
      <c r="P2166" s="48"/>
    </row>
    <row r="2167" spans="1:16">
      <c r="A2167" s="11" t="e">
        <f t="shared" si="33"/>
        <v>#N/A</v>
      </c>
      <c r="B2167" s="11" t="e">
        <f>VLOOKUP(C2167,'Summation Index'!$A$2:$B$9956,2,FALSE)</f>
        <v>#N/A</v>
      </c>
      <c r="O2167" s="48"/>
      <c r="P2167" s="48"/>
    </row>
    <row r="2168" spans="1:16">
      <c r="A2168" s="11" t="e">
        <f t="shared" si="33"/>
        <v>#N/A</v>
      </c>
      <c r="B2168" s="11" t="e">
        <f>VLOOKUP(C2168,'Summation Index'!$A$2:$B$9956,2,FALSE)</f>
        <v>#N/A</v>
      </c>
      <c r="O2168" s="48"/>
      <c r="P2168" s="48"/>
    </row>
    <row r="2169" spans="1:16">
      <c r="A2169" s="11" t="e">
        <f t="shared" si="33"/>
        <v>#N/A</v>
      </c>
      <c r="B2169" s="11" t="e">
        <f>VLOOKUP(C2169,'Summation Index'!$A$2:$B$9956,2,FALSE)</f>
        <v>#N/A</v>
      </c>
      <c r="O2169" s="48"/>
      <c r="P2169" s="48"/>
    </row>
    <row r="2170" spans="1:16">
      <c r="A2170" s="11" t="e">
        <f t="shared" si="33"/>
        <v>#N/A</v>
      </c>
      <c r="B2170" s="11" t="e">
        <f>VLOOKUP(C2170,'Summation Index'!$A$2:$B$9956,2,FALSE)</f>
        <v>#N/A</v>
      </c>
      <c r="O2170" s="48"/>
      <c r="P2170" s="48"/>
    </row>
    <row r="2171" spans="1:16">
      <c r="A2171" s="11" t="e">
        <f t="shared" si="33"/>
        <v>#N/A</v>
      </c>
      <c r="B2171" s="11" t="e">
        <f>VLOOKUP(C2171,'Summation Index'!$A$2:$B$9956,2,FALSE)</f>
        <v>#N/A</v>
      </c>
      <c r="O2171" s="48"/>
      <c r="P2171" s="48"/>
    </row>
    <row r="2172" spans="1:16">
      <c r="A2172" s="11" t="e">
        <f t="shared" si="33"/>
        <v>#N/A</v>
      </c>
      <c r="B2172" s="11" t="e">
        <f>VLOOKUP(C2172,'Summation Index'!$A$2:$B$9956,2,FALSE)</f>
        <v>#N/A</v>
      </c>
      <c r="O2172" s="48"/>
      <c r="P2172" s="48"/>
    </row>
    <row r="2173" spans="1:16">
      <c r="A2173" s="11" t="e">
        <f t="shared" si="33"/>
        <v>#N/A</v>
      </c>
      <c r="B2173" s="11" t="e">
        <f>VLOOKUP(C2173,'Summation Index'!$A$2:$B$9956,2,FALSE)</f>
        <v>#N/A</v>
      </c>
      <c r="O2173" s="48"/>
      <c r="P2173" s="48"/>
    </row>
    <row r="2174" spans="1:16">
      <c r="A2174" s="11" t="e">
        <f t="shared" si="33"/>
        <v>#N/A</v>
      </c>
      <c r="B2174" s="11" t="e">
        <f>VLOOKUP(C2174,'Summation Index'!$A$2:$B$9956,2,FALSE)</f>
        <v>#N/A</v>
      </c>
      <c r="O2174" s="48"/>
      <c r="P2174" s="48"/>
    </row>
    <row r="2175" spans="1:16">
      <c r="A2175" s="11" t="e">
        <f t="shared" si="33"/>
        <v>#N/A</v>
      </c>
      <c r="B2175" s="11" t="e">
        <f>VLOOKUP(C2175,'Summation Index'!$A$2:$B$9956,2,FALSE)</f>
        <v>#N/A</v>
      </c>
      <c r="O2175" s="48"/>
      <c r="P2175" s="48"/>
    </row>
    <row r="2176" spans="1:16">
      <c r="A2176" s="11" t="e">
        <f t="shared" si="33"/>
        <v>#N/A</v>
      </c>
      <c r="B2176" s="11" t="e">
        <f>VLOOKUP(C2176,'Summation Index'!$A$2:$B$9956,2,FALSE)</f>
        <v>#N/A</v>
      </c>
      <c r="O2176" s="48"/>
      <c r="P2176" s="48"/>
    </row>
    <row r="2177" spans="1:16">
      <c r="A2177" s="11" t="e">
        <f t="shared" si="33"/>
        <v>#N/A</v>
      </c>
      <c r="B2177" s="11" t="e">
        <f>VLOOKUP(C2177,'Summation Index'!$A$2:$B$9956,2,FALSE)</f>
        <v>#N/A</v>
      </c>
      <c r="O2177" s="48"/>
      <c r="P2177" s="48"/>
    </row>
    <row r="2178" spans="1:16">
      <c r="A2178" s="11" t="e">
        <f t="shared" si="33"/>
        <v>#N/A</v>
      </c>
      <c r="B2178" s="11" t="e">
        <f>VLOOKUP(C2178,'Summation Index'!$A$2:$B$9956,2,FALSE)</f>
        <v>#N/A</v>
      </c>
      <c r="O2178" s="48"/>
      <c r="P2178" s="48"/>
    </row>
    <row r="2179" spans="1:16">
      <c r="A2179" s="11" t="e">
        <f t="shared" si="33"/>
        <v>#N/A</v>
      </c>
      <c r="B2179" s="11" t="e">
        <f>VLOOKUP(C2179,'Summation Index'!$A$2:$B$9956,2,FALSE)</f>
        <v>#N/A</v>
      </c>
      <c r="O2179" s="48"/>
      <c r="P2179" s="48"/>
    </row>
    <row r="2180" spans="1:16">
      <c r="A2180" s="11" t="e">
        <f t="shared" si="33"/>
        <v>#N/A</v>
      </c>
      <c r="B2180" s="11" t="e">
        <f>VLOOKUP(C2180,'Summation Index'!$A$2:$B$9956,2,FALSE)</f>
        <v>#N/A</v>
      </c>
      <c r="O2180" s="48"/>
      <c r="P2180" s="48"/>
    </row>
    <row r="2181" spans="1:16">
      <c r="A2181" s="11" t="e">
        <f t="shared" si="33"/>
        <v>#N/A</v>
      </c>
      <c r="B2181" s="11" t="e">
        <f>VLOOKUP(C2181,'Summation Index'!$A$2:$B$9956,2,FALSE)</f>
        <v>#N/A</v>
      </c>
      <c r="O2181" s="48"/>
      <c r="P2181" s="48"/>
    </row>
    <row r="2182" spans="1:16">
      <c r="A2182" s="11" t="e">
        <f t="shared" si="33"/>
        <v>#N/A</v>
      </c>
      <c r="B2182" s="11" t="e">
        <f>VLOOKUP(C2182,'Summation Index'!$A$2:$B$9956,2,FALSE)</f>
        <v>#N/A</v>
      </c>
      <c r="O2182" s="48"/>
      <c r="P2182" s="48"/>
    </row>
    <row r="2183" spans="1:16">
      <c r="A2183" s="11" t="e">
        <f t="shared" si="33"/>
        <v>#N/A</v>
      </c>
      <c r="B2183" s="11" t="e">
        <f>VLOOKUP(C2183,'Summation Index'!$A$2:$B$9956,2,FALSE)</f>
        <v>#N/A</v>
      </c>
      <c r="O2183" s="48"/>
      <c r="P2183" s="48"/>
    </row>
    <row r="2184" spans="1:16">
      <c r="A2184" s="11" t="e">
        <f t="shared" si="33"/>
        <v>#N/A</v>
      </c>
      <c r="B2184" s="11" t="e">
        <f>VLOOKUP(C2184,'Summation Index'!$A$2:$B$9956,2,FALSE)</f>
        <v>#N/A</v>
      </c>
      <c r="O2184" s="48"/>
      <c r="P2184" s="48"/>
    </row>
    <row r="2185" spans="1:16">
      <c r="A2185" s="11" t="e">
        <f t="shared" si="33"/>
        <v>#N/A</v>
      </c>
      <c r="B2185" s="11" t="e">
        <f>VLOOKUP(C2185,'Summation Index'!$A$2:$B$9956,2,FALSE)</f>
        <v>#N/A</v>
      </c>
      <c r="O2185" s="48"/>
      <c r="P2185" s="48"/>
    </row>
    <row r="2186" spans="1:16">
      <c r="A2186" s="11" t="e">
        <f t="shared" si="33"/>
        <v>#N/A</v>
      </c>
      <c r="B2186" s="11" t="e">
        <f>VLOOKUP(C2186,'Summation Index'!$A$2:$B$9956,2,FALSE)</f>
        <v>#N/A</v>
      </c>
      <c r="O2186" s="48"/>
      <c r="P2186" s="48"/>
    </row>
    <row r="2187" spans="1:16">
      <c r="A2187" s="11" t="e">
        <f t="shared" si="33"/>
        <v>#N/A</v>
      </c>
      <c r="B2187" s="11" t="e">
        <f>VLOOKUP(C2187,'Summation Index'!$A$2:$B$9956,2,FALSE)</f>
        <v>#N/A</v>
      </c>
      <c r="O2187" s="48"/>
      <c r="P2187" s="48"/>
    </row>
    <row r="2188" spans="1:16">
      <c r="A2188" s="11" t="e">
        <f t="shared" si="33"/>
        <v>#N/A</v>
      </c>
      <c r="B2188" s="11" t="e">
        <f>VLOOKUP(C2188,'Summation Index'!$A$2:$B$9956,2,FALSE)</f>
        <v>#N/A</v>
      </c>
      <c r="O2188" s="48"/>
      <c r="P2188" s="48"/>
    </row>
    <row r="2189" spans="1:16">
      <c r="A2189" s="11" t="e">
        <f t="shared" si="33"/>
        <v>#N/A</v>
      </c>
      <c r="B2189" s="11" t="e">
        <f>VLOOKUP(C2189,'Summation Index'!$A$2:$B$9956,2,FALSE)</f>
        <v>#N/A</v>
      </c>
      <c r="O2189" s="48"/>
      <c r="P2189" s="48"/>
    </row>
    <row r="2190" spans="1:16">
      <c r="A2190" s="11" t="e">
        <f t="shared" si="33"/>
        <v>#N/A</v>
      </c>
      <c r="B2190" s="11" t="e">
        <f>VLOOKUP(C2190,'Summation Index'!$A$2:$B$9956,2,FALSE)</f>
        <v>#N/A</v>
      </c>
      <c r="O2190" s="48"/>
      <c r="P2190" s="48"/>
    </row>
    <row r="2191" spans="1:16">
      <c r="A2191" s="11" t="e">
        <f t="shared" ref="A2191:A2254" si="34">B2191&amp;"&amp;"&amp;F2191</f>
        <v>#N/A</v>
      </c>
      <c r="B2191" s="11" t="e">
        <f>VLOOKUP(C2191,'Summation Index'!$A$2:$B$9956,2,FALSE)</f>
        <v>#N/A</v>
      </c>
      <c r="O2191" s="48"/>
      <c r="P2191" s="48"/>
    </row>
    <row r="2192" spans="1:16">
      <c r="A2192" s="11" t="e">
        <f t="shared" si="34"/>
        <v>#N/A</v>
      </c>
      <c r="B2192" s="11" t="e">
        <f>VLOOKUP(C2192,'Summation Index'!$A$2:$B$9956,2,FALSE)</f>
        <v>#N/A</v>
      </c>
      <c r="O2192" s="48"/>
      <c r="P2192" s="48"/>
    </row>
    <row r="2193" spans="1:16">
      <c r="A2193" s="11" t="e">
        <f t="shared" si="34"/>
        <v>#N/A</v>
      </c>
      <c r="B2193" s="11" t="e">
        <f>VLOOKUP(C2193,'Summation Index'!$A$2:$B$9956,2,FALSE)</f>
        <v>#N/A</v>
      </c>
      <c r="O2193" s="48"/>
      <c r="P2193" s="48"/>
    </row>
    <row r="2194" spans="1:16">
      <c r="A2194" s="11" t="e">
        <f t="shared" si="34"/>
        <v>#N/A</v>
      </c>
      <c r="B2194" s="11" t="e">
        <f>VLOOKUP(C2194,'Summation Index'!$A$2:$B$9956,2,FALSE)</f>
        <v>#N/A</v>
      </c>
      <c r="O2194" s="48"/>
      <c r="P2194" s="48"/>
    </row>
    <row r="2195" spans="1:16">
      <c r="A2195" s="11" t="e">
        <f t="shared" si="34"/>
        <v>#N/A</v>
      </c>
      <c r="B2195" s="11" t="e">
        <f>VLOOKUP(C2195,'Summation Index'!$A$2:$B$9956,2,FALSE)</f>
        <v>#N/A</v>
      </c>
      <c r="O2195" s="48"/>
      <c r="P2195" s="48"/>
    </row>
    <row r="2196" spans="1:16">
      <c r="A2196" s="11" t="e">
        <f t="shared" si="34"/>
        <v>#N/A</v>
      </c>
      <c r="B2196" s="11" t="e">
        <f>VLOOKUP(C2196,'Summation Index'!$A$2:$B$9956,2,FALSE)</f>
        <v>#N/A</v>
      </c>
      <c r="O2196" s="48"/>
      <c r="P2196" s="48"/>
    </row>
    <row r="2197" spans="1:16">
      <c r="A2197" s="11" t="e">
        <f t="shared" si="34"/>
        <v>#N/A</v>
      </c>
      <c r="B2197" s="11" t="e">
        <f>VLOOKUP(C2197,'Summation Index'!$A$2:$B$9956,2,FALSE)</f>
        <v>#N/A</v>
      </c>
      <c r="O2197" s="48"/>
      <c r="P2197" s="48"/>
    </row>
    <row r="2198" spans="1:16">
      <c r="A2198" s="11" t="e">
        <f t="shared" si="34"/>
        <v>#N/A</v>
      </c>
      <c r="B2198" s="11" t="e">
        <f>VLOOKUP(C2198,'Summation Index'!$A$2:$B$9956,2,FALSE)</f>
        <v>#N/A</v>
      </c>
      <c r="O2198" s="48"/>
      <c r="P2198" s="48"/>
    </row>
    <row r="2199" spans="1:16">
      <c r="A2199" s="11" t="e">
        <f t="shared" si="34"/>
        <v>#N/A</v>
      </c>
      <c r="B2199" s="11" t="e">
        <f>VLOOKUP(C2199,'Summation Index'!$A$2:$B$9956,2,FALSE)</f>
        <v>#N/A</v>
      </c>
      <c r="O2199" s="48"/>
      <c r="P2199" s="48"/>
    </row>
    <row r="2200" spans="1:16">
      <c r="A2200" s="11" t="e">
        <f t="shared" si="34"/>
        <v>#N/A</v>
      </c>
      <c r="B2200" s="11" t="e">
        <f>VLOOKUP(C2200,'Summation Index'!$A$2:$B$9956,2,FALSE)</f>
        <v>#N/A</v>
      </c>
      <c r="O2200" s="48"/>
      <c r="P2200" s="48"/>
    </row>
    <row r="2201" spans="1:16">
      <c r="A2201" s="11" t="e">
        <f t="shared" si="34"/>
        <v>#N/A</v>
      </c>
      <c r="B2201" s="11" t="e">
        <f>VLOOKUP(C2201,'Summation Index'!$A$2:$B$9956,2,FALSE)</f>
        <v>#N/A</v>
      </c>
      <c r="O2201" s="48"/>
      <c r="P2201" s="48"/>
    </row>
    <row r="2202" spans="1:16">
      <c r="A2202" s="11" t="e">
        <f t="shared" si="34"/>
        <v>#N/A</v>
      </c>
      <c r="B2202" s="11" t="e">
        <f>VLOOKUP(C2202,'Summation Index'!$A$2:$B$9956,2,FALSE)</f>
        <v>#N/A</v>
      </c>
      <c r="O2202" s="48"/>
      <c r="P2202" s="48"/>
    </row>
    <row r="2203" spans="1:16">
      <c r="A2203" s="11" t="e">
        <f t="shared" si="34"/>
        <v>#N/A</v>
      </c>
      <c r="B2203" s="11" t="e">
        <f>VLOOKUP(C2203,'Summation Index'!$A$2:$B$9956,2,FALSE)</f>
        <v>#N/A</v>
      </c>
      <c r="O2203" s="48"/>
      <c r="P2203" s="48"/>
    </row>
    <row r="2204" spans="1:16">
      <c r="A2204" s="11" t="e">
        <f t="shared" si="34"/>
        <v>#N/A</v>
      </c>
      <c r="B2204" s="11" t="e">
        <f>VLOOKUP(C2204,'Summation Index'!$A$2:$B$9956,2,FALSE)</f>
        <v>#N/A</v>
      </c>
      <c r="O2204" s="48"/>
      <c r="P2204" s="48"/>
    </row>
    <row r="2205" spans="1:16">
      <c r="A2205" s="11" t="e">
        <f t="shared" si="34"/>
        <v>#N/A</v>
      </c>
      <c r="B2205" s="11" t="e">
        <f>VLOOKUP(C2205,'Summation Index'!$A$2:$B$9956,2,FALSE)</f>
        <v>#N/A</v>
      </c>
      <c r="O2205" s="48"/>
      <c r="P2205" s="48"/>
    </row>
    <row r="2206" spans="1:16">
      <c r="A2206" s="11" t="e">
        <f t="shared" si="34"/>
        <v>#N/A</v>
      </c>
      <c r="B2206" s="11" t="e">
        <f>VLOOKUP(C2206,'Summation Index'!$A$2:$B$9956,2,FALSE)</f>
        <v>#N/A</v>
      </c>
      <c r="O2206" s="48"/>
      <c r="P2206" s="48"/>
    </row>
    <row r="2207" spans="1:16">
      <c r="A2207" s="11" t="e">
        <f t="shared" si="34"/>
        <v>#N/A</v>
      </c>
      <c r="B2207" s="11" t="e">
        <f>VLOOKUP(C2207,'Summation Index'!$A$2:$B$9956,2,FALSE)</f>
        <v>#N/A</v>
      </c>
      <c r="O2207" s="48"/>
      <c r="P2207" s="48"/>
    </row>
    <row r="2208" spans="1:16">
      <c r="A2208" s="11" t="e">
        <f t="shared" si="34"/>
        <v>#N/A</v>
      </c>
      <c r="B2208" s="11" t="e">
        <f>VLOOKUP(C2208,'Summation Index'!$A$2:$B$9956,2,FALSE)</f>
        <v>#N/A</v>
      </c>
      <c r="O2208" s="48"/>
      <c r="P2208" s="48"/>
    </row>
    <row r="2209" spans="1:16">
      <c r="A2209" s="11" t="e">
        <f t="shared" si="34"/>
        <v>#N/A</v>
      </c>
      <c r="B2209" s="11" t="e">
        <f>VLOOKUP(C2209,'Summation Index'!$A$2:$B$9956,2,FALSE)</f>
        <v>#N/A</v>
      </c>
      <c r="O2209" s="48"/>
      <c r="P2209" s="48"/>
    </row>
    <row r="2210" spans="1:16">
      <c r="A2210" s="11" t="e">
        <f t="shared" si="34"/>
        <v>#N/A</v>
      </c>
      <c r="B2210" s="11" t="e">
        <f>VLOOKUP(C2210,'Summation Index'!$A$2:$B$9956,2,FALSE)</f>
        <v>#N/A</v>
      </c>
      <c r="O2210" s="48"/>
      <c r="P2210" s="48"/>
    </row>
    <row r="2211" spans="1:16">
      <c r="A2211" s="11" t="e">
        <f t="shared" si="34"/>
        <v>#N/A</v>
      </c>
      <c r="B2211" s="11" t="e">
        <f>VLOOKUP(C2211,'Summation Index'!$A$2:$B$9956,2,FALSE)</f>
        <v>#N/A</v>
      </c>
      <c r="O2211" s="48"/>
      <c r="P2211" s="48"/>
    </row>
    <row r="2212" spans="1:16">
      <c r="A2212" s="11" t="e">
        <f t="shared" si="34"/>
        <v>#N/A</v>
      </c>
      <c r="B2212" s="11" t="e">
        <f>VLOOKUP(C2212,'Summation Index'!$A$2:$B$9956,2,FALSE)</f>
        <v>#N/A</v>
      </c>
      <c r="O2212" s="48"/>
      <c r="P2212" s="48"/>
    </row>
    <row r="2213" spans="1:16">
      <c r="A2213" s="11" t="e">
        <f t="shared" si="34"/>
        <v>#N/A</v>
      </c>
      <c r="B2213" s="11" t="e">
        <f>VLOOKUP(C2213,'Summation Index'!$A$2:$B$9956,2,FALSE)</f>
        <v>#N/A</v>
      </c>
      <c r="O2213" s="48"/>
      <c r="P2213" s="48"/>
    </row>
    <row r="2214" spans="1:16">
      <c r="A2214" s="11" t="e">
        <f t="shared" si="34"/>
        <v>#N/A</v>
      </c>
      <c r="B2214" s="11" t="e">
        <f>VLOOKUP(C2214,'Summation Index'!$A$2:$B$9956,2,FALSE)</f>
        <v>#N/A</v>
      </c>
      <c r="O2214" s="48"/>
      <c r="P2214" s="48"/>
    </row>
    <row r="2215" spans="1:16">
      <c r="A2215" s="11" t="e">
        <f t="shared" si="34"/>
        <v>#N/A</v>
      </c>
      <c r="B2215" s="11" t="e">
        <f>VLOOKUP(C2215,'Summation Index'!$A$2:$B$9956,2,FALSE)</f>
        <v>#N/A</v>
      </c>
      <c r="O2215" s="48"/>
      <c r="P2215" s="48"/>
    </row>
    <row r="2216" spans="1:16">
      <c r="A2216" s="11" t="e">
        <f t="shared" si="34"/>
        <v>#N/A</v>
      </c>
      <c r="B2216" s="11" t="e">
        <f>VLOOKUP(C2216,'Summation Index'!$A$2:$B$9956,2,FALSE)</f>
        <v>#N/A</v>
      </c>
      <c r="O2216" s="48"/>
      <c r="P2216" s="48"/>
    </row>
    <row r="2217" spans="1:16">
      <c r="A2217" s="11" t="e">
        <f t="shared" si="34"/>
        <v>#N/A</v>
      </c>
      <c r="B2217" s="11" t="e">
        <f>VLOOKUP(C2217,'Summation Index'!$A$2:$B$9956,2,FALSE)</f>
        <v>#N/A</v>
      </c>
      <c r="O2217" s="48"/>
      <c r="P2217" s="48"/>
    </row>
    <row r="2218" spans="1:16">
      <c r="A2218" s="11" t="e">
        <f t="shared" si="34"/>
        <v>#N/A</v>
      </c>
      <c r="B2218" s="11" t="e">
        <f>VLOOKUP(C2218,'Summation Index'!$A$2:$B$9956,2,FALSE)</f>
        <v>#N/A</v>
      </c>
      <c r="O2218" s="48"/>
      <c r="P2218" s="48"/>
    </row>
    <row r="2219" spans="1:16">
      <c r="A2219" s="11" t="e">
        <f t="shared" si="34"/>
        <v>#N/A</v>
      </c>
      <c r="B2219" s="11" t="e">
        <f>VLOOKUP(C2219,'Summation Index'!$A$2:$B$9956,2,FALSE)</f>
        <v>#N/A</v>
      </c>
      <c r="O2219" s="48"/>
      <c r="P2219" s="48"/>
    </row>
    <row r="2220" spans="1:16">
      <c r="A2220" s="11" t="e">
        <f t="shared" si="34"/>
        <v>#N/A</v>
      </c>
      <c r="B2220" s="11" t="e">
        <f>VLOOKUP(C2220,'Summation Index'!$A$2:$B$9956,2,FALSE)</f>
        <v>#N/A</v>
      </c>
      <c r="O2220" s="48"/>
      <c r="P2220" s="48"/>
    </row>
    <row r="2221" spans="1:16">
      <c r="A2221" s="11" t="e">
        <f t="shared" si="34"/>
        <v>#N/A</v>
      </c>
      <c r="B2221" s="11" t="e">
        <f>VLOOKUP(C2221,'Summation Index'!$A$2:$B$9956,2,FALSE)</f>
        <v>#N/A</v>
      </c>
      <c r="O2221" s="48"/>
      <c r="P2221" s="48"/>
    </row>
    <row r="2222" spans="1:16">
      <c r="A2222" s="11" t="e">
        <f t="shared" si="34"/>
        <v>#N/A</v>
      </c>
      <c r="B2222" s="11" t="e">
        <f>VLOOKUP(C2222,'Summation Index'!$A$2:$B$9956,2,FALSE)</f>
        <v>#N/A</v>
      </c>
      <c r="O2222" s="48"/>
      <c r="P2222" s="48"/>
    </row>
    <row r="2223" spans="1:16">
      <c r="A2223" s="11" t="e">
        <f t="shared" si="34"/>
        <v>#N/A</v>
      </c>
      <c r="B2223" s="11" t="e">
        <f>VLOOKUP(C2223,'Summation Index'!$A$2:$B$9956,2,FALSE)</f>
        <v>#N/A</v>
      </c>
      <c r="O2223" s="48"/>
      <c r="P2223" s="48"/>
    </row>
    <row r="2224" spans="1:16">
      <c r="A2224" s="11" t="e">
        <f t="shared" si="34"/>
        <v>#N/A</v>
      </c>
      <c r="B2224" s="11" t="e">
        <f>VLOOKUP(C2224,'Summation Index'!$A$2:$B$9956,2,FALSE)</f>
        <v>#N/A</v>
      </c>
      <c r="O2224" s="48"/>
      <c r="P2224" s="48"/>
    </row>
    <row r="2225" spans="1:16">
      <c r="A2225" s="11" t="e">
        <f t="shared" si="34"/>
        <v>#N/A</v>
      </c>
      <c r="B2225" s="11" t="e">
        <f>VLOOKUP(C2225,'Summation Index'!$A$2:$B$9956,2,FALSE)</f>
        <v>#N/A</v>
      </c>
      <c r="O2225" s="48"/>
      <c r="P2225" s="48"/>
    </row>
    <row r="2226" spans="1:16">
      <c r="A2226" s="11" t="e">
        <f t="shared" si="34"/>
        <v>#N/A</v>
      </c>
      <c r="B2226" s="11" t="e">
        <f>VLOOKUP(C2226,'Summation Index'!$A$2:$B$9956,2,FALSE)</f>
        <v>#N/A</v>
      </c>
      <c r="O2226" s="48"/>
      <c r="P2226" s="48"/>
    </row>
    <row r="2227" spans="1:16">
      <c r="A2227" s="11" t="e">
        <f t="shared" si="34"/>
        <v>#N/A</v>
      </c>
      <c r="B2227" s="11" t="e">
        <f>VLOOKUP(C2227,'Summation Index'!$A$2:$B$9956,2,FALSE)</f>
        <v>#N/A</v>
      </c>
      <c r="O2227" s="48"/>
      <c r="P2227" s="48"/>
    </row>
    <row r="2228" spans="1:16">
      <c r="A2228" s="11" t="e">
        <f t="shared" si="34"/>
        <v>#N/A</v>
      </c>
      <c r="B2228" s="11" t="e">
        <f>VLOOKUP(C2228,'Summation Index'!$A$2:$B$9956,2,FALSE)</f>
        <v>#N/A</v>
      </c>
      <c r="O2228" s="48"/>
      <c r="P2228" s="48"/>
    </row>
    <row r="2229" spans="1:16">
      <c r="A2229" s="11" t="e">
        <f t="shared" si="34"/>
        <v>#N/A</v>
      </c>
      <c r="B2229" s="11" t="e">
        <f>VLOOKUP(C2229,'Summation Index'!$A$2:$B$9956,2,FALSE)</f>
        <v>#N/A</v>
      </c>
      <c r="O2229" s="48"/>
      <c r="P2229" s="48"/>
    </row>
    <row r="2230" spans="1:16">
      <c r="A2230" s="11" t="e">
        <f t="shared" si="34"/>
        <v>#N/A</v>
      </c>
      <c r="B2230" s="11" t="e">
        <f>VLOOKUP(C2230,'Summation Index'!$A$2:$B$9956,2,FALSE)</f>
        <v>#N/A</v>
      </c>
      <c r="O2230" s="48"/>
      <c r="P2230" s="48"/>
    </row>
    <row r="2231" spans="1:16">
      <c r="A2231" s="11" t="e">
        <f t="shared" si="34"/>
        <v>#N/A</v>
      </c>
      <c r="B2231" s="11" t="e">
        <f>VLOOKUP(C2231,'Summation Index'!$A$2:$B$9956,2,FALSE)</f>
        <v>#N/A</v>
      </c>
      <c r="O2231" s="48"/>
      <c r="P2231" s="48"/>
    </row>
    <row r="2232" spans="1:16">
      <c r="A2232" s="11" t="e">
        <f t="shared" si="34"/>
        <v>#N/A</v>
      </c>
      <c r="B2232" s="11" t="e">
        <f>VLOOKUP(C2232,'Summation Index'!$A$2:$B$9956,2,FALSE)</f>
        <v>#N/A</v>
      </c>
      <c r="O2232" s="48"/>
      <c r="P2232" s="48"/>
    </row>
    <row r="2233" spans="1:16">
      <c r="A2233" s="11" t="e">
        <f t="shared" si="34"/>
        <v>#N/A</v>
      </c>
      <c r="B2233" s="11" t="e">
        <f>VLOOKUP(C2233,'Summation Index'!$A$2:$B$9956,2,FALSE)</f>
        <v>#N/A</v>
      </c>
      <c r="O2233" s="48"/>
      <c r="P2233" s="48"/>
    </row>
    <row r="2234" spans="1:16">
      <c r="A2234" s="11" t="e">
        <f t="shared" si="34"/>
        <v>#N/A</v>
      </c>
      <c r="B2234" s="11" t="e">
        <f>VLOOKUP(C2234,'Summation Index'!$A$2:$B$9956,2,FALSE)</f>
        <v>#N/A</v>
      </c>
      <c r="O2234" s="48"/>
      <c r="P2234" s="48"/>
    </row>
    <row r="2235" spans="1:16">
      <c r="A2235" s="11" t="e">
        <f t="shared" si="34"/>
        <v>#N/A</v>
      </c>
      <c r="B2235" s="11" t="e">
        <f>VLOOKUP(C2235,'Summation Index'!$A$2:$B$9956,2,FALSE)</f>
        <v>#N/A</v>
      </c>
      <c r="O2235" s="48"/>
      <c r="P2235" s="48"/>
    </row>
    <row r="2236" spans="1:16">
      <c r="A2236" s="11" t="e">
        <f t="shared" si="34"/>
        <v>#N/A</v>
      </c>
      <c r="B2236" s="11" t="e">
        <f>VLOOKUP(C2236,'Summation Index'!$A$2:$B$9956,2,FALSE)</f>
        <v>#N/A</v>
      </c>
      <c r="O2236" s="48"/>
      <c r="P2236" s="48"/>
    </row>
    <row r="2237" spans="1:16">
      <c r="A2237" s="11" t="e">
        <f t="shared" si="34"/>
        <v>#N/A</v>
      </c>
      <c r="B2237" s="11" t="e">
        <f>VLOOKUP(C2237,'Summation Index'!$A$2:$B$9956,2,FALSE)</f>
        <v>#N/A</v>
      </c>
      <c r="O2237" s="48"/>
      <c r="P2237" s="48"/>
    </row>
    <row r="2238" spans="1:16">
      <c r="A2238" s="11" t="e">
        <f t="shared" si="34"/>
        <v>#N/A</v>
      </c>
      <c r="B2238" s="11" t="e">
        <f>VLOOKUP(C2238,'Summation Index'!$A$2:$B$9956,2,FALSE)</f>
        <v>#N/A</v>
      </c>
      <c r="O2238" s="48"/>
      <c r="P2238" s="48"/>
    </row>
    <row r="2239" spans="1:16">
      <c r="A2239" s="11" t="e">
        <f t="shared" si="34"/>
        <v>#N/A</v>
      </c>
      <c r="B2239" s="11" t="e">
        <f>VLOOKUP(C2239,'Summation Index'!$A$2:$B$9956,2,FALSE)</f>
        <v>#N/A</v>
      </c>
      <c r="O2239" s="48"/>
      <c r="P2239" s="48"/>
    </row>
    <row r="2240" spans="1:16">
      <c r="A2240" s="11" t="e">
        <f t="shared" si="34"/>
        <v>#N/A</v>
      </c>
      <c r="B2240" s="11" t="e">
        <f>VLOOKUP(C2240,'Summation Index'!$A$2:$B$9956,2,FALSE)</f>
        <v>#N/A</v>
      </c>
      <c r="O2240" s="48"/>
      <c r="P2240" s="48"/>
    </row>
    <row r="2241" spans="1:16">
      <c r="A2241" s="11" t="e">
        <f t="shared" si="34"/>
        <v>#N/A</v>
      </c>
      <c r="B2241" s="11" t="e">
        <f>VLOOKUP(C2241,'Summation Index'!$A$2:$B$9956,2,FALSE)</f>
        <v>#N/A</v>
      </c>
      <c r="O2241" s="48"/>
      <c r="P2241" s="48"/>
    </row>
    <row r="2242" spans="1:16">
      <c r="A2242" s="11" t="e">
        <f t="shared" si="34"/>
        <v>#N/A</v>
      </c>
      <c r="B2242" s="11" t="e">
        <f>VLOOKUP(C2242,'Summation Index'!$A$2:$B$9956,2,FALSE)</f>
        <v>#N/A</v>
      </c>
      <c r="O2242" s="48"/>
      <c r="P2242" s="48"/>
    </row>
    <row r="2243" spans="1:16">
      <c r="A2243" s="11" t="e">
        <f t="shared" si="34"/>
        <v>#N/A</v>
      </c>
      <c r="B2243" s="11" t="e">
        <f>VLOOKUP(C2243,'Summation Index'!$A$2:$B$9956,2,FALSE)</f>
        <v>#N/A</v>
      </c>
      <c r="O2243" s="48"/>
      <c r="P2243" s="48"/>
    </row>
    <row r="2244" spans="1:16">
      <c r="A2244" s="11" t="e">
        <f t="shared" si="34"/>
        <v>#N/A</v>
      </c>
      <c r="B2244" s="11" t="e">
        <f>VLOOKUP(C2244,'Summation Index'!$A$2:$B$9956,2,FALSE)</f>
        <v>#N/A</v>
      </c>
      <c r="O2244" s="48"/>
      <c r="P2244" s="48"/>
    </row>
    <row r="2245" spans="1:16">
      <c r="A2245" s="11" t="e">
        <f t="shared" si="34"/>
        <v>#N/A</v>
      </c>
      <c r="B2245" s="11" t="e">
        <f>VLOOKUP(C2245,'Summation Index'!$A$2:$B$9956,2,FALSE)</f>
        <v>#N/A</v>
      </c>
      <c r="O2245" s="48"/>
      <c r="P2245" s="48"/>
    </row>
    <row r="2246" spans="1:16">
      <c r="A2246" s="11" t="e">
        <f t="shared" si="34"/>
        <v>#N/A</v>
      </c>
      <c r="B2246" s="11" t="e">
        <f>VLOOKUP(C2246,'Summation Index'!$A$2:$B$9956,2,FALSE)</f>
        <v>#N/A</v>
      </c>
      <c r="O2246" s="48"/>
      <c r="P2246" s="48"/>
    </row>
    <row r="2247" spans="1:16">
      <c r="A2247" s="11" t="e">
        <f t="shared" si="34"/>
        <v>#N/A</v>
      </c>
      <c r="B2247" s="11" t="e">
        <f>VLOOKUP(C2247,'Summation Index'!$A$2:$B$9956,2,FALSE)</f>
        <v>#N/A</v>
      </c>
      <c r="O2247" s="48"/>
      <c r="P2247" s="48"/>
    </row>
    <row r="2248" spans="1:16">
      <c r="A2248" s="11" t="e">
        <f t="shared" si="34"/>
        <v>#N/A</v>
      </c>
      <c r="B2248" s="11" t="e">
        <f>VLOOKUP(C2248,'Summation Index'!$A$2:$B$9956,2,FALSE)</f>
        <v>#N/A</v>
      </c>
      <c r="O2248" s="48"/>
      <c r="P2248" s="48"/>
    </row>
    <row r="2249" spans="1:16">
      <c r="A2249" s="11" t="e">
        <f t="shared" si="34"/>
        <v>#N/A</v>
      </c>
      <c r="B2249" s="11" t="e">
        <f>VLOOKUP(C2249,'Summation Index'!$A$2:$B$9956,2,FALSE)</f>
        <v>#N/A</v>
      </c>
      <c r="O2249" s="48"/>
      <c r="P2249" s="48"/>
    </row>
    <row r="2250" spans="1:16">
      <c r="A2250" s="11" t="e">
        <f t="shared" si="34"/>
        <v>#N/A</v>
      </c>
      <c r="B2250" s="11" t="e">
        <f>VLOOKUP(C2250,'Summation Index'!$A$2:$B$9956,2,FALSE)</f>
        <v>#N/A</v>
      </c>
      <c r="O2250" s="48"/>
      <c r="P2250" s="48"/>
    </row>
    <row r="2251" spans="1:16">
      <c r="A2251" s="11" t="e">
        <f t="shared" si="34"/>
        <v>#N/A</v>
      </c>
      <c r="B2251" s="11" t="e">
        <f>VLOOKUP(C2251,'Summation Index'!$A$2:$B$9956,2,FALSE)</f>
        <v>#N/A</v>
      </c>
      <c r="O2251" s="48"/>
      <c r="P2251" s="48"/>
    </row>
    <row r="2252" spans="1:16">
      <c r="A2252" s="11" t="e">
        <f t="shared" si="34"/>
        <v>#N/A</v>
      </c>
      <c r="B2252" s="11" t="e">
        <f>VLOOKUP(C2252,'Summation Index'!$A$2:$B$9956,2,FALSE)</f>
        <v>#N/A</v>
      </c>
      <c r="O2252" s="48"/>
      <c r="P2252" s="48"/>
    </row>
    <row r="2253" spans="1:16">
      <c r="A2253" s="11" t="e">
        <f t="shared" si="34"/>
        <v>#N/A</v>
      </c>
      <c r="B2253" s="11" t="e">
        <f>VLOOKUP(C2253,'Summation Index'!$A$2:$B$9956,2,FALSE)</f>
        <v>#N/A</v>
      </c>
      <c r="O2253" s="48"/>
      <c r="P2253" s="48"/>
    </row>
    <row r="2254" spans="1:16">
      <c r="A2254" s="11" t="e">
        <f t="shared" si="34"/>
        <v>#N/A</v>
      </c>
      <c r="B2254" s="11" t="e">
        <f>VLOOKUP(C2254,'Summation Index'!$A$2:$B$9956,2,FALSE)</f>
        <v>#N/A</v>
      </c>
      <c r="O2254" s="48"/>
      <c r="P2254" s="48"/>
    </row>
    <row r="2255" spans="1:16">
      <c r="A2255" s="11" t="e">
        <f t="shared" ref="A2255:A2318" si="35">B2255&amp;"&amp;"&amp;F2255</f>
        <v>#N/A</v>
      </c>
      <c r="B2255" s="11" t="e">
        <f>VLOOKUP(C2255,'Summation Index'!$A$2:$B$9956,2,FALSE)</f>
        <v>#N/A</v>
      </c>
      <c r="O2255" s="48"/>
      <c r="P2255" s="48"/>
    </row>
    <row r="2256" spans="1:16">
      <c r="A2256" s="11" t="e">
        <f t="shared" si="35"/>
        <v>#N/A</v>
      </c>
      <c r="B2256" s="11" t="e">
        <f>VLOOKUP(C2256,'Summation Index'!$A$2:$B$9956,2,FALSE)</f>
        <v>#N/A</v>
      </c>
      <c r="O2256" s="48"/>
      <c r="P2256" s="48"/>
    </row>
    <row r="2257" spans="1:16">
      <c r="A2257" s="11" t="e">
        <f t="shared" si="35"/>
        <v>#N/A</v>
      </c>
      <c r="B2257" s="11" t="e">
        <f>VLOOKUP(C2257,'Summation Index'!$A$2:$B$9956,2,FALSE)</f>
        <v>#N/A</v>
      </c>
      <c r="O2257" s="48"/>
      <c r="P2257" s="48"/>
    </row>
    <row r="2258" spans="1:16">
      <c r="A2258" s="11" t="e">
        <f t="shared" si="35"/>
        <v>#N/A</v>
      </c>
      <c r="B2258" s="11" t="e">
        <f>VLOOKUP(C2258,'Summation Index'!$A$2:$B$9956,2,FALSE)</f>
        <v>#N/A</v>
      </c>
      <c r="O2258" s="48"/>
      <c r="P2258" s="48"/>
    </row>
    <row r="2259" spans="1:16">
      <c r="A2259" s="11" t="e">
        <f t="shared" si="35"/>
        <v>#N/A</v>
      </c>
      <c r="B2259" s="11" t="e">
        <f>VLOOKUP(C2259,'Summation Index'!$A$2:$B$9956,2,FALSE)</f>
        <v>#N/A</v>
      </c>
      <c r="O2259" s="48"/>
      <c r="P2259" s="48"/>
    </row>
    <row r="2260" spans="1:16">
      <c r="A2260" s="11" t="e">
        <f t="shared" si="35"/>
        <v>#N/A</v>
      </c>
      <c r="B2260" s="11" t="e">
        <f>VLOOKUP(C2260,'Summation Index'!$A$2:$B$9956,2,FALSE)</f>
        <v>#N/A</v>
      </c>
      <c r="O2260" s="48"/>
      <c r="P2260" s="48"/>
    </row>
    <row r="2261" spans="1:16">
      <c r="A2261" s="11" t="e">
        <f t="shared" si="35"/>
        <v>#N/A</v>
      </c>
      <c r="B2261" s="11" t="e">
        <f>VLOOKUP(C2261,'Summation Index'!$A$2:$B$9956,2,FALSE)</f>
        <v>#N/A</v>
      </c>
      <c r="O2261" s="48"/>
      <c r="P2261" s="48"/>
    </row>
    <row r="2262" spans="1:16">
      <c r="A2262" s="11" t="e">
        <f t="shared" si="35"/>
        <v>#N/A</v>
      </c>
      <c r="B2262" s="11" t="e">
        <f>VLOOKUP(C2262,'Summation Index'!$A$2:$B$9956,2,FALSE)</f>
        <v>#N/A</v>
      </c>
      <c r="O2262" s="48"/>
      <c r="P2262" s="48"/>
    </row>
    <row r="2263" spans="1:16">
      <c r="A2263" s="11" t="e">
        <f t="shared" si="35"/>
        <v>#N/A</v>
      </c>
      <c r="B2263" s="11" t="e">
        <f>VLOOKUP(C2263,'Summation Index'!$A$2:$B$9956,2,FALSE)</f>
        <v>#N/A</v>
      </c>
      <c r="O2263" s="48"/>
      <c r="P2263" s="48"/>
    </row>
    <row r="2264" spans="1:16">
      <c r="A2264" s="11" t="e">
        <f t="shared" si="35"/>
        <v>#N/A</v>
      </c>
      <c r="B2264" s="11" t="e">
        <f>VLOOKUP(C2264,'Summation Index'!$A$2:$B$9956,2,FALSE)</f>
        <v>#N/A</v>
      </c>
      <c r="O2264" s="48"/>
      <c r="P2264" s="48"/>
    </row>
    <row r="2265" spans="1:16">
      <c r="A2265" s="11" t="e">
        <f t="shared" si="35"/>
        <v>#N/A</v>
      </c>
      <c r="B2265" s="11" t="e">
        <f>VLOOKUP(C2265,'Summation Index'!$A$2:$B$9956,2,FALSE)</f>
        <v>#N/A</v>
      </c>
      <c r="O2265" s="48"/>
      <c r="P2265" s="48"/>
    </row>
    <row r="2266" spans="1:16">
      <c r="A2266" s="11" t="e">
        <f t="shared" si="35"/>
        <v>#N/A</v>
      </c>
      <c r="B2266" s="11" t="e">
        <f>VLOOKUP(C2266,'Summation Index'!$A$2:$B$9956,2,FALSE)</f>
        <v>#N/A</v>
      </c>
      <c r="O2266" s="48"/>
      <c r="P2266" s="48"/>
    </row>
    <row r="2267" spans="1:16">
      <c r="A2267" s="11" t="e">
        <f t="shared" si="35"/>
        <v>#N/A</v>
      </c>
      <c r="B2267" s="11" t="e">
        <f>VLOOKUP(C2267,'Summation Index'!$A$2:$B$9956,2,FALSE)</f>
        <v>#N/A</v>
      </c>
      <c r="O2267" s="48"/>
      <c r="P2267" s="48"/>
    </row>
    <row r="2268" spans="1:16">
      <c r="A2268" s="11" t="e">
        <f t="shared" si="35"/>
        <v>#N/A</v>
      </c>
      <c r="B2268" s="11" t="e">
        <f>VLOOKUP(C2268,'Summation Index'!$A$2:$B$9956,2,FALSE)</f>
        <v>#N/A</v>
      </c>
      <c r="O2268" s="48"/>
      <c r="P2268" s="48"/>
    </row>
    <row r="2269" spans="1:16">
      <c r="A2269" s="11" t="e">
        <f t="shared" si="35"/>
        <v>#N/A</v>
      </c>
      <c r="B2269" s="11" t="e">
        <f>VLOOKUP(C2269,'Summation Index'!$A$2:$B$9956,2,FALSE)</f>
        <v>#N/A</v>
      </c>
      <c r="O2269" s="48"/>
      <c r="P2269" s="48"/>
    </row>
    <row r="2270" spans="1:16">
      <c r="A2270" s="11" t="e">
        <f t="shared" si="35"/>
        <v>#N/A</v>
      </c>
      <c r="B2270" s="11" t="e">
        <f>VLOOKUP(C2270,'Summation Index'!$A$2:$B$9956,2,FALSE)</f>
        <v>#N/A</v>
      </c>
      <c r="O2270" s="48"/>
      <c r="P2270" s="48"/>
    </row>
    <row r="2271" spans="1:16">
      <c r="A2271" s="11" t="e">
        <f t="shared" si="35"/>
        <v>#N/A</v>
      </c>
      <c r="B2271" s="11" t="e">
        <f>VLOOKUP(C2271,'Summation Index'!$A$2:$B$9956,2,FALSE)</f>
        <v>#N/A</v>
      </c>
      <c r="O2271" s="48"/>
      <c r="P2271" s="48"/>
    </row>
    <row r="2272" spans="1:16">
      <c r="A2272" s="11" t="e">
        <f t="shared" si="35"/>
        <v>#N/A</v>
      </c>
      <c r="B2272" s="11" t="e">
        <f>VLOOKUP(C2272,'Summation Index'!$A$2:$B$9956,2,FALSE)</f>
        <v>#N/A</v>
      </c>
      <c r="O2272" s="48"/>
      <c r="P2272" s="48"/>
    </row>
    <row r="2273" spans="1:16">
      <c r="A2273" s="11" t="e">
        <f t="shared" si="35"/>
        <v>#N/A</v>
      </c>
      <c r="B2273" s="11" t="e">
        <f>VLOOKUP(C2273,'Summation Index'!$A$2:$B$9956,2,FALSE)</f>
        <v>#N/A</v>
      </c>
      <c r="O2273" s="48"/>
      <c r="P2273" s="48"/>
    </row>
    <row r="2274" spans="1:16">
      <c r="A2274" s="11" t="e">
        <f t="shared" si="35"/>
        <v>#N/A</v>
      </c>
      <c r="B2274" s="11" t="e">
        <f>VLOOKUP(C2274,'Summation Index'!$A$2:$B$9956,2,FALSE)</f>
        <v>#N/A</v>
      </c>
      <c r="O2274" s="48"/>
      <c r="P2274" s="48"/>
    </row>
    <row r="2275" spans="1:16">
      <c r="A2275" s="11" t="e">
        <f t="shared" si="35"/>
        <v>#N/A</v>
      </c>
      <c r="B2275" s="11" t="e">
        <f>VLOOKUP(C2275,'Summation Index'!$A$2:$B$9956,2,FALSE)</f>
        <v>#N/A</v>
      </c>
      <c r="O2275" s="48"/>
      <c r="P2275" s="48"/>
    </row>
    <row r="2276" spans="1:16">
      <c r="A2276" s="11" t="e">
        <f t="shared" si="35"/>
        <v>#N/A</v>
      </c>
      <c r="B2276" s="11" t="e">
        <f>VLOOKUP(C2276,'Summation Index'!$A$2:$B$9956,2,FALSE)</f>
        <v>#N/A</v>
      </c>
      <c r="O2276" s="48"/>
      <c r="P2276" s="48"/>
    </row>
    <row r="2277" spans="1:16">
      <c r="A2277" s="11" t="e">
        <f t="shared" si="35"/>
        <v>#N/A</v>
      </c>
      <c r="B2277" s="11" t="e">
        <f>VLOOKUP(C2277,'Summation Index'!$A$2:$B$9956,2,FALSE)</f>
        <v>#N/A</v>
      </c>
      <c r="O2277" s="48"/>
      <c r="P2277" s="48"/>
    </row>
    <row r="2278" spans="1:16">
      <c r="A2278" s="11" t="e">
        <f t="shared" si="35"/>
        <v>#N/A</v>
      </c>
      <c r="B2278" s="11" t="e">
        <f>VLOOKUP(C2278,'Summation Index'!$A$2:$B$9956,2,FALSE)</f>
        <v>#N/A</v>
      </c>
      <c r="O2278" s="48"/>
      <c r="P2278" s="48"/>
    </row>
    <row r="2279" spans="1:16">
      <c r="A2279" s="11" t="e">
        <f t="shared" si="35"/>
        <v>#N/A</v>
      </c>
      <c r="B2279" s="11" t="e">
        <f>VLOOKUP(C2279,'Summation Index'!$A$2:$B$9956,2,FALSE)</f>
        <v>#N/A</v>
      </c>
      <c r="O2279" s="48"/>
      <c r="P2279" s="48"/>
    </row>
    <row r="2280" spans="1:16">
      <c r="A2280" s="11" t="e">
        <f t="shared" si="35"/>
        <v>#N/A</v>
      </c>
      <c r="B2280" s="11" t="e">
        <f>VLOOKUP(C2280,'Summation Index'!$A$2:$B$9956,2,FALSE)</f>
        <v>#N/A</v>
      </c>
      <c r="O2280" s="48"/>
      <c r="P2280" s="48"/>
    </row>
    <row r="2281" spans="1:16">
      <c r="A2281" s="11" t="e">
        <f t="shared" si="35"/>
        <v>#N/A</v>
      </c>
      <c r="B2281" s="11" t="e">
        <f>VLOOKUP(C2281,'Summation Index'!$A$2:$B$9956,2,FALSE)</f>
        <v>#N/A</v>
      </c>
      <c r="O2281" s="48"/>
      <c r="P2281" s="48"/>
    </row>
    <row r="2282" spans="1:16">
      <c r="A2282" s="11" t="e">
        <f t="shared" si="35"/>
        <v>#N/A</v>
      </c>
      <c r="B2282" s="11" t="e">
        <f>VLOOKUP(C2282,'Summation Index'!$A$2:$B$9956,2,FALSE)</f>
        <v>#N/A</v>
      </c>
      <c r="O2282" s="48"/>
      <c r="P2282" s="48"/>
    </row>
    <row r="2283" spans="1:16">
      <c r="A2283" s="11" t="e">
        <f t="shared" si="35"/>
        <v>#N/A</v>
      </c>
      <c r="B2283" s="11" t="e">
        <f>VLOOKUP(C2283,'Summation Index'!$A$2:$B$9956,2,FALSE)</f>
        <v>#N/A</v>
      </c>
      <c r="O2283" s="48"/>
      <c r="P2283" s="48"/>
    </row>
    <row r="2284" spans="1:16">
      <c r="A2284" s="11" t="e">
        <f t="shared" si="35"/>
        <v>#N/A</v>
      </c>
      <c r="B2284" s="11" t="e">
        <f>VLOOKUP(C2284,'Summation Index'!$A$2:$B$9956,2,FALSE)</f>
        <v>#N/A</v>
      </c>
      <c r="O2284" s="48"/>
      <c r="P2284" s="48"/>
    </row>
    <row r="2285" spans="1:16">
      <c r="A2285" s="11" t="e">
        <f t="shared" si="35"/>
        <v>#N/A</v>
      </c>
      <c r="B2285" s="11" t="e">
        <f>VLOOKUP(C2285,'Summation Index'!$A$2:$B$9956,2,FALSE)</f>
        <v>#N/A</v>
      </c>
      <c r="O2285" s="48"/>
      <c r="P2285" s="48"/>
    </row>
    <row r="2286" spans="1:16">
      <c r="A2286" s="11" t="e">
        <f t="shared" si="35"/>
        <v>#N/A</v>
      </c>
      <c r="B2286" s="11" t="e">
        <f>VLOOKUP(C2286,'Summation Index'!$A$2:$B$9956,2,FALSE)</f>
        <v>#N/A</v>
      </c>
      <c r="O2286" s="48"/>
      <c r="P2286" s="48"/>
    </row>
    <row r="2287" spans="1:16">
      <c r="A2287" s="11" t="e">
        <f t="shared" si="35"/>
        <v>#N/A</v>
      </c>
      <c r="B2287" s="11" t="e">
        <f>VLOOKUP(C2287,'Summation Index'!$A$2:$B$9956,2,FALSE)</f>
        <v>#N/A</v>
      </c>
      <c r="O2287" s="48"/>
      <c r="P2287" s="48"/>
    </row>
    <row r="2288" spans="1:16">
      <c r="A2288" s="11" t="e">
        <f t="shared" si="35"/>
        <v>#N/A</v>
      </c>
      <c r="B2288" s="11" t="e">
        <f>VLOOKUP(C2288,'Summation Index'!$A$2:$B$9956,2,FALSE)</f>
        <v>#N/A</v>
      </c>
      <c r="O2288" s="48"/>
      <c r="P2288" s="48"/>
    </row>
    <row r="2289" spans="1:16">
      <c r="A2289" s="11" t="e">
        <f t="shared" si="35"/>
        <v>#N/A</v>
      </c>
      <c r="B2289" s="11" t="e">
        <f>VLOOKUP(C2289,'Summation Index'!$A$2:$B$9956,2,FALSE)</f>
        <v>#N/A</v>
      </c>
      <c r="O2289" s="48"/>
      <c r="P2289" s="48"/>
    </row>
    <row r="2290" spans="1:16">
      <c r="A2290" s="11" t="e">
        <f t="shared" si="35"/>
        <v>#N/A</v>
      </c>
      <c r="B2290" s="11" t="e">
        <f>VLOOKUP(C2290,'Summation Index'!$A$2:$B$9956,2,FALSE)</f>
        <v>#N/A</v>
      </c>
      <c r="O2290" s="48"/>
      <c r="P2290" s="48"/>
    </row>
    <row r="2291" spans="1:16">
      <c r="A2291" s="11" t="e">
        <f t="shared" si="35"/>
        <v>#N/A</v>
      </c>
      <c r="B2291" s="11" t="e">
        <f>VLOOKUP(C2291,'Summation Index'!$A$2:$B$9956,2,FALSE)</f>
        <v>#N/A</v>
      </c>
      <c r="O2291" s="48"/>
      <c r="P2291" s="48"/>
    </row>
    <row r="2292" spans="1:16">
      <c r="A2292" s="11" t="e">
        <f t="shared" si="35"/>
        <v>#N/A</v>
      </c>
      <c r="B2292" s="11" t="e">
        <f>VLOOKUP(C2292,'Summation Index'!$A$2:$B$9956,2,FALSE)</f>
        <v>#N/A</v>
      </c>
      <c r="O2292" s="48"/>
      <c r="P2292" s="48"/>
    </row>
    <row r="2293" spans="1:16">
      <c r="A2293" s="11" t="e">
        <f t="shared" si="35"/>
        <v>#N/A</v>
      </c>
      <c r="B2293" s="11" t="e">
        <f>VLOOKUP(C2293,'Summation Index'!$A$2:$B$9956,2,FALSE)</f>
        <v>#N/A</v>
      </c>
      <c r="O2293" s="48"/>
      <c r="P2293" s="48"/>
    </row>
    <row r="2294" spans="1:16">
      <c r="A2294" s="11" t="e">
        <f t="shared" si="35"/>
        <v>#N/A</v>
      </c>
      <c r="B2294" s="11" t="e">
        <f>VLOOKUP(C2294,'Summation Index'!$A$2:$B$9956,2,FALSE)</f>
        <v>#N/A</v>
      </c>
      <c r="O2294" s="48"/>
      <c r="P2294" s="48"/>
    </row>
    <row r="2295" spans="1:16">
      <c r="A2295" s="11" t="e">
        <f t="shared" si="35"/>
        <v>#N/A</v>
      </c>
      <c r="B2295" s="11" t="e">
        <f>VLOOKUP(C2295,'Summation Index'!$A$2:$B$9956,2,FALSE)</f>
        <v>#N/A</v>
      </c>
      <c r="O2295" s="48"/>
      <c r="P2295" s="48"/>
    </row>
    <row r="2296" spans="1:16">
      <c r="A2296" s="11" t="e">
        <f t="shared" si="35"/>
        <v>#N/A</v>
      </c>
      <c r="B2296" s="11" t="e">
        <f>VLOOKUP(C2296,'Summation Index'!$A$2:$B$9956,2,FALSE)</f>
        <v>#N/A</v>
      </c>
      <c r="O2296" s="48"/>
      <c r="P2296" s="48"/>
    </row>
    <row r="2297" spans="1:16">
      <c r="A2297" s="11" t="e">
        <f t="shared" si="35"/>
        <v>#N/A</v>
      </c>
      <c r="B2297" s="11" t="e">
        <f>VLOOKUP(C2297,'Summation Index'!$A$2:$B$9956,2,FALSE)</f>
        <v>#N/A</v>
      </c>
      <c r="O2297" s="48"/>
      <c r="P2297" s="48"/>
    </row>
    <row r="2298" spans="1:16">
      <c r="A2298" s="11" t="e">
        <f t="shared" si="35"/>
        <v>#N/A</v>
      </c>
      <c r="B2298" s="11" t="e">
        <f>VLOOKUP(C2298,'Summation Index'!$A$2:$B$9956,2,FALSE)</f>
        <v>#N/A</v>
      </c>
      <c r="O2298" s="48"/>
      <c r="P2298" s="48"/>
    </row>
    <row r="2299" spans="1:16">
      <c r="A2299" s="11" t="e">
        <f t="shared" si="35"/>
        <v>#N/A</v>
      </c>
      <c r="B2299" s="11" t="e">
        <f>VLOOKUP(C2299,'Summation Index'!$A$2:$B$9956,2,FALSE)</f>
        <v>#N/A</v>
      </c>
      <c r="O2299" s="48"/>
      <c r="P2299" s="48"/>
    </row>
    <row r="2300" spans="1:16">
      <c r="A2300" s="11" t="e">
        <f t="shared" si="35"/>
        <v>#N/A</v>
      </c>
      <c r="B2300" s="11" t="e">
        <f>VLOOKUP(C2300,'Summation Index'!$A$2:$B$9956,2,FALSE)</f>
        <v>#N/A</v>
      </c>
      <c r="O2300" s="48"/>
      <c r="P2300" s="48"/>
    </row>
    <row r="2301" spans="1:16">
      <c r="A2301" s="11" t="e">
        <f t="shared" si="35"/>
        <v>#N/A</v>
      </c>
      <c r="B2301" s="11" t="e">
        <f>VLOOKUP(C2301,'Summation Index'!$A$2:$B$9956,2,FALSE)</f>
        <v>#N/A</v>
      </c>
      <c r="O2301" s="48"/>
      <c r="P2301" s="48"/>
    </row>
    <row r="2302" spans="1:16">
      <c r="A2302" s="11" t="e">
        <f t="shared" si="35"/>
        <v>#N/A</v>
      </c>
      <c r="B2302" s="11" t="e">
        <f>VLOOKUP(C2302,'Summation Index'!$A$2:$B$9956,2,FALSE)</f>
        <v>#N/A</v>
      </c>
      <c r="O2302" s="48"/>
      <c r="P2302" s="48"/>
    </row>
    <row r="2303" spans="1:16">
      <c r="A2303" s="11" t="e">
        <f t="shared" si="35"/>
        <v>#N/A</v>
      </c>
      <c r="B2303" s="11" t="e">
        <f>VLOOKUP(C2303,'Summation Index'!$A$2:$B$9956,2,FALSE)</f>
        <v>#N/A</v>
      </c>
      <c r="O2303" s="48"/>
      <c r="P2303" s="48"/>
    </row>
    <row r="2304" spans="1:16">
      <c r="A2304" s="11" t="e">
        <f t="shared" si="35"/>
        <v>#N/A</v>
      </c>
      <c r="B2304" s="11" t="e">
        <f>VLOOKUP(C2304,'Summation Index'!$A$2:$B$9956,2,FALSE)</f>
        <v>#N/A</v>
      </c>
      <c r="O2304" s="48"/>
      <c r="P2304" s="48"/>
    </row>
    <row r="2305" spans="1:16">
      <c r="A2305" s="11" t="e">
        <f t="shared" si="35"/>
        <v>#N/A</v>
      </c>
      <c r="B2305" s="11" t="e">
        <f>VLOOKUP(C2305,'Summation Index'!$A$2:$B$9956,2,FALSE)</f>
        <v>#N/A</v>
      </c>
      <c r="O2305" s="48"/>
      <c r="P2305" s="48"/>
    </row>
    <row r="2306" spans="1:16">
      <c r="A2306" s="11" t="e">
        <f t="shared" si="35"/>
        <v>#N/A</v>
      </c>
      <c r="B2306" s="11" t="e">
        <f>VLOOKUP(C2306,'Summation Index'!$A$2:$B$9956,2,FALSE)</f>
        <v>#N/A</v>
      </c>
      <c r="O2306" s="48"/>
      <c r="P2306" s="48"/>
    </row>
    <row r="2307" spans="1:16">
      <c r="A2307" s="11" t="e">
        <f t="shared" si="35"/>
        <v>#N/A</v>
      </c>
      <c r="B2307" s="11" t="e">
        <f>VLOOKUP(C2307,'Summation Index'!$A$2:$B$9956,2,FALSE)</f>
        <v>#N/A</v>
      </c>
      <c r="O2307" s="48"/>
      <c r="P2307" s="48"/>
    </row>
    <row r="2308" spans="1:16">
      <c r="A2308" s="11" t="e">
        <f t="shared" si="35"/>
        <v>#N/A</v>
      </c>
      <c r="B2308" s="11" t="e">
        <f>VLOOKUP(C2308,'Summation Index'!$A$2:$B$9956,2,FALSE)</f>
        <v>#N/A</v>
      </c>
      <c r="O2308" s="48"/>
      <c r="P2308" s="48"/>
    </row>
    <row r="2309" spans="1:16">
      <c r="A2309" s="11" t="e">
        <f t="shared" si="35"/>
        <v>#N/A</v>
      </c>
      <c r="B2309" s="11" t="e">
        <f>VLOOKUP(C2309,'Summation Index'!$A$2:$B$9956,2,FALSE)</f>
        <v>#N/A</v>
      </c>
      <c r="O2309" s="48"/>
      <c r="P2309" s="48"/>
    </row>
    <row r="2310" spans="1:16">
      <c r="A2310" s="11" t="e">
        <f t="shared" si="35"/>
        <v>#N/A</v>
      </c>
      <c r="B2310" s="11" t="e">
        <f>VLOOKUP(C2310,'Summation Index'!$A$2:$B$9956,2,FALSE)</f>
        <v>#N/A</v>
      </c>
      <c r="O2310" s="48"/>
      <c r="P2310" s="48"/>
    </row>
    <row r="2311" spans="1:16">
      <c r="A2311" s="11" t="e">
        <f t="shared" si="35"/>
        <v>#N/A</v>
      </c>
      <c r="B2311" s="11" t="e">
        <f>VLOOKUP(C2311,'Summation Index'!$A$2:$B$9956,2,FALSE)</f>
        <v>#N/A</v>
      </c>
      <c r="O2311" s="48"/>
      <c r="P2311" s="48"/>
    </row>
    <row r="2312" spans="1:16">
      <c r="A2312" s="11" t="e">
        <f t="shared" si="35"/>
        <v>#N/A</v>
      </c>
      <c r="B2312" s="11" t="e">
        <f>VLOOKUP(C2312,'Summation Index'!$A$2:$B$9956,2,FALSE)</f>
        <v>#N/A</v>
      </c>
      <c r="O2312" s="48"/>
      <c r="P2312" s="48"/>
    </row>
    <row r="2313" spans="1:16">
      <c r="A2313" s="11" t="e">
        <f t="shared" si="35"/>
        <v>#N/A</v>
      </c>
      <c r="B2313" s="11" t="e">
        <f>VLOOKUP(C2313,'Summation Index'!$A$2:$B$9956,2,FALSE)</f>
        <v>#N/A</v>
      </c>
      <c r="O2313" s="48"/>
      <c r="P2313" s="48"/>
    </row>
    <row r="2314" spans="1:16">
      <c r="A2314" s="11" t="e">
        <f t="shared" si="35"/>
        <v>#N/A</v>
      </c>
      <c r="B2314" s="11" t="e">
        <f>VLOOKUP(C2314,'Summation Index'!$A$2:$B$9956,2,FALSE)</f>
        <v>#N/A</v>
      </c>
      <c r="O2314" s="48"/>
      <c r="P2314" s="48"/>
    </row>
    <row r="2315" spans="1:16">
      <c r="A2315" s="11" t="e">
        <f t="shared" si="35"/>
        <v>#N/A</v>
      </c>
      <c r="B2315" s="11" t="e">
        <f>VLOOKUP(C2315,'Summation Index'!$A$2:$B$9956,2,FALSE)</f>
        <v>#N/A</v>
      </c>
      <c r="O2315" s="48"/>
      <c r="P2315" s="48"/>
    </row>
    <row r="2316" spans="1:16">
      <c r="A2316" s="11" t="e">
        <f t="shared" si="35"/>
        <v>#N/A</v>
      </c>
      <c r="B2316" s="11" t="e">
        <f>VLOOKUP(C2316,'Summation Index'!$A$2:$B$9956,2,FALSE)</f>
        <v>#N/A</v>
      </c>
      <c r="O2316" s="48"/>
      <c r="P2316" s="48"/>
    </row>
    <row r="2317" spans="1:16">
      <c r="A2317" s="11" t="e">
        <f t="shared" si="35"/>
        <v>#N/A</v>
      </c>
      <c r="B2317" s="11" t="e">
        <f>VLOOKUP(C2317,'Summation Index'!$A$2:$B$9956,2,FALSE)</f>
        <v>#N/A</v>
      </c>
      <c r="O2317" s="48"/>
      <c r="P2317" s="48"/>
    </row>
    <row r="2318" spans="1:16">
      <c r="A2318" s="11" t="e">
        <f t="shared" si="35"/>
        <v>#N/A</v>
      </c>
      <c r="B2318" s="11" t="e">
        <f>VLOOKUP(C2318,'Summation Index'!$A$2:$B$9956,2,FALSE)</f>
        <v>#N/A</v>
      </c>
      <c r="O2318" s="48"/>
      <c r="P2318" s="48"/>
    </row>
    <row r="2319" spans="1:16">
      <c r="A2319" s="11" t="e">
        <f t="shared" ref="A2319:A2382" si="36">B2319&amp;"&amp;"&amp;F2319</f>
        <v>#N/A</v>
      </c>
      <c r="B2319" s="11" t="e">
        <f>VLOOKUP(C2319,'Summation Index'!$A$2:$B$9956,2,FALSE)</f>
        <v>#N/A</v>
      </c>
      <c r="O2319" s="48"/>
      <c r="P2319" s="48"/>
    </row>
    <row r="2320" spans="1:16">
      <c r="A2320" s="11" t="e">
        <f t="shared" si="36"/>
        <v>#N/A</v>
      </c>
      <c r="B2320" s="11" t="e">
        <f>VLOOKUP(C2320,'Summation Index'!$A$2:$B$9956,2,FALSE)</f>
        <v>#N/A</v>
      </c>
      <c r="O2320" s="48"/>
      <c r="P2320" s="48"/>
    </row>
    <row r="2321" spans="1:16">
      <c r="A2321" s="11" t="e">
        <f t="shared" si="36"/>
        <v>#N/A</v>
      </c>
      <c r="B2321" s="11" t="e">
        <f>VLOOKUP(C2321,'Summation Index'!$A$2:$B$9956,2,FALSE)</f>
        <v>#N/A</v>
      </c>
      <c r="O2321" s="48"/>
      <c r="P2321" s="48"/>
    </row>
    <row r="2322" spans="1:16">
      <c r="A2322" s="11" t="e">
        <f t="shared" si="36"/>
        <v>#N/A</v>
      </c>
      <c r="B2322" s="11" t="e">
        <f>VLOOKUP(C2322,'Summation Index'!$A$2:$B$9956,2,FALSE)</f>
        <v>#N/A</v>
      </c>
      <c r="O2322" s="48"/>
      <c r="P2322" s="48"/>
    </row>
    <row r="2323" spans="1:16">
      <c r="A2323" s="11" t="e">
        <f t="shared" si="36"/>
        <v>#N/A</v>
      </c>
      <c r="B2323" s="11" t="e">
        <f>VLOOKUP(C2323,'Summation Index'!$A$2:$B$9956,2,FALSE)</f>
        <v>#N/A</v>
      </c>
      <c r="O2323" s="48"/>
      <c r="P2323" s="48"/>
    </row>
    <row r="2324" spans="1:16">
      <c r="A2324" s="11" t="e">
        <f t="shared" si="36"/>
        <v>#N/A</v>
      </c>
      <c r="B2324" s="11" t="e">
        <f>VLOOKUP(C2324,'Summation Index'!$A$2:$B$9956,2,FALSE)</f>
        <v>#N/A</v>
      </c>
      <c r="O2324" s="48"/>
      <c r="P2324" s="48"/>
    </row>
    <row r="2325" spans="1:16">
      <c r="A2325" s="11" t="e">
        <f t="shared" si="36"/>
        <v>#N/A</v>
      </c>
      <c r="B2325" s="11" t="e">
        <f>VLOOKUP(C2325,'Summation Index'!$A$2:$B$9956,2,FALSE)</f>
        <v>#N/A</v>
      </c>
      <c r="O2325" s="48"/>
      <c r="P2325" s="48"/>
    </row>
    <row r="2326" spans="1:16">
      <c r="A2326" s="11" t="e">
        <f t="shared" si="36"/>
        <v>#N/A</v>
      </c>
      <c r="B2326" s="11" t="e">
        <f>VLOOKUP(C2326,'Summation Index'!$A$2:$B$9956,2,FALSE)</f>
        <v>#N/A</v>
      </c>
      <c r="O2326" s="48"/>
      <c r="P2326" s="48"/>
    </row>
    <row r="2327" spans="1:16">
      <c r="A2327" s="11" t="e">
        <f t="shared" si="36"/>
        <v>#N/A</v>
      </c>
      <c r="B2327" s="11" t="e">
        <f>VLOOKUP(C2327,'Summation Index'!$A$2:$B$9956,2,FALSE)</f>
        <v>#N/A</v>
      </c>
      <c r="O2327" s="48"/>
      <c r="P2327" s="48"/>
    </row>
    <row r="2328" spans="1:16">
      <c r="A2328" s="11" t="e">
        <f t="shared" si="36"/>
        <v>#N/A</v>
      </c>
      <c r="B2328" s="11" t="e">
        <f>VLOOKUP(C2328,'Summation Index'!$A$2:$B$9956,2,FALSE)</f>
        <v>#N/A</v>
      </c>
      <c r="O2328" s="48"/>
      <c r="P2328" s="48"/>
    </row>
    <row r="2329" spans="1:16">
      <c r="A2329" s="11" t="e">
        <f t="shared" si="36"/>
        <v>#N/A</v>
      </c>
      <c r="B2329" s="11" t="e">
        <f>VLOOKUP(C2329,'Summation Index'!$A$2:$B$9956,2,FALSE)</f>
        <v>#N/A</v>
      </c>
      <c r="O2329" s="48"/>
      <c r="P2329" s="48"/>
    </row>
    <row r="2330" spans="1:16">
      <c r="A2330" s="11" t="e">
        <f t="shared" si="36"/>
        <v>#N/A</v>
      </c>
      <c r="B2330" s="11" t="e">
        <f>VLOOKUP(C2330,'Summation Index'!$A$2:$B$9956,2,FALSE)</f>
        <v>#N/A</v>
      </c>
      <c r="O2330" s="48"/>
      <c r="P2330" s="48"/>
    </row>
    <row r="2331" spans="1:16">
      <c r="A2331" s="11" t="e">
        <f t="shared" si="36"/>
        <v>#N/A</v>
      </c>
      <c r="B2331" s="11" t="e">
        <f>VLOOKUP(C2331,'Summation Index'!$A$2:$B$9956,2,FALSE)</f>
        <v>#N/A</v>
      </c>
      <c r="O2331" s="48"/>
      <c r="P2331" s="48"/>
    </row>
    <row r="2332" spans="1:16">
      <c r="A2332" s="11" t="e">
        <f t="shared" si="36"/>
        <v>#N/A</v>
      </c>
      <c r="B2332" s="11" t="e">
        <f>VLOOKUP(C2332,'Summation Index'!$A$2:$B$9956,2,FALSE)</f>
        <v>#N/A</v>
      </c>
      <c r="O2332" s="48"/>
      <c r="P2332" s="48"/>
    </row>
    <row r="2333" spans="1:16">
      <c r="A2333" s="11" t="e">
        <f t="shared" si="36"/>
        <v>#N/A</v>
      </c>
      <c r="B2333" s="11" t="e">
        <f>VLOOKUP(C2333,'Summation Index'!$A$2:$B$9956,2,FALSE)</f>
        <v>#N/A</v>
      </c>
      <c r="O2333" s="48"/>
      <c r="P2333" s="48"/>
    </row>
    <row r="2334" spans="1:16">
      <c r="A2334" s="11" t="e">
        <f t="shared" si="36"/>
        <v>#N/A</v>
      </c>
      <c r="B2334" s="11" t="e">
        <f>VLOOKUP(C2334,'Summation Index'!$A$2:$B$9956,2,FALSE)</f>
        <v>#N/A</v>
      </c>
      <c r="O2334" s="48"/>
      <c r="P2334" s="48"/>
    </row>
    <row r="2335" spans="1:16">
      <c r="A2335" s="11" t="e">
        <f t="shared" si="36"/>
        <v>#N/A</v>
      </c>
      <c r="B2335" s="11" t="e">
        <f>VLOOKUP(C2335,'Summation Index'!$A$2:$B$9956,2,FALSE)</f>
        <v>#N/A</v>
      </c>
      <c r="O2335" s="48"/>
      <c r="P2335" s="48"/>
    </row>
    <row r="2336" spans="1:16">
      <c r="A2336" s="11" t="e">
        <f t="shared" si="36"/>
        <v>#N/A</v>
      </c>
      <c r="B2336" s="11" t="e">
        <f>VLOOKUP(C2336,'Summation Index'!$A$2:$B$9956,2,FALSE)</f>
        <v>#N/A</v>
      </c>
      <c r="O2336" s="48"/>
      <c r="P2336" s="48"/>
    </row>
    <row r="2337" spans="1:16">
      <c r="A2337" s="11" t="e">
        <f t="shared" si="36"/>
        <v>#N/A</v>
      </c>
      <c r="B2337" s="11" t="e">
        <f>VLOOKUP(C2337,'Summation Index'!$A$2:$B$9956,2,FALSE)</f>
        <v>#N/A</v>
      </c>
      <c r="O2337" s="48"/>
      <c r="P2337" s="48"/>
    </row>
    <row r="2338" spans="1:16">
      <c r="A2338" s="11" t="e">
        <f t="shared" si="36"/>
        <v>#N/A</v>
      </c>
      <c r="B2338" s="11" t="e">
        <f>VLOOKUP(C2338,'Summation Index'!$A$2:$B$9956,2,FALSE)</f>
        <v>#N/A</v>
      </c>
      <c r="O2338" s="48"/>
      <c r="P2338" s="48"/>
    </row>
    <row r="2339" spans="1:16">
      <c r="A2339" s="11" t="e">
        <f t="shared" si="36"/>
        <v>#N/A</v>
      </c>
      <c r="B2339" s="11" t="e">
        <f>VLOOKUP(C2339,'Summation Index'!$A$2:$B$9956,2,FALSE)</f>
        <v>#N/A</v>
      </c>
      <c r="O2339" s="48"/>
      <c r="P2339" s="48"/>
    </row>
    <row r="2340" spans="1:16">
      <c r="A2340" s="11" t="e">
        <f t="shared" si="36"/>
        <v>#N/A</v>
      </c>
      <c r="B2340" s="11" t="e">
        <f>VLOOKUP(C2340,'Summation Index'!$A$2:$B$9956,2,FALSE)</f>
        <v>#N/A</v>
      </c>
      <c r="O2340" s="48"/>
      <c r="P2340" s="48"/>
    </row>
    <row r="2341" spans="1:16">
      <c r="A2341" s="11" t="e">
        <f t="shared" si="36"/>
        <v>#N/A</v>
      </c>
      <c r="B2341" s="11" t="e">
        <f>VLOOKUP(C2341,'Summation Index'!$A$2:$B$9956,2,FALSE)</f>
        <v>#N/A</v>
      </c>
      <c r="O2341" s="48"/>
      <c r="P2341" s="48"/>
    </row>
    <row r="2342" spans="1:16">
      <c r="A2342" s="11" t="e">
        <f t="shared" si="36"/>
        <v>#N/A</v>
      </c>
      <c r="B2342" s="11" t="e">
        <f>VLOOKUP(C2342,'Summation Index'!$A$2:$B$9956,2,FALSE)</f>
        <v>#N/A</v>
      </c>
      <c r="O2342" s="48"/>
      <c r="P2342" s="48"/>
    </row>
    <row r="2343" spans="1:16">
      <c r="A2343" s="11" t="e">
        <f t="shared" si="36"/>
        <v>#N/A</v>
      </c>
      <c r="B2343" s="11" t="e">
        <f>VLOOKUP(C2343,'Summation Index'!$A$2:$B$9956,2,FALSE)</f>
        <v>#N/A</v>
      </c>
      <c r="O2343" s="48"/>
      <c r="P2343" s="48"/>
    </row>
    <row r="2344" spans="1:16">
      <c r="A2344" s="11" t="e">
        <f t="shared" si="36"/>
        <v>#N/A</v>
      </c>
      <c r="B2344" s="11" t="e">
        <f>VLOOKUP(C2344,'Summation Index'!$A$2:$B$9956,2,FALSE)</f>
        <v>#N/A</v>
      </c>
      <c r="O2344" s="48"/>
      <c r="P2344" s="48"/>
    </row>
    <row r="2345" spans="1:16">
      <c r="A2345" s="11" t="e">
        <f t="shared" si="36"/>
        <v>#N/A</v>
      </c>
      <c r="B2345" s="11" t="e">
        <f>VLOOKUP(C2345,'Summation Index'!$A$2:$B$9956,2,FALSE)</f>
        <v>#N/A</v>
      </c>
      <c r="O2345" s="48"/>
      <c r="P2345" s="48"/>
    </row>
    <row r="2346" spans="1:16">
      <c r="A2346" s="11" t="e">
        <f t="shared" si="36"/>
        <v>#N/A</v>
      </c>
      <c r="B2346" s="11" t="e">
        <f>VLOOKUP(C2346,'Summation Index'!$A$2:$B$9956,2,FALSE)</f>
        <v>#N/A</v>
      </c>
      <c r="O2346" s="48"/>
      <c r="P2346" s="48"/>
    </row>
    <row r="2347" spans="1:16">
      <c r="A2347" s="11" t="e">
        <f t="shared" si="36"/>
        <v>#N/A</v>
      </c>
      <c r="B2347" s="11" t="e">
        <f>VLOOKUP(C2347,'Summation Index'!$A$2:$B$9956,2,FALSE)</f>
        <v>#N/A</v>
      </c>
      <c r="O2347" s="48"/>
      <c r="P2347" s="48"/>
    </row>
    <row r="2348" spans="1:16">
      <c r="A2348" s="11" t="e">
        <f t="shared" si="36"/>
        <v>#N/A</v>
      </c>
      <c r="B2348" s="11" t="e">
        <f>VLOOKUP(C2348,'Summation Index'!$A$2:$B$9956,2,FALSE)</f>
        <v>#N/A</v>
      </c>
      <c r="O2348" s="48"/>
      <c r="P2348" s="48"/>
    </row>
    <row r="2349" spans="1:16">
      <c r="A2349" s="11" t="e">
        <f t="shared" si="36"/>
        <v>#N/A</v>
      </c>
      <c r="B2349" s="11" t="e">
        <f>VLOOKUP(C2349,'Summation Index'!$A$2:$B$9956,2,FALSE)</f>
        <v>#N/A</v>
      </c>
      <c r="O2349" s="48"/>
      <c r="P2349" s="48"/>
    </row>
    <row r="2350" spans="1:16">
      <c r="A2350" s="11" t="e">
        <f t="shared" si="36"/>
        <v>#N/A</v>
      </c>
      <c r="B2350" s="11" t="e">
        <f>VLOOKUP(C2350,'Summation Index'!$A$2:$B$9956,2,FALSE)</f>
        <v>#N/A</v>
      </c>
      <c r="O2350" s="48"/>
      <c r="P2350" s="48"/>
    </row>
    <row r="2351" spans="1:16">
      <c r="A2351" s="11" t="e">
        <f t="shared" si="36"/>
        <v>#N/A</v>
      </c>
      <c r="B2351" s="11" t="e">
        <f>VLOOKUP(C2351,'Summation Index'!$A$2:$B$9956,2,FALSE)</f>
        <v>#N/A</v>
      </c>
      <c r="O2351" s="48"/>
      <c r="P2351" s="48"/>
    </row>
    <row r="2352" spans="1:16">
      <c r="A2352" s="11" t="e">
        <f t="shared" si="36"/>
        <v>#N/A</v>
      </c>
      <c r="B2352" s="11" t="e">
        <f>VLOOKUP(C2352,'Summation Index'!$A$2:$B$9956,2,FALSE)</f>
        <v>#N/A</v>
      </c>
      <c r="O2352" s="48"/>
      <c r="P2352" s="48"/>
    </row>
    <row r="2353" spans="1:16">
      <c r="A2353" s="11" t="e">
        <f t="shared" si="36"/>
        <v>#N/A</v>
      </c>
      <c r="B2353" s="11" t="e">
        <f>VLOOKUP(C2353,'Summation Index'!$A$2:$B$9956,2,FALSE)</f>
        <v>#N/A</v>
      </c>
      <c r="O2353" s="48"/>
      <c r="P2353" s="48"/>
    </row>
    <row r="2354" spans="1:16">
      <c r="A2354" s="11" t="e">
        <f t="shared" si="36"/>
        <v>#N/A</v>
      </c>
      <c r="B2354" s="11" t="e">
        <f>VLOOKUP(C2354,'Summation Index'!$A$2:$B$9956,2,FALSE)</f>
        <v>#N/A</v>
      </c>
      <c r="O2354" s="48"/>
      <c r="P2354" s="48"/>
    </row>
    <row r="2355" spans="1:16">
      <c r="A2355" s="11" t="e">
        <f t="shared" si="36"/>
        <v>#N/A</v>
      </c>
      <c r="B2355" s="11" t="e">
        <f>VLOOKUP(C2355,'Summation Index'!$A$2:$B$9956,2,FALSE)</f>
        <v>#N/A</v>
      </c>
      <c r="O2355" s="48"/>
      <c r="P2355" s="48"/>
    </row>
    <row r="2356" spans="1:16">
      <c r="A2356" s="11" t="e">
        <f t="shared" si="36"/>
        <v>#N/A</v>
      </c>
      <c r="B2356" s="11" t="e">
        <f>VLOOKUP(C2356,'Summation Index'!$A$2:$B$9956,2,FALSE)</f>
        <v>#N/A</v>
      </c>
      <c r="O2356" s="48"/>
      <c r="P2356" s="48"/>
    </row>
    <row r="2357" spans="1:16">
      <c r="A2357" s="11" t="e">
        <f t="shared" si="36"/>
        <v>#N/A</v>
      </c>
      <c r="B2357" s="11" t="e">
        <f>VLOOKUP(C2357,'Summation Index'!$A$2:$B$9956,2,FALSE)</f>
        <v>#N/A</v>
      </c>
      <c r="O2357" s="48"/>
      <c r="P2357" s="48"/>
    </row>
    <row r="2358" spans="1:16">
      <c r="A2358" s="11" t="e">
        <f t="shared" si="36"/>
        <v>#N/A</v>
      </c>
      <c r="B2358" s="11" t="e">
        <f>VLOOKUP(C2358,'Summation Index'!$A$2:$B$9956,2,FALSE)</f>
        <v>#N/A</v>
      </c>
      <c r="O2358" s="48"/>
      <c r="P2358" s="48"/>
    </row>
    <row r="2359" spans="1:16">
      <c r="A2359" s="11" t="e">
        <f t="shared" si="36"/>
        <v>#N/A</v>
      </c>
      <c r="B2359" s="11" t="e">
        <f>VLOOKUP(C2359,'Summation Index'!$A$2:$B$9956,2,FALSE)</f>
        <v>#N/A</v>
      </c>
      <c r="O2359" s="48"/>
      <c r="P2359" s="48"/>
    </row>
    <row r="2360" spans="1:16">
      <c r="A2360" s="11" t="e">
        <f t="shared" si="36"/>
        <v>#N/A</v>
      </c>
      <c r="B2360" s="11" t="e">
        <f>VLOOKUP(C2360,'Summation Index'!$A$2:$B$9956,2,FALSE)</f>
        <v>#N/A</v>
      </c>
      <c r="O2360" s="48"/>
      <c r="P2360" s="48"/>
    </row>
    <row r="2361" spans="1:16">
      <c r="A2361" s="11" t="e">
        <f t="shared" si="36"/>
        <v>#N/A</v>
      </c>
      <c r="B2361" s="11" t="e">
        <f>VLOOKUP(C2361,'Summation Index'!$A$2:$B$9956,2,FALSE)</f>
        <v>#N/A</v>
      </c>
      <c r="O2361" s="48"/>
      <c r="P2361" s="48"/>
    </row>
    <row r="2362" spans="1:16">
      <c r="A2362" s="11" t="e">
        <f t="shared" si="36"/>
        <v>#N/A</v>
      </c>
      <c r="B2362" s="11" t="e">
        <f>VLOOKUP(C2362,'Summation Index'!$A$2:$B$9956,2,FALSE)</f>
        <v>#N/A</v>
      </c>
      <c r="O2362" s="48"/>
      <c r="P2362" s="48"/>
    </row>
    <row r="2363" spans="1:16">
      <c r="A2363" s="11" t="e">
        <f t="shared" si="36"/>
        <v>#N/A</v>
      </c>
      <c r="B2363" s="11" t="e">
        <f>VLOOKUP(C2363,'Summation Index'!$A$2:$B$9956,2,FALSE)</f>
        <v>#N/A</v>
      </c>
      <c r="O2363" s="48"/>
      <c r="P2363" s="48"/>
    </row>
    <row r="2364" spans="1:16">
      <c r="A2364" s="11" t="e">
        <f t="shared" si="36"/>
        <v>#N/A</v>
      </c>
      <c r="B2364" s="11" t="e">
        <f>VLOOKUP(C2364,'Summation Index'!$A$2:$B$9956,2,FALSE)</f>
        <v>#N/A</v>
      </c>
      <c r="O2364" s="48"/>
      <c r="P2364" s="48"/>
    </row>
    <row r="2365" spans="1:16">
      <c r="A2365" s="11" t="e">
        <f t="shared" si="36"/>
        <v>#N/A</v>
      </c>
      <c r="B2365" s="11" t="e">
        <f>VLOOKUP(C2365,'Summation Index'!$A$2:$B$9956,2,FALSE)</f>
        <v>#N/A</v>
      </c>
      <c r="O2365" s="48"/>
      <c r="P2365" s="48"/>
    </row>
    <row r="2366" spans="1:16">
      <c r="A2366" s="11" t="e">
        <f t="shared" si="36"/>
        <v>#N/A</v>
      </c>
      <c r="B2366" s="11" t="e">
        <f>VLOOKUP(C2366,'Summation Index'!$A$2:$B$9956,2,FALSE)</f>
        <v>#N/A</v>
      </c>
      <c r="O2366" s="48"/>
      <c r="P2366" s="48"/>
    </row>
    <row r="2367" spans="1:16">
      <c r="A2367" s="11" t="e">
        <f t="shared" si="36"/>
        <v>#N/A</v>
      </c>
      <c r="B2367" s="11" t="e">
        <f>VLOOKUP(C2367,'Summation Index'!$A$2:$B$9956,2,FALSE)</f>
        <v>#N/A</v>
      </c>
      <c r="O2367" s="48"/>
      <c r="P2367" s="48"/>
    </row>
    <row r="2368" spans="1:16">
      <c r="A2368" s="11" t="e">
        <f t="shared" si="36"/>
        <v>#N/A</v>
      </c>
      <c r="B2368" s="11" t="e">
        <f>VLOOKUP(C2368,'Summation Index'!$A$2:$B$9956,2,FALSE)</f>
        <v>#N/A</v>
      </c>
      <c r="O2368" s="48"/>
      <c r="P2368" s="48"/>
    </row>
    <row r="2369" spans="1:16">
      <c r="A2369" s="11" t="e">
        <f t="shared" si="36"/>
        <v>#N/A</v>
      </c>
      <c r="B2369" s="11" t="e">
        <f>VLOOKUP(C2369,'Summation Index'!$A$2:$B$9956,2,FALSE)</f>
        <v>#N/A</v>
      </c>
      <c r="O2369" s="48"/>
      <c r="P2369" s="48"/>
    </row>
    <row r="2370" spans="1:16">
      <c r="A2370" s="11" t="e">
        <f t="shared" si="36"/>
        <v>#N/A</v>
      </c>
      <c r="B2370" s="11" t="e">
        <f>VLOOKUP(C2370,'Summation Index'!$A$2:$B$9956,2,FALSE)</f>
        <v>#N/A</v>
      </c>
      <c r="O2370" s="48"/>
      <c r="P2370" s="48"/>
    </row>
    <row r="2371" spans="1:16">
      <c r="A2371" s="11" t="e">
        <f t="shared" si="36"/>
        <v>#N/A</v>
      </c>
      <c r="B2371" s="11" t="e">
        <f>VLOOKUP(C2371,'Summation Index'!$A$2:$B$9956,2,FALSE)</f>
        <v>#N/A</v>
      </c>
      <c r="O2371" s="48"/>
      <c r="P2371" s="48"/>
    </row>
    <row r="2372" spans="1:16">
      <c r="A2372" s="11" t="e">
        <f t="shared" si="36"/>
        <v>#N/A</v>
      </c>
      <c r="B2372" s="11" t="e">
        <f>VLOOKUP(C2372,'Summation Index'!$A$2:$B$9956,2,FALSE)</f>
        <v>#N/A</v>
      </c>
      <c r="O2372" s="48"/>
      <c r="P2372" s="48"/>
    </row>
    <row r="2373" spans="1:16">
      <c r="A2373" s="11" t="e">
        <f t="shared" si="36"/>
        <v>#N/A</v>
      </c>
      <c r="B2373" s="11" t="e">
        <f>VLOOKUP(C2373,'Summation Index'!$A$2:$B$9956,2,FALSE)</f>
        <v>#N/A</v>
      </c>
      <c r="O2373" s="48"/>
      <c r="P2373" s="48"/>
    </row>
    <row r="2374" spans="1:16">
      <c r="A2374" s="11" t="e">
        <f t="shared" si="36"/>
        <v>#N/A</v>
      </c>
      <c r="B2374" s="11" t="e">
        <f>VLOOKUP(C2374,'Summation Index'!$A$2:$B$9956,2,FALSE)</f>
        <v>#N/A</v>
      </c>
      <c r="O2374" s="48"/>
      <c r="P2374" s="48"/>
    </row>
    <row r="2375" spans="1:16">
      <c r="A2375" s="11" t="e">
        <f t="shared" si="36"/>
        <v>#N/A</v>
      </c>
      <c r="B2375" s="11" t="e">
        <f>VLOOKUP(C2375,'Summation Index'!$A$2:$B$9956,2,FALSE)</f>
        <v>#N/A</v>
      </c>
      <c r="O2375" s="48"/>
      <c r="P2375" s="48"/>
    </row>
    <row r="2376" spans="1:16">
      <c r="A2376" s="11" t="e">
        <f t="shared" si="36"/>
        <v>#N/A</v>
      </c>
      <c r="B2376" s="11" t="e">
        <f>VLOOKUP(C2376,'Summation Index'!$A$2:$B$9956,2,FALSE)</f>
        <v>#N/A</v>
      </c>
      <c r="O2376" s="48"/>
      <c r="P2376" s="48"/>
    </row>
    <row r="2377" spans="1:16">
      <c r="A2377" s="11" t="e">
        <f t="shared" si="36"/>
        <v>#N/A</v>
      </c>
      <c r="B2377" s="11" t="e">
        <f>VLOOKUP(C2377,'Summation Index'!$A$2:$B$9956,2,FALSE)</f>
        <v>#N/A</v>
      </c>
      <c r="O2377" s="48"/>
      <c r="P2377" s="48"/>
    </row>
    <row r="2378" spans="1:16">
      <c r="A2378" s="11" t="e">
        <f t="shared" si="36"/>
        <v>#N/A</v>
      </c>
      <c r="B2378" s="11" t="e">
        <f>VLOOKUP(C2378,'Summation Index'!$A$2:$B$9956,2,FALSE)</f>
        <v>#N/A</v>
      </c>
      <c r="O2378" s="48"/>
      <c r="P2378" s="48"/>
    </row>
    <row r="2379" spans="1:16">
      <c r="A2379" s="11" t="e">
        <f t="shared" si="36"/>
        <v>#N/A</v>
      </c>
      <c r="B2379" s="11" t="e">
        <f>VLOOKUP(C2379,'Summation Index'!$A$2:$B$9956,2,FALSE)</f>
        <v>#N/A</v>
      </c>
      <c r="O2379" s="48"/>
      <c r="P2379" s="48"/>
    </row>
    <row r="2380" spans="1:16">
      <c r="A2380" s="11" t="e">
        <f t="shared" si="36"/>
        <v>#N/A</v>
      </c>
      <c r="B2380" s="11" t="e">
        <f>VLOOKUP(C2380,'Summation Index'!$A$2:$B$9956,2,FALSE)</f>
        <v>#N/A</v>
      </c>
      <c r="O2380" s="48"/>
      <c r="P2380" s="48"/>
    </row>
    <row r="2381" spans="1:16">
      <c r="A2381" s="11" t="e">
        <f t="shared" si="36"/>
        <v>#N/A</v>
      </c>
      <c r="B2381" s="11" t="e">
        <f>VLOOKUP(C2381,'Summation Index'!$A$2:$B$9956,2,FALSE)</f>
        <v>#N/A</v>
      </c>
      <c r="O2381" s="48"/>
      <c r="P2381" s="48"/>
    </row>
    <row r="2382" spans="1:16">
      <c r="A2382" s="11" t="e">
        <f t="shared" si="36"/>
        <v>#N/A</v>
      </c>
      <c r="B2382" s="11" t="e">
        <f>VLOOKUP(C2382,'Summation Index'!$A$2:$B$9956,2,FALSE)</f>
        <v>#N/A</v>
      </c>
      <c r="O2382" s="48"/>
      <c r="P2382" s="48"/>
    </row>
    <row r="2383" spans="1:16">
      <c r="A2383" s="11" t="e">
        <f t="shared" ref="A2383:A2446" si="37">B2383&amp;"&amp;"&amp;F2383</f>
        <v>#N/A</v>
      </c>
      <c r="B2383" s="11" t="e">
        <f>VLOOKUP(C2383,'Summation Index'!$A$2:$B$9956,2,FALSE)</f>
        <v>#N/A</v>
      </c>
      <c r="O2383" s="48"/>
      <c r="P2383" s="48"/>
    </row>
    <row r="2384" spans="1:16">
      <c r="A2384" s="11" t="e">
        <f t="shared" si="37"/>
        <v>#N/A</v>
      </c>
      <c r="B2384" s="11" t="e">
        <f>VLOOKUP(C2384,'Summation Index'!$A$2:$B$9956,2,FALSE)</f>
        <v>#N/A</v>
      </c>
      <c r="O2384" s="48"/>
      <c r="P2384" s="48"/>
    </row>
    <row r="2385" spans="1:16">
      <c r="A2385" s="11" t="e">
        <f t="shared" si="37"/>
        <v>#N/A</v>
      </c>
      <c r="B2385" s="11" t="e">
        <f>VLOOKUP(C2385,'Summation Index'!$A$2:$B$9956,2,FALSE)</f>
        <v>#N/A</v>
      </c>
      <c r="O2385" s="48"/>
      <c r="P2385" s="48"/>
    </row>
    <row r="2386" spans="1:16">
      <c r="A2386" s="11" t="e">
        <f t="shared" si="37"/>
        <v>#N/A</v>
      </c>
      <c r="B2386" s="11" t="e">
        <f>VLOOKUP(C2386,'Summation Index'!$A$2:$B$9956,2,FALSE)</f>
        <v>#N/A</v>
      </c>
      <c r="O2386" s="48"/>
      <c r="P2386" s="48"/>
    </row>
    <row r="2387" spans="1:16">
      <c r="A2387" s="11" t="e">
        <f t="shared" si="37"/>
        <v>#N/A</v>
      </c>
      <c r="B2387" s="11" t="e">
        <f>VLOOKUP(C2387,'Summation Index'!$A$2:$B$9956,2,FALSE)</f>
        <v>#N/A</v>
      </c>
      <c r="O2387" s="48"/>
      <c r="P2387" s="48"/>
    </row>
    <row r="2388" spans="1:16">
      <c r="A2388" s="11" t="e">
        <f t="shared" si="37"/>
        <v>#N/A</v>
      </c>
      <c r="B2388" s="11" t="e">
        <f>VLOOKUP(C2388,'Summation Index'!$A$2:$B$9956,2,FALSE)</f>
        <v>#N/A</v>
      </c>
      <c r="O2388" s="48"/>
      <c r="P2388" s="48"/>
    </row>
    <row r="2389" spans="1:16">
      <c r="A2389" s="11" t="e">
        <f t="shared" si="37"/>
        <v>#N/A</v>
      </c>
      <c r="B2389" s="11" t="e">
        <f>VLOOKUP(C2389,'Summation Index'!$A$2:$B$9956,2,FALSE)</f>
        <v>#N/A</v>
      </c>
      <c r="O2389" s="48"/>
      <c r="P2389" s="48"/>
    </row>
    <row r="2390" spans="1:16">
      <c r="A2390" s="11" t="e">
        <f t="shared" si="37"/>
        <v>#N/A</v>
      </c>
      <c r="B2390" s="11" t="e">
        <f>VLOOKUP(C2390,'Summation Index'!$A$2:$B$9956,2,FALSE)</f>
        <v>#N/A</v>
      </c>
      <c r="O2390" s="48"/>
      <c r="P2390" s="48"/>
    </row>
    <row r="2391" spans="1:16">
      <c r="A2391" s="11" t="e">
        <f t="shared" si="37"/>
        <v>#N/A</v>
      </c>
      <c r="B2391" s="11" t="e">
        <f>VLOOKUP(C2391,'Summation Index'!$A$2:$B$9956,2,FALSE)</f>
        <v>#N/A</v>
      </c>
      <c r="O2391" s="48"/>
      <c r="P2391" s="48"/>
    </row>
    <row r="2392" spans="1:16">
      <c r="A2392" s="11" t="e">
        <f t="shared" si="37"/>
        <v>#N/A</v>
      </c>
      <c r="B2392" s="11" t="e">
        <f>VLOOKUP(C2392,'Summation Index'!$A$2:$B$9956,2,FALSE)</f>
        <v>#N/A</v>
      </c>
      <c r="O2392" s="48"/>
      <c r="P2392" s="48"/>
    </row>
    <row r="2393" spans="1:16">
      <c r="A2393" s="11" t="e">
        <f t="shared" si="37"/>
        <v>#N/A</v>
      </c>
      <c r="B2393" s="11" t="e">
        <f>VLOOKUP(C2393,'Summation Index'!$A$2:$B$9956,2,FALSE)</f>
        <v>#N/A</v>
      </c>
      <c r="O2393" s="48"/>
      <c r="P2393" s="48"/>
    </row>
    <row r="2394" spans="1:16">
      <c r="A2394" s="11" t="e">
        <f t="shared" si="37"/>
        <v>#N/A</v>
      </c>
      <c r="B2394" s="11" t="e">
        <f>VLOOKUP(C2394,'Summation Index'!$A$2:$B$9956,2,FALSE)</f>
        <v>#N/A</v>
      </c>
      <c r="O2394" s="48"/>
      <c r="P2394" s="48"/>
    </row>
    <row r="2395" spans="1:16">
      <c r="A2395" s="11" t="e">
        <f t="shared" si="37"/>
        <v>#N/A</v>
      </c>
      <c r="B2395" s="11" t="e">
        <f>VLOOKUP(C2395,'Summation Index'!$A$2:$B$9956,2,FALSE)</f>
        <v>#N/A</v>
      </c>
      <c r="O2395" s="48"/>
      <c r="P2395" s="48"/>
    </row>
    <row r="2396" spans="1:16">
      <c r="A2396" s="11" t="e">
        <f t="shared" si="37"/>
        <v>#N/A</v>
      </c>
      <c r="B2396" s="11" t="e">
        <f>VLOOKUP(C2396,'Summation Index'!$A$2:$B$9956,2,FALSE)</f>
        <v>#N/A</v>
      </c>
      <c r="O2396" s="48"/>
      <c r="P2396" s="48"/>
    </row>
    <row r="2397" spans="1:16">
      <c r="A2397" s="11" t="e">
        <f t="shared" si="37"/>
        <v>#N/A</v>
      </c>
      <c r="B2397" s="11" t="e">
        <f>VLOOKUP(C2397,'Summation Index'!$A$2:$B$9956,2,FALSE)</f>
        <v>#N/A</v>
      </c>
      <c r="O2397" s="48"/>
      <c r="P2397" s="48"/>
    </row>
    <row r="2398" spans="1:16">
      <c r="A2398" s="11" t="e">
        <f t="shared" si="37"/>
        <v>#N/A</v>
      </c>
      <c r="B2398" s="11" t="e">
        <f>VLOOKUP(C2398,'Summation Index'!$A$2:$B$9956,2,FALSE)</f>
        <v>#N/A</v>
      </c>
      <c r="O2398" s="48"/>
      <c r="P2398" s="48"/>
    </row>
    <row r="2399" spans="1:16">
      <c r="A2399" s="11" t="e">
        <f t="shared" si="37"/>
        <v>#N/A</v>
      </c>
      <c r="B2399" s="11" t="e">
        <f>VLOOKUP(C2399,'Summation Index'!$A$2:$B$9956,2,FALSE)</f>
        <v>#N/A</v>
      </c>
      <c r="O2399" s="48"/>
      <c r="P2399" s="48"/>
    </row>
    <row r="2400" spans="1:16">
      <c r="A2400" s="11" t="e">
        <f t="shared" si="37"/>
        <v>#N/A</v>
      </c>
      <c r="B2400" s="11" t="e">
        <f>VLOOKUP(C2400,'Summation Index'!$A$2:$B$9956,2,FALSE)</f>
        <v>#N/A</v>
      </c>
      <c r="O2400" s="48"/>
      <c r="P2400" s="48"/>
    </row>
    <row r="2401" spans="1:16">
      <c r="A2401" s="11" t="e">
        <f t="shared" si="37"/>
        <v>#N/A</v>
      </c>
      <c r="B2401" s="11" t="e">
        <f>VLOOKUP(C2401,'Summation Index'!$A$2:$B$9956,2,FALSE)</f>
        <v>#N/A</v>
      </c>
      <c r="O2401" s="48"/>
      <c r="P2401" s="48"/>
    </row>
    <row r="2402" spans="1:16">
      <c r="A2402" s="11" t="e">
        <f t="shared" si="37"/>
        <v>#N/A</v>
      </c>
      <c r="B2402" s="11" t="e">
        <f>VLOOKUP(C2402,'Summation Index'!$A$2:$B$9956,2,FALSE)</f>
        <v>#N/A</v>
      </c>
      <c r="O2402" s="48"/>
      <c r="P2402" s="48"/>
    </row>
    <row r="2403" spans="1:16">
      <c r="A2403" s="11" t="e">
        <f t="shared" si="37"/>
        <v>#N/A</v>
      </c>
      <c r="B2403" s="11" t="e">
        <f>VLOOKUP(C2403,'Summation Index'!$A$2:$B$9956,2,FALSE)</f>
        <v>#N/A</v>
      </c>
      <c r="O2403" s="48"/>
      <c r="P2403" s="48"/>
    </row>
    <row r="2404" spans="1:16">
      <c r="A2404" s="11" t="e">
        <f t="shared" si="37"/>
        <v>#N/A</v>
      </c>
      <c r="B2404" s="11" t="e">
        <f>VLOOKUP(C2404,'Summation Index'!$A$2:$B$9956,2,FALSE)</f>
        <v>#N/A</v>
      </c>
      <c r="O2404" s="48"/>
      <c r="P2404" s="48"/>
    </row>
    <row r="2405" spans="1:16">
      <c r="A2405" s="11" t="e">
        <f t="shared" si="37"/>
        <v>#N/A</v>
      </c>
      <c r="B2405" s="11" t="e">
        <f>VLOOKUP(C2405,'Summation Index'!$A$2:$B$9956,2,FALSE)</f>
        <v>#N/A</v>
      </c>
      <c r="O2405" s="48"/>
      <c r="P2405" s="48"/>
    </row>
    <row r="2406" spans="1:16">
      <c r="A2406" s="11" t="e">
        <f t="shared" si="37"/>
        <v>#N/A</v>
      </c>
      <c r="B2406" s="11" t="e">
        <f>VLOOKUP(C2406,'Summation Index'!$A$2:$B$9956,2,FALSE)</f>
        <v>#N/A</v>
      </c>
      <c r="O2406" s="48"/>
      <c r="P2406" s="48"/>
    </row>
    <row r="2407" spans="1:16">
      <c r="A2407" s="11" t="e">
        <f t="shared" si="37"/>
        <v>#N/A</v>
      </c>
      <c r="B2407" s="11" t="e">
        <f>VLOOKUP(C2407,'Summation Index'!$A$2:$B$9956,2,FALSE)</f>
        <v>#N/A</v>
      </c>
      <c r="O2407" s="48"/>
      <c r="P2407" s="48"/>
    </row>
    <row r="2408" spans="1:16">
      <c r="A2408" s="11" t="e">
        <f t="shared" si="37"/>
        <v>#N/A</v>
      </c>
      <c r="B2408" s="11" t="e">
        <f>VLOOKUP(C2408,'Summation Index'!$A$2:$B$9956,2,FALSE)</f>
        <v>#N/A</v>
      </c>
      <c r="O2408" s="48"/>
      <c r="P2408" s="48"/>
    </row>
    <row r="2409" spans="1:16">
      <c r="A2409" s="11" t="e">
        <f t="shared" si="37"/>
        <v>#N/A</v>
      </c>
      <c r="B2409" s="11" t="e">
        <f>VLOOKUP(C2409,'Summation Index'!$A$2:$B$9956,2,FALSE)</f>
        <v>#N/A</v>
      </c>
      <c r="O2409" s="48"/>
      <c r="P2409" s="48"/>
    </row>
    <row r="2410" spans="1:16">
      <c r="A2410" s="11" t="e">
        <f t="shared" si="37"/>
        <v>#N/A</v>
      </c>
      <c r="B2410" s="11" t="e">
        <f>VLOOKUP(C2410,'Summation Index'!$A$2:$B$9956,2,FALSE)</f>
        <v>#N/A</v>
      </c>
      <c r="O2410" s="48"/>
      <c r="P2410" s="48"/>
    </row>
    <row r="2411" spans="1:16">
      <c r="A2411" s="11" t="e">
        <f t="shared" si="37"/>
        <v>#N/A</v>
      </c>
      <c r="B2411" s="11" t="e">
        <f>VLOOKUP(C2411,'Summation Index'!$A$2:$B$9956,2,FALSE)</f>
        <v>#N/A</v>
      </c>
      <c r="O2411" s="48"/>
      <c r="P2411" s="48"/>
    </row>
    <row r="2412" spans="1:16">
      <c r="A2412" s="11" t="e">
        <f t="shared" si="37"/>
        <v>#N/A</v>
      </c>
      <c r="B2412" s="11" t="e">
        <f>VLOOKUP(C2412,'Summation Index'!$A$2:$B$9956,2,FALSE)</f>
        <v>#N/A</v>
      </c>
      <c r="O2412" s="48"/>
      <c r="P2412" s="48"/>
    </row>
    <row r="2413" spans="1:16">
      <c r="A2413" s="11" t="e">
        <f t="shared" si="37"/>
        <v>#N/A</v>
      </c>
      <c r="B2413" s="11" t="e">
        <f>VLOOKUP(C2413,'Summation Index'!$A$2:$B$9956,2,FALSE)</f>
        <v>#N/A</v>
      </c>
      <c r="O2413" s="48"/>
      <c r="P2413" s="48"/>
    </row>
    <row r="2414" spans="1:16">
      <c r="A2414" s="11" t="e">
        <f t="shared" si="37"/>
        <v>#N/A</v>
      </c>
      <c r="B2414" s="11" t="e">
        <f>VLOOKUP(C2414,'Summation Index'!$A$2:$B$9956,2,FALSE)</f>
        <v>#N/A</v>
      </c>
      <c r="O2414" s="48"/>
      <c r="P2414" s="48"/>
    </row>
    <row r="2415" spans="1:16">
      <c r="A2415" s="11" t="e">
        <f t="shared" si="37"/>
        <v>#N/A</v>
      </c>
      <c r="B2415" s="11" t="e">
        <f>VLOOKUP(C2415,'Summation Index'!$A$2:$B$9956,2,FALSE)</f>
        <v>#N/A</v>
      </c>
      <c r="O2415" s="48"/>
      <c r="P2415" s="48"/>
    </row>
    <row r="2416" spans="1:16">
      <c r="A2416" s="11" t="e">
        <f t="shared" si="37"/>
        <v>#N/A</v>
      </c>
      <c r="B2416" s="11" t="e">
        <f>VLOOKUP(C2416,'Summation Index'!$A$2:$B$9956,2,FALSE)</f>
        <v>#N/A</v>
      </c>
      <c r="O2416" s="48"/>
      <c r="P2416" s="48"/>
    </row>
    <row r="2417" spans="1:16">
      <c r="A2417" s="11" t="e">
        <f t="shared" si="37"/>
        <v>#N/A</v>
      </c>
      <c r="B2417" s="11" t="e">
        <f>VLOOKUP(C2417,'Summation Index'!$A$2:$B$9956,2,FALSE)</f>
        <v>#N/A</v>
      </c>
      <c r="O2417" s="48"/>
      <c r="P2417" s="48"/>
    </row>
    <row r="2418" spans="1:16">
      <c r="A2418" s="11" t="e">
        <f t="shared" si="37"/>
        <v>#N/A</v>
      </c>
      <c r="B2418" s="11" t="e">
        <f>VLOOKUP(C2418,'Summation Index'!$A$2:$B$9956,2,FALSE)</f>
        <v>#N/A</v>
      </c>
      <c r="O2418" s="48"/>
      <c r="P2418" s="48"/>
    </row>
    <row r="2419" spans="1:16">
      <c r="A2419" s="11" t="e">
        <f t="shared" si="37"/>
        <v>#N/A</v>
      </c>
      <c r="B2419" s="11" t="e">
        <f>VLOOKUP(C2419,'Summation Index'!$A$2:$B$9956,2,FALSE)</f>
        <v>#N/A</v>
      </c>
      <c r="O2419" s="48"/>
      <c r="P2419" s="48"/>
    </row>
    <row r="2420" spans="1:16">
      <c r="A2420" s="11" t="e">
        <f t="shared" si="37"/>
        <v>#N/A</v>
      </c>
      <c r="B2420" s="11" t="e">
        <f>VLOOKUP(C2420,'Summation Index'!$A$2:$B$9956,2,FALSE)</f>
        <v>#N/A</v>
      </c>
      <c r="O2420" s="48"/>
      <c r="P2420" s="48"/>
    </row>
    <row r="2421" spans="1:16">
      <c r="A2421" s="11" t="e">
        <f t="shared" si="37"/>
        <v>#N/A</v>
      </c>
      <c r="B2421" s="11" t="e">
        <f>VLOOKUP(C2421,'Summation Index'!$A$2:$B$9956,2,FALSE)</f>
        <v>#N/A</v>
      </c>
      <c r="O2421" s="48"/>
      <c r="P2421" s="48"/>
    </row>
    <row r="2422" spans="1:16">
      <c r="A2422" s="11" t="e">
        <f t="shared" si="37"/>
        <v>#N/A</v>
      </c>
      <c r="B2422" s="11" t="e">
        <f>VLOOKUP(C2422,'Summation Index'!$A$2:$B$9956,2,FALSE)</f>
        <v>#N/A</v>
      </c>
      <c r="O2422" s="48"/>
      <c r="P2422" s="48"/>
    </row>
    <row r="2423" spans="1:16">
      <c r="A2423" s="11" t="e">
        <f t="shared" si="37"/>
        <v>#N/A</v>
      </c>
      <c r="B2423" s="11" t="e">
        <f>VLOOKUP(C2423,'Summation Index'!$A$2:$B$9956,2,FALSE)</f>
        <v>#N/A</v>
      </c>
      <c r="O2423" s="48"/>
      <c r="P2423" s="48"/>
    </row>
    <row r="2424" spans="1:16">
      <c r="A2424" s="11" t="e">
        <f t="shared" si="37"/>
        <v>#N/A</v>
      </c>
      <c r="B2424" s="11" t="e">
        <f>VLOOKUP(C2424,'Summation Index'!$A$2:$B$9956,2,FALSE)</f>
        <v>#N/A</v>
      </c>
      <c r="O2424" s="48"/>
      <c r="P2424" s="48"/>
    </row>
    <row r="2425" spans="1:16">
      <c r="A2425" s="11" t="e">
        <f t="shared" si="37"/>
        <v>#N/A</v>
      </c>
      <c r="B2425" s="11" t="e">
        <f>VLOOKUP(C2425,'Summation Index'!$A$2:$B$9956,2,FALSE)</f>
        <v>#N/A</v>
      </c>
      <c r="O2425" s="48"/>
      <c r="P2425" s="48"/>
    </row>
    <row r="2426" spans="1:16">
      <c r="A2426" s="11" t="e">
        <f t="shared" si="37"/>
        <v>#N/A</v>
      </c>
      <c r="B2426" s="11" t="e">
        <f>VLOOKUP(C2426,'Summation Index'!$A$2:$B$9956,2,FALSE)</f>
        <v>#N/A</v>
      </c>
      <c r="O2426" s="48"/>
      <c r="P2426" s="48"/>
    </row>
    <row r="2427" spans="1:16">
      <c r="A2427" s="11" t="e">
        <f t="shared" si="37"/>
        <v>#N/A</v>
      </c>
      <c r="B2427" s="11" t="e">
        <f>VLOOKUP(C2427,'Summation Index'!$A$2:$B$9956,2,FALSE)</f>
        <v>#N/A</v>
      </c>
      <c r="O2427" s="48"/>
      <c r="P2427" s="48"/>
    </row>
    <row r="2428" spans="1:16">
      <c r="A2428" s="11" t="e">
        <f t="shared" si="37"/>
        <v>#N/A</v>
      </c>
      <c r="B2428" s="11" t="e">
        <f>VLOOKUP(C2428,'Summation Index'!$A$2:$B$9956,2,FALSE)</f>
        <v>#N/A</v>
      </c>
      <c r="O2428" s="48"/>
      <c r="P2428" s="48"/>
    </row>
    <row r="2429" spans="1:16">
      <c r="A2429" s="11" t="e">
        <f t="shared" si="37"/>
        <v>#N/A</v>
      </c>
      <c r="B2429" s="11" t="e">
        <f>VLOOKUP(C2429,'Summation Index'!$A$2:$B$9956,2,FALSE)</f>
        <v>#N/A</v>
      </c>
      <c r="O2429" s="48"/>
      <c r="P2429" s="48"/>
    </row>
    <row r="2430" spans="1:16">
      <c r="A2430" s="11" t="e">
        <f t="shared" si="37"/>
        <v>#N/A</v>
      </c>
      <c r="B2430" s="11" t="e">
        <f>VLOOKUP(C2430,'Summation Index'!$A$2:$B$9956,2,FALSE)</f>
        <v>#N/A</v>
      </c>
      <c r="O2430" s="48"/>
      <c r="P2430" s="48"/>
    </row>
    <row r="2431" spans="1:16">
      <c r="A2431" s="11" t="e">
        <f t="shared" si="37"/>
        <v>#N/A</v>
      </c>
      <c r="B2431" s="11" t="e">
        <f>VLOOKUP(C2431,'Summation Index'!$A$2:$B$9956,2,FALSE)</f>
        <v>#N/A</v>
      </c>
      <c r="O2431" s="48"/>
      <c r="P2431" s="48"/>
    </row>
    <row r="2432" spans="1:16">
      <c r="A2432" s="11" t="e">
        <f t="shared" si="37"/>
        <v>#N/A</v>
      </c>
      <c r="B2432" s="11" t="e">
        <f>VLOOKUP(C2432,'Summation Index'!$A$2:$B$9956,2,FALSE)</f>
        <v>#N/A</v>
      </c>
      <c r="O2432" s="48"/>
      <c r="P2432" s="48"/>
    </row>
    <row r="2433" spans="1:16">
      <c r="A2433" s="11" t="e">
        <f t="shared" si="37"/>
        <v>#N/A</v>
      </c>
      <c r="B2433" s="11" t="e">
        <f>VLOOKUP(C2433,'Summation Index'!$A$2:$B$9956,2,FALSE)</f>
        <v>#N/A</v>
      </c>
      <c r="O2433" s="48"/>
      <c r="P2433" s="48"/>
    </row>
    <row r="2434" spans="1:16">
      <c r="A2434" s="11" t="e">
        <f t="shared" si="37"/>
        <v>#N/A</v>
      </c>
      <c r="B2434" s="11" t="e">
        <f>VLOOKUP(C2434,'Summation Index'!$A$2:$B$9956,2,FALSE)</f>
        <v>#N/A</v>
      </c>
      <c r="O2434" s="48"/>
      <c r="P2434" s="48"/>
    </row>
    <row r="2435" spans="1:16">
      <c r="A2435" s="11" t="e">
        <f t="shared" si="37"/>
        <v>#N/A</v>
      </c>
      <c r="B2435" s="11" t="e">
        <f>VLOOKUP(C2435,'Summation Index'!$A$2:$B$9956,2,FALSE)</f>
        <v>#N/A</v>
      </c>
      <c r="O2435" s="48"/>
      <c r="P2435" s="48"/>
    </row>
    <row r="2436" spans="1:16">
      <c r="A2436" s="11" t="e">
        <f t="shared" si="37"/>
        <v>#N/A</v>
      </c>
      <c r="B2436" s="11" t="e">
        <f>VLOOKUP(C2436,'Summation Index'!$A$2:$B$9956,2,FALSE)</f>
        <v>#N/A</v>
      </c>
      <c r="O2436" s="48"/>
      <c r="P2436" s="48"/>
    </row>
    <row r="2437" spans="1:16">
      <c r="A2437" s="11" t="e">
        <f t="shared" si="37"/>
        <v>#N/A</v>
      </c>
      <c r="B2437" s="11" t="e">
        <f>VLOOKUP(C2437,'Summation Index'!$A$2:$B$9956,2,FALSE)</f>
        <v>#N/A</v>
      </c>
      <c r="O2437" s="48"/>
      <c r="P2437" s="48"/>
    </row>
    <row r="2438" spans="1:16">
      <c r="A2438" s="11" t="e">
        <f t="shared" si="37"/>
        <v>#N/A</v>
      </c>
      <c r="B2438" s="11" t="e">
        <f>VLOOKUP(C2438,'Summation Index'!$A$2:$B$9956,2,FALSE)</f>
        <v>#N/A</v>
      </c>
      <c r="O2438" s="48"/>
      <c r="P2438" s="48"/>
    </row>
    <row r="2439" spans="1:16">
      <c r="A2439" s="11" t="e">
        <f t="shared" si="37"/>
        <v>#N/A</v>
      </c>
      <c r="B2439" s="11" t="e">
        <f>VLOOKUP(C2439,'Summation Index'!$A$2:$B$9956,2,FALSE)</f>
        <v>#N/A</v>
      </c>
      <c r="O2439" s="48"/>
      <c r="P2439" s="48"/>
    </row>
    <row r="2440" spans="1:16">
      <c r="A2440" s="11" t="e">
        <f t="shared" si="37"/>
        <v>#N/A</v>
      </c>
      <c r="B2440" s="11" t="e">
        <f>VLOOKUP(C2440,'Summation Index'!$A$2:$B$9956,2,FALSE)</f>
        <v>#N/A</v>
      </c>
      <c r="O2440" s="48"/>
      <c r="P2440" s="48"/>
    </row>
    <row r="2441" spans="1:16">
      <c r="A2441" s="11" t="e">
        <f t="shared" si="37"/>
        <v>#N/A</v>
      </c>
      <c r="B2441" s="11" t="e">
        <f>VLOOKUP(C2441,'Summation Index'!$A$2:$B$9956,2,FALSE)</f>
        <v>#N/A</v>
      </c>
      <c r="O2441" s="48"/>
      <c r="P2441" s="48"/>
    </row>
    <row r="2442" spans="1:16">
      <c r="A2442" s="11" t="e">
        <f t="shared" si="37"/>
        <v>#N/A</v>
      </c>
      <c r="B2442" s="11" t="e">
        <f>VLOOKUP(C2442,'Summation Index'!$A$2:$B$9956,2,FALSE)</f>
        <v>#N/A</v>
      </c>
      <c r="O2442" s="48"/>
      <c r="P2442" s="48"/>
    </row>
    <row r="2443" spans="1:16">
      <c r="A2443" s="11" t="e">
        <f t="shared" si="37"/>
        <v>#N/A</v>
      </c>
      <c r="B2443" s="11" t="e">
        <f>VLOOKUP(C2443,'Summation Index'!$A$2:$B$9956,2,FALSE)</f>
        <v>#N/A</v>
      </c>
      <c r="O2443" s="48"/>
      <c r="P2443" s="48"/>
    </row>
    <row r="2444" spans="1:16">
      <c r="A2444" s="11" t="e">
        <f t="shared" si="37"/>
        <v>#N/A</v>
      </c>
      <c r="B2444" s="11" t="e">
        <f>VLOOKUP(C2444,'Summation Index'!$A$2:$B$9956,2,FALSE)</f>
        <v>#N/A</v>
      </c>
      <c r="O2444" s="48"/>
      <c r="P2444" s="48"/>
    </row>
    <row r="2445" spans="1:16">
      <c r="A2445" s="11" t="e">
        <f t="shared" si="37"/>
        <v>#N/A</v>
      </c>
      <c r="B2445" s="11" t="e">
        <f>VLOOKUP(C2445,'Summation Index'!$A$2:$B$9956,2,FALSE)</f>
        <v>#N/A</v>
      </c>
      <c r="O2445" s="48"/>
      <c r="P2445" s="48"/>
    </row>
    <row r="2446" spans="1:16">
      <c r="A2446" s="11" t="e">
        <f t="shared" si="37"/>
        <v>#N/A</v>
      </c>
      <c r="B2446" s="11" t="e">
        <f>VLOOKUP(C2446,'Summation Index'!$A$2:$B$9956,2,FALSE)</f>
        <v>#N/A</v>
      </c>
      <c r="O2446" s="48"/>
      <c r="P2446" s="48"/>
    </row>
    <row r="2447" spans="1:16">
      <c r="A2447" s="11" t="e">
        <f t="shared" ref="A2447:A2510" si="38">B2447&amp;"&amp;"&amp;F2447</f>
        <v>#N/A</v>
      </c>
      <c r="B2447" s="11" t="e">
        <f>VLOOKUP(C2447,'Summation Index'!$A$2:$B$9956,2,FALSE)</f>
        <v>#N/A</v>
      </c>
      <c r="O2447" s="48"/>
      <c r="P2447" s="48"/>
    </row>
    <row r="2448" spans="1:16">
      <c r="A2448" s="11" t="e">
        <f t="shared" si="38"/>
        <v>#N/A</v>
      </c>
      <c r="B2448" s="11" t="e">
        <f>VLOOKUP(C2448,'Summation Index'!$A$2:$B$9956,2,FALSE)</f>
        <v>#N/A</v>
      </c>
      <c r="O2448" s="48"/>
      <c r="P2448" s="48"/>
    </row>
    <row r="2449" spans="1:16">
      <c r="A2449" s="11" t="e">
        <f t="shared" si="38"/>
        <v>#N/A</v>
      </c>
      <c r="B2449" s="11" t="e">
        <f>VLOOKUP(C2449,'Summation Index'!$A$2:$B$9956,2,FALSE)</f>
        <v>#N/A</v>
      </c>
      <c r="O2449" s="48"/>
      <c r="P2449" s="48"/>
    </row>
    <row r="2450" spans="1:16">
      <c r="A2450" s="11" t="e">
        <f t="shared" si="38"/>
        <v>#N/A</v>
      </c>
      <c r="B2450" s="11" t="e">
        <f>VLOOKUP(C2450,'Summation Index'!$A$2:$B$9956,2,FALSE)</f>
        <v>#N/A</v>
      </c>
      <c r="O2450" s="48"/>
      <c r="P2450" s="48"/>
    </row>
    <row r="2451" spans="1:16">
      <c r="A2451" s="11" t="e">
        <f t="shared" si="38"/>
        <v>#N/A</v>
      </c>
      <c r="B2451" s="11" t="e">
        <f>VLOOKUP(C2451,'Summation Index'!$A$2:$B$9956,2,FALSE)</f>
        <v>#N/A</v>
      </c>
      <c r="O2451" s="48"/>
      <c r="P2451" s="48"/>
    </row>
    <row r="2452" spans="1:16">
      <c r="A2452" s="11" t="e">
        <f t="shared" si="38"/>
        <v>#N/A</v>
      </c>
      <c r="B2452" s="11" t="e">
        <f>VLOOKUP(C2452,'Summation Index'!$A$2:$B$9956,2,FALSE)</f>
        <v>#N/A</v>
      </c>
      <c r="O2452" s="48"/>
      <c r="P2452" s="48"/>
    </row>
    <row r="2453" spans="1:16">
      <c r="A2453" s="11" t="e">
        <f t="shared" si="38"/>
        <v>#N/A</v>
      </c>
      <c r="B2453" s="11" t="e">
        <f>VLOOKUP(C2453,'Summation Index'!$A$2:$B$9956,2,FALSE)</f>
        <v>#N/A</v>
      </c>
      <c r="O2453" s="48"/>
      <c r="P2453" s="48"/>
    </row>
    <row r="2454" spans="1:16">
      <c r="A2454" s="11" t="e">
        <f t="shared" si="38"/>
        <v>#N/A</v>
      </c>
      <c r="B2454" s="11" t="e">
        <f>VLOOKUP(C2454,'Summation Index'!$A$2:$B$9956,2,FALSE)</f>
        <v>#N/A</v>
      </c>
      <c r="O2454" s="48"/>
      <c r="P2454" s="48"/>
    </row>
    <row r="2455" spans="1:16">
      <c r="A2455" s="11" t="e">
        <f t="shared" si="38"/>
        <v>#N/A</v>
      </c>
      <c r="B2455" s="11" t="e">
        <f>VLOOKUP(C2455,'Summation Index'!$A$2:$B$9956,2,FALSE)</f>
        <v>#N/A</v>
      </c>
      <c r="O2455" s="48"/>
      <c r="P2455" s="48"/>
    </row>
    <row r="2456" spans="1:16">
      <c r="A2456" s="11" t="e">
        <f t="shared" si="38"/>
        <v>#N/A</v>
      </c>
      <c r="B2456" s="11" t="e">
        <f>VLOOKUP(C2456,'Summation Index'!$A$2:$B$9956,2,FALSE)</f>
        <v>#N/A</v>
      </c>
      <c r="O2456" s="48"/>
      <c r="P2456" s="48"/>
    </row>
    <row r="2457" spans="1:16">
      <c r="A2457" s="11" t="e">
        <f t="shared" si="38"/>
        <v>#N/A</v>
      </c>
      <c r="B2457" s="11" t="e">
        <f>VLOOKUP(C2457,'Summation Index'!$A$2:$B$9956,2,FALSE)</f>
        <v>#N/A</v>
      </c>
      <c r="O2457" s="48"/>
      <c r="P2457" s="48"/>
    </row>
    <row r="2458" spans="1:16">
      <c r="A2458" s="11" t="e">
        <f t="shared" si="38"/>
        <v>#N/A</v>
      </c>
      <c r="B2458" s="11" t="e">
        <f>VLOOKUP(C2458,'Summation Index'!$A$2:$B$9956,2,FALSE)</f>
        <v>#N/A</v>
      </c>
      <c r="O2458" s="48"/>
      <c r="P2458" s="48"/>
    </row>
    <row r="2459" spans="1:16">
      <c r="A2459" s="11" t="e">
        <f t="shared" si="38"/>
        <v>#N/A</v>
      </c>
      <c r="B2459" s="11" t="e">
        <f>VLOOKUP(C2459,'Summation Index'!$A$2:$B$9956,2,FALSE)</f>
        <v>#N/A</v>
      </c>
      <c r="O2459" s="48"/>
      <c r="P2459" s="48"/>
    </row>
    <row r="2460" spans="1:16">
      <c r="A2460" s="11" t="e">
        <f t="shared" si="38"/>
        <v>#N/A</v>
      </c>
      <c r="B2460" s="11" t="e">
        <f>VLOOKUP(C2460,'Summation Index'!$A$2:$B$9956,2,FALSE)</f>
        <v>#N/A</v>
      </c>
      <c r="O2460" s="48"/>
      <c r="P2460" s="48"/>
    </row>
    <row r="2461" spans="1:16">
      <c r="A2461" s="11" t="e">
        <f t="shared" si="38"/>
        <v>#N/A</v>
      </c>
      <c r="B2461" s="11" t="e">
        <f>VLOOKUP(C2461,'Summation Index'!$A$2:$B$9956,2,FALSE)</f>
        <v>#N/A</v>
      </c>
      <c r="O2461" s="48"/>
      <c r="P2461" s="48"/>
    </row>
    <row r="2462" spans="1:16">
      <c r="A2462" s="11" t="e">
        <f t="shared" si="38"/>
        <v>#N/A</v>
      </c>
      <c r="B2462" s="11" t="e">
        <f>VLOOKUP(C2462,'Summation Index'!$A$2:$B$9956,2,FALSE)</f>
        <v>#N/A</v>
      </c>
      <c r="O2462" s="48"/>
      <c r="P2462" s="48"/>
    </row>
    <row r="2463" spans="1:16">
      <c r="A2463" s="11" t="e">
        <f t="shared" si="38"/>
        <v>#N/A</v>
      </c>
      <c r="B2463" s="11" t="e">
        <f>VLOOKUP(C2463,'Summation Index'!$A$2:$B$9956,2,FALSE)</f>
        <v>#N/A</v>
      </c>
      <c r="O2463" s="48"/>
      <c r="P2463" s="48"/>
    </row>
    <row r="2464" spans="1:16">
      <c r="A2464" s="11" t="e">
        <f t="shared" si="38"/>
        <v>#N/A</v>
      </c>
      <c r="B2464" s="11" t="e">
        <f>VLOOKUP(C2464,'Summation Index'!$A$2:$B$9956,2,FALSE)</f>
        <v>#N/A</v>
      </c>
      <c r="O2464" s="48"/>
      <c r="P2464" s="48"/>
    </row>
    <row r="2465" spans="1:16">
      <c r="A2465" s="11" t="e">
        <f t="shared" si="38"/>
        <v>#N/A</v>
      </c>
      <c r="B2465" s="11" t="e">
        <f>VLOOKUP(C2465,'Summation Index'!$A$2:$B$9956,2,FALSE)</f>
        <v>#N/A</v>
      </c>
      <c r="O2465" s="48"/>
      <c r="P2465" s="48"/>
    </row>
    <row r="2466" spans="1:16">
      <c r="A2466" s="11" t="e">
        <f t="shared" si="38"/>
        <v>#N/A</v>
      </c>
      <c r="B2466" s="11" t="e">
        <f>VLOOKUP(C2466,'Summation Index'!$A$2:$B$9956,2,FALSE)</f>
        <v>#N/A</v>
      </c>
      <c r="O2466" s="48"/>
      <c r="P2466" s="48"/>
    </row>
    <row r="2467" spans="1:16">
      <c r="A2467" s="11" t="e">
        <f t="shared" si="38"/>
        <v>#N/A</v>
      </c>
      <c r="B2467" s="11" t="e">
        <f>VLOOKUP(C2467,'Summation Index'!$A$2:$B$9956,2,FALSE)</f>
        <v>#N/A</v>
      </c>
      <c r="O2467" s="48"/>
      <c r="P2467" s="48"/>
    </row>
    <row r="2468" spans="1:16">
      <c r="A2468" s="11" t="e">
        <f t="shared" si="38"/>
        <v>#N/A</v>
      </c>
      <c r="B2468" s="11" t="e">
        <f>VLOOKUP(C2468,'Summation Index'!$A$2:$B$9956,2,FALSE)</f>
        <v>#N/A</v>
      </c>
      <c r="O2468" s="48"/>
      <c r="P2468" s="48"/>
    </row>
    <row r="2469" spans="1:16">
      <c r="A2469" s="11" t="e">
        <f t="shared" si="38"/>
        <v>#N/A</v>
      </c>
      <c r="B2469" s="11" t="e">
        <f>VLOOKUP(C2469,'Summation Index'!$A$2:$B$9956,2,FALSE)</f>
        <v>#N/A</v>
      </c>
      <c r="O2469" s="48"/>
      <c r="P2469" s="48"/>
    </row>
    <row r="2470" spans="1:16">
      <c r="A2470" s="11" t="e">
        <f t="shared" si="38"/>
        <v>#N/A</v>
      </c>
      <c r="B2470" s="11" t="e">
        <f>VLOOKUP(C2470,'Summation Index'!$A$2:$B$9956,2,FALSE)</f>
        <v>#N/A</v>
      </c>
      <c r="O2470" s="48"/>
      <c r="P2470" s="48"/>
    </row>
    <row r="2471" spans="1:16">
      <c r="A2471" s="11" t="e">
        <f t="shared" si="38"/>
        <v>#N/A</v>
      </c>
      <c r="B2471" s="11" t="e">
        <f>VLOOKUP(C2471,'Summation Index'!$A$2:$B$9956,2,FALSE)</f>
        <v>#N/A</v>
      </c>
      <c r="O2471" s="48"/>
      <c r="P2471" s="48"/>
    </row>
    <row r="2472" spans="1:16">
      <c r="A2472" s="11" t="e">
        <f t="shared" si="38"/>
        <v>#N/A</v>
      </c>
      <c r="B2472" s="11" t="e">
        <f>VLOOKUP(C2472,'Summation Index'!$A$2:$B$9956,2,FALSE)</f>
        <v>#N/A</v>
      </c>
      <c r="O2472" s="48"/>
      <c r="P2472" s="48"/>
    </row>
    <row r="2473" spans="1:16">
      <c r="A2473" s="11" t="e">
        <f t="shared" si="38"/>
        <v>#N/A</v>
      </c>
      <c r="B2473" s="11" t="e">
        <f>VLOOKUP(C2473,'Summation Index'!$A$2:$B$9956,2,FALSE)</f>
        <v>#N/A</v>
      </c>
      <c r="O2473" s="48"/>
      <c r="P2473" s="48"/>
    </row>
    <row r="2474" spans="1:16">
      <c r="A2474" s="11" t="e">
        <f t="shared" si="38"/>
        <v>#N/A</v>
      </c>
      <c r="B2474" s="11" t="e">
        <f>VLOOKUP(C2474,'Summation Index'!$A$2:$B$9956,2,FALSE)</f>
        <v>#N/A</v>
      </c>
      <c r="O2474" s="48"/>
      <c r="P2474" s="48"/>
    </row>
    <row r="2475" spans="1:16">
      <c r="A2475" s="11" t="e">
        <f t="shared" si="38"/>
        <v>#N/A</v>
      </c>
      <c r="B2475" s="11" t="e">
        <f>VLOOKUP(C2475,'Summation Index'!$A$2:$B$9956,2,FALSE)</f>
        <v>#N/A</v>
      </c>
      <c r="O2475" s="48"/>
      <c r="P2475" s="48"/>
    </row>
    <row r="2476" spans="1:16">
      <c r="A2476" s="11" t="e">
        <f t="shared" si="38"/>
        <v>#N/A</v>
      </c>
      <c r="B2476" s="11" t="e">
        <f>VLOOKUP(C2476,'Summation Index'!$A$2:$B$9956,2,FALSE)</f>
        <v>#N/A</v>
      </c>
      <c r="D2476" s="50"/>
      <c r="O2476" s="48"/>
      <c r="P2476" s="48"/>
    </row>
    <row r="2477" spans="1:16">
      <c r="A2477" s="11" t="e">
        <f t="shared" si="38"/>
        <v>#N/A</v>
      </c>
      <c r="B2477" s="11" t="e">
        <f>VLOOKUP(C2477,'Summation Index'!$A$2:$B$9956,2,FALSE)</f>
        <v>#N/A</v>
      </c>
      <c r="O2477" s="48"/>
      <c r="P2477" s="48"/>
    </row>
    <row r="2478" spans="1:16">
      <c r="A2478" s="11" t="e">
        <f t="shared" si="38"/>
        <v>#N/A</v>
      </c>
      <c r="B2478" s="11" t="e">
        <f>VLOOKUP(C2478,'Summation Index'!$A$2:$B$9956,2,FALSE)</f>
        <v>#N/A</v>
      </c>
      <c r="O2478" s="48"/>
      <c r="P2478" s="48"/>
    </row>
    <row r="2479" spans="1:16">
      <c r="A2479" s="11" t="e">
        <f t="shared" si="38"/>
        <v>#N/A</v>
      </c>
      <c r="B2479" s="11" t="e">
        <f>VLOOKUP(C2479,'Summation Index'!$A$2:$B$9956,2,FALSE)</f>
        <v>#N/A</v>
      </c>
      <c r="O2479" s="48"/>
      <c r="P2479" s="48"/>
    </row>
    <row r="2480" spans="1:16">
      <c r="A2480" s="11" t="e">
        <f t="shared" si="38"/>
        <v>#N/A</v>
      </c>
      <c r="B2480" s="11" t="e">
        <f>VLOOKUP(C2480,'Summation Index'!$A$2:$B$9956,2,FALSE)</f>
        <v>#N/A</v>
      </c>
      <c r="O2480" s="48"/>
      <c r="P2480" s="48"/>
    </row>
    <row r="2481" spans="1:16">
      <c r="A2481" s="11" t="e">
        <f t="shared" si="38"/>
        <v>#N/A</v>
      </c>
      <c r="B2481" s="11" t="e">
        <f>VLOOKUP(C2481,'Summation Index'!$A$2:$B$9956,2,FALSE)</f>
        <v>#N/A</v>
      </c>
      <c r="O2481" s="48"/>
      <c r="P2481" s="48"/>
    </row>
    <row r="2482" spans="1:16">
      <c r="A2482" s="11" t="e">
        <f t="shared" si="38"/>
        <v>#N/A</v>
      </c>
      <c r="B2482" s="11" t="e">
        <f>VLOOKUP(C2482,'Summation Index'!$A$2:$B$9956,2,FALSE)</f>
        <v>#N/A</v>
      </c>
      <c r="O2482" s="48"/>
      <c r="P2482" s="48"/>
    </row>
    <row r="2483" spans="1:16">
      <c r="A2483" s="11" t="e">
        <f t="shared" si="38"/>
        <v>#N/A</v>
      </c>
      <c r="B2483" s="11" t="e">
        <f>VLOOKUP(C2483,'Summation Index'!$A$2:$B$9956,2,FALSE)</f>
        <v>#N/A</v>
      </c>
      <c r="O2483" s="48"/>
      <c r="P2483" s="48"/>
    </row>
    <row r="2484" spans="1:16">
      <c r="A2484" s="11" t="e">
        <f t="shared" si="38"/>
        <v>#N/A</v>
      </c>
      <c r="B2484" s="11" t="e">
        <f>VLOOKUP(C2484,'Summation Index'!$A$2:$B$9956,2,FALSE)</f>
        <v>#N/A</v>
      </c>
      <c r="O2484" s="48"/>
      <c r="P2484" s="48"/>
    </row>
    <row r="2485" spans="1:16">
      <c r="A2485" s="11" t="e">
        <f t="shared" si="38"/>
        <v>#N/A</v>
      </c>
      <c r="B2485" s="11" t="e">
        <f>VLOOKUP(C2485,'Summation Index'!$A$2:$B$9956,2,FALSE)</f>
        <v>#N/A</v>
      </c>
      <c r="O2485" s="48"/>
      <c r="P2485" s="48"/>
    </row>
    <row r="2486" spans="1:16">
      <c r="A2486" s="11" t="e">
        <f t="shared" si="38"/>
        <v>#N/A</v>
      </c>
      <c r="B2486" s="11" t="e">
        <f>VLOOKUP(C2486,'Summation Index'!$A$2:$B$9956,2,FALSE)</f>
        <v>#N/A</v>
      </c>
      <c r="O2486" s="48"/>
      <c r="P2486" s="48"/>
    </row>
    <row r="2487" spans="1:16">
      <c r="A2487" s="11" t="e">
        <f t="shared" si="38"/>
        <v>#N/A</v>
      </c>
      <c r="B2487" s="11" t="e">
        <f>VLOOKUP(C2487,'Summation Index'!$A$2:$B$9956,2,FALSE)</f>
        <v>#N/A</v>
      </c>
      <c r="O2487" s="48"/>
      <c r="P2487" s="48"/>
    </row>
    <row r="2488" spans="1:16">
      <c r="A2488" s="11" t="e">
        <f t="shared" si="38"/>
        <v>#N/A</v>
      </c>
      <c r="B2488" s="11" t="e">
        <f>VLOOKUP(C2488,'Summation Index'!$A$2:$B$9956,2,FALSE)</f>
        <v>#N/A</v>
      </c>
      <c r="O2488" s="48"/>
      <c r="P2488" s="48"/>
    </row>
    <row r="2489" spans="1:16">
      <c r="A2489" s="11" t="e">
        <f t="shared" si="38"/>
        <v>#N/A</v>
      </c>
      <c r="B2489" s="11" t="e">
        <f>VLOOKUP(C2489,'Summation Index'!$A$2:$B$9956,2,FALSE)</f>
        <v>#N/A</v>
      </c>
      <c r="O2489" s="48"/>
      <c r="P2489" s="48"/>
    </row>
    <row r="2490" spans="1:16">
      <c r="A2490" s="11" t="e">
        <f t="shared" si="38"/>
        <v>#N/A</v>
      </c>
      <c r="B2490" s="11" t="e">
        <f>VLOOKUP(C2490,'Summation Index'!$A$2:$B$9956,2,FALSE)</f>
        <v>#N/A</v>
      </c>
      <c r="O2490" s="48"/>
      <c r="P2490" s="48"/>
    </row>
    <row r="2491" spans="1:16">
      <c r="A2491" s="11" t="e">
        <f t="shared" si="38"/>
        <v>#N/A</v>
      </c>
      <c r="B2491" s="11" t="e">
        <f>VLOOKUP(C2491,'Summation Index'!$A$2:$B$9956,2,FALSE)</f>
        <v>#N/A</v>
      </c>
      <c r="O2491" s="48"/>
      <c r="P2491" s="48"/>
    </row>
    <row r="2492" spans="1:16">
      <c r="A2492" s="11" t="e">
        <f t="shared" si="38"/>
        <v>#N/A</v>
      </c>
      <c r="B2492" s="11" t="e">
        <f>VLOOKUP(C2492,'Summation Index'!$A$2:$B$9956,2,FALSE)</f>
        <v>#N/A</v>
      </c>
      <c r="O2492" s="48"/>
      <c r="P2492" s="48"/>
    </row>
    <row r="2493" spans="1:16">
      <c r="A2493" s="11" t="e">
        <f t="shared" si="38"/>
        <v>#N/A</v>
      </c>
      <c r="B2493" s="11" t="e">
        <f>VLOOKUP(C2493,'Summation Index'!$A$2:$B$9956,2,FALSE)</f>
        <v>#N/A</v>
      </c>
      <c r="O2493" s="48"/>
      <c r="P2493" s="48"/>
    </row>
    <row r="2494" spans="1:16">
      <c r="A2494" s="11" t="e">
        <f t="shared" si="38"/>
        <v>#N/A</v>
      </c>
      <c r="B2494" s="11" t="e">
        <f>VLOOKUP(C2494,'Summation Index'!$A$2:$B$9956,2,FALSE)</f>
        <v>#N/A</v>
      </c>
      <c r="O2494" s="48"/>
      <c r="P2494" s="48"/>
    </row>
    <row r="2495" spans="1:16">
      <c r="A2495" s="11" t="e">
        <f t="shared" si="38"/>
        <v>#N/A</v>
      </c>
      <c r="B2495" s="11" t="e">
        <f>VLOOKUP(C2495,'Summation Index'!$A$2:$B$9956,2,FALSE)</f>
        <v>#N/A</v>
      </c>
      <c r="O2495" s="48"/>
      <c r="P2495" s="48"/>
    </row>
    <row r="2496" spans="1:16">
      <c r="A2496" s="11" t="e">
        <f t="shared" si="38"/>
        <v>#N/A</v>
      </c>
      <c r="B2496" s="11" t="e">
        <f>VLOOKUP(C2496,'Summation Index'!$A$2:$B$9956,2,FALSE)</f>
        <v>#N/A</v>
      </c>
      <c r="O2496" s="48"/>
      <c r="P2496" s="48"/>
    </row>
    <row r="2497" spans="1:16">
      <c r="A2497" s="11" t="e">
        <f t="shared" si="38"/>
        <v>#N/A</v>
      </c>
      <c r="B2497" s="11" t="e">
        <f>VLOOKUP(C2497,'Summation Index'!$A$2:$B$9956,2,FALSE)</f>
        <v>#N/A</v>
      </c>
      <c r="O2497" s="48"/>
      <c r="P2497" s="48"/>
    </row>
    <row r="2498" spans="1:16">
      <c r="A2498" s="11" t="e">
        <f t="shared" si="38"/>
        <v>#N/A</v>
      </c>
      <c r="B2498" s="11" t="e">
        <f>VLOOKUP(C2498,'Summation Index'!$A$2:$B$9956,2,FALSE)</f>
        <v>#N/A</v>
      </c>
      <c r="O2498" s="48"/>
      <c r="P2498" s="48"/>
    </row>
    <row r="2499" spans="1:16">
      <c r="A2499" s="11" t="e">
        <f t="shared" si="38"/>
        <v>#N/A</v>
      </c>
      <c r="B2499" s="11" t="e">
        <f>VLOOKUP(C2499,'Summation Index'!$A$2:$B$9956,2,FALSE)</f>
        <v>#N/A</v>
      </c>
      <c r="O2499" s="48"/>
      <c r="P2499" s="48"/>
    </row>
    <row r="2500" spans="1:16">
      <c r="A2500" s="11" t="e">
        <f t="shared" si="38"/>
        <v>#N/A</v>
      </c>
      <c r="B2500" s="11" t="e">
        <f>VLOOKUP(C2500,'Summation Index'!$A$2:$B$9956,2,FALSE)</f>
        <v>#N/A</v>
      </c>
      <c r="O2500" s="48"/>
      <c r="P2500" s="48"/>
    </row>
    <row r="2501" spans="1:16">
      <c r="A2501" s="11" t="e">
        <f t="shared" si="38"/>
        <v>#N/A</v>
      </c>
      <c r="B2501" s="11" t="e">
        <f>VLOOKUP(C2501,'Summation Index'!$A$2:$B$9956,2,FALSE)</f>
        <v>#N/A</v>
      </c>
      <c r="O2501" s="48"/>
      <c r="P2501" s="48"/>
    </row>
    <row r="2502" spans="1:16">
      <c r="A2502" s="11" t="e">
        <f t="shared" si="38"/>
        <v>#N/A</v>
      </c>
      <c r="B2502" s="11" t="e">
        <f>VLOOKUP(C2502,'Summation Index'!$A$2:$B$9956,2,FALSE)</f>
        <v>#N/A</v>
      </c>
      <c r="O2502" s="48"/>
      <c r="P2502" s="48"/>
    </row>
    <row r="2503" spans="1:16">
      <c r="A2503" s="11" t="e">
        <f t="shared" si="38"/>
        <v>#N/A</v>
      </c>
      <c r="B2503" s="11" t="e">
        <f>VLOOKUP(C2503,'Summation Index'!$A$2:$B$9956,2,FALSE)</f>
        <v>#N/A</v>
      </c>
      <c r="O2503" s="48"/>
      <c r="P2503" s="48"/>
    </row>
    <row r="2504" spans="1:16">
      <c r="A2504" s="11" t="e">
        <f t="shared" si="38"/>
        <v>#N/A</v>
      </c>
      <c r="B2504" s="11" t="e">
        <f>VLOOKUP(C2504,'Summation Index'!$A$2:$B$9956,2,FALSE)</f>
        <v>#N/A</v>
      </c>
      <c r="O2504" s="48"/>
      <c r="P2504" s="48"/>
    </row>
    <row r="2505" spans="1:16">
      <c r="A2505" s="11" t="e">
        <f t="shared" si="38"/>
        <v>#N/A</v>
      </c>
      <c r="B2505" s="11" t="e">
        <f>VLOOKUP(C2505,'Summation Index'!$A$2:$B$9956,2,FALSE)</f>
        <v>#N/A</v>
      </c>
      <c r="O2505" s="48"/>
      <c r="P2505" s="48"/>
    </row>
    <row r="2506" spans="1:16">
      <c r="A2506" s="11" t="e">
        <f t="shared" si="38"/>
        <v>#N/A</v>
      </c>
      <c r="B2506" s="11" t="e">
        <f>VLOOKUP(C2506,'Summation Index'!$A$2:$B$9956,2,FALSE)</f>
        <v>#N/A</v>
      </c>
      <c r="O2506" s="48"/>
      <c r="P2506" s="48"/>
    </row>
    <row r="2507" spans="1:16">
      <c r="A2507" s="11" t="e">
        <f t="shared" si="38"/>
        <v>#N/A</v>
      </c>
      <c r="B2507" s="11" t="e">
        <f>VLOOKUP(C2507,'Summation Index'!$A$2:$B$9956,2,FALSE)</f>
        <v>#N/A</v>
      </c>
      <c r="O2507" s="48"/>
      <c r="P2507" s="48"/>
    </row>
    <row r="2508" spans="1:16">
      <c r="A2508" s="11" t="e">
        <f t="shared" si="38"/>
        <v>#N/A</v>
      </c>
      <c r="B2508" s="11" t="e">
        <f>VLOOKUP(C2508,'Summation Index'!$A$2:$B$9956,2,FALSE)</f>
        <v>#N/A</v>
      </c>
      <c r="O2508" s="48"/>
      <c r="P2508" s="48"/>
    </row>
    <row r="2509" spans="1:16">
      <c r="A2509" s="11" t="e">
        <f t="shared" si="38"/>
        <v>#N/A</v>
      </c>
      <c r="B2509" s="11" t="e">
        <f>VLOOKUP(C2509,'Summation Index'!$A$2:$B$9956,2,FALSE)</f>
        <v>#N/A</v>
      </c>
      <c r="O2509" s="48"/>
      <c r="P2509" s="48"/>
    </row>
    <row r="2510" spans="1:16">
      <c r="A2510" s="11" t="e">
        <f t="shared" si="38"/>
        <v>#N/A</v>
      </c>
      <c r="B2510" s="11" t="e">
        <f>VLOOKUP(C2510,'Summation Index'!$A$2:$B$9956,2,FALSE)</f>
        <v>#N/A</v>
      </c>
      <c r="O2510" s="48"/>
      <c r="P2510" s="48"/>
    </row>
    <row r="2511" spans="1:16">
      <c r="A2511" s="11" t="e">
        <f t="shared" ref="A2511:A2574" si="39">B2511&amp;"&amp;"&amp;F2511</f>
        <v>#N/A</v>
      </c>
      <c r="B2511" s="11" t="e">
        <f>VLOOKUP(C2511,'Summation Index'!$A$2:$B$9956,2,FALSE)</f>
        <v>#N/A</v>
      </c>
      <c r="O2511" s="48"/>
      <c r="P2511" s="48"/>
    </row>
    <row r="2512" spans="1:16">
      <c r="A2512" s="11" t="e">
        <f t="shared" si="39"/>
        <v>#N/A</v>
      </c>
      <c r="B2512" s="11" t="e">
        <f>VLOOKUP(C2512,'Summation Index'!$A$2:$B$9956,2,FALSE)</f>
        <v>#N/A</v>
      </c>
      <c r="O2512" s="48"/>
      <c r="P2512" s="48"/>
    </row>
    <row r="2513" spans="1:16">
      <c r="A2513" s="11" t="e">
        <f t="shared" si="39"/>
        <v>#N/A</v>
      </c>
      <c r="B2513" s="11" t="e">
        <f>VLOOKUP(C2513,'Summation Index'!$A$2:$B$9956,2,FALSE)</f>
        <v>#N/A</v>
      </c>
      <c r="O2513" s="48"/>
      <c r="P2513" s="48"/>
    </row>
    <row r="2514" spans="1:16">
      <c r="A2514" s="11" t="e">
        <f t="shared" si="39"/>
        <v>#N/A</v>
      </c>
      <c r="B2514" s="11" t="e">
        <f>VLOOKUP(C2514,'Summation Index'!$A$2:$B$9956,2,FALSE)</f>
        <v>#N/A</v>
      </c>
      <c r="O2514" s="48"/>
      <c r="P2514" s="48"/>
    </row>
    <row r="2515" spans="1:16">
      <c r="A2515" s="11" t="e">
        <f t="shared" si="39"/>
        <v>#N/A</v>
      </c>
      <c r="B2515" s="11" t="e">
        <f>VLOOKUP(C2515,'Summation Index'!$A$2:$B$9956,2,FALSE)</f>
        <v>#N/A</v>
      </c>
      <c r="O2515" s="48"/>
      <c r="P2515" s="48"/>
    </row>
    <row r="2516" spans="1:16">
      <c r="A2516" s="11" t="e">
        <f t="shared" si="39"/>
        <v>#N/A</v>
      </c>
      <c r="B2516" s="11" t="e">
        <f>VLOOKUP(C2516,'Summation Index'!$A$2:$B$9956,2,FALSE)</f>
        <v>#N/A</v>
      </c>
      <c r="O2516" s="48"/>
      <c r="P2516" s="48"/>
    </row>
    <row r="2517" spans="1:16">
      <c r="A2517" s="11" t="e">
        <f t="shared" si="39"/>
        <v>#N/A</v>
      </c>
      <c r="B2517" s="11" t="e">
        <f>VLOOKUP(C2517,'Summation Index'!$A$2:$B$9956,2,FALSE)</f>
        <v>#N/A</v>
      </c>
      <c r="O2517" s="48"/>
      <c r="P2517" s="48"/>
    </row>
    <row r="2518" spans="1:16">
      <c r="A2518" s="11" t="e">
        <f t="shared" si="39"/>
        <v>#N/A</v>
      </c>
      <c r="B2518" s="11" t="e">
        <f>VLOOKUP(C2518,'Summation Index'!$A$2:$B$9956,2,FALSE)</f>
        <v>#N/A</v>
      </c>
      <c r="O2518" s="48"/>
      <c r="P2518" s="48"/>
    </row>
    <row r="2519" spans="1:16">
      <c r="A2519" s="11" t="e">
        <f t="shared" si="39"/>
        <v>#N/A</v>
      </c>
      <c r="B2519" s="11" t="e">
        <f>VLOOKUP(C2519,'Summation Index'!$A$2:$B$9956,2,FALSE)</f>
        <v>#N/A</v>
      </c>
      <c r="O2519" s="48"/>
      <c r="P2519" s="48"/>
    </row>
    <row r="2520" spans="1:16">
      <c r="A2520" s="11" t="e">
        <f t="shared" si="39"/>
        <v>#N/A</v>
      </c>
      <c r="B2520" s="11" t="e">
        <f>VLOOKUP(C2520,'Summation Index'!$A$2:$B$9956,2,FALSE)</f>
        <v>#N/A</v>
      </c>
      <c r="O2520" s="48"/>
      <c r="P2520" s="48"/>
    </row>
    <row r="2521" spans="1:16">
      <c r="A2521" s="11" t="e">
        <f t="shared" si="39"/>
        <v>#N/A</v>
      </c>
      <c r="B2521" s="11" t="e">
        <f>VLOOKUP(C2521,'Summation Index'!$A$2:$B$9956,2,FALSE)</f>
        <v>#N/A</v>
      </c>
      <c r="O2521" s="48"/>
      <c r="P2521" s="48"/>
    </row>
    <row r="2522" spans="1:16">
      <c r="A2522" s="11" t="e">
        <f t="shared" si="39"/>
        <v>#N/A</v>
      </c>
      <c r="B2522" s="11" t="e">
        <f>VLOOKUP(C2522,'Summation Index'!$A$2:$B$9956,2,FALSE)</f>
        <v>#N/A</v>
      </c>
      <c r="O2522" s="48"/>
      <c r="P2522" s="48"/>
    </row>
    <row r="2523" spans="1:16">
      <c r="A2523" s="11" t="e">
        <f t="shared" si="39"/>
        <v>#N/A</v>
      </c>
      <c r="B2523" s="11" t="e">
        <f>VLOOKUP(C2523,'Summation Index'!$A$2:$B$9956,2,FALSE)</f>
        <v>#N/A</v>
      </c>
      <c r="O2523" s="48"/>
      <c r="P2523" s="48"/>
    </row>
    <row r="2524" spans="1:16">
      <c r="A2524" s="11" t="e">
        <f t="shared" si="39"/>
        <v>#N/A</v>
      </c>
      <c r="B2524" s="11" t="e">
        <f>VLOOKUP(C2524,'Summation Index'!$A$2:$B$9956,2,FALSE)</f>
        <v>#N/A</v>
      </c>
      <c r="O2524" s="48"/>
      <c r="P2524" s="48"/>
    </row>
    <row r="2525" spans="1:16">
      <c r="A2525" s="11" t="e">
        <f t="shared" si="39"/>
        <v>#N/A</v>
      </c>
      <c r="B2525" s="11" t="e">
        <f>VLOOKUP(C2525,'Summation Index'!$A$2:$B$9956,2,FALSE)</f>
        <v>#N/A</v>
      </c>
      <c r="O2525" s="48"/>
      <c r="P2525" s="48"/>
    </row>
    <row r="2526" spans="1:16">
      <c r="A2526" s="11" t="e">
        <f t="shared" si="39"/>
        <v>#N/A</v>
      </c>
      <c r="B2526" s="11" t="e">
        <f>VLOOKUP(C2526,'Summation Index'!$A$2:$B$9956,2,FALSE)</f>
        <v>#N/A</v>
      </c>
      <c r="O2526" s="48"/>
      <c r="P2526" s="48"/>
    </row>
    <row r="2527" spans="1:16">
      <c r="A2527" s="11" t="e">
        <f t="shared" si="39"/>
        <v>#N/A</v>
      </c>
      <c r="B2527" s="11" t="e">
        <f>VLOOKUP(C2527,'Summation Index'!$A$2:$B$9956,2,FALSE)</f>
        <v>#N/A</v>
      </c>
      <c r="O2527" s="48"/>
      <c r="P2527" s="48"/>
    </row>
    <row r="2528" spans="1:16">
      <c r="A2528" s="11" t="e">
        <f t="shared" si="39"/>
        <v>#N/A</v>
      </c>
      <c r="B2528" s="11" t="e">
        <f>VLOOKUP(C2528,'Summation Index'!$A$2:$B$9956,2,FALSE)</f>
        <v>#N/A</v>
      </c>
      <c r="O2528" s="48"/>
      <c r="P2528" s="48"/>
    </row>
    <row r="2529" spans="1:16">
      <c r="A2529" s="11" t="e">
        <f t="shared" si="39"/>
        <v>#N/A</v>
      </c>
      <c r="B2529" s="11" t="e">
        <f>VLOOKUP(C2529,'Summation Index'!$A$2:$B$9956,2,FALSE)</f>
        <v>#N/A</v>
      </c>
      <c r="O2529" s="48"/>
      <c r="P2529" s="48"/>
    </row>
    <row r="2530" spans="1:16">
      <c r="A2530" s="11" t="e">
        <f t="shared" si="39"/>
        <v>#N/A</v>
      </c>
      <c r="B2530" s="11" t="e">
        <f>VLOOKUP(C2530,'Summation Index'!$A$2:$B$9956,2,FALSE)</f>
        <v>#N/A</v>
      </c>
      <c r="O2530" s="48"/>
      <c r="P2530" s="48"/>
    </row>
    <row r="2531" spans="1:16">
      <c r="A2531" s="11" t="e">
        <f t="shared" si="39"/>
        <v>#N/A</v>
      </c>
      <c r="B2531" s="11" t="e">
        <f>VLOOKUP(C2531,'Summation Index'!$A$2:$B$9956,2,FALSE)</f>
        <v>#N/A</v>
      </c>
      <c r="O2531" s="48"/>
      <c r="P2531" s="48"/>
    </row>
    <row r="2532" spans="1:16">
      <c r="A2532" s="11" t="e">
        <f t="shared" si="39"/>
        <v>#N/A</v>
      </c>
      <c r="B2532" s="11" t="e">
        <f>VLOOKUP(C2532,'Summation Index'!$A$2:$B$9956,2,FALSE)</f>
        <v>#N/A</v>
      </c>
      <c r="O2532" s="48"/>
      <c r="P2532" s="48"/>
    </row>
    <row r="2533" spans="1:16">
      <c r="A2533" s="11" t="e">
        <f t="shared" si="39"/>
        <v>#N/A</v>
      </c>
      <c r="B2533" s="11" t="e">
        <f>VLOOKUP(C2533,'Summation Index'!$A$2:$B$9956,2,FALSE)</f>
        <v>#N/A</v>
      </c>
      <c r="O2533" s="48"/>
      <c r="P2533" s="48"/>
    </row>
    <row r="2534" spans="1:16">
      <c r="A2534" s="11" t="e">
        <f t="shared" si="39"/>
        <v>#N/A</v>
      </c>
      <c r="B2534" s="11" t="e">
        <f>VLOOKUP(C2534,'Summation Index'!$A$2:$B$9956,2,FALSE)</f>
        <v>#N/A</v>
      </c>
      <c r="O2534" s="48"/>
      <c r="P2534" s="48"/>
    </row>
    <row r="2535" spans="1:16">
      <c r="A2535" s="11" t="e">
        <f t="shared" si="39"/>
        <v>#N/A</v>
      </c>
      <c r="B2535" s="11" t="e">
        <f>VLOOKUP(C2535,'Summation Index'!$A$2:$B$9956,2,FALSE)</f>
        <v>#N/A</v>
      </c>
      <c r="O2535" s="48"/>
      <c r="P2535" s="48"/>
    </row>
    <row r="2536" spans="1:16">
      <c r="A2536" s="11" t="e">
        <f t="shared" si="39"/>
        <v>#N/A</v>
      </c>
      <c r="B2536" s="11" t="e">
        <f>VLOOKUP(C2536,'Summation Index'!$A$2:$B$9956,2,FALSE)</f>
        <v>#N/A</v>
      </c>
      <c r="O2536" s="48"/>
      <c r="P2536" s="48"/>
    </row>
    <row r="2537" spans="1:16">
      <c r="A2537" s="11" t="e">
        <f t="shared" si="39"/>
        <v>#N/A</v>
      </c>
      <c r="B2537" s="11" t="e">
        <f>VLOOKUP(C2537,'Summation Index'!$A$2:$B$9956,2,FALSE)</f>
        <v>#N/A</v>
      </c>
      <c r="O2537" s="48"/>
      <c r="P2537" s="48"/>
    </row>
    <row r="2538" spans="1:16">
      <c r="A2538" s="11" t="e">
        <f t="shared" si="39"/>
        <v>#N/A</v>
      </c>
      <c r="B2538" s="11" t="e">
        <f>VLOOKUP(C2538,'Summation Index'!$A$2:$B$9956,2,FALSE)</f>
        <v>#N/A</v>
      </c>
      <c r="O2538" s="48"/>
      <c r="P2538" s="48"/>
    </row>
    <row r="2539" spans="1:16">
      <c r="A2539" s="11" t="e">
        <f t="shared" si="39"/>
        <v>#N/A</v>
      </c>
      <c r="B2539" s="11" t="e">
        <f>VLOOKUP(C2539,'Summation Index'!$A$2:$B$9956,2,FALSE)</f>
        <v>#N/A</v>
      </c>
      <c r="O2539" s="48"/>
      <c r="P2539" s="48"/>
    </row>
    <row r="2540" spans="1:16">
      <c r="A2540" s="11" t="e">
        <f t="shared" si="39"/>
        <v>#N/A</v>
      </c>
      <c r="B2540" s="11" t="e">
        <f>VLOOKUP(C2540,'Summation Index'!$A$2:$B$9956,2,FALSE)</f>
        <v>#N/A</v>
      </c>
      <c r="O2540" s="48"/>
      <c r="P2540" s="48"/>
    </row>
    <row r="2541" spans="1:16">
      <c r="A2541" s="11" t="e">
        <f t="shared" si="39"/>
        <v>#N/A</v>
      </c>
      <c r="B2541" s="11" t="e">
        <f>VLOOKUP(C2541,'Summation Index'!$A$2:$B$9956,2,FALSE)</f>
        <v>#N/A</v>
      </c>
      <c r="O2541" s="48"/>
      <c r="P2541" s="48"/>
    </row>
    <row r="2542" spans="1:16">
      <c r="A2542" s="11" t="e">
        <f t="shared" si="39"/>
        <v>#N/A</v>
      </c>
      <c r="B2542" s="11" t="e">
        <f>VLOOKUP(C2542,'Summation Index'!$A$2:$B$9956,2,FALSE)</f>
        <v>#N/A</v>
      </c>
      <c r="O2542" s="48"/>
      <c r="P2542" s="48"/>
    </row>
    <row r="2543" spans="1:16">
      <c r="A2543" s="11" t="e">
        <f t="shared" si="39"/>
        <v>#N/A</v>
      </c>
      <c r="B2543" s="11" t="e">
        <f>VLOOKUP(C2543,'Summation Index'!$A$2:$B$9956,2,FALSE)</f>
        <v>#N/A</v>
      </c>
      <c r="O2543" s="48"/>
      <c r="P2543" s="48"/>
    </row>
    <row r="2544" spans="1:16">
      <c r="A2544" s="11" t="e">
        <f t="shared" si="39"/>
        <v>#N/A</v>
      </c>
      <c r="B2544" s="11" t="e">
        <f>VLOOKUP(C2544,'Summation Index'!$A$2:$B$9956,2,FALSE)</f>
        <v>#N/A</v>
      </c>
      <c r="O2544" s="48"/>
      <c r="P2544" s="48"/>
    </row>
    <row r="2545" spans="1:16">
      <c r="A2545" s="11" t="e">
        <f t="shared" si="39"/>
        <v>#N/A</v>
      </c>
      <c r="B2545" s="11" t="e">
        <f>VLOOKUP(C2545,'Summation Index'!$A$2:$B$9956,2,FALSE)</f>
        <v>#N/A</v>
      </c>
      <c r="O2545" s="48"/>
      <c r="P2545" s="48"/>
    </row>
    <row r="2546" spans="1:16">
      <c r="A2546" s="11" t="e">
        <f t="shared" si="39"/>
        <v>#N/A</v>
      </c>
      <c r="B2546" s="11" t="e">
        <f>VLOOKUP(C2546,'Summation Index'!$A$2:$B$9956,2,FALSE)</f>
        <v>#N/A</v>
      </c>
      <c r="O2546" s="48"/>
      <c r="P2546" s="48"/>
    </row>
    <row r="2547" spans="1:16">
      <c r="A2547" s="11" t="e">
        <f t="shared" si="39"/>
        <v>#N/A</v>
      </c>
      <c r="B2547" s="11" t="e">
        <f>VLOOKUP(C2547,'Summation Index'!$A$2:$B$9956,2,FALSE)</f>
        <v>#N/A</v>
      </c>
      <c r="O2547" s="48"/>
      <c r="P2547" s="48"/>
    </row>
    <row r="2548" spans="1:16">
      <c r="A2548" s="11" t="e">
        <f t="shared" si="39"/>
        <v>#N/A</v>
      </c>
      <c r="B2548" s="11" t="e">
        <f>VLOOKUP(C2548,'Summation Index'!$A$2:$B$9956,2,FALSE)</f>
        <v>#N/A</v>
      </c>
      <c r="O2548" s="48"/>
      <c r="P2548" s="48"/>
    </row>
    <row r="2549" spans="1:16">
      <c r="A2549" s="11" t="e">
        <f t="shared" si="39"/>
        <v>#N/A</v>
      </c>
      <c r="B2549" s="11" t="e">
        <f>VLOOKUP(C2549,'Summation Index'!$A$2:$B$9956,2,FALSE)</f>
        <v>#N/A</v>
      </c>
      <c r="O2549" s="48"/>
      <c r="P2549" s="48"/>
    </row>
    <row r="2550" spans="1:16">
      <c r="A2550" s="11" t="e">
        <f t="shared" si="39"/>
        <v>#N/A</v>
      </c>
      <c r="B2550" s="11" t="e">
        <f>VLOOKUP(C2550,'Summation Index'!$A$2:$B$9956,2,FALSE)</f>
        <v>#N/A</v>
      </c>
      <c r="O2550" s="48"/>
      <c r="P2550" s="48"/>
    </row>
    <row r="2551" spans="1:16">
      <c r="A2551" s="11" t="e">
        <f t="shared" si="39"/>
        <v>#N/A</v>
      </c>
      <c r="B2551" s="11" t="e">
        <f>VLOOKUP(C2551,'Summation Index'!$A$2:$B$9956,2,FALSE)</f>
        <v>#N/A</v>
      </c>
      <c r="O2551" s="48"/>
      <c r="P2551" s="48"/>
    </row>
    <row r="2552" spans="1:16">
      <c r="A2552" s="11" t="e">
        <f t="shared" si="39"/>
        <v>#N/A</v>
      </c>
      <c r="B2552" s="11" t="e">
        <f>VLOOKUP(C2552,'Summation Index'!$A$2:$B$9956,2,FALSE)</f>
        <v>#N/A</v>
      </c>
      <c r="O2552" s="48"/>
      <c r="P2552" s="48"/>
    </row>
    <row r="2553" spans="1:16">
      <c r="A2553" s="11" t="e">
        <f t="shared" si="39"/>
        <v>#N/A</v>
      </c>
      <c r="B2553" s="11" t="e">
        <f>VLOOKUP(C2553,'Summation Index'!$A$2:$B$9956,2,FALSE)</f>
        <v>#N/A</v>
      </c>
      <c r="O2553" s="48"/>
      <c r="P2553" s="48"/>
    </row>
    <row r="2554" spans="1:16">
      <c r="A2554" s="11" t="e">
        <f t="shared" si="39"/>
        <v>#N/A</v>
      </c>
      <c r="B2554" s="11" t="e">
        <f>VLOOKUP(C2554,'Summation Index'!$A$2:$B$9956,2,FALSE)</f>
        <v>#N/A</v>
      </c>
      <c r="O2554" s="48"/>
      <c r="P2554" s="48"/>
    </row>
    <row r="2555" spans="1:16">
      <c r="A2555" s="11" t="e">
        <f t="shared" si="39"/>
        <v>#N/A</v>
      </c>
      <c r="B2555" s="11" t="e">
        <f>VLOOKUP(C2555,'Summation Index'!$A$2:$B$9956,2,FALSE)</f>
        <v>#N/A</v>
      </c>
      <c r="O2555" s="48"/>
      <c r="P2555" s="48"/>
    </row>
    <row r="2556" spans="1:16">
      <c r="A2556" s="11" t="e">
        <f t="shared" si="39"/>
        <v>#N/A</v>
      </c>
      <c r="B2556" s="11" t="e">
        <f>VLOOKUP(C2556,'Summation Index'!$A$2:$B$9956,2,FALSE)</f>
        <v>#N/A</v>
      </c>
      <c r="O2556" s="48"/>
      <c r="P2556" s="48"/>
    </row>
    <row r="2557" spans="1:16">
      <c r="A2557" s="11" t="e">
        <f t="shared" si="39"/>
        <v>#N/A</v>
      </c>
      <c r="B2557" s="11" t="e">
        <f>VLOOKUP(C2557,'Summation Index'!$A$2:$B$9956,2,FALSE)</f>
        <v>#N/A</v>
      </c>
      <c r="O2557" s="48"/>
      <c r="P2557" s="48"/>
    </row>
    <row r="2558" spans="1:16">
      <c r="A2558" s="11" t="e">
        <f t="shared" si="39"/>
        <v>#N/A</v>
      </c>
      <c r="B2558" s="11" t="e">
        <f>VLOOKUP(C2558,'Summation Index'!$A$2:$B$9956,2,FALSE)</f>
        <v>#N/A</v>
      </c>
      <c r="O2558" s="48"/>
      <c r="P2558" s="48"/>
    </row>
    <row r="2559" spans="1:16">
      <c r="A2559" s="11" t="e">
        <f t="shared" si="39"/>
        <v>#N/A</v>
      </c>
      <c r="B2559" s="11" t="e">
        <f>VLOOKUP(C2559,'Summation Index'!$A$2:$B$9956,2,FALSE)</f>
        <v>#N/A</v>
      </c>
      <c r="O2559" s="48"/>
      <c r="P2559" s="48"/>
    </row>
    <row r="2560" spans="1:16">
      <c r="A2560" s="11" t="e">
        <f t="shared" si="39"/>
        <v>#N/A</v>
      </c>
      <c r="B2560" s="11" t="e">
        <f>VLOOKUP(C2560,'Summation Index'!$A$2:$B$9956,2,FALSE)</f>
        <v>#N/A</v>
      </c>
      <c r="O2560" s="48"/>
      <c r="P2560" s="48"/>
    </row>
    <row r="2561" spans="1:16">
      <c r="A2561" s="11" t="e">
        <f t="shared" si="39"/>
        <v>#N/A</v>
      </c>
      <c r="B2561" s="11" t="e">
        <f>VLOOKUP(C2561,'Summation Index'!$A$2:$B$9956,2,FALSE)</f>
        <v>#N/A</v>
      </c>
      <c r="O2561" s="48"/>
      <c r="P2561" s="48"/>
    </row>
    <row r="2562" spans="1:16">
      <c r="A2562" s="11" t="e">
        <f t="shared" si="39"/>
        <v>#N/A</v>
      </c>
      <c r="B2562" s="11" t="e">
        <f>VLOOKUP(C2562,'Summation Index'!$A$2:$B$9956,2,FALSE)</f>
        <v>#N/A</v>
      </c>
      <c r="O2562" s="48"/>
      <c r="P2562" s="48"/>
    </row>
    <row r="2563" spans="1:16">
      <c r="A2563" s="11" t="e">
        <f t="shared" si="39"/>
        <v>#N/A</v>
      </c>
      <c r="B2563" s="11" t="e">
        <f>VLOOKUP(C2563,'Summation Index'!$A$2:$B$9956,2,FALSE)</f>
        <v>#N/A</v>
      </c>
      <c r="O2563" s="48"/>
      <c r="P2563" s="48"/>
    </row>
    <row r="2564" spans="1:16">
      <c r="A2564" s="11" t="e">
        <f t="shared" si="39"/>
        <v>#N/A</v>
      </c>
      <c r="B2564" s="11" t="e">
        <f>VLOOKUP(C2564,'Summation Index'!$A$2:$B$9956,2,FALSE)</f>
        <v>#N/A</v>
      </c>
      <c r="O2564" s="48"/>
      <c r="P2564" s="48"/>
    </row>
    <row r="2565" spans="1:16">
      <c r="A2565" s="11" t="e">
        <f t="shared" si="39"/>
        <v>#N/A</v>
      </c>
      <c r="B2565" s="11" t="e">
        <f>VLOOKUP(C2565,'Summation Index'!$A$2:$B$9956,2,FALSE)</f>
        <v>#N/A</v>
      </c>
      <c r="O2565" s="48"/>
      <c r="P2565" s="48"/>
    </row>
    <row r="2566" spans="1:16">
      <c r="A2566" s="11" t="e">
        <f t="shared" si="39"/>
        <v>#N/A</v>
      </c>
      <c r="B2566" s="11" t="e">
        <f>VLOOKUP(C2566,'Summation Index'!$A$2:$B$9956,2,FALSE)</f>
        <v>#N/A</v>
      </c>
      <c r="O2566" s="48"/>
      <c r="P2566" s="48"/>
    </row>
    <row r="2567" spans="1:16">
      <c r="A2567" s="11" t="e">
        <f t="shared" si="39"/>
        <v>#N/A</v>
      </c>
      <c r="B2567" s="11" t="e">
        <f>VLOOKUP(C2567,'Summation Index'!$A$2:$B$9956,2,FALSE)</f>
        <v>#N/A</v>
      </c>
      <c r="O2567" s="48"/>
      <c r="P2567" s="48"/>
    </row>
    <row r="2568" spans="1:16">
      <c r="A2568" s="11" t="e">
        <f t="shared" si="39"/>
        <v>#N/A</v>
      </c>
      <c r="B2568" s="11" t="e">
        <f>VLOOKUP(C2568,'Summation Index'!$A$2:$B$9956,2,FALSE)</f>
        <v>#N/A</v>
      </c>
      <c r="O2568" s="48"/>
      <c r="P2568" s="48"/>
    </row>
    <row r="2569" spans="1:16">
      <c r="A2569" s="11" t="e">
        <f t="shared" si="39"/>
        <v>#N/A</v>
      </c>
      <c r="B2569" s="11" t="e">
        <f>VLOOKUP(C2569,'Summation Index'!$A$2:$B$9956,2,FALSE)</f>
        <v>#N/A</v>
      </c>
      <c r="O2569" s="48"/>
      <c r="P2569" s="48"/>
    </row>
    <row r="2570" spans="1:16">
      <c r="A2570" s="11" t="e">
        <f t="shared" si="39"/>
        <v>#N/A</v>
      </c>
      <c r="B2570" s="11" t="e">
        <f>VLOOKUP(C2570,'Summation Index'!$A$2:$B$9956,2,FALSE)</f>
        <v>#N/A</v>
      </c>
      <c r="O2570" s="48"/>
      <c r="P2570" s="48"/>
    </row>
    <row r="2571" spans="1:16">
      <c r="A2571" s="11" t="e">
        <f t="shared" si="39"/>
        <v>#N/A</v>
      </c>
      <c r="B2571" s="11" t="e">
        <f>VLOOKUP(C2571,'Summation Index'!$A$2:$B$9956,2,FALSE)</f>
        <v>#N/A</v>
      </c>
      <c r="O2571" s="48"/>
      <c r="P2571" s="48"/>
    </row>
    <row r="2572" spans="1:16">
      <c r="A2572" s="11" t="e">
        <f t="shared" si="39"/>
        <v>#N/A</v>
      </c>
      <c r="B2572" s="11" t="e">
        <f>VLOOKUP(C2572,'Summation Index'!$A$2:$B$9956,2,FALSE)</f>
        <v>#N/A</v>
      </c>
      <c r="O2572" s="48"/>
      <c r="P2572" s="48"/>
    </row>
    <row r="2573" spans="1:16">
      <c r="A2573" s="11" t="e">
        <f t="shared" si="39"/>
        <v>#N/A</v>
      </c>
      <c r="B2573" s="11" t="e">
        <f>VLOOKUP(C2573,'Summation Index'!$A$2:$B$9956,2,FALSE)</f>
        <v>#N/A</v>
      </c>
      <c r="O2573" s="48"/>
      <c r="P2573" s="48"/>
    </row>
    <row r="2574" spans="1:16">
      <c r="A2574" s="11" t="e">
        <f t="shared" si="39"/>
        <v>#N/A</v>
      </c>
      <c r="B2574" s="11" t="e">
        <f>VLOOKUP(C2574,'Summation Index'!$A$2:$B$9956,2,FALSE)</f>
        <v>#N/A</v>
      </c>
      <c r="O2574" s="48"/>
      <c r="P2574" s="48"/>
    </row>
    <row r="2575" spans="1:16">
      <c r="A2575" s="11" t="e">
        <f t="shared" ref="A2575:A2638" si="40">B2575&amp;"&amp;"&amp;F2575</f>
        <v>#N/A</v>
      </c>
      <c r="B2575" s="11" t="e">
        <f>VLOOKUP(C2575,'Summation Index'!$A$2:$B$9956,2,FALSE)</f>
        <v>#N/A</v>
      </c>
      <c r="O2575" s="48"/>
      <c r="P2575" s="48"/>
    </row>
    <row r="2576" spans="1:16">
      <c r="A2576" s="11" t="e">
        <f t="shared" si="40"/>
        <v>#N/A</v>
      </c>
      <c r="B2576" s="11" t="e">
        <f>VLOOKUP(C2576,'Summation Index'!$A$2:$B$9956,2,FALSE)</f>
        <v>#N/A</v>
      </c>
      <c r="O2576" s="48"/>
      <c r="P2576" s="48"/>
    </row>
    <row r="2577" spans="1:16">
      <c r="A2577" s="11" t="e">
        <f t="shared" si="40"/>
        <v>#N/A</v>
      </c>
      <c r="B2577" s="11" t="e">
        <f>VLOOKUP(C2577,'Summation Index'!$A$2:$B$9956,2,FALSE)</f>
        <v>#N/A</v>
      </c>
      <c r="O2577" s="48"/>
      <c r="P2577" s="48"/>
    </row>
    <row r="2578" spans="1:16">
      <c r="A2578" s="11" t="e">
        <f t="shared" si="40"/>
        <v>#N/A</v>
      </c>
      <c r="B2578" s="11" t="e">
        <f>VLOOKUP(C2578,'Summation Index'!$A$2:$B$9956,2,FALSE)</f>
        <v>#N/A</v>
      </c>
      <c r="O2578" s="48"/>
      <c r="P2578" s="48"/>
    </row>
    <row r="2579" spans="1:16">
      <c r="A2579" s="11" t="e">
        <f t="shared" si="40"/>
        <v>#N/A</v>
      </c>
      <c r="B2579" s="11" t="e">
        <f>VLOOKUP(C2579,'Summation Index'!$A$2:$B$9956,2,FALSE)</f>
        <v>#N/A</v>
      </c>
      <c r="O2579" s="48"/>
      <c r="P2579" s="48"/>
    </row>
    <row r="2580" spans="1:16">
      <c r="A2580" s="11" t="e">
        <f t="shared" si="40"/>
        <v>#N/A</v>
      </c>
      <c r="B2580" s="11" t="e">
        <f>VLOOKUP(C2580,'Summation Index'!$A$2:$B$9956,2,FALSE)</f>
        <v>#N/A</v>
      </c>
      <c r="O2580" s="48"/>
      <c r="P2580" s="48"/>
    </row>
    <row r="2581" spans="1:16">
      <c r="A2581" s="11" t="e">
        <f t="shared" si="40"/>
        <v>#N/A</v>
      </c>
      <c r="B2581" s="11" t="e">
        <f>VLOOKUP(C2581,'Summation Index'!$A$2:$B$9956,2,FALSE)</f>
        <v>#N/A</v>
      </c>
      <c r="O2581" s="48"/>
      <c r="P2581" s="48"/>
    </row>
    <row r="2582" spans="1:16">
      <c r="A2582" s="11" t="e">
        <f t="shared" si="40"/>
        <v>#N/A</v>
      </c>
      <c r="B2582" s="11" t="e">
        <f>VLOOKUP(C2582,'Summation Index'!$A$2:$B$9956,2,FALSE)</f>
        <v>#N/A</v>
      </c>
      <c r="O2582" s="48"/>
      <c r="P2582" s="48"/>
    </row>
    <row r="2583" spans="1:16">
      <c r="A2583" s="11" t="e">
        <f t="shared" si="40"/>
        <v>#N/A</v>
      </c>
      <c r="B2583" s="11" t="e">
        <f>VLOOKUP(C2583,'Summation Index'!$A$2:$B$9956,2,FALSE)</f>
        <v>#N/A</v>
      </c>
      <c r="O2583" s="48"/>
      <c r="P2583" s="48"/>
    </row>
    <row r="2584" spans="1:16">
      <c r="A2584" s="11" t="e">
        <f t="shared" si="40"/>
        <v>#N/A</v>
      </c>
      <c r="B2584" s="11" t="e">
        <f>VLOOKUP(C2584,'Summation Index'!$A$2:$B$9956,2,FALSE)</f>
        <v>#N/A</v>
      </c>
      <c r="O2584" s="48"/>
      <c r="P2584" s="48"/>
    </row>
    <row r="2585" spans="1:16">
      <c r="A2585" s="11" t="e">
        <f t="shared" si="40"/>
        <v>#N/A</v>
      </c>
      <c r="B2585" s="11" t="e">
        <f>VLOOKUP(C2585,'Summation Index'!$A$2:$B$9956,2,FALSE)</f>
        <v>#N/A</v>
      </c>
      <c r="O2585" s="48"/>
      <c r="P2585" s="48"/>
    </row>
    <row r="2586" spans="1:16">
      <c r="A2586" s="11" t="e">
        <f t="shared" si="40"/>
        <v>#N/A</v>
      </c>
      <c r="B2586" s="11" t="e">
        <f>VLOOKUP(C2586,'Summation Index'!$A$2:$B$9956,2,FALSE)</f>
        <v>#N/A</v>
      </c>
      <c r="O2586" s="48"/>
      <c r="P2586" s="48"/>
    </row>
    <row r="2587" spans="1:16">
      <c r="A2587" s="11" t="e">
        <f t="shared" si="40"/>
        <v>#N/A</v>
      </c>
      <c r="B2587" s="11" t="e">
        <f>VLOOKUP(C2587,'Summation Index'!$A$2:$B$9956,2,FALSE)</f>
        <v>#N/A</v>
      </c>
      <c r="O2587" s="48"/>
      <c r="P2587" s="48"/>
    </row>
    <row r="2588" spans="1:16">
      <c r="A2588" s="11" t="e">
        <f t="shared" si="40"/>
        <v>#N/A</v>
      </c>
      <c r="B2588" s="11" t="e">
        <f>VLOOKUP(C2588,'Summation Index'!$A$2:$B$9956,2,FALSE)</f>
        <v>#N/A</v>
      </c>
      <c r="O2588" s="48"/>
      <c r="P2588" s="48"/>
    </row>
    <row r="2589" spans="1:16">
      <c r="A2589" s="11" t="e">
        <f t="shared" si="40"/>
        <v>#N/A</v>
      </c>
      <c r="B2589" s="11" t="e">
        <f>VLOOKUP(C2589,'Summation Index'!$A$2:$B$9956,2,FALSE)</f>
        <v>#N/A</v>
      </c>
      <c r="O2589" s="48"/>
      <c r="P2589" s="48"/>
    </row>
    <row r="2590" spans="1:16">
      <c r="A2590" s="11" t="e">
        <f t="shared" si="40"/>
        <v>#N/A</v>
      </c>
      <c r="B2590" s="11" t="e">
        <f>VLOOKUP(C2590,'Summation Index'!$A$2:$B$9956,2,FALSE)</f>
        <v>#N/A</v>
      </c>
      <c r="O2590" s="48"/>
      <c r="P2590" s="48"/>
    </row>
    <row r="2591" spans="1:16">
      <c r="A2591" s="11" t="e">
        <f t="shared" si="40"/>
        <v>#N/A</v>
      </c>
      <c r="B2591" s="11" t="e">
        <f>VLOOKUP(C2591,'Summation Index'!$A$2:$B$9956,2,FALSE)</f>
        <v>#N/A</v>
      </c>
      <c r="O2591" s="48"/>
      <c r="P2591" s="48"/>
    </row>
    <row r="2592" spans="1:16">
      <c r="A2592" s="11" t="e">
        <f t="shared" si="40"/>
        <v>#N/A</v>
      </c>
      <c r="B2592" s="11" t="e">
        <f>VLOOKUP(C2592,'Summation Index'!$A$2:$B$9956,2,FALSE)</f>
        <v>#N/A</v>
      </c>
      <c r="O2592" s="48"/>
      <c r="P2592" s="48"/>
    </row>
    <row r="2593" spans="1:16">
      <c r="A2593" s="11" t="e">
        <f t="shared" si="40"/>
        <v>#N/A</v>
      </c>
      <c r="B2593" s="11" t="e">
        <f>VLOOKUP(C2593,'Summation Index'!$A$2:$B$9956,2,FALSE)</f>
        <v>#N/A</v>
      </c>
      <c r="O2593" s="48"/>
      <c r="P2593" s="48"/>
    </row>
    <row r="2594" spans="1:16">
      <c r="A2594" s="11" t="e">
        <f t="shared" si="40"/>
        <v>#N/A</v>
      </c>
      <c r="B2594" s="11" t="e">
        <f>VLOOKUP(C2594,'Summation Index'!$A$2:$B$9956,2,FALSE)</f>
        <v>#N/A</v>
      </c>
      <c r="O2594" s="48"/>
      <c r="P2594" s="48"/>
    </row>
    <row r="2595" spans="1:16">
      <c r="A2595" s="11" t="e">
        <f t="shared" si="40"/>
        <v>#N/A</v>
      </c>
      <c r="B2595" s="11" t="e">
        <f>VLOOKUP(C2595,'Summation Index'!$A$2:$B$9956,2,FALSE)</f>
        <v>#N/A</v>
      </c>
      <c r="O2595" s="48"/>
      <c r="P2595" s="48"/>
    </row>
    <row r="2596" spans="1:16">
      <c r="A2596" s="11" t="e">
        <f t="shared" si="40"/>
        <v>#N/A</v>
      </c>
      <c r="B2596" s="11" t="e">
        <f>VLOOKUP(C2596,'Summation Index'!$A$2:$B$9956,2,FALSE)</f>
        <v>#N/A</v>
      </c>
      <c r="O2596" s="48"/>
      <c r="P2596" s="48"/>
    </row>
    <row r="2597" spans="1:16">
      <c r="A2597" s="11" t="e">
        <f t="shared" si="40"/>
        <v>#N/A</v>
      </c>
      <c r="B2597" s="11" t="e">
        <f>VLOOKUP(C2597,'Summation Index'!$A$2:$B$9956,2,FALSE)</f>
        <v>#N/A</v>
      </c>
      <c r="O2597" s="48"/>
      <c r="P2597" s="48"/>
    </row>
    <row r="2598" spans="1:16">
      <c r="A2598" s="11" t="e">
        <f t="shared" si="40"/>
        <v>#N/A</v>
      </c>
      <c r="B2598" s="11" t="e">
        <f>VLOOKUP(C2598,'Summation Index'!$A$2:$B$9956,2,FALSE)</f>
        <v>#N/A</v>
      </c>
      <c r="O2598" s="48"/>
      <c r="P2598" s="48"/>
    </row>
    <row r="2599" spans="1:16">
      <c r="A2599" s="11" t="e">
        <f t="shared" si="40"/>
        <v>#N/A</v>
      </c>
      <c r="B2599" s="11" t="e">
        <f>VLOOKUP(C2599,'Summation Index'!$A$2:$B$9956,2,FALSE)</f>
        <v>#N/A</v>
      </c>
      <c r="O2599" s="48"/>
      <c r="P2599" s="48"/>
    </row>
    <row r="2600" spans="1:16">
      <c r="A2600" s="11" t="e">
        <f t="shared" si="40"/>
        <v>#N/A</v>
      </c>
      <c r="B2600" s="11" t="e">
        <f>VLOOKUP(C2600,'Summation Index'!$A$2:$B$9956,2,FALSE)</f>
        <v>#N/A</v>
      </c>
      <c r="O2600" s="48"/>
      <c r="P2600" s="48"/>
    </row>
    <row r="2601" spans="1:16">
      <c r="A2601" s="11" t="e">
        <f t="shared" si="40"/>
        <v>#N/A</v>
      </c>
      <c r="B2601" s="11" t="e">
        <f>VLOOKUP(C2601,'Summation Index'!$A$2:$B$9956,2,FALSE)</f>
        <v>#N/A</v>
      </c>
      <c r="O2601" s="48"/>
      <c r="P2601" s="48"/>
    </row>
    <row r="2602" spans="1:16">
      <c r="A2602" s="11" t="e">
        <f t="shared" si="40"/>
        <v>#N/A</v>
      </c>
      <c r="B2602" s="11" t="e">
        <f>VLOOKUP(C2602,'Summation Index'!$A$2:$B$9956,2,FALSE)</f>
        <v>#N/A</v>
      </c>
      <c r="O2602" s="48"/>
      <c r="P2602" s="48"/>
    </row>
    <row r="2603" spans="1:16">
      <c r="A2603" s="11" t="e">
        <f t="shared" si="40"/>
        <v>#N/A</v>
      </c>
      <c r="B2603" s="11" t="e">
        <f>VLOOKUP(C2603,'Summation Index'!$A$2:$B$9956,2,FALSE)</f>
        <v>#N/A</v>
      </c>
      <c r="O2603" s="48"/>
      <c r="P2603" s="48"/>
    </row>
    <row r="2604" spans="1:16">
      <c r="A2604" s="11" t="e">
        <f t="shared" si="40"/>
        <v>#N/A</v>
      </c>
      <c r="B2604" s="11" t="e">
        <f>VLOOKUP(C2604,'Summation Index'!$A$2:$B$9956,2,FALSE)</f>
        <v>#N/A</v>
      </c>
      <c r="O2604" s="48"/>
      <c r="P2604" s="48"/>
    </row>
    <row r="2605" spans="1:16">
      <c r="A2605" s="11" t="e">
        <f t="shared" si="40"/>
        <v>#N/A</v>
      </c>
      <c r="B2605" s="11" t="e">
        <f>VLOOKUP(C2605,'Summation Index'!$A$2:$B$9956,2,FALSE)</f>
        <v>#N/A</v>
      </c>
      <c r="O2605" s="48"/>
      <c r="P2605" s="48"/>
    </row>
    <row r="2606" spans="1:16">
      <c r="A2606" s="11" t="e">
        <f t="shared" si="40"/>
        <v>#N/A</v>
      </c>
      <c r="B2606" s="11" t="e">
        <f>VLOOKUP(C2606,'Summation Index'!$A$2:$B$9956,2,FALSE)</f>
        <v>#N/A</v>
      </c>
      <c r="O2606" s="48"/>
      <c r="P2606" s="48"/>
    </row>
    <row r="2607" spans="1:16">
      <c r="A2607" s="11" t="e">
        <f t="shared" si="40"/>
        <v>#N/A</v>
      </c>
      <c r="B2607" s="11" t="e">
        <f>VLOOKUP(C2607,'Summation Index'!$A$2:$B$9956,2,FALSE)</f>
        <v>#N/A</v>
      </c>
      <c r="O2607" s="48"/>
      <c r="P2607" s="48"/>
    </row>
    <row r="2608" spans="1:16">
      <c r="A2608" s="11" t="e">
        <f t="shared" si="40"/>
        <v>#N/A</v>
      </c>
      <c r="B2608" s="11" t="e">
        <f>VLOOKUP(C2608,'Summation Index'!$A$2:$B$9956,2,FALSE)</f>
        <v>#N/A</v>
      </c>
      <c r="O2608" s="48"/>
      <c r="P2608" s="48"/>
    </row>
    <row r="2609" spans="1:16">
      <c r="A2609" s="11" t="e">
        <f t="shared" si="40"/>
        <v>#N/A</v>
      </c>
      <c r="B2609" s="11" t="e">
        <f>VLOOKUP(C2609,'Summation Index'!$A$2:$B$9956,2,FALSE)</f>
        <v>#N/A</v>
      </c>
      <c r="O2609" s="48"/>
      <c r="P2609" s="48"/>
    </row>
    <row r="2610" spans="1:16">
      <c r="A2610" s="11" t="e">
        <f t="shared" si="40"/>
        <v>#N/A</v>
      </c>
      <c r="B2610" s="11" t="e">
        <f>VLOOKUP(C2610,'Summation Index'!$A$2:$B$9956,2,FALSE)</f>
        <v>#N/A</v>
      </c>
      <c r="O2610" s="48"/>
      <c r="P2610" s="48"/>
    </row>
    <row r="2611" spans="1:16">
      <c r="A2611" s="11" t="e">
        <f t="shared" si="40"/>
        <v>#N/A</v>
      </c>
      <c r="B2611" s="11" t="e">
        <f>VLOOKUP(C2611,'Summation Index'!$A$2:$B$9956,2,FALSE)</f>
        <v>#N/A</v>
      </c>
      <c r="O2611" s="48"/>
      <c r="P2611" s="48"/>
    </row>
    <row r="2612" spans="1:16">
      <c r="A2612" s="11" t="e">
        <f t="shared" si="40"/>
        <v>#N/A</v>
      </c>
      <c r="B2612" s="11" t="e">
        <f>VLOOKUP(C2612,'Summation Index'!$A$2:$B$9956,2,FALSE)</f>
        <v>#N/A</v>
      </c>
      <c r="O2612" s="48"/>
      <c r="P2612" s="48"/>
    </row>
    <row r="2613" spans="1:16">
      <c r="A2613" s="11" t="e">
        <f t="shared" si="40"/>
        <v>#N/A</v>
      </c>
      <c r="B2613" s="11" t="e">
        <f>VLOOKUP(C2613,'Summation Index'!$A$2:$B$9956,2,FALSE)</f>
        <v>#N/A</v>
      </c>
      <c r="O2613" s="48"/>
      <c r="P2613" s="48"/>
    </row>
    <row r="2614" spans="1:16">
      <c r="A2614" s="11" t="e">
        <f t="shared" si="40"/>
        <v>#N/A</v>
      </c>
      <c r="B2614" s="11" t="e">
        <f>VLOOKUP(C2614,'Summation Index'!$A$2:$B$9956,2,FALSE)</f>
        <v>#N/A</v>
      </c>
      <c r="O2614" s="48"/>
      <c r="P2614" s="48"/>
    </row>
    <row r="2615" spans="1:16">
      <c r="A2615" s="11" t="e">
        <f t="shared" si="40"/>
        <v>#N/A</v>
      </c>
      <c r="B2615" s="11" t="e">
        <f>VLOOKUP(C2615,'Summation Index'!$A$2:$B$9956,2,FALSE)</f>
        <v>#N/A</v>
      </c>
      <c r="O2615" s="48"/>
      <c r="P2615" s="48"/>
    </row>
    <row r="2616" spans="1:16">
      <c r="A2616" s="11" t="e">
        <f t="shared" si="40"/>
        <v>#N/A</v>
      </c>
      <c r="B2616" s="11" t="e">
        <f>VLOOKUP(C2616,'Summation Index'!$A$2:$B$9956,2,FALSE)</f>
        <v>#N/A</v>
      </c>
      <c r="O2616" s="48"/>
      <c r="P2616" s="48"/>
    </row>
    <row r="2617" spans="1:16">
      <c r="A2617" s="11" t="e">
        <f t="shared" si="40"/>
        <v>#N/A</v>
      </c>
      <c r="B2617" s="11" t="e">
        <f>VLOOKUP(C2617,'Summation Index'!$A$2:$B$9956,2,FALSE)</f>
        <v>#N/A</v>
      </c>
      <c r="O2617" s="48"/>
      <c r="P2617" s="48"/>
    </row>
    <row r="2618" spans="1:16">
      <c r="A2618" s="11" t="e">
        <f t="shared" si="40"/>
        <v>#N/A</v>
      </c>
      <c r="B2618" s="11" t="e">
        <f>VLOOKUP(C2618,'Summation Index'!$A$2:$B$9956,2,FALSE)</f>
        <v>#N/A</v>
      </c>
      <c r="O2618" s="48"/>
      <c r="P2618" s="48"/>
    </row>
    <row r="2619" spans="1:16">
      <c r="A2619" s="11" t="e">
        <f t="shared" si="40"/>
        <v>#N/A</v>
      </c>
      <c r="B2619" s="11" t="e">
        <f>VLOOKUP(C2619,'Summation Index'!$A$2:$B$9956,2,FALSE)</f>
        <v>#N/A</v>
      </c>
      <c r="O2619" s="48"/>
      <c r="P2619" s="48"/>
    </row>
    <row r="2620" spans="1:16">
      <c r="A2620" s="11" t="e">
        <f t="shared" si="40"/>
        <v>#N/A</v>
      </c>
      <c r="B2620" s="11" t="e">
        <f>VLOOKUP(C2620,'Summation Index'!$A$2:$B$9956,2,FALSE)</f>
        <v>#N/A</v>
      </c>
      <c r="O2620" s="48"/>
      <c r="P2620" s="48"/>
    </row>
    <row r="2621" spans="1:16">
      <c r="A2621" s="11" t="e">
        <f t="shared" si="40"/>
        <v>#N/A</v>
      </c>
      <c r="B2621" s="11" t="e">
        <f>VLOOKUP(C2621,'Summation Index'!$A$2:$B$9956,2,FALSE)</f>
        <v>#N/A</v>
      </c>
      <c r="O2621" s="48"/>
      <c r="P2621" s="48"/>
    </row>
    <row r="2622" spans="1:16">
      <c r="A2622" s="11" t="e">
        <f t="shared" si="40"/>
        <v>#N/A</v>
      </c>
      <c r="B2622" s="11" t="e">
        <f>VLOOKUP(C2622,'Summation Index'!$A$2:$B$9956,2,FALSE)</f>
        <v>#N/A</v>
      </c>
      <c r="O2622" s="48"/>
      <c r="P2622" s="48"/>
    </row>
    <row r="2623" spans="1:16">
      <c r="A2623" s="11" t="e">
        <f t="shared" si="40"/>
        <v>#N/A</v>
      </c>
      <c r="B2623" s="11" t="e">
        <f>VLOOKUP(C2623,'Summation Index'!$A$2:$B$9956,2,FALSE)</f>
        <v>#N/A</v>
      </c>
      <c r="O2623" s="48"/>
      <c r="P2623" s="48"/>
    </row>
    <row r="2624" spans="1:16">
      <c r="A2624" s="11" t="e">
        <f t="shared" si="40"/>
        <v>#N/A</v>
      </c>
      <c r="B2624" s="11" t="e">
        <f>VLOOKUP(C2624,'Summation Index'!$A$2:$B$9956,2,FALSE)</f>
        <v>#N/A</v>
      </c>
      <c r="O2624" s="48"/>
      <c r="P2624" s="48"/>
    </row>
    <row r="2625" spans="1:16">
      <c r="A2625" s="11" t="e">
        <f t="shared" si="40"/>
        <v>#N/A</v>
      </c>
      <c r="B2625" s="11" t="e">
        <f>VLOOKUP(C2625,'Summation Index'!$A$2:$B$9956,2,FALSE)</f>
        <v>#N/A</v>
      </c>
      <c r="O2625" s="48"/>
      <c r="P2625" s="48"/>
    </row>
    <row r="2626" spans="1:16">
      <c r="A2626" s="11" t="e">
        <f t="shared" si="40"/>
        <v>#N/A</v>
      </c>
      <c r="B2626" s="11" t="e">
        <f>VLOOKUP(C2626,'Summation Index'!$A$2:$B$9956,2,FALSE)</f>
        <v>#N/A</v>
      </c>
      <c r="O2626" s="48"/>
      <c r="P2626" s="48"/>
    </row>
    <row r="2627" spans="1:16">
      <c r="A2627" s="11" t="e">
        <f t="shared" si="40"/>
        <v>#N/A</v>
      </c>
      <c r="B2627" s="11" t="e">
        <f>VLOOKUP(C2627,'Summation Index'!$A$2:$B$9956,2,FALSE)</f>
        <v>#N/A</v>
      </c>
      <c r="O2627" s="48"/>
      <c r="P2627" s="48"/>
    </row>
    <row r="2628" spans="1:16">
      <c r="A2628" s="11" t="e">
        <f t="shared" si="40"/>
        <v>#N/A</v>
      </c>
      <c r="B2628" s="11" t="e">
        <f>VLOOKUP(C2628,'Summation Index'!$A$2:$B$9956,2,FALSE)</f>
        <v>#N/A</v>
      </c>
      <c r="O2628" s="48"/>
      <c r="P2628" s="48"/>
    </row>
    <row r="2629" spans="1:16">
      <c r="A2629" s="11" t="e">
        <f t="shared" si="40"/>
        <v>#N/A</v>
      </c>
      <c r="B2629" s="11" t="e">
        <f>VLOOKUP(C2629,'Summation Index'!$A$2:$B$9956,2,FALSE)</f>
        <v>#N/A</v>
      </c>
      <c r="O2629" s="48"/>
      <c r="P2629" s="48"/>
    </row>
    <row r="2630" spans="1:16">
      <c r="A2630" s="11" t="e">
        <f t="shared" si="40"/>
        <v>#N/A</v>
      </c>
      <c r="B2630" s="11" t="e">
        <f>VLOOKUP(C2630,'Summation Index'!$A$2:$B$9956,2,FALSE)</f>
        <v>#N/A</v>
      </c>
      <c r="O2630" s="48"/>
      <c r="P2630" s="48"/>
    </row>
    <row r="2631" spans="1:16">
      <c r="A2631" s="11" t="e">
        <f t="shared" si="40"/>
        <v>#N/A</v>
      </c>
      <c r="B2631" s="11" t="e">
        <f>VLOOKUP(C2631,'Summation Index'!$A$2:$B$9956,2,FALSE)</f>
        <v>#N/A</v>
      </c>
      <c r="O2631" s="48"/>
      <c r="P2631" s="48"/>
    </row>
    <row r="2632" spans="1:16">
      <c r="A2632" s="11" t="e">
        <f t="shared" si="40"/>
        <v>#N/A</v>
      </c>
      <c r="B2632" s="11" t="e">
        <f>VLOOKUP(C2632,'Summation Index'!$A$2:$B$9956,2,FALSE)</f>
        <v>#N/A</v>
      </c>
      <c r="O2632" s="48"/>
      <c r="P2632" s="48"/>
    </row>
    <row r="2633" spans="1:16">
      <c r="A2633" s="11" t="e">
        <f t="shared" si="40"/>
        <v>#N/A</v>
      </c>
      <c r="B2633" s="11" t="e">
        <f>VLOOKUP(C2633,'Summation Index'!$A$2:$B$9956,2,FALSE)</f>
        <v>#N/A</v>
      </c>
      <c r="O2633" s="48"/>
      <c r="P2633" s="48"/>
    </row>
    <row r="2634" spans="1:16">
      <c r="A2634" s="11" t="e">
        <f t="shared" si="40"/>
        <v>#N/A</v>
      </c>
      <c r="B2634" s="11" t="e">
        <f>VLOOKUP(C2634,'Summation Index'!$A$2:$B$9956,2,FALSE)</f>
        <v>#N/A</v>
      </c>
      <c r="O2634" s="48"/>
      <c r="P2634" s="48"/>
    </row>
    <row r="2635" spans="1:16">
      <c r="A2635" s="11" t="e">
        <f t="shared" si="40"/>
        <v>#N/A</v>
      </c>
      <c r="B2635" s="11" t="e">
        <f>VLOOKUP(C2635,'Summation Index'!$A$2:$B$9956,2,FALSE)</f>
        <v>#N/A</v>
      </c>
      <c r="O2635" s="48"/>
      <c r="P2635" s="48"/>
    </row>
    <row r="2636" spans="1:16">
      <c r="A2636" s="11" t="e">
        <f t="shared" si="40"/>
        <v>#N/A</v>
      </c>
      <c r="B2636" s="11" t="e">
        <f>VLOOKUP(C2636,'Summation Index'!$A$2:$B$9956,2,FALSE)</f>
        <v>#N/A</v>
      </c>
      <c r="O2636" s="48"/>
      <c r="P2636" s="48"/>
    </row>
    <row r="2637" spans="1:16">
      <c r="A2637" s="11" t="e">
        <f t="shared" si="40"/>
        <v>#N/A</v>
      </c>
      <c r="B2637" s="11" t="e">
        <f>VLOOKUP(C2637,'Summation Index'!$A$2:$B$9956,2,FALSE)</f>
        <v>#N/A</v>
      </c>
      <c r="O2637" s="48"/>
      <c r="P2637" s="48"/>
    </row>
    <row r="2638" spans="1:16">
      <c r="A2638" s="11" t="e">
        <f t="shared" si="40"/>
        <v>#N/A</v>
      </c>
      <c r="B2638" s="11" t="e">
        <f>VLOOKUP(C2638,'Summation Index'!$A$2:$B$9956,2,FALSE)</f>
        <v>#N/A</v>
      </c>
      <c r="O2638" s="48"/>
      <c r="P2638" s="48"/>
    </row>
    <row r="2639" spans="1:16">
      <c r="A2639" s="11" t="e">
        <f t="shared" ref="A2639:A2702" si="41">B2639&amp;"&amp;"&amp;F2639</f>
        <v>#N/A</v>
      </c>
      <c r="B2639" s="11" t="e">
        <f>VLOOKUP(C2639,'Summation Index'!$A$2:$B$9956,2,FALSE)</f>
        <v>#N/A</v>
      </c>
      <c r="O2639" s="48"/>
      <c r="P2639" s="48"/>
    </row>
    <row r="2640" spans="1:16">
      <c r="A2640" s="11" t="e">
        <f t="shared" si="41"/>
        <v>#N/A</v>
      </c>
      <c r="B2640" s="11" t="e">
        <f>VLOOKUP(C2640,'Summation Index'!$A$2:$B$9956,2,FALSE)</f>
        <v>#N/A</v>
      </c>
      <c r="O2640" s="48"/>
      <c r="P2640" s="48"/>
    </row>
    <row r="2641" spans="1:16">
      <c r="A2641" s="11" t="e">
        <f t="shared" si="41"/>
        <v>#N/A</v>
      </c>
      <c r="B2641" s="11" t="e">
        <f>VLOOKUP(C2641,'Summation Index'!$A$2:$B$9956,2,FALSE)</f>
        <v>#N/A</v>
      </c>
      <c r="O2641" s="48"/>
      <c r="P2641" s="48"/>
    </row>
    <row r="2642" spans="1:16">
      <c r="A2642" s="11" t="e">
        <f t="shared" si="41"/>
        <v>#N/A</v>
      </c>
      <c r="B2642" s="11" t="e">
        <f>VLOOKUP(C2642,'Summation Index'!$A$2:$B$9956,2,FALSE)</f>
        <v>#N/A</v>
      </c>
      <c r="O2642" s="48"/>
      <c r="P2642" s="48"/>
    </row>
    <row r="2643" spans="1:16">
      <c r="A2643" s="11" t="e">
        <f t="shared" si="41"/>
        <v>#N/A</v>
      </c>
      <c r="B2643" s="11" t="e">
        <f>VLOOKUP(C2643,'Summation Index'!$A$2:$B$9956,2,FALSE)</f>
        <v>#N/A</v>
      </c>
      <c r="O2643" s="48"/>
      <c r="P2643" s="48"/>
    </row>
    <row r="2644" spans="1:16">
      <c r="A2644" s="11" t="e">
        <f t="shared" si="41"/>
        <v>#N/A</v>
      </c>
      <c r="B2644" s="11" t="e">
        <f>VLOOKUP(C2644,'Summation Index'!$A$2:$B$9956,2,FALSE)</f>
        <v>#N/A</v>
      </c>
      <c r="O2644" s="48"/>
      <c r="P2644" s="48"/>
    </row>
    <row r="2645" spans="1:16">
      <c r="A2645" s="11" t="e">
        <f t="shared" si="41"/>
        <v>#N/A</v>
      </c>
      <c r="B2645" s="11" t="e">
        <f>VLOOKUP(C2645,'Summation Index'!$A$2:$B$9956,2,FALSE)</f>
        <v>#N/A</v>
      </c>
      <c r="O2645" s="48"/>
      <c r="P2645" s="48"/>
    </row>
    <row r="2646" spans="1:16">
      <c r="A2646" s="11" t="e">
        <f t="shared" si="41"/>
        <v>#N/A</v>
      </c>
      <c r="B2646" s="11" t="e">
        <f>VLOOKUP(C2646,'Summation Index'!$A$2:$B$9956,2,FALSE)</f>
        <v>#N/A</v>
      </c>
      <c r="O2646" s="48"/>
      <c r="P2646" s="48"/>
    </row>
    <row r="2647" spans="1:16">
      <c r="A2647" s="11" t="e">
        <f t="shared" si="41"/>
        <v>#N/A</v>
      </c>
      <c r="B2647" s="11" t="e">
        <f>VLOOKUP(C2647,'Summation Index'!$A$2:$B$9956,2,FALSE)</f>
        <v>#N/A</v>
      </c>
      <c r="O2647" s="48"/>
      <c r="P2647" s="48"/>
    </row>
    <row r="2648" spans="1:16">
      <c r="A2648" s="11" t="e">
        <f t="shared" si="41"/>
        <v>#N/A</v>
      </c>
      <c r="B2648" s="11" t="e">
        <f>VLOOKUP(C2648,'Summation Index'!$A$2:$B$9956,2,FALSE)</f>
        <v>#N/A</v>
      </c>
      <c r="O2648" s="48"/>
      <c r="P2648" s="48"/>
    </row>
    <row r="2649" spans="1:16">
      <c r="A2649" s="11" t="e">
        <f t="shared" si="41"/>
        <v>#N/A</v>
      </c>
      <c r="B2649" s="11" t="e">
        <f>VLOOKUP(C2649,'Summation Index'!$A$2:$B$9956,2,FALSE)</f>
        <v>#N/A</v>
      </c>
      <c r="O2649" s="48"/>
      <c r="P2649" s="48"/>
    </row>
    <row r="2650" spans="1:16">
      <c r="A2650" s="11" t="e">
        <f t="shared" si="41"/>
        <v>#N/A</v>
      </c>
      <c r="B2650" s="11" t="e">
        <f>VLOOKUP(C2650,'Summation Index'!$A$2:$B$9956,2,FALSE)</f>
        <v>#N/A</v>
      </c>
      <c r="O2650" s="48"/>
      <c r="P2650" s="48"/>
    </row>
    <row r="2651" spans="1:16">
      <c r="A2651" s="11" t="e">
        <f t="shared" si="41"/>
        <v>#N/A</v>
      </c>
      <c r="B2651" s="11" t="e">
        <f>VLOOKUP(C2651,'Summation Index'!$A$2:$B$9956,2,FALSE)</f>
        <v>#N/A</v>
      </c>
      <c r="O2651" s="48"/>
      <c r="P2651" s="48"/>
    </row>
    <row r="2652" spans="1:16">
      <c r="A2652" s="11" t="e">
        <f t="shared" si="41"/>
        <v>#N/A</v>
      </c>
      <c r="B2652" s="11" t="e">
        <f>VLOOKUP(C2652,'Summation Index'!$A$2:$B$9956,2,FALSE)</f>
        <v>#N/A</v>
      </c>
      <c r="O2652" s="48"/>
      <c r="P2652" s="48"/>
    </row>
    <row r="2653" spans="1:16">
      <c r="A2653" s="11" t="e">
        <f t="shared" si="41"/>
        <v>#N/A</v>
      </c>
      <c r="B2653" s="11" t="e">
        <f>VLOOKUP(C2653,'Summation Index'!$A$2:$B$9956,2,FALSE)</f>
        <v>#N/A</v>
      </c>
      <c r="O2653" s="48"/>
      <c r="P2653" s="48"/>
    </row>
    <row r="2654" spans="1:16">
      <c r="A2654" s="11" t="e">
        <f t="shared" si="41"/>
        <v>#N/A</v>
      </c>
      <c r="B2654" s="11" t="e">
        <f>VLOOKUP(C2654,'Summation Index'!$A$2:$B$9956,2,FALSE)</f>
        <v>#N/A</v>
      </c>
      <c r="O2654" s="48"/>
      <c r="P2654" s="48"/>
    </row>
    <row r="2655" spans="1:16">
      <c r="A2655" s="11" t="e">
        <f t="shared" si="41"/>
        <v>#N/A</v>
      </c>
      <c r="B2655" s="11" t="e">
        <f>VLOOKUP(C2655,'Summation Index'!$A$2:$B$9956,2,FALSE)</f>
        <v>#N/A</v>
      </c>
      <c r="O2655" s="48"/>
      <c r="P2655" s="48"/>
    </row>
    <row r="2656" spans="1:16">
      <c r="A2656" s="11" t="e">
        <f t="shared" si="41"/>
        <v>#N/A</v>
      </c>
      <c r="B2656" s="11" t="e">
        <f>VLOOKUP(C2656,'Summation Index'!$A$2:$B$9956,2,FALSE)</f>
        <v>#N/A</v>
      </c>
      <c r="O2656" s="48"/>
      <c r="P2656" s="48"/>
    </row>
    <row r="2657" spans="1:16">
      <c r="A2657" s="11" t="e">
        <f t="shared" si="41"/>
        <v>#N/A</v>
      </c>
      <c r="B2657" s="11" t="e">
        <f>VLOOKUP(C2657,'Summation Index'!$A$2:$B$9956,2,FALSE)</f>
        <v>#N/A</v>
      </c>
      <c r="O2657" s="48"/>
      <c r="P2657" s="48"/>
    </row>
    <row r="2658" spans="1:16">
      <c r="A2658" s="11" t="e">
        <f t="shared" si="41"/>
        <v>#N/A</v>
      </c>
      <c r="B2658" s="11" t="e">
        <f>VLOOKUP(C2658,'Summation Index'!$A$2:$B$9956,2,FALSE)</f>
        <v>#N/A</v>
      </c>
      <c r="O2658" s="48"/>
      <c r="P2658" s="48"/>
    </row>
    <row r="2659" spans="1:16">
      <c r="A2659" s="11" t="e">
        <f t="shared" si="41"/>
        <v>#N/A</v>
      </c>
      <c r="B2659" s="11" t="e">
        <f>VLOOKUP(C2659,'Summation Index'!$A$2:$B$9956,2,FALSE)</f>
        <v>#N/A</v>
      </c>
      <c r="O2659" s="48"/>
      <c r="P2659" s="48"/>
    </row>
    <row r="2660" spans="1:16">
      <c r="A2660" s="11" t="e">
        <f t="shared" si="41"/>
        <v>#N/A</v>
      </c>
      <c r="B2660" s="11" t="e">
        <f>VLOOKUP(C2660,'Summation Index'!$A$2:$B$9956,2,FALSE)</f>
        <v>#N/A</v>
      </c>
      <c r="O2660" s="48"/>
      <c r="P2660" s="48"/>
    </row>
    <row r="2661" spans="1:16">
      <c r="A2661" s="11" t="e">
        <f t="shared" si="41"/>
        <v>#N/A</v>
      </c>
      <c r="B2661" s="11" t="e">
        <f>VLOOKUP(C2661,'Summation Index'!$A$2:$B$9956,2,FALSE)</f>
        <v>#N/A</v>
      </c>
      <c r="O2661" s="48"/>
      <c r="P2661" s="48"/>
    </row>
    <row r="2662" spans="1:16">
      <c r="A2662" s="11" t="e">
        <f t="shared" si="41"/>
        <v>#N/A</v>
      </c>
      <c r="B2662" s="11" t="e">
        <f>VLOOKUP(C2662,'Summation Index'!$A$2:$B$9956,2,FALSE)</f>
        <v>#N/A</v>
      </c>
      <c r="O2662" s="48"/>
      <c r="P2662" s="48"/>
    </row>
    <row r="2663" spans="1:16">
      <c r="A2663" s="11" t="e">
        <f t="shared" si="41"/>
        <v>#N/A</v>
      </c>
      <c r="B2663" s="11" t="e">
        <f>VLOOKUP(C2663,'Summation Index'!$A$2:$B$9956,2,FALSE)</f>
        <v>#N/A</v>
      </c>
      <c r="O2663" s="48"/>
      <c r="P2663" s="48"/>
    </row>
    <row r="2664" spans="1:16">
      <c r="A2664" s="11" t="e">
        <f t="shared" si="41"/>
        <v>#N/A</v>
      </c>
      <c r="B2664" s="11" t="e">
        <f>VLOOKUP(C2664,'Summation Index'!$A$2:$B$9956,2,FALSE)</f>
        <v>#N/A</v>
      </c>
      <c r="O2664" s="48"/>
      <c r="P2664" s="48"/>
    </row>
    <row r="2665" spans="1:16">
      <c r="A2665" s="11" t="e">
        <f t="shared" si="41"/>
        <v>#N/A</v>
      </c>
      <c r="B2665" s="11" t="e">
        <f>VLOOKUP(C2665,'Summation Index'!$A$2:$B$9956,2,FALSE)</f>
        <v>#N/A</v>
      </c>
      <c r="O2665" s="48"/>
      <c r="P2665" s="48"/>
    </row>
    <row r="2666" spans="1:16">
      <c r="A2666" s="11" t="e">
        <f t="shared" si="41"/>
        <v>#N/A</v>
      </c>
      <c r="B2666" s="11" t="e">
        <f>VLOOKUP(C2666,'Summation Index'!$A$2:$B$9956,2,FALSE)</f>
        <v>#N/A</v>
      </c>
      <c r="O2666" s="48"/>
      <c r="P2666" s="48"/>
    </row>
    <row r="2667" spans="1:16">
      <c r="A2667" s="11" t="e">
        <f t="shared" si="41"/>
        <v>#N/A</v>
      </c>
      <c r="B2667" s="11" t="e">
        <f>VLOOKUP(C2667,'Summation Index'!$A$2:$B$9956,2,FALSE)</f>
        <v>#N/A</v>
      </c>
      <c r="O2667" s="48"/>
      <c r="P2667" s="48"/>
    </row>
    <row r="2668" spans="1:16">
      <c r="A2668" s="11" t="e">
        <f t="shared" si="41"/>
        <v>#N/A</v>
      </c>
      <c r="B2668" s="11" t="e">
        <f>VLOOKUP(C2668,'Summation Index'!$A$2:$B$9956,2,FALSE)</f>
        <v>#N/A</v>
      </c>
      <c r="O2668" s="48"/>
      <c r="P2668" s="48"/>
    </row>
    <row r="2669" spans="1:16">
      <c r="A2669" s="11" t="e">
        <f t="shared" si="41"/>
        <v>#N/A</v>
      </c>
      <c r="B2669" s="11" t="e">
        <f>VLOOKUP(C2669,'Summation Index'!$A$2:$B$9956,2,FALSE)</f>
        <v>#N/A</v>
      </c>
      <c r="O2669" s="48"/>
      <c r="P2669" s="48"/>
    </row>
    <row r="2670" spans="1:16">
      <c r="A2670" s="11" t="e">
        <f t="shared" si="41"/>
        <v>#N/A</v>
      </c>
      <c r="B2670" s="11" t="e">
        <f>VLOOKUP(C2670,'Summation Index'!$A$2:$B$9956,2,FALSE)</f>
        <v>#N/A</v>
      </c>
      <c r="O2670" s="48"/>
      <c r="P2670" s="48"/>
    </row>
    <row r="2671" spans="1:16">
      <c r="A2671" s="11" t="e">
        <f t="shared" si="41"/>
        <v>#N/A</v>
      </c>
      <c r="B2671" s="11" t="e">
        <f>VLOOKUP(C2671,'Summation Index'!$A$2:$B$9956,2,FALSE)</f>
        <v>#N/A</v>
      </c>
      <c r="O2671" s="48"/>
      <c r="P2671" s="48"/>
    </row>
    <row r="2672" spans="1:16">
      <c r="A2672" s="11" t="e">
        <f t="shared" si="41"/>
        <v>#N/A</v>
      </c>
      <c r="B2672" s="11" t="e">
        <f>VLOOKUP(C2672,'Summation Index'!$A$2:$B$9956,2,FALSE)</f>
        <v>#N/A</v>
      </c>
      <c r="O2672" s="48"/>
      <c r="P2672" s="48"/>
    </row>
    <row r="2673" spans="1:16">
      <c r="A2673" s="11" t="e">
        <f t="shared" si="41"/>
        <v>#N/A</v>
      </c>
      <c r="B2673" s="11" t="e">
        <f>VLOOKUP(C2673,'Summation Index'!$A$2:$B$9956,2,FALSE)</f>
        <v>#N/A</v>
      </c>
      <c r="O2673" s="48"/>
      <c r="P2673" s="48"/>
    </row>
    <row r="2674" spans="1:16">
      <c r="A2674" s="11" t="e">
        <f t="shared" si="41"/>
        <v>#N/A</v>
      </c>
      <c r="B2674" s="11" t="e">
        <f>VLOOKUP(C2674,'Summation Index'!$A$2:$B$9956,2,FALSE)</f>
        <v>#N/A</v>
      </c>
      <c r="O2674" s="48"/>
      <c r="P2674" s="48"/>
    </row>
    <row r="2675" spans="1:16">
      <c r="A2675" s="11" t="e">
        <f t="shared" si="41"/>
        <v>#N/A</v>
      </c>
      <c r="B2675" s="11" t="e">
        <f>VLOOKUP(C2675,'Summation Index'!$A$2:$B$9956,2,FALSE)</f>
        <v>#N/A</v>
      </c>
      <c r="O2675" s="48"/>
      <c r="P2675" s="48"/>
    </row>
    <row r="2676" spans="1:16">
      <c r="A2676" s="11" t="e">
        <f t="shared" si="41"/>
        <v>#N/A</v>
      </c>
      <c r="B2676" s="11" t="e">
        <f>VLOOKUP(C2676,'Summation Index'!$A$2:$B$9956,2,FALSE)</f>
        <v>#N/A</v>
      </c>
      <c r="O2676" s="48"/>
      <c r="P2676" s="48"/>
    </row>
    <row r="2677" spans="1:16">
      <c r="A2677" s="11" t="e">
        <f t="shared" si="41"/>
        <v>#N/A</v>
      </c>
      <c r="B2677" s="11" t="e">
        <f>VLOOKUP(C2677,'Summation Index'!$A$2:$B$9956,2,FALSE)</f>
        <v>#N/A</v>
      </c>
      <c r="O2677" s="48"/>
      <c r="P2677" s="48"/>
    </row>
    <row r="2678" spans="1:16">
      <c r="A2678" s="11" t="e">
        <f t="shared" si="41"/>
        <v>#N/A</v>
      </c>
      <c r="B2678" s="11" t="e">
        <f>VLOOKUP(C2678,'Summation Index'!$A$2:$B$9956,2,FALSE)</f>
        <v>#N/A</v>
      </c>
      <c r="O2678" s="48"/>
      <c r="P2678" s="48"/>
    </row>
    <row r="2679" spans="1:16">
      <c r="A2679" s="11" t="e">
        <f t="shared" si="41"/>
        <v>#N/A</v>
      </c>
      <c r="B2679" s="11" t="e">
        <f>VLOOKUP(C2679,'Summation Index'!$A$2:$B$9956,2,FALSE)</f>
        <v>#N/A</v>
      </c>
      <c r="O2679" s="48"/>
      <c r="P2679" s="48"/>
    </row>
    <row r="2680" spans="1:16">
      <c r="A2680" s="11" t="e">
        <f t="shared" si="41"/>
        <v>#N/A</v>
      </c>
      <c r="B2680" s="11" t="e">
        <f>VLOOKUP(C2680,'Summation Index'!$A$2:$B$9956,2,FALSE)</f>
        <v>#N/A</v>
      </c>
      <c r="O2680" s="48"/>
      <c r="P2680" s="48"/>
    </row>
    <row r="2681" spans="1:16">
      <c r="A2681" s="11" t="e">
        <f t="shared" si="41"/>
        <v>#N/A</v>
      </c>
      <c r="B2681" s="11" t="e">
        <f>VLOOKUP(C2681,'Summation Index'!$A$2:$B$9956,2,FALSE)</f>
        <v>#N/A</v>
      </c>
      <c r="O2681" s="48"/>
      <c r="P2681" s="48"/>
    </row>
    <row r="2682" spans="1:16">
      <c r="A2682" s="11" t="e">
        <f t="shared" si="41"/>
        <v>#N/A</v>
      </c>
      <c r="B2682" s="11" t="e">
        <f>VLOOKUP(C2682,'Summation Index'!$A$2:$B$9956,2,FALSE)</f>
        <v>#N/A</v>
      </c>
      <c r="O2682" s="48"/>
      <c r="P2682" s="48"/>
    </row>
    <row r="2683" spans="1:16">
      <c r="A2683" s="11" t="e">
        <f t="shared" si="41"/>
        <v>#N/A</v>
      </c>
      <c r="B2683" s="11" t="e">
        <f>VLOOKUP(C2683,'Summation Index'!$A$2:$B$9956,2,FALSE)</f>
        <v>#N/A</v>
      </c>
      <c r="O2683" s="48"/>
      <c r="P2683" s="48"/>
    </row>
    <row r="2684" spans="1:16">
      <c r="A2684" s="11" t="e">
        <f t="shared" si="41"/>
        <v>#N/A</v>
      </c>
      <c r="B2684" s="11" t="e">
        <f>VLOOKUP(C2684,'Summation Index'!$A$2:$B$9956,2,FALSE)</f>
        <v>#N/A</v>
      </c>
      <c r="O2684" s="48"/>
      <c r="P2684" s="48"/>
    </row>
    <row r="2685" spans="1:16">
      <c r="A2685" s="11" t="e">
        <f t="shared" si="41"/>
        <v>#N/A</v>
      </c>
      <c r="B2685" s="11" t="e">
        <f>VLOOKUP(C2685,'Summation Index'!$A$2:$B$9956,2,FALSE)</f>
        <v>#N/A</v>
      </c>
      <c r="O2685" s="48"/>
      <c r="P2685" s="48"/>
    </row>
    <row r="2686" spans="1:16">
      <c r="A2686" s="11" t="e">
        <f t="shared" si="41"/>
        <v>#N/A</v>
      </c>
      <c r="B2686" s="11" t="e">
        <f>VLOOKUP(C2686,'Summation Index'!$A$2:$B$9956,2,FALSE)</f>
        <v>#N/A</v>
      </c>
      <c r="O2686" s="48"/>
      <c r="P2686" s="48"/>
    </row>
    <row r="2687" spans="1:16">
      <c r="A2687" s="11" t="e">
        <f t="shared" si="41"/>
        <v>#N/A</v>
      </c>
      <c r="B2687" s="11" t="e">
        <f>VLOOKUP(C2687,'Summation Index'!$A$2:$B$9956,2,FALSE)</f>
        <v>#N/A</v>
      </c>
      <c r="O2687" s="48"/>
      <c r="P2687" s="48"/>
    </row>
    <row r="2688" spans="1:16">
      <c r="A2688" s="11" t="e">
        <f t="shared" si="41"/>
        <v>#N/A</v>
      </c>
      <c r="B2688" s="11" t="e">
        <f>VLOOKUP(C2688,'Summation Index'!$A$2:$B$9956,2,FALSE)</f>
        <v>#N/A</v>
      </c>
      <c r="O2688" s="48"/>
      <c r="P2688" s="48"/>
    </row>
    <row r="2689" spans="1:16">
      <c r="A2689" s="11" t="e">
        <f t="shared" si="41"/>
        <v>#N/A</v>
      </c>
      <c r="B2689" s="11" t="e">
        <f>VLOOKUP(C2689,'Summation Index'!$A$2:$B$9956,2,FALSE)</f>
        <v>#N/A</v>
      </c>
      <c r="O2689" s="48"/>
      <c r="P2689" s="48"/>
    </row>
    <row r="2690" spans="1:16">
      <c r="A2690" s="11" t="e">
        <f t="shared" si="41"/>
        <v>#N/A</v>
      </c>
      <c r="B2690" s="11" t="e">
        <f>VLOOKUP(C2690,'Summation Index'!$A$2:$B$9956,2,FALSE)</f>
        <v>#N/A</v>
      </c>
      <c r="O2690" s="48"/>
      <c r="P2690" s="48"/>
    </row>
    <row r="2691" spans="1:16">
      <c r="A2691" s="11" t="e">
        <f t="shared" si="41"/>
        <v>#N/A</v>
      </c>
      <c r="B2691" s="11" t="e">
        <f>VLOOKUP(C2691,'Summation Index'!$A$2:$B$9956,2,FALSE)</f>
        <v>#N/A</v>
      </c>
      <c r="O2691" s="48"/>
      <c r="P2691" s="48"/>
    </row>
    <row r="2692" spans="1:16">
      <c r="A2692" s="11" t="e">
        <f t="shared" si="41"/>
        <v>#N/A</v>
      </c>
      <c r="B2692" s="11" t="e">
        <f>VLOOKUP(C2692,'Summation Index'!$A$2:$B$9956,2,FALSE)</f>
        <v>#N/A</v>
      </c>
      <c r="O2692" s="48"/>
      <c r="P2692" s="48"/>
    </row>
    <row r="2693" spans="1:16">
      <c r="A2693" s="11" t="e">
        <f t="shared" si="41"/>
        <v>#N/A</v>
      </c>
      <c r="B2693" s="11" t="e">
        <f>VLOOKUP(C2693,'Summation Index'!$A$2:$B$9956,2,FALSE)</f>
        <v>#N/A</v>
      </c>
      <c r="O2693" s="48"/>
      <c r="P2693" s="48"/>
    </row>
    <row r="2694" spans="1:16">
      <c r="A2694" s="11" t="e">
        <f t="shared" si="41"/>
        <v>#N/A</v>
      </c>
      <c r="B2694" s="11" t="e">
        <f>VLOOKUP(C2694,'Summation Index'!$A$2:$B$9956,2,FALSE)</f>
        <v>#N/A</v>
      </c>
      <c r="O2694" s="48"/>
      <c r="P2694" s="48"/>
    </row>
    <row r="2695" spans="1:16">
      <c r="A2695" s="11" t="e">
        <f t="shared" si="41"/>
        <v>#N/A</v>
      </c>
      <c r="B2695" s="11" t="e">
        <f>VLOOKUP(C2695,'Summation Index'!$A$2:$B$9956,2,FALSE)</f>
        <v>#N/A</v>
      </c>
      <c r="O2695" s="48"/>
      <c r="P2695" s="48"/>
    </row>
    <row r="2696" spans="1:16">
      <c r="A2696" s="11" t="e">
        <f t="shared" si="41"/>
        <v>#N/A</v>
      </c>
      <c r="B2696" s="11" t="e">
        <f>VLOOKUP(C2696,'Summation Index'!$A$2:$B$9956,2,FALSE)</f>
        <v>#N/A</v>
      </c>
      <c r="O2696" s="48"/>
      <c r="P2696" s="48"/>
    </row>
    <row r="2697" spans="1:16">
      <c r="A2697" s="11" t="e">
        <f t="shared" si="41"/>
        <v>#N/A</v>
      </c>
      <c r="B2697" s="11" t="e">
        <f>VLOOKUP(C2697,'Summation Index'!$A$2:$B$9956,2,FALSE)</f>
        <v>#N/A</v>
      </c>
      <c r="O2697" s="48"/>
      <c r="P2697" s="48"/>
    </row>
    <row r="2698" spans="1:16">
      <c r="A2698" s="11" t="e">
        <f t="shared" si="41"/>
        <v>#N/A</v>
      </c>
      <c r="B2698" s="11" t="e">
        <f>VLOOKUP(C2698,'Summation Index'!$A$2:$B$9956,2,FALSE)</f>
        <v>#N/A</v>
      </c>
      <c r="O2698" s="48"/>
      <c r="P2698" s="48"/>
    </row>
    <row r="2699" spans="1:16">
      <c r="A2699" s="11" t="e">
        <f t="shared" si="41"/>
        <v>#N/A</v>
      </c>
      <c r="B2699" s="11" t="e">
        <f>VLOOKUP(C2699,'Summation Index'!$A$2:$B$9956,2,FALSE)</f>
        <v>#N/A</v>
      </c>
      <c r="O2699" s="48"/>
      <c r="P2699" s="48"/>
    </row>
    <row r="2700" spans="1:16">
      <c r="A2700" s="11" t="e">
        <f t="shared" si="41"/>
        <v>#N/A</v>
      </c>
      <c r="B2700" s="11" t="e">
        <f>VLOOKUP(C2700,'Summation Index'!$A$2:$B$9956,2,FALSE)</f>
        <v>#N/A</v>
      </c>
      <c r="O2700" s="48"/>
      <c r="P2700" s="48"/>
    </row>
    <row r="2701" spans="1:16">
      <c r="A2701" s="11" t="e">
        <f t="shared" si="41"/>
        <v>#N/A</v>
      </c>
      <c r="B2701" s="11" t="e">
        <f>VLOOKUP(C2701,'Summation Index'!$A$2:$B$9956,2,FALSE)</f>
        <v>#N/A</v>
      </c>
      <c r="O2701" s="48"/>
      <c r="P2701" s="48"/>
    </row>
    <row r="2702" spans="1:16">
      <c r="A2702" s="11" t="e">
        <f t="shared" si="41"/>
        <v>#N/A</v>
      </c>
      <c r="B2702" s="11" t="e">
        <f>VLOOKUP(C2702,'Summation Index'!$A$2:$B$9956,2,FALSE)</f>
        <v>#N/A</v>
      </c>
      <c r="O2702" s="48"/>
      <c r="P2702" s="48"/>
    </row>
    <row r="2703" spans="1:16">
      <c r="A2703" s="11" t="e">
        <f t="shared" ref="A2703:A2766" si="42">B2703&amp;"&amp;"&amp;F2703</f>
        <v>#N/A</v>
      </c>
      <c r="B2703" s="11" t="e">
        <f>VLOOKUP(C2703,'Summation Index'!$A$2:$B$9956,2,FALSE)</f>
        <v>#N/A</v>
      </c>
      <c r="O2703" s="48"/>
      <c r="P2703" s="48"/>
    </row>
    <row r="2704" spans="1:16">
      <c r="A2704" s="11" t="e">
        <f t="shared" si="42"/>
        <v>#N/A</v>
      </c>
      <c r="B2704" s="11" t="e">
        <f>VLOOKUP(C2704,'Summation Index'!$A$2:$B$9956,2,FALSE)</f>
        <v>#N/A</v>
      </c>
      <c r="O2704" s="48"/>
      <c r="P2704" s="48"/>
    </row>
    <row r="2705" spans="1:16">
      <c r="A2705" s="11" t="e">
        <f t="shared" si="42"/>
        <v>#N/A</v>
      </c>
      <c r="B2705" s="11" t="e">
        <f>VLOOKUP(C2705,'Summation Index'!$A$2:$B$9956,2,FALSE)</f>
        <v>#N/A</v>
      </c>
      <c r="O2705" s="48"/>
      <c r="P2705" s="48"/>
    </row>
    <row r="2706" spans="1:16">
      <c r="A2706" s="11" t="e">
        <f t="shared" si="42"/>
        <v>#N/A</v>
      </c>
      <c r="B2706" s="11" t="e">
        <f>VLOOKUP(C2706,'Summation Index'!$A$2:$B$9956,2,FALSE)</f>
        <v>#N/A</v>
      </c>
      <c r="O2706" s="48"/>
      <c r="P2706" s="48"/>
    </row>
    <row r="2707" spans="1:16">
      <c r="A2707" s="11" t="e">
        <f t="shared" si="42"/>
        <v>#N/A</v>
      </c>
      <c r="B2707" s="11" t="e">
        <f>VLOOKUP(C2707,'Summation Index'!$A$2:$B$9956,2,FALSE)</f>
        <v>#N/A</v>
      </c>
      <c r="O2707" s="48"/>
      <c r="P2707" s="48"/>
    </row>
    <row r="2708" spans="1:16">
      <c r="A2708" s="11" t="e">
        <f t="shared" si="42"/>
        <v>#N/A</v>
      </c>
      <c r="B2708" s="11" t="e">
        <f>VLOOKUP(C2708,'Summation Index'!$A$2:$B$9956,2,FALSE)</f>
        <v>#N/A</v>
      </c>
      <c r="O2708" s="48"/>
      <c r="P2708" s="48"/>
    </row>
    <row r="2709" spans="1:16">
      <c r="A2709" s="11" t="e">
        <f t="shared" si="42"/>
        <v>#N/A</v>
      </c>
      <c r="B2709" s="11" t="e">
        <f>VLOOKUP(C2709,'Summation Index'!$A$2:$B$9956,2,FALSE)</f>
        <v>#N/A</v>
      </c>
      <c r="O2709" s="48"/>
      <c r="P2709" s="48"/>
    </row>
    <row r="2710" spans="1:16">
      <c r="A2710" s="11" t="e">
        <f t="shared" si="42"/>
        <v>#N/A</v>
      </c>
      <c r="B2710" s="11" t="e">
        <f>VLOOKUP(C2710,'Summation Index'!$A$2:$B$9956,2,FALSE)</f>
        <v>#N/A</v>
      </c>
      <c r="O2710" s="48"/>
      <c r="P2710" s="48"/>
    </row>
    <row r="2711" spans="1:16">
      <c r="A2711" s="11" t="e">
        <f t="shared" si="42"/>
        <v>#N/A</v>
      </c>
      <c r="B2711" s="11" t="e">
        <f>VLOOKUP(C2711,'Summation Index'!$A$2:$B$9956,2,FALSE)</f>
        <v>#N/A</v>
      </c>
      <c r="O2711" s="48"/>
      <c r="P2711" s="48"/>
    </row>
    <row r="2712" spans="1:16">
      <c r="A2712" s="11" t="e">
        <f t="shared" si="42"/>
        <v>#N/A</v>
      </c>
      <c r="B2712" s="11" t="e">
        <f>VLOOKUP(C2712,'Summation Index'!$A$2:$B$9956,2,FALSE)</f>
        <v>#N/A</v>
      </c>
      <c r="O2712" s="48"/>
      <c r="P2712" s="48"/>
    </row>
    <row r="2713" spans="1:16">
      <c r="A2713" s="11" t="e">
        <f t="shared" si="42"/>
        <v>#N/A</v>
      </c>
      <c r="B2713" s="11" t="e">
        <f>VLOOKUP(C2713,'Summation Index'!$A$2:$B$9956,2,FALSE)</f>
        <v>#N/A</v>
      </c>
      <c r="O2713" s="48"/>
      <c r="P2713" s="48"/>
    </row>
    <row r="2714" spans="1:16">
      <c r="A2714" s="11" t="e">
        <f t="shared" si="42"/>
        <v>#N/A</v>
      </c>
      <c r="B2714" s="11" t="e">
        <f>VLOOKUP(C2714,'Summation Index'!$A$2:$B$9956,2,FALSE)</f>
        <v>#N/A</v>
      </c>
      <c r="O2714" s="48"/>
      <c r="P2714" s="48"/>
    </row>
    <row r="2715" spans="1:16">
      <c r="A2715" s="11" t="e">
        <f t="shared" si="42"/>
        <v>#N/A</v>
      </c>
      <c r="B2715" s="11" t="e">
        <f>VLOOKUP(C2715,'Summation Index'!$A$2:$B$9956,2,FALSE)</f>
        <v>#N/A</v>
      </c>
      <c r="O2715" s="48"/>
      <c r="P2715" s="48"/>
    </row>
    <row r="2716" spans="1:16">
      <c r="A2716" s="11" t="e">
        <f t="shared" si="42"/>
        <v>#N/A</v>
      </c>
      <c r="B2716" s="11" t="e">
        <f>VLOOKUP(C2716,'Summation Index'!$A$2:$B$9956,2,FALSE)</f>
        <v>#N/A</v>
      </c>
      <c r="O2716" s="48"/>
      <c r="P2716" s="48"/>
    </row>
    <row r="2717" spans="1:16">
      <c r="A2717" s="11" t="e">
        <f t="shared" si="42"/>
        <v>#N/A</v>
      </c>
      <c r="B2717" s="11" t="e">
        <f>VLOOKUP(C2717,'Summation Index'!$A$2:$B$9956,2,FALSE)</f>
        <v>#N/A</v>
      </c>
      <c r="O2717" s="48"/>
      <c r="P2717" s="48"/>
    </row>
    <row r="2718" spans="1:16">
      <c r="A2718" s="11" t="e">
        <f t="shared" si="42"/>
        <v>#N/A</v>
      </c>
      <c r="B2718" s="11" t="e">
        <f>VLOOKUP(C2718,'Summation Index'!$A$2:$B$9956,2,FALSE)</f>
        <v>#N/A</v>
      </c>
      <c r="O2718" s="48"/>
      <c r="P2718" s="48"/>
    </row>
    <row r="2719" spans="1:16">
      <c r="A2719" s="11" t="e">
        <f t="shared" si="42"/>
        <v>#N/A</v>
      </c>
      <c r="B2719" s="11" t="e">
        <f>VLOOKUP(C2719,'Summation Index'!$A$2:$B$9956,2,FALSE)</f>
        <v>#N/A</v>
      </c>
      <c r="O2719" s="48"/>
      <c r="P2719" s="48"/>
    </row>
    <row r="2720" spans="1:16">
      <c r="A2720" s="11" t="e">
        <f t="shared" si="42"/>
        <v>#N/A</v>
      </c>
      <c r="B2720" s="11" t="e">
        <f>VLOOKUP(C2720,'Summation Index'!$A$2:$B$9956,2,FALSE)</f>
        <v>#N/A</v>
      </c>
      <c r="O2720" s="48"/>
      <c r="P2720" s="48"/>
    </row>
    <row r="2721" spans="1:16">
      <c r="A2721" s="11" t="e">
        <f t="shared" si="42"/>
        <v>#N/A</v>
      </c>
      <c r="B2721" s="11" t="e">
        <f>VLOOKUP(C2721,'Summation Index'!$A$2:$B$9956,2,FALSE)</f>
        <v>#N/A</v>
      </c>
      <c r="O2721" s="48"/>
      <c r="P2721" s="48"/>
    </row>
    <row r="2722" spans="1:16">
      <c r="A2722" s="11" t="e">
        <f t="shared" si="42"/>
        <v>#N/A</v>
      </c>
      <c r="B2722" s="11" t="e">
        <f>VLOOKUP(C2722,'Summation Index'!$A$2:$B$9956,2,FALSE)</f>
        <v>#N/A</v>
      </c>
      <c r="O2722" s="48"/>
      <c r="P2722" s="48"/>
    </row>
    <row r="2723" spans="1:16">
      <c r="A2723" s="11" t="e">
        <f t="shared" si="42"/>
        <v>#N/A</v>
      </c>
      <c r="B2723" s="11" t="e">
        <f>VLOOKUP(C2723,'Summation Index'!$A$2:$B$9956,2,FALSE)</f>
        <v>#N/A</v>
      </c>
      <c r="O2723" s="48"/>
      <c r="P2723" s="48"/>
    </row>
    <row r="2724" spans="1:16">
      <c r="A2724" s="11" t="e">
        <f t="shared" si="42"/>
        <v>#N/A</v>
      </c>
      <c r="B2724" s="11" t="e">
        <f>VLOOKUP(C2724,'Summation Index'!$A$2:$B$9956,2,FALSE)</f>
        <v>#N/A</v>
      </c>
      <c r="O2724" s="48"/>
      <c r="P2724" s="48"/>
    </row>
    <row r="2725" spans="1:16">
      <c r="A2725" s="11" t="e">
        <f t="shared" si="42"/>
        <v>#N/A</v>
      </c>
      <c r="B2725" s="11" t="e">
        <f>VLOOKUP(C2725,'Summation Index'!$A$2:$B$9956,2,FALSE)</f>
        <v>#N/A</v>
      </c>
      <c r="O2725" s="48"/>
      <c r="P2725" s="48"/>
    </row>
    <row r="2726" spans="1:16">
      <c r="A2726" s="11" t="e">
        <f t="shared" si="42"/>
        <v>#N/A</v>
      </c>
      <c r="B2726" s="11" t="e">
        <f>VLOOKUP(C2726,'Summation Index'!$A$2:$B$9956,2,FALSE)</f>
        <v>#N/A</v>
      </c>
      <c r="O2726" s="48"/>
      <c r="P2726" s="48"/>
    </row>
    <row r="2727" spans="1:16">
      <c r="A2727" s="11" t="e">
        <f t="shared" si="42"/>
        <v>#N/A</v>
      </c>
      <c r="B2727" s="11" t="e">
        <f>VLOOKUP(C2727,'Summation Index'!$A$2:$B$9956,2,FALSE)</f>
        <v>#N/A</v>
      </c>
      <c r="O2727" s="48"/>
      <c r="P2727" s="48"/>
    </row>
    <row r="2728" spans="1:16">
      <c r="A2728" s="11" t="e">
        <f t="shared" si="42"/>
        <v>#N/A</v>
      </c>
      <c r="B2728" s="11" t="e">
        <f>VLOOKUP(C2728,'Summation Index'!$A$2:$B$9956,2,FALSE)</f>
        <v>#N/A</v>
      </c>
      <c r="O2728" s="48"/>
      <c r="P2728" s="48"/>
    </row>
    <row r="2729" spans="1:16">
      <c r="A2729" s="11" t="e">
        <f t="shared" si="42"/>
        <v>#N/A</v>
      </c>
      <c r="B2729" s="11" t="e">
        <f>VLOOKUP(C2729,'Summation Index'!$A$2:$B$9956,2,FALSE)</f>
        <v>#N/A</v>
      </c>
      <c r="O2729" s="48"/>
      <c r="P2729" s="48"/>
    </row>
    <row r="2730" spans="1:16">
      <c r="A2730" s="11" t="e">
        <f t="shared" si="42"/>
        <v>#N/A</v>
      </c>
      <c r="B2730" s="11" t="e">
        <f>VLOOKUP(C2730,'Summation Index'!$A$2:$B$9956,2,FALSE)</f>
        <v>#N/A</v>
      </c>
      <c r="O2730" s="48"/>
      <c r="P2730" s="48"/>
    </row>
    <row r="2731" spans="1:16">
      <c r="A2731" s="11" t="e">
        <f t="shared" si="42"/>
        <v>#N/A</v>
      </c>
      <c r="B2731" s="11" t="e">
        <f>VLOOKUP(C2731,'Summation Index'!$A$2:$B$9956,2,FALSE)</f>
        <v>#N/A</v>
      </c>
      <c r="O2731" s="48"/>
      <c r="P2731" s="48"/>
    </row>
    <row r="2732" spans="1:16">
      <c r="A2732" s="11" t="e">
        <f t="shared" si="42"/>
        <v>#N/A</v>
      </c>
      <c r="B2732" s="11" t="e">
        <f>VLOOKUP(C2732,'Summation Index'!$A$2:$B$9956,2,FALSE)</f>
        <v>#N/A</v>
      </c>
      <c r="O2732" s="48"/>
      <c r="P2732" s="48"/>
    </row>
    <row r="2733" spans="1:16">
      <c r="A2733" s="11" t="e">
        <f t="shared" si="42"/>
        <v>#N/A</v>
      </c>
      <c r="B2733" s="11" t="e">
        <f>VLOOKUP(C2733,'Summation Index'!$A$2:$B$9956,2,FALSE)</f>
        <v>#N/A</v>
      </c>
      <c r="O2733" s="48"/>
      <c r="P2733" s="48"/>
    </row>
    <row r="2734" spans="1:16">
      <c r="A2734" s="11" t="e">
        <f t="shared" si="42"/>
        <v>#N/A</v>
      </c>
      <c r="B2734" s="11" t="e">
        <f>VLOOKUP(C2734,'Summation Index'!$A$2:$B$9956,2,FALSE)</f>
        <v>#N/A</v>
      </c>
      <c r="O2734" s="48"/>
      <c r="P2734" s="48"/>
    </row>
    <row r="2735" spans="1:16">
      <c r="A2735" s="11" t="e">
        <f t="shared" si="42"/>
        <v>#N/A</v>
      </c>
      <c r="B2735" s="11" t="e">
        <f>VLOOKUP(C2735,'Summation Index'!$A$2:$B$9956,2,FALSE)</f>
        <v>#N/A</v>
      </c>
      <c r="O2735" s="48"/>
      <c r="P2735" s="48"/>
    </row>
    <row r="2736" spans="1:16">
      <c r="A2736" s="11" t="e">
        <f t="shared" si="42"/>
        <v>#N/A</v>
      </c>
      <c r="B2736" s="11" t="e">
        <f>VLOOKUP(C2736,'Summation Index'!$A$2:$B$9956,2,FALSE)</f>
        <v>#N/A</v>
      </c>
      <c r="O2736" s="48"/>
      <c r="P2736" s="48"/>
    </row>
    <row r="2737" spans="1:16">
      <c r="A2737" s="11" t="e">
        <f t="shared" si="42"/>
        <v>#N/A</v>
      </c>
      <c r="B2737" s="11" t="e">
        <f>VLOOKUP(C2737,'Summation Index'!$A$2:$B$9956,2,FALSE)</f>
        <v>#N/A</v>
      </c>
      <c r="O2737" s="48"/>
      <c r="P2737" s="48"/>
    </row>
    <row r="2738" spans="1:16">
      <c r="A2738" s="11" t="e">
        <f t="shared" si="42"/>
        <v>#N/A</v>
      </c>
      <c r="B2738" s="11" t="e">
        <f>VLOOKUP(C2738,'Summation Index'!$A$2:$B$9956,2,FALSE)</f>
        <v>#N/A</v>
      </c>
      <c r="O2738" s="48"/>
      <c r="P2738" s="48"/>
    </row>
    <row r="2739" spans="1:16">
      <c r="A2739" s="11" t="e">
        <f t="shared" si="42"/>
        <v>#N/A</v>
      </c>
      <c r="B2739" s="11" t="e">
        <f>VLOOKUP(C2739,'Summation Index'!$A$2:$B$9956,2,FALSE)</f>
        <v>#N/A</v>
      </c>
      <c r="O2739" s="48"/>
      <c r="P2739" s="48"/>
    </row>
    <row r="2740" spans="1:16">
      <c r="A2740" s="11" t="e">
        <f t="shared" si="42"/>
        <v>#N/A</v>
      </c>
      <c r="B2740" s="11" t="e">
        <f>VLOOKUP(C2740,'Summation Index'!$A$2:$B$9956,2,FALSE)</f>
        <v>#N/A</v>
      </c>
      <c r="O2740" s="48"/>
      <c r="P2740" s="48"/>
    </row>
    <row r="2741" spans="1:16">
      <c r="A2741" s="11" t="e">
        <f t="shared" si="42"/>
        <v>#N/A</v>
      </c>
      <c r="B2741" s="11" t="e">
        <f>VLOOKUP(C2741,'Summation Index'!$A$2:$B$9956,2,FALSE)</f>
        <v>#N/A</v>
      </c>
      <c r="O2741" s="48"/>
      <c r="P2741" s="48"/>
    </row>
    <row r="2742" spans="1:16">
      <c r="A2742" s="11" t="e">
        <f t="shared" si="42"/>
        <v>#N/A</v>
      </c>
      <c r="B2742" s="11" t="e">
        <f>VLOOKUP(C2742,'Summation Index'!$A$2:$B$9956,2,FALSE)</f>
        <v>#N/A</v>
      </c>
      <c r="O2742" s="48"/>
      <c r="P2742" s="48"/>
    </row>
    <row r="2743" spans="1:16">
      <c r="A2743" s="11" t="e">
        <f t="shared" si="42"/>
        <v>#N/A</v>
      </c>
      <c r="B2743" s="11" t="e">
        <f>VLOOKUP(C2743,'Summation Index'!$A$2:$B$9956,2,FALSE)</f>
        <v>#N/A</v>
      </c>
      <c r="O2743" s="48"/>
      <c r="P2743" s="48"/>
    </row>
    <row r="2744" spans="1:16">
      <c r="A2744" s="11" t="e">
        <f t="shared" si="42"/>
        <v>#N/A</v>
      </c>
      <c r="B2744" s="11" t="e">
        <f>VLOOKUP(C2744,'Summation Index'!$A$2:$B$9956,2,FALSE)</f>
        <v>#N/A</v>
      </c>
      <c r="O2744" s="48"/>
      <c r="P2744" s="48"/>
    </row>
    <row r="2745" spans="1:16">
      <c r="A2745" s="11" t="e">
        <f t="shared" si="42"/>
        <v>#N/A</v>
      </c>
      <c r="B2745" s="11" t="e">
        <f>VLOOKUP(C2745,'Summation Index'!$A$2:$B$9956,2,FALSE)</f>
        <v>#N/A</v>
      </c>
      <c r="O2745" s="48"/>
      <c r="P2745" s="48"/>
    </row>
    <row r="2746" spans="1:16">
      <c r="A2746" s="11" t="e">
        <f t="shared" si="42"/>
        <v>#N/A</v>
      </c>
      <c r="B2746" s="11" t="e">
        <f>VLOOKUP(C2746,'Summation Index'!$A$2:$B$9956,2,FALSE)</f>
        <v>#N/A</v>
      </c>
      <c r="O2746" s="48"/>
      <c r="P2746" s="48"/>
    </row>
    <row r="2747" spans="1:16">
      <c r="A2747" s="11" t="e">
        <f t="shared" si="42"/>
        <v>#N/A</v>
      </c>
      <c r="B2747" s="11" t="e">
        <f>VLOOKUP(C2747,'Summation Index'!$A$2:$B$9956,2,FALSE)</f>
        <v>#N/A</v>
      </c>
      <c r="O2747" s="48"/>
      <c r="P2747" s="48"/>
    </row>
    <row r="2748" spans="1:16">
      <c r="A2748" s="11" t="e">
        <f t="shared" si="42"/>
        <v>#N/A</v>
      </c>
      <c r="B2748" s="11" t="e">
        <f>VLOOKUP(C2748,'Summation Index'!$A$2:$B$9956,2,FALSE)</f>
        <v>#N/A</v>
      </c>
      <c r="O2748" s="48"/>
      <c r="P2748" s="48"/>
    </row>
    <row r="2749" spans="1:16">
      <c r="A2749" s="11" t="e">
        <f t="shared" si="42"/>
        <v>#N/A</v>
      </c>
      <c r="B2749" s="11" t="e">
        <f>VLOOKUP(C2749,'Summation Index'!$A$2:$B$9956,2,FALSE)</f>
        <v>#N/A</v>
      </c>
      <c r="O2749" s="48"/>
      <c r="P2749" s="48"/>
    </row>
    <row r="2750" spans="1:16">
      <c r="A2750" s="11" t="e">
        <f t="shared" si="42"/>
        <v>#N/A</v>
      </c>
      <c r="B2750" s="11" t="e">
        <f>VLOOKUP(C2750,'Summation Index'!$A$2:$B$9956,2,FALSE)</f>
        <v>#N/A</v>
      </c>
      <c r="O2750" s="48"/>
      <c r="P2750" s="48"/>
    </row>
    <row r="2751" spans="1:16">
      <c r="A2751" s="11" t="e">
        <f t="shared" si="42"/>
        <v>#N/A</v>
      </c>
      <c r="B2751" s="11" t="e">
        <f>VLOOKUP(C2751,'Summation Index'!$A$2:$B$9956,2,FALSE)</f>
        <v>#N/A</v>
      </c>
      <c r="O2751" s="48"/>
      <c r="P2751" s="48"/>
    </row>
    <row r="2752" spans="1:16">
      <c r="A2752" s="11" t="e">
        <f t="shared" si="42"/>
        <v>#N/A</v>
      </c>
      <c r="B2752" s="11" t="e">
        <f>VLOOKUP(C2752,'Summation Index'!$A$2:$B$9956,2,FALSE)</f>
        <v>#N/A</v>
      </c>
      <c r="O2752" s="48"/>
      <c r="P2752" s="48"/>
    </row>
    <row r="2753" spans="1:16">
      <c r="A2753" s="11" t="e">
        <f t="shared" si="42"/>
        <v>#N/A</v>
      </c>
      <c r="B2753" s="11" t="e">
        <f>VLOOKUP(C2753,'Summation Index'!$A$2:$B$9956,2,FALSE)</f>
        <v>#N/A</v>
      </c>
      <c r="O2753" s="48"/>
      <c r="P2753" s="48"/>
    </row>
    <row r="2754" spans="1:16">
      <c r="A2754" s="11" t="e">
        <f t="shared" si="42"/>
        <v>#N/A</v>
      </c>
      <c r="B2754" s="11" t="e">
        <f>VLOOKUP(C2754,'Summation Index'!$A$2:$B$9956,2,FALSE)</f>
        <v>#N/A</v>
      </c>
      <c r="O2754" s="48"/>
      <c r="P2754" s="48"/>
    </row>
    <row r="2755" spans="1:16">
      <c r="A2755" s="11" t="e">
        <f t="shared" si="42"/>
        <v>#N/A</v>
      </c>
      <c r="B2755" s="11" t="e">
        <f>VLOOKUP(C2755,'Summation Index'!$A$2:$B$9956,2,FALSE)</f>
        <v>#N/A</v>
      </c>
      <c r="O2755" s="48"/>
      <c r="P2755" s="48"/>
    </row>
    <row r="2756" spans="1:16">
      <c r="A2756" s="11" t="e">
        <f t="shared" si="42"/>
        <v>#N/A</v>
      </c>
      <c r="B2756" s="11" t="e">
        <f>VLOOKUP(C2756,'Summation Index'!$A$2:$B$9956,2,FALSE)</f>
        <v>#N/A</v>
      </c>
      <c r="O2756" s="48"/>
      <c r="P2756" s="48"/>
    </row>
    <row r="2757" spans="1:16">
      <c r="A2757" s="11" t="e">
        <f t="shared" si="42"/>
        <v>#N/A</v>
      </c>
      <c r="B2757" s="11" t="e">
        <f>VLOOKUP(C2757,'Summation Index'!$A$2:$B$9956,2,FALSE)</f>
        <v>#N/A</v>
      </c>
      <c r="O2757" s="48"/>
      <c r="P2757" s="48"/>
    </row>
    <row r="2758" spans="1:16">
      <c r="A2758" s="11" t="e">
        <f t="shared" si="42"/>
        <v>#N/A</v>
      </c>
      <c r="B2758" s="11" t="e">
        <f>VLOOKUP(C2758,'Summation Index'!$A$2:$B$9956,2,FALSE)</f>
        <v>#N/A</v>
      </c>
      <c r="O2758" s="48"/>
      <c r="P2758" s="48"/>
    </row>
    <row r="2759" spans="1:16">
      <c r="A2759" s="11" t="e">
        <f t="shared" si="42"/>
        <v>#N/A</v>
      </c>
      <c r="B2759" s="11" t="e">
        <f>VLOOKUP(C2759,'Summation Index'!$A$2:$B$9956,2,FALSE)</f>
        <v>#N/A</v>
      </c>
      <c r="O2759" s="48"/>
      <c r="P2759" s="48"/>
    </row>
    <row r="2760" spans="1:16">
      <c r="A2760" s="11" t="e">
        <f t="shared" si="42"/>
        <v>#N/A</v>
      </c>
      <c r="B2760" s="11" t="e">
        <f>VLOOKUP(C2760,'Summation Index'!$A$2:$B$9956,2,FALSE)</f>
        <v>#N/A</v>
      </c>
      <c r="O2760" s="48"/>
      <c r="P2760" s="48"/>
    </row>
    <row r="2761" spans="1:16">
      <c r="A2761" s="11" t="e">
        <f t="shared" si="42"/>
        <v>#N/A</v>
      </c>
      <c r="B2761" s="11" t="e">
        <f>VLOOKUP(C2761,'Summation Index'!$A$2:$B$9956,2,FALSE)</f>
        <v>#N/A</v>
      </c>
      <c r="O2761" s="48"/>
      <c r="P2761" s="48"/>
    </row>
    <row r="2762" spans="1:16">
      <c r="A2762" s="11" t="e">
        <f t="shared" si="42"/>
        <v>#N/A</v>
      </c>
      <c r="B2762" s="11" t="e">
        <f>VLOOKUP(C2762,'Summation Index'!$A$2:$B$9956,2,FALSE)</f>
        <v>#N/A</v>
      </c>
      <c r="O2762" s="48"/>
      <c r="P2762" s="48"/>
    </row>
    <row r="2763" spans="1:16">
      <c r="A2763" s="11" t="e">
        <f t="shared" si="42"/>
        <v>#N/A</v>
      </c>
      <c r="B2763" s="11" t="e">
        <f>VLOOKUP(C2763,'Summation Index'!$A$2:$B$9956,2,FALSE)</f>
        <v>#N/A</v>
      </c>
      <c r="O2763" s="48"/>
      <c r="P2763" s="48"/>
    </row>
    <row r="2764" spans="1:16">
      <c r="A2764" s="11" t="e">
        <f t="shared" si="42"/>
        <v>#N/A</v>
      </c>
      <c r="B2764" s="11" t="e">
        <f>VLOOKUP(C2764,'Summation Index'!$A$2:$B$9956,2,FALSE)</f>
        <v>#N/A</v>
      </c>
      <c r="O2764" s="48"/>
      <c r="P2764" s="48"/>
    </row>
    <row r="2765" spans="1:16">
      <c r="A2765" s="11" t="e">
        <f t="shared" si="42"/>
        <v>#N/A</v>
      </c>
      <c r="B2765" s="11" t="e">
        <f>VLOOKUP(C2765,'Summation Index'!$A$2:$B$9956,2,FALSE)</f>
        <v>#N/A</v>
      </c>
      <c r="O2765" s="48"/>
      <c r="P2765" s="48"/>
    </row>
    <row r="2766" spans="1:16">
      <c r="A2766" s="11" t="e">
        <f t="shared" si="42"/>
        <v>#N/A</v>
      </c>
      <c r="B2766" s="11" t="e">
        <f>VLOOKUP(C2766,'Summation Index'!$A$2:$B$9956,2,FALSE)</f>
        <v>#N/A</v>
      </c>
      <c r="O2766" s="48"/>
      <c r="P2766" s="48"/>
    </row>
    <row r="2767" spans="1:16">
      <c r="A2767" s="11" t="e">
        <f t="shared" ref="A2767:A2830" si="43">B2767&amp;"&amp;"&amp;F2767</f>
        <v>#N/A</v>
      </c>
      <c r="B2767" s="11" t="e">
        <f>VLOOKUP(C2767,'Summation Index'!$A$2:$B$9956,2,FALSE)</f>
        <v>#N/A</v>
      </c>
      <c r="O2767" s="48"/>
      <c r="P2767" s="48"/>
    </row>
    <row r="2768" spans="1:16">
      <c r="A2768" s="11" t="e">
        <f t="shared" si="43"/>
        <v>#N/A</v>
      </c>
      <c r="B2768" s="11" t="e">
        <f>VLOOKUP(C2768,'Summation Index'!$A$2:$B$9956,2,FALSE)</f>
        <v>#N/A</v>
      </c>
      <c r="O2768" s="48"/>
      <c r="P2768" s="48"/>
    </row>
    <row r="2769" spans="1:16">
      <c r="A2769" s="11" t="e">
        <f t="shared" si="43"/>
        <v>#N/A</v>
      </c>
      <c r="B2769" s="11" t="e">
        <f>VLOOKUP(C2769,'Summation Index'!$A$2:$B$9956,2,FALSE)</f>
        <v>#N/A</v>
      </c>
      <c r="O2769" s="48"/>
      <c r="P2769" s="48"/>
    </row>
    <row r="2770" spans="1:16">
      <c r="A2770" s="11" t="e">
        <f t="shared" si="43"/>
        <v>#N/A</v>
      </c>
      <c r="B2770" s="11" t="e">
        <f>VLOOKUP(C2770,'Summation Index'!$A$2:$B$9956,2,FALSE)</f>
        <v>#N/A</v>
      </c>
      <c r="O2770" s="48"/>
      <c r="P2770" s="48"/>
    </row>
    <row r="2771" spans="1:16">
      <c r="A2771" s="11" t="e">
        <f t="shared" si="43"/>
        <v>#N/A</v>
      </c>
      <c r="B2771" s="11" t="e">
        <f>VLOOKUP(C2771,'Summation Index'!$A$2:$B$9956,2,FALSE)</f>
        <v>#N/A</v>
      </c>
      <c r="O2771" s="48"/>
      <c r="P2771" s="48"/>
    </row>
    <row r="2772" spans="1:16">
      <c r="A2772" s="11" t="e">
        <f t="shared" si="43"/>
        <v>#N/A</v>
      </c>
      <c r="B2772" s="11" t="e">
        <f>VLOOKUP(C2772,'Summation Index'!$A$2:$B$9956,2,FALSE)</f>
        <v>#N/A</v>
      </c>
      <c r="O2772" s="48"/>
      <c r="P2772" s="48"/>
    </row>
    <row r="2773" spans="1:16">
      <c r="A2773" s="11" t="e">
        <f t="shared" si="43"/>
        <v>#N/A</v>
      </c>
      <c r="B2773" s="11" t="e">
        <f>VLOOKUP(C2773,'Summation Index'!$A$2:$B$9956,2,FALSE)</f>
        <v>#N/A</v>
      </c>
      <c r="O2773" s="48"/>
      <c r="P2773" s="48"/>
    </row>
    <row r="2774" spans="1:16">
      <c r="A2774" s="11" t="e">
        <f t="shared" si="43"/>
        <v>#N/A</v>
      </c>
      <c r="B2774" s="11" t="e">
        <f>VLOOKUP(C2774,'Summation Index'!$A$2:$B$9956,2,FALSE)</f>
        <v>#N/A</v>
      </c>
      <c r="O2774" s="48"/>
      <c r="P2774" s="48"/>
    </row>
    <row r="2775" spans="1:16">
      <c r="A2775" s="11" t="e">
        <f t="shared" si="43"/>
        <v>#N/A</v>
      </c>
      <c r="B2775" s="11" t="e">
        <f>VLOOKUP(C2775,'Summation Index'!$A$2:$B$9956,2,FALSE)</f>
        <v>#N/A</v>
      </c>
      <c r="O2775" s="48"/>
      <c r="P2775" s="48"/>
    </row>
    <row r="2776" spans="1:16">
      <c r="A2776" s="11" t="e">
        <f t="shared" si="43"/>
        <v>#N/A</v>
      </c>
      <c r="B2776" s="11" t="e">
        <f>VLOOKUP(C2776,'Summation Index'!$A$2:$B$9956,2,FALSE)</f>
        <v>#N/A</v>
      </c>
      <c r="O2776" s="48"/>
      <c r="P2776" s="48"/>
    </row>
    <row r="2777" spans="1:16">
      <c r="A2777" s="11" t="e">
        <f t="shared" si="43"/>
        <v>#N/A</v>
      </c>
      <c r="B2777" s="11" t="e">
        <f>VLOOKUP(C2777,'Summation Index'!$A$2:$B$9956,2,FALSE)</f>
        <v>#N/A</v>
      </c>
      <c r="O2777" s="48"/>
      <c r="P2777" s="48"/>
    </row>
    <row r="2778" spans="1:16">
      <c r="A2778" s="11" t="e">
        <f t="shared" si="43"/>
        <v>#N/A</v>
      </c>
      <c r="B2778" s="11" t="e">
        <f>VLOOKUP(C2778,'Summation Index'!$A$2:$B$9956,2,FALSE)</f>
        <v>#N/A</v>
      </c>
      <c r="O2778" s="48"/>
      <c r="P2778" s="48"/>
    </row>
    <row r="2779" spans="1:16">
      <c r="A2779" s="11" t="e">
        <f t="shared" si="43"/>
        <v>#N/A</v>
      </c>
      <c r="B2779" s="11" t="e">
        <f>VLOOKUP(C2779,'Summation Index'!$A$2:$B$9956,2,FALSE)</f>
        <v>#N/A</v>
      </c>
      <c r="O2779" s="48"/>
      <c r="P2779" s="48"/>
    </row>
    <row r="2780" spans="1:16">
      <c r="A2780" s="11" t="e">
        <f t="shared" si="43"/>
        <v>#N/A</v>
      </c>
      <c r="B2780" s="11" t="e">
        <f>VLOOKUP(C2780,'Summation Index'!$A$2:$B$9956,2,FALSE)</f>
        <v>#N/A</v>
      </c>
      <c r="O2780" s="48"/>
      <c r="P2780" s="48"/>
    </row>
    <row r="2781" spans="1:16">
      <c r="A2781" s="11" t="e">
        <f t="shared" si="43"/>
        <v>#N/A</v>
      </c>
      <c r="B2781" s="11" t="e">
        <f>VLOOKUP(C2781,'Summation Index'!$A$2:$B$9956,2,FALSE)</f>
        <v>#N/A</v>
      </c>
      <c r="O2781" s="48"/>
      <c r="P2781" s="48"/>
    </row>
    <row r="2782" spans="1:16">
      <c r="A2782" s="11" t="e">
        <f t="shared" si="43"/>
        <v>#N/A</v>
      </c>
      <c r="B2782" s="11" t="e">
        <f>VLOOKUP(C2782,'Summation Index'!$A$2:$B$9956,2,FALSE)</f>
        <v>#N/A</v>
      </c>
      <c r="O2782" s="48"/>
      <c r="P2782" s="48"/>
    </row>
    <row r="2783" spans="1:16">
      <c r="A2783" s="11" t="e">
        <f t="shared" si="43"/>
        <v>#N/A</v>
      </c>
      <c r="B2783" s="11" t="e">
        <f>VLOOKUP(C2783,'Summation Index'!$A$2:$B$9956,2,FALSE)</f>
        <v>#N/A</v>
      </c>
      <c r="O2783" s="48"/>
      <c r="P2783" s="48"/>
    </row>
    <row r="2784" spans="1:16">
      <c r="A2784" s="11" t="e">
        <f t="shared" si="43"/>
        <v>#N/A</v>
      </c>
      <c r="B2784" s="11" t="e">
        <f>VLOOKUP(C2784,'Summation Index'!$A$2:$B$9956,2,FALSE)</f>
        <v>#N/A</v>
      </c>
      <c r="O2784" s="48"/>
      <c r="P2784" s="48"/>
    </row>
    <row r="2785" spans="1:16">
      <c r="A2785" s="11" t="e">
        <f t="shared" si="43"/>
        <v>#N/A</v>
      </c>
      <c r="B2785" s="11" t="e">
        <f>VLOOKUP(C2785,'Summation Index'!$A$2:$B$9956,2,FALSE)</f>
        <v>#N/A</v>
      </c>
      <c r="O2785" s="48"/>
      <c r="P2785" s="48"/>
    </row>
    <row r="2786" spans="1:16">
      <c r="A2786" s="11" t="e">
        <f t="shared" si="43"/>
        <v>#N/A</v>
      </c>
      <c r="B2786" s="11" t="e">
        <f>VLOOKUP(C2786,'Summation Index'!$A$2:$B$9956,2,FALSE)</f>
        <v>#N/A</v>
      </c>
      <c r="O2786" s="48"/>
      <c r="P2786" s="48"/>
    </row>
    <row r="2787" spans="1:16">
      <c r="A2787" s="11" t="e">
        <f t="shared" si="43"/>
        <v>#N/A</v>
      </c>
      <c r="B2787" s="11" t="e">
        <f>VLOOKUP(C2787,'Summation Index'!$A$2:$B$9956,2,FALSE)</f>
        <v>#N/A</v>
      </c>
      <c r="O2787" s="48"/>
      <c r="P2787" s="48"/>
    </row>
    <row r="2788" spans="1:16">
      <c r="A2788" s="11" t="e">
        <f t="shared" si="43"/>
        <v>#N/A</v>
      </c>
      <c r="B2788" s="11" t="e">
        <f>VLOOKUP(C2788,'Summation Index'!$A$2:$B$9956,2,FALSE)</f>
        <v>#N/A</v>
      </c>
      <c r="O2788" s="48"/>
      <c r="P2788" s="48"/>
    </row>
    <row r="2789" spans="1:16">
      <c r="A2789" s="11" t="e">
        <f t="shared" si="43"/>
        <v>#N/A</v>
      </c>
      <c r="B2789" s="11" t="e">
        <f>VLOOKUP(C2789,'Summation Index'!$A$2:$B$9956,2,FALSE)</f>
        <v>#N/A</v>
      </c>
      <c r="O2789" s="48"/>
      <c r="P2789" s="48"/>
    </row>
    <row r="2790" spans="1:16">
      <c r="A2790" s="11" t="e">
        <f t="shared" si="43"/>
        <v>#N/A</v>
      </c>
      <c r="B2790" s="11" t="e">
        <f>VLOOKUP(C2790,'Summation Index'!$A$2:$B$9956,2,FALSE)</f>
        <v>#N/A</v>
      </c>
      <c r="O2790" s="48"/>
      <c r="P2790" s="48"/>
    </row>
    <row r="2791" spans="1:16">
      <c r="A2791" s="11" t="e">
        <f t="shared" si="43"/>
        <v>#N/A</v>
      </c>
      <c r="B2791" s="11" t="e">
        <f>VLOOKUP(C2791,'Summation Index'!$A$2:$B$9956,2,FALSE)</f>
        <v>#N/A</v>
      </c>
      <c r="O2791" s="48"/>
      <c r="P2791" s="48"/>
    </row>
    <row r="2792" spans="1:16">
      <c r="A2792" s="11" t="e">
        <f t="shared" si="43"/>
        <v>#N/A</v>
      </c>
      <c r="B2792" s="11" t="e">
        <f>VLOOKUP(C2792,'Summation Index'!$A$2:$B$9956,2,FALSE)</f>
        <v>#N/A</v>
      </c>
      <c r="O2792" s="48"/>
      <c r="P2792" s="48"/>
    </row>
    <row r="2793" spans="1:16">
      <c r="A2793" s="11" t="e">
        <f t="shared" si="43"/>
        <v>#N/A</v>
      </c>
      <c r="B2793" s="11" t="e">
        <f>VLOOKUP(C2793,'Summation Index'!$A$2:$B$9956,2,FALSE)</f>
        <v>#N/A</v>
      </c>
      <c r="O2793" s="48"/>
      <c r="P2793" s="48"/>
    </row>
    <row r="2794" spans="1:16">
      <c r="A2794" s="11" t="e">
        <f t="shared" si="43"/>
        <v>#N/A</v>
      </c>
      <c r="B2794" s="11" t="e">
        <f>VLOOKUP(C2794,'Summation Index'!$A$2:$B$9956,2,FALSE)</f>
        <v>#N/A</v>
      </c>
      <c r="O2794" s="48"/>
      <c r="P2794" s="48"/>
    </row>
    <row r="2795" spans="1:16">
      <c r="A2795" s="11" t="e">
        <f t="shared" si="43"/>
        <v>#N/A</v>
      </c>
      <c r="B2795" s="11" t="e">
        <f>VLOOKUP(C2795,'Summation Index'!$A$2:$B$9956,2,FALSE)</f>
        <v>#N/A</v>
      </c>
      <c r="O2795" s="48"/>
      <c r="P2795" s="48"/>
    </row>
    <row r="2796" spans="1:16">
      <c r="A2796" s="11" t="e">
        <f t="shared" si="43"/>
        <v>#N/A</v>
      </c>
      <c r="B2796" s="11" t="e">
        <f>VLOOKUP(C2796,'Summation Index'!$A$2:$B$9956,2,FALSE)</f>
        <v>#N/A</v>
      </c>
      <c r="O2796" s="48"/>
      <c r="P2796" s="48"/>
    </row>
    <row r="2797" spans="1:16">
      <c r="A2797" s="11" t="e">
        <f t="shared" si="43"/>
        <v>#N/A</v>
      </c>
      <c r="B2797" s="11" t="e">
        <f>VLOOKUP(C2797,'Summation Index'!$A$2:$B$9956,2,FALSE)</f>
        <v>#N/A</v>
      </c>
      <c r="O2797" s="48"/>
      <c r="P2797" s="48"/>
    </row>
    <row r="2798" spans="1:16">
      <c r="A2798" s="11" t="e">
        <f t="shared" si="43"/>
        <v>#N/A</v>
      </c>
      <c r="B2798" s="11" t="e">
        <f>VLOOKUP(C2798,'Summation Index'!$A$2:$B$9956,2,FALSE)</f>
        <v>#N/A</v>
      </c>
      <c r="O2798" s="48"/>
      <c r="P2798" s="48"/>
    </row>
    <row r="2799" spans="1:16">
      <c r="A2799" s="11" t="e">
        <f t="shared" si="43"/>
        <v>#N/A</v>
      </c>
      <c r="B2799" s="11" t="e">
        <f>VLOOKUP(C2799,'Summation Index'!$A$2:$B$9956,2,FALSE)</f>
        <v>#N/A</v>
      </c>
      <c r="O2799" s="48"/>
      <c r="P2799" s="48"/>
    </row>
    <row r="2800" spans="1:16">
      <c r="A2800" s="11" t="e">
        <f t="shared" si="43"/>
        <v>#N/A</v>
      </c>
      <c r="B2800" s="11" t="e">
        <f>VLOOKUP(C2800,'Summation Index'!$A$2:$B$9956,2,FALSE)</f>
        <v>#N/A</v>
      </c>
      <c r="O2800" s="48"/>
      <c r="P2800" s="48"/>
    </row>
    <row r="2801" spans="1:16">
      <c r="A2801" s="11" t="e">
        <f t="shared" si="43"/>
        <v>#N/A</v>
      </c>
      <c r="B2801" s="11" t="e">
        <f>VLOOKUP(C2801,'Summation Index'!$A$2:$B$9956,2,FALSE)</f>
        <v>#N/A</v>
      </c>
      <c r="O2801" s="48"/>
      <c r="P2801" s="48"/>
    </row>
    <row r="2802" spans="1:16">
      <c r="A2802" s="11" t="e">
        <f t="shared" si="43"/>
        <v>#N/A</v>
      </c>
      <c r="B2802" s="11" t="e">
        <f>VLOOKUP(C2802,'Summation Index'!$A$2:$B$9956,2,FALSE)</f>
        <v>#N/A</v>
      </c>
      <c r="O2802" s="48"/>
      <c r="P2802" s="48"/>
    </row>
    <row r="2803" spans="1:16">
      <c r="A2803" s="11" t="e">
        <f t="shared" si="43"/>
        <v>#N/A</v>
      </c>
      <c r="B2803" s="11" t="e">
        <f>VLOOKUP(C2803,'Summation Index'!$A$2:$B$9956,2,FALSE)</f>
        <v>#N/A</v>
      </c>
      <c r="O2803" s="48"/>
      <c r="P2803" s="48"/>
    </row>
    <row r="2804" spans="1:16">
      <c r="A2804" s="11" t="e">
        <f t="shared" si="43"/>
        <v>#N/A</v>
      </c>
      <c r="B2804" s="11" t="e">
        <f>VLOOKUP(C2804,'Summation Index'!$A$2:$B$9956,2,FALSE)</f>
        <v>#N/A</v>
      </c>
      <c r="O2804" s="48"/>
      <c r="P2804" s="48"/>
    </row>
    <row r="2805" spans="1:16">
      <c r="A2805" s="11" t="e">
        <f t="shared" si="43"/>
        <v>#N/A</v>
      </c>
      <c r="B2805" s="11" t="e">
        <f>VLOOKUP(C2805,'Summation Index'!$A$2:$B$9956,2,FALSE)</f>
        <v>#N/A</v>
      </c>
      <c r="O2805" s="48"/>
      <c r="P2805" s="48"/>
    </row>
    <row r="2806" spans="1:16">
      <c r="A2806" s="11" t="e">
        <f t="shared" si="43"/>
        <v>#N/A</v>
      </c>
      <c r="B2806" s="11" t="e">
        <f>VLOOKUP(C2806,'Summation Index'!$A$2:$B$9956,2,FALSE)</f>
        <v>#N/A</v>
      </c>
      <c r="O2806" s="48"/>
      <c r="P2806" s="48"/>
    </row>
    <row r="2807" spans="1:16">
      <c r="A2807" s="11" t="e">
        <f t="shared" si="43"/>
        <v>#N/A</v>
      </c>
      <c r="B2807" s="11" t="e">
        <f>VLOOKUP(C2807,'Summation Index'!$A$2:$B$9956,2,FALSE)</f>
        <v>#N/A</v>
      </c>
      <c r="O2807" s="48"/>
      <c r="P2807" s="48"/>
    </row>
    <row r="2808" spans="1:16">
      <c r="A2808" s="11" t="e">
        <f t="shared" si="43"/>
        <v>#N/A</v>
      </c>
      <c r="B2808" s="11" t="e">
        <f>VLOOKUP(C2808,'Summation Index'!$A$2:$B$9956,2,FALSE)</f>
        <v>#N/A</v>
      </c>
      <c r="O2808" s="48"/>
      <c r="P2808" s="48"/>
    </row>
    <row r="2809" spans="1:16">
      <c r="A2809" s="11" t="e">
        <f t="shared" si="43"/>
        <v>#N/A</v>
      </c>
      <c r="B2809" s="11" t="e">
        <f>VLOOKUP(C2809,'Summation Index'!$A$2:$B$9956,2,FALSE)</f>
        <v>#N/A</v>
      </c>
      <c r="O2809" s="48"/>
      <c r="P2809" s="48"/>
    </row>
    <row r="2810" spans="1:16">
      <c r="A2810" s="11" t="e">
        <f t="shared" si="43"/>
        <v>#N/A</v>
      </c>
      <c r="B2810" s="11" t="e">
        <f>VLOOKUP(C2810,'Summation Index'!$A$2:$B$9956,2,FALSE)</f>
        <v>#N/A</v>
      </c>
      <c r="O2810" s="48"/>
      <c r="P2810" s="48"/>
    </row>
    <row r="2811" spans="1:16">
      <c r="A2811" s="11" t="e">
        <f t="shared" si="43"/>
        <v>#N/A</v>
      </c>
      <c r="B2811" s="11" t="e">
        <f>VLOOKUP(C2811,'Summation Index'!$A$2:$B$9956,2,FALSE)</f>
        <v>#N/A</v>
      </c>
      <c r="O2811" s="48"/>
      <c r="P2811" s="48"/>
    </row>
    <row r="2812" spans="1:16">
      <c r="A2812" s="11" t="e">
        <f t="shared" si="43"/>
        <v>#N/A</v>
      </c>
      <c r="B2812" s="11" t="e">
        <f>VLOOKUP(C2812,'Summation Index'!$A$2:$B$9956,2,FALSE)</f>
        <v>#N/A</v>
      </c>
      <c r="O2812" s="48"/>
      <c r="P2812" s="48"/>
    </row>
    <row r="2813" spans="1:16">
      <c r="A2813" s="11" t="e">
        <f t="shared" si="43"/>
        <v>#N/A</v>
      </c>
      <c r="B2813" s="11" t="e">
        <f>VLOOKUP(C2813,'Summation Index'!$A$2:$B$9956,2,FALSE)</f>
        <v>#N/A</v>
      </c>
      <c r="O2813" s="48"/>
      <c r="P2813" s="48"/>
    </row>
    <row r="2814" spans="1:16">
      <c r="A2814" s="11" t="e">
        <f t="shared" si="43"/>
        <v>#N/A</v>
      </c>
      <c r="B2814" s="11" t="e">
        <f>VLOOKUP(C2814,'Summation Index'!$A$2:$B$9956,2,FALSE)</f>
        <v>#N/A</v>
      </c>
      <c r="O2814" s="48"/>
      <c r="P2814" s="48"/>
    </row>
    <row r="2815" spans="1:16">
      <c r="A2815" s="11" t="e">
        <f t="shared" si="43"/>
        <v>#N/A</v>
      </c>
      <c r="B2815" s="11" t="e">
        <f>VLOOKUP(C2815,'Summation Index'!$A$2:$B$9956,2,FALSE)</f>
        <v>#N/A</v>
      </c>
      <c r="O2815" s="48"/>
      <c r="P2815" s="48"/>
    </row>
    <row r="2816" spans="1:16">
      <c r="A2816" s="11" t="e">
        <f t="shared" si="43"/>
        <v>#N/A</v>
      </c>
      <c r="B2816" s="11" t="e">
        <f>VLOOKUP(C2816,'Summation Index'!$A$2:$B$9956,2,FALSE)</f>
        <v>#N/A</v>
      </c>
      <c r="O2816" s="48"/>
      <c r="P2816" s="48"/>
    </row>
    <row r="2817" spans="1:16">
      <c r="A2817" s="11" t="e">
        <f t="shared" si="43"/>
        <v>#N/A</v>
      </c>
      <c r="B2817" s="11" t="e">
        <f>VLOOKUP(C2817,'Summation Index'!$A$2:$B$9956,2,FALSE)</f>
        <v>#N/A</v>
      </c>
      <c r="O2817" s="48"/>
      <c r="P2817" s="48"/>
    </row>
    <row r="2818" spans="1:16">
      <c r="A2818" s="11" t="e">
        <f t="shared" si="43"/>
        <v>#N/A</v>
      </c>
      <c r="B2818" s="11" t="e">
        <f>VLOOKUP(C2818,'Summation Index'!$A$2:$B$9956,2,FALSE)</f>
        <v>#N/A</v>
      </c>
      <c r="O2818" s="48"/>
      <c r="P2818" s="48"/>
    </row>
    <row r="2819" spans="1:16">
      <c r="A2819" s="11" t="e">
        <f t="shared" si="43"/>
        <v>#N/A</v>
      </c>
      <c r="B2819" s="11" t="e">
        <f>VLOOKUP(C2819,'Summation Index'!$A$2:$B$9956,2,FALSE)</f>
        <v>#N/A</v>
      </c>
      <c r="O2819" s="48"/>
      <c r="P2819" s="48"/>
    </row>
    <row r="2820" spans="1:16">
      <c r="A2820" s="11" t="e">
        <f t="shared" si="43"/>
        <v>#N/A</v>
      </c>
      <c r="B2820" s="11" t="e">
        <f>VLOOKUP(C2820,'Summation Index'!$A$2:$B$9956,2,FALSE)</f>
        <v>#N/A</v>
      </c>
      <c r="O2820" s="48"/>
      <c r="P2820" s="48"/>
    </row>
    <row r="2821" spans="1:16">
      <c r="A2821" s="11" t="e">
        <f t="shared" si="43"/>
        <v>#N/A</v>
      </c>
      <c r="B2821" s="11" t="e">
        <f>VLOOKUP(C2821,'Summation Index'!$A$2:$B$9956,2,FALSE)</f>
        <v>#N/A</v>
      </c>
      <c r="O2821" s="48"/>
      <c r="P2821" s="48"/>
    </row>
    <row r="2822" spans="1:16">
      <c r="A2822" s="11" t="e">
        <f t="shared" si="43"/>
        <v>#N/A</v>
      </c>
      <c r="B2822" s="11" t="e">
        <f>VLOOKUP(C2822,'Summation Index'!$A$2:$B$9956,2,FALSE)</f>
        <v>#N/A</v>
      </c>
      <c r="O2822" s="48"/>
      <c r="P2822" s="48"/>
    </row>
    <row r="2823" spans="1:16">
      <c r="A2823" s="11" t="e">
        <f t="shared" si="43"/>
        <v>#N/A</v>
      </c>
      <c r="B2823" s="11" t="e">
        <f>VLOOKUP(C2823,'Summation Index'!$A$2:$B$9956,2,FALSE)</f>
        <v>#N/A</v>
      </c>
      <c r="O2823" s="48"/>
      <c r="P2823" s="48"/>
    </row>
    <row r="2824" spans="1:16">
      <c r="A2824" s="11" t="e">
        <f t="shared" si="43"/>
        <v>#N/A</v>
      </c>
      <c r="B2824" s="11" t="e">
        <f>VLOOKUP(C2824,'Summation Index'!$A$2:$B$9956,2,FALSE)</f>
        <v>#N/A</v>
      </c>
      <c r="O2824" s="48"/>
      <c r="P2824" s="48"/>
    </row>
    <row r="2825" spans="1:16">
      <c r="A2825" s="11" t="e">
        <f t="shared" si="43"/>
        <v>#N/A</v>
      </c>
      <c r="B2825" s="11" t="e">
        <f>VLOOKUP(C2825,'Summation Index'!$A$2:$B$9956,2,FALSE)</f>
        <v>#N/A</v>
      </c>
      <c r="O2825" s="48"/>
      <c r="P2825" s="48"/>
    </row>
    <row r="2826" spans="1:16">
      <c r="A2826" s="11" t="e">
        <f t="shared" si="43"/>
        <v>#N/A</v>
      </c>
      <c r="B2826" s="11" t="e">
        <f>VLOOKUP(C2826,'Summation Index'!$A$2:$B$9956,2,FALSE)</f>
        <v>#N/A</v>
      </c>
      <c r="O2826" s="48"/>
      <c r="P2826" s="48"/>
    </row>
    <row r="2827" spans="1:16">
      <c r="A2827" s="11" t="e">
        <f t="shared" si="43"/>
        <v>#N/A</v>
      </c>
      <c r="B2827" s="11" t="e">
        <f>VLOOKUP(C2827,'Summation Index'!$A$2:$B$9956,2,FALSE)</f>
        <v>#N/A</v>
      </c>
      <c r="O2827" s="48"/>
      <c r="P2827" s="48"/>
    </row>
    <row r="2828" spans="1:16">
      <c r="A2828" s="11" t="e">
        <f t="shared" si="43"/>
        <v>#N/A</v>
      </c>
      <c r="B2828" s="11" t="e">
        <f>VLOOKUP(C2828,'Summation Index'!$A$2:$B$9956,2,FALSE)</f>
        <v>#N/A</v>
      </c>
      <c r="O2828" s="48"/>
      <c r="P2828" s="48"/>
    </row>
    <row r="2829" spans="1:16">
      <c r="A2829" s="11" t="e">
        <f t="shared" si="43"/>
        <v>#N/A</v>
      </c>
      <c r="B2829" s="11" t="e">
        <f>VLOOKUP(C2829,'Summation Index'!$A$2:$B$9956,2,FALSE)</f>
        <v>#N/A</v>
      </c>
      <c r="O2829" s="48"/>
      <c r="P2829" s="48"/>
    </row>
    <row r="2830" spans="1:16">
      <c r="A2830" s="11" t="e">
        <f t="shared" si="43"/>
        <v>#N/A</v>
      </c>
      <c r="B2830" s="11" t="e">
        <f>VLOOKUP(C2830,'Summation Index'!$A$2:$B$9956,2,FALSE)</f>
        <v>#N/A</v>
      </c>
      <c r="O2830" s="48"/>
      <c r="P2830" s="48"/>
    </row>
    <row r="2831" spans="1:16">
      <c r="A2831" s="11" t="e">
        <f t="shared" ref="A2831:A2894" si="44">B2831&amp;"&amp;"&amp;F2831</f>
        <v>#N/A</v>
      </c>
      <c r="B2831" s="11" t="e">
        <f>VLOOKUP(C2831,'Summation Index'!$A$2:$B$9956,2,FALSE)</f>
        <v>#N/A</v>
      </c>
      <c r="O2831" s="48"/>
      <c r="P2831" s="48"/>
    </row>
    <row r="2832" spans="1:16">
      <c r="A2832" s="11" t="e">
        <f t="shared" si="44"/>
        <v>#N/A</v>
      </c>
      <c r="B2832" s="11" t="e">
        <f>VLOOKUP(C2832,'Summation Index'!$A$2:$B$9956,2,FALSE)</f>
        <v>#N/A</v>
      </c>
      <c r="O2832" s="48"/>
      <c r="P2832" s="48"/>
    </row>
    <row r="2833" spans="1:16">
      <c r="A2833" s="11" t="e">
        <f t="shared" si="44"/>
        <v>#N/A</v>
      </c>
      <c r="B2833" s="11" t="e">
        <f>VLOOKUP(C2833,'Summation Index'!$A$2:$B$9956,2,FALSE)</f>
        <v>#N/A</v>
      </c>
      <c r="O2833" s="48"/>
      <c r="P2833" s="48"/>
    </row>
    <row r="2834" spans="1:16">
      <c r="A2834" s="11" t="e">
        <f t="shared" si="44"/>
        <v>#N/A</v>
      </c>
      <c r="B2834" s="11" t="e">
        <f>VLOOKUP(C2834,'Summation Index'!$A$2:$B$9956,2,FALSE)</f>
        <v>#N/A</v>
      </c>
      <c r="O2834" s="48"/>
      <c r="P2834" s="48"/>
    </row>
    <row r="2835" spans="1:16">
      <c r="A2835" s="11" t="e">
        <f t="shared" si="44"/>
        <v>#N/A</v>
      </c>
      <c r="B2835" s="11" t="e">
        <f>VLOOKUP(C2835,'Summation Index'!$A$2:$B$9956,2,FALSE)</f>
        <v>#N/A</v>
      </c>
      <c r="O2835" s="48"/>
      <c r="P2835" s="48"/>
    </row>
    <row r="2836" spans="1:16">
      <c r="A2836" s="11" t="e">
        <f t="shared" si="44"/>
        <v>#N/A</v>
      </c>
      <c r="B2836" s="11" t="e">
        <f>VLOOKUP(C2836,'Summation Index'!$A$2:$B$9956,2,FALSE)</f>
        <v>#N/A</v>
      </c>
      <c r="O2836" s="48"/>
      <c r="P2836" s="48"/>
    </row>
    <row r="2837" spans="1:16">
      <c r="A2837" s="11" t="e">
        <f t="shared" si="44"/>
        <v>#N/A</v>
      </c>
      <c r="B2837" s="11" t="e">
        <f>VLOOKUP(C2837,'Summation Index'!$A$2:$B$9956,2,FALSE)</f>
        <v>#N/A</v>
      </c>
      <c r="O2837" s="48"/>
      <c r="P2837" s="48"/>
    </row>
    <row r="2838" spans="1:16">
      <c r="A2838" s="11" t="e">
        <f t="shared" si="44"/>
        <v>#N/A</v>
      </c>
      <c r="B2838" s="11" t="e">
        <f>VLOOKUP(C2838,'Summation Index'!$A$2:$B$9956,2,FALSE)</f>
        <v>#N/A</v>
      </c>
      <c r="O2838" s="48"/>
      <c r="P2838" s="48"/>
    </row>
    <row r="2839" spans="1:16">
      <c r="A2839" s="11" t="e">
        <f t="shared" si="44"/>
        <v>#N/A</v>
      </c>
      <c r="B2839" s="11" t="e">
        <f>VLOOKUP(C2839,'Summation Index'!$A$2:$B$9956,2,FALSE)</f>
        <v>#N/A</v>
      </c>
      <c r="O2839" s="48"/>
      <c r="P2839" s="48"/>
    </row>
    <row r="2840" spans="1:16">
      <c r="A2840" s="11" t="e">
        <f t="shared" si="44"/>
        <v>#N/A</v>
      </c>
      <c r="B2840" s="11" t="e">
        <f>VLOOKUP(C2840,'Summation Index'!$A$2:$B$9956,2,FALSE)</f>
        <v>#N/A</v>
      </c>
      <c r="O2840" s="48"/>
      <c r="P2840" s="48"/>
    </row>
    <row r="2841" spans="1:16">
      <c r="A2841" s="11" t="e">
        <f t="shared" si="44"/>
        <v>#N/A</v>
      </c>
      <c r="B2841" s="11" t="e">
        <f>VLOOKUP(C2841,'Summation Index'!$A$2:$B$9956,2,FALSE)</f>
        <v>#N/A</v>
      </c>
      <c r="O2841" s="48"/>
      <c r="P2841" s="48"/>
    </row>
    <row r="2842" spans="1:16">
      <c r="A2842" s="11" t="e">
        <f t="shared" si="44"/>
        <v>#N/A</v>
      </c>
      <c r="B2842" s="11" t="e">
        <f>VLOOKUP(C2842,'Summation Index'!$A$2:$B$9956,2,FALSE)</f>
        <v>#N/A</v>
      </c>
      <c r="O2842" s="48"/>
      <c r="P2842" s="48"/>
    </row>
    <row r="2843" spans="1:16">
      <c r="A2843" s="11" t="e">
        <f t="shared" si="44"/>
        <v>#N/A</v>
      </c>
      <c r="B2843" s="11" t="e">
        <f>VLOOKUP(C2843,'Summation Index'!$A$2:$B$9956,2,FALSE)</f>
        <v>#N/A</v>
      </c>
      <c r="O2843" s="48"/>
      <c r="P2843" s="48"/>
    </row>
    <row r="2844" spans="1:16">
      <c r="A2844" s="11" t="e">
        <f t="shared" si="44"/>
        <v>#N/A</v>
      </c>
      <c r="B2844" s="11" t="e">
        <f>VLOOKUP(C2844,'Summation Index'!$A$2:$B$9956,2,FALSE)</f>
        <v>#N/A</v>
      </c>
      <c r="O2844" s="48"/>
      <c r="P2844" s="48"/>
    </row>
    <row r="2845" spans="1:16">
      <c r="A2845" s="11" t="e">
        <f t="shared" si="44"/>
        <v>#N/A</v>
      </c>
      <c r="B2845" s="11" t="e">
        <f>VLOOKUP(C2845,'Summation Index'!$A$2:$B$9956,2,FALSE)</f>
        <v>#N/A</v>
      </c>
      <c r="O2845" s="48"/>
      <c r="P2845" s="48"/>
    </row>
    <row r="2846" spans="1:16">
      <c r="A2846" s="11" t="e">
        <f t="shared" si="44"/>
        <v>#N/A</v>
      </c>
      <c r="B2846" s="11" t="e">
        <f>VLOOKUP(C2846,'Summation Index'!$A$2:$B$9956,2,FALSE)</f>
        <v>#N/A</v>
      </c>
      <c r="O2846" s="48"/>
      <c r="P2846" s="48"/>
    </row>
    <row r="2847" spans="1:16">
      <c r="A2847" s="11" t="e">
        <f t="shared" si="44"/>
        <v>#N/A</v>
      </c>
      <c r="B2847" s="11" t="e">
        <f>VLOOKUP(C2847,'Summation Index'!$A$2:$B$9956,2,FALSE)</f>
        <v>#N/A</v>
      </c>
      <c r="O2847" s="48"/>
      <c r="P2847" s="48"/>
    </row>
    <row r="2848" spans="1:16">
      <c r="A2848" s="11" t="e">
        <f t="shared" si="44"/>
        <v>#N/A</v>
      </c>
      <c r="B2848" s="11" t="e">
        <f>VLOOKUP(C2848,'Summation Index'!$A$2:$B$9956,2,FALSE)</f>
        <v>#N/A</v>
      </c>
      <c r="O2848" s="48"/>
      <c r="P2848" s="48"/>
    </row>
    <row r="2849" spans="1:16">
      <c r="A2849" s="11" t="e">
        <f t="shared" si="44"/>
        <v>#N/A</v>
      </c>
      <c r="B2849" s="11" t="e">
        <f>VLOOKUP(C2849,'Summation Index'!$A$2:$B$9956,2,FALSE)</f>
        <v>#N/A</v>
      </c>
      <c r="O2849" s="48"/>
      <c r="P2849" s="48"/>
    </row>
    <row r="2850" spans="1:16">
      <c r="A2850" s="11" t="e">
        <f t="shared" si="44"/>
        <v>#N/A</v>
      </c>
      <c r="B2850" s="11" t="e">
        <f>VLOOKUP(C2850,'Summation Index'!$A$2:$B$9956,2,FALSE)</f>
        <v>#N/A</v>
      </c>
      <c r="O2850" s="48"/>
      <c r="P2850" s="48"/>
    </row>
    <row r="2851" spans="1:16">
      <c r="A2851" s="11" t="e">
        <f t="shared" si="44"/>
        <v>#N/A</v>
      </c>
      <c r="B2851" s="11" t="e">
        <f>VLOOKUP(C2851,'Summation Index'!$A$2:$B$9956,2,FALSE)</f>
        <v>#N/A</v>
      </c>
      <c r="O2851" s="48"/>
      <c r="P2851" s="48"/>
    </row>
    <row r="2852" spans="1:16">
      <c r="A2852" s="11" t="e">
        <f t="shared" si="44"/>
        <v>#N/A</v>
      </c>
      <c r="B2852" s="11" t="e">
        <f>VLOOKUP(C2852,'Summation Index'!$A$2:$B$9956,2,FALSE)</f>
        <v>#N/A</v>
      </c>
      <c r="O2852" s="48"/>
      <c r="P2852" s="48"/>
    </row>
    <row r="2853" spans="1:16">
      <c r="A2853" s="11" t="e">
        <f t="shared" si="44"/>
        <v>#N/A</v>
      </c>
      <c r="B2853" s="11" t="e">
        <f>VLOOKUP(C2853,'Summation Index'!$A$2:$B$9956,2,FALSE)</f>
        <v>#N/A</v>
      </c>
      <c r="O2853" s="48"/>
      <c r="P2853" s="48"/>
    </row>
    <row r="2854" spans="1:16">
      <c r="A2854" s="11" t="e">
        <f t="shared" si="44"/>
        <v>#N/A</v>
      </c>
      <c r="B2854" s="11" t="e">
        <f>VLOOKUP(C2854,'Summation Index'!$A$2:$B$9956,2,FALSE)</f>
        <v>#N/A</v>
      </c>
      <c r="O2854" s="48"/>
      <c r="P2854" s="48"/>
    </row>
    <row r="2855" spans="1:16">
      <c r="A2855" s="11" t="e">
        <f t="shared" si="44"/>
        <v>#N/A</v>
      </c>
      <c r="B2855" s="11" t="e">
        <f>VLOOKUP(C2855,'Summation Index'!$A$2:$B$9956,2,FALSE)</f>
        <v>#N/A</v>
      </c>
      <c r="O2855" s="48"/>
      <c r="P2855" s="48"/>
    </row>
    <row r="2856" spans="1:16">
      <c r="A2856" s="11" t="e">
        <f t="shared" si="44"/>
        <v>#N/A</v>
      </c>
      <c r="B2856" s="11" t="e">
        <f>VLOOKUP(C2856,'Summation Index'!$A$2:$B$9956,2,FALSE)</f>
        <v>#N/A</v>
      </c>
      <c r="O2856" s="48"/>
      <c r="P2856" s="48"/>
    </row>
    <row r="2857" spans="1:16">
      <c r="A2857" s="11" t="e">
        <f t="shared" si="44"/>
        <v>#N/A</v>
      </c>
      <c r="B2857" s="11" t="e">
        <f>VLOOKUP(C2857,'Summation Index'!$A$2:$B$9956,2,FALSE)</f>
        <v>#N/A</v>
      </c>
      <c r="O2857" s="48"/>
      <c r="P2857" s="48"/>
    </row>
    <row r="2858" spans="1:16">
      <c r="A2858" s="11" t="e">
        <f t="shared" si="44"/>
        <v>#N/A</v>
      </c>
      <c r="B2858" s="11" t="e">
        <f>VLOOKUP(C2858,'Summation Index'!$A$2:$B$9956,2,FALSE)</f>
        <v>#N/A</v>
      </c>
      <c r="O2858" s="48"/>
      <c r="P2858" s="48"/>
    </row>
    <row r="2859" spans="1:16">
      <c r="A2859" s="11" t="e">
        <f t="shared" si="44"/>
        <v>#N/A</v>
      </c>
      <c r="B2859" s="11" t="e">
        <f>VLOOKUP(C2859,'Summation Index'!$A$2:$B$9956,2,FALSE)</f>
        <v>#N/A</v>
      </c>
      <c r="O2859" s="48"/>
      <c r="P2859" s="48"/>
    </row>
    <row r="2860" spans="1:16">
      <c r="A2860" s="11" t="e">
        <f t="shared" si="44"/>
        <v>#N/A</v>
      </c>
      <c r="B2860" s="11" t="e">
        <f>VLOOKUP(C2860,'Summation Index'!$A$2:$B$9956,2,FALSE)</f>
        <v>#N/A</v>
      </c>
      <c r="O2860" s="48"/>
      <c r="P2860" s="48"/>
    </row>
    <row r="2861" spans="1:16">
      <c r="A2861" s="11" t="e">
        <f t="shared" si="44"/>
        <v>#N/A</v>
      </c>
      <c r="B2861" s="11" t="e">
        <f>VLOOKUP(C2861,'Summation Index'!$A$2:$B$9956,2,FALSE)</f>
        <v>#N/A</v>
      </c>
      <c r="O2861" s="48"/>
      <c r="P2861" s="48"/>
    </row>
    <row r="2862" spans="1:16">
      <c r="A2862" s="11" t="e">
        <f t="shared" si="44"/>
        <v>#N/A</v>
      </c>
      <c r="B2862" s="11" t="e">
        <f>VLOOKUP(C2862,'Summation Index'!$A$2:$B$9956,2,FALSE)</f>
        <v>#N/A</v>
      </c>
      <c r="O2862" s="48"/>
      <c r="P2862" s="48"/>
    </row>
    <row r="2863" spans="1:16">
      <c r="A2863" s="11" t="e">
        <f t="shared" si="44"/>
        <v>#N/A</v>
      </c>
      <c r="B2863" s="11" t="e">
        <f>VLOOKUP(C2863,'Summation Index'!$A$2:$B$9956,2,FALSE)</f>
        <v>#N/A</v>
      </c>
      <c r="O2863" s="48"/>
      <c r="P2863" s="48"/>
    </row>
    <row r="2864" spans="1:16">
      <c r="A2864" s="11" t="e">
        <f t="shared" si="44"/>
        <v>#N/A</v>
      </c>
      <c r="B2864" s="11" t="e">
        <f>VLOOKUP(C2864,'Summation Index'!$A$2:$B$9956,2,FALSE)</f>
        <v>#N/A</v>
      </c>
      <c r="O2864" s="48"/>
      <c r="P2864" s="48"/>
    </row>
    <row r="2865" spans="1:16">
      <c r="A2865" s="11" t="e">
        <f t="shared" si="44"/>
        <v>#N/A</v>
      </c>
      <c r="B2865" s="11" t="e">
        <f>VLOOKUP(C2865,'Summation Index'!$A$2:$B$9956,2,FALSE)</f>
        <v>#N/A</v>
      </c>
      <c r="O2865" s="48"/>
      <c r="P2865" s="48"/>
    </row>
    <row r="2866" spans="1:16">
      <c r="A2866" s="11" t="e">
        <f t="shared" si="44"/>
        <v>#N/A</v>
      </c>
      <c r="B2866" s="11" t="e">
        <f>VLOOKUP(C2866,'Summation Index'!$A$2:$B$9956,2,FALSE)</f>
        <v>#N/A</v>
      </c>
      <c r="O2866" s="48"/>
      <c r="P2866" s="48"/>
    </row>
    <row r="2867" spans="1:16">
      <c r="A2867" s="11" t="e">
        <f t="shared" si="44"/>
        <v>#N/A</v>
      </c>
      <c r="B2867" s="11" t="e">
        <f>VLOOKUP(C2867,'Summation Index'!$A$2:$B$9956,2,FALSE)</f>
        <v>#N/A</v>
      </c>
      <c r="O2867" s="48"/>
      <c r="P2867" s="48"/>
    </row>
    <row r="2868" spans="1:16">
      <c r="A2868" s="11" t="e">
        <f t="shared" si="44"/>
        <v>#N/A</v>
      </c>
      <c r="B2868" s="11" t="e">
        <f>VLOOKUP(C2868,'Summation Index'!$A$2:$B$9956,2,FALSE)</f>
        <v>#N/A</v>
      </c>
      <c r="O2868" s="48"/>
      <c r="P2868" s="48"/>
    </row>
    <row r="2869" spans="1:16">
      <c r="A2869" s="11" t="e">
        <f t="shared" si="44"/>
        <v>#N/A</v>
      </c>
      <c r="B2869" s="11" t="e">
        <f>VLOOKUP(C2869,'Summation Index'!$A$2:$B$9956,2,FALSE)</f>
        <v>#N/A</v>
      </c>
      <c r="O2869" s="48"/>
      <c r="P2869" s="48"/>
    </row>
    <row r="2870" spans="1:16">
      <c r="A2870" s="11" t="e">
        <f t="shared" si="44"/>
        <v>#N/A</v>
      </c>
      <c r="B2870" s="11" t="e">
        <f>VLOOKUP(C2870,'Summation Index'!$A$2:$B$9956,2,FALSE)</f>
        <v>#N/A</v>
      </c>
      <c r="O2870" s="48"/>
      <c r="P2870" s="48"/>
    </row>
    <row r="2871" spans="1:16">
      <c r="A2871" s="11" t="e">
        <f t="shared" si="44"/>
        <v>#N/A</v>
      </c>
      <c r="B2871" s="11" t="e">
        <f>VLOOKUP(C2871,'Summation Index'!$A$2:$B$9956,2,FALSE)</f>
        <v>#N/A</v>
      </c>
      <c r="O2871" s="48"/>
      <c r="P2871" s="48"/>
    </row>
    <row r="2872" spans="1:16">
      <c r="A2872" s="11" t="e">
        <f t="shared" si="44"/>
        <v>#N/A</v>
      </c>
      <c r="B2872" s="11" t="e">
        <f>VLOOKUP(C2872,'Summation Index'!$A$2:$B$9956,2,FALSE)</f>
        <v>#N/A</v>
      </c>
      <c r="O2872" s="48"/>
      <c r="P2872" s="48"/>
    </row>
    <row r="2873" spans="1:16">
      <c r="A2873" s="11" t="e">
        <f t="shared" si="44"/>
        <v>#N/A</v>
      </c>
      <c r="B2873" s="11" t="e">
        <f>VLOOKUP(C2873,'Summation Index'!$A$2:$B$9956,2,FALSE)</f>
        <v>#N/A</v>
      </c>
      <c r="O2873" s="48"/>
      <c r="P2873" s="48"/>
    </row>
    <row r="2874" spans="1:16">
      <c r="A2874" s="11" t="e">
        <f t="shared" si="44"/>
        <v>#N/A</v>
      </c>
      <c r="B2874" s="11" t="e">
        <f>VLOOKUP(C2874,'Summation Index'!$A$2:$B$9956,2,FALSE)</f>
        <v>#N/A</v>
      </c>
      <c r="O2874" s="48"/>
      <c r="P2874" s="48"/>
    </row>
    <row r="2875" spans="1:16">
      <c r="A2875" s="11" t="e">
        <f t="shared" si="44"/>
        <v>#N/A</v>
      </c>
      <c r="B2875" s="11" t="e">
        <f>VLOOKUP(C2875,'Summation Index'!$A$2:$B$9956,2,FALSE)</f>
        <v>#N/A</v>
      </c>
      <c r="O2875" s="48"/>
      <c r="P2875" s="48"/>
    </row>
    <row r="2876" spans="1:16">
      <c r="A2876" s="11" t="e">
        <f t="shared" si="44"/>
        <v>#N/A</v>
      </c>
      <c r="B2876" s="11" t="e">
        <f>VLOOKUP(C2876,'Summation Index'!$A$2:$B$9956,2,FALSE)</f>
        <v>#N/A</v>
      </c>
      <c r="O2876" s="48"/>
      <c r="P2876" s="48"/>
    </row>
    <row r="2877" spans="1:16">
      <c r="A2877" s="11" t="e">
        <f t="shared" si="44"/>
        <v>#N/A</v>
      </c>
      <c r="B2877" s="11" t="e">
        <f>VLOOKUP(C2877,'Summation Index'!$A$2:$B$9956,2,FALSE)</f>
        <v>#N/A</v>
      </c>
      <c r="O2877" s="48"/>
      <c r="P2877" s="48"/>
    </row>
    <row r="2878" spans="1:16">
      <c r="A2878" s="11" t="e">
        <f t="shared" si="44"/>
        <v>#N/A</v>
      </c>
      <c r="B2878" s="11" t="e">
        <f>VLOOKUP(C2878,'Summation Index'!$A$2:$B$9956,2,FALSE)</f>
        <v>#N/A</v>
      </c>
      <c r="O2878" s="48"/>
      <c r="P2878" s="48"/>
    </row>
    <row r="2879" spans="1:16">
      <c r="A2879" s="11" t="e">
        <f t="shared" si="44"/>
        <v>#N/A</v>
      </c>
      <c r="B2879" s="11" t="e">
        <f>VLOOKUP(C2879,'Summation Index'!$A$2:$B$9956,2,FALSE)</f>
        <v>#N/A</v>
      </c>
      <c r="O2879" s="48"/>
      <c r="P2879" s="48"/>
    </row>
    <row r="2880" spans="1:16">
      <c r="A2880" s="11" t="e">
        <f t="shared" si="44"/>
        <v>#N/A</v>
      </c>
      <c r="B2880" s="11" t="e">
        <f>VLOOKUP(C2880,'Summation Index'!$A$2:$B$9956,2,FALSE)</f>
        <v>#N/A</v>
      </c>
      <c r="O2880" s="48"/>
      <c r="P2880" s="48"/>
    </row>
    <row r="2881" spans="1:16">
      <c r="A2881" s="11" t="e">
        <f t="shared" si="44"/>
        <v>#N/A</v>
      </c>
      <c r="B2881" s="11" t="e">
        <f>VLOOKUP(C2881,'Summation Index'!$A$2:$B$9956,2,FALSE)</f>
        <v>#N/A</v>
      </c>
      <c r="O2881" s="48"/>
      <c r="P2881" s="48"/>
    </row>
    <row r="2882" spans="1:16">
      <c r="A2882" s="11" t="e">
        <f t="shared" si="44"/>
        <v>#N/A</v>
      </c>
      <c r="B2882" s="11" t="e">
        <f>VLOOKUP(C2882,'Summation Index'!$A$2:$B$9956,2,FALSE)</f>
        <v>#N/A</v>
      </c>
      <c r="O2882" s="48"/>
      <c r="P2882" s="48"/>
    </row>
    <row r="2883" spans="1:16">
      <c r="A2883" s="11" t="e">
        <f t="shared" si="44"/>
        <v>#N/A</v>
      </c>
      <c r="B2883" s="11" t="e">
        <f>VLOOKUP(C2883,'Summation Index'!$A$2:$B$9956,2,FALSE)</f>
        <v>#N/A</v>
      </c>
      <c r="O2883" s="48"/>
      <c r="P2883" s="48"/>
    </row>
    <row r="2884" spans="1:16">
      <c r="A2884" s="11" t="e">
        <f t="shared" si="44"/>
        <v>#N/A</v>
      </c>
      <c r="B2884" s="11" t="e">
        <f>VLOOKUP(C2884,'Summation Index'!$A$2:$B$9956,2,FALSE)</f>
        <v>#N/A</v>
      </c>
      <c r="O2884" s="48"/>
      <c r="P2884" s="48"/>
    </row>
    <row r="2885" spans="1:16">
      <c r="A2885" s="11" t="e">
        <f t="shared" si="44"/>
        <v>#N/A</v>
      </c>
      <c r="B2885" s="11" t="e">
        <f>VLOOKUP(C2885,'Summation Index'!$A$2:$B$9956,2,FALSE)</f>
        <v>#N/A</v>
      </c>
      <c r="O2885" s="48"/>
      <c r="P2885" s="48"/>
    </row>
    <row r="2886" spans="1:16">
      <c r="A2886" s="11" t="e">
        <f t="shared" si="44"/>
        <v>#N/A</v>
      </c>
      <c r="B2886" s="11" t="e">
        <f>VLOOKUP(C2886,'Summation Index'!$A$2:$B$9956,2,FALSE)</f>
        <v>#N/A</v>
      </c>
      <c r="O2886" s="48"/>
      <c r="P2886" s="48"/>
    </row>
    <row r="2887" spans="1:16">
      <c r="A2887" s="11" t="e">
        <f t="shared" si="44"/>
        <v>#N/A</v>
      </c>
      <c r="B2887" s="11" t="e">
        <f>VLOOKUP(C2887,'Summation Index'!$A$2:$B$9956,2,FALSE)</f>
        <v>#N/A</v>
      </c>
      <c r="O2887" s="48"/>
      <c r="P2887" s="48"/>
    </row>
    <row r="2888" spans="1:16">
      <c r="A2888" s="11" t="e">
        <f t="shared" si="44"/>
        <v>#N/A</v>
      </c>
      <c r="B2888" s="11" t="e">
        <f>VLOOKUP(C2888,'Summation Index'!$A$2:$B$9956,2,FALSE)</f>
        <v>#N/A</v>
      </c>
      <c r="O2888" s="48"/>
      <c r="P2888" s="48"/>
    </row>
    <row r="2889" spans="1:16">
      <c r="A2889" s="11" t="e">
        <f t="shared" si="44"/>
        <v>#N/A</v>
      </c>
      <c r="B2889" s="11" t="e">
        <f>VLOOKUP(C2889,'Summation Index'!$A$2:$B$9956,2,FALSE)</f>
        <v>#N/A</v>
      </c>
      <c r="O2889" s="48"/>
      <c r="P2889" s="48"/>
    </row>
    <row r="2890" spans="1:16">
      <c r="A2890" s="11" t="e">
        <f t="shared" si="44"/>
        <v>#N/A</v>
      </c>
      <c r="B2890" s="11" t="e">
        <f>VLOOKUP(C2890,'Summation Index'!$A$2:$B$9956,2,FALSE)</f>
        <v>#N/A</v>
      </c>
      <c r="O2890" s="48"/>
      <c r="P2890" s="48"/>
    </row>
    <row r="2891" spans="1:16">
      <c r="A2891" s="11" t="e">
        <f t="shared" si="44"/>
        <v>#N/A</v>
      </c>
      <c r="B2891" s="11" t="e">
        <f>VLOOKUP(C2891,'Summation Index'!$A$2:$B$9956,2,FALSE)</f>
        <v>#N/A</v>
      </c>
      <c r="O2891" s="48"/>
      <c r="P2891" s="48"/>
    </row>
    <row r="2892" spans="1:16">
      <c r="A2892" s="11" t="e">
        <f t="shared" si="44"/>
        <v>#N/A</v>
      </c>
      <c r="B2892" s="11" t="e">
        <f>VLOOKUP(C2892,'Summation Index'!$A$2:$B$9956,2,FALSE)</f>
        <v>#N/A</v>
      </c>
      <c r="O2892" s="48"/>
      <c r="P2892" s="48"/>
    </row>
    <row r="2893" spans="1:16">
      <c r="A2893" s="11" t="e">
        <f t="shared" si="44"/>
        <v>#N/A</v>
      </c>
      <c r="B2893" s="11" t="e">
        <f>VLOOKUP(C2893,'Summation Index'!$A$2:$B$9956,2,FALSE)</f>
        <v>#N/A</v>
      </c>
      <c r="O2893" s="48"/>
      <c r="P2893" s="48"/>
    </row>
    <row r="2894" spans="1:16">
      <c r="A2894" s="11" t="e">
        <f t="shared" si="44"/>
        <v>#N/A</v>
      </c>
      <c r="B2894" s="11" t="e">
        <f>VLOOKUP(C2894,'Summation Index'!$A$2:$B$9956,2,FALSE)</f>
        <v>#N/A</v>
      </c>
      <c r="O2894" s="48"/>
      <c r="P2894" s="48"/>
    </row>
    <row r="2895" spans="1:16">
      <c r="A2895" s="11" t="e">
        <f t="shared" ref="A2895:A2958" si="45">B2895&amp;"&amp;"&amp;F2895</f>
        <v>#N/A</v>
      </c>
      <c r="B2895" s="11" t="e">
        <f>VLOOKUP(C2895,'Summation Index'!$A$2:$B$9956,2,FALSE)</f>
        <v>#N/A</v>
      </c>
      <c r="O2895" s="48"/>
      <c r="P2895" s="48"/>
    </row>
    <row r="2896" spans="1:16">
      <c r="A2896" s="11" t="e">
        <f t="shared" si="45"/>
        <v>#N/A</v>
      </c>
      <c r="B2896" s="11" t="e">
        <f>VLOOKUP(C2896,'Summation Index'!$A$2:$B$9956,2,FALSE)</f>
        <v>#N/A</v>
      </c>
      <c r="O2896" s="48"/>
      <c r="P2896" s="48"/>
    </row>
    <row r="2897" spans="1:16">
      <c r="A2897" s="11" t="e">
        <f t="shared" si="45"/>
        <v>#N/A</v>
      </c>
      <c r="B2897" s="11" t="e">
        <f>VLOOKUP(C2897,'Summation Index'!$A$2:$B$9956,2,FALSE)</f>
        <v>#N/A</v>
      </c>
      <c r="O2897" s="48"/>
      <c r="P2897" s="48"/>
    </row>
    <row r="2898" spans="1:16">
      <c r="A2898" s="11" t="e">
        <f t="shared" si="45"/>
        <v>#N/A</v>
      </c>
      <c r="B2898" s="11" t="e">
        <f>VLOOKUP(C2898,'Summation Index'!$A$2:$B$9956,2,FALSE)</f>
        <v>#N/A</v>
      </c>
      <c r="O2898" s="48"/>
      <c r="P2898" s="48"/>
    </row>
    <row r="2899" spans="1:16">
      <c r="A2899" s="11" t="e">
        <f t="shared" si="45"/>
        <v>#N/A</v>
      </c>
      <c r="B2899" s="11" t="e">
        <f>VLOOKUP(C2899,'Summation Index'!$A$2:$B$9956,2,FALSE)</f>
        <v>#N/A</v>
      </c>
      <c r="O2899" s="48"/>
      <c r="P2899" s="48"/>
    </row>
    <row r="2900" spans="1:16">
      <c r="A2900" s="11" t="e">
        <f t="shared" si="45"/>
        <v>#N/A</v>
      </c>
      <c r="B2900" s="11" t="e">
        <f>VLOOKUP(C2900,'Summation Index'!$A$2:$B$9956,2,FALSE)</f>
        <v>#N/A</v>
      </c>
      <c r="O2900" s="48"/>
      <c r="P2900" s="48"/>
    </row>
    <row r="2901" spans="1:16">
      <c r="A2901" s="11" t="e">
        <f t="shared" si="45"/>
        <v>#N/A</v>
      </c>
      <c r="B2901" s="11" t="e">
        <f>VLOOKUP(C2901,'Summation Index'!$A$2:$B$9956,2,FALSE)</f>
        <v>#N/A</v>
      </c>
      <c r="O2901" s="48"/>
      <c r="P2901" s="48"/>
    </row>
    <row r="2902" spans="1:16">
      <c r="A2902" s="11" t="e">
        <f t="shared" si="45"/>
        <v>#N/A</v>
      </c>
      <c r="B2902" s="11" t="e">
        <f>VLOOKUP(C2902,'Summation Index'!$A$2:$B$9956,2,FALSE)</f>
        <v>#N/A</v>
      </c>
      <c r="O2902" s="48"/>
      <c r="P2902" s="48"/>
    </row>
    <row r="2903" spans="1:16">
      <c r="A2903" s="11" t="e">
        <f t="shared" si="45"/>
        <v>#N/A</v>
      </c>
      <c r="B2903" s="11" t="e">
        <f>VLOOKUP(C2903,'Summation Index'!$A$2:$B$9956,2,FALSE)</f>
        <v>#N/A</v>
      </c>
      <c r="O2903" s="48"/>
      <c r="P2903" s="48"/>
    </row>
    <row r="2904" spans="1:16">
      <c r="A2904" s="11" t="e">
        <f t="shared" si="45"/>
        <v>#N/A</v>
      </c>
      <c r="B2904" s="11" t="e">
        <f>VLOOKUP(C2904,'Summation Index'!$A$2:$B$9956,2,FALSE)</f>
        <v>#N/A</v>
      </c>
      <c r="O2904" s="48"/>
      <c r="P2904" s="48"/>
    </row>
    <row r="2905" spans="1:16">
      <c r="A2905" s="11" t="e">
        <f t="shared" si="45"/>
        <v>#N/A</v>
      </c>
      <c r="B2905" s="11" t="e">
        <f>VLOOKUP(C2905,'Summation Index'!$A$2:$B$9956,2,FALSE)</f>
        <v>#N/A</v>
      </c>
      <c r="O2905" s="48"/>
      <c r="P2905" s="48"/>
    </row>
    <row r="2906" spans="1:16">
      <c r="A2906" s="11" t="e">
        <f t="shared" si="45"/>
        <v>#N/A</v>
      </c>
      <c r="B2906" s="11" t="e">
        <f>VLOOKUP(C2906,'Summation Index'!$A$2:$B$9956,2,FALSE)</f>
        <v>#N/A</v>
      </c>
      <c r="O2906" s="48"/>
      <c r="P2906" s="48"/>
    </row>
    <row r="2907" spans="1:16">
      <c r="A2907" s="11" t="e">
        <f t="shared" si="45"/>
        <v>#N/A</v>
      </c>
      <c r="B2907" s="11" t="e">
        <f>VLOOKUP(C2907,'Summation Index'!$A$2:$B$9956,2,FALSE)</f>
        <v>#N/A</v>
      </c>
      <c r="O2907" s="48"/>
      <c r="P2907" s="48"/>
    </row>
    <row r="2908" spans="1:16">
      <c r="A2908" s="11" t="e">
        <f t="shared" si="45"/>
        <v>#N/A</v>
      </c>
      <c r="B2908" s="11" t="e">
        <f>VLOOKUP(C2908,'Summation Index'!$A$2:$B$9956,2,FALSE)</f>
        <v>#N/A</v>
      </c>
      <c r="O2908" s="48"/>
      <c r="P2908" s="48"/>
    </row>
    <row r="2909" spans="1:16">
      <c r="A2909" s="11" t="e">
        <f t="shared" si="45"/>
        <v>#N/A</v>
      </c>
      <c r="B2909" s="11" t="e">
        <f>VLOOKUP(C2909,'Summation Index'!$A$2:$B$9956,2,FALSE)</f>
        <v>#N/A</v>
      </c>
      <c r="O2909" s="48"/>
      <c r="P2909" s="48"/>
    </row>
    <row r="2910" spans="1:16">
      <c r="A2910" s="11" t="e">
        <f t="shared" si="45"/>
        <v>#N/A</v>
      </c>
      <c r="B2910" s="11" t="e">
        <f>VLOOKUP(C2910,'Summation Index'!$A$2:$B$9956,2,FALSE)</f>
        <v>#N/A</v>
      </c>
      <c r="O2910" s="48"/>
      <c r="P2910" s="48"/>
    </row>
    <row r="2911" spans="1:16">
      <c r="A2911" s="11" t="e">
        <f t="shared" si="45"/>
        <v>#N/A</v>
      </c>
      <c r="B2911" s="11" t="e">
        <f>VLOOKUP(C2911,'Summation Index'!$A$2:$B$9956,2,FALSE)</f>
        <v>#N/A</v>
      </c>
      <c r="O2911" s="48"/>
      <c r="P2911" s="48"/>
    </row>
    <row r="2912" spans="1:16">
      <c r="A2912" s="11" t="e">
        <f t="shared" si="45"/>
        <v>#N/A</v>
      </c>
      <c r="B2912" s="11" t="e">
        <f>VLOOKUP(C2912,'Summation Index'!$A$2:$B$9956,2,FALSE)</f>
        <v>#N/A</v>
      </c>
      <c r="O2912" s="48"/>
      <c r="P2912" s="48"/>
    </row>
    <row r="2913" spans="1:16">
      <c r="A2913" s="11" t="e">
        <f t="shared" si="45"/>
        <v>#N/A</v>
      </c>
      <c r="B2913" s="11" t="e">
        <f>VLOOKUP(C2913,'Summation Index'!$A$2:$B$9956,2,FALSE)</f>
        <v>#N/A</v>
      </c>
      <c r="O2913" s="48"/>
      <c r="P2913" s="48"/>
    </row>
    <row r="2914" spans="1:16">
      <c r="A2914" s="11" t="e">
        <f t="shared" si="45"/>
        <v>#N/A</v>
      </c>
      <c r="B2914" s="11" t="e">
        <f>VLOOKUP(C2914,'Summation Index'!$A$2:$B$9956,2,FALSE)</f>
        <v>#N/A</v>
      </c>
      <c r="O2914" s="48"/>
      <c r="P2914" s="48"/>
    </row>
    <row r="2915" spans="1:16">
      <c r="A2915" s="11" t="e">
        <f t="shared" si="45"/>
        <v>#N/A</v>
      </c>
      <c r="B2915" s="11" t="e">
        <f>VLOOKUP(C2915,'Summation Index'!$A$2:$B$9956,2,FALSE)</f>
        <v>#N/A</v>
      </c>
      <c r="O2915" s="48"/>
      <c r="P2915" s="48"/>
    </row>
    <row r="2916" spans="1:16">
      <c r="A2916" s="11" t="e">
        <f t="shared" si="45"/>
        <v>#N/A</v>
      </c>
      <c r="B2916" s="11" t="e">
        <f>VLOOKUP(C2916,'Summation Index'!$A$2:$B$9956,2,FALSE)</f>
        <v>#N/A</v>
      </c>
      <c r="O2916" s="48"/>
      <c r="P2916" s="48"/>
    </row>
    <row r="2917" spans="1:16">
      <c r="A2917" s="11" t="e">
        <f t="shared" si="45"/>
        <v>#N/A</v>
      </c>
      <c r="B2917" s="11" t="e">
        <f>VLOOKUP(C2917,'Summation Index'!$A$2:$B$9956,2,FALSE)</f>
        <v>#N/A</v>
      </c>
      <c r="O2917" s="48"/>
      <c r="P2917" s="48"/>
    </row>
    <row r="2918" spans="1:16">
      <c r="A2918" s="11" t="e">
        <f t="shared" si="45"/>
        <v>#N/A</v>
      </c>
      <c r="B2918" s="11" t="e">
        <f>VLOOKUP(C2918,'Summation Index'!$A$2:$B$9956,2,FALSE)</f>
        <v>#N/A</v>
      </c>
      <c r="O2918" s="48"/>
      <c r="P2918" s="48"/>
    </row>
    <row r="2919" spans="1:16">
      <c r="A2919" s="11" t="e">
        <f t="shared" si="45"/>
        <v>#N/A</v>
      </c>
      <c r="B2919" s="11" t="e">
        <f>VLOOKUP(C2919,'Summation Index'!$A$2:$B$9956,2,FALSE)</f>
        <v>#N/A</v>
      </c>
      <c r="O2919" s="48"/>
      <c r="P2919" s="48"/>
    </row>
    <row r="2920" spans="1:16">
      <c r="A2920" s="11" t="e">
        <f t="shared" si="45"/>
        <v>#N/A</v>
      </c>
      <c r="B2920" s="11" t="e">
        <f>VLOOKUP(C2920,'Summation Index'!$A$2:$B$9956,2,FALSE)</f>
        <v>#N/A</v>
      </c>
      <c r="O2920" s="48"/>
      <c r="P2920" s="48"/>
    </row>
    <row r="2921" spans="1:16">
      <c r="A2921" s="11" t="e">
        <f t="shared" si="45"/>
        <v>#N/A</v>
      </c>
      <c r="B2921" s="11" t="e">
        <f>VLOOKUP(C2921,'Summation Index'!$A$2:$B$9956,2,FALSE)</f>
        <v>#N/A</v>
      </c>
      <c r="O2921" s="48"/>
      <c r="P2921" s="48"/>
    </row>
    <row r="2922" spans="1:16">
      <c r="A2922" s="11" t="e">
        <f t="shared" si="45"/>
        <v>#N/A</v>
      </c>
      <c r="B2922" s="11" t="e">
        <f>VLOOKUP(C2922,'Summation Index'!$A$2:$B$9956,2,FALSE)</f>
        <v>#N/A</v>
      </c>
      <c r="O2922" s="48"/>
      <c r="P2922" s="48"/>
    </row>
    <row r="2923" spans="1:16">
      <c r="A2923" s="11" t="e">
        <f t="shared" si="45"/>
        <v>#N/A</v>
      </c>
      <c r="B2923" s="11" t="e">
        <f>VLOOKUP(C2923,'Summation Index'!$A$2:$B$9956,2,FALSE)</f>
        <v>#N/A</v>
      </c>
      <c r="O2923" s="48"/>
      <c r="P2923" s="48"/>
    </row>
    <row r="2924" spans="1:16">
      <c r="A2924" s="11" t="e">
        <f t="shared" si="45"/>
        <v>#N/A</v>
      </c>
      <c r="B2924" s="11" t="e">
        <f>VLOOKUP(C2924,'Summation Index'!$A$2:$B$9956,2,FALSE)</f>
        <v>#N/A</v>
      </c>
      <c r="O2924" s="48"/>
      <c r="P2924" s="48"/>
    </row>
    <row r="2925" spans="1:16">
      <c r="A2925" s="11" t="e">
        <f t="shared" si="45"/>
        <v>#N/A</v>
      </c>
      <c r="B2925" s="11" t="e">
        <f>VLOOKUP(C2925,'Summation Index'!$A$2:$B$9956,2,FALSE)</f>
        <v>#N/A</v>
      </c>
      <c r="O2925" s="48"/>
      <c r="P2925" s="48"/>
    </row>
    <row r="2926" spans="1:16">
      <c r="A2926" s="11" t="e">
        <f t="shared" si="45"/>
        <v>#N/A</v>
      </c>
      <c r="B2926" s="11" t="e">
        <f>VLOOKUP(C2926,'Summation Index'!$A$2:$B$9956,2,FALSE)</f>
        <v>#N/A</v>
      </c>
      <c r="O2926" s="48"/>
      <c r="P2926" s="48"/>
    </row>
    <row r="2927" spans="1:16">
      <c r="A2927" s="11" t="e">
        <f t="shared" si="45"/>
        <v>#N/A</v>
      </c>
      <c r="B2927" s="11" t="e">
        <f>VLOOKUP(C2927,'Summation Index'!$A$2:$B$9956,2,FALSE)</f>
        <v>#N/A</v>
      </c>
      <c r="O2927" s="48"/>
      <c r="P2927" s="48"/>
    </row>
    <row r="2928" spans="1:16">
      <c r="A2928" s="11" t="e">
        <f t="shared" si="45"/>
        <v>#N/A</v>
      </c>
      <c r="B2928" s="11" t="e">
        <f>VLOOKUP(C2928,'Summation Index'!$A$2:$B$9956,2,FALSE)</f>
        <v>#N/A</v>
      </c>
      <c r="O2928" s="48"/>
      <c r="P2928" s="48"/>
    </row>
    <row r="2929" spans="1:16">
      <c r="A2929" s="11" t="e">
        <f t="shared" si="45"/>
        <v>#N/A</v>
      </c>
      <c r="B2929" s="11" t="e">
        <f>VLOOKUP(C2929,'Summation Index'!$A$2:$B$9956,2,FALSE)</f>
        <v>#N/A</v>
      </c>
      <c r="O2929" s="48"/>
      <c r="P2929" s="48"/>
    </row>
    <row r="2930" spans="1:16">
      <c r="A2930" s="11" t="e">
        <f t="shared" si="45"/>
        <v>#N/A</v>
      </c>
      <c r="B2930" s="11" t="e">
        <f>VLOOKUP(C2930,'Summation Index'!$A$2:$B$9956,2,FALSE)</f>
        <v>#N/A</v>
      </c>
      <c r="O2930" s="48"/>
      <c r="P2930" s="48"/>
    </row>
    <row r="2931" spans="1:16">
      <c r="A2931" s="11" t="e">
        <f t="shared" si="45"/>
        <v>#N/A</v>
      </c>
      <c r="B2931" s="11" t="e">
        <f>VLOOKUP(C2931,'Summation Index'!$A$2:$B$9956,2,FALSE)</f>
        <v>#N/A</v>
      </c>
      <c r="O2931" s="48"/>
      <c r="P2931" s="48"/>
    </row>
    <row r="2932" spans="1:16">
      <c r="A2932" s="11" t="e">
        <f t="shared" si="45"/>
        <v>#N/A</v>
      </c>
      <c r="B2932" s="11" t="e">
        <f>VLOOKUP(C2932,'Summation Index'!$A$2:$B$9956,2,FALSE)</f>
        <v>#N/A</v>
      </c>
      <c r="O2932" s="48"/>
      <c r="P2932" s="48"/>
    </row>
    <row r="2933" spans="1:16">
      <c r="A2933" s="11" t="e">
        <f t="shared" si="45"/>
        <v>#N/A</v>
      </c>
      <c r="B2933" s="11" t="e">
        <f>VLOOKUP(C2933,'Summation Index'!$A$2:$B$9956,2,FALSE)</f>
        <v>#N/A</v>
      </c>
      <c r="O2933" s="48"/>
      <c r="P2933" s="48"/>
    </row>
    <row r="2934" spans="1:16">
      <c r="A2934" s="11" t="e">
        <f t="shared" si="45"/>
        <v>#N/A</v>
      </c>
      <c r="B2934" s="11" t="e">
        <f>VLOOKUP(C2934,'Summation Index'!$A$2:$B$9956,2,FALSE)</f>
        <v>#N/A</v>
      </c>
      <c r="O2934" s="48"/>
      <c r="P2934" s="48"/>
    </row>
    <row r="2935" spans="1:16">
      <c r="A2935" s="11" t="e">
        <f t="shared" si="45"/>
        <v>#N/A</v>
      </c>
      <c r="B2935" s="11" t="e">
        <f>VLOOKUP(C2935,'Summation Index'!$A$2:$B$9956,2,FALSE)</f>
        <v>#N/A</v>
      </c>
      <c r="O2935" s="48"/>
      <c r="P2935" s="48"/>
    </row>
    <row r="2936" spans="1:16">
      <c r="A2936" s="11" t="e">
        <f t="shared" si="45"/>
        <v>#N/A</v>
      </c>
      <c r="B2936" s="11" t="e">
        <f>VLOOKUP(C2936,'Summation Index'!$A$2:$B$9956,2,FALSE)</f>
        <v>#N/A</v>
      </c>
      <c r="O2936" s="48"/>
      <c r="P2936" s="48"/>
    </row>
    <row r="2937" spans="1:16">
      <c r="A2937" s="11" t="e">
        <f t="shared" si="45"/>
        <v>#N/A</v>
      </c>
      <c r="B2937" s="11" t="e">
        <f>VLOOKUP(C2937,'Summation Index'!$A$2:$B$9956,2,FALSE)</f>
        <v>#N/A</v>
      </c>
      <c r="O2937" s="48"/>
      <c r="P2937" s="48"/>
    </row>
    <row r="2938" spans="1:16">
      <c r="A2938" s="11" t="e">
        <f t="shared" si="45"/>
        <v>#N/A</v>
      </c>
      <c r="B2938" s="11" t="e">
        <f>VLOOKUP(C2938,'Summation Index'!$A$2:$B$9956,2,FALSE)</f>
        <v>#N/A</v>
      </c>
      <c r="O2938" s="48"/>
      <c r="P2938" s="48"/>
    </row>
    <row r="2939" spans="1:16">
      <c r="A2939" s="11" t="e">
        <f t="shared" si="45"/>
        <v>#N/A</v>
      </c>
      <c r="B2939" s="11" t="e">
        <f>VLOOKUP(C2939,'Summation Index'!$A$2:$B$9956,2,FALSE)</f>
        <v>#N/A</v>
      </c>
      <c r="O2939" s="48"/>
      <c r="P2939" s="48"/>
    </row>
    <row r="2940" spans="1:16">
      <c r="A2940" s="11" t="e">
        <f t="shared" si="45"/>
        <v>#N/A</v>
      </c>
      <c r="B2940" s="11" t="e">
        <f>VLOOKUP(C2940,'Summation Index'!$A$2:$B$9956,2,FALSE)</f>
        <v>#N/A</v>
      </c>
      <c r="O2940" s="48"/>
      <c r="P2940" s="48"/>
    </row>
    <row r="2941" spans="1:16">
      <c r="A2941" s="11" t="e">
        <f t="shared" si="45"/>
        <v>#N/A</v>
      </c>
      <c r="B2941" s="11" t="e">
        <f>VLOOKUP(C2941,'Summation Index'!$A$2:$B$9956,2,FALSE)</f>
        <v>#N/A</v>
      </c>
      <c r="O2941" s="48"/>
      <c r="P2941" s="48"/>
    </row>
    <row r="2942" spans="1:16">
      <c r="A2942" s="11" t="e">
        <f t="shared" si="45"/>
        <v>#N/A</v>
      </c>
      <c r="B2942" s="11" t="e">
        <f>VLOOKUP(C2942,'Summation Index'!$A$2:$B$9956,2,FALSE)</f>
        <v>#N/A</v>
      </c>
      <c r="O2942" s="48"/>
      <c r="P2942" s="48"/>
    </row>
    <row r="2943" spans="1:16">
      <c r="A2943" s="11" t="e">
        <f t="shared" si="45"/>
        <v>#N/A</v>
      </c>
      <c r="B2943" s="11" t="e">
        <f>VLOOKUP(C2943,'Summation Index'!$A$2:$B$9956,2,FALSE)</f>
        <v>#N/A</v>
      </c>
      <c r="O2943" s="48"/>
      <c r="P2943" s="48"/>
    </row>
    <row r="2944" spans="1:16">
      <c r="A2944" s="11" t="e">
        <f t="shared" si="45"/>
        <v>#N/A</v>
      </c>
      <c r="B2944" s="11" t="e">
        <f>VLOOKUP(C2944,'Summation Index'!$A$2:$B$9956,2,FALSE)</f>
        <v>#N/A</v>
      </c>
      <c r="O2944" s="48"/>
      <c r="P2944" s="48"/>
    </row>
    <row r="2945" spans="1:16">
      <c r="A2945" s="11" t="e">
        <f t="shared" si="45"/>
        <v>#N/A</v>
      </c>
      <c r="B2945" s="11" t="e">
        <f>VLOOKUP(C2945,'Summation Index'!$A$2:$B$9956,2,FALSE)</f>
        <v>#N/A</v>
      </c>
      <c r="O2945" s="48"/>
      <c r="P2945" s="48"/>
    </row>
    <row r="2946" spans="1:16">
      <c r="A2946" s="11" t="e">
        <f t="shared" si="45"/>
        <v>#N/A</v>
      </c>
      <c r="B2946" s="11" t="e">
        <f>VLOOKUP(C2946,'Summation Index'!$A$2:$B$9956,2,FALSE)</f>
        <v>#N/A</v>
      </c>
      <c r="O2946" s="48"/>
      <c r="P2946" s="48"/>
    </row>
    <row r="2947" spans="1:16">
      <c r="A2947" s="11" t="e">
        <f t="shared" si="45"/>
        <v>#N/A</v>
      </c>
      <c r="B2947" s="11" t="e">
        <f>VLOOKUP(C2947,'Summation Index'!$A$2:$B$9956,2,FALSE)</f>
        <v>#N/A</v>
      </c>
      <c r="O2947" s="48"/>
      <c r="P2947" s="48"/>
    </row>
    <row r="2948" spans="1:16">
      <c r="A2948" s="11" t="e">
        <f t="shared" si="45"/>
        <v>#N/A</v>
      </c>
      <c r="B2948" s="11" t="e">
        <f>VLOOKUP(C2948,'Summation Index'!$A$2:$B$9956,2,FALSE)</f>
        <v>#N/A</v>
      </c>
      <c r="O2948" s="48"/>
      <c r="P2948" s="48"/>
    </row>
    <row r="2949" spans="1:16">
      <c r="A2949" s="11" t="e">
        <f t="shared" si="45"/>
        <v>#N/A</v>
      </c>
      <c r="B2949" s="11" t="e">
        <f>VLOOKUP(C2949,'Summation Index'!$A$2:$B$9956,2,FALSE)</f>
        <v>#N/A</v>
      </c>
      <c r="O2949" s="48"/>
      <c r="P2949" s="48"/>
    </row>
    <row r="2950" spans="1:16">
      <c r="A2950" s="11" t="e">
        <f t="shared" si="45"/>
        <v>#N/A</v>
      </c>
      <c r="B2950" s="11" t="e">
        <f>VLOOKUP(C2950,'Summation Index'!$A$2:$B$9956,2,FALSE)</f>
        <v>#N/A</v>
      </c>
      <c r="O2950" s="48"/>
      <c r="P2950" s="48"/>
    </row>
    <row r="2951" spans="1:16">
      <c r="A2951" s="11" t="e">
        <f t="shared" si="45"/>
        <v>#N/A</v>
      </c>
      <c r="B2951" s="11" t="e">
        <f>VLOOKUP(C2951,'Summation Index'!$A$2:$B$9956,2,FALSE)</f>
        <v>#N/A</v>
      </c>
      <c r="O2951" s="48"/>
      <c r="P2951" s="48"/>
    </row>
    <row r="2952" spans="1:16">
      <c r="A2952" s="11" t="e">
        <f t="shared" si="45"/>
        <v>#N/A</v>
      </c>
      <c r="B2952" s="11" t="e">
        <f>VLOOKUP(C2952,'Summation Index'!$A$2:$B$9956,2,FALSE)</f>
        <v>#N/A</v>
      </c>
      <c r="O2952" s="48"/>
      <c r="P2952" s="48"/>
    </row>
    <row r="2953" spans="1:16">
      <c r="A2953" s="11" t="e">
        <f t="shared" si="45"/>
        <v>#N/A</v>
      </c>
      <c r="B2953" s="11" t="e">
        <f>VLOOKUP(C2953,'Summation Index'!$A$2:$B$9956,2,FALSE)</f>
        <v>#N/A</v>
      </c>
      <c r="O2953" s="48"/>
      <c r="P2953" s="48"/>
    </row>
    <row r="2954" spans="1:16">
      <c r="A2954" s="11" t="e">
        <f t="shared" si="45"/>
        <v>#N/A</v>
      </c>
      <c r="B2954" s="11" t="e">
        <f>VLOOKUP(C2954,'Summation Index'!$A$2:$B$9956,2,FALSE)</f>
        <v>#N/A</v>
      </c>
      <c r="O2954" s="48"/>
      <c r="P2954" s="48"/>
    </row>
    <row r="2955" spans="1:16">
      <c r="A2955" s="11" t="e">
        <f t="shared" si="45"/>
        <v>#N/A</v>
      </c>
      <c r="B2955" s="11" t="e">
        <f>VLOOKUP(C2955,'Summation Index'!$A$2:$B$9956,2,FALSE)</f>
        <v>#N/A</v>
      </c>
      <c r="O2955" s="48"/>
      <c r="P2955" s="48"/>
    </row>
    <row r="2956" spans="1:16">
      <c r="A2956" s="11" t="e">
        <f t="shared" si="45"/>
        <v>#N/A</v>
      </c>
      <c r="B2956" s="11" t="e">
        <f>VLOOKUP(C2956,'Summation Index'!$A$2:$B$9956,2,FALSE)</f>
        <v>#N/A</v>
      </c>
      <c r="O2956" s="48"/>
      <c r="P2956" s="48"/>
    </row>
    <row r="2957" spans="1:16">
      <c r="A2957" s="11" t="e">
        <f t="shared" si="45"/>
        <v>#N/A</v>
      </c>
      <c r="B2957" s="11" t="e">
        <f>VLOOKUP(C2957,'Summation Index'!$A$2:$B$9956,2,FALSE)</f>
        <v>#N/A</v>
      </c>
      <c r="O2957" s="48"/>
      <c r="P2957" s="48"/>
    </row>
    <row r="2958" spans="1:16">
      <c r="A2958" s="11" t="e">
        <f t="shared" si="45"/>
        <v>#N/A</v>
      </c>
      <c r="B2958" s="11" t="e">
        <f>VLOOKUP(C2958,'Summation Index'!$A$2:$B$9956,2,FALSE)</f>
        <v>#N/A</v>
      </c>
      <c r="O2958" s="48"/>
      <c r="P2958" s="48"/>
    </row>
    <row r="2959" spans="1:16">
      <c r="A2959" s="11" t="e">
        <f t="shared" ref="A2959:A3022" si="46">B2959&amp;"&amp;"&amp;F2959</f>
        <v>#N/A</v>
      </c>
      <c r="B2959" s="11" t="e">
        <f>VLOOKUP(C2959,'Summation Index'!$A$2:$B$9956,2,FALSE)</f>
        <v>#N/A</v>
      </c>
      <c r="O2959" s="48"/>
      <c r="P2959" s="48"/>
    </row>
    <row r="2960" spans="1:16">
      <c r="A2960" s="11" t="e">
        <f t="shared" si="46"/>
        <v>#N/A</v>
      </c>
      <c r="B2960" s="11" t="e">
        <f>VLOOKUP(C2960,'Summation Index'!$A$2:$B$9956,2,FALSE)</f>
        <v>#N/A</v>
      </c>
      <c r="O2960" s="48"/>
      <c r="P2960" s="48"/>
    </row>
    <row r="2961" spans="1:16">
      <c r="A2961" s="11" t="e">
        <f t="shared" si="46"/>
        <v>#N/A</v>
      </c>
      <c r="B2961" s="11" t="e">
        <f>VLOOKUP(C2961,'Summation Index'!$A$2:$B$9956,2,FALSE)</f>
        <v>#N/A</v>
      </c>
      <c r="O2961" s="48"/>
      <c r="P2961" s="48"/>
    </row>
    <row r="2962" spans="1:16">
      <c r="A2962" s="11" t="e">
        <f t="shared" si="46"/>
        <v>#N/A</v>
      </c>
      <c r="B2962" s="11" t="e">
        <f>VLOOKUP(C2962,'Summation Index'!$A$2:$B$9956,2,FALSE)</f>
        <v>#N/A</v>
      </c>
      <c r="O2962" s="48"/>
      <c r="P2962" s="48"/>
    </row>
    <row r="2963" spans="1:16">
      <c r="A2963" s="11" t="e">
        <f t="shared" si="46"/>
        <v>#N/A</v>
      </c>
      <c r="B2963" s="11" t="e">
        <f>VLOOKUP(C2963,'Summation Index'!$A$2:$B$9956,2,FALSE)</f>
        <v>#N/A</v>
      </c>
      <c r="O2963" s="48"/>
      <c r="P2963" s="48"/>
    </row>
    <row r="2964" spans="1:16">
      <c r="A2964" s="11" t="e">
        <f t="shared" si="46"/>
        <v>#N/A</v>
      </c>
      <c r="B2964" s="11" t="e">
        <f>VLOOKUP(C2964,'Summation Index'!$A$2:$B$9956,2,FALSE)</f>
        <v>#N/A</v>
      </c>
      <c r="O2964" s="48"/>
      <c r="P2964" s="48"/>
    </row>
    <row r="2965" spans="1:16">
      <c r="A2965" s="11" t="e">
        <f t="shared" si="46"/>
        <v>#N/A</v>
      </c>
      <c r="B2965" s="11" t="e">
        <f>VLOOKUP(C2965,'Summation Index'!$A$2:$B$9956,2,FALSE)</f>
        <v>#N/A</v>
      </c>
      <c r="O2965" s="48"/>
      <c r="P2965" s="48"/>
    </row>
    <row r="2966" spans="1:16">
      <c r="A2966" s="11" t="e">
        <f t="shared" si="46"/>
        <v>#N/A</v>
      </c>
      <c r="B2966" s="11" t="e">
        <f>VLOOKUP(C2966,'Summation Index'!$A$2:$B$9956,2,FALSE)</f>
        <v>#N/A</v>
      </c>
      <c r="O2966" s="48"/>
      <c r="P2966" s="48"/>
    </row>
    <row r="2967" spans="1:16">
      <c r="A2967" s="11" t="e">
        <f t="shared" si="46"/>
        <v>#N/A</v>
      </c>
      <c r="B2967" s="11" t="e">
        <f>VLOOKUP(C2967,'Summation Index'!$A$2:$B$9956,2,FALSE)</f>
        <v>#N/A</v>
      </c>
      <c r="O2967" s="48"/>
      <c r="P2967" s="48"/>
    </row>
    <row r="2968" spans="1:16">
      <c r="A2968" s="11" t="e">
        <f t="shared" si="46"/>
        <v>#N/A</v>
      </c>
      <c r="B2968" s="11" t="e">
        <f>VLOOKUP(C2968,'Summation Index'!$A$2:$B$9956,2,FALSE)</f>
        <v>#N/A</v>
      </c>
      <c r="O2968" s="48"/>
      <c r="P2968" s="48"/>
    </row>
    <row r="2969" spans="1:16">
      <c r="A2969" s="11" t="e">
        <f t="shared" si="46"/>
        <v>#N/A</v>
      </c>
      <c r="B2969" s="11" t="e">
        <f>VLOOKUP(C2969,'Summation Index'!$A$2:$B$9956,2,FALSE)</f>
        <v>#N/A</v>
      </c>
      <c r="O2969" s="48"/>
      <c r="P2969" s="48"/>
    </row>
    <row r="2970" spans="1:16">
      <c r="A2970" s="11" t="e">
        <f t="shared" si="46"/>
        <v>#N/A</v>
      </c>
      <c r="B2970" s="11" t="e">
        <f>VLOOKUP(C2970,'Summation Index'!$A$2:$B$9956,2,FALSE)</f>
        <v>#N/A</v>
      </c>
      <c r="O2970" s="48"/>
      <c r="P2970" s="48"/>
    </row>
    <row r="2971" spans="1:16">
      <c r="A2971" s="11" t="e">
        <f t="shared" si="46"/>
        <v>#N/A</v>
      </c>
      <c r="B2971" s="11" t="e">
        <f>VLOOKUP(C2971,'Summation Index'!$A$2:$B$9956,2,FALSE)</f>
        <v>#N/A</v>
      </c>
      <c r="O2971" s="48"/>
      <c r="P2971" s="48"/>
    </row>
    <row r="2972" spans="1:16">
      <c r="A2972" s="11" t="e">
        <f t="shared" si="46"/>
        <v>#N/A</v>
      </c>
      <c r="B2972" s="11" t="e">
        <f>VLOOKUP(C2972,'Summation Index'!$A$2:$B$9956,2,FALSE)</f>
        <v>#N/A</v>
      </c>
      <c r="O2972" s="48"/>
      <c r="P2972" s="48"/>
    </row>
    <row r="2973" spans="1:16">
      <c r="A2973" s="11" t="e">
        <f t="shared" si="46"/>
        <v>#N/A</v>
      </c>
      <c r="B2973" s="11" t="e">
        <f>VLOOKUP(C2973,'Summation Index'!$A$2:$B$9956,2,FALSE)</f>
        <v>#N/A</v>
      </c>
      <c r="O2973" s="48"/>
      <c r="P2973" s="48"/>
    </row>
    <row r="2974" spans="1:16">
      <c r="A2974" s="11" t="e">
        <f t="shared" si="46"/>
        <v>#N/A</v>
      </c>
      <c r="B2974" s="11" t="e">
        <f>VLOOKUP(C2974,'Summation Index'!$A$2:$B$9956,2,FALSE)</f>
        <v>#N/A</v>
      </c>
      <c r="O2974" s="48"/>
      <c r="P2974" s="48"/>
    </row>
    <row r="2975" spans="1:16">
      <c r="A2975" s="11" t="e">
        <f t="shared" si="46"/>
        <v>#N/A</v>
      </c>
      <c r="B2975" s="11" t="e">
        <f>VLOOKUP(C2975,'Summation Index'!$A$2:$B$9956,2,FALSE)</f>
        <v>#N/A</v>
      </c>
      <c r="O2975" s="48"/>
      <c r="P2975" s="48"/>
    </row>
    <row r="2976" spans="1:16">
      <c r="A2976" s="11" t="e">
        <f t="shared" si="46"/>
        <v>#N/A</v>
      </c>
      <c r="B2976" s="11" t="e">
        <f>VLOOKUP(C2976,'Summation Index'!$A$2:$B$9956,2,FALSE)</f>
        <v>#N/A</v>
      </c>
      <c r="O2976" s="48"/>
      <c r="P2976" s="48"/>
    </row>
    <row r="2977" spans="1:16">
      <c r="A2977" s="11" t="e">
        <f t="shared" si="46"/>
        <v>#N/A</v>
      </c>
      <c r="B2977" s="11" t="e">
        <f>VLOOKUP(C2977,'Summation Index'!$A$2:$B$9956,2,FALSE)</f>
        <v>#N/A</v>
      </c>
      <c r="O2977" s="48"/>
      <c r="P2977" s="48"/>
    </row>
    <row r="2978" spans="1:16">
      <c r="A2978" s="11" t="e">
        <f t="shared" si="46"/>
        <v>#N/A</v>
      </c>
      <c r="B2978" s="11" t="e">
        <f>VLOOKUP(C2978,'Summation Index'!$A$2:$B$9956,2,FALSE)</f>
        <v>#N/A</v>
      </c>
      <c r="O2978" s="48"/>
      <c r="P2978" s="48"/>
    </row>
    <row r="2979" spans="1:16">
      <c r="A2979" s="11" t="e">
        <f t="shared" si="46"/>
        <v>#N/A</v>
      </c>
      <c r="B2979" s="11" t="e">
        <f>VLOOKUP(C2979,'Summation Index'!$A$2:$B$9956,2,FALSE)</f>
        <v>#N/A</v>
      </c>
      <c r="O2979" s="48"/>
      <c r="P2979" s="48"/>
    </row>
    <row r="2980" spans="1:16">
      <c r="A2980" s="11" t="e">
        <f t="shared" si="46"/>
        <v>#N/A</v>
      </c>
      <c r="B2980" s="11" t="e">
        <f>VLOOKUP(C2980,'Summation Index'!$A$2:$B$9956,2,FALSE)</f>
        <v>#N/A</v>
      </c>
      <c r="O2980" s="48"/>
      <c r="P2980" s="48"/>
    </row>
    <row r="2981" spans="1:16">
      <c r="A2981" s="11" t="e">
        <f t="shared" si="46"/>
        <v>#N/A</v>
      </c>
      <c r="B2981" s="11" t="e">
        <f>VLOOKUP(C2981,'Summation Index'!$A$2:$B$9956,2,FALSE)</f>
        <v>#N/A</v>
      </c>
      <c r="O2981" s="48"/>
      <c r="P2981" s="48"/>
    </row>
    <row r="2982" spans="1:16">
      <c r="A2982" s="11" t="e">
        <f t="shared" si="46"/>
        <v>#N/A</v>
      </c>
      <c r="B2982" s="11" t="e">
        <f>VLOOKUP(C2982,'Summation Index'!$A$2:$B$9956,2,FALSE)</f>
        <v>#N/A</v>
      </c>
      <c r="O2982" s="48"/>
      <c r="P2982" s="48"/>
    </row>
    <row r="2983" spans="1:16">
      <c r="A2983" s="11" t="e">
        <f t="shared" si="46"/>
        <v>#N/A</v>
      </c>
      <c r="B2983" s="11" t="e">
        <f>VLOOKUP(C2983,'Summation Index'!$A$2:$B$9956,2,FALSE)</f>
        <v>#N/A</v>
      </c>
      <c r="O2983" s="48"/>
      <c r="P2983" s="48"/>
    </row>
    <row r="2984" spans="1:16">
      <c r="A2984" s="11" t="e">
        <f t="shared" si="46"/>
        <v>#N/A</v>
      </c>
      <c r="B2984" s="11" t="e">
        <f>VLOOKUP(C2984,'Summation Index'!$A$2:$B$9956,2,FALSE)</f>
        <v>#N/A</v>
      </c>
      <c r="O2984" s="48"/>
      <c r="P2984" s="48"/>
    </row>
    <row r="2985" spans="1:16">
      <c r="A2985" s="11" t="e">
        <f t="shared" si="46"/>
        <v>#N/A</v>
      </c>
      <c r="B2985" s="11" t="e">
        <f>VLOOKUP(C2985,'Summation Index'!$A$2:$B$9956,2,FALSE)</f>
        <v>#N/A</v>
      </c>
      <c r="O2985" s="48"/>
      <c r="P2985" s="48"/>
    </row>
    <row r="2986" spans="1:16">
      <c r="A2986" s="11" t="e">
        <f t="shared" si="46"/>
        <v>#N/A</v>
      </c>
      <c r="B2986" s="11" t="e">
        <f>VLOOKUP(C2986,'Summation Index'!$A$2:$B$9956,2,FALSE)</f>
        <v>#N/A</v>
      </c>
      <c r="O2986" s="48"/>
      <c r="P2986" s="48"/>
    </row>
    <row r="2987" spans="1:16">
      <c r="A2987" s="11" t="e">
        <f t="shared" si="46"/>
        <v>#N/A</v>
      </c>
      <c r="B2987" s="11" t="e">
        <f>VLOOKUP(C2987,'Summation Index'!$A$2:$B$9956,2,FALSE)</f>
        <v>#N/A</v>
      </c>
      <c r="O2987" s="48"/>
      <c r="P2987" s="48"/>
    </row>
    <row r="2988" spans="1:16">
      <c r="A2988" s="11" t="e">
        <f t="shared" si="46"/>
        <v>#N/A</v>
      </c>
      <c r="B2988" s="11" t="e">
        <f>VLOOKUP(C2988,'Summation Index'!$A$2:$B$9956,2,FALSE)</f>
        <v>#N/A</v>
      </c>
      <c r="O2988" s="48"/>
      <c r="P2988" s="48"/>
    </row>
    <row r="2989" spans="1:16">
      <c r="A2989" s="11" t="e">
        <f t="shared" si="46"/>
        <v>#N/A</v>
      </c>
      <c r="B2989" s="11" t="e">
        <f>VLOOKUP(C2989,'Summation Index'!$A$2:$B$9956,2,FALSE)</f>
        <v>#N/A</v>
      </c>
      <c r="O2989" s="48"/>
      <c r="P2989" s="48"/>
    </row>
    <row r="2990" spans="1:16">
      <c r="A2990" s="11" t="e">
        <f t="shared" si="46"/>
        <v>#N/A</v>
      </c>
      <c r="B2990" s="11" t="e">
        <f>VLOOKUP(C2990,'Summation Index'!$A$2:$B$9956,2,FALSE)</f>
        <v>#N/A</v>
      </c>
      <c r="O2990" s="48"/>
      <c r="P2990" s="48"/>
    </row>
    <row r="2991" spans="1:16">
      <c r="A2991" s="11" t="e">
        <f t="shared" si="46"/>
        <v>#N/A</v>
      </c>
      <c r="B2991" s="11" t="e">
        <f>VLOOKUP(C2991,'Summation Index'!$A$2:$B$9956,2,FALSE)</f>
        <v>#N/A</v>
      </c>
      <c r="O2991" s="48"/>
      <c r="P2991" s="48"/>
    </row>
    <row r="2992" spans="1:16">
      <c r="A2992" s="11" t="e">
        <f t="shared" si="46"/>
        <v>#N/A</v>
      </c>
      <c r="B2992" s="11" t="e">
        <f>VLOOKUP(C2992,'Summation Index'!$A$2:$B$9956,2,FALSE)</f>
        <v>#N/A</v>
      </c>
      <c r="O2992" s="48"/>
      <c r="P2992" s="48"/>
    </row>
    <row r="2993" spans="1:16">
      <c r="A2993" s="11" t="e">
        <f t="shared" si="46"/>
        <v>#N/A</v>
      </c>
      <c r="B2993" s="11" t="e">
        <f>VLOOKUP(C2993,'Summation Index'!$A$2:$B$9956,2,FALSE)</f>
        <v>#N/A</v>
      </c>
      <c r="O2993" s="48"/>
      <c r="P2993" s="48"/>
    </row>
    <row r="2994" spans="1:16">
      <c r="A2994" s="11" t="e">
        <f t="shared" si="46"/>
        <v>#N/A</v>
      </c>
      <c r="B2994" s="11" t="e">
        <f>VLOOKUP(C2994,'Summation Index'!$A$2:$B$9956,2,FALSE)</f>
        <v>#N/A</v>
      </c>
      <c r="O2994" s="48"/>
      <c r="P2994" s="48"/>
    </row>
    <row r="2995" spans="1:16">
      <c r="A2995" s="11" t="e">
        <f t="shared" si="46"/>
        <v>#N/A</v>
      </c>
      <c r="B2995" s="11" t="e">
        <f>VLOOKUP(C2995,'Summation Index'!$A$2:$B$9956,2,FALSE)</f>
        <v>#N/A</v>
      </c>
      <c r="O2995" s="48"/>
      <c r="P2995" s="48"/>
    </row>
    <row r="2996" spans="1:16">
      <c r="A2996" s="11" t="e">
        <f t="shared" si="46"/>
        <v>#N/A</v>
      </c>
      <c r="B2996" s="11" t="e">
        <f>VLOOKUP(C2996,'Summation Index'!$A$2:$B$9956,2,FALSE)</f>
        <v>#N/A</v>
      </c>
      <c r="O2996" s="48"/>
      <c r="P2996" s="48"/>
    </row>
    <row r="2997" spans="1:16">
      <c r="A2997" s="11" t="e">
        <f t="shared" si="46"/>
        <v>#N/A</v>
      </c>
      <c r="B2997" s="11" t="e">
        <f>VLOOKUP(C2997,'Summation Index'!$A$2:$B$9956,2,FALSE)</f>
        <v>#N/A</v>
      </c>
      <c r="O2997" s="48"/>
      <c r="P2997" s="48"/>
    </row>
    <row r="2998" spans="1:16">
      <c r="A2998" s="11" t="e">
        <f t="shared" si="46"/>
        <v>#N/A</v>
      </c>
      <c r="B2998" s="11" t="e">
        <f>VLOOKUP(C2998,'Summation Index'!$A$2:$B$9956,2,FALSE)</f>
        <v>#N/A</v>
      </c>
      <c r="O2998" s="48"/>
      <c r="P2998" s="48"/>
    </row>
    <row r="2999" spans="1:16">
      <c r="A2999" s="11" t="e">
        <f t="shared" si="46"/>
        <v>#N/A</v>
      </c>
      <c r="B2999" s="11" t="e">
        <f>VLOOKUP(C2999,'Summation Index'!$A$2:$B$9956,2,FALSE)</f>
        <v>#N/A</v>
      </c>
      <c r="O2999" s="48"/>
      <c r="P2999" s="48"/>
    </row>
    <row r="3000" spans="1:16">
      <c r="A3000" s="11" t="e">
        <f t="shared" si="46"/>
        <v>#N/A</v>
      </c>
      <c r="B3000" s="11" t="e">
        <f>VLOOKUP(C3000,'Summation Index'!$A$2:$B$9956,2,FALSE)</f>
        <v>#N/A</v>
      </c>
      <c r="O3000" s="48"/>
      <c r="P3000" s="48"/>
    </row>
    <row r="3001" spans="1:16">
      <c r="A3001" s="11" t="e">
        <f t="shared" si="46"/>
        <v>#N/A</v>
      </c>
      <c r="B3001" s="11" t="e">
        <f>VLOOKUP(C3001,'Summation Index'!$A$2:$B$9956,2,FALSE)</f>
        <v>#N/A</v>
      </c>
      <c r="O3001" s="48"/>
      <c r="P3001" s="48"/>
    </row>
    <row r="3002" spans="1:16">
      <c r="A3002" s="11" t="e">
        <f t="shared" si="46"/>
        <v>#N/A</v>
      </c>
      <c r="B3002" s="11" t="e">
        <f>VLOOKUP(C3002,'Summation Index'!$A$2:$B$9956,2,FALSE)</f>
        <v>#N/A</v>
      </c>
      <c r="O3002" s="48"/>
      <c r="P3002" s="48"/>
    </row>
    <row r="3003" spans="1:16">
      <c r="A3003" s="11" t="e">
        <f t="shared" si="46"/>
        <v>#N/A</v>
      </c>
      <c r="B3003" s="11" t="e">
        <f>VLOOKUP(C3003,'Summation Index'!$A$2:$B$9956,2,FALSE)</f>
        <v>#N/A</v>
      </c>
      <c r="O3003" s="48"/>
      <c r="P3003" s="48"/>
    </row>
    <row r="3004" spans="1:16">
      <c r="A3004" s="11" t="e">
        <f t="shared" si="46"/>
        <v>#N/A</v>
      </c>
      <c r="B3004" s="11" t="e">
        <f>VLOOKUP(C3004,'Summation Index'!$A$2:$B$9956,2,FALSE)</f>
        <v>#N/A</v>
      </c>
      <c r="O3004" s="48"/>
      <c r="P3004" s="48"/>
    </row>
    <row r="3005" spans="1:16">
      <c r="A3005" s="11" t="e">
        <f t="shared" si="46"/>
        <v>#N/A</v>
      </c>
      <c r="B3005" s="11" t="e">
        <f>VLOOKUP(C3005,'Summation Index'!$A$2:$B$9956,2,FALSE)</f>
        <v>#N/A</v>
      </c>
      <c r="O3005" s="48"/>
      <c r="P3005" s="48"/>
    </row>
    <row r="3006" spans="1:16">
      <c r="A3006" s="11" t="e">
        <f t="shared" si="46"/>
        <v>#N/A</v>
      </c>
      <c r="B3006" s="11" t="e">
        <f>VLOOKUP(C3006,'Summation Index'!$A$2:$B$9956,2,FALSE)</f>
        <v>#N/A</v>
      </c>
      <c r="O3006" s="48"/>
      <c r="P3006" s="48"/>
    </row>
    <row r="3007" spans="1:16">
      <c r="A3007" s="11" t="e">
        <f t="shared" si="46"/>
        <v>#N/A</v>
      </c>
      <c r="B3007" s="11" t="e">
        <f>VLOOKUP(C3007,'Summation Index'!$A$2:$B$9956,2,FALSE)</f>
        <v>#N/A</v>
      </c>
      <c r="O3007" s="48"/>
      <c r="P3007" s="48"/>
    </row>
    <row r="3008" spans="1:16">
      <c r="A3008" s="11" t="e">
        <f t="shared" si="46"/>
        <v>#N/A</v>
      </c>
      <c r="B3008" s="11" t="e">
        <f>VLOOKUP(C3008,'Summation Index'!$A$2:$B$9956,2,FALSE)</f>
        <v>#N/A</v>
      </c>
      <c r="O3008" s="48"/>
      <c r="P3008" s="48"/>
    </row>
    <row r="3009" spans="1:16">
      <c r="A3009" s="11" t="e">
        <f t="shared" si="46"/>
        <v>#N/A</v>
      </c>
      <c r="B3009" s="11" t="e">
        <f>VLOOKUP(C3009,'Summation Index'!$A$2:$B$9956,2,FALSE)</f>
        <v>#N/A</v>
      </c>
      <c r="O3009" s="48"/>
      <c r="P3009" s="48"/>
    </row>
    <row r="3010" spans="1:16">
      <c r="A3010" s="11" t="e">
        <f t="shared" si="46"/>
        <v>#N/A</v>
      </c>
      <c r="B3010" s="11" t="e">
        <f>VLOOKUP(C3010,'Summation Index'!$A$2:$B$9956,2,FALSE)</f>
        <v>#N/A</v>
      </c>
      <c r="O3010" s="48"/>
      <c r="P3010" s="48"/>
    </row>
    <row r="3011" spans="1:16">
      <c r="A3011" s="11" t="e">
        <f t="shared" si="46"/>
        <v>#N/A</v>
      </c>
      <c r="B3011" s="11" t="e">
        <f>VLOOKUP(C3011,'Summation Index'!$A$2:$B$9956,2,FALSE)</f>
        <v>#N/A</v>
      </c>
      <c r="O3011" s="48"/>
      <c r="P3011" s="48"/>
    </row>
    <row r="3012" spans="1:16">
      <c r="A3012" s="11" t="e">
        <f t="shared" si="46"/>
        <v>#N/A</v>
      </c>
      <c r="B3012" s="11" t="e">
        <f>VLOOKUP(C3012,'Summation Index'!$A$2:$B$9956,2,FALSE)</f>
        <v>#N/A</v>
      </c>
      <c r="O3012" s="48"/>
      <c r="P3012" s="48"/>
    </row>
    <row r="3013" spans="1:16">
      <c r="A3013" s="11" t="e">
        <f t="shared" si="46"/>
        <v>#N/A</v>
      </c>
      <c r="B3013" s="11" t="e">
        <f>VLOOKUP(C3013,'Summation Index'!$A$2:$B$9956,2,FALSE)</f>
        <v>#N/A</v>
      </c>
      <c r="O3013" s="48"/>
      <c r="P3013" s="48"/>
    </row>
    <row r="3014" spans="1:16">
      <c r="A3014" s="11" t="e">
        <f t="shared" si="46"/>
        <v>#N/A</v>
      </c>
      <c r="B3014" s="11" t="e">
        <f>VLOOKUP(C3014,'Summation Index'!$A$2:$B$9956,2,FALSE)</f>
        <v>#N/A</v>
      </c>
      <c r="O3014" s="48"/>
      <c r="P3014" s="48"/>
    </row>
    <row r="3015" spans="1:16">
      <c r="A3015" s="11" t="e">
        <f t="shared" si="46"/>
        <v>#N/A</v>
      </c>
      <c r="B3015" s="11" t="e">
        <f>VLOOKUP(C3015,'Summation Index'!$A$2:$B$9956,2,FALSE)</f>
        <v>#N/A</v>
      </c>
      <c r="O3015" s="48"/>
      <c r="P3015" s="48"/>
    </row>
    <row r="3016" spans="1:16">
      <c r="A3016" s="11" t="e">
        <f t="shared" si="46"/>
        <v>#N/A</v>
      </c>
      <c r="B3016" s="11" t="e">
        <f>VLOOKUP(C3016,'Summation Index'!$A$2:$B$9956,2,FALSE)</f>
        <v>#N/A</v>
      </c>
      <c r="O3016" s="48"/>
      <c r="P3016" s="48"/>
    </row>
    <row r="3017" spans="1:16">
      <c r="A3017" s="11" t="e">
        <f t="shared" si="46"/>
        <v>#N/A</v>
      </c>
      <c r="B3017" s="11" t="e">
        <f>VLOOKUP(C3017,'Summation Index'!$A$2:$B$9956,2,FALSE)</f>
        <v>#N/A</v>
      </c>
      <c r="O3017" s="48"/>
      <c r="P3017" s="48"/>
    </row>
    <row r="3018" spans="1:16">
      <c r="A3018" s="11" t="e">
        <f t="shared" si="46"/>
        <v>#N/A</v>
      </c>
      <c r="B3018" s="11" t="e">
        <f>VLOOKUP(C3018,'Summation Index'!$A$2:$B$9956,2,FALSE)</f>
        <v>#N/A</v>
      </c>
      <c r="O3018" s="48"/>
      <c r="P3018" s="48"/>
    </row>
    <row r="3019" spans="1:16">
      <c r="A3019" s="11" t="e">
        <f t="shared" si="46"/>
        <v>#N/A</v>
      </c>
      <c r="B3019" s="11" t="e">
        <f>VLOOKUP(C3019,'Summation Index'!$A$2:$B$9956,2,FALSE)</f>
        <v>#N/A</v>
      </c>
      <c r="O3019" s="48"/>
      <c r="P3019" s="48"/>
    </row>
    <row r="3020" spans="1:16">
      <c r="A3020" s="11" t="e">
        <f t="shared" si="46"/>
        <v>#N/A</v>
      </c>
      <c r="B3020" s="11" t="e">
        <f>VLOOKUP(C3020,'Summation Index'!$A$2:$B$9956,2,FALSE)</f>
        <v>#N/A</v>
      </c>
      <c r="O3020" s="48"/>
      <c r="P3020" s="48"/>
    </row>
    <row r="3021" spans="1:16">
      <c r="A3021" s="11" t="e">
        <f t="shared" si="46"/>
        <v>#N/A</v>
      </c>
      <c r="B3021" s="11" t="e">
        <f>VLOOKUP(C3021,'Summation Index'!$A$2:$B$9956,2,FALSE)</f>
        <v>#N/A</v>
      </c>
      <c r="O3021" s="48"/>
      <c r="P3021" s="48"/>
    </row>
    <row r="3022" spans="1:16">
      <c r="A3022" s="11" t="e">
        <f t="shared" si="46"/>
        <v>#N/A</v>
      </c>
      <c r="B3022" s="11" t="e">
        <f>VLOOKUP(C3022,'Summation Index'!$A$2:$B$9956,2,FALSE)</f>
        <v>#N/A</v>
      </c>
      <c r="O3022" s="48"/>
      <c r="P3022" s="48"/>
    </row>
    <row r="3023" spans="1:16">
      <c r="A3023" s="11" t="e">
        <f t="shared" ref="A3023:A3086" si="47">B3023&amp;"&amp;"&amp;F3023</f>
        <v>#N/A</v>
      </c>
      <c r="B3023" s="11" t="e">
        <f>VLOOKUP(C3023,'Summation Index'!$A$2:$B$9956,2,FALSE)</f>
        <v>#N/A</v>
      </c>
      <c r="O3023" s="48"/>
      <c r="P3023" s="48"/>
    </row>
    <row r="3024" spans="1:16">
      <c r="A3024" s="11" t="e">
        <f t="shared" si="47"/>
        <v>#N/A</v>
      </c>
      <c r="B3024" s="11" t="e">
        <f>VLOOKUP(C3024,'Summation Index'!$A$2:$B$9956,2,FALSE)</f>
        <v>#N/A</v>
      </c>
      <c r="O3024" s="48"/>
      <c r="P3024" s="48"/>
    </row>
    <row r="3025" spans="1:16">
      <c r="A3025" s="11" t="e">
        <f t="shared" si="47"/>
        <v>#N/A</v>
      </c>
      <c r="B3025" s="11" t="e">
        <f>VLOOKUP(C3025,'Summation Index'!$A$2:$B$9956,2,FALSE)</f>
        <v>#N/A</v>
      </c>
      <c r="O3025" s="48"/>
      <c r="P3025" s="48"/>
    </row>
    <row r="3026" spans="1:16">
      <c r="A3026" s="11" t="e">
        <f t="shared" si="47"/>
        <v>#N/A</v>
      </c>
      <c r="B3026" s="11" t="e">
        <f>VLOOKUP(C3026,'Summation Index'!$A$2:$B$9956,2,FALSE)</f>
        <v>#N/A</v>
      </c>
      <c r="O3026" s="48"/>
      <c r="P3026" s="48"/>
    </row>
    <row r="3027" spans="1:16">
      <c r="A3027" s="11" t="e">
        <f t="shared" si="47"/>
        <v>#N/A</v>
      </c>
      <c r="B3027" s="11" t="e">
        <f>VLOOKUP(C3027,'Summation Index'!$A$2:$B$9956,2,FALSE)</f>
        <v>#N/A</v>
      </c>
      <c r="O3027" s="48"/>
      <c r="P3027" s="48"/>
    </row>
    <row r="3028" spans="1:16">
      <c r="A3028" s="11" t="e">
        <f t="shared" si="47"/>
        <v>#N/A</v>
      </c>
      <c r="B3028" s="11" t="e">
        <f>VLOOKUP(C3028,'Summation Index'!$A$2:$B$9956,2,FALSE)</f>
        <v>#N/A</v>
      </c>
      <c r="O3028" s="48"/>
      <c r="P3028" s="48"/>
    </row>
    <row r="3029" spans="1:16">
      <c r="A3029" s="11" t="e">
        <f t="shared" si="47"/>
        <v>#N/A</v>
      </c>
      <c r="B3029" s="11" t="e">
        <f>VLOOKUP(C3029,'Summation Index'!$A$2:$B$9956,2,FALSE)</f>
        <v>#N/A</v>
      </c>
      <c r="O3029" s="48"/>
      <c r="P3029" s="48"/>
    </row>
    <row r="3030" spans="1:16">
      <c r="A3030" s="11" t="e">
        <f t="shared" si="47"/>
        <v>#N/A</v>
      </c>
      <c r="B3030" s="11" t="e">
        <f>VLOOKUP(C3030,'Summation Index'!$A$2:$B$9956,2,FALSE)</f>
        <v>#N/A</v>
      </c>
      <c r="O3030" s="48"/>
      <c r="P3030" s="48"/>
    </row>
    <row r="3031" spans="1:16">
      <c r="A3031" s="11" t="e">
        <f t="shared" si="47"/>
        <v>#N/A</v>
      </c>
      <c r="B3031" s="11" t="e">
        <f>VLOOKUP(C3031,'Summation Index'!$A$2:$B$9956,2,FALSE)</f>
        <v>#N/A</v>
      </c>
      <c r="O3031" s="48"/>
      <c r="P3031" s="48"/>
    </row>
    <row r="3032" spans="1:16">
      <c r="A3032" s="11" t="e">
        <f t="shared" si="47"/>
        <v>#N/A</v>
      </c>
      <c r="B3032" s="11" t="e">
        <f>VLOOKUP(C3032,'Summation Index'!$A$2:$B$9956,2,FALSE)</f>
        <v>#N/A</v>
      </c>
      <c r="O3032" s="48"/>
      <c r="P3032" s="48"/>
    </row>
    <row r="3033" spans="1:16">
      <c r="A3033" s="11" t="e">
        <f t="shared" si="47"/>
        <v>#N/A</v>
      </c>
      <c r="B3033" s="11" t="e">
        <f>VLOOKUP(C3033,'Summation Index'!$A$2:$B$9956,2,FALSE)</f>
        <v>#N/A</v>
      </c>
      <c r="O3033" s="48"/>
      <c r="P3033" s="48"/>
    </row>
    <row r="3034" spans="1:16">
      <c r="A3034" s="11" t="e">
        <f t="shared" si="47"/>
        <v>#N/A</v>
      </c>
      <c r="B3034" s="11" t="e">
        <f>VLOOKUP(C3034,'Summation Index'!$A$2:$B$9956,2,FALSE)</f>
        <v>#N/A</v>
      </c>
      <c r="O3034" s="48"/>
      <c r="P3034" s="48"/>
    </row>
    <row r="3035" spans="1:16">
      <c r="A3035" s="11" t="e">
        <f t="shared" si="47"/>
        <v>#N/A</v>
      </c>
      <c r="B3035" s="11" t="e">
        <f>VLOOKUP(C3035,'Summation Index'!$A$2:$B$9956,2,FALSE)</f>
        <v>#N/A</v>
      </c>
      <c r="O3035" s="48"/>
      <c r="P3035" s="48"/>
    </row>
    <row r="3036" spans="1:16">
      <c r="A3036" s="11" t="e">
        <f t="shared" si="47"/>
        <v>#N/A</v>
      </c>
      <c r="B3036" s="11" t="e">
        <f>VLOOKUP(C3036,'Summation Index'!$A$2:$B$9956,2,FALSE)</f>
        <v>#N/A</v>
      </c>
      <c r="O3036" s="48"/>
      <c r="P3036" s="48"/>
    </row>
    <row r="3037" spans="1:16">
      <c r="A3037" s="11" t="e">
        <f t="shared" si="47"/>
        <v>#N/A</v>
      </c>
      <c r="B3037" s="11" t="e">
        <f>VLOOKUP(C3037,'Summation Index'!$A$2:$B$9956,2,FALSE)</f>
        <v>#N/A</v>
      </c>
      <c r="O3037" s="48"/>
      <c r="P3037" s="48"/>
    </row>
    <row r="3038" spans="1:16">
      <c r="A3038" s="11" t="e">
        <f t="shared" si="47"/>
        <v>#N/A</v>
      </c>
      <c r="B3038" s="11" t="e">
        <f>VLOOKUP(C3038,'Summation Index'!$A$2:$B$9956,2,FALSE)</f>
        <v>#N/A</v>
      </c>
      <c r="O3038" s="48"/>
      <c r="P3038" s="48"/>
    </row>
    <row r="3039" spans="1:16">
      <c r="A3039" s="11" t="e">
        <f t="shared" si="47"/>
        <v>#N/A</v>
      </c>
      <c r="B3039" s="11" t="e">
        <f>VLOOKUP(C3039,'Summation Index'!$A$2:$B$9956,2,FALSE)</f>
        <v>#N/A</v>
      </c>
      <c r="O3039" s="48"/>
      <c r="P3039" s="48"/>
    </row>
    <row r="3040" spans="1:16">
      <c r="A3040" s="11" t="e">
        <f t="shared" si="47"/>
        <v>#N/A</v>
      </c>
      <c r="B3040" s="11" t="e">
        <f>VLOOKUP(C3040,'Summation Index'!$A$2:$B$9956,2,FALSE)</f>
        <v>#N/A</v>
      </c>
      <c r="O3040" s="48"/>
      <c r="P3040" s="48"/>
    </row>
    <row r="3041" spans="1:16">
      <c r="A3041" s="11" t="e">
        <f t="shared" si="47"/>
        <v>#N/A</v>
      </c>
      <c r="B3041" s="11" t="e">
        <f>VLOOKUP(C3041,'Summation Index'!$A$2:$B$9956,2,FALSE)</f>
        <v>#N/A</v>
      </c>
      <c r="O3041" s="48"/>
      <c r="P3041" s="48"/>
    </row>
    <row r="3042" spans="1:16">
      <c r="A3042" s="11" t="e">
        <f t="shared" si="47"/>
        <v>#N/A</v>
      </c>
      <c r="B3042" s="11" t="e">
        <f>VLOOKUP(C3042,'Summation Index'!$A$2:$B$9956,2,FALSE)</f>
        <v>#N/A</v>
      </c>
      <c r="O3042" s="48"/>
      <c r="P3042" s="48"/>
    </row>
    <row r="3043" spans="1:16">
      <c r="A3043" s="11" t="e">
        <f t="shared" si="47"/>
        <v>#N/A</v>
      </c>
      <c r="B3043" s="11" t="e">
        <f>VLOOKUP(C3043,'Summation Index'!$A$2:$B$9956,2,FALSE)</f>
        <v>#N/A</v>
      </c>
      <c r="O3043" s="48"/>
      <c r="P3043" s="48"/>
    </row>
    <row r="3044" spans="1:16">
      <c r="A3044" s="11" t="e">
        <f t="shared" si="47"/>
        <v>#N/A</v>
      </c>
      <c r="B3044" s="11" t="e">
        <f>VLOOKUP(C3044,'Summation Index'!$A$2:$B$9956,2,FALSE)</f>
        <v>#N/A</v>
      </c>
      <c r="O3044" s="48"/>
      <c r="P3044" s="48"/>
    </row>
    <row r="3045" spans="1:16">
      <c r="A3045" s="11" t="e">
        <f t="shared" si="47"/>
        <v>#N/A</v>
      </c>
      <c r="B3045" s="11" t="e">
        <f>VLOOKUP(C3045,'Summation Index'!$A$2:$B$9956,2,FALSE)</f>
        <v>#N/A</v>
      </c>
      <c r="O3045" s="48"/>
      <c r="P3045" s="48"/>
    </row>
    <row r="3046" spans="1:16">
      <c r="A3046" s="11" t="e">
        <f t="shared" si="47"/>
        <v>#N/A</v>
      </c>
      <c r="B3046" s="11" t="e">
        <f>VLOOKUP(C3046,'Summation Index'!$A$2:$B$9956,2,FALSE)</f>
        <v>#N/A</v>
      </c>
      <c r="O3046" s="48"/>
      <c r="P3046" s="48"/>
    </row>
    <row r="3047" spans="1:16">
      <c r="A3047" s="11" t="e">
        <f t="shared" si="47"/>
        <v>#N/A</v>
      </c>
      <c r="B3047" s="11" t="e">
        <f>VLOOKUP(C3047,'Summation Index'!$A$2:$B$9956,2,FALSE)</f>
        <v>#N/A</v>
      </c>
      <c r="O3047" s="48"/>
      <c r="P3047" s="48"/>
    </row>
    <row r="3048" spans="1:16">
      <c r="A3048" s="11" t="e">
        <f t="shared" si="47"/>
        <v>#N/A</v>
      </c>
      <c r="B3048" s="11" t="e">
        <f>VLOOKUP(C3048,'Summation Index'!$A$2:$B$9956,2,FALSE)</f>
        <v>#N/A</v>
      </c>
      <c r="O3048" s="48"/>
      <c r="P3048" s="48"/>
    </row>
    <row r="3049" spans="1:16">
      <c r="A3049" s="11" t="e">
        <f t="shared" si="47"/>
        <v>#N/A</v>
      </c>
      <c r="B3049" s="11" t="e">
        <f>VLOOKUP(C3049,'Summation Index'!$A$2:$B$9956,2,FALSE)</f>
        <v>#N/A</v>
      </c>
      <c r="O3049" s="48"/>
      <c r="P3049" s="48"/>
    </row>
    <row r="3050" spans="1:16">
      <c r="A3050" s="11" t="e">
        <f t="shared" si="47"/>
        <v>#N/A</v>
      </c>
      <c r="B3050" s="11" t="e">
        <f>VLOOKUP(C3050,'Summation Index'!$A$2:$B$9956,2,FALSE)</f>
        <v>#N/A</v>
      </c>
      <c r="O3050" s="48"/>
      <c r="P3050" s="48"/>
    </row>
    <row r="3051" spans="1:16">
      <c r="A3051" s="11" t="e">
        <f t="shared" si="47"/>
        <v>#N/A</v>
      </c>
      <c r="B3051" s="11" t="e">
        <f>VLOOKUP(C3051,'Summation Index'!$A$2:$B$9956,2,FALSE)</f>
        <v>#N/A</v>
      </c>
      <c r="O3051" s="48"/>
      <c r="P3051" s="48"/>
    </row>
    <row r="3052" spans="1:16">
      <c r="A3052" s="11" t="e">
        <f t="shared" si="47"/>
        <v>#N/A</v>
      </c>
      <c r="B3052" s="11" t="e">
        <f>VLOOKUP(C3052,'Summation Index'!$A$2:$B$9956,2,FALSE)</f>
        <v>#N/A</v>
      </c>
      <c r="O3052" s="48"/>
      <c r="P3052" s="48"/>
    </row>
    <row r="3053" spans="1:16">
      <c r="A3053" s="11" t="e">
        <f t="shared" si="47"/>
        <v>#N/A</v>
      </c>
      <c r="B3053" s="11" t="e">
        <f>VLOOKUP(C3053,'Summation Index'!$A$2:$B$9956,2,FALSE)</f>
        <v>#N/A</v>
      </c>
      <c r="O3053" s="48"/>
      <c r="P3053" s="48"/>
    </row>
    <row r="3054" spans="1:16">
      <c r="A3054" s="11" t="e">
        <f t="shared" si="47"/>
        <v>#N/A</v>
      </c>
      <c r="B3054" s="11" t="e">
        <f>VLOOKUP(C3054,'Summation Index'!$A$2:$B$9956,2,FALSE)</f>
        <v>#N/A</v>
      </c>
      <c r="O3054" s="48"/>
      <c r="P3054" s="48"/>
    </row>
    <row r="3055" spans="1:16">
      <c r="A3055" s="11" t="e">
        <f t="shared" si="47"/>
        <v>#N/A</v>
      </c>
      <c r="B3055" s="11" t="e">
        <f>VLOOKUP(C3055,'Summation Index'!$A$2:$B$9956,2,FALSE)</f>
        <v>#N/A</v>
      </c>
      <c r="O3055" s="48"/>
      <c r="P3055" s="48"/>
    </row>
    <row r="3056" spans="1:16">
      <c r="A3056" s="11" t="e">
        <f t="shared" si="47"/>
        <v>#N/A</v>
      </c>
      <c r="B3056" s="11" t="e">
        <f>VLOOKUP(C3056,'Summation Index'!$A$2:$B$9956,2,FALSE)</f>
        <v>#N/A</v>
      </c>
      <c r="O3056" s="48"/>
      <c r="P3056" s="48"/>
    </row>
    <row r="3057" spans="1:16">
      <c r="A3057" s="11" t="e">
        <f t="shared" si="47"/>
        <v>#N/A</v>
      </c>
      <c r="B3057" s="11" t="e">
        <f>VLOOKUP(C3057,'Summation Index'!$A$2:$B$9956,2,FALSE)</f>
        <v>#N/A</v>
      </c>
      <c r="O3057" s="48"/>
      <c r="P3057" s="48"/>
    </row>
    <row r="3058" spans="1:16">
      <c r="A3058" s="11" t="e">
        <f t="shared" si="47"/>
        <v>#N/A</v>
      </c>
      <c r="B3058" s="11" t="e">
        <f>VLOOKUP(C3058,'Summation Index'!$A$2:$B$9956,2,FALSE)</f>
        <v>#N/A</v>
      </c>
      <c r="O3058" s="48"/>
      <c r="P3058" s="48"/>
    </row>
    <row r="3059" spans="1:16">
      <c r="A3059" s="11" t="e">
        <f t="shared" si="47"/>
        <v>#N/A</v>
      </c>
      <c r="B3059" s="11" t="e">
        <f>VLOOKUP(C3059,'Summation Index'!$A$2:$B$9956,2,FALSE)</f>
        <v>#N/A</v>
      </c>
      <c r="O3059" s="48"/>
      <c r="P3059" s="48"/>
    </row>
    <row r="3060" spans="1:16">
      <c r="A3060" s="11" t="e">
        <f t="shared" si="47"/>
        <v>#N/A</v>
      </c>
      <c r="B3060" s="11" t="e">
        <f>VLOOKUP(C3060,'Summation Index'!$A$2:$B$9956,2,FALSE)</f>
        <v>#N/A</v>
      </c>
      <c r="O3060" s="48"/>
      <c r="P3060" s="48"/>
    </row>
    <row r="3061" spans="1:16">
      <c r="A3061" s="11" t="e">
        <f t="shared" si="47"/>
        <v>#N/A</v>
      </c>
      <c r="B3061" s="11" t="e">
        <f>VLOOKUP(C3061,'Summation Index'!$A$2:$B$9956,2,FALSE)</f>
        <v>#N/A</v>
      </c>
      <c r="O3061" s="48"/>
      <c r="P3061" s="48"/>
    </row>
    <row r="3062" spans="1:16">
      <c r="A3062" s="11" t="e">
        <f t="shared" si="47"/>
        <v>#N/A</v>
      </c>
      <c r="B3062" s="11" t="e">
        <f>VLOOKUP(C3062,'Summation Index'!$A$2:$B$9956,2,FALSE)</f>
        <v>#N/A</v>
      </c>
      <c r="O3062" s="48"/>
      <c r="P3062" s="48"/>
    </row>
    <row r="3063" spans="1:16">
      <c r="A3063" s="11" t="e">
        <f t="shared" si="47"/>
        <v>#N/A</v>
      </c>
      <c r="B3063" s="11" t="e">
        <f>VLOOKUP(C3063,'Summation Index'!$A$2:$B$9956,2,FALSE)</f>
        <v>#N/A</v>
      </c>
      <c r="O3063" s="48"/>
      <c r="P3063" s="48"/>
    </row>
    <row r="3064" spans="1:16">
      <c r="A3064" s="11" t="e">
        <f t="shared" si="47"/>
        <v>#N/A</v>
      </c>
      <c r="B3064" s="11" t="e">
        <f>VLOOKUP(C3064,'Summation Index'!$A$2:$B$9956,2,FALSE)</f>
        <v>#N/A</v>
      </c>
      <c r="O3064" s="48"/>
      <c r="P3064" s="48"/>
    </row>
    <row r="3065" spans="1:16">
      <c r="A3065" s="11" t="e">
        <f t="shared" si="47"/>
        <v>#N/A</v>
      </c>
      <c r="B3065" s="11" t="e">
        <f>VLOOKUP(C3065,'Summation Index'!$A$2:$B$9956,2,FALSE)</f>
        <v>#N/A</v>
      </c>
      <c r="O3065" s="48"/>
      <c r="P3065" s="48"/>
    </row>
    <row r="3066" spans="1:16">
      <c r="A3066" s="11" t="e">
        <f t="shared" si="47"/>
        <v>#N/A</v>
      </c>
      <c r="B3066" s="11" t="e">
        <f>VLOOKUP(C3066,'Summation Index'!$A$2:$B$9956,2,FALSE)</f>
        <v>#N/A</v>
      </c>
      <c r="O3066" s="48"/>
      <c r="P3066" s="48"/>
    </row>
    <row r="3067" spans="1:16">
      <c r="A3067" s="11" t="e">
        <f t="shared" si="47"/>
        <v>#N/A</v>
      </c>
      <c r="B3067" s="11" t="e">
        <f>VLOOKUP(C3067,'Summation Index'!$A$2:$B$9956,2,FALSE)</f>
        <v>#N/A</v>
      </c>
      <c r="O3067" s="48"/>
      <c r="P3067" s="48"/>
    </row>
    <row r="3068" spans="1:16">
      <c r="A3068" s="11" t="e">
        <f t="shared" si="47"/>
        <v>#N/A</v>
      </c>
      <c r="B3068" s="11" t="e">
        <f>VLOOKUP(C3068,'Summation Index'!$A$2:$B$9956,2,FALSE)</f>
        <v>#N/A</v>
      </c>
      <c r="O3068" s="48"/>
      <c r="P3068" s="48"/>
    </row>
    <row r="3069" spans="1:16">
      <c r="A3069" s="11" t="e">
        <f t="shared" si="47"/>
        <v>#N/A</v>
      </c>
      <c r="B3069" s="11" t="e">
        <f>VLOOKUP(C3069,'Summation Index'!$A$2:$B$9956,2,FALSE)</f>
        <v>#N/A</v>
      </c>
      <c r="O3069" s="48"/>
      <c r="P3069" s="48"/>
    </row>
    <row r="3070" spans="1:16">
      <c r="A3070" s="11" t="e">
        <f t="shared" si="47"/>
        <v>#N/A</v>
      </c>
      <c r="B3070" s="11" t="e">
        <f>VLOOKUP(C3070,'Summation Index'!$A$2:$B$9956,2,FALSE)</f>
        <v>#N/A</v>
      </c>
      <c r="O3070" s="48"/>
      <c r="P3070" s="48"/>
    </row>
    <row r="3071" spans="1:16">
      <c r="A3071" s="11" t="e">
        <f t="shared" si="47"/>
        <v>#N/A</v>
      </c>
      <c r="B3071" s="11" t="e">
        <f>VLOOKUP(C3071,'Summation Index'!$A$2:$B$9956,2,FALSE)</f>
        <v>#N/A</v>
      </c>
      <c r="O3071" s="48"/>
      <c r="P3071" s="48"/>
    </row>
    <row r="3072" spans="1:16">
      <c r="A3072" s="11" t="e">
        <f t="shared" si="47"/>
        <v>#N/A</v>
      </c>
      <c r="B3072" s="11" t="e">
        <f>VLOOKUP(C3072,'Summation Index'!$A$2:$B$9956,2,FALSE)</f>
        <v>#N/A</v>
      </c>
      <c r="O3072" s="48"/>
      <c r="P3072" s="48"/>
    </row>
    <row r="3073" spans="1:16">
      <c r="A3073" s="11" t="e">
        <f t="shared" si="47"/>
        <v>#N/A</v>
      </c>
      <c r="B3073" s="11" t="e">
        <f>VLOOKUP(C3073,'Summation Index'!$A$2:$B$9956,2,FALSE)</f>
        <v>#N/A</v>
      </c>
      <c r="O3073" s="48"/>
      <c r="P3073" s="48"/>
    </row>
    <row r="3074" spans="1:16">
      <c r="A3074" s="11" t="e">
        <f t="shared" si="47"/>
        <v>#N/A</v>
      </c>
      <c r="B3074" s="11" t="e">
        <f>VLOOKUP(C3074,'Summation Index'!$A$2:$B$9956,2,FALSE)</f>
        <v>#N/A</v>
      </c>
      <c r="O3074" s="48"/>
      <c r="P3074" s="48"/>
    </row>
    <row r="3075" spans="1:16">
      <c r="A3075" s="11" t="e">
        <f t="shared" si="47"/>
        <v>#N/A</v>
      </c>
      <c r="B3075" s="11" t="e">
        <f>VLOOKUP(C3075,'Summation Index'!$A$2:$B$9956,2,FALSE)</f>
        <v>#N/A</v>
      </c>
      <c r="O3075" s="48"/>
      <c r="P3075" s="48"/>
    </row>
    <row r="3076" spans="1:16">
      <c r="A3076" s="11" t="e">
        <f t="shared" si="47"/>
        <v>#N/A</v>
      </c>
      <c r="B3076" s="11" t="e">
        <f>VLOOKUP(C3076,'Summation Index'!$A$2:$B$9956,2,FALSE)</f>
        <v>#N/A</v>
      </c>
      <c r="O3076" s="48"/>
      <c r="P3076" s="48"/>
    </row>
    <row r="3077" spans="1:16">
      <c r="A3077" s="11" t="e">
        <f t="shared" si="47"/>
        <v>#N/A</v>
      </c>
      <c r="B3077" s="11" t="e">
        <f>VLOOKUP(C3077,'Summation Index'!$A$2:$B$9956,2,FALSE)</f>
        <v>#N/A</v>
      </c>
      <c r="O3077" s="48"/>
      <c r="P3077" s="48"/>
    </row>
    <row r="3078" spans="1:16">
      <c r="A3078" s="11" t="e">
        <f t="shared" si="47"/>
        <v>#N/A</v>
      </c>
      <c r="B3078" s="11" t="e">
        <f>VLOOKUP(C3078,'Summation Index'!$A$2:$B$9956,2,FALSE)</f>
        <v>#N/A</v>
      </c>
      <c r="O3078" s="48"/>
      <c r="P3078" s="48"/>
    </row>
    <row r="3079" spans="1:16">
      <c r="A3079" s="11" t="e">
        <f t="shared" si="47"/>
        <v>#N/A</v>
      </c>
      <c r="B3079" s="11" t="e">
        <f>VLOOKUP(C3079,'Summation Index'!$A$2:$B$9956,2,FALSE)</f>
        <v>#N/A</v>
      </c>
      <c r="O3079" s="48"/>
      <c r="P3079" s="48"/>
    </row>
    <row r="3080" spans="1:16">
      <c r="A3080" s="11" t="e">
        <f t="shared" si="47"/>
        <v>#N/A</v>
      </c>
      <c r="B3080" s="11" t="e">
        <f>VLOOKUP(C3080,'Summation Index'!$A$2:$B$9956,2,FALSE)</f>
        <v>#N/A</v>
      </c>
      <c r="O3080" s="48"/>
      <c r="P3080" s="48"/>
    </row>
    <row r="3081" spans="1:16">
      <c r="A3081" s="11" t="e">
        <f t="shared" si="47"/>
        <v>#N/A</v>
      </c>
      <c r="B3081" s="11" t="e">
        <f>VLOOKUP(C3081,'Summation Index'!$A$2:$B$9956,2,FALSE)</f>
        <v>#N/A</v>
      </c>
      <c r="O3081" s="48"/>
      <c r="P3081" s="48"/>
    </row>
    <row r="3082" spans="1:16">
      <c r="A3082" s="11" t="e">
        <f t="shared" si="47"/>
        <v>#N/A</v>
      </c>
      <c r="B3082" s="11" t="e">
        <f>VLOOKUP(C3082,'Summation Index'!$A$2:$B$9956,2,FALSE)</f>
        <v>#N/A</v>
      </c>
      <c r="O3082" s="48"/>
      <c r="P3082" s="48"/>
    </row>
    <row r="3083" spans="1:16">
      <c r="A3083" s="11" t="e">
        <f t="shared" si="47"/>
        <v>#N/A</v>
      </c>
      <c r="B3083" s="11" t="e">
        <f>VLOOKUP(C3083,'Summation Index'!$A$2:$B$9956,2,FALSE)</f>
        <v>#N/A</v>
      </c>
      <c r="O3083" s="48"/>
      <c r="P3083" s="48"/>
    </row>
    <row r="3084" spans="1:16">
      <c r="A3084" s="11" t="e">
        <f t="shared" si="47"/>
        <v>#N/A</v>
      </c>
      <c r="B3084" s="11" t="e">
        <f>VLOOKUP(C3084,'Summation Index'!$A$2:$B$9956,2,FALSE)</f>
        <v>#N/A</v>
      </c>
      <c r="O3084" s="48"/>
      <c r="P3084" s="48"/>
    </row>
    <row r="3085" spans="1:16">
      <c r="A3085" s="11" t="e">
        <f t="shared" si="47"/>
        <v>#N/A</v>
      </c>
      <c r="B3085" s="11" t="e">
        <f>VLOOKUP(C3085,'Summation Index'!$A$2:$B$9956,2,FALSE)</f>
        <v>#N/A</v>
      </c>
      <c r="O3085" s="48"/>
      <c r="P3085" s="48"/>
    </row>
    <row r="3086" spans="1:16">
      <c r="A3086" s="11" t="e">
        <f t="shared" si="47"/>
        <v>#N/A</v>
      </c>
      <c r="B3086" s="11" t="e">
        <f>VLOOKUP(C3086,'Summation Index'!$A$2:$B$9956,2,FALSE)</f>
        <v>#N/A</v>
      </c>
      <c r="O3086" s="48"/>
      <c r="P3086" s="48"/>
    </row>
    <row r="3087" spans="1:16">
      <c r="A3087" s="11" t="e">
        <f t="shared" ref="A3087:A3150" si="48">B3087&amp;"&amp;"&amp;F3087</f>
        <v>#N/A</v>
      </c>
      <c r="B3087" s="11" t="e">
        <f>VLOOKUP(C3087,'Summation Index'!$A$2:$B$9956,2,FALSE)</f>
        <v>#N/A</v>
      </c>
      <c r="O3087" s="48"/>
      <c r="P3087" s="48"/>
    </row>
    <row r="3088" spans="1:16">
      <c r="A3088" s="11" t="e">
        <f t="shared" si="48"/>
        <v>#N/A</v>
      </c>
      <c r="B3088" s="11" t="e">
        <f>VLOOKUP(C3088,'Summation Index'!$A$2:$B$9956,2,FALSE)</f>
        <v>#N/A</v>
      </c>
      <c r="O3088" s="48"/>
      <c r="P3088" s="48"/>
    </row>
    <row r="3089" spans="1:16">
      <c r="A3089" s="11" t="e">
        <f t="shared" si="48"/>
        <v>#N/A</v>
      </c>
      <c r="B3089" s="11" t="e">
        <f>VLOOKUP(C3089,'Summation Index'!$A$2:$B$9956,2,FALSE)</f>
        <v>#N/A</v>
      </c>
      <c r="O3089" s="48"/>
      <c r="P3089" s="48"/>
    </row>
    <row r="3090" spans="1:16">
      <c r="A3090" s="11" t="e">
        <f t="shared" si="48"/>
        <v>#N/A</v>
      </c>
      <c r="B3090" s="11" t="e">
        <f>VLOOKUP(C3090,'Summation Index'!$A$2:$B$9956,2,FALSE)</f>
        <v>#N/A</v>
      </c>
      <c r="O3090" s="48"/>
      <c r="P3090" s="48"/>
    </row>
    <row r="3091" spans="1:16">
      <c r="A3091" s="11" t="e">
        <f t="shared" si="48"/>
        <v>#N/A</v>
      </c>
      <c r="B3091" s="11" t="e">
        <f>VLOOKUP(C3091,'Summation Index'!$A$2:$B$9956,2,FALSE)</f>
        <v>#N/A</v>
      </c>
      <c r="O3091" s="48"/>
      <c r="P3091" s="48"/>
    </row>
    <row r="3092" spans="1:16">
      <c r="A3092" s="11" t="e">
        <f t="shared" si="48"/>
        <v>#N/A</v>
      </c>
      <c r="B3092" s="11" t="e">
        <f>VLOOKUP(C3092,'Summation Index'!$A$2:$B$9956,2,FALSE)</f>
        <v>#N/A</v>
      </c>
      <c r="O3092" s="48"/>
      <c r="P3092" s="48"/>
    </row>
    <row r="3093" spans="1:16">
      <c r="A3093" s="11" t="e">
        <f t="shared" si="48"/>
        <v>#N/A</v>
      </c>
      <c r="B3093" s="11" t="e">
        <f>VLOOKUP(C3093,'Summation Index'!$A$2:$B$9956,2,FALSE)</f>
        <v>#N/A</v>
      </c>
      <c r="O3093" s="48"/>
      <c r="P3093" s="48"/>
    </row>
    <row r="3094" spans="1:16">
      <c r="A3094" s="11" t="e">
        <f t="shared" si="48"/>
        <v>#N/A</v>
      </c>
      <c r="B3094" s="11" t="e">
        <f>VLOOKUP(C3094,'Summation Index'!$A$2:$B$9956,2,FALSE)</f>
        <v>#N/A</v>
      </c>
      <c r="O3094" s="48"/>
      <c r="P3094" s="48"/>
    </row>
    <row r="3095" spans="1:16">
      <c r="A3095" s="11" t="e">
        <f t="shared" si="48"/>
        <v>#N/A</v>
      </c>
      <c r="B3095" s="11" t="e">
        <f>VLOOKUP(C3095,'Summation Index'!$A$2:$B$9956,2,FALSE)</f>
        <v>#N/A</v>
      </c>
      <c r="O3095" s="48"/>
      <c r="P3095" s="48"/>
    </row>
    <row r="3096" spans="1:16">
      <c r="A3096" s="11" t="e">
        <f t="shared" si="48"/>
        <v>#N/A</v>
      </c>
      <c r="B3096" s="11" t="e">
        <f>VLOOKUP(C3096,'Summation Index'!$A$2:$B$9956,2,FALSE)</f>
        <v>#N/A</v>
      </c>
      <c r="O3096" s="48"/>
      <c r="P3096" s="48"/>
    </row>
    <row r="3097" spans="1:16">
      <c r="A3097" s="11" t="e">
        <f t="shared" si="48"/>
        <v>#N/A</v>
      </c>
      <c r="B3097" s="11" t="e">
        <f>VLOOKUP(C3097,'Summation Index'!$A$2:$B$9956,2,FALSE)</f>
        <v>#N/A</v>
      </c>
      <c r="O3097" s="48"/>
      <c r="P3097" s="48"/>
    </row>
    <row r="3098" spans="1:16">
      <c r="A3098" s="11" t="e">
        <f t="shared" si="48"/>
        <v>#N/A</v>
      </c>
      <c r="B3098" s="11" t="e">
        <f>VLOOKUP(C3098,'Summation Index'!$A$2:$B$9956,2,FALSE)</f>
        <v>#N/A</v>
      </c>
      <c r="O3098" s="48"/>
      <c r="P3098" s="48"/>
    </row>
    <row r="3099" spans="1:16">
      <c r="A3099" s="11" t="e">
        <f t="shared" si="48"/>
        <v>#N/A</v>
      </c>
      <c r="B3099" s="11" t="e">
        <f>VLOOKUP(C3099,'Summation Index'!$A$2:$B$9956,2,FALSE)</f>
        <v>#N/A</v>
      </c>
      <c r="O3099" s="48"/>
      <c r="P3099" s="48"/>
    </row>
    <row r="3100" spans="1:16">
      <c r="A3100" s="11" t="e">
        <f t="shared" si="48"/>
        <v>#N/A</v>
      </c>
      <c r="B3100" s="11" t="e">
        <f>VLOOKUP(C3100,'Summation Index'!$A$2:$B$9956,2,FALSE)</f>
        <v>#N/A</v>
      </c>
      <c r="O3100" s="48"/>
      <c r="P3100" s="48"/>
    </row>
    <row r="3101" spans="1:16">
      <c r="A3101" s="11" t="e">
        <f t="shared" si="48"/>
        <v>#N/A</v>
      </c>
      <c r="B3101" s="11" t="e">
        <f>VLOOKUP(C3101,'Summation Index'!$A$2:$B$9956,2,FALSE)</f>
        <v>#N/A</v>
      </c>
      <c r="O3101" s="48"/>
      <c r="P3101" s="48"/>
    </row>
    <row r="3102" spans="1:16">
      <c r="A3102" s="11" t="e">
        <f t="shared" si="48"/>
        <v>#N/A</v>
      </c>
      <c r="B3102" s="11" t="e">
        <f>VLOOKUP(C3102,'Summation Index'!$A$2:$B$9956,2,FALSE)</f>
        <v>#N/A</v>
      </c>
      <c r="O3102" s="48"/>
      <c r="P3102" s="48"/>
    </row>
    <row r="3103" spans="1:16">
      <c r="A3103" s="11" t="e">
        <f t="shared" si="48"/>
        <v>#N/A</v>
      </c>
      <c r="B3103" s="11" t="e">
        <f>VLOOKUP(C3103,'Summation Index'!$A$2:$B$9956,2,FALSE)</f>
        <v>#N/A</v>
      </c>
      <c r="O3103" s="48"/>
      <c r="P3103" s="48"/>
    </row>
    <row r="3104" spans="1:16">
      <c r="A3104" s="11" t="e">
        <f t="shared" si="48"/>
        <v>#N/A</v>
      </c>
      <c r="B3104" s="11" t="e">
        <f>VLOOKUP(C3104,'Summation Index'!$A$2:$B$9956,2,FALSE)</f>
        <v>#N/A</v>
      </c>
      <c r="O3104" s="48"/>
      <c r="P3104" s="48"/>
    </row>
    <row r="3105" spans="1:16">
      <c r="A3105" s="11" t="e">
        <f t="shared" si="48"/>
        <v>#N/A</v>
      </c>
      <c r="B3105" s="11" t="e">
        <f>VLOOKUP(C3105,'Summation Index'!$A$2:$B$9956,2,FALSE)</f>
        <v>#N/A</v>
      </c>
      <c r="O3105" s="48"/>
      <c r="P3105" s="48"/>
    </row>
    <row r="3106" spans="1:16">
      <c r="A3106" s="11" t="e">
        <f t="shared" si="48"/>
        <v>#N/A</v>
      </c>
      <c r="B3106" s="11" t="e">
        <f>VLOOKUP(C3106,'Summation Index'!$A$2:$B$9956,2,FALSE)</f>
        <v>#N/A</v>
      </c>
      <c r="O3106" s="48"/>
      <c r="P3106" s="48"/>
    </row>
    <row r="3107" spans="1:16">
      <c r="A3107" s="11" t="e">
        <f t="shared" si="48"/>
        <v>#N/A</v>
      </c>
      <c r="B3107" s="11" t="e">
        <f>VLOOKUP(C3107,'Summation Index'!$A$2:$B$9956,2,FALSE)</f>
        <v>#N/A</v>
      </c>
      <c r="O3107" s="48"/>
      <c r="P3107" s="48"/>
    </row>
    <row r="3108" spans="1:16">
      <c r="A3108" s="11" t="e">
        <f t="shared" si="48"/>
        <v>#N/A</v>
      </c>
      <c r="B3108" s="11" t="e">
        <f>VLOOKUP(C3108,'Summation Index'!$A$2:$B$9956,2,FALSE)</f>
        <v>#N/A</v>
      </c>
      <c r="O3108" s="48"/>
      <c r="P3108" s="48"/>
    </row>
    <row r="3109" spans="1:16">
      <c r="A3109" s="11" t="e">
        <f t="shared" si="48"/>
        <v>#N/A</v>
      </c>
      <c r="B3109" s="11" t="e">
        <f>VLOOKUP(C3109,'Summation Index'!$A$2:$B$9956,2,FALSE)</f>
        <v>#N/A</v>
      </c>
      <c r="O3109" s="48"/>
      <c r="P3109" s="48"/>
    </row>
    <row r="3110" spans="1:16">
      <c r="A3110" s="11" t="e">
        <f t="shared" si="48"/>
        <v>#N/A</v>
      </c>
      <c r="B3110" s="11" t="e">
        <f>VLOOKUP(C3110,'Summation Index'!$A$2:$B$9956,2,FALSE)</f>
        <v>#N/A</v>
      </c>
      <c r="O3110" s="48"/>
      <c r="P3110" s="48"/>
    </row>
    <row r="3111" spans="1:16">
      <c r="A3111" s="11" t="e">
        <f t="shared" si="48"/>
        <v>#N/A</v>
      </c>
      <c r="B3111" s="11" t="e">
        <f>VLOOKUP(C3111,'Summation Index'!$A$2:$B$9956,2,FALSE)</f>
        <v>#N/A</v>
      </c>
      <c r="O3111" s="48"/>
      <c r="P3111" s="48"/>
    </row>
    <row r="3112" spans="1:16">
      <c r="A3112" s="11" t="e">
        <f t="shared" si="48"/>
        <v>#N/A</v>
      </c>
      <c r="B3112" s="11" t="e">
        <f>VLOOKUP(C3112,'Summation Index'!$A$2:$B$9956,2,FALSE)</f>
        <v>#N/A</v>
      </c>
      <c r="O3112" s="48"/>
      <c r="P3112" s="48"/>
    </row>
    <row r="3113" spans="1:16">
      <c r="A3113" s="11" t="e">
        <f t="shared" si="48"/>
        <v>#N/A</v>
      </c>
      <c r="B3113" s="11" t="e">
        <f>VLOOKUP(C3113,'Summation Index'!$A$2:$B$9956,2,FALSE)</f>
        <v>#N/A</v>
      </c>
      <c r="O3113" s="48"/>
      <c r="P3113" s="48"/>
    </row>
    <row r="3114" spans="1:16">
      <c r="A3114" s="11" t="e">
        <f t="shared" si="48"/>
        <v>#N/A</v>
      </c>
      <c r="B3114" s="11" t="e">
        <f>VLOOKUP(C3114,'Summation Index'!$A$2:$B$9956,2,FALSE)</f>
        <v>#N/A</v>
      </c>
      <c r="O3114" s="48"/>
      <c r="P3114" s="48"/>
    </row>
    <row r="3115" spans="1:16">
      <c r="A3115" s="11" t="e">
        <f t="shared" si="48"/>
        <v>#N/A</v>
      </c>
      <c r="B3115" s="11" t="e">
        <f>VLOOKUP(C3115,'Summation Index'!$A$2:$B$9956,2,FALSE)</f>
        <v>#N/A</v>
      </c>
      <c r="O3115" s="48"/>
      <c r="P3115" s="48"/>
    </row>
    <row r="3116" spans="1:16">
      <c r="A3116" s="11" t="e">
        <f t="shared" si="48"/>
        <v>#N/A</v>
      </c>
      <c r="B3116" s="11" t="e">
        <f>VLOOKUP(C3116,'Summation Index'!$A$2:$B$9956,2,FALSE)</f>
        <v>#N/A</v>
      </c>
      <c r="O3116" s="48"/>
      <c r="P3116" s="48"/>
    </row>
    <row r="3117" spans="1:16">
      <c r="A3117" s="11" t="e">
        <f t="shared" si="48"/>
        <v>#N/A</v>
      </c>
      <c r="B3117" s="11" t="e">
        <f>VLOOKUP(C3117,'Summation Index'!$A$2:$B$9956,2,FALSE)</f>
        <v>#N/A</v>
      </c>
      <c r="O3117" s="48"/>
      <c r="P3117" s="48"/>
    </row>
    <row r="3118" spans="1:16">
      <c r="A3118" s="11" t="e">
        <f t="shared" si="48"/>
        <v>#N/A</v>
      </c>
      <c r="B3118" s="11" t="e">
        <f>VLOOKUP(C3118,'Summation Index'!$A$2:$B$9956,2,FALSE)</f>
        <v>#N/A</v>
      </c>
      <c r="O3118" s="48"/>
      <c r="P3118" s="48"/>
    </row>
    <row r="3119" spans="1:16">
      <c r="A3119" s="11" t="e">
        <f t="shared" si="48"/>
        <v>#N/A</v>
      </c>
      <c r="B3119" s="11" t="e">
        <f>VLOOKUP(C3119,'Summation Index'!$A$2:$B$9956,2,FALSE)</f>
        <v>#N/A</v>
      </c>
      <c r="O3119" s="48"/>
      <c r="P3119" s="48"/>
    </row>
    <row r="3120" spans="1:16">
      <c r="A3120" s="11" t="e">
        <f t="shared" si="48"/>
        <v>#N/A</v>
      </c>
      <c r="B3120" s="11" t="e">
        <f>VLOOKUP(C3120,'Summation Index'!$A$2:$B$9956,2,FALSE)</f>
        <v>#N/A</v>
      </c>
      <c r="O3120" s="48"/>
      <c r="P3120" s="48"/>
    </row>
    <row r="3121" spans="1:16">
      <c r="A3121" s="11" t="e">
        <f t="shared" si="48"/>
        <v>#N/A</v>
      </c>
      <c r="B3121" s="11" t="e">
        <f>VLOOKUP(C3121,'Summation Index'!$A$2:$B$9956,2,FALSE)</f>
        <v>#N/A</v>
      </c>
      <c r="O3121" s="48"/>
      <c r="P3121" s="48"/>
    </row>
    <row r="3122" spans="1:16">
      <c r="A3122" s="11" t="e">
        <f t="shared" si="48"/>
        <v>#N/A</v>
      </c>
      <c r="B3122" s="11" t="e">
        <f>VLOOKUP(C3122,'Summation Index'!$A$2:$B$9956,2,FALSE)</f>
        <v>#N/A</v>
      </c>
      <c r="O3122" s="48"/>
      <c r="P3122" s="48"/>
    </row>
    <row r="3123" spans="1:16">
      <c r="A3123" s="11" t="e">
        <f t="shared" si="48"/>
        <v>#N/A</v>
      </c>
      <c r="B3123" s="11" t="e">
        <f>VLOOKUP(C3123,'Summation Index'!$A$2:$B$9956,2,FALSE)</f>
        <v>#N/A</v>
      </c>
      <c r="O3123" s="48"/>
      <c r="P3123" s="48"/>
    </row>
    <row r="3124" spans="1:16">
      <c r="A3124" s="11" t="e">
        <f t="shared" si="48"/>
        <v>#N/A</v>
      </c>
      <c r="B3124" s="11" t="e">
        <f>VLOOKUP(C3124,'Summation Index'!$A$2:$B$9956,2,FALSE)</f>
        <v>#N/A</v>
      </c>
      <c r="O3124" s="48"/>
      <c r="P3124" s="48"/>
    </row>
    <row r="3125" spans="1:16">
      <c r="A3125" s="11" t="e">
        <f t="shared" si="48"/>
        <v>#N/A</v>
      </c>
      <c r="B3125" s="11" t="e">
        <f>VLOOKUP(C3125,'Summation Index'!$A$2:$B$9956,2,FALSE)</f>
        <v>#N/A</v>
      </c>
      <c r="O3125" s="48"/>
      <c r="P3125" s="48"/>
    </row>
    <row r="3126" spans="1:16">
      <c r="A3126" s="11" t="e">
        <f t="shared" si="48"/>
        <v>#N/A</v>
      </c>
      <c r="B3126" s="11" t="e">
        <f>VLOOKUP(C3126,'Summation Index'!$A$2:$B$9956,2,FALSE)</f>
        <v>#N/A</v>
      </c>
      <c r="O3126" s="48"/>
      <c r="P3126" s="48"/>
    </row>
    <row r="3127" spans="1:16">
      <c r="A3127" s="11" t="e">
        <f t="shared" si="48"/>
        <v>#N/A</v>
      </c>
      <c r="B3127" s="11" t="e">
        <f>VLOOKUP(C3127,'Summation Index'!$A$2:$B$9956,2,FALSE)</f>
        <v>#N/A</v>
      </c>
      <c r="O3127" s="48"/>
      <c r="P3127" s="48"/>
    </row>
    <row r="3128" spans="1:16">
      <c r="A3128" s="11" t="e">
        <f t="shared" si="48"/>
        <v>#N/A</v>
      </c>
      <c r="B3128" s="11" t="e">
        <f>VLOOKUP(C3128,'Summation Index'!$A$2:$B$9956,2,FALSE)</f>
        <v>#N/A</v>
      </c>
      <c r="O3128" s="48"/>
      <c r="P3128" s="48"/>
    </row>
    <row r="3129" spans="1:16">
      <c r="A3129" s="11" t="e">
        <f t="shared" si="48"/>
        <v>#N/A</v>
      </c>
      <c r="B3129" s="11" t="e">
        <f>VLOOKUP(C3129,'Summation Index'!$A$2:$B$9956,2,FALSE)</f>
        <v>#N/A</v>
      </c>
      <c r="O3129" s="48"/>
      <c r="P3129" s="48"/>
    </row>
    <row r="3130" spans="1:16">
      <c r="A3130" s="11" t="e">
        <f t="shared" si="48"/>
        <v>#N/A</v>
      </c>
      <c r="B3130" s="11" t="e">
        <f>VLOOKUP(C3130,'Summation Index'!$A$2:$B$9956,2,FALSE)</f>
        <v>#N/A</v>
      </c>
      <c r="O3130" s="48"/>
      <c r="P3130" s="48"/>
    </row>
    <row r="3131" spans="1:16">
      <c r="A3131" s="11" t="e">
        <f t="shared" si="48"/>
        <v>#N/A</v>
      </c>
      <c r="B3131" s="11" t="e">
        <f>VLOOKUP(C3131,'Summation Index'!$A$2:$B$9956,2,FALSE)</f>
        <v>#N/A</v>
      </c>
      <c r="O3131" s="48"/>
      <c r="P3131" s="48"/>
    </row>
    <row r="3132" spans="1:16">
      <c r="A3132" s="11" t="e">
        <f t="shared" si="48"/>
        <v>#N/A</v>
      </c>
      <c r="B3132" s="11" t="e">
        <f>VLOOKUP(C3132,'Summation Index'!$A$2:$B$9956,2,FALSE)</f>
        <v>#N/A</v>
      </c>
      <c r="O3132" s="48"/>
      <c r="P3132" s="48"/>
    </row>
    <row r="3133" spans="1:16">
      <c r="A3133" s="11" t="e">
        <f t="shared" si="48"/>
        <v>#N/A</v>
      </c>
      <c r="B3133" s="11" t="e">
        <f>VLOOKUP(C3133,'Summation Index'!$A$2:$B$9956,2,FALSE)</f>
        <v>#N/A</v>
      </c>
      <c r="O3133" s="48"/>
      <c r="P3133" s="48"/>
    </row>
    <row r="3134" spans="1:16">
      <c r="A3134" s="11" t="e">
        <f t="shared" si="48"/>
        <v>#N/A</v>
      </c>
      <c r="B3134" s="11" t="e">
        <f>VLOOKUP(C3134,'Summation Index'!$A$2:$B$9956,2,FALSE)</f>
        <v>#N/A</v>
      </c>
      <c r="O3134" s="48"/>
      <c r="P3134" s="48"/>
    </row>
    <row r="3135" spans="1:16">
      <c r="A3135" s="11" t="e">
        <f t="shared" si="48"/>
        <v>#N/A</v>
      </c>
      <c r="B3135" s="11" t="e">
        <f>VLOOKUP(C3135,'Summation Index'!$A$2:$B$9956,2,FALSE)</f>
        <v>#N/A</v>
      </c>
      <c r="O3135" s="48"/>
      <c r="P3135" s="48"/>
    </row>
    <row r="3136" spans="1:16">
      <c r="A3136" s="11" t="e">
        <f t="shared" si="48"/>
        <v>#N/A</v>
      </c>
      <c r="B3136" s="11" t="e">
        <f>VLOOKUP(C3136,'Summation Index'!$A$2:$B$9956,2,FALSE)</f>
        <v>#N/A</v>
      </c>
      <c r="O3136" s="48"/>
      <c r="P3136" s="48"/>
    </row>
    <row r="3137" spans="1:16">
      <c r="A3137" s="11" t="e">
        <f t="shared" si="48"/>
        <v>#N/A</v>
      </c>
      <c r="B3137" s="11" t="e">
        <f>VLOOKUP(C3137,'Summation Index'!$A$2:$B$9956,2,FALSE)</f>
        <v>#N/A</v>
      </c>
      <c r="O3137" s="48"/>
      <c r="P3137" s="48"/>
    </row>
    <row r="3138" spans="1:16">
      <c r="A3138" s="11" t="e">
        <f t="shared" si="48"/>
        <v>#N/A</v>
      </c>
      <c r="B3138" s="11" t="e">
        <f>VLOOKUP(C3138,'Summation Index'!$A$2:$B$9956,2,FALSE)</f>
        <v>#N/A</v>
      </c>
      <c r="O3138" s="48"/>
      <c r="P3138" s="48"/>
    </row>
    <row r="3139" spans="1:16">
      <c r="A3139" s="11" t="e">
        <f t="shared" si="48"/>
        <v>#N/A</v>
      </c>
      <c r="B3139" s="11" t="e">
        <f>VLOOKUP(C3139,'Summation Index'!$A$2:$B$9956,2,FALSE)</f>
        <v>#N/A</v>
      </c>
      <c r="O3139" s="48"/>
      <c r="P3139" s="48"/>
    </row>
    <row r="3140" spans="1:16">
      <c r="A3140" s="11" t="e">
        <f t="shared" si="48"/>
        <v>#N/A</v>
      </c>
      <c r="B3140" s="11" t="e">
        <f>VLOOKUP(C3140,'Summation Index'!$A$2:$B$9956,2,FALSE)</f>
        <v>#N/A</v>
      </c>
      <c r="O3140" s="48"/>
      <c r="P3140" s="48"/>
    </row>
    <row r="3141" spans="1:16">
      <c r="A3141" s="11" t="e">
        <f t="shared" si="48"/>
        <v>#N/A</v>
      </c>
      <c r="B3141" s="11" t="e">
        <f>VLOOKUP(C3141,'Summation Index'!$A$2:$B$9956,2,FALSE)</f>
        <v>#N/A</v>
      </c>
      <c r="O3141" s="48"/>
      <c r="P3141" s="48"/>
    </row>
    <row r="3142" spans="1:16">
      <c r="A3142" s="11" t="e">
        <f t="shared" si="48"/>
        <v>#N/A</v>
      </c>
      <c r="B3142" s="11" t="e">
        <f>VLOOKUP(C3142,'Summation Index'!$A$2:$B$9956,2,FALSE)</f>
        <v>#N/A</v>
      </c>
      <c r="O3142" s="48"/>
      <c r="P3142" s="48"/>
    </row>
    <row r="3143" spans="1:16">
      <c r="A3143" s="11" t="e">
        <f t="shared" si="48"/>
        <v>#N/A</v>
      </c>
      <c r="B3143" s="11" t="e">
        <f>VLOOKUP(C3143,'Summation Index'!$A$2:$B$9956,2,FALSE)</f>
        <v>#N/A</v>
      </c>
      <c r="O3143" s="48"/>
      <c r="P3143" s="48"/>
    </row>
    <row r="3144" spans="1:16">
      <c r="A3144" s="11" t="e">
        <f t="shared" si="48"/>
        <v>#N/A</v>
      </c>
      <c r="B3144" s="11" t="e">
        <f>VLOOKUP(C3144,'Summation Index'!$A$2:$B$9956,2,FALSE)</f>
        <v>#N/A</v>
      </c>
      <c r="O3144" s="48"/>
      <c r="P3144" s="48"/>
    </row>
    <row r="3145" spans="1:16">
      <c r="A3145" s="11" t="e">
        <f t="shared" si="48"/>
        <v>#N/A</v>
      </c>
      <c r="B3145" s="11" t="e">
        <f>VLOOKUP(C3145,'Summation Index'!$A$2:$B$9956,2,FALSE)</f>
        <v>#N/A</v>
      </c>
      <c r="O3145" s="48"/>
      <c r="P3145" s="48"/>
    </row>
    <row r="3146" spans="1:16">
      <c r="A3146" s="11" t="e">
        <f t="shared" si="48"/>
        <v>#N/A</v>
      </c>
      <c r="B3146" s="11" t="e">
        <f>VLOOKUP(C3146,'Summation Index'!$A$2:$B$9956,2,FALSE)</f>
        <v>#N/A</v>
      </c>
      <c r="O3146" s="48"/>
      <c r="P3146" s="48"/>
    </row>
    <row r="3147" spans="1:16">
      <c r="A3147" s="11" t="e">
        <f t="shared" si="48"/>
        <v>#N/A</v>
      </c>
      <c r="B3147" s="11" t="e">
        <f>VLOOKUP(C3147,'Summation Index'!$A$2:$B$9956,2,FALSE)</f>
        <v>#N/A</v>
      </c>
      <c r="O3147" s="48"/>
      <c r="P3147" s="48"/>
    </row>
    <row r="3148" spans="1:16">
      <c r="A3148" s="11" t="e">
        <f t="shared" si="48"/>
        <v>#N/A</v>
      </c>
      <c r="B3148" s="11" t="e">
        <f>VLOOKUP(C3148,'Summation Index'!$A$2:$B$9956,2,FALSE)</f>
        <v>#N/A</v>
      </c>
      <c r="O3148" s="48"/>
      <c r="P3148" s="48"/>
    </row>
    <row r="3149" spans="1:16">
      <c r="A3149" s="11" t="e">
        <f t="shared" si="48"/>
        <v>#N/A</v>
      </c>
      <c r="B3149" s="11" t="e">
        <f>VLOOKUP(C3149,'Summation Index'!$A$2:$B$9956,2,FALSE)</f>
        <v>#N/A</v>
      </c>
      <c r="O3149" s="48"/>
      <c r="P3149" s="48"/>
    </row>
    <row r="3150" spans="1:16">
      <c r="A3150" s="11" t="e">
        <f t="shared" si="48"/>
        <v>#N/A</v>
      </c>
      <c r="B3150" s="11" t="e">
        <f>VLOOKUP(C3150,'Summation Index'!$A$2:$B$9956,2,FALSE)</f>
        <v>#N/A</v>
      </c>
      <c r="O3150" s="48"/>
      <c r="P3150" s="48"/>
    </row>
    <row r="3151" spans="1:16">
      <c r="A3151" s="11" t="e">
        <f t="shared" ref="A3151:A3214" si="49">B3151&amp;"&amp;"&amp;F3151</f>
        <v>#N/A</v>
      </c>
      <c r="B3151" s="11" t="e">
        <f>VLOOKUP(C3151,'Summation Index'!$A$2:$B$9956,2,FALSE)</f>
        <v>#N/A</v>
      </c>
      <c r="O3151" s="48"/>
      <c r="P3151" s="48"/>
    </row>
    <row r="3152" spans="1:16">
      <c r="A3152" s="11" t="e">
        <f t="shared" si="49"/>
        <v>#N/A</v>
      </c>
      <c r="B3152" s="11" t="e">
        <f>VLOOKUP(C3152,'Summation Index'!$A$2:$B$9956,2,FALSE)</f>
        <v>#N/A</v>
      </c>
      <c r="O3152" s="48"/>
      <c r="P3152" s="48"/>
    </row>
    <row r="3153" spans="1:16">
      <c r="A3153" s="11" t="e">
        <f t="shared" si="49"/>
        <v>#N/A</v>
      </c>
      <c r="B3153" s="11" t="e">
        <f>VLOOKUP(C3153,'Summation Index'!$A$2:$B$9956,2,FALSE)</f>
        <v>#N/A</v>
      </c>
      <c r="O3153" s="48"/>
      <c r="P3153" s="48"/>
    </row>
    <row r="3154" spans="1:16">
      <c r="A3154" s="11" t="e">
        <f t="shared" si="49"/>
        <v>#N/A</v>
      </c>
      <c r="B3154" s="11" t="e">
        <f>VLOOKUP(C3154,'Summation Index'!$A$2:$B$9956,2,FALSE)</f>
        <v>#N/A</v>
      </c>
      <c r="O3154" s="48"/>
      <c r="P3154" s="48"/>
    </row>
    <row r="3155" spans="1:16">
      <c r="A3155" s="11" t="e">
        <f t="shared" si="49"/>
        <v>#N/A</v>
      </c>
      <c r="B3155" s="11" t="e">
        <f>VLOOKUP(C3155,'Summation Index'!$A$2:$B$9956,2,FALSE)</f>
        <v>#N/A</v>
      </c>
      <c r="O3155" s="48"/>
      <c r="P3155" s="48"/>
    </row>
    <row r="3156" spans="1:16">
      <c r="A3156" s="11" t="e">
        <f t="shared" si="49"/>
        <v>#N/A</v>
      </c>
      <c r="B3156" s="11" t="e">
        <f>VLOOKUP(C3156,'Summation Index'!$A$2:$B$9956,2,FALSE)</f>
        <v>#N/A</v>
      </c>
      <c r="O3156" s="48"/>
      <c r="P3156" s="48"/>
    </row>
    <row r="3157" spans="1:16">
      <c r="A3157" s="11" t="e">
        <f t="shared" si="49"/>
        <v>#N/A</v>
      </c>
      <c r="B3157" s="11" t="e">
        <f>VLOOKUP(C3157,'Summation Index'!$A$2:$B$9956,2,FALSE)</f>
        <v>#N/A</v>
      </c>
      <c r="O3157" s="48"/>
      <c r="P3157" s="48"/>
    </row>
    <row r="3158" spans="1:16">
      <c r="A3158" s="11" t="e">
        <f t="shared" si="49"/>
        <v>#N/A</v>
      </c>
      <c r="B3158" s="11" t="e">
        <f>VLOOKUP(C3158,'Summation Index'!$A$2:$B$9956,2,FALSE)</f>
        <v>#N/A</v>
      </c>
      <c r="O3158" s="48"/>
      <c r="P3158" s="48"/>
    </row>
    <row r="3159" spans="1:16">
      <c r="A3159" s="11" t="e">
        <f t="shared" si="49"/>
        <v>#N/A</v>
      </c>
      <c r="B3159" s="11" t="e">
        <f>VLOOKUP(C3159,'Summation Index'!$A$2:$B$9956,2,FALSE)</f>
        <v>#N/A</v>
      </c>
      <c r="O3159" s="48"/>
      <c r="P3159" s="48"/>
    </row>
    <row r="3160" spans="1:16">
      <c r="A3160" s="11" t="e">
        <f t="shared" si="49"/>
        <v>#N/A</v>
      </c>
      <c r="B3160" s="11" t="e">
        <f>VLOOKUP(C3160,'Summation Index'!$A$2:$B$9956,2,FALSE)</f>
        <v>#N/A</v>
      </c>
      <c r="O3160" s="48"/>
      <c r="P3160" s="48"/>
    </row>
    <row r="3161" spans="1:16">
      <c r="A3161" s="11" t="e">
        <f t="shared" si="49"/>
        <v>#N/A</v>
      </c>
      <c r="B3161" s="11" t="e">
        <f>VLOOKUP(C3161,'Summation Index'!$A$2:$B$9956,2,FALSE)</f>
        <v>#N/A</v>
      </c>
      <c r="O3161" s="48"/>
      <c r="P3161" s="48"/>
    </row>
    <row r="3162" spans="1:16">
      <c r="A3162" s="11" t="e">
        <f t="shared" si="49"/>
        <v>#N/A</v>
      </c>
      <c r="B3162" s="11" t="e">
        <f>VLOOKUP(C3162,'Summation Index'!$A$2:$B$9956,2,FALSE)</f>
        <v>#N/A</v>
      </c>
      <c r="O3162" s="48"/>
      <c r="P3162" s="48"/>
    </row>
    <row r="3163" spans="1:16">
      <c r="A3163" s="11" t="e">
        <f t="shared" si="49"/>
        <v>#N/A</v>
      </c>
      <c r="B3163" s="11" t="e">
        <f>VLOOKUP(C3163,'Summation Index'!$A$2:$B$9956,2,FALSE)</f>
        <v>#N/A</v>
      </c>
      <c r="O3163" s="48"/>
      <c r="P3163" s="48"/>
    </row>
    <row r="3164" spans="1:16">
      <c r="A3164" s="11" t="e">
        <f t="shared" si="49"/>
        <v>#N/A</v>
      </c>
      <c r="B3164" s="11" t="e">
        <f>VLOOKUP(C3164,'Summation Index'!$A$2:$B$9956,2,FALSE)</f>
        <v>#N/A</v>
      </c>
      <c r="O3164" s="48"/>
      <c r="P3164" s="48"/>
    </row>
    <row r="3165" spans="1:16">
      <c r="A3165" s="11" t="e">
        <f t="shared" si="49"/>
        <v>#N/A</v>
      </c>
      <c r="B3165" s="11" t="e">
        <f>VLOOKUP(C3165,'Summation Index'!$A$2:$B$9956,2,FALSE)</f>
        <v>#N/A</v>
      </c>
      <c r="O3165" s="48"/>
      <c r="P3165" s="48"/>
    </row>
    <row r="3166" spans="1:16">
      <c r="A3166" s="11" t="e">
        <f t="shared" si="49"/>
        <v>#N/A</v>
      </c>
      <c r="B3166" s="11" t="e">
        <f>VLOOKUP(C3166,'Summation Index'!$A$2:$B$9956,2,FALSE)</f>
        <v>#N/A</v>
      </c>
      <c r="O3166" s="48"/>
      <c r="P3166" s="48"/>
    </row>
    <row r="3167" spans="1:16">
      <c r="A3167" s="11" t="e">
        <f t="shared" si="49"/>
        <v>#N/A</v>
      </c>
      <c r="B3167" s="11" t="e">
        <f>VLOOKUP(C3167,'Summation Index'!$A$2:$B$9956,2,FALSE)</f>
        <v>#N/A</v>
      </c>
      <c r="O3167" s="48"/>
      <c r="P3167" s="48"/>
    </row>
    <row r="3168" spans="1:16">
      <c r="A3168" s="11" t="e">
        <f t="shared" si="49"/>
        <v>#N/A</v>
      </c>
      <c r="B3168" s="11" t="e">
        <f>VLOOKUP(C3168,'Summation Index'!$A$2:$B$9956,2,FALSE)</f>
        <v>#N/A</v>
      </c>
      <c r="O3168" s="48"/>
      <c r="P3168" s="48"/>
    </row>
    <row r="3169" spans="1:16">
      <c r="A3169" s="11" t="e">
        <f t="shared" si="49"/>
        <v>#N/A</v>
      </c>
      <c r="B3169" s="11" t="e">
        <f>VLOOKUP(C3169,'Summation Index'!$A$2:$B$9956,2,FALSE)</f>
        <v>#N/A</v>
      </c>
      <c r="O3169" s="48"/>
      <c r="P3169" s="48"/>
    </row>
    <row r="3170" spans="1:16">
      <c r="A3170" s="11" t="e">
        <f t="shared" si="49"/>
        <v>#N/A</v>
      </c>
      <c r="B3170" s="11" t="e">
        <f>VLOOKUP(C3170,'Summation Index'!$A$2:$B$9956,2,FALSE)</f>
        <v>#N/A</v>
      </c>
      <c r="O3170" s="48"/>
      <c r="P3170" s="48"/>
    </row>
    <row r="3171" spans="1:16">
      <c r="A3171" s="11" t="e">
        <f t="shared" si="49"/>
        <v>#N/A</v>
      </c>
      <c r="B3171" s="11" t="e">
        <f>VLOOKUP(C3171,'Summation Index'!$A$2:$B$9956,2,FALSE)</f>
        <v>#N/A</v>
      </c>
      <c r="O3171" s="48"/>
      <c r="P3171" s="48"/>
    </row>
    <row r="3172" spans="1:16">
      <c r="A3172" s="11" t="e">
        <f t="shared" si="49"/>
        <v>#N/A</v>
      </c>
      <c r="B3172" s="11" t="e">
        <f>VLOOKUP(C3172,'Summation Index'!$A$2:$B$9956,2,FALSE)</f>
        <v>#N/A</v>
      </c>
      <c r="O3172" s="48"/>
      <c r="P3172" s="48"/>
    </row>
    <row r="3173" spans="1:16">
      <c r="A3173" s="11" t="e">
        <f t="shared" si="49"/>
        <v>#N/A</v>
      </c>
      <c r="B3173" s="11" t="e">
        <f>VLOOKUP(C3173,'Summation Index'!$A$2:$B$9956,2,FALSE)</f>
        <v>#N/A</v>
      </c>
      <c r="O3173" s="48"/>
      <c r="P3173" s="48"/>
    </row>
    <row r="3174" spans="1:16">
      <c r="A3174" s="11" t="e">
        <f t="shared" si="49"/>
        <v>#N/A</v>
      </c>
      <c r="B3174" s="11" t="e">
        <f>VLOOKUP(C3174,'Summation Index'!$A$2:$B$9956,2,FALSE)</f>
        <v>#N/A</v>
      </c>
      <c r="O3174" s="48"/>
      <c r="P3174" s="48"/>
    </row>
    <row r="3175" spans="1:16">
      <c r="A3175" s="11" t="e">
        <f t="shared" si="49"/>
        <v>#N/A</v>
      </c>
      <c r="B3175" s="11" t="e">
        <f>VLOOKUP(C3175,'Summation Index'!$A$2:$B$9956,2,FALSE)</f>
        <v>#N/A</v>
      </c>
      <c r="O3175" s="48"/>
      <c r="P3175" s="48"/>
    </row>
    <row r="3176" spans="1:16">
      <c r="A3176" s="11" t="e">
        <f t="shared" si="49"/>
        <v>#N/A</v>
      </c>
      <c r="B3176" s="11" t="e">
        <f>VLOOKUP(C3176,'Summation Index'!$A$2:$B$9956,2,FALSE)</f>
        <v>#N/A</v>
      </c>
      <c r="O3176" s="48"/>
      <c r="P3176" s="48"/>
    </row>
    <row r="3177" spans="1:16">
      <c r="A3177" s="11" t="e">
        <f t="shared" si="49"/>
        <v>#N/A</v>
      </c>
      <c r="B3177" s="11" t="e">
        <f>VLOOKUP(C3177,'Summation Index'!$A$2:$B$9956,2,FALSE)</f>
        <v>#N/A</v>
      </c>
      <c r="O3177" s="48"/>
      <c r="P3177" s="48"/>
    </row>
    <row r="3178" spans="1:16">
      <c r="A3178" s="11" t="e">
        <f t="shared" si="49"/>
        <v>#N/A</v>
      </c>
      <c r="B3178" s="11" t="e">
        <f>VLOOKUP(C3178,'Summation Index'!$A$2:$B$9956,2,FALSE)</f>
        <v>#N/A</v>
      </c>
      <c r="O3178" s="48"/>
      <c r="P3178" s="48"/>
    </row>
    <row r="3179" spans="1:16">
      <c r="A3179" s="11" t="e">
        <f t="shared" si="49"/>
        <v>#N/A</v>
      </c>
      <c r="B3179" s="11" t="e">
        <f>VLOOKUP(C3179,'Summation Index'!$A$2:$B$9956,2,FALSE)</f>
        <v>#N/A</v>
      </c>
      <c r="O3179" s="48"/>
      <c r="P3179" s="48"/>
    </row>
    <row r="3180" spans="1:16">
      <c r="A3180" s="11" t="e">
        <f t="shared" si="49"/>
        <v>#N/A</v>
      </c>
      <c r="B3180" s="11" t="e">
        <f>VLOOKUP(C3180,'Summation Index'!$A$2:$B$9956,2,FALSE)</f>
        <v>#N/A</v>
      </c>
      <c r="O3180" s="48"/>
      <c r="P3180" s="48"/>
    </row>
    <row r="3181" spans="1:16">
      <c r="A3181" s="11" t="e">
        <f t="shared" si="49"/>
        <v>#N/A</v>
      </c>
      <c r="B3181" s="11" t="e">
        <f>VLOOKUP(C3181,'Summation Index'!$A$2:$B$9956,2,FALSE)</f>
        <v>#N/A</v>
      </c>
      <c r="O3181" s="48"/>
      <c r="P3181" s="48"/>
    </row>
    <row r="3182" spans="1:16">
      <c r="A3182" s="11" t="e">
        <f t="shared" si="49"/>
        <v>#N/A</v>
      </c>
      <c r="B3182" s="11" t="e">
        <f>VLOOKUP(C3182,'Summation Index'!$A$2:$B$9956,2,FALSE)</f>
        <v>#N/A</v>
      </c>
      <c r="O3182" s="48"/>
      <c r="P3182" s="48"/>
    </row>
    <row r="3183" spans="1:16">
      <c r="A3183" s="11" t="e">
        <f t="shared" si="49"/>
        <v>#N/A</v>
      </c>
      <c r="B3183" s="11" t="e">
        <f>VLOOKUP(C3183,'Summation Index'!$A$2:$B$9956,2,FALSE)</f>
        <v>#N/A</v>
      </c>
      <c r="O3183" s="48"/>
      <c r="P3183" s="48"/>
    </row>
    <row r="3184" spans="1:16">
      <c r="A3184" s="11" t="e">
        <f t="shared" si="49"/>
        <v>#N/A</v>
      </c>
      <c r="B3184" s="11" t="e">
        <f>VLOOKUP(C3184,'Summation Index'!$A$2:$B$9956,2,FALSE)</f>
        <v>#N/A</v>
      </c>
      <c r="O3184" s="48"/>
      <c r="P3184" s="48"/>
    </row>
    <row r="3185" spans="1:16">
      <c r="A3185" s="11" t="e">
        <f t="shared" si="49"/>
        <v>#N/A</v>
      </c>
      <c r="B3185" s="11" t="e">
        <f>VLOOKUP(C3185,'Summation Index'!$A$2:$B$9956,2,FALSE)</f>
        <v>#N/A</v>
      </c>
      <c r="O3185" s="48"/>
      <c r="P3185" s="48"/>
    </row>
    <row r="3186" spans="1:16">
      <c r="A3186" s="11" t="e">
        <f t="shared" si="49"/>
        <v>#N/A</v>
      </c>
      <c r="B3186" s="11" t="e">
        <f>VLOOKUP(C3186,'Summation Index'!$A$2:$B$9956,2,FALSE)</f>
        <v>#N/A</v>
      </c>
      <c r="O3186" s="48"/>
      <c r="P3186" s="48"/>
    </row>
    <row r="3187" spans="1:16">
      <c r="A3187" s="11" t="e">
        <f t="shared" si="49"/>
        <v>#N/A</v>
      </c>
      <c r="B3187" s="11" t="e">
        <f>VLOOKUP(C3187,'Summation Index'!$A$2:$B$9956,2,FALSE)</f>
        <v>#N/A</v>
      </c>
      <c r="O3187" s="48"/>
      <c r="P3187" s="48"/>
    </row>
    <row r="3188" spans="1:16">
      <c r="A3188" s="11" t="e">
        <f t="shared" si="49"/>
        <v>#N/A</v>
      </c>
      <c r="B3188" s="11" t="e">
        <f>VLOOKUP(C3188,'Summation Index'!$A$2:$B$9956,2,FALSE)</f>
        <v>#N/A</v>
      </c>
      <c r="O3188" s="48"/>
      <c r="P3188" s="48"/>
    </row>
    <row r="3189" spans="1:16">
      <c r="A3189" s="11" t="e">
        <f t="shared" si="49"/>
        <v>#N/A</v>
      </c>
      <c r="B3189" s="11" t="e">
        <f>VLOOKUP(C3189,'Summation Index'!$A$2:$B$9956,2,FALSE)</f>
        <v>#N/A</v>
      </c>
      <c r="O3189" s="48"/>
      <c r="P3189" s="48"/>
    </row>
    <row r="3190" spans="1:16">
      <c r="A3190" s="11" t="e">
        <f t="shared" si="49"/>
        <v>#N/A</v>
      </c>
      <c r="B3190" s="11" t="e">
        <f>VLOOKUP(C3190,'Summation Index'!$A$2:$B$9956,2,FALSE)</f>
        <v>#N/A</v>
      </c>
      <c r="O3190" s="48"/>
      <c r="P3190" s="48"/>
    </row>
    <row r="3191" spans="1:16">
      <c r="A3191" s="11" t="e">
        <f t="shared" si="49"/>
        <v>#N/A</v>
      </c>
      <c r="B3191" s="11" t="e">
        <f>VLOOKUP(C3191,'Summation Index'!$A$2:$B$9956,2,FALSE)</f>
        <v>#N/A</v>
      </c>
      <c r="O3191" s="48"/>
      <c r="P3191" s="48"/>
    </row>
    <row r="3192" spans="1:16">
      <c r="A3192" s="11" t="e">
        <f t="shared" si="49"/>
        <v>#N/A</v>
      </c>
      <c r="B3192" s="11" t="e">
        <f>VLOOKUP(C3192,'Summation Index'!$A$2:$B$9956,2,FALSE)</f>
        <v>#N/A</v>
      </c>
      <c r="O3192" s="48"/>
      <c r="P3192" s="48"/>
    </row>
    <row r="3193" spans="1:16">
      <c r="A3193" s="11" t="e">
        <f t="shared" si="49"/>
        <v>#N/A</v>
      </c>
      <c r="B3193" s="11" t="e">
        <f>VLOOKUP(C3193,'Summation Index'!$A$2:$B$9956,2,FALSE)</f>
        <v>#N/A</v>
      </c>
      <c r="O3193" s="48"/>
      <c r="P3193" s="48"/>
    </row>
    <row r="3194" spans="1:16">
      <c r="A3194" s="11" t="e">
        <f t="shared" si="49"/>
        <v>#N/A</v>
      </c>
      <c r="B3194" s="11" t="e">
        <f>VLOOKUP(C3194,'Summation Index'!$A$2:$B$9956,2,FALSE)</f>
        <v>#N/A</v>
      </c>
      <c r="O3194" s="48"/>
      <c r="P3194" s="48"/>
    </row>
    <row r="3195" spans="1:16">
      <c r="A3195" s="11" t="e">
        <f t="shared" si="49"/>
        <v>#N/A</v>
      </c>
      <c r="B3195" s="11" t="e">
        <f>VLOOKUP(C3195,'Summation Index'!$A$2:$B$9956,2,FALSE)</f>
        <v>#N/A</v>
      </c>
      <c r="O3195" s="48"/>
      <c r="P3195" s="48"/>
    </row>
    <row r="3196" spans="1:16">
      <c r="A3196" s="11" t="e">
        <f t="shared" si="49"/>
        <v>#N/A</v>
      </c>
      <c r="B3196" s="11" t="e">
        <f>VLOOKUP(C3196,'Summation Index'!$A$2:$B$9956,2,FALSE)</f>
        <v>#N/A</v>
      </c>
      <c r="O3196" s="48"/>
      <c r="P3196" s="48"/>
    </row>
    <row r="3197" spans="1:16">
      <c r="A3197" s="11" t="e">
        <f t="shared" si="49"/>
        <v>#N/A</v>
      </c>
      <c r="B3197" s="11" t="e">
        <f>VLOOKUP(C3197,'Summation Index'!$A$2:$B$9956,2,FALSE)</f>
        <v>#N/A</v>
      </c>
      <c r="O3197" s="48"/>
      <c r="P3197" s="48"/>
    </row>
    <row r="3198" spans="1:16">
      <c r="A3198" s="11" t="e">
        <f t="shared" si="49"/>
        <v>#N/A</v>
      </c>
      <c r="B3198" s="11" t="e">
        <f>VLOOKUP(C3198,'Summation Index'!$A$2:$B$9956,2,FALSE)</f>
        <v>#N/A</v>
      </c>
      <c r="O3198" s="48"/>
      <c r="P3198" s="48"/>
    </row>
    <row r="3199" spans="1:16">
      <c r="A3199" s="11" t="e">
        <f t="shared" si="49"/>
        <v>#N/A</v>
      </c>
      <c r="B3199" s="11" t="e">
        <f>VLOOKUP(C3199,'Summation Index'!$A$2:$B$9956,2,FALSE)</f>
        <v>#N/A</v>
      </c>
      <c r="O3199" s="48"/>
      <c r="P3199" s="48"/>
    </row>
    <row r="3200" spans="1:16">
      <c r="A3200" s="11" t="e">
        <f t="shared" si="49"/>
        <v>#N/A</v>
      </c>
      <c r="B3200" s="11" t="e">
        <f>VLOOKUP(C3200,'Summation Index'!$A$2:$B$9956,2,FALSE)</f>
        <v>#N/A</v>
      </c>
      <c r="O3200" s="48"/>
      <c r="P3200" s="48"/>
    </row>
    <row r="3201" spans="1:16">
      <c r="A3201" s="11" t="e">
        <f t="shared" si="49"/>
        <v>#N/A</v>
      </c>
      <c r="B3201" s="11" t="e">
        <f>VLOOKUP(C3201,'Summation Index'!$A$2:$B$9956,2,FALSE)</f>
        <v>#N/A</v>
      </c>
      <c r="O3201" s="48"/>
      <c r="P3201" s="48"/>
    </row>
    <row r="3202" spans="1:16">
      <c r="A3202" s="11" t="e">
        <f t="shared" si="49"/>
        <v>#N/A</v>
      </c>
      <c r="B3202" s="11" t="e">
        <f>VLOOKUP(C3202,'Summation Index'!$A$2:$B$9956,2,FALSE)</f>
        <v>#N/A</v>
      </c>
      <c r="O3202" s="48"/>
      <c r="P3202" s="48"/>
    </row>
    <row r="3203" spans="1:16">
      <c r="A3203" s="11" t="e">
        <f t="shared" si="49"/>
        <v>#N/A</v>
      </c>
      <c r="B3203" s="11" t="e">
        <f>VLOOKUP(C3203,'Summation Index'!$A$2:$B$9956,2,FALSE)</f>
        <v>#N/A</v>
      </c>
      <c r="O3203" s="48"/>
      <c r="P3203" s="48"/>
    </row>
    <row r="3204" spans="1:16">
      <c r="A3204" s="11" t="e">
        <f t="shared" si="49"/>
        <v>#N/A</v>
      </c>
      <c r="B3204" s="11" t="e">
        <f>VLOOKUP(C3204,'Summation Index'!$A$2:$B$9956,2,FALSE)</f>
        <v>#N/A</v>
      </c>
      <c r="O3204" s="48"/>
      <c r="P3204" s="48"/>
    </row>
    <row r="3205" spans="1:16">
      <c r="A3205" s="11" t="e">
        <f t="shared" si="49"/>
        <v>#N/A</v>
      </c>
      <c r="B3205" s="11" t="e">
        <f>VLOOKUP(C3205,'Summation Index'!$A$2:$B$9956,2,FALSE)</f>
        <v>#N/A</v>
      </c>
      <c r="O3205" s="48"/>
      <c r="P3205" s="48"/>
    </row>
    <row r="3206" spans="1:16">
      <c r="A3206" s="11" t="e">
        <f t="shared" si="49"/>
        <v>#N/A</v>
      </c>
      <c r="B3206" s="11" t="e">
        <f>VLOOKUP(C3206,'Summation Index'!$A$2:$B$9956,2,FALSE)</f>
        <v>#N/A</v>
      </c>
      <c r="O3206" s="48"/>
      <c r="P3206" s="48"/>
    </row>
    <row r="3207" spans="1:16">
      <c r="A3207" s="11" t="e">
        <f t="shared" si="49"/>
        <v>#N/A</v>
      </c>
      <c r="B3207" s="11" t="e">
        <f>VLOOKUP(C3207,'Summation Index'!$A$2:$B$9956,2,FALSE)</f>
        <v>#N/A</v>
      </c>
      <c r="O3207" s="48"/>
      <c r="P3207" s="48"/>
    </row>
    <row r="3208" spans="1:16">
      <c r="A3208" s="11" t="e">
        <f t="shared" si="49"/>
        <v>#N/A</v>
      </c>
      <c r="B3208" s="11" t="e">
        <f>VLOOKUP(C3208,'Summation Index'!$A$2:$B$9956,2,FALSE)</f>
        <v>#N/A</v>
      </c>
      <c r="O3208" s="48"/>
      <c r="P3208" s="48"/>
    </row>
    <row r="3209" spans="1:16">
      <c r="A3209" s="11" t="e">
        <f t="shared" si="49"/>
        <v>#N/A</v>
      </c>
      <c r="B3209" s="11" t="e">
        <f>VLOOKUP(C3209,'Summation Index'!$A$2:$B$9956,2,FALSE)</f>
        <v>#N/A</v>
      </c>
      <c r="O3209" s="48"/>
      <c r="P3209" s="48"/>
    </row>
    <row r="3210" spans="1:16">
      <c r="A3210" s="11" t="e">
        <f t="shared" si="49"/>
        <v>#N/A</v>
      </c>
      <c r="B3210" s="11" t="e">
        <f>VLOOKUP(C3210,'Summation Index'!$A$2:$B$9956,2,FALSE)</f>
        <v>#N/A</v>
      </c>
      <c r="O3210" s="48"/>
      <c r="P3210" s="48"/>
    </row>
    <row r="3211" spans="1:16">
      <c r="A3211" s="11" t="e">
        <f t="shared" si="49"/>
        <v>#N/A</v>
      </c>
      <c r="B3211" s="11" t="e">
        <f>VLOOKUP(C3211,'Summation Index'!$A$2:$B$9956,2,FALSE)</f>
        <v>#N/A</v>
      </c>
      <c r="O3211" s="48"/>
      <c r="P3211" s="48"/>
    </row>
    <row r="3212" spans="1:16">
      <c r="A3212" s="11" t="e">
        <f t="shared" si="49"/>
        <v>#N/A</v>
      </c>
      <c r="B3212" s="11" t="e">
        <f>VLOOKUP(C3212,'Summation Index'!$A$2:$B$9956,2,FALSE)</f>
        <v>#N/A</v>
      </c>
      <c r="O3212" s="48"/>
      <c r="P3212" s="48"/>
    </row>
    <row r="3213" spans="1:16">
      <c r="A3213" s="11" t="e">
        <f t="shared" si="49"/>
        <v>#N/A</v>
      </c>
      <c r="B3213" s="11" t="e">
        <f>VLOOKUP(C3213,'Summation Index'!$A$2:$B$9956,2,FALSE)</f>
        <v>#N/A</v>
      </c>
      <c r="O3213" s="48"/>
      <c r="P3213" s="48"/>
    </row>
    <row r="3214" spans="1:16">
      <c r="A3214" s="11" t="e">
        <f t="shared" si="49"/>
        <v>#N/A</v>
      </c>
      <c r="B3214" s="11" t="e">
        <f>VLOOKUP(C3214,'Summation Index'!$A$2:$B$9956,2,FALSE)</f>
        <v>#N/A</v>
      </c>
      <c r="O3214" s="48"/>
      <c r="P3214" s="48"/>
    </row>
    <row r="3215" spans="1:16">
      <c r="A3215" s="11" t="e">
        <f t="shared" ref="A3215:A3278" si="50">B3215&amp;"&amp;"&amp;F3215</f>
        <v>#N/A</v>
      </c>
      <c r="B3215" s="11" t="e">
        <f>VLOOKUP(C3215,'Summation Index'!$A$2:$B$9956,2,FALSE)</f>
        <v>#N/A</v>
      </c>
      <c r="O3215" s="48"/>
      <c r="P3215" s="48"/>
    </row>
    <row r="3216" spans="1:16">
      <c r="A3216" s="11" t="e">
        <f t="shared" si="50"/>
        <v>#N/A</v>
      </c>
      <c r="B3216" s="11" t="e">
        <f>VLOOKUP(C3216,'Summation Index'!$A$2:$B$9956,2,FALSE)</f>
        <v>#N/A</v>
      </c>
      <c r="O3216" s="48"/>
      <c r="P3216" s="48"/>
    </row>
    <row r="3217" spans="1:16">
      <c r="A3217" s="11" t="e">
        <f t="shared" si="50"/>
        <v>#N/A</v>
      </c>
      <c r="B3217" s="11" t="e">
        <f>VLOOKUP(C3217,'Summation Index'!$A$2:$B$9956,2,FALSE)</f>
        <v>#N/A</v>
      </c>
      <c r="O3217" s="48"/>
      <c r="P3217" s="48"/>
    </row>
    <row r="3218" spans="1:16">
      <c r="A3218" s="11" t="e">
        <f t="shared" si="50"/>
        <v>#N/A</v>
      </c>
      <c r="B3218" s="11" t="e">
        <f>VLOOKUP(C3218,'Summation Index'!$A$2:$B$9956,2,FALSE)</f>
        <v>#N/A</v>
      </c>
      <c r="O3218" s="48"/>
      <c r="P3218" s="48"/>
    </row>
    <row r="3219" spans="1:16">
      <c r="A3219" s="11" t="e">
        <f t="shared" si="50"/>
        <v>#N/A</v>
      </c>
      <c r="B3219" s="11" t="e">
        <f>VLOOKUP(C3219,'Summation Index'!$A$2:$B$9956,2,FALSE)</f>
        <v>#N/A</v>
      </c>
      <c r="O3219" s="48"/>
      <c r="P3219" s="48"/>
    </row>
    <row r="3220" spans="1:16">
      <c r="A3220" s="11" t="e">
        <f t="shared" si="50"/>
        <v>#N/A</v>
      </c>
      <c r="B3220" s="11" t="e">
        <f>VLOOKUP(C3220,'Summation Index'!$A$2:$B$9956,2,FALSE)</f>
        <v>#N/A</v>
      </c>
      <c r="O3220" s="48"/>
      <c r="P3220" s="48"/>
    </row>
    <row r="3221" spans="1:16">
      <c r="A3221" s="11" t="e">
        <f t="shared" si="50"/>
        <v>#N/A</v>
      </c>
      <c r="B3221" s="11" t="e">
        <f>VLOOKUP(C3221,'Summation Index'!$A$2:$B$9956,2,FALSE)</f>
        <v>#N/A</v>
      </c>
      <c r="O3221" s="48"/>
      <c r="P3221" s="48"/>
    </row>
    <row r="3222" spans="1:16">
      <c r="A3222" s="11" t="e">
        <f t="shared" si="50"/>
        <v>#N/A</v>
      </c>
      <c r="B3222" s="11" t="e">
        <f>VLOOKUP(C3222,'Summation Index'!$A$2:$B$9956,2,FALSE)</f>
        <v>#N/A</v>
      </c>
      <c r="O3222" s="48"/>
      <c r="P3222" s="48"/>
    </row>
    <row r="3223" spans="1:16">
      <c r="A3223" s="11" t="e">
        <f t="shared" si="50"/>
        <v>#N/A</v>
      </c>
      <c r="B3223" s="11" t="e">
        <f>VLOOKUP(C3223,'Summation Index'!$A$2:$B$9956,2,FALSE)</f>
        <v>#N/A</v>
      </c>
      <c r="O3223" s="48"/>
      <c r="P3223" s="48"/>
    </row>
    <row r="3224" spans="1:16">
      <c r="A3224" s="11" t="e">
        <f t="shared" si="50"/>
        <v>#N/A</v>
      </c>
      <c r="B3224" s="11" t="e">
        <f>VLOOKUP(C3224,'Summation Index'!$A$2:$B$9956,2,FALSE)</f>
        <v>#N/A</v>
      </c>
      <c r="O3224" s="48"/>
      <c r="P3224" s="48"/>
    </row>
    <row r="3225" spans="1:16">
      <c r="A3225" s="11" t="e">
        <f t="shared" si="50"/>
        <v>#N/A</v>
      </c>
      <c r="B3225" s="11" t="e">
        <f>VLOOKUP(C3225,'Summation Index'!$A$2:$B$9956,2,FALSE)</f>
        <v>#N/A</v>
      </c>
      <c r="O3225" s="48"/>
      <c r="P3225" s="48"/>
    </row>
    <row r="3226" spans="1:16">
      <c r="A3226" s="11" t="e">
        <f t="shared" si="50"/>
        <v>#N/A</v>
      </c>
      <c r="B3226" s="11" t="e">
        <f>VLOOKUP(C3226,'Summation Index'!$A$2:$B$9956,2,FALSE)</f>
        <v>#N/A</v>
      </c>
      <c r="O3226" s="48"/>
      <c r="P3226" s="48"/>
    </row>
    <row r="3227" spans="1:16">
      <c r="A3227" s="11" t="e">
        <f t="shared" si="50"/>
        <v>#N/A</v>
      </c>
      <c r="B3227" s="11" t="e">
        <f>VLOOKUP(C3227,'Summation Index'!$A$2:$B$9956,2,FALSE)</f>
        <v>#N/A</v>
      </c>
      <c r="O3227" s="48"/>
      <c r="P3227" s="48"/>
    </row>
    <row r="3228" spans="1:16">
      <c r="A3228" s="11" t="e">
        <f t="shared" si="50"/>
        <v>#N/A</v>
      </c>
      <c r="B3228" s="11" t="e">
        <f>VLOOKUP(C3228,'Summation Index'!$A$2:$B$9956,2,FALSE)</f>
        <v>#N/A</v>
      </c>
      <c r="O3228" s="48"/>
      <c r="P3228" s="48"/>
    </row>
    <row r="3229" spans="1:16">
      <c r="A3229" s="11" t="e">
        <f t="shared" si="50"/>
        <v>#N/A</v>
      </c>
      <c r="B3229" s="11" t="e">
        <f>VLOOKUP(C3229,'Summation Index'!$A$2:$B$9956,2,FALSE)</f>
        <v>#N/A</v>
      </c>
      <c r="O3229" s="48"/>
      <c r="P3229" s="48"/>
    </row>
    <row r="3230" spans="1:16">
      <c r="A3230" s="11" t="e">
        <f t="shared" si="50"/>
        <v>#N/A</v>
      </c>
      <c r="B3230" s="11" t="e">
        <f>VLOOKUP(C3230,'Summation Index'!$A$2:$B$9956,2,FALSE)</f>
        <v>#N/A</v>
      </c>
      <c r="O3230" s="48"/>
      <c r="P3230" s="48"/>
    </row>
    <row r="3231" spans="1:16">
      <c r="A3231" s="11" t="e">
        <f t="shared" si="50"/>
        <v>#N/A</v>
      </c>
      <c r="B3231" s="11" t="e">
        <f>VLOOKUP(C3231,'Summation Index'!$A$2:$B$9956,2,FALSE)</f>
        <v>#N/A</v>
      </c>
      <c r="O3231" s="48"/>
      <c r="P3231" s="48"/>
    </row>
    <row r="3232" spans="1:16">
      <c r="A3232" s="11" t="e">
        <f t="shared" si="50"/>
        <v>#N/A</v>
      </c>
      <c r="B3232" s="11" t="e">
        <f>VLOOKUP(C3232,'Summation Index'!$A$2:$B$9956,2,FALSE)</f>
        <v>#N/A</v>
      </c>
      <c r="O3232" s="48"/>
      <c r="P3232" s="48"/>
    </row>
    <row r="3233" spans="1:16">
      <c r="A3233" s="11" t="e">
        <f t="shared" si="50"/>
        <v>#N/A</v>
      </c>
      <c r="B3233" s="11" t="e">
        <f>VLOOKUP(C3233,'Summation Index'!$A$2:$B$9956,2,FALSE)</f>
        <v>#N/A</v>
      </c>
      <c r="O3233" s="48"/>
      <c r="P3233" s="48"/>
    </row>
    <row r="3234" spans="1:16">
      <c r="A3234" s="11" t="e">
        <f t="shared" si="50"/>
        <v>#N/A</v>
      </c>
      <c r="B3234" s="11" t="e">
        <f>VLOOKUP(C3234,'Summation Index'!$A$2:$B$9956,2,FALSE)</f>
        <v>#N/A</v>
      </c>
      <c r="O3234" s="48"/>
      <c r="P3234" s="48"/>
    </row>
    <row r="3235" spans="1:16">
      <c r="A3235" s="11" t="e">
        <f t="shared" si="50"/>
        <v>#N/A</v>
      </c>
      <c r="B3235" s="11" t="e">
        <f>VLOOKUP(C3235,'Summation Index'!$A$2:$B$9956,2,FALSE)</f>
        <v>#N/A</v>
      </c>
      <c r="O3235" s="48"/>
      <c r="P3235" s="48"/>
    </row>
    <row r="3236" spans="1:16">
      <c r="A3236" s="11" t="e">
        <f t="shared" si="50"/>
        <v>#N/A</v>
      </c>
      <c r="B3236" s="11" t="e">
        <f>VLOOKUP(C3236,'Summation Index'!$A$2:$B$9956,2,FALSE)</f>
        <v>#N/A</v>
      </c>
      <c r="O3236" s="48"/>
      <c r="P3236" s="48"/>
    </row>
    <row r="3237" spans="1:16">
      <c r="A3237" s="11" t="e">
        <f t="shared" si="50"/>
        <v>#N/A</v>
      </c>
      <c r="B3237" s="11" t="e">
        <f>VLOOKUP(C3237,'Summation Index'!$A$2:$B$9956,2,FALSE)</f>
        <v>#N/A</v>
      </c>
      <c r="O3237" s="48"/>
      <c r="P3237" s="48"/>
    </row>
    <row r="3238" spans="1:16">
      <c r="A3238" s="11" t="e">
        <f t="shared" si="50"/>
        <v>#N/A</v>
      </c>
      <c r="B3238" s="11" t="e">
        <f>VLOOKUP(C3238,'Summation Index'!$A$2:$B$9956,2,FALSE)</f>
        <v>#N/A</v>
      </c>
      <c r="O3238" s="48"/>
      <c r="P3238" s="48"/>
    </row>
    <row r="3239" spans="1:16">
      <c r="A3239" s="11" t="e">
        <f t="shared" si="50"/>
        <v>#N/A</v>
      </c>
      <c r="B3239" s="11" t="e">
        <f>VLOOKUP(C3239,'Summation Index'!$A$2:$B$9956,2,FALSE)</f>
        <v>#N/A</v>
      </c>
      <c r="O3239" s="48"/>
      <c r="P3239" s="48"/>
    </row>
    <row r="3240" spans="1:16">
      <c r="A3240" s="11" t="e">
        <f t="shared" si="50"/>
        <v>#N/A</v>
      </c>
      <c r="B3240" s="11" t="e">
        <f>VLOOKUP(C3240,'Summation Index'!$A$2:$B$9956,2,FALSE)</f>
        <v>#N/A</v>
      </c>
      <c r="O3240" s="48"/>
      <c r="P3240" s="48"/>
    </row>
    <row r="3241" spans="1:16">
      <c r="A3241" s="11" t="e">
        <f t="shared" si="50"/>
        <v>#N/A</v>
      </c>
      <c r="B3241" s="11" t="e">
        <f>VLOOKUP(C3241,'Summation Index'!$A$2:$B$9956,2,FALSE)</f>
        <v>#N/A</v>
      </c>
      <c r="O3241" s="48"/>
      <c r="P3241" s="48"/>
    </row>
    <row r="3242" spans="1:16">
      <c r="A3242" s="11" t="e">
        <f t="shared" si="50"/>
        <v>#N/A</v>
      </c>
      <c r="B3242" s="11" t="e">
        <f>VLOOKUP(C3242,'Summation Index'!$A$2:$B$9956,2,FALSE)</f>
        <v>#N/A</v>
      </c>
      <c r="O3242" s="48"/>
      <c r="P3242" s="48"/>
    </row>
    <row r="3243" spans="1:16">
      <c r="A3243" s="11" t="e">
        <f t="shared" si="50"/>
        <v>#N/A</v>
      </c>
      <c r="B3243" s="11" t="e">
        <f>VLOOKUP(C3243,'Summation Index'!$A$2:$B$9956,2,FALSE)</f>
        <v>#N/A</v>
      </c>
      <c r="O3243" s="48"/>
      <c r="P3243" s="48"/>
    </row>
    <row r="3244" spans="1:16">
      <c r="A3244" s="11" t="e">
        <f t="shared" si="50"/>
        <v>#N/A</v>
      </c>
      <c r="B3244" s="11" t="e">
        <f>VLOOKUP(C3244,'Summation Index'!$A$2:$B$9956,2,FALSE)</f>
        <v>#N/A</v>
      </c>
      <c r="O3244" s="48"/>
      <c r="P3244" s="48"/>
    </row>
    <row r="3245" spans="1:16">
      <c r="A3245" s="11" t="e">
        <f t="shared" si="50"/>
        <v>#N/A</v>
      </c>
      <c r="B3245" s="11" t="e">
        <f>VLOOKUP(C3245,'Summation Index'!$A$2:$B$9956,2,FALSE)</f>
        <v>#N/A</v>
      </c>
      <c r="O3245" s="48"/>
      <c r="P3245" s="48"/>
    </row>
    <row r="3246" spans="1:16">
      <c r="A3246" s="11" t="e">
        <f t="shared" si="50"/>
        <v>#N/A</v>
      </c>
      <c r="B3246" s="11" t="e">
        <f>VLOOKUP(C3246,'Summation Index'!$A$2:$B$9956,2,FALSE)</f>
        <v>#N/A</v>
      </c>
      <c r="O3246" s="48"/>
      <c r="P3246" s="48"/>
    </row>
    <row r="3247" spans="1:16">
      <c r="A3247" s="11" t="e">
        <f t="shared" si="50"/>
        <v>#N/A</v>
      </c>
      <c r="B3247" s="11" t="e">
        <f>VLOOKUP(C3247,'Summation Index'!$A$2:$B$9956,2,FALSE)</f>
        <v>#N/A</v>
      </c>
      <c r="O3247" s="48"/>
      <c r="P3247" s="48"/>
    </row>
    <row r="3248" spans="1:16">
      <c r="A3248" s="11" t="e">
        <f t="shared" si="50"/>
        <v>#N/A</v>
      </c>
      <c r="B3248" s="11" t="e">
        <f>VLOOKUP(C3248,'Summation Index'!$A$2:$B$9956,2,FALSE)</f>
        <v>#N/A</v>
      </c>
      <c r="O3248" s="48"/>
      <c r="P3248" s="48"/>
    </row>
    <row r="3249" spans="1:16">
      <c r="A3249" s="11" t="e">
        <f t="shared" si="50"/>
        <v>#N/A</v>
      </c>
      <c r="B3249" s="11" t="e">
        <f>VLOOKUP(C3249,'Summation Index'!$A$2:$B$9956,2,FALSE)</f>
        <v>#N/A</v>
      </c>
      <c r="O3249" s="48"/>
      <c r="P3249" s="48"/>
    </row>
    <row r="3250" spans="1:16">
      <c r="A3250" s="11" t="e">
        <f t="shared" si="50"/>
        <v>#N/A</v>
      </c>
      <c r="B3250" s="11" t="e">
        <f>VLOOKUP(C3250,'Summation Index'!$A$2:$B$9956,2,FALSE)</f>
        <v>#N/A</v>
      </c>
      <c r="O3250" s="48"/>
      <c r="P3250" s="48"/>
    </row>
    <row r="3251" spans="1:16">
      <c r="A3251" s="11" t="e">
        <f t="shared" si="50"/>
        <v>#N/A</v>
      </c>
      <c r="B3251" s="11" t="e">
        <f>VLOOKUP(C3251,'Summation Index'!$A$2:$B$9956,2,FALSE)</f>
        <v>#N/A</v>
      </c>
      <c r="O3251" s="48"/>
      <c r="P3251" s="48"/>
    </row>
    <row r="3252" spans="1:16">
      <c r="A3252" s="11" t="e">
        <f t="shared" si="50"/>
        <v>#N/A</v>
      </c>
      <c r="B3252" s="11" t="e">
        <f>VLOOKUP(C3252,'Summation Index'!$A$2:$B$9956,2,FALSE)</f>
        <v>#N/A</v>
      </c>
      <c r="O3252" s="48"/>
      <c r="P3252" s="48"/>
    </row>
    <row r="3253" spans="1:16">
      <c r="A3253" s="11" t="e">
        <f t="shared" si="50"/>
        <v>#N/A</v>
      </c>
      <c r="B3253" s="11" t="e">
        <f>VLOOKUP(C3253,'Summation Index'!$A$2:$B$9956,2,FALSE)</f>
        <v>#N/A</v>
      </c>
      <c r="O3253" s="48"/>
      <c r="P3253" s="48"/>
    </row>
    <row r="3254" spans="1:16">
      <c r="A3254" s="11" t="e">
        <f t="shared" si="50"/>
        <v>#N/A</v>
      </c>
      <c r="B3254" s="11" t="e">
        <f>VLOOKUP(C3254,'Summation Index'!$A$2:$B$9956,2,FALSE)</f>
        <v>#N/A</v>
      </c>
      <c r="O3254" s="48"/>
      <c r="P3254" s="48"/>
    </row>
    <row r="3255" spans="1:16">
      <c r="A3255" s="11" t="e">
        <f t="shared" si="50"/>
        <v>#N/A</v>
      </c>
      <c r="B3255" s="11" t="e">
        <f>VLOOKUP(C3255,'Summation Index'!$A$2:$B$9956,2,FALSE)</f>
        <v>#N/A</v>
      </c>
      <c r="O3255" s="48"/>
      <c r="P3255" s="48"/>
    </row>
    <row r="3256" spans="1:16">
      <c r="A3256" s="11" t="e">
        <f t="shared" si="50"/>
        <v>#N/A</v>
      </c>
      <c r="B3256" s="11" t="e">
        <f>VLOOKUP(C3256,'Summation Index'!$A$2:$B$9956,2,FALSE)</f>
        <v>#N/A</v>
      </c>
      <c r="O3256" s="48"/>
      <c r="P3256" s="48"/>
    </row>
    <row r="3257" spans="1:16">
      <c r="A3257" s="11" t="e">
        <f t="shared" si="50"/>
        <v>#N/A</v>
      </c>
      <c r="B3257" s="11" t="e">
        <f>VLOOKUP(C3257,'Summation Index'!$A$2:$B$9956,2,FALSE)</f>
        <v>#N/A</v>
      </c>
      <c r="O3257" s="48"/>
      <c r="P3257" s="48"/>
    </row>
    <row r="3258" spans="1:16">
      <c r="A3258" s="11" t="e">
        <f t="shared" si="50"/>
        <v>#N/A</v>
      </c>
      <c r="B3258" s="11" t="e">
        <f>VLOOKUP(C3258,'Summation Index'!$A$2:$B$9956,2,FALSE)</f>
        <v>#N/A</v>
      </c>
      <c r="O3258" s="48"/>
      <c r="P3258" s="48"/>
    </row>
    <row r="3259" spans="1:16">
      <c r="A3259" s="11" t="e">
        <f t="shared" si="50"/>
        <v>#N/A</v>
      </c>
      <c r="B3259" s="11" t="e">
        <f>VLOOKUP(C3259,'Summation Index'!$A$2:$B$9956,2,FALSE)</f>
        <v>#N/A</v>
      </c>
      <c r="O3259" s="48"/>
      <c r="P3259" s="48"/>
    </row>
    <row r="3260" spans="1:16">
      <c r="A3260" s="11" t="e">
        <f t="shared" si="50"/>
        <v>#N/A</v>
      </c>
      <c r="B3260" s="11" t="e">
        <f>VLOOKUP(C3260,'Summation Index'!$A$2:$B$9956,2,FALSE)</f>
        <v>#N/A</v>
      </c>
      <c r="O3260" s="48"/>
      <c r="P3260" s="48"/>
    </row>
    <row r="3261" spans="1:16">
      <c r="A3261" s="11" t="e">
        <f t="shared" si="50"/>
        <v>#N/A</v>
      </c>
      <c r="B3261" s="11" t="e">
        <f>VLOOKUP(C3261,'Summation Index'!$A$2:$B$9956,2,FALSE)</f>
        <v>#N/A</v>
      </c>
      <c r="O3261" s="48"/>
      <c r="P3261" s="48"/>
    </row>
    <row r="3262" spans="1:16">
      <c r="A3262" s="11" t="e">
        <f t="shared" si="50"/>
        <v>#N/A</v>
      </c>
      <c r="B3262" s="11" t="e">
        <f>VLOOKUP(C3262,'Summation Index'!$A$2:$B$9956,2,FALSE)</f>
        <v>#N/A</v>
      </c>
      <c r="O3262" s="48"/>
      <c r="P3262" s="48"/>
    </row>
    <row r="3263" spans="1:16">
      <c r="A3263" s="11" t="e">
        <f t="shared" si="50"/>
        <v>#N/A</v>
      </c>
      <c r="B3263" s="11" t="e">
        <f>VLOOKUP(C3263,'Summation Index'!$A$2:$B$9956,2,FALSE)</f>
        <v>#N/A</v>
      </c>
      <c r="O3263" s="48"/>
      <c r="P3263" s="48"/>
    </row>
    <row r="3264" spans="1:16">
      <c r="A3264" s="11" t="e">
        <f t="shared" si="50"/>
        <v>#N/A</v>
      </c>
      <c r="B3264" s="11" t="e">
        <f>VLOOKUP(C3264,'Summation Index'!$A$2:$B$9956,2,FALSE)</f>
        <v>#N/A</v>
      </c>
      <c r="O3264" s="48"/>
      <c r="P3264" s="48"/>
    </row>
    <row r="3265" spans="1:16">
      <c r="A3265" s="11" t="e">
        <f t="shared" si="50"/>
        <v>#N/A</v>
      </c>
      <c r="B3265" s="11" t="e">
        <f>VLOOKUP(C3265,'Summation Index'!$A$2:$B$9956,2,FALSE)</f>
        <v>#N/A</v>
      </c>
      <c r="O3265" s="48"/>
      <c r="P3265" s="48"/>
    </row>
    <row r="3266" spans="1:16">
      <c r="A3266" s="11" t="e">
        <f t="shared" si="50"/>
        <v>#N/A</v>
      </c>
      <c r="B3266" s="11" t="e">
        <f>VLOOKUP(C3266,'Summation Index'!$A$2:$B$9956,2,FALSE)</f>
        <v>#N/A</v>
      </c>
      <c r="O3266" s="48"/>
      <c r="P3266" s="48"/>
    </row>
    <row r="3267" spans="1:16">
      <c r="A3267" s="11" t="e">
        <f t="shared" si="50"/>
        <v>#N/A</v>
      </c>
      <c r="B3267" s="11" t="e">
        <f>VLOOKUP(C3267,'Summation Index'!$A$2:$B$9956,2,FALSE)</f>
        <v>#N/A</v>
      </c>
      <c r="O3267" s="48"/>
      <c r="P3267" s="48"/>
    </row>
    <row r="3268" spans="1:16">
      <c r="A3268" s="11" t="e">
        <f t="shared" si="50"/>
        <v>#N/A</v>
      </c>
      <c r="B3268" s="11" t="e">
        <f>VLOOKUP(C3268,'Summation Index'!$A$2:$B$9956,2,FALSE)</f>
        <v>#N/A</v>
      </c>
      <c r="O3268" s="48"/>
      <c r="P3268" s="48"/>
    </row>
    <row r="3269" spans="1:16">
      <c r="A3269" s="11" t="e">
        <f t="shared" si="50"/>
        <v>#N/A</v>
      </c>
      <c r="B3269" s="11" t="e">
        <f>VLOOKUP(C3269,'Summation Index'!$A$2:$B$9956,2,FALSE)</f>
        <v>#N/A</v>
      </c>
      <c r="O3269" s="48"/>
      <c r="P3269" s="48"/>
    </row>
    <row r="3270" spans="1:16">
      <c r="A3270" s="11" t="e">
        <f t="shared" si="50"/>
        <v>#N/A</v>
      </c>
      <c r="B3270" s="11" t="e">
        <f>VLOOKUP(C3270,'Summation Index'!$A$2:$B$9956,2,FALSE)</f>
        <v>#N/A</v>
      </c>
      <c r="O3270" s="48"/>
      <c r="P3270" s="48"/>
    </row>
    <row r="3271" spans="1:16">
      <c r="A3271" s="11" t="e">
        <f t="shared" si="50"/>
        <v>#N/A</v>
      </c>
      <c r="B3271" s="11" t="e">
        <f>VLOOKUP(C3271,'Summation Index'!$A$2:$B$9956,2,FALSE)</f>
        <v>#N/A</v>
      </c>
      <c r="O3271" s="48"/>
      <c r="P3271" s="48"/>
    </row>
    <row r="3272" spans="1:16">
      <c r="A3272" s="11" t="e">
        <f t="shared" si="50"/>
        <v>#N/A</v>
      </c>
      <c r="B3272" s="11" t="e">
        <f>VLOOKUP(C3272,'Summation Index'!$A$2:$B$9956,2,FALSE)</f>
        <v>#N/A</v>
      </c>
      <c r="O3272" s="48"/>
      <c r="P3272" s="48"/>
    </row>
    <row r="3273" spans="1:16">
      <c r="A3273" s="11" t="e">
        <f t="shared" si="50"/>
        <v>#N/A</v>
      </c>
      <c r="B3273" s="11" t="e">
        <f>VLOOKUP(C3273,'Summation Index'!$A$2:$B$9956,2,FALSE)</f>
        <v>#N/A</v>
      </c>
      <c r="O3273" s="48"/>
      <c r="P3273" s="48"/>
    </row>
    <row r="3274" spans="1:16">
      <c r="A3274" s="11" t="e">
        <f t="shared" si="50"/>
        <v>#N/A</v>
      </c>
      <c r="B3274" s="11" t="e">
        <f>VLOOKUP(C3274,'Summation Index'!$A$2:$B$9956,2,FALSE)</f>
        <v>#N/A</v>
      </c>
      <c r="O3274" s="48"/>
      <c r="P3274" s="48"/>
    </row>
    <row r="3275" spans="1:16">
      <c r="A3275" s="11" t="e">
        <f t="shared" si="50"/>
        <v>#N/A</v>
      </c>
      <c r="B3275" s="11" t="e">
        <f>VLOOKUP(C3275,'Summation Index'!$A$2:$B$9956,2,FALSE)</f>
        <v>#N/A</v>
      </c>
      <c r="O3275" s="48"/>
      <c r="P3275" s="48"/>
    </row>
    <row r="3276" spans="1:16">
      <c r="A3276" s="11" t="e">
        <f t="shared" si="50"/>
        <v>#N/A</v>
      </c>
      <c r="B3276" s="11" t="e">
        <f>VLOOKUP(C3276,'Summation Index'!$A$2:$B$9956,2,FALSE)</f>
        <v>#N/A</v>
      </c>
      <c r="O3276" s="48"/>
      <c r="P3276" s="48"/>
    </row>
    <row r="3277" spans="1:16">
      <c r="A3277" s="11" t="e">
        <f t="shared" si="50"/>
        <v>#N/A</v>
      </c>
      <c r="B3277" s="11" t="e">
        <f>VLOOKUP(C3277,'Summation Index'!$A$2:$B$9956,2,FALSE)</f>
        <v>#N/A</v>
      </c>
      <c r="O3277" s="48"/>
      <c r="P3277" s="48"/>
    </row>
    <row r="3278" spans="1:16">
      <c r="A3278" s="11" t="e">
        <f t="shared" si="50"/>
        <v>#N/A</v>
      </c>
      <c r="B3278" s="11" t="e">
        <f>VLOOKUP(C3278,'Summation Index'!$A$2:$B$9956,2,FALSE)</f>
        <v>#N/A</v>
      </c>
      <c r="O3278" s="48"/>
      <c r="P3278" s="48"/>
    </row>
    <row r="3279" spans="1:16">
      <c r="A3279" s="11" t="e">
        <f t="shared" ref="A3279:A3342" si="51">B3279&amp;"&amp;"&amp;F3279</f>
        <v>#N/A</v>
      </c>
      <c r="B3279" s="11" t="e">
        <f>VLOOKUP(C3279,'Summation Index'!$A$2:$B$9956,2,FALSE)</f>
        <v>#N/A</v>
      </c>
      <c r="O3279" s="48"/>
      <c r="P3279" s="48"/>
    </row>
    <row r="3280" spans="1:16">
      <c r="A3280" s="11" t="e">
        <f t="shared" si="51"/>
        <v>#N/A</v>
      </c>
      <c r="B3280" s="11" t="e">
        <f>VLOOKUP(C3280,'Summation Index'!$A$2:$B$9956,2,FALSE)</f>
        <v>#N/A</v>
      </c>
      <c r="O3280" s="48"/>
      <c r="P3280" s="48"/>
    </row>
    <row r="3281" spans="1:16">
      <c r="A3281" s="11" t="e">
        <f t="shared" si="51"/>
        <v>#N/A</v>
      </c>
      <c r="B3281" s="11" t="e">
        <f>VLOOKUP(C3281,'Summation Index'!$A$2:$B$9956,2,FALSE)</f>
        <v>#N/A</v>
      </c>
      <c r="O3281" s="48"/>
      <c r="P3281" s="48"/>
    </row>
    <row r="3282" spans="1:16">
      <c r="A3282" s="11" t="e">
        <f t="shared" si="51"/>
        <v>#N/A</v>
      </c>
      <c r="B3282" s="11" t="e">
        <f>VLOOKUP(C3282,'Summation Index'!$A$2:$B$9956,2,FALSE)</f>
        <v>#N/A</v>
      </c>
      <c r="O3282" s="48"/>
      <c r="P3282" s="48"/>
    </row>
    <row r="3283" spans="1:16">
      <c r="A3283" s="11" t="e">
        <f t="shared" si="51"/>
        <v>#N/A</v>
      </c>
      <c r="B3283" s="11" t="e">
        <f>VLOOKUP(C3283,'Summation Index'!$A$2:$B$9956,2,FALSE)</f>
        <v>#N/A</v>
      </c>
      <c r="O3283" s="48"/>
      <c r="P3283" s="48"/>
    </row>
    <row r="3284" spans="1:16">
      <c r="A3284" s="11" t="e">
        <f t="shared" si="51"/>
        <v>#N/A</v>
      </c>
      <c r="B3284" s="11" t="e">
        <f>VLOOKUP(C3284,'Summation Index'!$A$2:$B$9956,2,FALSE)</f>
        <v>#N/A</v>
      </c>
      <c r="O3284" s="48"/>
      <c r="P3284" s="48"/>
    </row>
    <row r="3285" spans="1:16">
      <c r="A3285" s="11" t="e">
        <f t="shared" si="51"/>
        <v>#N/A</v>
      </c>
      <c r="B3285" s="11" t="e">
        <f>VLOOKUP(C3285,'Summation Index'!$A$2:$B$9956,2,FALSE)</f>
        <v>#N/A</v>
      </c>
      <c r="O3285" s="48"/>
      <c r="P3285" s="48"/>
    </row>
    <row r="3286" spans="1:16">
      <c r="A3286" s="11" t="e">
        <f t="shared" si="51"/>
        <v>#N/A</v>
      </c>
      <c r="B3286" s="11" t="e">
        <f>VLOOKUP(C3286,'Summation Index'!$A$2:$B$9956,2,FALSE)</f>
        <v>#N/A</v>
      </c>
      <c r="O3286" s="48"/>
      <c r="P3286" s="48"/>
    </row>
    <row r="3287" spans="1:16">
      <c r="A3287" s="11" t="e">
        <f t="shared" si="51"/>
        <v>#N/A</v>
      </c>
      <c r="B3287" s="11" t="e">
        <f>VLOOKUP(C3287,'Summation Index'!$A$2:$B$9956,2,FALSE)</f>
        <v>#N/A</v>
      </c>
      <c r="O3287" s="48"/>
      <c r="P3287" s="48"/>
    </row>
    <row r="3288" spans="1:16">
      <c r="A3288" s="11" t="e">
        <f t="shared" si="51"/>
        <v>#N/A</v>
      </c>
      <c r="B3288" s="11" t="e">
        <f>VLOOKUP(C3288,'Summation Index'!$A$2:$B$9956,2,FALSE)</f>
        <v>#N/A</v>
      </c>
      <c r="O3288" s="48"/>
      <c r="P3288" s="48"/>
    </row>
    <row r="3289" spans="1:16">
      <c r="A3289" s="11" t="e">
        <f t="shared" si="51"/>
        <v>#N/A</v>
      </c>
      <c r="B3289" s="11" t="e">
        <f>VLOOKUP(C3289,'Summation Index'!$A$2:$B$9956,2,FALSE)</f>
        <v>#N/A</v>
      </c>
      <c r="O3289" s="48"/>
      <c r="P3289" s="48"/>
    </row>
    <row r="3290" spans="1:16">
      <c r="A3290" s="11" t="e">
        <f t="shared" si="51"/>
        <v>#N/A</v>
      </c>
      <c r="B3290" s="11" t="e">
        <f>VLOOKUP(C3290,'Summation Index'!$A$2:$B$9956,2,FALSE)</f>
        <v>#N/A</v>
      </c>
      <c r="O3290" s="48"/>
      <c r="P3290" s="48"/>
    </row>
    <row r="3291" spans="1:16">
      <c r="A3291" s="11" t="e">
        <f t="shared" si="51"/>
        <v>#N/A</v>
      </c>
      <c r="B3291" s="11" t="e">
        <f>VLOOKUP(C3291,'Summation Index'!$A$2:$B$9956,2,FALSE)</f>
        <v>#N/A</v>
      </c>
      <c r="O3291" s="48"/>
      <c r="P3291" s="48"/>
    </row>
    <row r="3292" spans="1:16">
      <c r="A3292" s="11" t="e">
        <f t="shared" si="51"/>
        <v>#N/A</v>
      </c>
      <c r="B3292" s="11" t="e">
        <f>VLOOKUP(C3292,'Summation Index'!$A$2:$B$9956,2,FALSE)</f>
        <v>#N/A</v>
      </c>
      <c r="O3292" s="48"/>
      <c r="P3292" s="48"/>
    </row>
    <row r="3293" spans="1:16">
      <c r="A3293" s="11" t="e">
        <f t="shared" si="51"/>
        <v>#N/A</v>
      </c>
      <c r="B3293" s="11" t="e">
        <f>VLOOKUP(C3293,'Summation Index'!$A$2:$B$9956,2,FALSE)</f>
        <v>#N/A</v>
      </c>
      <c r="O3293" s="48"/>
      <c r="P3293" s="48"/>
    </row>
    <row r="3294" spans="1:16">
      <c r="A3294" s="11" t="e">
        <f t="shared" si="51"/>
        <v>#N/A</v>
      </c>
      <c r="B3294" s="11" t="e">
        <f>VLOOKUP(C3294,'Summation Index'!$A$2:$B$9956,2,FALSE)</f>
        <v>#N/A</v>
      </c>
      <c r="O3294" s="48"/>
      <c r="P3294" s="48"/>
    </row>
    <row r="3295" spans="1:16">
      <c r="A3295" s="11" t="e">
        <f t="shared" si="51"/>
        <v>#N/A</v>
      </c>
      <c r="B3295" s="11" t="e">
        <f>VLOOKUP(C3295,'Summation Index'!$A$2:$B$9956,2,FALSE)</f>
        <v>#N/A</v>
      </c>
      <c r="O3295" s="48"/>
      <c r="P3295" s="48"/>
    </row>
    <row r="3296" spans="1:16">
      <c r="A3296" s="11" t="e">
        <f t="shared" si="51"/>
        <v>#N/A</v>
      </c>
      <c r="B3296" s="11" t="e">
        <f>VLOOKUP(C3296,'Summation Index'!$A$2:$B$9956,2,FALSE)</f>
        <v>#N/A</v>
      </c>
      <c r="O3296" s="48"/>
      <c r="P3296" s="48"/>
    </row>
    <row r="3297" spans="1:16">
      <c r="A3297" s="11" t="e">
        <f t="shared" si="51"/>
        <v>#N/A</v>
      </c>
      <c r="B3297" s="11" t="e">
        <f>VLOOKUP(C3297,'Summation Index'!$A$2:$B$9956,2,FALSE)</f>
        <v>#N/A</v>
      </c>
      <c r="O3297" s="48"/>
      <c r="P3297" s="48"/>
    </row>
    <row r="3298" spans="1:16">
      <c r="A3298" s="11" t="e">
        <f t="shared" si="51"/>
        <v>#N/A</v>
      </c>
      <c r="B3298" s="11" t="e">
        <f>VLOOKUP(C3298,'Summation Index'!$A$2:$B$9956,2,FALSE)</f>
        <v>#N/A</v>
      </c>
      <c r="O3298" s="48"/>
      <c r="P3298" s="48"/>
    </row>
    <row r="3299" spans="1:16">
      <c r="A3299" s="11" t="e">
        <f t="shared" si="51"/>
        <v>#N/A</v>
      </c>
      <c r="B3299" s="11" t="e">
        <f>VLOOKUP(C3299,'Summation Index'!$A$2:$B$9956,2,FALSE)</f>
        <v>#N/A</v>
      </c>
      <c r="O3299" s="48"/>
      <c r="P3299" s="48"/>
    </row>
    <row r="3300" spans="1:16">
      <c r="A3300" s="11" t="e">
        <f t="shared" si="51"/>
        <v>#N/A</v>
      </c>
      <c r="B3300" s="11" t="e">
        <f>VLOOKUP(C3300,'Summation Index'!$A$2:$B$9956,2,FALSE)</f>
        <v>#N/A</v>
      </c>
      <c r="O3300" s="48"/>
      <c r="P3300" s="48"/>
    </row>
    <row r="3301" spans="1:16">
      <c r="A3301" s="11" t="e">
        <f t="shared" si="51"/>
        <v>#N/A</v>
      </c>
      <c r="B3301" s="11" t="e">
        <f>VLOOKUP(C3301,'Summation Index'!$A$2:$B$9956,2,FALSE)</f>
        <v>#N/A</v>
      </c>
      <c r="O3301" s="48"/>
      <c r="P3301" s="48"/>
    </row>
    <row r="3302" spans="1:16">
      <c r="A3302" s="11" t="e">
        <f t="shared" si="51"/>
        <v>#N/A</v>
      </c>
      <c r="B3302" s="11" t="e">
        <f>VLOOKUP(C3302,'Summation Index'!$A$2:$B$9956,2,FALSE)</f>
        <v>#N/A</v>
      </c>
      <c r="O3302" s="48"/>
      <c r="P3302" s="48"/>
    </row>
    <row r="3303" spans="1:16">
      <c r="A3303" s="11" t="e">
        <f t="shared" si="51"/>
        <v>#N/A</v>
      </c>
      <c r="B3303" s="11" t="e">
        <f>VLOOKUP(C3303,'Summation Index'!$A$2:$B$9956,2,FALSE)</f>
        <v>#N/A</v>
      </c>
      <c r="O3303" s="48"/>
      <c r="P3303" s="48"/>
    </row>
    <row r="3304" spans="1:16">
      <c r="A3304" s="11" t="e">
        <f t="shared" si="51"/>
        <v>#N/A</v>
      </c>
      <c r="B3304" s="11" t="e">
        <f>VLOOKUP(C3304,'Summation Index'!$A$2:$B$9956,2,FALSE)</f>
        <v>#N/A</v>
      </c>
      <c r="O3304" s="48"/>
      <c r="P3304" s="48"/>
    </row>
    <row r="3305" spans="1:16">
      <c r="A3305" s="11" t="e">
        <f t="shared" si="51"/>
        <v>#N/A</v>
      </c>
      <c r="B3305" s="11" t="e">
        <f>VLOOKUP(C3305,'Summation Index'!$A$2:$B$9956,2,FALSE)</f>
        <v>#N/A</v>
      </c>
      <c r="O3305" s="48"/>
      <c r="P3305" s="48"/>
    </row>
    <row r="3306" spans="1:16">
      <c r="A3306" s="11" t="e">
        <f t="shared" si="51"/>
        <v>#N/A</v>
      </c>
      <c r="B3306" s="11" t="e">
        <f>VLOOKUP(C3306,'Summation Index'!$A$2:$B$9956,2,FALSE)</f>
        <v>#N/A</v>
      </c>
      <c r="O3306" s="48"/>
      <c r="P3306" s="48"/>
    </row>
    <row r="3307" spans="1:16">
      <c r="A3307" s="11" t="e">
        <f t="shared" si="51"/>
        <v>#N/A</v>
      </c>
      <c r="B3307" s="11" t="e">
        <f>VLOOKUP(C3307,'Summation Index'!$A$2:$B$9956,2,FALSE)</f>
        <v>#N/A</v>
      </c>
      <c r="O3307" s="48"/>
      <c r="P3307" s="48"/>
    </row>
    <row r="3308" spans="1:16">
      <c r="A3308" s="11" t="e">
        <f t="shared" si="51"/>
        <v>#N/A</v>
      </c>
      <c r="B3308" s="11" t="e">
        <f>VLOOKUP(C3308,'Summation Index'!$A$2:$B$9956,2,FALSE)</f>
        <v>#N/A</v>
      </c>
      <c r="O3308" s="48"/>
      <c r="P3308" s="48"/>
    </row>
    <row r="3309" spans="1:16">
      <c r="A3309" s="11" t="e">
        <f t="shared" si="51"/>
        <v>#N/A</v>
      </c>
      <c r="B3309" s="11" t="e">
        <f>VLOOKUP(C3309,'Summation Index'!$A$2:$B$9956,2,FALSE)</f>
        <v>#N/A</v>
      </c>
      <c r="O3309" s="48"/>
      <c r="P3309" s="48"/>
    </row>
    <row r="3310" spans="1:16">
      <c r="A3310" s="11" t="e">
        <f t="shared" si="51"/>
        <v>#N/A</v>
      </c>
      <c r="B3310" s="11" t="e">
        <f>VLOOKUP(C3310,'Summation Index'!$A$2:$B$9956,2,FALSE)</f>
        <v>#N/A</v>
      </c>
      <c r="O3310" s="48"/>
      <c r="P3310" s="48"/>
    </row>
    <row r="3311" spans="1:16">
      <c r="A3311" s="11" t="e">
        <f t="shared" si="51"/>
        <v>#N/A</v>
      </c>
      <c r="B3311" s="11" t="e">
        <f>VLOOKUP(C3311,'Summation Index'!$A$2:$B$9956,2,FALSE)</f>
        <v>#N/A</v>
      </c>
      <c r="O3311" s="48"/>
      <c r="P3311" s="48"/>
    </row>
    <row r="3312" spans="1:16">
      <c r="A3312" s="11" t="e">
        <f t="shared" si="51"/>
        <v>#N/A</v>
      </c>
      <c r="B3312" s="11" t="e">
        <f>VLOOKUP(C3312,'Summation Index'!$A$2:$B$9956,2,FALSE)</f>
        <v>#N/A</v>
      </c>
      <c r="O3312" s="48"/>
      <c r="P3312" s="48"/>
    </row>
    <row r="3313" spans="1:16">
      <c r="A3313" s="11" t="e">
        <f t="shared" si="51"/>
        <v>#N/A</v>
      </c>
      <c r="B3313" s="11" t="e">
        <f>VLOOKUP(C3313,'Summation Index'!$A$2:$B$9956,2,FALSE)</f>
        <v>#N/A</v>
      </c>
      <c r="O3313" s="48"/>
      <c r="P3313" s="48"/>
    </row>
    <row r="3314" spans="1:16">
      <c r="A3314" s="11" t="e">
        <f t="shared" si="51"/>
        <v>#N/A</v>
      </c>
      <c r="B3314" s="11" t="e">
        <f>VLOOKUP(C3314,'Summation Index'!$A$2:$B$9956,2,FALSE)</f>
        <v>#N/A</v>
      </c>
      <c r="O3314" s="48"/>
      <c r="P3314" s="48"/>
    </row>
    <row r="3315" spans="1:16">
      <c r="A3315" s="11" t="e">
        <f t="shared" si="51"/>
        <v>#N/A</v>
      </c>
      <c r="B3315" s="11" t="e">
        <f>VLOOKUP(C3315,'Summation Index'!$A$2:$B$9956,2,FALSE)</f>
        <v>#N/A</v>
      </c>
      <c r="O3315" s="48"/>
      <c r="P3315" s="48"/>
    </row>
    <row r="3316" spans="1:16">
      <c r="A3316" s="11" t="e">
        <f t="shared" si="51"/>
        <v>#N/A</v>
      </c>
      <c r="B3316" s="11" t="e">
        <f>VLOOKUP(C3316,'Summation Index'!$A$2:$B$9956,2,FALSE)</f>
        <v>#N/A</v>
      </c>
      <c r="O3316" s="48"/>
      <c r="P3316" s="48"/>
    </row>
    <row r="3317" spans="1:16">
      <c r="A3317" s="11" t="e">
        <f t="shared" si="51"/>
        <v>#N/A</v>
      </c>
      <c r="B3317" s="11" t="e">
        <f>VLOOKUP(C3317,'Summation Index'!$A$2:$B$9956,2,FALSE)</f>
        <v>#N/A</v>
      </c>
      <c r="O3317" s="48"/>
      <c r="P3317" s="48"/>
    </row>
    <row r="3318" spans="1:16">
      <c r="A3318" s="11" t="e">
        <f t="shared" si="51"/>
        <v>#N/A</v>
      </c>
      <c r="B3318" s="11" t="e">
        <f>VLOOKUP(C3318,'Summation Index'!$A$2:$B$9956,2,FALSE)</f>
        <v>#N/A</v>
      </c>
      <c r="O3318" s="48"/>
      <c r="P3318" s="48"/>
    </row>
    <row r="3319" spans="1:16">
      <c r="A3319" s="11" t="e">
        <f t="shared" si="51"/>
        <v>#N/A</v>
      </c>
      <c r="B3319" s="11" t="e">
        <f>VLOOKUP(C3319,'Summation Index'!$A$2:$B$9956,2,FALSE)</f>
        <v>#N/A</v>
      </c>
      <c r="O3319" s="48"/>
      <c r="P3319" s="48"/>
    </row>
    <row r="3320" spans="1:16">
      <c r="A3320" s="11" t="e">
        <f t="shared" si="51"/>
        <v>#N/A</v>
      </c>
      <c r="B3320" s="11" t="e">
        <f>VLOOKUP(C3320,'Summation Index'!$A$2:$B$9956,2,FALSE)</f>
        <v>#N/A</v>
      </c>
      <c r="O3320" s="48"/>
      <c r="P3320" s="48"/>
    </row>
    <row r="3321" spans="1:16">
      <c r="A3321" s="11" t="e">
        <f t="shared" si="51"/>
        <v>#N/A</v>
      </c>
      <c r="B3321" s="11" t="e">
        <f>VLOOKUP(C3321,'Summation Index'!$A$2:$B$9956,2,FALSE)</f>
        <v>#N/A</v>
      </c>
      <c r="O3321" s="48"/>
      <c r="P3321" s="48"/>
    </row>
    <row r="3322" spans="1:16">
      <c r="A3322" s="11" t="e">
        <f t="shared" si="51"/>
        <v>#N/A</v>
      </c>
      <c r="B3322" s="11" t="e">
        <f>VLOOKUP(C3322,'Summation Index'!$A$2:$B$9956,2,FALSE)</f>
        <v>#N/A</v>
      </c>
      <c r="O3322" s="48"/>
      <c r="P3322" s="48"/>
    </row>
    <row r="3323" spans="1:16">
      <c r="A3323" s="11" t="e">
        <f t="shared" si="51"/>
        <v>#N/A</v>
      </c>
      <c r="B3323" s="11" t="e">
        <f>VLOOKUP(C3323,'Summation Index'!$A$2:$B$9956,2,FALSE)</f>
        <v>#N/A</v>
      </c>
      <c r="O3323" s="48"/>
      <c r="P3323" s="48"/>
    </row>
    <row r="3324" spans="1:16">
      <c r="A3324" s="11" t="e">
        <f t="shared" si="51"/>
        <v>#N/A</v>
      </c>
      <c r="B3324" s="11" t="e">
        <f>VLOOKUP(C3324,'Summation Index'!$A$2:$B$9956,2,FALSE)</f>
        <v>#N/A</v>
      </c>
      <c r="O3324" s="48"/>
      <c r="P3324" s="48"/>
    </row>
    <row r="3325" spans="1:16">
      <c r="A3325" s="11" t="e">
        <f t="shared" si="51"/>
        <v>#N/A</v>
      </c>
      <c r="B3325" s="11" t="e">
        <f>VLOOKUP(C3325,'Summation Index'!$A$2:$B$9956,2,FALSE)</f>
        <v>#N/A</v>
      </c>
      <c r="O3325" s="48"/>
      <c r="P3325" s="48"/>
    </row>
    <row r="3326" spans="1:16">
      <c r="A3326" s="11" t="e">
        <f t="shared" si="51"/>
        <v>#N/A</v>
      </c>
      <c r="B3326" s="11" t="e">
        <f>VLOOKUP(C3326,'Summation Index'!$A$2:$B$9956,2,FALSE)</f>
        <v>#N/A</v>
      </c>
      <c r="O3326" s="48"/>
      <c r="P3326" s="48"/>
    </row>
    <row r="3327" spans="1:16">
      <c r="A3327" s="11" t="e">
        <f t="shared" si="51"/>
        <v>#N/A</v>
      </c>
      <c r="B3327" s="11" t="e">
        <f>VLOOKUP(C3327,'Summation Index'!$A$2:$B$9956,2,FALSE)</f>
        <v>#N/A</v>
      </c>
      <c r="O3327" s="48"/>
      <c r="P3327" s="48"/>
    </row>
    <row r="3328" spans="1:16">
      <c r="A3328" s="11" t="e">
        <f t="shared" si="51"/>
        <v>#N/A</v>
      </c>
      <c r="B3328" s="11" t="e">
        <f>VLOOKUP(C3328,'Summation Index'!$A$2:$B$9956,2,FALSE)</f>
        <v>#N/A</v>
      </c>
      <c r="O3328" s="48"/>
      <c r="P3328" s="48"/>
    </row>
    <row r="3329" spans="1:16">
      <c r="A3329" s="11" t="e">
        <f t="shared" si="51"/>
        <v>#N/A</v>
      </c>
      <c r="B3329" s="11" t="e">
        <f>VLOOKUP(C3329,'Summation Index'!$A$2:$B$9956,2,FALSE)</f>
        <v>#N/A</v>
      </c>
      <c r="O3329" s="48"/>
      <c r="P3329" s="48"/>
    </row>
    <row r="3330" spans="1:16">
      <c r="A3330" s="11" t="e">
        <f t="shared" si="51"/>
        <v>#N/A</v>
      </c>
      <c r="B3330" s="11" t="e">
        <f>VLOOKUP(C3330,'Summation Index'!$A$2:$B$9956,2,FALSE)</f>
        <v>#N/A</v>
      </c>
      <c r="O3330" s="48"/>
      <c r="P3330" s="48"/>
    </row>
    <row r="3331" spans="1:16">
      <c r="A3331" s="11" t="e">
        <f t="shared" si="51"/>
        <v>#N/A</v>
      </c>
      <c r="B3331" s="11" t="e">
        <f>VLOOKUP(C3331,'Summation Index'!$A$2:$B$9956,2,FALSE)</f>
        <v>#N/A</v>
      </c>
      <c r="O3331" s="48"/>
      <c r="P3331" s="48"/>
    </row>
    <row r="3332" spans="1:16">
      <c r="A3332" s="11" t="e">
        <f t="shared" si="51"/>
        <v>#N/A</v>
      </c>
      <c r="B3332" s="11" t="e">
        <f>VLOOKUP(C3332,'Summation Index'!$A$2:$B$9956,2,FALSE)</f>
        <v>#N/A</v>
      </c>
      <c r="O3332" s="48"/>
      <c r="P3332" s="48"/>
    </row>
    <row r="3333" spans="1:16">
      <c r="A3333" s="11" t="e">
        <f t="shared" si="51"/>
        <v>#N/A</v>
      </c>
      <c r="B3333" s="11" t="e">
        <f>VLOOKUP(C3333,'Summation Index'!$A$2:$B$9956,2,FALSE)</f>
        <v>#N/A</v>
      </c>
      <c r="O3333" s="48"/>
      <c r="P3333" s="48"/>
    </row>
    <row r="3334" spans="1:16">
      <c r="A3334" s="11" t="e">
        <f t="shared" si="51"/>
        <v>#N/A</v>
      </c>
      <c r="B3334" s="11" t="e">
        <f>VLOOKUP(C3334,'Summation Index'!$A$2:$B$9956,2,FALSE)</f>
        <v>#N/A</v>
      </c>
      <c r="O3334" s="48"/>
      <c r="P3334" s="48"/>
    </row>
    <row r="3335" spans="1:16">
      <c r="A3335" s="11" t="e">
        <f t="shared" si="51"/>
        <v>#N/A</v>
      </c>
      <c r="B3335" s="11" t="e">
        <f>VLOOKUP(C3335,'Summation Index'!$A$2:$B$9956,2,FALSE)</f>
        <v>#N/A</v>
      </c>
      <c r="O3335" s="48"/>
      <c r="P3335" s="48"/>
    </row>
    <row r="3336" spans="1:16">
      <c r="A3336" s="11" t="e">
        <f t="shared" si="51"/>
        <v>#N/A</v>
      </c>
      <c r="B3336" s="11" t="e">
        <f>VLOOKUP(C3336,'Summation Index'!$A$2:$B$9956,2,FALSE)</f>
        <v>#N/A</v>
      </c>
      <c r="O3336" s="48"/>
      <c r="P3336" s="48"/>
    </row>
    <row r="3337" spans="1:16">
      <c r="A3337" s="11" t="e">
        <f t="shared" si="51"/>
        <v>#N/A</v>
      </c>
      <c r="B3337" s="11" t="e">
        <f>VLOOKUP(C3337,'Summation Index'!$A$2:$B$9956,2,FALSE)</f>
        <v>#N/A</v>
      </c>
      <c r="O3337" s="48"/>
      <c r="P3337" s="48"/>
    </row>
    <row r="3338" spans="1:16">
      <c r="A3338" s="11" t="e">
        <f t="shared" si="51"/>
        <v>#N/A</v>
      </c>
      <c r="B3338" s="11" t="e">
        <f>VLOOKUP(C3338,'Summation Index'!$A$2:$B$9956,2,FALSE)</f>
        <v>#N/A</v>
      </c>
      <c r="O3338" s="48"/>
      <c r="P3338" s="48"/>
    </row>
    <row r="3339" spans="1:16">
      <c r="A3339" s="11" t="e">
        <f t="shared" si="51"/>
        <v>#N/A</v>
      </c>
      <c r="B3339" s="11" t="e">
        <f>VLOOKUP(C3339,'Summation Index'!$A$2:$B$9956,2,FALSE)</f>
        <v>#N/A</v>
      </c>
      <c r="O3339" s="48"/>
      <c r="P3339" s="48"/>
    </row>
    <row r="3340" spans="1:16">
      <c r="A3340" s="11" t="e">
        <f t="shared" si="51"/>
        <v>#N/A</v>
      </c>
      <c r="B3340" s="11" t="e">
        <f>VLOOKUP(C3340,'Summation Index'!$A$2:$B$9956,2,FALSE)</f>
        <v>#N/A</v>
      </c>
      <c r="O3340" s="48"/>
      <c r="P3340" s="48"/>
    </row>
    <row r="3341" spans="1:16">
      <c r="A3341" s="11" t="e">
        <f t="shared" si="51"/>
        <v>#N/A</v>
      </c>
      <c r="B3341" s="11" t="e">
        <f>VLOOKUP(C3341,'Summation Index'!$A$2:$B$9956,2,FALSE)</f>
        <v>#N/A</v>
      </c>
      <c r="O3341" s="48"/>
      <c r="P3341" s="48"/>
    </row>
    <row r="3342" spans="1:16">
      <c r="A3342" s="11" t="e">
        <f t="shared" si="51"/>
        <v>#N/A</v>
      </c>
      <c r="B3342" s="11" t="e">
        <f>VLOOKUP(C3342,'Summation Index'!$A$2:$B$9956,2,FALSE)</f>
        <v>#N/A</v>
      </c>
      <c r="O3342" s="48"/>
      <c r="P3342" s="48"/>
    </row>
    <row r="3343" spans="1:16">
      <c r="A3343" s="11" t="e">
        <f t="shared" ref="A3343:A3406" si="52">B3343&amp;"&amp;"&amp;F3343</f>
        <v>#N/A</v>
      </c>
      <c r="B3343" s="11" t="e">
        <f>VLOOKUP(C3343,'Summation Index'!$A$2:$B$9956,2,FALSE)</f>
        <v>#N/A</v>
      </c>
      <c r="O3343" s="48"/>
      <c r="P3343" s="48"/>
    </row>
    <row r="3344" spans="1:16">
      <c r="A3344" s="11" t="e">
        <f t="shared" si="52"/>
        <v>#N/A</v>
      </c>
      <c r="B3344" s="11" t="e">
        <f>VLOOKUP(C3344,'Summation Index'!$A$2:$B$9956,2,FALSE)</f>
        <v>#N/A</v>
      </c>
      <c r="O3344" s="48"/>
      <c r="P3344" s="48"/>
    </row>
    <row r="3345" spans="1:16">
      <c r="A3345" s="11" t="e">
        <f t="shared" si="52"/>
        <v>#N/A</v>
      </c>
      <c r="B3345" s="11" t="e">
        <f>VLOOKUP(C3345,'Summation Index'!$A$2:$B$9956,2,FALSE)</f>
        <v>#N/A</v>
      </c>
      <c r="O3345" s="48"/>
      <c r="P3345" s="48"/>
    </row>
    <row r="3346" spans="1:16">
      <c r="A3346" s="11" t="e">
        <f t="shared" si="52"/>
        <v>#N/A</v>
      </c>
      <c r="B3346" s="11" t="e">
        <f>VLOOKUP(C3346,'Summation Index'!$A$2:$B$9956,2,FALSE)</f>
        <v>#N/A</v>
      </c>
      <c r="O3346" s="48"/>
      <c r="P3346" s="48"/>
    </row>
    <row r="3347" spans="1:16">
      <c r="A3347" s="11" t="e">
        <f t="shared" si="52"/>
        <v>#N/A</v>
      </c>
      <c r="B3347" s="11" t="e">
        <f>VLOOKUP(C3347,'Summation Index'!$A$2:$B$9956,2,FALSE)</f>
        <v>#N/A</v>
      </c>
      <c r="O3347" s="48"/>
      <c r="P3347" s="48"/>
    </row>
    <row r="3348" spans="1:16">
      <c r="A3348" s="11" t="e">
        <f t="shared" si="52"/>
        <v>#N/A</v>
      </c>
      <c r="B3348" s="11" t="e">
        <f>VLOOKUP(C3348,'Summation Index'!$A$2:$B$9956,2,FALSE)</f>
        <v>#N/A</v>
      </c>
      <c r="O3348" s="48"/>
      <c r="P3348" s="48"/>
    </row>
    <row r="3349" spans="1:16">
      <c r="A3349" s="11" t="e">
        <f t="shared" si="52"/>
        <v>#N/A</v>
      </c>
      <c r="B3349" s="11" t="e">
        <f>VLOOKUP(C3349,'Summation Index'!$A$2:$B$9956,2,FALSE)</f>
        <v>#N/A</v>
      </c>
      <c r="O3349" s="48"/>
      <c r="P3349" s="48"/>
    </row>
    <row r="3350" spans="1:16">
      <c r="A3350" s="11" t="e">
        <f t="shared" si="52"/>
        <v>#N/A</v>
      </c>
      <c r="B3350" s="11" t="e">
        <f>VLOOKUP(C3350,'Summation Index'!$A$2:$B$9956,2,FALSE)</f>
        <v>#N/A</v>
      </c>
      <c r="O3350" s="48"/>
      <c r="P3350" s="48"/>
    </row>
    <row r="3351" spans="1:16">
      <c r="A3351" s="11" t="e">
        <f t="shared" si="52"/>
        <v>#N/A</v>
      </c>
      <c r="B3351" s="11" t="e">
        <f>VLOOKUP(C3351,'Summation Index'!$A$2:$B$9956,2,FALSE)</f>
        <v>#N/A</v>
      </c>
      <c r="O3351" s="48"/>
      <c r="P3351" s="48"/>
    </row>
    <row r="3352" spans="1:16">
      <c r="A3352" s="11" t="e">
        <f t="shared" si="52"/>
        <v>#N/A</v>
      </c>
      <c r="B3352" s="11" t="e">
        <f>VLOOKUP(C3352,'Summation Index'!$A$2:$B$9956,2,FALSE)</f>
        <v>#N/A</v>
      </c>
      <c r="O3352" s="48"/>
      <c r="P3352" s="48"/>
    </row>
    <row r="3353" spans="1:16">
      <c r="A3353" s="11" t="e">
        <f t="shared" si="52"/>
        <v>#N/A</v>
      </c>
      <c r="B3353" s="11" t="e">
        <f>VLOOKUP(C3353,'Summation Index'!$A$2:$B$9956,2,FALSE)</f>
        <v>#N/A</v>
      </c>
      <c r="O3353" s="48"/>
      <c r="P3353" s="48"/>
    </row>
    <row r="3354" spans="1:16">
      <c r="A3354" s="11" t="e">
        <f t="shared" si="52"/>
        <v>#N/A</v>
      </c>
      <c r="B3354" s="11" t="e">
        <f>VLOOKUP(C3354,'Summation Index'!$A$2:$B$9956,2,FALSE)</f>
        <v>#N/A</v>
      </c>
      <c r="O3354" s="48"/>
      <c r="P3354" s="48"/>
    </row>
    <row r="3355" spans="1:16">
      <c r="A3355" s="11" t="e">
        <f t="shared" si="52"/>
        <v>#N/A</v>
      </c>
      <c r="B3355" s="11" t="e">
        <f>VLOOKUP(C3355,'Summation Index'!$A$2:$B$9956,2,FALSE)</f>
        <v>#N/A</v>
      </c>
      <c r="O3355" s="48"/>
      <c r="P3355" s="48"/>
    </row>
    <row r="3356" spans="1:16">
      <c r="A3356" s="11" t="e">
        <f t="shared" si="52"/>
        <v>#N/A</v>
      </c>
      <c r="B3356" s="11" t="e">
        <f>VLOOKUP(C3356,'Summation Index'!$A$2:$B$9956,2,FALSE)</f>
        <v>#N/A</v>
      </c>
      <c r="O3356" s="48"/>
      <c r="P3356" s="48"/>
    </row>
    <row r="3357" spans="1:16">
      <c r="A3357" s="11" t="e">
        <f t="shared" si="52"/>
        <v>#N/A</v>
      </c>
      <c r="B3357" s="11" t="e">
        <f>VLOOKUP(C3357,'Summation Index'!$A$2:$B$9956,2,FALSE)</f>
        <v>#N/A</v>
      </c>
      <c r="O3357" s="48"/>
      <c r="P3357" s="48"/>
    </row>
    <row r="3358" spans="1:16">
      <c r="A3358" s="11" t="e">
        <f t="shared" si="52"/>
        <v>#N/A</v>
      </c>
      <c r="B3358" s="11" t="e">
        <f>VLOOKUP(C3358,'Summation Index'!$A$2:$B$9956,2,FALSE)</f>
        <v>#N/A</v>
      </c>
      <c r="O3358" s="48"/>
      <c r="P3358" s="48"/>
    </row>
    <row r="3359" spans="1:16">
      <c r="A3359" s="11" t="e">
        <f t="shared" si="52"/>
        <v>#N/A</v>
      </c>
      <c r="B3359" s="11" t="e">
        <f>VLOOKUP(C3359,'Summation Index'!$A$2:$B$9956,2,FALSE)</f>
        <v>#N/A</v>
      </c>
      <c r="O3359" s="48"/>
      <c r="P3359" s="48"/>
    </row>
    <row r="3360" spans="1:16">
      <c r="A3360" s="11" t="e">
        <f t="shared" si="52"/>
        <v>#N/A</v>
      </c>
      <c r="B3360" s="11" t="e">
        <f>VLOOKUP(C3360,'Summation Index'!$A$2:$B$9956,2,FALSE)</f>
        <v>#N/A</v>
      </c>
      <c r="O3360" s="48"/>
      <c r="P3360" s="48"/>
    </row>
    <row r="3361" spans="1:16">
      <c r="A3361" s="11" t="e">
        <f t="shared" si="52"/>
        <v>#N/A</v>
      </c>
      <c r="B3361" s="11" t="e">
        <f>VLOOKUP(C3361,'Summation Index'!$A$2:$B$9956,2,FALSE)</f>
        <v>#N/A</v>
      </c>
      <c r="O3361" s="48"/>
      <c r="P3361" s="48"/>
    </row>
    <row r="3362" spans="1:16">
      <c r="A3362" s="11" t="e">
        <f t="shared" si="52"/>
        <v>#N/A</v>
      </c>
      <c r="B3362" s="11" t="e">
        <f>VLOOKUP(C3362,'Summation Index'!$A$2:$B$9956,2,FALSE)</f>
        <v>#N/A</v>
      </c>
      <c r="O3362" s="48"/>
      <c r="P3362" s="48"/>
    </row>
    <row r="3363" spans="1:16">
      <c r="A3363" s="11" t="e">
        <f t="shared" si="52"/>
        <v>#N/A</v>
      </c>
      <c r="B3363" s="11" t="e">
        <f>VLOOKUP(C3363,'Summation Index'!$A$2:$B$9956,2,FALSE)</f>
        <v>#N/A</v>
      </c>
      <c r="O3363" s="48"/>
      <c r="P3363" s="48"/>
    </row>
    <row r="3364" spans="1:16">
      <c r="A3364" s="11" t="e">
        <f t="shared" si="52"/>
        <v>#N/A</v>
      </c>
      <c r="B3364" s="11" t="e">
        <f>VLOOKUP(C3364,'Summation Index'!$A$2:$B$9956,2,FALSE)</f>
        <v>#N/A</v>
      </c>
      <c r="O3364" s="48"/>
      <c r="P3364" s="48"/>
    </row>
    <row r="3365" spans="1:16">
      <c r="A3365" s="11" t="e">
        <f t="shared" si="52"/>
        <v>#N/A</v>
      </c>
      <c r="B3365" s="11" t="e">
        <f>VLOOKUP(C3365,'Summation Index'!$A$2:$B$9956,2,FALSE)</f>
        <v>#N/A</v>
      </c>
      <c r="O3365" s="48"/>
      <c r="P3365" s="48"/>
    </row>
    <row r="3366" spans="1:16">
      <c r="A3366" s="11" t="e">
        <f t="shared" si="52"/>
        <v>#N/A</v>
      </c>
      <c r="B3366" s="11" t="e">
        <f>VLOOKUP(C3366,'Summation Index'!$A$2:$B$9956,2,FALSE)</f>
        <v>#N/A</v>
      </c>
      <c r="O3366" s="48"/>
      <c r="P3366" s="48"/>
    </row>
    <row r="3367" spans="1:16">
      <c r="A3367" s="11" t="e">
        <f t="shared" si="52"/>
        <v>#N/A</v>
      </c>
      <c r="B3367" s="11" t="e">
        <f>VLOOKUP(C3367,'Summation Index'!$A$2:$B$9956,2,FALSE)</f>
        <v>#N/A</v>
      </c>
      <c r="O3367" s="48"/>
      <c r="P3367" s="48"/>
    </row>
    <row r="3368" spans="1:16">
      <c r="A3368" s="11" t="e">
        <f t="shared" si="52"/>
        <v>#N/A</v>
      </c>
      <c r="B3368" s="11" t="e">
        <f>VLOOKUP(C3368,'Summation Index'!$A$2:$B$9956,2,FALSE)</f>
        <v>#N/A</v>
      </c>
      <c r="O3368" s="48"/>
      <c r="P3368" s="48"/>
    </row>
    <row r="3369" spans="1:16">
      <c r="A3369" s="11" t="e">
        <f t="shared" si="52"/>
        <v>#N/A</v>
      </c>
      <c r="B3369" s="11" t="e">
        <f>VLOOKUP(C3369,'Summation Index'!$A$2:$B$9956,2,FALSE)</f>
        <v>#N/A</v>
      </c>
      <c r="O3369" s="48"/>
      <c r="P3369" s="48"/>
    </row>
    <row r="3370" spans="1:16">
      <c r="A3370" s="11" t="e">
        <f t="shared" si="52"/>
        <v>#N/A</v>
      </c>
      <c r="B3370" s="11" t="e">
        <f>VLOOKUP(C3370,'Summation Index'!$A$2:$B$9956,2,FALSE)</f>
        <v>#N/A</v>
      </c>
      <c r="O3370" s="48"/>
      <c r="P3370" s="48"/>
    </row>
    <row r="3371" spans="1:16">
      <c r="A3371" s="11" t="e">
        <f t="shared" si="52"/>
        <v>#N/A</v>
      </c>
      <c r="B3371" s="11" t="e">
        <f>VLOOKUP(C3371,'Summation Index'!$A$2:$B$9956,2,FALSE)</f>
        <v>#N/A</v>
      </c>
      <c r="O3371" s="48"/>
      <c r="P3371" s="48"/>
    </row>
    <row r="3372" spans="1:16">
      <c r="A3372" s="11" t="e">
        <f t="shared" si="52"/>
        <v>#N/A</v>
      </c>
      <c r="B3372" s="11" t="e">
        <f>VLOOKUP(C3372,'Summation Index'!$A$2:$B$9956,2,FALSE)</f>
        <v>#N/A</v>
      </c>
      <c r="O3372" s="48"/>
      <c r="P3372" s="48"/>
    </row>
    <row r="3373" spans="1:16">
      <c r="A3373" s="11" t="e">
        <f t="shared" si="52"/>
        <v>#N/A</v>
      </c>
      <c r="B3373" s="11" t="e">
        <f>VLOOKUP(C3373,'Summation Index'!$A$2:$B$9956,2,FALSE)</f>
        <v>#N/A</v>
      </c>
      <c r="O3373" s="48"/>
      <c r="P3373" s="48"/>
    </row>
    <row r="3374" spans="1:16">
      <c r="A3374" s="11" t="e">
        <f t="shared" si="52"/>
        <v>#N/A</v>
      </c>
      <c r="B3374" s="11" t="e">
        <f>VLOOKUP(C3374,'Summation Index'!$A$2:$B$9956,2,FALSE)</f>
        <v>#N/A</v>
      </c>
      <c r="O3374" s="48"/>
      <c r="P3374" s="48"/>
    </row>
    <row r="3375" spans="1:16">
      <c r="A3375" s="11" t="e">
        <f t="shared" si="52"/>
        <v>#N/A</v>
      </c>
      <c r="B3375" s="11" t="e">
        <f>VLOOKUP(C3375,'Summation Index'!$A$2:$B$9956,2,FALSE)</f>
        <v>#N/A</v>
      </c>
      <c r="O3375" s="48"/>
      <c r="P3375" s="48"/>
    </row>
    <row r="3376" spans="1:16">
      <c r="A3376" s="11" t="e">
        <f t="shared" si="52"/>
        <v>#N/A</v>
      </c>
      <c r="B3376" s="11" t="e">
        <f>VLOOKUP(C3376,'Summation Index'!$A$2:$B$9956,2,FALSE)</f>
        <v>#N/A</v>
      </c>
      <c r="O3376" s="48"/>
      <c r="P3376" s="48"/>
    </row>
    <row r="3377" spans="1:16">
      <c r="A3377" s="11" t="e">
        <f t="shared" si="52"/>
        <v>#N/A</v>
      </c>
      <c r="B3377" s="11" t="e">
        <f>VLOOKUP(C3377,'Summation Index'!$A$2:$B$9956,2,FALSE)</f>
        <v>#N/A</v>
      </c>
      <c r="O3377" s="48"/>
      <c r="P3377" s="48"/>
    </row>
    <row r="3378" spans="1:16">
      <c r="A3378" s="11" t="e">
        <f t="shared" si="52"/>
        <v>#N/A</v>
      </c>
      <c r="B3378" s="11" t="e">
        <f>VLOOKUP(C3378,'Summation Index'!$A$2:$B$9956,2,FALSE)</f>
        <v>#N/A</v>
      </c>
      <c r="O3378" s="48"/>
      <c r="P3378" s="48"/>
    </row>
    <row r="3379" spans="1:16">
      <c r="A3379" s="11" t="e">
        <f t="shared" si="52"/>
        <v>#N/A</v>
      </c>
      <c r="B3379" s="11" t="e">
        <f>VLOOKUP(C3379,'Summation Index'!$A$2:$B$9956,2,FALSE)</f>
        <v>#N/A</v>
      </c>
      <c r="O3379" s="48"/>
      <c r="P3379" s="48"/>
    </row>
    <row r="3380" spans="1:16">
      <c r="A3380" s="11" t="e">
        <f t="shared" si="52"/>
        <v>#N/A</v>
      </c>
      <c r="B3380" s="11" t="e">
        <f>VLOOKUP(C3380,'Summation Index'!$A$2:$B$9956,2,FALSE)</f>
        <v>#N/A</v>
      </c>
      <c r="O3380" s="48"/>
      <c r="P3380" s="48"/>
    </row>
    <row r="3381" spans="1:16">
      <c r="A3381" s="11" t="e">
        <f t="shared" si="52"/>
        <v>#N/A</v>
      </c>
      <c r="B3381" s="11" t="e">
        <f>VLOOKUP(C3381,'Summation Index'!$A$2:$B$9956,2,FALSE)</f>
        <v>#N/A</v>
      </c>
      <c r="O3381" s="48"/>
      <c r="P3381" s="48"/>
    </row>
    <row r="3382" spans="1:16">
      <c r="A3382" s="11" t="e">
        <f t="shared" si="52"/>
        <v>#N/A</v>
      </c>
      <c r="B3382" s="11" t="e">
        <f>VLOOKUP(C3382,'Summation Index'!$A$2:$B$9956,2,FALSE)</f>
        <v>#N/A</v>
      </c>
      <c r="O3382" s="48"/>
      <c r="P3382" s="48"/>
    </row>
    <row r="3383" spans="1:16">
      <c r="A3383" s="11" t="e">
        <f t="shared" si="52"/>
        <v>#N/A</v>
      </c>
      <c r="B3383" s="11" t="e">
        <f>VLOOKUP(C3383,'Summation Index'!$A$2:$B$9956,2,FALSE)</f>
        <v>#N/A</v>
      </c>
      <c r="O3383" s="48"/>
      <c r="P3383" s="48"/>
    </row>
    <row r="3384" spans="1:16">
      <c r="A3384" s="11" t="e">
        <f t="shared" si="52"/>
        <v>#N/A</v>
      </c>
      <c r="B3384" s="11" t="e">
        <f>VLOOKUP(C3384,'Summation Index'!$A$2:$B$9956,2,FALSE)</f>
        <v>#N/A</v>
      </c>
      <c r="O3384" s="48"/>
      <c r="P3384" s="48"/>
    </row>
    <row r="3385" spans="1:16">
      <c r="A3385" s="11" t="e">
        <f t="shared" si="52"/>
        <v>#N/A</v>
      </c>
      <c r="B3385" s="11" t="e">
        <f>VLOOKUP(C3385,'Summation Index'!$A$2:$B$9956,2,FALSE)</f>
        <v>#N/A</v>
      </c>
      <c r="O3385" s="48"/>
      <c r="P3385" s="48"/>
    </row>
    <row r="3386" spans="1:16">
      <c r="A3386" s="11" t="e">
        <f t="shared" si="52"/>
        <v>#N/A</v>
      </c>
      <c r="B3386" s="11" t="e">
        <f>VLOOKUP(C3386,'Summation Index'!$A$2:$B$9956,2,FALSE)</f>
        <v>#N/A</v>
      </c>
      <c r="O3386" s="48"/>
      <c r="P3386" s="48"/>
    </row>
    <row r="3387" spans="1:16">
      <c r="A3387" s="11" t="e">
        <f t="shared" si="52"/>
        <v>#N/A</v>
      </c>
      <c r="B3387" s="11" t="e">
        <f>VLOOKUP(C3387,'Summation Index'!$A$2:$B$9956,2,FALSE)</f>
        <v>#N/A</v>
      </c>
      <c r="O3387" s="48"/>
      <c r="P3387" s="48"/>
    </row>
    <row r="3388" spans="1:16">
      <c r="A3388" s="11" t="e">
        <f t="shared" si="52"/>
        <v>#N/A</v>
      </c>
      <c r="B3388" s="11" t="e">
        <f>VLOOKUP(C3388,'Summation Index'!$A$2:$B$9956,2,FALSE)</f>
        <v>#N/A</v>
      </c>
      <c r="O3388" s="48"/>
      <c r="P3388" s="48"/>
    </row>
    <row r="3389" spans="1:16">
      <c r="A3389" s="11" t="e">
        <f t="shared" si="52"/>
        <v>#N/A</v>
      </c>
      <c r="B3389" s="11" t="e">
        <f>VLOOKUP(C3389,'Summation Index'!$A$2:$B$9956,2,FALSE)</f>
        <v>#N/A</v>
      </c>
      <c r="O3389" s="48"/>
      <c r="P3389" s="48"/>
    </row>
    <row r="3390" spans="1:16">
      <c r="A3390" s="11" t="e">
        <f t="shared" si="52"/>
        <v>#N/A</v>
      </c>
      <c r="B3390" s="11" t="e">
        <f>VLOOKUP(C3390,'Summation Index'!$A$2:$B$9956,2,FALSE)</f>
        <v>#N/A</v>
      </c>
      <c r="O3390" s="48"/>
      <c r="P3390" s="48"/>
    </row>
    <row r="3391" spans="1:16">
      <c r="A3391" s="11" t="e">
        <f t="shared" si="52"/>
        <v>#N/A</v>
      </c>
      <c r="B3391" s="11" t="e">
        <f>VLOOKUP(C3391,'Summation Index'!$A$2:$B$9956,2,FALSE)</f>
        <v>#N/A</v>
      </c>
      <c r="O3391" s="48"/>
      <c r="P3391" s="48"/>
    </row>
    <row r="3392" spans="1:16">
      <c r="A3392" s="11" t="e">
        <f t="shared" si="52"/>
        <v>#N/A</v>
      </c>
      <c r="B3392" s="11" t="e">
        <f>VLOOKUP(C3392,'Summation Index'!$A$2:$B$9956,2,FALSE)</f>
        <v>#N/A</v>
      </c>
      <c r="O3392" s="48"/>
      <c r="P3392" s="48"/>
    </row>
    <row r="3393" spans="1:16">
      <c r="A3393" s="11" t="e">
        <f t="shared" si="52"/>
        <v>#N/A</v>
      </c>
      <c r="B3393" s="11" t="e">
        <f>VLOOKUP(C3393,'Summation Index'!$A$2:$B$9956,2,FALSE)</f>
        <v>#N/A</v>
      </c>
      <c r="O3393" s="48"/>
      <c r="P3393" s="48"/>
    </row>
    <row r="3394" spans="1:16">
      <c r="A3394" s="11" t="e">
        <f t="shared" si="52"/>
        <v>#N/A</v>
      </c>
      <c r="B3394" s="11" t="e">
        <f>VLOOKUP(C3394,'Summation Index'!$A$2:$B$9956,2,FALSE)</f>
        <v>#N/A</v>
      </c>
      <c r="O3394" s="48"/>
      <c r="P3394" s="48"/>
    </row>
    <row r="3395" spans="1:16">
      <c r="A3395" s="11" t="e">
        <f t="shared" si="52"/>
        <v>#N/A</v>
      </c>
      <c r="B3395" s="11" t="e">
        <f>VLOOKUP(C3395,'Summation Index'!$A$2:$B$9956,2,FALSE)</f>
        <v>#N/A</v>
      </c>
      <c r="O3395" s="48"/>
      <c r="P3395" s="48"/>
    </row>
    <row r="3396" spans="1:16">
      <c r="A3396" s="11" t="e">
        <f t="shared" si="52"/>
        <v>#N/A</v>
      </c>
      <c r="B3396" s="11" t="e">
        <f>VLOOKUP(C3396,'Summation Index'!$A$2:$B$9956,2,FALSE)</f>
        <v>#N/A</v>
      </c>
      <c r="O3396" s="48"/>
      <c r="P3396" s="48"/>
    </row>
    <row r="3397" spans="1:16">
      <c r="A3397" s="11" t="e">
        <f t="shared" si="52"/>
        <v>#N/A</v>
      </c>
      <c r="B3397" s="11" t="e">
        <f>VLOOKUP(C3397,'Summation Index'!$A$2:$B$9956,2,FALSE)</f>
        <v>#N/A</v>
      </c>
      <c r="O3397" s="48"/>
      <c r="P3397" s="48"/>
    </row>
    <row r="3398" spans="1:16">
      <c r="A3398" s="11" t="e">
        <f t="shared" si="52"/>
        <v>#N/A</v>
      </c>
      <c r="B3398" s="11" t="e">
        <f>VLOOKUP(C3398,'Summation Index'!$A$2:$B$9956,2,FALSE)</f>
        <v>#N/A</v>
      </c>
      <c r="O3398" s="48"/>
      <c r="P3398" s="48"/>
    </row>
    <row r="3399" spans="1:16">
      <c r="A3399" s="11" t="e">
        <f t="shared" si="52"/>
        <v>#N/A</v>
      </c>
      <c r="B3399" s="11" t="e">
        <f>VLOOKUP(C3399,'Summation Index'!$A$2:$B$9956,2,FALSE)</f>
        <v>#N/A</v>
      </c>
      <c r="O3399" s="48"/>
      <c r="P3399" s="48"/>
    </row>
    <row r="3400" spans="1:16">
      <c r="A3400" s="11" t="e">
        <f t="shared" si="52"/>
        <v>#N/A</v>
      </c>
      <c r="B3400" s="11" t="e">
        <f>VLOOKUP(C3400,'Summation Index'!$A$2:$B$9956,2,FALSE)</f>
        <v>#N/A</v>
      </c>
      <c r="O3400" s="48"/>
      <c r="P3400" s="48"/>
    </row>
    <row r="3401" spans="1:16">
      <c r="A3401" s="11" t="e">
        <f t="shared" si="52"/>
        <v>#N/A</v>
      </c>
      <c r="B3401" s="11" t="e">
        <f>VLOOKUP(C3401,'Summation Index'!$A$2:$B$9956,2,FALSE)</f>
        <v>#N/A</v>
      </c>
      <c r="O3401" s="48"/>
      <c r="P3401" s="48"/>
    </row>
    <row r="3402" spans="1:16">
      <c r="A3402" s="11" t="e">
        <f t="shared" si="52"/>
        <v>#N/A</v>
      </c>
      <c r="B3402" s="11" t="e">
        <f>VLOOKUP(C3402,'Summation Index'!$A$2:$B$9956,2,FALSE)</f>
        <v>#N/A</v>
      </c>
      <c r="O3402" s="48"/>
      <c r="P3402" s="48"/>
    </row>
    <row r="3403" spans="1:16">
      <c r="A3403" s="11" t="e">
        <f t="shared" si="52"/>
        <v>#N/A</v>
      </c>
      <c r="B3403" s="11" t="e">
        <f>VLOOKUP(C3403,'Summation Index'!$A$2:$B$9956,2,FALSE)</f>
        <v>#N/A</v>
      </c>
      <c r="O3403" s="48"/>
      <c r="P3403" s="48"/>
    </row>
    <row r="3404" spans="1:16">
      <c r="A3404" s="11" t="e">
        <f t="shared" si="52"/>
        <v>#N/A</v>
      </c>
      <c r="B3404" s="11" t="e">
        <f>VLOOKUP(C3404,'Summation Index'!$A$2:$B$9956,2,FALSE)</f>
        <v>#N/A</v>
      </c>
      <c r="O3404" s="48"/>
      <c r="P3404" s="48"/>
    </row>
    <row r="3405" spans="1:16">
      <c r="A3405" s="11" t="e">
        <f t="shared" si="52"/>
        <v>#N/A</v>
      </c>
      <c r="B3405" s="11" t="e">
        <f>VLOOKUP(C3405,'Summation Index'!$A$2:$B$9956,2,FALSE)</f>
        <v>#N/A</v>
      </c>
      <c r="O3405" s="48"/>
      <c r="P3405" s="48"/>
    </row>
    <row r="3406" spans="1:16">
      <c r="A3406" s="11" t="e">
        <f t="shared" si="52"/>
        <v>#N/A</v>
      </c>
      <c r="B3406" s="11" t="e">
        <f>VLOOKUP(C3406,'Summation Index'!$A$2:$B$9956,2,FALSE)</f>
        <v>#N/A</v>
      </c>
      <c r="O3406" s="48"/>
      <c r="P3406" s="48"/>
    </row>
    <row r="3407" spans="1:16">
      <c r="A3407" s="11" t="e">
        <f t="shared" ref="A3407:A3470" si="53">B3407&amp;"&amp;"&amp;F3407</f>
        <v>#N/A</v>
      </c>
      <c r="B3407" s="11" t="e">
        <f>VLOOKUP(C3407,'Summation Index'!$A$2:$B$9956,2,FALSE)</f>
        <v>#N/A</v>
      </c>
      <c r="O3407" s="48"/>
      <c r="P3407" s="48"/>
    </row>
    <row r="3408" spans="1:16">
      <c r="A3408" s="11" t="e">
        <f t="shared" si="53"/>
        <v>#N/A</v>
      </c>
      <c r="B3408" s="11" t="e">
        <f>VLOOKUP(C3408,'Summation Index'!$A$2:$B$9956,2,FALSE)</f>
        <v>#N/A</v>
      </c>
      <c r="O3408" s="48"/>
      <c r="P3408" s="48"/>
    </row>
    <row r="3409" spans="1:16">
      <c r="A3409" s="11" t="e">
        <f t="shared" si="53"/>
        <v>#N/A</v>
      </c>
      <c r="B3409" s="11" t="e">
        <f>VLOOKUP(C3409,'Summation Index'!$A$2:$B$9956,2,FALSE)</f>
        <v>#N/A</v>
      </c>
      <c r="O3409" s="48"/>
      <c r="P3409" s="48"/>
    </row>
    <row r="3410" spans="1:16">
      <c r="A3410" s="11" t="e">
        <f t="shared" si="53"/>
        <v>#N/A</v>
      </c>
      <c r="B3410" s="11" t="e">
        <f>VLOOKUP(C3410,'Summation Index'!$A$2:$B$9956,2,FALSE)</f>
        <v>#N/A</v>
      </c>
      <c r="O3410" s="48"/>
      <c r="P3410" s="48"/>
    </row>
    <row r="3411" spans="1:16">
      <c r="A3411" s="11" t="e">
        <f t="shared" si="53"/>
        <v>#N/A</v>
      </c>
      <c r="B3411" s="11" t="e">
        <f>VLOOKUP(C3411,'Summation Index'!$A$2:$B$9956,2,FALSE)</f>
        <v>#N/A</v>
      </c>
      <c r="O3411" s="48"/>
      <c r="P3411" s="48"/>
    </row>
    <row r="3412" spans="1:16">
      <c r="A3412" s="11" t="e">
        <f t="shared" si="53"/>
        <v>#N/A</v>
      </c>
      <c r="B3412" s="11" t="e">
        <f>VLOOKUP(C3412,'Summation Index'!$A$2:$B$9956,2,FALSE)</f>
        <v>#N/A</v>
      </c>
      <c r="O3412" s="48"/>
      <c r="P3412" s="48"/>
    </row>
    <row r="3413" spans="1:16">
      <c r="A3413" s="11" t="e">
        <f t="shared" si="53"/>
        <v>#N/A</v>
      </c>
      <c r="B3413" s="11" t="e">
        <f>VLOOKUP(C3413,'Summation Index'!$A$2:$B$9956,2,FALSE)</f>
        <v>#N/A</v>
      </c>
      <c r="O3413" s="48"/>
      <c r="P3413" s="48"/>
    </row>
    <row r="3414" spans="1:16">
      <c r="A3414" s="11" t="e">
        <f t="shared" si="53"/>
        <v>#N/A</v>
      </c>
      <c r="B3414" s="11" t="e">
        <f>VLOOKUP(C3414,'Summation Index'!$A$2:$B$9956,2,FALSE)</f>
        <v>#N/A</v>
      </c>
      <c r="O3414" s="48"/>
      <c r="P3414" s="48"/>
    </row>
    <row r="3415" spans="1:16">
      <c r="A3415" s="11" t="e">
        <f t="shared" si="53"/>
        <v>#N/A</v>
      </c>
      <c r="B3415" s="11" t="e">
        <f>VLOOKUP(C3415,'Summation Index'!$A$2:$B$9956,2,FALSE)</f>
        <v>#N/A</v>
      </c>
      <c r="O3415" s="48"/>
      <c r="P3415" s="48"/>
    </row>
    <row r="3416" spans="1:16">
      <c r="A3416" s="11" t="e">
        <f t="shared" si="53"/>
        <v>#N/A</v>
      </c>
      <c r="B3416" s="11" t="e">
        <f>VLOOKUP(C3416,'Summation Index'!$A$2:$B$9956,2,FALSE)</f>
        <v>#N/A</v>
      </c>
      <c r="O3416" s="48"/>
      <c r="P3416" s="48"/>
    </row>
    <row r="3417" spans="1:16">
      <c r="A3417" s="11" t="e">
        <f t="shared" si="53"/>
        <v>#N/A</v>
      </c>
      <c r="B3417" s="11" t="e">
        <f>VLOOKUP(C3417,'Summation Index'!$A$2:$B$9956,2,FALSE)</f>
        <v>#N/A</v>
      </c>
      <c r="O3417" s="48"/>
      <c r="P3417" s="48"/>
    </row>
    <row r="3418" spans="1:16">
      <c r="A3418" s="11" t="e">
        <f t="shared" si="53"/>
        <v>#N/A</v>
      </c>
      <c r="B3418" s="11" t="e">
        <f>VLOOKUP(C3418,'Summation Index'!$A$2:$B$9956,2,FALSE)</f>
        <v>#N/A</v>
      </c>
      <c r="O3418" s="48"/>
      <c r="P3418" s="48"/>
    </row>
    <row r="3419" spans="1:16">
      <c r="A3419" s="11" t="e">
        <f t="shared" si="53"/>
        <v>#N/A</v>
      </c>
      <c r="B3419" s="11" t="e">
        <f>VLOOKUP(C3419,'Summation Index'!$A$2:$B$9956,2,FALSE)</f>
        <v>#N/A</v>
      </c>
      <c r="O3419" s="48"/>
      <c r="P3419" s="48"/>
    </row>
    <row r="3420" spans="1:16">
      <c r="A3420" s="11" t="e">
        <f t="shared" si="53"/>
        <v>#N/A</v>
      </c>
      <c r="B3420" s="11" t="e">
        <f>VLOOKUP(C3420,'Summation Index'!$A$2:$B$9956,2,FALSE)</f>
        <v>#N/A</v>
      </c>
      <c r="O3420" s="48"/>
      <c r="P3420" s="48"/>
    </row>
    <row r="3421" spans="1:16">
      <c r="A3421" s="11" t="e">
        <f t="shared" si="53"/>
        <v>#N/A</v>
      </c>
      <c r="B3421" s="11" t="e">
        <f>VLOOKUP(C3421,'Summation Index'!$A$2:$B$9956,2,FALSE)</f>
        <v>#N/A</v>
      </c>
      <c r="O3421" s="48"/>
      <c r="P3421" s="48"/>
    </row>
    <row r="3422" spans="1:16">
      <c r="A3422" s="11" t="e">
        <f t="shared" si="53"/>
        <v>#N/A</v>
      </c>
      <c r="B3422" s="11" t="e">
        <f>VLOOKUP(C3422,'Summation Index'!$A$2:$B$9956,2,FALSE)</f>
        <v>#N/A</v>
      </c>
      <c r="O3422" s="48"/>
      <c r="P3422" s="48"/>
    </row>
    <row r="3423" spans="1:16">
      <c r="A3423" s="11" t="e">
        <f t="shared" si="53"/>
        <v>#N/A</v>
      </c>
      <c r="B3423" s="11" t="e">
        <f>VLOOKUP(C3423,'Summation Index'!$A$2:$B$9956,2,FALSE)</f>
        <v>#N/A</v>
      </c>
      <c r="O3423" s="48"/>
      <c r="P3423" s="48"/>
    </row>
    <row r="3424" spans="1:16">
      <c r="A3424" s="11" t="e">
        <f t="shared" si="53"/>
        <v>#N/A</v>
      </c>
      <c r="B3424" s="11" t="e">
        <f>VLOOKUP(C3424,'Summation Index'!$A$2:$B$9956,2,FALSE)</f>
        <v>#N/A</v>
      </c>
      <c r="O3424" s="48"/>
      <c r="P3424" s="48"/>
    </row>
    <row r="3425" spans="1:16">
      <c r="A3425" s="11" t="e">
        <f t="shared" si="53"/>
        <v>#N/A</v>
      </c>
      <c r="B3425" s="11" t="e">
        <f>VLOOKUP(C3425,'Summation Index'!$A$2:$B$9956,2,FALSE)</f>
        <v>#N/A</v>
      </c>
      <c r="O3425" s="48"/>
      <c r="P3425" s="48"/>
    </row>
    <row r="3426" spans="1:16">
      <c r="A3426" s="11" t="e">
        <f t="shared" si="53"/>
        <v>#N/A</v>
      </c>
      <c r="B3426" s="11" t="e">
        <f>VLOOKUP(C3426,'Summation Index'!$A$2:$B$9956,2,FALSE)</f>
        <v>#N/A</v>
      </c>
      <c r="O3426" s="48"/>
      <c r="P3426" s="48"/>
    </row>
    <row r="3427" spans="1:16">
      <c r="A3427" s="11" t="e">
        <f t="shared" si="53"/>
        <v>#N/A</v>
      </c>
      <c r="B3427" s="11" t="e">
        <f>VLOOKUP(C3427,'Summation Index'!$A$2:$B$9956,2,FALSE)</f>
        <v>#N/A</v>
      </c>
      <c r="O3427" s="48"/>
      <c r="P3427" s="48"/>
    </row>
    <row r="3428" spans="1:16">
      <c r="A3428" s="11" t="e">
        <f t="shared" si="53"/>
        <v>#N/A</v>
      </c>
      <c r="B3428" s="11" t="e">
        <f>VLOOKUP(C3428,'Summation Index'!$A$2:$B$9956,2,FALSE)</f>
        <v>#N/A</v>
      </c>
      <c r="O3428" s="48"/>
      <c r="P3428" s="48"/>
    </row>
    <row r="3429" spans="1:16">
      <c r="A3429" s="11" t="e">
        <f t="shared" si="53"/>
        <v>#N/A</v>
      </c>
      <c r="B3429" s="11" t="e">
        <f>VLOOKUP(C3429,'Summation Index'!$A$2:$B$9956,2,FALSE)</f>
        <v>#N/A</v>
      </c>
      <c r="O3429" s="48"/>
      <c r="P3429" s="48"/>
    </row>
    <row r="3430" spans="1:16">
      <c r="A3430" s="11" t="e">
        <f t="shared" si="53"/>
        <v>#N/A</v>
      </c>
      <c r="B3430" s="11" t="e">
        <f>VLOOKUP(C3430,'Summation Index'!$A$2:$B$9956,2,FALSE)</f>
        <v>#N/A</v>
      </c>
      <c r="O3430" s="48"/>
      <c r="P3430" s="48"/>
    </row>
    <row r="3431" spans="1:16">
      <c r="A3431" s="11" t="e">
        <f t="shared" si="53"/>
        <v>#N/A</v>
      </c>
      <c r="B3431" s="11" t="e">
        <f>VLOOKUP(C3431,'Summation Index'!$A$2:$B$9956,2,FALSE)</f>
        <v>#N/A</v>
      </c>
      <c r="O3431" s="48"/>
      <c r="P3431" s="48"/>
    </row>
    <row r="3432" spans="1:16">
      <c r="A3432" s="11" t="e">
        <f t="shared" si="53"/>
        <v>#N/A</v>
      </c>
      <c r="B3432" s="11" t="e">
        <f>VLOOKUP(C3432,'Summation Index'!$A$2:$B$9956,2,FALSE)</f>
        <v>#N/A</v>
      </c>
      <c r="O3432" s="48"/>
      <c r="P3432" s="48"/>
    </row>
    <row r="3433" spans="1:16">
      <c r="A3433" s="11" t="e">
        <f t="shared" si="53"/>
        <v>#N/A</v>
      </c>
      <c r="B3433" s="11" t="e">
        <f>VLOOKUP(C3433,'Summation Index'!$A$2:$B$9956,2,FALSE)</f>
        <v>#N/A</v>
      </c>
      <c r="O3433" s="48"/>
      <c r="P3433" s="48"/>
    </row>
    <row r="3434" spans="1:16">
      <c r="A3434" s="11" t="e">
        <f t="shared" si="53"/>
        <v>#N/A</v>
      </c>
      <c r="B3434" s="11" t="e">
        <f>VLOOKUP(C3434,'Summation Index'!$A$2:$B$9956,2,FALSE)</f>
        <v>#N/A</v>
      </c>
      <c r="O3434" s="48"/>
      <c r="P3434" s="48"/>
    </row>
    <row r="3435" spans="1:16">
      <c r="A3435" s="11" t="e">
        <f t="shared" si="53"/>
        <v>#N/A</v>
      </c>
      <c r="B3435" s="11" t="e">
        <f>VLOOKUP(C3435,'Summation Index'!$A$2:$B$9956,2,FALSE)</f>
        <v>#N/A</v>
      </c>
      <c r="O3435" s="48"/>
      <c r="P3435" s="48"/>
    </row>
    <row r="3436" spans="1:16">
      <c r="A3436" s="11" t="e">
        <f t="shared" si="53"/>
        <v>#N/A</v>
      </c>
      <c r="B3436" s="11" t="e">
        <f>VLOOKUP(C3436,'Summation Index'!$A$2:$B$9956,2,FALSE)</f>
        <v>#N/A</v>
      </c>
      <c r="O3436" s="48"/>
      <c r="P3436" s="48"/>
    </row>
    <row r="3437" spans="1:16">
      <c r="A3437" s="11" t="e">
        <f t="shared" si="53"/>
        <v>#N/A</v>
      </c>
      <c r="B3437" s="11" t="e">
        <f>VLOOKUP(C3437,'Summation Index'!$A$2:$B$9956,2,FALSE)</f>
        <v>#N/A</v>
      </c>
      <c r="O3437" s="48"/>
      <c r="P3437" s="48"/>
    </row>
    <row r="3438" spans="1:16">
      <c r="A3438" s="11" t="e">
        <f t="shared" si="53"/>
        <v>#N/A</v>
      </c>
      <c r="B3438" s="11" t="e">
        <f>VLOOKUP(C3438,'Summation Index'!$A$2:$B$9956,2,FALSE)</f>
        <v>#N/A</v>
      </c>
      <c r="O3438" s="48"/>
      <c r="P3438" s="48"/>
    </row>
    <row r="3439" spans="1:16">
      <c r="A3439" s="11" t="e">
        <f t="shared" si="53"/>
        <v>#N/A</v>
      </c>
      <c r="B3439" s="11" t="e">
        <f>VLOOKUP(C3439,'Summation Index'!$A$2:$B$9956,2,FALSE)</f>
        <v>#N/A</v>
      </c>
      <c r="O3439" s="48"/>
      <c r="P3439" s="48"/>
    </row>
    <row r="3440" spans="1:16">
      <c r="A3440" s="11" t="e">
        <f t="shared" si="53"/>
        <v>#N/A</v>
      </c>
      <c r="B3440" s="11" t="e">
        <f>VLOOKUP(C3440,'Summation Index'!$A$2:$B$9956,2,FALSE)</f>
        <v>#N/A</v>
      </c>
      <c r="O3440" s="48"/>
      <c r="P3440" s="48"/>
    </row>
    <row r="3441" spans="1:16">
      <c r="A3441" s="11" t="e">
        <f t="shared" si="53"/>
        <v>#N/A</v>
      </c>
      <c r="B3441" s="11" t="e">
        <f>VLOOKUP(C3441,'Summation Index'!$A$2:$B$9956,2,FALSE)</f>
        <v>#N/A</v>
      </c>
      <c r="O3441" s="48"/>
      <c r="P3441" s="48"/>
    </row>
    <row r="3442" spans="1:16">
      <c r="A3442" s="11" t="e">
        <f t="shared" si="53"/>
        <v>#N/A</v>
      </c>
      <c r="B3442" s="11" t="e">
        <f>VLOOKUP(C3442,'Summation Index'!$A$2:$B$9956,2,FALSE)</f>
        <v>#N/A</v>
      </c>
      <c r="O3442" s="48"/>
      <c r="P3442" s="48"/>
    </row>
    <row r="3443" spans="1:16">
      <c r="A3443" s="11" t="e">
        <f t="shared" si="53"/>
        <v>#N/A</v>
      </c>
      <c r="B3443" s="11" t="e">
        <f>VLOOKUP(C3443,'Summation Index'!$A$2:$B$9956,2,FALSE)</f>
        <v>#N/A</v>
      </c>
      <c r="O3443" s="48"/>
      <c r="P3443" s="48"/>
    </row>
    <row r="3444" spans="1:16">
      <c r="A3444" s="11" t="e">
        <f t="shared" si="53"/>
        <v>#N/A</v>
      </c>
      <c r="B3444" s="11" t="e">
        <f>VLOOKUP(C3444,'Summation Index'!$A$2:$B$9956,2,FALSE)</f>
        <v>#N/A</v>
      </c>
      <c r="O3444" s="48"/>
      <c r="P3444" s="48"/>
    </row>
    <row r="3445" spans="1:16">
      <c r="A3445" s="11" t="e">
        <f t="shared" si="53"/>
        <v>#N/A</v>
      </c>
      <c r="B3445" s="11" t="e">
        <f>VLOOKUP(C3445,'Summation Index'!$A$2:$B$9956,2,FALSE)</f>
        <v>#N/A</v>
      </c>
      <c r="O3445" s="48"/>
      <c r="P3445" s="48"/>
    </row>
    <row r="3446" spans="1:16">
      <c r="A3446" s="11" t="e">
        <f t="shared" si="53"/>
        <v>#N/A</v>
      </c>
      <c r="B3446" s="11" t="e">
        <f>VLOOKUP(C3446,'Summation Index'!$A$2:$B$9956,2,FALSE)</f>
        <v>#N/A</v>
      </c>
      <c r="O3446" s="48"/>
      <c r="P3446" s="48"/>
    </row>
    <row r="3447" spans="1:16">
      <c r="A3447" s="11" t="e">
        <f t="shared" si="53"/>
        <v>#N/A</v>
      </c>
      <c r="B3447" s="11" t="e">
        <f>VLOOKUP(C3447,'Summation Index'!$A$2:$B$9956,2,FALSE)</f>
        <v>#N/A</v>
      </c>
      <c r="O3447" s="48"/>
      <c r="P3447" s="48"/>
    </row>
    <row r="3448" spans="1:16">
      <c r="A3448" s="11" t="e">
        <f t="shared" si="53"/>
        <v>#N/A</v>
      </c>
      <c r="B3448" s="11" t="e">
        <f>VLOOKUP(C3448,'Summation Index'!$A$2:$B$9956,2,FALSE)</f>
        <v>#N/A</v>
      </c>
      <c r="O3448" s="48"/>
      <c r="P3448" s="48"/>
    </row>
    <row r="3449" spans="1:16">
      <c r="A3449" s="11" t="e">
        <f t="shared" si="53"/>
        <v>#N/A</v>
      </c>
      <c r="B3449" s="11" t="e">
        <f>VLOOKUP(C3449,'Summation Index'!$A$2:$B$9956,2,FALSE)</f>
        <v>#N/A</v>
      </c>
      <c r="O3449" s="48"/>
      <c r="P3449" s="48"/>
    </row>
    <row r="3450" spans="1:16">
      <c r="A3450" s="11" t="e">
        <f t="shared" si="53"/>
        <v>#N/A</v>
      </c>
      <c r="B3450" s="11" t="e">
        <f>VLOOKUP(C3450,'Summation Index'!$A$2:$B$9956,2,FALSE)</f>
        <v>#N/A</v>
      </c>
      <c r="O3450" s="48"/>
      <c r="P3450" s="48"/>
    </row>
    <row r="3451" spans="1:16">
      <c r="A3451" s="11" t="e">
        <f t="shared" si="53"/>
        <v>#N/A</v>
      </c>
      <c r="B3451" s="11" t="e">
        <f>VLOOKUP(C3451,'Summation Index'!$A$2:$B$9956,2,FALSE)</f>
        <v>#N/A</v>
      </c>
      <c r="O3451" s="48"/>
      <c r="P3451" s="48"/>
    </row>
    <row r="3452" spans="1:16">
      <c r="A3452" s="11" t="e">
        <f t="shared" si="53"/>
        <v>#N/A</v>
      </c>
      <c r="B3452" s="11" t="e">
        <f>VLOOKUP(C3452,'Summation Index'!$A$2:$B$9956,2,FALSE)</f>
        <v>#N/A</v>
      </c>
      <c r="O3452" s="48"/>
      <c r="P3452" s="48"/>
    </row>
    <row r="3453" spans="1:16">
      <c r="A3453" s="11" t="e">
        <f t="shared" si="53"/>
        <v>#N/A</v>
      </c>
      <c r="B3453" s="11" t="e">
        <f>VLOOKUP(C3453,'Summation Index'!$A$2:$B$9956,2,FALSE)</f>
        <v>#N/A</v>
      </c>
      <c r="O3453" s="48"/>
      <c r="P3453" s="48"/>
    </row>
    <row r="3454" spans="1:16">
      <c r="A3454" s="11" t="e">
        <f t="shared" si="53"/>
        <v>#N/A</v>
      </c>
      <c r="B3454" s="11" t="e">
        <f>VLOOKUP(C3454,'Summation Index'!$A$2:$B$9956,2,FALSE)</f>
        <v>#N/A</v>
      </c>
      <c r="O3454" s="48"/>
      <c r="P3454" s="48"/>
    </row>
    <row r="3455" spans="1:16">
      <c r="A3455" s="11" t="e">
        <f t="shared" si="53"/>
        <v>#N/A</v>
      </c>
      <c r="B3455" s="11" t="e">
        <f>VLOOKUP(C3455,'Summation Index'!$A$2:$B$9956,2,FALSE)</f>
        <v>#N/A</v>
      </c>
      <c r="O3455" s="48"/>
      <c r="P3455" s="48"/>
    </row>
    <row r="3456" spans="1:16">
      <c r="A3456" s="11" t="e">
        <f t="shared" si="53"/>
        <v>#N/A</v>
      </c>
      <c r="B3456" s="11" t="e">
        <f>VLOOKUP(C3456,'Summation Index'!$A$2:$B$9956,2,FALSE)</f>
        <v>#N/A</v>
      </c>
      <c r="O3456" s="48"/>
      <c r="P3456" s="48"/>
    </row>
    <row r="3457" spans="1:16">
      <c r="A3457" s="11" t="e">
        <f t="shared" si="53"/>
        <v>#N/A</v>
      </c>
      <c r="B3457" s="11" t="e">
        <f>VLOOKUP(C3457,'Summation Index'!$A$2:$B$9956,2,FALSE)</f>
        <v>#N/A</v>
      </c>
      <c r="O3457" s="48"/>
      <c r="P3457" s="48"/>
    </row>
    <row r="3458" spans="1:16">
      <c r="A3458" s="11" t="e">
        <f t="shared" si="53"/>
        <v>#N/A</v>
      </c>
      <c r="B3458" s="11" t="e">
        <f>VLOOKUP(C3458,'Summation Index'!$A$2:$B$9956,2,FALSE)</f>
        <v>#N/A</v>
      </c>
      <c r="O3458" s="48"/>
      <c r="P3458" s="48"/>
    </row>
    <row r="3459" spans="1:16">
      <c r="A3459" s="11" t="e">
        <f t="shared" si="53"/>
        <v>#N/A</v>
      </c>
      <c r="B3459" s="11" t="e">
        <f>VLOOKUP(C3459,'Summation Index'!$A$2:$B$9956,2,FALSE)</f>
        <v>#N/A</v>
      </c>
      <c r="O3459" s="48"/>
      <c r="P3459" s="48"/>
    </row>
    <row r="3460" spans="1:16">
      <c r="A3460" s="11" t="e">
        <f t="shared" si="53"/>
        <v>#N/A</v>
      </c>
      <c r="B3460" s="11" t="e">
        <f>VLOOKUP(C3460,'Summation Index'!$A$2:$B$9956,2,FALSE)</f>
        <v>#N/A</v>
      </c>
      <c r="O3460" s="48"/>
      <c r="P3460" s="48"/>
    </row>
    <row r="3461" spans="1:16">
      <c r="A3461" s="11" t="e">
        <f t="shared" si="53"/>
        <v>#N/A</v>
      </c>
      <c r="B3461" s="11" t="e">
        <f>VLOOKUP(C3461,'Summation Index'!$A$2:$B$9956,2,FALSE)</f>
        <v>#N/A</v>
      </c>
      <c r="O3461" s="48"/>
      <c r="P3461" s="48"/>
    </row>
    <row r="3462" spans="1:16">
      <c r="A3462" s="11" t="e">
        <f t="shared" si="53"/>
        <v>#N/A</v>
      </c>
      <c r="B3462" s="11" t="e">
        <f>VLOOKUP(C3462,'Summation Index'!$A$2:$B$9956,2,FALSE)</f>
        <v>#N/A</v>
      </c>
      <c r="O3462" s="48"/>
      <c r="P3462" s="48"/>
    </row>
    <row r="3463" spans="1:16">
      <c r="A3463" s="11" t="e">
        <f t="shared" si="53"/>
        <v>#N/A</v>
      </c>
      <c r="B3463" s="11" t="e">
        <f>VLOOKUP(C3463,'Summation Index'!$A$2:$B$9956,2,FALSE)</f>
        <v>#N/A</v>
      </c>
      <c r="O3463" s="48"/>
      <c r="P3463" s="48"/>
    </row>
    <row r="3464" spans="1:16">
      <c r="A3464" s="11" t="e">
        <f t="shared" si="53"/>
        <v>#N/A</v>
      </c>
      <c r="B3464" s="11" t="e">
        <f>VLOOKUP(C3464,'Summation Index'!$A$2:$B$9956,2,FALSE)</f>
        <v>#N/A</v>
      </c>
      <c r="O3464" s="48"/>
      <c r="P3464" s="48"/>
    </row>
    <row r="3465" spans="1:16">
      <c r="A3465" s="11" t="e">
        <f t="shared" si="53"/>
        <v>#N/A</v>
      </c>
      <c r="B3465" s="11" t="e">
        <f>VLOOKUP(C3465,'Summation Index'!$A$2:$B$9956,2,FALSE)</f>
        <v>#N/A</v>
      </c>
      <c r="O3465" s="48"/>
      <c r="P3465" s="48"/>
    </row>
    <row r="3466" spans="1:16">
      <c r="A3466" s="11" t="e">
        <f t="shared" si="53"/>
        <v>#N/A</v>
      </c>
      <c r="B3466" s="11" t="e">
        <f>VLOOKUP(C3466,'Summation Index'!$A$2:$B$9956,2,FALSE)</f>
        <v>#N/A</v>
      </c>
      <c r="O3466" s="48"/>
      <c r="P3466" s="48"/>
    </row>
    <row r="3467" spans="1:16">
      <c r="A3467" s="11" t="e">
        <f t="shared" si="53"/>
        <v>#N/A</v>
      </c>
      <c r="B3467" s="11" t="e">
        <f>VLOOKUP(C3467,'Summation Index'!$A$2:$B$9956,2,FALSE)</f>
        <v>#N/A</v>
      </c>
      <c r="O3467" s="48"/>
      <c r="P3467" s="48"/>
    </row>
    <row r="3468" spans="1:16">
      <c r="A3468" s="11" t="e">
        <f t="shared" si="53"/>
        <v>#N/A</v>
      </c>
      <c r="B3468" s="11" t="e">
        <f>VLOOKUP(C3468,'Summation Index'!$A$2:$B$9956,2,FALSE)</f>
        <v>#N/A</v>
      </c>
      <c r="O3468" s="48"/>
      <c r="P3468" s="48"/>
    </row>
    <row r="3469" spans="1:16">
      <c r="A3469" s="11" t="e">
        <f t="shared" si="53"/>
        <v>#N/A</v>
      </c>
      <c r="B3469" s="11" t="e">
        <f>VLOOKUP(C3469,'Summation Index'!$A$2:$B$9956,2,FALSE)</f>
        <v>#N/A</v>
      </c>
      <c r="O3469" s="48"/>
      <c r="P3469" s="48"/>
    </row>
    <row r="3470" spans="1:16">
      <c r="A3470" s="11" t="e">
        <f t="shared" si="53"/>
        <v>#N/A</v>
      </c>
      <c r="B3470" s="11" t="e">
        <f>VLOOKUP(C3470,'Summation Index'!$A$2:$B$9956,2,FALSE)</f>
        <v>#N/A</v>
      </c>
      <c r="O3470" s="48"/>
      <c r="P3470" s="48"/>
    </row>
    <row r="3471" spans="1:16">
      <c r="A3471" s="11" t="e">
        <f t="shared" ref="A3471:A3534" si="54">B3471&amp;"&amp;"&amp;F3471</f>
        <v>#N/A</v>
      </c>
      <c r="B3471" s="11" t="e">
        <f>VLOOKUP(C3471,'Summation Index'!$A$2:$B$9956,2,FALSE)</f>
        <v>#N/A</v>
      </c>
      <c r="O3471" s="48"/>
      <c r="P3471" s="48"/>
    </row>
    <row r="3472" spans="1:16">
      <c r="A3472" s="11" t="e">
        <f t="shared" si="54"/>
        <v>#N/A</v>
      </c>
      <c r="B3472" s="11" t="e">
        <f>VLOOKUP(C3472,'Summation Index'!$A$2:$B$9956,2,FALSE)</f>
        <v>#N/A</v>
      </c>
      <c r="O3472" s="48"/>
      <c r="P3472" s="48"/>
    </row>
    <row r="3473" spans="1:16">
      <c r="A3473" s="11" t="e">
        <f t="shared" si="54"/>
        <v>#N/A</v>
      </c>
      <c r="B3473" s="11" t="e">
        <f>VLOOKUP(C3473,'Summation Index'!$A$2:$B$9956,2,FALSE)</f>
        <v>#N/A</v>
      </c>
      <c r="O3473" s="48"/>
      <c r="P3473" s="48"/>
    </row>
    <row r="3474" spans="1:16">
      <c r="A3474" s="11" t="e">
        <f t="shared" si="54"/>
        <v>#N/A</v>
      </c>
      <c r="B3474" s="11" t="e">
        <f>VLOOKUP(C3474,'Summation Index'!$A$2:$B$9956,2,FALSE)</f>
        <v>#N/A</v>
      </c>
      <c r="O3474" s="48"/>
      <c r="P3474" s="48"/>
    </row>
    <row r="3475" spans="1:16">
      <c r="A3475" s="11" t="e">
        <f t="shared" si="54"/>
        <v>#N/A</v>
      </c>
      <c r="B3475" s="11" t="e">
        <f>VLOOKUP(C3475,'Summation Index'!$A$2:$B$9956,2,FALSE)</f>
        <v>#N/A</v>
      </c>
      <c r="O3475" s="48"/>
      <c r="P3475" s="48"/>
    </row>
    <row r="3476" spans="1:16">
      <c r="A3476" s="11" t="e">
        <f t="shared" si="54"/>
        <v>#N/A</v>
      </c>
      <c r="B3476" s="11" t="e">
        <f>VLOOKUP(C3476,'Summation Index'!$A$2:$B$9956,2,FALSE)</f>
        <v>#N/A</v>
      </c>
      <c r="O3476" s="48"/>
      <c r="P3476" s="48"/>
    </row>
    <row r="3477" spans="1:16">
      <c r="A3477" s="11" t="e">
        <f t="shared" si="54"/>
        <v>#N/A</v>
      </c>
      <c r="B3477" s="11" t="e">
        <f>VLOOKUP(C3477,'Summation Index'!$A$2:$B$9956,2,FALSE)</f>
        <v>#N/A</v>
      </c>
      <c r="O3477" s="48"/>
      <c r="P3477" s="48"/>
    </row>
    <row r="3478" spans="1:16">
      <c r="A3478" s="11" t="e">
        <f t="shared" si="54"/>
        <v>#N/A</v>
      </c>
      <c r="B3478" s="11" t="e">
        <f>VLOOKUP(C3478,'Summation Index'!$A$2:$B$9956,2,FALSE)</f>
        <v>#N/A</v>
      </c>
      <c r="O3478" s="48"/>
      <c r="P3478" s="48"/>
    </row>
    <row r="3479" spans="1:16">
      <c r="A3479" s="11" t="e">
        <f t="shared" si="54"/>
        <v>#N/A</v>
      </c>
      <c r="B3479" s="11" t="e">
        <f>VLOOKUP(C3479,'Summation Index'!$A$2:$B$9956,2,FALSE)</f>
        <v>#N/A</v>
      </c>
      <c r="O3479" s="48"/>
      <c r="P3479" s="48"/>
    </row>
    <row r="3480" spans="1:16">
      <c r="A3480" s="11" t="e">
        <f t="shared" si="54"/>
        <v>#N/A</v>
      </c>
      <c r="B3480" s="11" t="e">
        <f>VLOOKUP(C3480,'Summation Index'!$A$2:$B$9956,2,FALSE)</f>
        <v>#N/A</v>
      </c>
      <c r="O3480" s="48"/>
      <c r="P3480" s="48"/>
    </row>
    <row r="3481" spans="1:16">
      <c r="A3481" s="11" t="e">
        <f t="shared" si="54"/>
        <v>#N/A</v>
      </c>
      <c r="B3481" s="11" t="e">
        <f>VLOOKUP(C3481,'Summation Index'!$A$2:$B$9956,2,FALSE)</f>
        <v>#N/A</v>
      </c>
      <c r="O3481" s="48"/>
      <c r="P3481" s="48"/>
    </row>
    <row r="3482" spans="1:16">
      <c r="A3482" s="11" t="e">
        <f t="shared" si="54"/>
        <v>#N/A</v>
      </c>
      <c r="B3482" s="11" t="e">
        <f>VLOOKUP(C3482,'Summation Index'!$A$2:$B$9956,2,FALSE)</f>
        <v>#N/A</v>
      </c>
      <c r="O3482" s="48"/>
      <c r="P3482" s="48"/>
    </row>
    <row r="3483" spans="1:16">
      <c r="A3483" s="11" t="e">
        <f t="shared" si="54"/>
        <v>#N/A</v>
      </c>
      <c r="B3483" s="11" t="e">
        <f>VLOOKUP(C3483,'Summation Index'!$A$2:$B$9956,2,FALSE)</f>
        <v>#N/A</v>
      </c>
      <c r="O3483" s="48"/>
      <c r="P3483" s="48"/>
    </row>
    <row r="3484" spans="1:16">
      <c r="A3484" s="11" t="e">
        <f t="shared" si="54"/>
        <v>#N/A</v>
      </c>
      <c r="B3484" s="11" t="e">
        <f>VLOOKUP(C3484,'Summation Index'!$A$2:$B$9956,2,FALSE)</f>
        <v>#N/A</v>
      </c>
      <c r="O3484" s="48"/>
      <c r="P3484" s="48"/>
    </row>
    <row r="3485" spans="1:16">
      <c r="A3485" s="11" t="e">
        <f t="shared" si="54"/>
        <v>#N/A</v>
      </c>
      <c r="B3485" s="11" t="e">
        <f>VLOOKUP(C3485,'Summation Index'!$A$2:$B$9956,2,FALSE)</f>
        <v>#N/A</v>
      </c>
      <c r="O3485" s="48"/>
      <c r="P3485" s="48"/>
    </row>
    <row r="3486" spans="1:16">
      <c r="A3486" s="11" t="e">
        <f t="shared" si="54"/>
        <v>#N/A</v>
      </c>
      <c r="B3486" s="11" t="e">
        <f>VLOOKUP(C3486,'Summation Index'!$A$2:$B$9956,2,FALSE)</f>
        <v>#N/A</v>
      </c>
      <c r="O3486" s="48"/>
      <c r="P3486" s="48"/>
    </row>
    <row r="3487" spans="1:16">
      <c r="A3487" s="11" t="e">
        <f t="shared" si="54"/>
        <v>#N/A</v>
      </c>
      <c r="B3487" s="11" t="e">
        <f>VLOOKUP(C3487,'Summation Index'!$A$2:$B$9956,2,FALSE)</f>
        <v>#N/A</v>
      </c>
      <c r="O3487" s="48"/>
      <c r="P3487" s="48"/>
    </row>
    <row r="3488" spans="1:16">
      <c r="A3488" s="11" t="e">
        <f t="shared" si="54"/>
        <v>#N/A</v>
      </c>
      <c r="B3488" s="11" t="e">
        <f>VLOOKUP(C3488,'Summation Index'!$A$2:$B$9956,2,FALSE)</f>
        <v>#N/A</v>
      </c>
      <c r="O3488" s="48"/>
      <c r="P3488" s="48"/>
    </row>
    <row r="3489" spans="1:16">
      <c r="A3489" s="11" t="e">
        <f t="shared" si="54"/>
        <v>#N/A</v>
      </c>
      <c r="B3489" s="11" t="e">
        <f>VLOOKUP(C3489,'Summation Index'!$A$2:$B$9956,2,FALSE)</f>
        <v>#N/A</v>
      </c>
      <c r="O3489" s="48"/>
      <c r="P3489" s="48"/>
    </row>
    <row r="3490" spans="1:16">
      <c r="A3490" s="11" t="e">
        <f t="shared" si="54"/>
        <v>#N/A</v>
      </c>
      <c r="B3490" s="11" t="e">
        <f>VLOOKUP(C3490,'Summation Index'!$A$2:$B$9956,2,FALSE)</f>
        <v>#N/A</v>
      </c>
      <c r="O3490" s="48"/>
      <c r="P3490" s="48"/>
    </row>
    <row r="3491" spans="1:16">
      <c r="A3491" s="11" t="e">
        <f t="shared" si="54"/>
        <v>#N/A</v>
      </c>
      <c r="B3491" s="11" t="e">
        <f>VLOOKUP(C3491,'Summation Index'!$A$2:$B$9956,2,FALSE)</f>
        <v>#N/A</v>
      </c>
      <c r="O3491" s="48"/>
      <c r="P3491" s="48"/>
    </row>
    <row r="3492" spans="1:16">
      <c r="A3492" s="11" t="e">
        <f t="shared" si="54"/>
        <v>#N/A</v>
      </c>
      <c r="B3492" s="11" t="e">
        <f>VLOOKUP(C3492,'Summation Index'!$A$2:$B$9956,2,FALSE)</f>
        <v>#N/A</v>
      </c>
      <c r="O3492" s="48"/>
      <c r="P3492" s="48"/>
    </row>
    <row r="3493" spans="1:16">
      <c r="A3493" s="11" t="e">
        <f t="shared" si="54"/>
        <v>#N/A</v>
      </c>
      <c r="B3493" s="11" t="e">
        <f>VLOOKUP(C3493,'Summation Index'!$A$2:$B$9956,2,FALSE)</f>
        <v>#N/A</v>
      </c>
      <c r="O3493" s="48"/>
      <c r="P3493" s="48"/>
    </row>
    <row r="3494" spans="1:16">
      <c r="A3494" s="11" t="e">
        <f t="shared" si="54"/>
        <v>#N/A</v>
      </c>
      <c r="B3494" s="11" t="e">
        <f>VLOOKUP(C3494,'Summation Index'!$A$2:$B$9956,2,FALSE)</f>
        <v>#N/A</v>
      </c>
      <c r="O3494" s="48"/>
      <c r="P3494" s="48"/>
    </row>
    <row r="3495" spans="1:16">
      <c r="A3495" s="11" t="e">
        <f t="shared" si="54"/>
        <v>#N/A</v>
      </c>
      <c r="B3495" s="11" t="e">
        <f>VLOOKUP(C3495,'Summation Index'!$A$2:$B$9956,2,FALSE)</f>
        <v>#N/A</v>
      </c>
      <c r="O3495" s="48"/>
      <c r="P3495" s="48"/>
    </row>
    <row r="3496" spans="1:16">
      <c r="A3496" s="11" t="e">
        <f t="shared" si="54"/>
        <v>#N/A</v>
      </c>
      <c r="B3496" s="11" t="e">
        <f>VLOOKUP(C3496,'Summation Index'!$A$2:$B$9956,2,FALSE)</f>
        <v>#N/A</v>
      </c>
      <c r="O3496" s="48"/>
      <c r="P3496" s="48"/>
    </row>
    <row r="3497" spans="1:16">
      <c r="A3497" s="11" t="e">
        <f t="shared" si="54"/>
        <v>#N/A</v>
      </c>
      <c r="B3497" s="11" t="e">
        <f>VLOOKUP(C3497,'Summation Index'!$A$2:$B$9956,2,FALSE)</f>
        <v>#N/A</v>
      </c>
      <c r="O3497" s="48"/>
      <c r="P3497" s="48"/>
    </row>
    <row r="3498" spans="1:16">
      <c r="A3498" s="11" t="e">
        <f t="shared" si="54"/>
        <v>#N/A</v>
      </c>
      <c r="B3498" s="11" t="e">
        <f>VLOOKUP(C3498,'Summation Index'!$A$2:$B$9956,2,FALSE)</f>
        <v>#N/A</v>
      </c>
      <c r="O3498" s="48"/>
      <c r="P3498" s="48"/>
    </row>
    <row r="3499" spans="1:16">
      <c r="A3499" s="11" t="e">
        <f t="shared" si="54"/>
        <v>#N/A</v>
      </c>
      <c r="B3499" s="11" t="e">
        <f>VLOOKUP(C3499,'Summation Index'!$A$2:$B$9956,2,FALSE)</f>
        <v>#N/A</v>
      </c>
      <c r="O3499" s="48"/>
      <c r="P3499" s="48"/>
    </row>
    <row r="3500" spans="1:16">
      <c r="A3500" s="11" t="e">
        <f t="shared" si="54"/>
        <v>#N/A</v>
      </c>
      <c r="B3500" s="11" t="e">
        <f>VLOOKUP(C3500,'Summation Index'!$A$2:$B$9956,2,FALSE)</f>
        <v>#N/A</v>
      </c>
      <c r="O3500" s="48"/>
      <c r="P3500" s="48"/>
    </row>
    <row r="3501" spans="1:16">
      <c r="A3501" s="11" t="e">
        <f t="shared" si="54"/>
        <v>#N/A</v>
      </c>
      <c r="B3501" s="11" t="e">
        <f>VLOOKUP(C3501,'Summation Index'!$A$2:$B$9956,2,FALSE)</f>
        <v>#N/A</v>
      </c>
      <c r="O3501" s="48"/>
      <c r="P3501" s="48"/>
    </row>
    <row r="3502" spans="1:16">
      <c r="A3502" s="11" t="e">
        <f t="shared" si="54"/>
        <v>#N/A</v>
      </c>
      <c r="B3502" s="11" t="e">
        <f>VLOOKUP(C3502,'Summation Index'!$A$2:$B$9956,2,FALSE)</f>
        <v>#N/A</v>
      </c>
      <c r="O3502" s="48"/>
      <c r="P3502" s="48"/>
    </row>
    <row r="3503" spans="1:16">
      <c r="A3503" s="11" t="e">
        <f t="shared" si="54"/>
        <v>#N/A</v>
      </c>
      <c r="B3503" s="11" t="e">
        <f>VLOOKUP(C3503,'Summation Index'!$A$2:$B$9956,2,FALSE)</f>
        <v>#N/A</v>
      </c>
      <c r="O3503" s="48"/>
      <c r="P3503" s="48"/>
    </row>
    <row r="3504" spans="1:16">
      <c r="A3504" s="11" t="e">
        <f t="shared" si="54"/>
        <v>#N/A</v>
      </c>
      <c r="B3504" s="11" t="e">
        <f>VLOOKUP(C3504,'Summation Index'!$A$2:$B$9956,2,FALSE)</f>
        <v>#N/A</v>
      </c>
      <c r="O3504" s="48"/>
      <c r="P3504" s="48"/>
    </row>
    <row r="3505" spans="1:16">
      <c r="A3505" s="11" t="e">
        <f t="shared" si="54"/>
        <v>#N/A</v>
      </c>
      <c r="B3505" s="11" t="e">
        <f>VLOOKUP(C3505,'Summation Index'!$A$2:$B$9956,2,FALSE)</f>
        <v>#N/A</v>
      </c>
      <c r="O3505" s="48"/>
      <c r="P3505" s="48"/>
    </row>
    <row r="3506" spans="1:16">
      <c r="A3506" s="11" t="e">
        <f t="shared" si="54"/>
        <v>#N/A</v>
      </c>
      <c r="B3506" s="11" t="e">
        <f>VLOOKUP(C3506,'Summation Index'!$A$2:$B$9956,2,FALSE)</f>
        <v>#N/A</v>
      </c>
      <c r="O3506" s="48"/>
      <c r="P3506" s="48"/>
    </row>
    <row r="3507" spans="1:16">
      <c r="A3507" s="11" t="e">
        <f t="shared" si="54"/>
        <v>#N/A</v>
      </c>
      <c r="B3507" s="11" t="e">
        <f>VLOOKUP(C3507,'Summation Index'!$A$2:$B$9956,2,FALSE)</f>
        <v>#N/A</v>
      </c>
      <c r="O3507" s="48"/>
      <c r="P3507" s="48"/>
    </row>
    <row r="3508" spans="1:16">
      <c r="A3508" s="11" t="e">
        <f t="shared" si="54"/>
        <v>#N/A</v>
      </c>
      <c r="B3508" s="11" t="e">
        <f>VLOOKUP(C3508,'Summation Index'!$A$2:$B$9956,2,FALSE)</f>
        <v>#N/A</v>
      </c>
      <c r="O3508" s="48"/>
      <c r="P3508" s="48"/>
    </row>
    <row r="3509" spans="1:16">
      <c r="A3509" s="11" t="e">
        <f t="shared" si="54"/>
        <v>#N/A</v>
      </c>
      <c r="B3509" s="11" t="e">
        <f>VLOOKUP(C3509,'Summation Index'!$A$2:$B$9956,2,FALSE)</f>
        <v>#N/A</v>
      </c>
      <c r="O3509" s="48"/>
      <c r="P3509" s="48"/>
    </row>
    <row r="3510" spans="1:16">
      <c r="A3510" s="11" t="e">
        <f t="shared" si="54"/>
        <v>#N/A</v>
      </c>
      <c r="B3510" s="11" t="e">
        <f>VLOOKUP(C3510,'Summation Index'!$A$2:$B$9956,2,FALSE)</f>
        <v>#N/A</v>
      </c>
      <c r="O3510" s="48"/>
      <c r="P3510" s="48"/>
    </row>
    <row r="3511" spans="1:16">
      <c r="A3511" s="11" t="e">
        <f t="shared" si="54"/>
        <v>#N/A</v>
      </c>
      <c r="B3511" s="11" t="e">
        <f>VLOOKUP(C3511,'Summation Index'!$A$2:$B$9956,2,FALSE)</f>
        <v>#N/A</v>
      </c>
      <c r="O3511" s="48"/>
      <c r="P3511" s="48"/>
    </row>
    <row r="3512" spans="1:16">
      <c r="A3512" s="11" t="e">
        <f t="shared" si="54"/>
        <v>#N/A</v>
      </c>
      <c r="B3512" s="11" t="e">
        <f>VLOOKUP(C3512,'Summation Index'!$A$2:$B$9956,2,FALSE)</f>
        <v>#N/A</v>
      </c>
      <c r="O3512" s="48"/>
      <c r="P3512" s="48"/>
    </row>
    <row r="3513" spans="1:16">
      <c r="A3513" s="11" t="e">
        <f t="shared" si="54"/>
        <v>#N/A</v>
      </c>
      <c r="B3513" s="11" t="e">
        <f>VLOOKUP(C3513,'Summation Index'!$A$2:$B$9956,2,FALSE)</f>
        <v>#N/A</v>
      </c>
      <c r="O3513" s="48"/>
      <c r="P3513" s="48"/>
    </row>
    <row r="3514" spans="1:16">
      <c r="A3514" s="11" t="e">
        <f t="shared" si="54"/>
        <v>#N/A</v>
      </c>
      <c r="B3514" s="11" t="e">
        <f>VLOOKUP(C3514,'Summation Index'!$A$2:$B$9956,2,FALSE)</f>
        <v>#N/A</v>
      </c>
      <c r="O3514" s="48"/>
      <c r="P3514" s="48"/>
    </row>
    <row r="3515" spans="1:16">
      <c r="A3515" s="11" t="e">
        <f t="shared" si="54"/>
        <v>#N/A</v>
      </c>
      <c r="B3515" s="11" t="e">
        <f>VLOOKUP(C3515,'Summation Index'!$A$2:$B$9956,2,FALSE)</f>
        <v>#N/A</v>
      </c>
      <c r="O3515" s="48"/>
      <c r="P3515" s="48"/>
    </row>
    <row r="3516" spans="1:16">
      <c r="A3516" s="11" t="e">
        <f t="shared" si="54"/>
        <v>#N/A</v>
      </c>
      <c r="B3516" s="11" t="e">
        <f>VLOOKUP(C3516,'Summation Index'!$A$2:$B$9956,2,FALSE)</f>
        <v>#N/A</v>
      </c>
      <c r="O3516" s="48"/>
      <c r="P3516" s="48"/>
    </row>
    <row r="3517" spans="1:16">
      <c r="A3517" s="11" t="e">
        <f t="shared" si="54"/>
        <v>#N/A</v>
      </c>
      <c r="B3517" s="11" t="e">
        <f>VLOOKUP(C3517,'Summation Index'!$A$2:$B$9956,2,FALSE)</f>
        <v>#N/A</v>
      </c>
      <c r="O3517" s="48"/>
      <c r="P3517" s="48"/>
    </row>
    <row r="3518" spans="1:16">
      <c r="A3518" s="11" t="e">
        <f t="shared" si="54"/>
        <v>#N/A</v>
      </c>
      <c r="B3518" s="11" t="e">
        <f>VLOOKUP(C3518,'Summation Index'!$A$2:$B$9956,2,FALSE)</f>
        <v>#N/A</v>
      </c>
      <c r="O3518" s="48"/>
      <c r="P3518" s="48"/>
    </row>
    <row r="3519" spans="1:16">
      <c r="A3519" s="11" t="e">
        <f t="shared" si="54"/>
        <v>#N/A</v>
      </c>
      <c r="B3519" s="11" t="e">
        <f>VLOOKUP(C3519,'Summation Index'!$A$2:$B$9956,2,FALSE)</f>
        <v>#N/A</v>
      </c>
      <c r="O3519" s="48"/>
      <c r="P3519" s="48"/>
    </row>
    <row r="3520" spans="1:16">
      <c r="A3520" s="11" t="e">
        <f t="shared" si="54"/>
        <v>#N/A</v>
      </c>
      <c r="B3520" s="11" t="e">
        <f>VLOOKUP(C3520,'Summation Index'!$A$2:$B$9956,2,FALSE)</f>
        <v>#N/A</v>
      </c>
      <c r="O3520" s="48"/>
      <c r="P3520" s="48"/>
    </row>
    <row r="3521" spans="1:16">
      <c r="A3521" s="11" t="e">
        <f t="shared" si="54"/>
        <v>#N/A</v>
      </c>
      <c r="B3521" s="11" t="e">
        <f>VLOOKUP(C3521,'Summation Index'!$A$2:$B$9956,2,FALSE)</f>
        <v>#N/A</v>
      </c>
      <c r="O3521" s="48"/>
      <c r="P3521" s="48"/>
    </row>
    <row r="3522" spans="1:16">
      <c r="A3522" s="11" t="e">
        <f t="shared" si="54"/>
        <v>#N/A</v>
      </c>
      <c r="B3522" s="11" t="e">
        <f>VLOOKUP(C3522,'Summation Index'!$A$2:$B$9956,2,FALSE)</f>
        <v>#N/A</v>
      </c>
      <c r="O3522" s="48"/>
      <c r="P3522" s="48"/>
    </row>
    <row r="3523" spans="1:16">
      <c r="A3523" s="11" t="e">
        <f t="shared" si="54"/>
        <v>#N/A</v>
      </c>
      <c r="B3523" s="11" t="e">
        <f>VLOOKUP(C3523,'Summation Index'!$A$2:$B$9956,2,FALSE)</f>
        <v>#N/A</v>
      </c>
      <c r="O3523" s="48"/>
      <c r="P3523" s="48"/>
    </row>
    <row r="3524" spans="1:16">
      <c r="A3524" s="11" t="e">
        <f t="shared" si="54"/>
        <v>#N/A</v>
      </c>
      <c r="B3524" s="11" t="e">
        <f>VLOOKUP(C3524,'Summation Index'!$A$2:$B$9956,2,FALSE)</f>
        <v>#N/A</v>
      </c>
      <c r="O3524" s="48"/>
      <c r="P3524" s="48"/>
    </row>
    <row r="3525" spans="1:16">
      <c r="A3525" s="11" t="e">
        <f t="shared" si="54"/>
        <v>#N/A</v>
      </c>
      <c r="B3525" s="11" t="e">
        <f>VLOOKUP(C3525,'Summation Index'!$A$2:$B$9956,2,FALSE)</f>
        <v>#N/A</v>
      </c>
      <c r="O3525" s="48"/>
      <c r="P3525" s="48"/>
    </row>
    <row r="3526" spans="1:16">
      <c r="A3526" s="11" t="e">
        <f t="shared" si="54"/>
        <v>#N/A</v>
      </c>
      <c r="B3526" s="11" t="e">
        <f>VLOOKUP(C3526,'Summation Index'!$A$2:$B$9956,2,FALSE)</f>
        <v>#N/A</v>
      </c>
      <c r="O3526" s="48"/>
      <c r="P3526" s="48"/>
    </row>
    <row r="3527" spans="1:16">
      <c r="A3527" s="11" t="e">
        <f t="shared" si="54"/>
        <v>#N/A</v>
      </c>
      <c r="B3527" s="11" t="e">
        <f>VLOOKUP(C3527,'Summation Index'!$A$2:$B$9956,2,FALSE)</f>
        <v>#N/A</v>
      </c>
      <c r="O3527" s="48"/>
      <c r="P3527" s="48"/>
    </row>
    <row r="3528" spans="1:16">
      <c r="A3528" s="11" t="e">
        <f t="shared" si="54"/>
        <v>#N/A</v>
      </c>
      <c r="B3528" s="11" t="e">
        <f>VLOOKUP(C3528,'Summation Index'!$A$2:$B$9956,2,FALSE)</f>
        <v>#N/A</v>
      </c>
      <c r="O3528" s="48"/>
      <c r="P3528" s="48"/>
    </row>
    <row r="3529" spans="1:16">
      <c r="A3529" s="11" t="e">
        <f t="shared" si="54"/>
        <v>#N/A</v>
      </c>
      <c r="B3529" s="11" t="e">
        <f>VLOOKUP(C3529,'Summation Index'!$A$2:$B$9956,2,FALSE)</f>
        <v>#N/A</v>
      </c>
      <c r="O3529" s="48"/>
      <c r="P3529" s="48"/>
    </row>
    <row r="3530" spans="1:16">
      <c r="A3530" s="11" t="e">
        <f t="shared" si="54"/>
        <v>#N/A</v>
      </c>
      <c r="B3530" s="11" t="e">
        <f>VLOOKUP(C3530,'Summation Index'!$A$2:$B$9956,2,FALSE)</f>
        <v>#N/A</v>
      </c>
      <c r="O3530" s="48"/>
      <c r="P3530" s="48"/>
    </row>
    <row r="3531" spans="1:16">
      <c r="A3531" s="11" t="e">
        <f t="shared" si="54"/>
        <v>#N/A</v>
      </c>
      <c r="B3531" s="11" t="e">
        <f>VLOOKUP(C3531,'Summation Index'!$A$2:$B$9956,2,FALSE)</f>
        <v>#N/A</v>
      </c>
      <c r="O3531" s="48"/>
      <c r="P3531" s="48"/>
    </row>
    <row r="3532" spans="1:16">
      <c r="A3532" s="11" t="e">
        <f t="shared" si="54"/>
        <v>#N/A</v>
      </c>
      <c r="B3532" s="11" t="e">
        <f>VLOOKUP(C3532,'Summation Index'!$A$2:$B$9956,2,FALSE)</f>
        <v>#N/A</v>
      </c>
      <c r="O3532" s="48"/>
      <c r="P3532" s="48"/>
    </row>
    <row r="3533" spans="1:16">
      <c r="A3533" s="11" t="e">
        <f t="shared" si="54"/>
        <v>#N/A</v>
      </c>
      <c r="B3533" s="11" t="e">
        <f>VLOOKUP(C3533,'Summation Index'!$A$2:$B$9956,2,FALSE)</f>
        <v>#N/A</v>
      </c>
      <c r="O3533" s="48"/>
      <c r="P3533" s="48"/>
    </row>
    <row r="3534" spans="1:16">
      <c r="A3534" s="11" t="e">
        <f t="shared" si="54"/>
        <v>#N/A</v>
      </c>
      <c r="B3534" s="11" t="e">
        <f>VLOOKUP(C3534,'Summation Index'!$A$2:$B$9956,2,FALSE)</f>
        <v>#N/A</v>
      </c>
      <c r="O3534" s="48"/>
      <c r="P3534" s="48"/>
    </row>
    <row r="3535" spans="1:16">
      <c r="A3535" s="11" t="e">
        <f t="shared" ref="A3535:A3598" si="55">B3535&amp;"&amp;"&amp;F3535</f>
        <v>#N/A</v>
      </c>
      <c r="B3535" s="11" t="e">
        <f>VLOOKUP(C3535,'Summation Index'!$A$2:$B$9956,2,FALSE)</f>
        <v>#N/A</v>
      </c>
      <c r="O3535" s="48"/>
      <c r="P3535" s="48"/>
    </row>
    <row r="3536" spans="1:16">
      <c r="A3536" s="11" t="e">
        <f t="shared" si="55"/>
        <v>#N/A</v>
      </c>
      <c r="B3536" s="11" t="e">
        <f>VLOOKUP(C3536,'Summation Index'!$A$2:$B$9956,2,FALSE)</f>
        <v>#N/A</v>
      </c>
      <c r="O3536" s="48"/>
      <c r="P3536" s="48"/>
    </row>
    <row r="3537" spans="1:16">
      <c r="A3537" s="11" t="e">
        <f t="shared" si="55"/>
        <v>#N/A</v>
      </c>
      <c r="B3537" s="11" t="e">
        <f>VLOOKUP(C3537,'Summation Index'!$A$2:$B$9956,2,FALSE)</f>
        <v>#N/A</v>
      </c>
      <c r="O3537" s="48"/>
      <c r="P3537" s="48"/>
    </row>
    <row r="3538" spans="1:16">
      <c r="A3538" s="11" t="e">
        <f t="shared" si="55"/>
        <v>#N/A</v>
      </c>
      <c r="B3538" s="11" t="e">
        <f>VLOOKUP(C3538,'Summation Index'!$A$2:$B$9956,2,FALSE)</f>
        <v>#N/A</v>
      </c>
      <c r="O3538" s="48"/>
      <c r="P3538" s="48"/>
    </row>
    <row r="3539" spans="1:16">
      <c r="A3539" s="11" t="e">
        <f t="shared" si="55"/>
        <v>#N/A</v>
      </c>
      <c r="B3539" s="11" t="e">
        <f>VLOOKUP(C3539,'Summation Index'!$A$2:$B$9956,2,FALSE)</f>
        <v>#N/A</v>
      </c>
      <c r="O3539" s="48"/>
      <c r="P3539" s="48"/>
    </row>
    <row r="3540" spans="1:16">
      <c r="A3540" s="11" t="e">
        <f t="shared" si="55"/>
        <v>#N/A</v>
      </c>
      <c r="B3540" s="11" t="e">
        <f>VLOOKUP(C3540,'Summation Index'!$A$2:$B$9956,2,FALSE)</f>
        <v>#N/A</v>
      </c>
      <c r="O3540" s="48"/>
      <c r="P3540" s="48"/>
    </row>
    <row r="3541" spans="1:16">
      <c r="A3541" s="11" t="e">
        <f t="shared" si="55"/>
        <v>#N/A</v>
      </c>
      <c r="B3541" s="11" t="e">
        <f>VLOOKUP(C3541,'Summation Index'!$A$2:$B$9956,2,FALSE)</f>
        <v>#N/A</v>
      </c>
      <c r="O3541" s="48"/>
      <c r="P3541" s="48"/>
    </row>
    <row r="3542" spans="1:16">
      <c r="A3542" s="11" t="e">
        <f t="shared" si="55"/>
        <v>#N/A</v>
      </c>
      <c r="B3542" s="11" t="e">
        <f>VLOOKUP(C3542,'Summation Index'!$A$2:$B$9956,2,FALSE)</f>
        <v>#N/A</v>
      </c>
      <c r="O3542" s="48"/>
      <c r="P3542" s="48"/>
    </row>
    <row r="3543" spans="1:16">
      <c r="A3543" s="11" t="e">
        <f t="shared" si="55"/>
        <v>#N/A</v>
      </c>
      <c r="B3543" s="11" t="e">
        <f>VLOOKUP(C3543,'Summation Index'!$A$2:$B$9956,2,FALSE)</f>
        <v>#N/A</v>
      </c>
      <c r="O3543" s="48"/>
      <c r="P3543" s="48"/>
    </row>
    <row r="3544" spans="1:16">
      <c r="A3544" s="11" t="e">
        <f t="shared" si="55"/>
        <v>#N/A</v>
      </c>
      <c r="B3544" s="11" t="e">
        <f>VLOOKUP(C3544,'Summation Index'!$A$2:$B$9956,2,FALSE)</f>
        <v>#N/A</v>
      </c>
      <c r="O3544" s="48"/>
      <c r="P3544" s="48"/>
    </row>
    <row r="3545" spans="1:16">
      <c r="A3545" s="11" t="e">
        <f t="shared" si="55"/>
        <v>#N/A</v>
      </c>
      <c r="B3545" s="11" t="e">
        <f>VLOOKUP(C3545,'Summation Index'!$A$2:$B$9956,2,FALSE)</f>
        <v>#N/A</v>
      </c>
      <c r="O3545" s="48"/>
      <c r="P3545" s="48"/>
    </row>
    <row r="3546" spans="1:16">
      <c r="A3546" s="11" t="e">
        <f t="shared" si="55"/>
        <v>#N/A</v>
      </c>
      <c r="B3546" s="11" t="e">
        <f>VLOOKUP(C3546,'Summation Index'!$A$2:$B$9956,2,FALSE)</f>
        <v>#N/A</v>
      </c>
      <c r="O3546" s="48"/>
      <c r="P3546" s="48"/>
    </row>
    <row r="3547" spans="1:16">
      <c r="A3547" s="11" t="e">
        <f t="shared" si="55"/>
        <v>#N/A</v>
      </c>
      <c r="B3547" s="11" t="e">
        <f>VLOOKUP(C3547,'Summation Index'!$A$2:$B$9956,2,FALSE)</f>
        <v>#N/A</v>
      </c>
      <c r="O3547" s="48"/>
      <c r="P3547" s="48"/>
    </row>
    <row r="3548" spans="1:16">
      <c r="A3548" s="11" t="e">
        <f t="shared" si="55"/>
        <v>#N/A</v>
      </c>
      <c r="B3548" s="11" t="e">
        <f>VLOOKUP(C3548,'Summation Index'!$A$2:$B$9956,2,FALSE)</f>
        <v>#N/A</v>
      </c>
      <c r="O3548" s="48"/>
      <c r="P3548" s="48"/>
    </row>
    <row r="3549" spans="1:16">
      <c r="A3549" s="11" t="e">
        <f t="shared" si="55"/>
        <v>#N/A</v>
      </c>
      <c r="B3549" s="11" t="e">
        <f>VLOOKUP(C3549,'Summation Index'!$A$2:$B$9956,2,FALSE)</f>
        <v>#N/A</v>
      </c>
      <c r="O3549" s="48"/>
      <c r="P3549" s="48"/>
    </row>
    <row r="3550" spans="1:16">
      <c r="A3550" s="11" t="e">
        <f t="shared" si="55"/>
        <v>#N/A</v>
      </c>
      <c r="B3550" s="11" t="e">
        <f>VLOOKUP(C3550,'Summation Index'!$A$2:$B$9956,2,FALSE)</f>
        <v>#N/A</v>
      </c>
      <c r="O3550" s="48"/>
      <c r="P3550" s="48"/>
    </row>
    <row r="3551" spans="1:16">
      <c r="A3551" s="11" t="e">
        <f t="shared" si="55"/>
        <v>#N/A</v>
      </c>
      <c r="B3551" s="11" t="e">
        <f>VLOOKUP(C3551,'Summation Index'!$A$2:$B$9956,2,FALSE)</f>
        <v>#N/A</v>
      </c>
      <c r="O3551" s="48"/>
      <c r="P3551" s="48"/>
    </row>
    <row r="3552" spans="1:16">
      <c r="A3552" s="11" t="e">
        <f t="shared" si="55"/>
        <v>#N/A</v>
      </c>
      <c r="B3552" s="11" t="e">
        <f>VLOOKUP(C3552,'Summation Index'!$A$2:$B$9956,2,FALSE)</f>
        <v>#N/A</v>
      </c>
      <c r="O3552" s="48"/>
      <c r="P3552" s="48"/>
    </row>
    <row r="3553" spans="1:16">
      <c r="A3553" s="11" t="e">
        <f t="shared" si="55"/>
        <v>#N/A</v>
      </c>
      <c r="B3553" s="11" t="e">
        <f>VLOOKUP(C3553,'Summation Index'!$A$2:$B$9956,2,FALSE)</f>
        <v>#N/A</v>
      </c>
      <c r="O3553" s="48"/>
      <c r="P3553" s="48"/>
    </row>
    <row r="3554" spans="1:16">
      <c r="A3554" s="11" t="e">
        <f t="shared" si="55"/>
        <v>#N/A</v>
      </c>
      <c r="B3554" s="11" t="e">
        <f>VLOOKUP(C3554,'Summation Index'!$A$2:$B$9956,2,FALSE)</f>
        <v>#N/A</v>
      </c>
      <c r="O3554" s="48"/>
      <c r="P3554" s="48"/>
    </row>
    <row r="3555" spans="1:16">
      <c r="A3555" s="11" t="e">
        <f t="shared" si="55"/>
        <v>#N/A</v>
      </c>
      <c r="B3555" s="11" t="e">
        <f>VLOOKUP(C3555,'Summation Index'!$A$2:$B$9956,2,FALSE)</f>
        <v>#N/A</v>
      </c>
      <c r="O3555" s="48"/>
      <c r="P3555" s="48"/>
    </row>
    <row r="3556" spans="1:16">
      <c r="A3556" s="11" t="e">
        <f t="shared" si="55"/>
        <v>#N/A</v>
      </c>
      <c r="B3556" s="11" t="e">
        <f>VLOOKUP(C3556,'Summation Index'!$A$2:$B$9956,2,FALSE)</f>
        <v>#N/A</v>
      </c>
      <c r="O3556" s="48"/>
      <c r="P3556" s="48"/>
    </row>
    <row r="3557" spans="1:16">
      <c r="A3557" s="11" t="e">
        <f t="shared" si="55"/>
        <v>#N/A</v>
      </c>
      <c r="B3557" s="11" t="e">
        <f>VLOOKUP(C3557,'Summation Index'!$A$2:$B$9956,2,FALSE)</f>
        <v>#N/A</v>
      </c>
      <c r="O3557" s="48"/>
      <c r="P3557" s="48"/>
    </row>
    <row r="3558" spans="1:16">
      <c r="A3558" s="11" t="e">
        <f t="shared" si="55"/>
        <v>#N/A</v>
      </c>
      <c r="B3558" s="11" t="e">
        <f>VLOOKUP(C3558,'Summation Index'!$A$2:$B$9956,2,FALSE)</f>
        <v>#N/A</v>
      </c>
      <c r="O3558" s="48"/>
      <c r="P3558" s="48"/>
    </row>
    <row r="3559" spans="1:16">
      <c r="A3559" s="11" t="e">
        <f t="shared" si="55"/>
        <v>#N/A</v>
      </c>
      <c r="B3559" s="11" t="e">
        <f>VLOOKUP(C3559,'Summation Index'!$A$2:$B$9956,2,FALSE)</f>
        <v>#N/A</v>
      </c>
      <c r="O3559" s="48"/>
      <c r="P3559" s="48"/>
    </row>
    <row r="3560" spans="1:16">
      <c r="A3560" s="11" t="e">
        <f t="shared" si="55"/>
        <v>#N/A</v>
      </c>
      <c r="B3560" s="11" t="e">
        <f>VLOOKUP(C3560,'Summation Index'!$A$2:$B$9956,2,FALSE)</f>
        <v>#N/A</v>
      </c>
      <c r="O3560" s="48"/>
      <c r="P3560" s="48"/>
    </row>
    <row r="3561" spans="1:16">
      <c r="A3561" s="11" t="e">
        <f t="shared" si="55"/>
        <v>#N/A</v>
      </c>
      <c r="B3561" s="11" t="e">
        <f>VLOOKUP(C3561,'Summation Index'!$A$2:$B$9956,2,FALSE)</f>
        <v>#N/A</v>
      </c>
      <c r="O3561" s="48"/>
      <c r="P3561" s="48"/>
    </row>
    <row r="3562" spans="1:16">
      <c r="A3562" s="11" t="e">
        <f t="shared" si="55"/>
        <v>#N/A</v>
      </c>
      <c r="B3562" s="11" t="e">
        <f>VLOOKUP(C3562,'Summation Index'!$A$2:$B$9956,2,FALSE)</f>
        <v>#N/A</v>
      </c>
      <c r="O3562" s="48"/>
      <c r="P3562" s="48"/>
    </row>
    <row r="3563" spans="1:16">
      <c r="A3563" s="11" t="e">
        <f t="shared" si="55"/>
        <v>#N/A</v>
      </c>
      <c r="B3563" s="11" t="e">
        <f>VLOOKUP(C3563,'Summation Index'!$A$2:$B$9956,2,FALSE)</f>
        <v>#N/A</v>
      </c>
      <c r="O3563" s="48"/>
      <c r="P3563" s="48"/>
    </row>
    <row r="3564" spans="1:16">
      <c r="A3564" s="11" t="e">
        <f t="shared" si="55"/>
        <v>#N/A</v>
      </c>
      <c r="B3564" s="11" t="e">
        <f>VLOOKUP(C3564,'Summation Index'!$A$2:$B$9956,2,FALSE)</f>
        <v>#N/A</v>
      </c>
      <c r="O3564" s="48"/>
      <c r="P3564" s="48"/>
    </row>
    <row r="3565" spans="1:16">
      <c r="A3565" s="11" t="e">
        <f t="shared" si="55"/>
        <v>#N/A</v>
      </c>
      <c r="B3565" s="11" t="e">
        <f>VLOOKUP(C3565,'Summation Index'!$A$2:$B$9956,2,FALSE)</f>
        <v>#N/A</v>
      </c>
      <c r="O3565" s="48"/>
      <c r="P3565" s="48"/>
    </row>
    <row r="3566" spans="1:16">
      <c r="A3566" s="11" t="e">
        <f t="shared" si="55"/>
        <v>#N/A</v>
      </c>
      <c r="B3566" s="11" t="e">
        <f>VLOOKUP(C3566,'Summation Index'!$A$2:$B$9956,2,FALSE)</f>
        <v>#N/A</v>
      </c>
      <c r="O3566" s="48"/>
      <c r="P3566" s="48"/>
    </row>
    <row r="3567" spans="1:16">
      <c r="A3567" s="11" t="e">
        <f t="shared" si="55"/>
        <v>#N/A</v>
      </c>
      <c r="B3567" s="11" t="e">
        <f>VLOOKUP(C3567,'Summation Index'!$A$2:$B$9956,2,FALSE)</f>
        <v>#N/A</v>
      </c>
      <c r="O3567" s="48"/>
      <c r="P3567" s="48"/>
    </row>
    <row r="3568" spans="1:16">
      <c r="A3568" s="11" t="e">
        <f t="shared" si="55"/>
        <v>#N/A</v>
      </c>
      <c r="B3568" s="11" t="e">
        <f>VLOOKUP(C3568,'Summation Index'!$A$2:$B$9956,2,FALSE)</f>
        <v>#N/A</v>
      </c>
      <c r="O3568" s="48"/>
      <c r="P3568" s="48"/>
    </row>
    <row r="3569" spans="1:16">
      <c r="A3569" s="11" t="e">
        <f t="shared" si="55"/>
        <v>#N/A</v>
      </c>
      <c r="B3569" s="11" t="e">
        <f>VLOOKUP(C3569,'Summation Index'!$A$2:$B$9956,2,FALSE)</f>
        <v>#N/A</v>
      </c>
      <c r="O3569" s="48"/>
      <c r="P3569" s="48"/>
    </row>
    <row r="3570" spans="1:16">
      <c r="A3570" s="11" t="e">
        <f t="shared" si="55"/>
        <v>#N/A</v>
      </c>
      <c r="B3570" s="11" t="e">
        <f>VLOOKUP(C3570,'Summation Index'!$A$2:$B$9956,2,FALSE)</f>
        <v>#N/A</v>
      </c>
      <c r="O3570" s="48"/>
      <c r="P3570" s="48"/>
    </row>
    <row r="3571" spans="1:16">
      <c r="A3571" s="11" t="e">
        <f t="shared" si="55"/>
        <v>#N/A</v>
      </c>
      <c r="B3571" s="11" t="e">
        <f>VLOOKUP(C3571,'Summation Index'!$A$2:$B$9956,2,FALSE)</f>
        <v>#N/A</v>
      </c>
      <c r="O3571" s="48"/>
      <c r="P3571" s="48"/>
    </row>
    <row r="3572" spans="1:16">
      <c r="A3572" s="11" t="e">
        <f t="shared" si="55"/>
        <v>#N/A</v>
      </c>
      <c r="B3572" s="11" t="e">
        <f>VLOOKUP(C3572,'Summation Index'!$A$2:$B$9956,2,FALSE)</f>
        <v>#N/A</v>
      </c>
      <c r="O3572" s="48"/>
      <c r="P3572" s="48"/>
    </row>
    <row r="3573" spans="1:16">
      <c r="A3573" s="11" t="e">
        <f t="shared" si="55"/>
        <v>#N/A</v>
      </c>
      <c r="B3573" s="11" t="e">
        <f>VLOOKUP(C3573,'Summation Index'!$A$2:$B$9956,2,FALSE)</f>
        <v>#N/A</v>
      </c>
      <c r="O3573" s="48"/>
      <c r="P3573" s="48"/>
    </row>
    <row r="3574" spans="1:16">
      <c r="A3574" s="11" t="e">
        <f t="shared" si="55"/>
        <v>#N/A</v>
      </c>
      <c r="B3574" s="11" t="e">
        <f>VLOOKUP(C3574,'Summation Index'!$A$2:$B$9956,2,FALSE)</f>
        <v>#N/A</v>
      </c>
      <c r="O3574" s="48"/>
      <c r="P3574" s="48"/>
    </row>
    <row r="3575" spans="1:16">
      <c r="A3575" s="11" t="e">
        <f t="shared" si="55"/>
        <v>#N/A</v>
      </c>
      <c r="B3575" s="11" t="e">
        <f>VLOOKUP(C3575,'Summation Index'!$A$2:$B$9956,2,FALSE)</f>
        <v>#N/A</v>
      </c>
      <c r="O3575" s="48"/>
      <c r="P3575" s="48"/>
    </row>
    <row r="3576" spans="1:16">
      <c r="A3576" s="11" t="e">
        <f t="shared" si="55"/>
        <v>#N/A</v>
      </c>
      <c r="B3576" s="11" t="e">
        <f>VLOOKUP(C3576,'Summation Index'!$A$2:$B$9956,2,FALSE)</f>
        <v>#N/A</v>
      </c>
      <c r="O3576" s="48"/>
      <c r="P3576" s="48"/>
    </row>
    <row r="3577" spans="1:16">
      <c r="A3577" s="11" t="e">
        <f t="shared" si="55"/>
        <v>#N/A</v>
      </c>
      <c r="B3577" s="11" t="e">
        <f>VLOOKUP(C3577,'Summation Index'!$A$2:$B$9956,2,FALSE)</f>
        <v>#N/A</v>
      </c>
      <c r="O3577" s="48"/>
      <c r="P3577" s="48"/>
    </row>
    <row r="3578" spans="1:16">
      <c r="A3578" s="11" t="e">
        <f t="shared" si="55"/>
        <v>#N/A</v>
      </c>
      <c r="B3578" s="11" t="e">
        <f>VLOOKUP(C3578,'Summation Index'!$A$2:$B$9956,2,FALSE)</f>
        <v>#N/A</v>
      </c>
      <c r="O3578" s="48"/>
      <c r="P3578" s="48"/>
    </row>
    <row r="3579" spans="1:16">
      <c r="A3579" s="11" t="e">
        <f t="shared" si="55"/>
        <v>#N/A</v>
      </c>
      <c r="B3579" s="11" t="e">
        <f>VLOOKUP(C3579,'Summation Index'!$A$2:$B$9956,2,FALSE)</f>
        <v>#N/A</v>
      </c>
      <c r="O3579" s="48"/>
      <c r="P3579" s="48"/>
    </row>
    <row r="3580" spans="1:16">
      <c r="A3580" s="11" t="e">
        <f t="shared" si="55"/>
        <v>#N/A</v>
      </c>
      <c r="B3580" s="11" t="e">
        <f>VLOOKUP(C3580,'Summation Index'!$A$2:$B$9956,2,FALSE)</f>
        <v>#N/A</v>
      </c>
      <c r="O3580" s="48"/>
      <c r="P3580" s="48"/>
    </row>
    <row r="3581" spans="1:16">
      <c r="A3581" s="11" t="e">
        <f t="shared" si="55"/>
        <v>#N/A</v>
      </c>
      <c r="B3581" s="11" t="e">
        <f>VLOOKUP(C3581,'Summation Index'!$A$2:$B$9956,2,FALSE)</f>
        <v>#N/A</v>
      </c>
      <c r="O3581" s="48"/>
      <c r="P3581" s="48"/>
    </row>
    <row r="3582" spans="1:16">
      <c r="A3582" s="11" t="e">
        <f t="shared" si="55"/>
        <v>#N/A</v>
      </c>
      <c r="B3582" s="11" t="e">
        <f>VLOOKUP(C3582,'Summation Index'!$A$2:$B$9956,2,FALSE)</f>
        <v>#N/A</v>
      </c>
      <c r="O3582" s="48"/>
      <c r="P3582" s="48"/>
    </row>
    <row r="3583" spans="1:16">
      <c r="A3583" s="11" t="e">
        <f t="shared" si="55"/>
        <v>#N/A</v>
      </c>
      <c r="B3583" s="11" t="e">
        <f>VLOOKUP(C3583,'Summation Index'!$A$2:$B$9956,2,FALSE)</f>
        <v>#N/A</v>
      </c>
      <c r="O3583" s="48"/>
      <c r="P3583" s="48"/>
    </row>
    <row r="3584" spans="1:16">
      <c r="A3584" s="11" t="e">
        <f t="shared" si="55"/>
        <v>#N/A</v>
      </c>
      <c r="B3584" s="11" t="e">
        <f>VLOOKUP(C3584,'Summation Index'!$A$2:$B$9956,2,FALSE)</f>
        <v>#N/A</v>
      </c>
      <c r="O3584" s="48"/>
      <c r="P3584" s="48"/>
    </row>
    <row r="3585" spans="1:16">
      <c r="A3585" s="11" t="e">
        <f t="shared" si="55"/>
        <v>#N/A</v>
      </c>
      <c r="B3585" s="11" t="e">
        <f>VLOOKUP(C3585,'Summation Index'!$A$2:$B$9956,2,FALSE)</f>
        <v>#N/A</v>
      </c>
      <c r="O3585" s="48"/>
      <c r="P3585" s="48"/>
    </row>
    <row r="3586" spans="1:16">
      <c r="A3586" s="11" t="e">
        <f t="shared" si="55"/>
        <v>#N/A</v>
      </c>
      <c r="B3586" s="11" t="e">
        <f>VLOOKUP(C3586,'Summation Index'!$A$2:$B$9956,2,FALSE)</f>
        <v>#N/A</v>
      </c>
      <c r="O3586" s="48"/>
      <c r="P3586" s="48"/>
    </row>
    <row r="3587" spans="1:16">
      <c r="A3587" s="11" t="e">
        <f t="shared" si="55"/>
        <v>#N/A</v>
      </c>
      <c r="B3587" s="11" t="e">
        <f>VLOOKUP(C3587,'Summation Index'!$A$2:$B$9956,2,FALSE)</f>
        <v>#N/A</v>
      </c>
      <c r="O3587" s="48"/>
      <c r="P3587" s="48"/>
    </row>
    <row r="3588" spans="1:16">
      <c r="A3588" s="11" t="e">
        <f t="shared" si="55"/>
        <v>#N/A</v>
      </c>
      <c r="B3588" s="11" t="e">
        <f>VLOOKUP(C3588,'Summation Index'!$A$2:$B$9956,2,FALSE)</f>
        <v>#N/A</v>
      </c>
      <c r="O3588" s="48"/>
      <c r="P3588" s="48"/>
    </row>
    <row r="3589" spans="1:16">
      <c r="A3589" s="11" t="e">
        <f t="shared" si="55"/>
        <v>#N/A</v>
      </c>
      <c r="B3589" s="11" t="e">
        <f>VLOOKUP(C3589,'Summation Index'!$A$2:$B$9956,2,FALSE)</f>
        <v>#N/A</v>
      </c>
      <c r="O3589" s="48"/>
      <c r="P3589" s="48"/>
    </row>
    <row r="3590" spans="1:16">
      <c r="A3590" s="11" t="e">
        <f t="shared" si="55"/>
        <v>#N/A</v>
      </c>
      <c r="B3590" s="11" t="e">
        <f>VLOOKUP(C3590,'Summation Index'!$A$2:$B$9956,2,FALSE)</f>
        <v>#N/A</v>
      </c>
      <c r="O3590" s="48"/>
      <c r="P3590" s="48"/>
    </row>
    <row r="3591" spans="1:16">
      <c r="A3591" s="11" t="e">
        <f t="shared" si="55"/>
        <v>#N/A</v>
      </c>
      <c r="B3591" s="11" t="e">
        <f>VLOOKUP(C3591,'Summation Index'!$A$2:$B$9956,2,FALSE)</f>
        <v>#N/A</v>
      </c>
      <c r="O3591" s="48"/>
      <c r="P3591" s="48"/>
    </row>
    <row r="3592" spans="1:16">
      <c r="A3592" s="11" t="e">
        <f t="shared" si="55"/>
        <v>#N/A</v>
      </c>
      <c r="B3592" s="11" t="e">
        <f>VLOOKUP(C3592,'Summation Index'!$A$2:$B$9956,2,FALSE)</f>
        <v>#N/A</v>
      </c>
      <c r="O3592" s="48"/>
      <c r="P3592" s="48"/>
    </row>
    <row r="3593" spans="1:16">
      <c r="A3593" s="11" t="e">
        <f t="shared" si="55"/>
        <v>#N/A</v>
      </c>
      <c r="B3593" s="11" t="e">
        <f>VLOOKUP(C3593,'Summation Index'!$A$2:$B$9956,2,FALSE)</f>
        <v>#N/A</v>
      </c>
      <c r="O3593" s="48"/>
      <c r="P3593" s="48"/>
    </row>
    <row r="3594" spans="1:16">
      <c r="A3594" s="11" t="e">
        <f t="shared" si="55"/>
        <v>#N/A</v>
      </c>
      <c r="B3594" s="11" t="e">
        <f>VLOOKUP(C3594,'Summation Index'!$A$2:$B$9956,2,FALSE)</f>
        <v>#N/A</v>
      </c>
      <c r="O3594" s="48"/>
      <c r="P3594" s="48"/>
    </row>
    <row r="3595" spans="1:16">
      <c r="A3595" s="11" t="e">
        <f t="shared" si="55"/>
        <v>#N/A</v>
      </c>
      <c r="B3595" s="11" t="e">
        <f>VLOOKUP(C3595,'Summation Index'!$A$2:$B$9956,2,FALSE)</f>
        <v>#N/A</v>
      </c>
      <c r="O3595" s="48"/>
      <c r="P3595" s="48"/>
    </row>
    <row r="3596" spans="1:16">
      <c r="A3596" s="11" t="e">
        <f t="shared" si="55"/>
        <v>#N/A</v>
      </c>
      <c r="B3596" s="11" t="e">
        <f>VLOOKUP(C3596,'Summation Index'!$A$2:$B$9956,2,FALSE)</f>
        <v>#N/A</v>
      </c>
      <c r="O3596" s="48"/>
      <c r="P3596" s="48"/>
    </row>
    <row r="3597" spans="1:16">
      <c r="A3597" s="11" t="e">
        <f t="shared" si="55"/>
        <v>#N/A</v>
      </c>
      <c r="B3597" s="11" t="e">
        <f>VLOOKUP(C3597,'Summation Index'!$A$2:$B$9956,2,FALSE)</f>
        <v>#N/A</v>
      </c>
      <c r="O3597" s="48"/>
      <c r="P3597" s="48"/>
    </row>
    <row r="3598" spans="1:16">
      <c r="A3598" s="11" t="e">
        <f t="shared" si="55"/>
        <v>#N/A</v>
      </c>
      <c r="B3598" s="11" t="e">
        <f>VLOOKUP(C3598,'Summation Index'!$A$2:$B$9956,2,FALSE)</f>
        <v>#N/A</v>
      </c>
      <c r="O3598" s="48"/>
      <c r="P3598" s="48"/>
    </row>
    <row r="3599" spans="1:16">
      <c r="A3599" s="11" t="e">
        <f t="shared" ref="A3599:A3662" si="56">B3599&amp;"&amp;"&amp;F3599</f>
        <v>#N/A</v>
      </c>
      <c r="B3599" s="11" t="e">
        <f>VLOOKUP(C3599,'Summation Index'!$A$2:$B$9956,2,FALSE)</f>
        <v>#N/A</v>
      </c>
      <c r="O3599" s="48"/>
      <c r="P3599" s="48"/>
    </row>
    <row r="3600" spans="1:16">
      <c r="A3600" s="11" t="e">
        <f t="shared" si="56"/>
        <v>#N/A</v>
      </c>
      <c r="B3600" s="11" t="e">
        <f>VLOOKUP(C3600,'Summation Index'!$A$2:$B$9956,2,FALSE)</f>
        <v>#N/A</v>
      </c>
      <c r="O3600" s="48"/>
      <c r="P3600" s="48"/>
    </row>
    <row r="3601" spans="1:16">
      <c r="A3601" s="11" t="e">
        <f t="shared" si="56"/>
        <v>#N/A</v>
      </c>
      <c r="B3601" s="11" t="e">
        <f>VLOOKUP(C3601,'Summation Index'!$A$2:$B$9956,2,FALSE)</f>
        <v>#N/A</v>
      </c>
      <c r="O3601" s="48"/>
      <c r="P3601" s="48"/>
    </row>
    <row r="3602" spans="1:16">
      <c r="A3602" s="11" t="e">
        <f t="shared" si="56"/>
        <v>#N/A</v>
      </c>
      <c r="B3602" s="11" t="e">
        <f>VLOOKUP(C3602,'Summation Index'!$A$2:$B$9956,2,FALSE)</f>
        <v>#N/A</v>
      </c>
      <c r="O3602" s="48"/>
      <c r="P3602" s="48"/>
    </row>
    <row r="3603" spans="1:16">
      <c r="A3603" s="11" t="e">
        <f t="shared" si="56"/>
        <v>#N/A</v>
      </c>
      <c r="B3603" s="11" t="e">
        <f>VLOOKUP(C3603,'Summation Index'!$A$2:$B$9956,2,FALSE)</f>
        <v>#N/A</v>
      </c>
      <c r="O3603" s="48"/>
      <c r="P3603" s="48"/>
    </row>
    <row r="3604" spans="1:16">
      <c r="A3604" s="11" t="e">
        <f t="shared" si="56"/>
        <v>#N/A</v>
      </c>
      <c r="B3604" s="11" t="e">
        <f>VLOOKUP(C3604,'Summation Index'!$A$2:$B$9956,2,FALSE)</f>
        <v>#N/A</v>
      </c>
      <c r="O3604" s="48"/>
      <c r="P3604" s="48"/>
    </row>
    <row r="3605" spans="1:16">
      <c r="A3605" s="11" t="e">
        <f t="shared" si="56"/>
        <v>#N/A</v>
      </c>
      <c r="B3605" s="11" t="e">
        <f>VLOOKUP(C3605,'Summation Index'!$A$2:$B$9956,2,FALSE)</f>
        <v>#N/A</v>
      </c>
      <c r="O3605" s="48"/>
      <c r="P3605" s="48"/>
    </row>
    <row r="3606" spans="1:16">
      <c r="A3606" s="11" t="e">
        <f t="shared" si="56"/>
        <v>#N/A</v>
      </c>
      <c r="B3606" s="11" t="e">
        <f>VLOOKUP(C3606,'Summation Index'!$A$2:$B$9956,2,FALSE)</f>
        <v>#N/A</v>
      </c>
      <c r="O3606" s="48"/>
      <c r="P3606" s="48"/>
    </row>
    <row r="3607" spans="1:16">
      <c r="A3607" s="11" t="e">
        <f t="shared" si="56"/>
        <v>#N/A</v>
      </c>
      <c r="B3607" s="11" t="e">
        <f>VLOOKUP(C3607,'Summation Index'!$A$2:$B$9956,2,FALSE)</f>
        <v>#N/A</v>
      </c>
      <c r="O3607" s="48"/>
      <c r="P3607" s="48"/>
    </row>
    <row r="3608" spans="1:16">
      <c r="A3608" s="11" t="e">
        <f t="shared" si="56"/>
        <v>#N/A</v>
      </c>
      <c r="B3608" s="11" t="e">
        <f>VLOOKUP(C3608,'Summation Index'!$A$2:$B$9956,2,FALSE)</f>
        <v>#N/A</v>
      </c>
      <c r="O3608" s="48"/>
      <c r="P3608" s="48"/>
    </row>
    <row r="3609" spans="1:16">
      <c r="A3609" s="11" t="e">
        <f t="shared" si="56"/>
        <v>#N/A</v>
      </c>
      <c r="B3609" s="11" t="e">
        <f>VLOOKUP(C3609,'Summation Index'!$A$2:$B$9956,2,FALSE)</f>
        <v>#N/A</v>
      </c>
      <c r="O3609" s="48"/>
      <c r="P3609" s="48"/>
    </row>
    <row r="3610" spans="1:16">
      <c r="A3610" s="11" t="e">
        <f t="shared" si="56"/>
        <v>#N/A</v>
      </c>
      <c r="B3610" s="11" t="e">
        <f>VLOOKUP(C3610,'Summation Index'!$A$2:$B$9956,2,FALSE)</f>
        <v>#N/A</v>
      </c>
      <c r="O3610" s="48"/>
      <c r="P3610" s="48"/>
    </row>
    <row r="3611" spans="1:16">
      <c r="A3611" s="11" t="e">
        <f t="shared" si="56"/>
        <v>#N/A</v>
      </c>
      <c r="B3611" s="11" t="e">
        <f>VLOOKUP(C3611,'Summation Index'!$A$2:$B$9956,2,FALSE)</f>
        <v>#N/A</v>
      </c>
      <c r="O3611" s="48"/>
      <c r="P3611" s="48"/>
    </row>
    <row r="3612" spans="1:16">
      <c r="A3612" s="11" t="e">
        <f t="shared" si="56"/>
        <v>#N/A</v>
      </c>
      <c r="B3612" s="11" t="e">
        <f>VLOOKUP(C3612,'Summation Index'!$A$2:$B$9956,2,FALSE)</f>
        <v>#N/A</v>
      </c>
      <c r="O3612" s="48"/>
      <c r="P3612" s="48"/>
    </row>
    <row r="3613" spans="1:16">
      <c r="A3613" s="11" t="e">
        <f t="shared" si="56"/>
        <v>#N/A</v>
      </c>
      <c r="B3613" s="11" t="e">
        <f>VLOOKUP(C3613,'Summation Index'!$A$2:$B$9956,2,FALSE)</f>
        <v>#N/A</v>
      </c>
      <c r="O3613" s="48"/>
      <c r="P3613" s="48"/>
    </row>
    <row r="3614" spans="1:16">
      <c r="A3614" s="11" t="e">
        <f t="shared" si="56"/>
        <v>#N/A</v>
      </c>
      <c r="B3614" s="11" t="e">
        <f>VLOOKUP(C3614,'Summation Index'!$A$2:$B$9956,2,FALSE)</f>
        <v>#N/A</v>
      </c>
      <c r="O3614" s="48"/>
      <c r="P3614" s="48"/>
    </row>
    <row r="3615" spans="1:16">
      <c r="A3615" s="11" t="e">
        <f t="shared" si="56"/>
        <v>#N/A</v>
      </c>
      <c r="B3615" s="11" t="e">
        <f>VLOOKUP(C3615,'Summation Index'!$A$2:$B$9956,2,FALSE)</f>
        <v>#N/A</v>
      </c>
      <c r="O3615" s="48"/>
      <c r="P3615" s="48"/>
    </row>
    <row r="3616" spans="1:16">
      <c r="A3616" s="11" t="e">
        <f t="shared" si="56"/>
        <v>#N/A</v>
      </c>
      <c r="B3616" s="11" t="e">
        <f>VLOOKUP(C3616,'Summation Index'!$A$2:$B$9956,2,FALSE)</f>
        <v>#N/A</v>
      </c>
      <c r="O3616" s="48"/>
      <c r="P3616" s="48"/>
    </row>
    <row r="3617" spans="1:16">
      <c r="A3617" s="11" t="e">
        <f t="shared" si="56"/>
        <v>#N/A</v>
      </c>
      <c r="B3617" s="11" t="e">
        <f>VLOOKUP(C3617,'Summation Index'!$A$2:$B$9956,2,FALSE)</f>
        <v>#N/A</v>
      </c>
      <c r="O3617" s="48"/>
      <c r="P3617" s="48"/>
    </row>
    <row r="3618" spans="1:16">
      <c r="A3618" s="11" t="e">
        <f t="shared" si="56"/>
        <v>#N/A</v>
      </c>
      <c r="B3618" s="11" t="e">
        <f>VLOOKUP(C3618,'Summation Index'!$A$2:$B$9956,2,FALSE)</f>
        <v>#N/A</v>
      </c>
      <c r="O3618" s="48"/>
      <c r="P3618" s="48"/>
    </row>
    <row r="3619" spans="1:16">
      <c r="A3619" s="11" t="e">
        <f t="shared" si="56"/>
        <v>#N/A</v>
      </c>
      <c r="B3619" s="11" t="e">
        <f>VLOOKUP(C3619,'Summation Index'!$A$2:$B$9956,2,FALSE)</f>
        <v>#N/A</v>
      </c>
      <c r="O3619" s="48"/>
      <c r="P3619" s="48"/>
    </row>
    <row r="3620" spans="1:16">
      <c r="A3620" s="11" t="e">
        <f t="shared" si="56"/>
        <v>#N/A</v>
      </c>
      <c r="B3620" s="11" t="e">
        <f>VLOOKUP(C3620,'Summation Index'!$A$2:$B$9956,2,FALSE)</f>
        <v>#N/A</v>
      </c>
      <c r="O3620" s="48"/>
      <c r="P3620" s="48"/>
    </row>
    <row r="3621" spans="1:16">
      <c r="A3621" s="11" t="e">
        <f t="shared" si="56"/>
        <v>#N/A</v>
      </c>
      <c r="B3621" s="11" t="e">
        <f>VLOOKUP(C3621,'Summation Index'!$A$2:$B$9956,2,FALSE)</f>
        <v>#N/A</v>
      </c>
      <c r="O3621" s="48"/>
      <c r="P3621" s="48"/>
    </row>
    <row r="3622" spans="1:16">
      <c r="A3622" s="11" t="e">
        <f t="shared" si="56"/>
        <v>#N/A</v>
      </c>
      <c r="B3622" s="11" t="e">
        <f>VLOOKUP(C3622,'Summation Index'!$A$2:$B$9956,2,FALSE)</f>
        <v>#N/A</v>
      </c>
      <c r="O3622" s="48"/>
      <c r="P3622" s="48"/>
    </row>
    <row r="3623" spans="1:16">
      <c r="A3623" s="11" t="e">
        <f t="shared" si="56"/>
        <v>#N/A</v>
      </c>
      <c r="B3623" s="11" t="e">
        <f>VLOOKUP(C3623,'Summation Index'!$A$2:$B$9956,2,FALSE)</f>
        <v>#N/A</v>
      </c>
      <c r="O3623" s="48"/>
      <c r="P3623" s="48"/>
    </row>
    <row r="3624" spans="1:16">
      <c r="A3624" s="11" t="e">
        <f t="shared" si="56"/>
        <v>#N/A</v>
      </c>
      <c r="B3624" s="11" t="e">
        <f>VLOOKUP(C3624,'Summation Index'!$A$2:$B$9956,2,FALSE)</f>
        <v>#N/A</v>
      </c>
      <c r="O3624" s="48"/>
      <c r="P3624" s="48"/>
    </row>
    <row r="3625" spans="1:16">
      <c r="A3625" s="11" t="e">
        <f t="shared" si="56"/>
        <v>#N/A</v>
      </c>
      <c r="B3625" s="11" t="e">
        <f>VLOOKUP(C3625,'Summation Index'!$A$2:$B$9956,2,FALSE)</f>
        <v>#N/A</v>
      </c>
      <c r="O3625" s="48"/>
      <c r="P3625" s="48"/>
    </row>
    <row r="3626" spans="1:16">
      <c r="A3626" s="11" t="e">
        <f t="shared" si="56"/>
        <v>#N/A</v>
      </c>
      <c r="B3626" s="11" t="e">
        <f>VLOOKUP(C3626,'Summation Index'!$A$2:$B$9956,2,FALSE)</f>
        <v>#N/A</v>
      </c>
      <c r="O3626" s="48"/>
      <c r="P3626" s="48"/>
    </row>
    <row r="3627" spans="1:16">
      <c r="A3627" s="11" t="e">
        <f t="shared" si="56"/>
        <v>#N/A</v>
      </c>
      <c r="B3627" s="11" t="e">
        <f>VLOOKUP(C3627,'Summation Index'!$A$2:$B$9956,2,FALSE)</f>
        <v>#N/A</v>
      </c>
      <c r="O3627" s="48"/>
      <c r="P3627" s="48"/>
    </row>
    <row r="3628" spans="1:16">
      <c r="A3628" s="11" t="e">
        <f t="shared" si="56"/>
        <v>#N/A</v>
      </c>
      <c r="B3628" s="11" t="e">
        <f>VLOOKUP(C3628,'Summation Index'!$A$2:$B$9956,2,FALSE)</f>
        <v>#N/A</v>
      </c>
      <c r="O3628" s="48"/>
      <c r="P3628" s="48"/>
    </row>
    <row r="3629" spans="1:16">
      <c r="A3629" s="11" t="e">
        <f t="shared" si="56"/>
        <v>#N/A</v>
      </c>
      <c r="B3629" s="11" t="e">
        <f>VLOOKUP(C3629,'Summation Index'!$A$2:$B$9956,2,FALSE)</f>
        <v>#N/A</v>
      </c>
      <c r="O3629" s="48"/>
      <c r="P3629" s="48"/>
    </row>
    <row r="3630" spans="1:16">
      <c r="A3630" s="11" t="e">
        <f t="shared" si="56"/>
        <v>#N/A</v>
      </c>
      <c r="B3630" s="11" t="e">
        <f>VLOOKUP(C3630,'Summation Index'!$A$2:$B$9956,2,FALSE)</f>
        <v>#N/A</v>
      </c>
      <c r="O3630" s="48"/>
      <c r="P3630" s="48"/>
    </row>
    <row r="3631" spans="1:16">
      <c r="A3631" s="11" t="e">
        <f t="shared" si="56"/>
        <v>#N/A</v>
      </c>
      <c r="B3631" s="11" t="e">
        <f>VLOOKUP(C3631,'Summation Index'!$A$2:$B$9956,2,FALSE)</f>
        <v>#N/A</v>
      </c>
      <c r="O3631" s="48"/>
      <c r="P3631" s="48"/>
    </row>
    <row r="3632" spans="1:16">
      <c r="A3632" s="11" t="e">
        <f t="shared" si="56"/>
        <v>#N/A</v>
      </c>
      <c r="B3632" s="11" t="e">
        <f>VLOOKUP(C3632,'Summation Index'!$A$2:$B$9956,2,FALSE)</f>
        <v>#N/A</v>
      </c>
      <c r="O3632" s="48"/>
      <c r="P3632" s="48"/>
    </row>
    <row r="3633" spans="1:16">
      <c r="A3633" s="11" t="e">
        <f t="shared" si="56"/>
        <v>#N/A</v>
      </c>
      <c r="B3633" s="11" t="e">
        <f>VLOOKUP(C3633,'Summation Index'!$A$2:$B$9956,2,FALSE)</f>
        <v>#N/A</v>
      </c>
      <c r="O3633" s="48"/>
      <c r="P3633" s="48"/>
    </row>
    <row r="3634" spans="1:16">
      <c r="A3634" s="11" t="e">
        <f t="shared" si="56"/>
        <v>#N/A</v>
      </c>
      <c r="B3634" s="11" t="e">
        <f>VLOOKUP(C3634,'Summation Index'!$A$2:$B$9956,2,FALSE)</f>
        <v>#N/A</v>
      </c>
      <c r="O3634" s="48"/>
      <c r="P3634" s="48"/>
    </row>
    <row r="3635" spans="1:16">
      <c r="A3635" s="11" t="e">
        <f t="shared" si="56"/>
        <v>#N/A</v>
      </c>
      <c r="B3635" s="11" t="e">
        <f>VLOOKUP(C3635,'Summation Index'!$A$2:$B$9956,2,FALSE)</f>
        <v>#N/A</v>
      </c>
      <c r="O3635" s="48"/>
      <c r="P3635" s="48"/>
    </row>
    <row r="3636" spans="1:16">
      <c r="A3636" s="11" t="e">
        <f t="shared" si="56"/>
        <v>#N/A</v>
      </c>
      <c r="B3636" s="11" t="e">
        <f>VLOOKUP(C3636,'Summation Index'!$A$2:$B$9956,2,FALSE)</f>
        <v>#N/A</v>
      </c>
      <c r="O3636" s="48"/>
      <c r="P3636" s="48"/>
    </row>
    <row r="3637" spans="1:16">
      <c r="A3637" s="11" t="e">
        <f t="shared" si="56"/>
        <v>#N/A</v>
      </c>
      <c r="B3637" s="11" t="e">
        <f>VLOOKUP(C3637,'Summation Index'!$A$2:$B$9956,2,FALSE)</f>
        <v>#N/A</v>
      </c>
      <c r="O3637" s="48"/>
      <c r="P3637" s="48"/>
    </row>
    <row r="3638" spans="1:16">
      <c r="A3638" s="11" t="e">
        <f t="shared" si="56"/>
        <v>#N/A</v>
      </c>
      <c r="B3638" s="11" t="e">
        <f>VLOOKUP(C3638,'Summation Index'!$A$2:$B$9956,2,FALSE)</f>
        <v>#N/A</v>
      </c>
      <c r="O3638" s="48"/>
      <c r="P3638" s="48"/>
    </row>
    <row r="3639" spans="1:16">
      <c r="A3639" s="11" t="e">
        <f t="shared" si="56"/>
        <v>#N/A</v>
      </c>
      <c r="B3639" s="11" t="e">
        <f>VLOOKUP(C3639,'Summation Index'!$A$2:$B$9956,2,FALSE)</f>
        <v>#N/A</v>
      </c>
      <c r="O3639" s="48"/>
      <c r="P3639" s="48"/>
    </row>
    <row r="3640" spans="1:16">
      <c r="A3640" s="11" t="e">
        <f t="shared" si="56"/>
        <v>#N/A</v>
      </c>
      <c r="B3640" s="11" t="e">
        <f>VLOOKUP(C3640,'Summation Index'!$A$2:$B$9956,2,FALSE)</f>
        <v>#N/A</v>
      </c>
      <c r="O3640" s="48"/>
      <c r="P3640" s="48"/>
    </row>
    <row r="3641" spans="1:16">
      <c r="A3641" s="11" t="e">
        <f t="shared" si="56"/>
        <v>#N/A</v>
      </c>
      <c r="B3641" s="11" t="e">
        <f>VLOOKUP(C3641,'Summation Index'!$A$2:$B$9956,2,FALSE)</f>
        <v>#N/A</v>
      </c>
      <c r="O3641" s="48"/>
      <c r="P3641" s="48"/>
    </row>
    <row r="3642" spans="1:16">
      <c r="A3642" s="11" t="e">
        <f t="shared" si="56"/>
        <v>#N/A</v>
      </c>
      <c r="B3642" s="11" t="e">
        <f>VLOOKUP(C3642,'Summation Index'!$A$2:$B$9956,2,FALSE)</f>
        <v>#N/A</v>
      </c>
      <c r="O3642" s="48"/>
      <c r="P3642" s="48"/>
    </row>
    <row r="3643" spans="1:16">
      <c r="A3643" s="11" t="e">
        <f t="shared" si="56"/>
        <v>#N/A</v>
      </c>
      <c r="B3643" s="11" t="e">
        <f>VLOOKUP(C3643,'Summation Index'!$A$2:$B$9956,2,FALSE)</f>
        <v>#N/A</v>
      </c>
      <c r="O3643" s="48"/>
      <c r="P3643" s="48"/>
    </row>
    <row r="3644" spans="1:16">
      <c r="A3644" s="11" t="e">
        <f t="shared" si="56"/>
        <v>#N/A</v>
      </c>
      <c r="B3644" s="11" t="e">
        <f>VLOOKUP(C3644,'Summation Index'!$A$2:$B$9956,2,FALSE)</f>
        <v>#N/A</v>
      </c>
      <c r="O3644" s="48"/>
      <c r="P3644" s="48"/>
    </row>
    <row r="3645" spans="1:16">
      <c r="A3645" s="11" t="e">
        <f t="shared" si="56"/>
        <v>#N/A</v>
      </c>
      <c r="B3645" s="11" t="e">
        <f>VLOOKUP(C3645,'Summation Index'!$A$2:$B$9956,2,FALSE)</f>
        <v>#N/A</v>
      </c>
      <c r="O3645" s="48"/>
      <c r="P3645" s="48"/>
    </row>
    <row r="3646" spans="1:16">
      <c r="A3646" s="11" t="e">
        <f t="shared" si="56"/>
        <v>#N/A</v>
      </c>
      <c r="B3646" s="11" t="e">
        <f>VLOOKUP(C3646,'Summation Index'!$A$2:$B$9956,2,FALSE)</f>
        <v>#N/A</v>
      </c>
      <c r="O3646" s="48"/>
      <c r="P3646" s="48"/>
    </row>
    <row r="3647" spans="1:16">
      <c r="A3647" s="11" t="e">
        <f t="shared" si="56"/>
        <v>#N/A</v>
      </c>
      <c r="B3647" s="11" t="e">
        <f>VLOOKUP(C3647,'Summation Index'!$A$2:$B$9956,2,FALSE)</f>
        <v>#N/A</v>
      </c>
      <c r="O3647" s="48"/>
      <c r="P3647" s="48"/>
    </row>
    <row r="3648" spans="1:16">
      <c r="A3648" s="11" t="e">
        <f t="shared" si="56"/>
        <v>#N/A</v>
      </c>
      <c r="B3648" s="11" t="e">
        <f>VLOOKUP(C3648,'Summation Index'!$A$2:$B$9956,2,FALSE)</f>
        <v>#N/A</v>
      </c>
      <c r="O3648" s="48"/>
      <c r="P3648" s="48"/>
    </row>
    <row r="3649" spans="1:16">
      <c r="A3649" s="11" t="e">
        <f t="shared" si="56"/>
        <v>#N/A</v>
      </c>
      <c r="B3649" s="11" t="e">
        <f>VLOOKUP(C3649,'Summation Index'!$A$2:$B$9956,2,FALSE)</f>
        <v>#N/A</v>
      </c>
      <c r="O3649" s="48"/>
      <c r="P3649" s="48"/>
    </row>
    <row r="3650" spans="1:16">
      <c r="A3650" s="11" t="e">
        <f t="shared" si="56"/>
        <v>#N/A</v>
      </c>
      <c r="B3650" s="11" t="e">
        <f>VLOOKUP(C3650,'Summation Index'!$A$2:$B$9956,2,FALSE)</f>
        <v>#N/A</v>
      </c>
      <c r="O3650" s="48"/>
      <c r="P3650" s="48"/>
    </row>
    <row r="3651" spans="1:16">
      <c r="A3651" s="11" t="e">
        <f t="shared" si="56"/>
        <v>#N/A</v>
      </c>
      <c r="B3651" s="11" t="e">
        <f>VLOOKUP(C3651,'Summation Index'!$A$2:$B$9956,2,FALSE)</f>
        <v>#N/A</v>
      </c>
      <c r="O3651" s="48"/>
      <c r="P3651" s="48"/>
    </row>
    <row r="3652" spans="1:16">
      <c r="A3652" s="11" t="e">
        <f t="shared" si="56"/>
        <v>#N/A</v>
      </c>
      <c r="B3652" s="11" t="e">
        <f>VLOOKUP(C3652,'Summation Index'!$A$2:$B$9956,2,FALSE)</f>
        <v>#N/A</v>
      </c>
      <c r="O3652" s="48"/>
      <c r="P3652" s="48"/>
    </row>
    <row r="3653" spans="1:16">
      <c r="A3653" s="11" t="e">
        <f t="shared" si="56"/>
        <v>#N/A</v>
      </c>
      <c r="B3653" s="11" t="e">
        <f>VLOOKUP(C3653,'Summation Index'!$A$2:$B$9956,2,FALSE)</f>
        <v>#N/A</v>
      </c>
      <c r="O3653" s="48"/>
      <c r="P3653" s="48"/>
    </row>
    <row r="3654" spans="1:16">
      <c r="A3654" s="11" t="e">
        <f t="shared" si="56"/>
        <v>#N/A</v>
      </c>
      <c r="B3654" s="11" t="e">
        <f>VLOOKUP(C3654,'Summation Index'!$A$2:$B$9956,2,FALSE)</f>
        <v>#N/A</v>
      </c>
      <c r="O3654" s="48"/>
      <c r="P3654" s="48"/>
    </row>
    <row r="3655" spans="1:16">
      <c r="A3655" s="11" t="e">
        <f t="shared" si="56"/>
        <v>#N/A</v>
      </c>
      <c r="B3655" s="11" t="e">
        <f>VLOOKUP(C3655,'Summation Index'!$A$2:$B$9956,2,FALSE)</f>
        <v>#N/A</v>
      </c>
      <c r="O3655" s="48"/>
      <c r="P3655" s="48"/>
    </row>
    <row r="3656" spans="1:16">
      <c r="A3656" s="11" t="e">
        <f t="shared" si="56"/>
        <v>#N/A</v>
      </c>
      <c r="B3656" s="11" t="e">
        <f>VLOOKUP(C3656,'Summation Index'!$A$2:$B$9956,2,FALSE)</f>
        <v>#N/A</v>
      </c>
      <c r="O3656" s="48"/>
      <c r="P3656" s="48"/>
    </row>
    <row r="3657" spans="1:16">
      <c r="A3657" s="11" t="e">
        <f t="shared" si="56"/>
        <v>#N/A</v>
      </c>
      <c r="B3657" s="11" t="e">
        <f>VLOOKUP(C3657,'Summation Index'!$A$2:$B$9956,2,FALSE)</f>
        <v>#N/A</v>
      </c>
      <c r="O3657" s="48"/>
      <c r="P3657" s="48"/>
    </row>
    <row r="3658" spans="1:16">
      <c r="A3658" s="11" t="e">
        <f t="shared" si="56"/>
        <v>#N/A</v>
      </c>
      <c r="B3658" s="11" t="e">
        <f>VLOOKUP(C3658,'Summation Index'!$A$2:$B$9956,2,FALSE)</f>
        <v>#N/A</v>
      </c>
      <c r="O3658" s="48"/>
      <c r="P3658" s="48"/>
    </row>
    <row r="3659" spans="1:16">
      <c r="A3659" s="11" t="e">
        <f t="shared" si="56"/>
        <v>#N/A</v>
      </c>
      <c r="B3659" s="11" t="e">
        <f>VLOOKUP(C3659,'Summation Index'!$A$2:$B$9956,2,FALSE)</f>
        <v>#N/A</v>
      </c>
      <c r="O3659" s="48"/>
      <c r="P3659" s="48"/>
    </row>
    <row r="3660" spans="1:16">
      <c r="A3660" s="11" t="e">
        <f t="shared" si="56"/>
        <v>#N/A</v>
      </c>
      <c r="B3660" s="11" t="e">
        <f>VLOOKUP(C3660,'Summation Index'!$A$2:$B$9956,2,FALSE)</f>
        <v>#N/A</v>
      </c>
      <c r="O3660" s="48"/>
      <c r="P3660" s="48"/>
    </row>
    <row r="3661" spans="1:16">
      <c r="A3661" s="11" t="e">
        <f t="shared" si="56"/>
        <v>#N/A</v>
      </c>
      <c r="B3661" s="11" t="e">
        <f>VLOOKUP(C3661,'Summation Index'!$A$2:$B$9956,2,FALSE)</f>
        <v>#N/A</v>
      </c>
      <c r="O3661" s="48"/>
      <c r="P3661" s="48"/>
    </row>
    <row r="3662" spans="1:16">
      <c r="A3662" s="11" t="e">
        <f t="shared" si="56"/>
        <v>#N/A</v>
      </c>
      <c r="B3662" s="11" t="e">
        <f>VLOOKUP(C3662,'Summation Index'!$A$2:$B$9956,2,FALSE)</f>
        <v>#N/A</v>
      </c>
      <c r="O3662" s="48"/>
      <c r="P3662" s="48"/>
    </row>
    <row r="3663" spans="1:16">
      <c r="A3663" s="11" t="e">
        <f t="shared" ref="A3663:A3726" si="57">B3663&amp;"&amp;"&amp;F3663</f>
        <v>#N/A</v>
      </c>
      <c r="B3663" s="11" t="e">
        <f>VLOOKUP(C3663,'Summation Index'!$A$2:$B$9956,2,FALSE)</f>
        <v>#N/A</v>
      </c>
      <c r="O3663" s="48"/>
      <c r="P3663" s="48"/>
    </row>
    <row r="3664" spans="1:16">
      <c r="A3664" s="11" t="e">
        <f t="shared" si="57"/>
        <v>#N/A</v>
      </c>
      <c r="B3664" s="11" t="e">
        <f>VLOOKUP(C3664,'Summation Index'!$A$2:$B$9956,2,FALSE)</f>
        <v>#N/A</v>
      </c>
      <c r="O3664" s="48"/>
      <c r="P3664" s="48"/>
    </row>
    <row r="3665" spans="1:16">
      <c r="A3665" s="11" t="e">
        <f t="shared" si="57"/>
        <v>#N/A</v>
      </c>
      <c r="B3665" s="11" t="e">
        <f>VLOOKUP(C3665,'Summation Index'!$A$2:$B$9956,2,FALSE)</f>
        <v>#N/A</v>
      </c>
      <c r="O3665" s="48"/>
      <c r="P3665" s="48"/>
    </row>
    <row r="3666" spans="1:16">
      <c r="A3666" s="11" t="e">
        <f t="shared" si="57"/>
        <v>#N/A</v>
      </c>
      <c r="B3666" s="11" t="e">
        <f>VLOOKUP(C3666,'Summation Index'!$A$2:$B$9956,2,FALSE)</f>
        <v>#N/A</v>
      </c>
      <c r="O3666" s="48"/>
      <c r="P3666" s="48"/>
    </row>
    <row r="3667" spans="1:16">
      <c r="A3667" s="11" t="e">
        <f t="shared" si="57"/>
        <v>#N/A</v>
      </c>
      <c r="B3667" s="11" t="e">
        <f>VLOOKUP(C3667,'Summation Index'!$A$2:$B$9956,2,FALSE)</f>
        <v>#N/A</v>
      </c>
      <c r="O3667" s="48"/>
      <c r="P3667" s="48"/>
    </row>
    <row r="3668" spans="1:16">
      <c r="A3668" s="11" t="e">
        <f t="shared" si="57"/>
        <v>#N/A</v>
      </c>
      <c r="B3668" s="11" t="e">
        <f>VLOOKUP(C3668,'Summation Index'!$A$2:$B$9956,2,FALSE)</f>
        <v>#N/A</v>
      </c>
      <c r="O3668" s="48"/>
      <c r="P3668" s="48"/>
    </row>
    <row r="3669" spans="1:16">
      <c r="A3669" s="11" t="e">
        <f t="shared" si="57"/>
        <v>#N/A</v>
      </c>
      <c r="B3669" s="11" t="e">
        <f>VLOOKUP(C3669,'Summation Index'!$A$2:$B$9956,2,FALSE)</f>
        <v>#N/A</v>
      </c>
      <c r="O3669" s="48"/>
      <c r="P3669" s="48"/>
    </row>
    <row r="3670" spans="1:16">
      <c r="A3670" s="11" t="e">
        <f t="shared" si="57"/>
        <v>#N/A</v>
      </c>
      <c r="B3670" s="11" t="e">
        <f>VLOOKUP(C3670,'Summation Index'!$A$2:$B$9956,2,FALSE)</f>
        <v>#N/A</v>
      </c>
      <c r="O3670" s="48"/>
      <c r="P3670" s="48"/>
    </row>
    <row r="3671" spans="1:16">
      <c r="A3671" s="11" t="e">
        <f t="shared" si="57"/>
        <v>#N/A</v>
      </c>
      <c r="B3671" s="11" t="e">
        <f>VLOOKUP(C3671,'Summation Index'!$A$2:$B$9956,2,FALSE)</f>
        <v>#N/A</v>
      </c>
      <c r="O3671" s="48"/>
      <c r="P3671" s="48"/>
    </row>
    <row r="3672" spans="1:16">
      <c r="A3672" s="11" t="e">
        <f t="shared" si="57"/>
        <v>#N/A</v>
      </c>
      <c r="B3672" s="11" t="e">
        <f>VLOOKUP(C3672,'Summation Index'!$A$2:$B$9956,2,FALSE)</f>
        <v>#N/A</v>
      </c>
      <c r="O3672" s="48"/>
      <c r="P3672" s="48"/>
    </row>
    <row r="3673" spans="1:16">
      <c r="A3673" s="11" t="e">
        <f t="shared" si="57"/>
        <v>#N/A</v>
      </c>
      <c r="B3673" s="11" t="e">
        <f>VLOOKUP(C3673,'Summation Index'!$A$2:$B$9956,2,FALSE)</f>
        <v>#N/A</v>
      </c>
      <c r="O3673" s="48"/>
      <c r="P3673" s="48"/>
    </row>
    <row r="3674" spans="1:16">
      <c r="A3674" s="11" t="e">
        <f t="shared" si="57"/>
        <v>#N/A</v>
      </c>
      <c r="B3674" s="11" t="e">
        <f>VLOOKUP(C3674,'Summation Index'!$A$2:$B$9956,2,FALSE)</f>
        <v>#N/A</v>
      </c>
      <c r="O3674" s="48"/>
      <c r="P3674" s="48"/>
    </row>
    <row r="3675" spans="1:16">
      <c r="A3675" s="11" t="e">
        <f t="shared" si="57"/>
        <v>#N/A</v>
      </c>
      <c r="B3675" s="11" t="e">
        <f>VLOOKUP(C3675,'Summation Index'!$A$2:$B$9956,2,FALSE)</f>
        <v>#N/A</v>
      </c>
      <c r="O3675" s="48"/>
      <c r="P3675" s="48"/>
    </row>
    <row r="3676" spans="1:16">
      <c r="A3676" s="11" t="e">
        <f t="shared" si="57"/>
        <v>#N/A</v>
      </c>
      <c r="B3676" s="11" t="e">
        <f>VLOOKUP(C3676,'Summation Index'!$A$2:$B$9956,2,FALSE)</f>
        <v>#N/A</v>
      </c>
      <c r="O3676" s="48"/>
      <c r="P3676" s="48"/>
    </row>
    <row r="3677" spans="1:16">
      <c r="A3677" s="11" t="e">
        <f t="shared" si="57"/>
        <v>#N/A</v>
      </c>
      <c r="B3677" s="11" t="e">
        <f>VLOOKUP(C3677,'Summation Index'!$A$2:$B$9956,2,FALSE)</f>
        <v>#N/A</v>
      </c>
      <c r="O3677" s="48"/>
      <c r="P3677" s="48"/>
    </row>
    <row r="3678" spans="1:16">
      <c r="A3678" s="11" t="e">
        <f t="shared" si="57"/>
        <v>#N/A</v>
      </c>
      <c r="B3678" s="11" t="e">
        <f>VLOOKUP(C3678,'Summation Index'!$A$2:$B$9956,2,FALSE)</f>
        <v>#N/A</v>
      </c>
      <c r="O3678" s="48"/>
      <c r="P3678" s="48"/>
    </row>
    <row r="3679" spans="1:16">
      <c r="A3679" s="11" t="e">
        <f t="shared" si="57"/>
        <v>#N/A</v>
      </c>
      <c r="B3679" s="11" t="e">
        <f>VLOOKUP(C3679,'Summation Index'!$A$2:$B$9956,2,FALSE)</f>
        <v>#N/A</v>
      </c>
      <c r="O3679" s="48"/>
      <c r="P3679" s="48"/>
    </row>
    <row r="3680" spans="1:16">
      <c r="A3680" s="11" t="e">
        <f t="shared" si="57"/>
        <v>#N/A</v>
      </c>
      <c r="B3680" s="11" t="e">
        <f>VLOOKUP(C3680,'Summation Index'!$A$2:$B$9956,2,FALSE)</f>
        <v>#N/A</v>
      </c>
      <c r="O3680" s="48"/>
      <c r="P3680" s="48"/>
    </row>
    <row r="3681" spans="1:16">
      <c r="A3681" s="11" t="e">
        <f t="shared" si="57"/>
        <v>#N/A</v>
      </c>
      <c r="B3681" s="11" t="e">
        <f>VLOOKUP(C3681,'Summation Index'!$A$2:$B$9956,2,FALSE)</f>
        <v>#N/A</v>
      </c>
      <c r="O3681" s="48"/>
      <c r="P3681" s="48"/>
    </row>
    <row r="3682" spans="1:16">
      <c r="A3682" s="11" t="e">
        <f t="shared" si="57"/>
        <v>#N/A</v>
      </c>
      <c r="B3682" s="11" t="e">
        <f>VLOOKUP(C3682,'Summation Index'!$A$2:$B$9956,2,FALSE)</f>
        <v>#N/A</v>
      </c>
      <c r="O3682" s="48"/>
      <c r="P3682" s="48"/>
    </row>
    <row r="3683" spans="1:16">
      <c r="A3683" s="11" t="e">
        <f t="shared" si="57"/>
        <v>#N/A</v>
      </c>
      <c r="B3683" s="11" t="e">
        <f>VLOOKUP(C3683,'Summation Index'!$A$2:$B$9956,2,FALSE)</f>
        <v>#N/A</v>
      </c>
      <c r="O3683" s="48"/>
      <c r="P3683" s="48"/>
    </row>
    <row r="3684" spans="1:16">
      <c r="A3684" s="11" t="e">
        <f t="shared" si="57"/>
        <v>#N/A</v>
      </c>
      <c r="B3684" s="11" t="e">
        <f>VLOOKUP(C3684,'Summation Index'!$A$2:$B$9956,2,FALSE)</f>
        <v>#N/A</v>
      </c>
      <c r="O3684" s="48"/>
      <c r="P3684" s="48"/>
    </row>
    <row r="3685" spans="1:16">
      <c r="A3685" s="11" t="e">
        <f t="shared" si="57"/>
        <v>#N/A</v>
      </c>
      <c r="B3685" s="11" t="e">
        <f>VLOOKUP(C3685,'Summation Index'!$A$2:$B$9956,2,FALSE)</f>
        <v>#N/A</v>
      </c>
      <c r="O3685" s="48"/>
      <c r="P3685" s="48"/>
    </row>
    <row r="3686" spans="1:16">
      <c r="A3686" s="11" t="e">
        <f t="shared" si="57"/>
        <v>#N/A</v>
      </c>
      <c r="B3686" s="11" t="e">
        <f>VLOOKUP(C3686,'Summation Index'!$A$2:$B$9956,2,FALSE)</f>
        <v>#N/A</v>
      </c>
      <c r="O3686" s="48"/>
      <c r="P3686" s="48"/>
    </row>
    <row r="3687" spans="1:16">
      <c r="A3687" s="11" t="e">
        <f t="shared" si="57"/>
        <v>#N/A</v>
      </c>
      <c r="B3687" s="11" t="e">
        <f>VLOOKUP(C3687,'Summation Index'!$A$2:$B$9956,2,FALSE)</f>
        <v>#N/A</v>
      </c>
      <c r="O3687" s="48"/>
      <c r="P3687" s="48"/>
    </row>
    <row r="3688" spans="1:16">
      <c r="A3688" s="11" t="e">
        <f t="shared" si="57"/>
        <v>#N/A</v>
      </c>
      <c r="B3688" s="11" t="e">
        <f>VLOOKUP(C3688,'Summation Index'!$A$2:$B$9956,2,FALSE)</f>
        <v>#N/A</v>
      </c>
      <c r="O3688" s="48"/>
      <c r="P3688" s="48"/>
    </row>
    <row r="3689" spans="1:16">
      <c r="A3689" s="11" t="e">
        <f t="shared" si="57"/>
        <v>#N/A</v>
      </c>
      <c r="B3689" s="11" t="e">
        <f>VLOOKUP(C3689,'Summation Index'!$A$2:$B$9956,2,FALSE)</f>
        <v>#N/A</v>
      </c>
      <c r="O3689" s="48"/>
      <c r="P3689" s="48"/>
    </row>
    <row r="3690" spans="1:16">
      <c r="A3690" s="11" t="e">
        <f t="shared" si="57"/>
        <v>#N/A</v>
      </c>
      <c r="B3690" s="11" t="e">
        <f>VLOOKUP(C3690,'Summation Index'!$A$2:$B$9956,2,FALSE)</f>
        <v>#N/A</v>
      </c>
      <c r="O3690" s="48"/>
      <c r="P3690" s="48"/>
    </row>
    <row r="3691" spans="1:16">
      <c r="A3691" s="11" t="e">
        <f t="shared" si="57"/>
        <v>#N/A</v>
      </c>
      <c r="B3691" s="11" t="e">
        <f>VLOOKUP(C3691,'Summation Index'!$A$2:$B$9956,2,FALSE)</f>
        <v>#N/A</v>
      </c>
      <c r="O3691" s="48"/>
      <c r="P3691" s="48"/>
    </row>
    <row r="3692" spans="1:16">
      <c r="A3692" s="11" t="e">
        <f t="shared" si="57"/>
        <v>#N/A</v>
      </c>
      <c r="B3692" s="11" t="e">
        <f>VLOOKUP(C3692,'Summation Index'!$A$2:$B$9956,2,FALSE)</f>
        <v>#N/A</v>
      </c>
      <c r="O3692" s="48"/>
      <c r="P3692" s="48"/>
    </row>
    <row r="3693" spans="1:16">
      <c r="A3693" s="11" t="e">
        <f t="shared" si="57"/>
        <v>#N/A</v>
      </c>
      <c r="B3693" s="11" t="e">
        <f>VLOOKUP(C3693,'Summation Index'!$A$2:$B$9956,2,FALSE)</f>
        <v>#N/A</v>
      </c>
      <c r="O3693" s="48"/>
      <c r="P3693" s="48"/>
    </row>
    <row r="3694" spans="1:16">
      <c r="A3694" s="11" t="e">
        <f t="shared" si="57"/>
        <v>#N/A</v>
      </c>
      <c r="B3694" s="11" t="e">
        <f>VLOOKUP(C3694,'Summation Index'!$A$2:$B$9956,2,FALSE)</f>
        <v>#N/A</v>
      </c>
      <c r="O3694" s="48"/>
      <c r="P3694" s="48"/>
    </row>
    <row r="3695" spans="1:16">
      <c r="A3695" s="11" t="e">
        <f t="shared" si="57"/>
        <v>#N/A</v>
      </c>
      <c r="B3695" s="11" t="e">
        <f>VLOOKUP(C3695,'Summation Index'!$A$2:$B$9956,2,FALSE)</f>
        <v>#N/A</v>
      </c>
      <c r="O3695" s="48"/>
      <c r="P3695" s="48"/>
    </row>
    <row r="3696" spans="1:16">
      <c r="A3696" s="11" t="e">
        <f t="shared" si="57"/>
        <v>#N/A</v>
      </c>
      <c r="B3696" s="11" t="e">
        <f>VLOOKUP(C3696,'Summation Index'!$A$2:$B$9956,2,FALSE)</f>
        <v>#N/A</v>
      </c>
      <c r="O3696" s="48"/>
      <c r="P3696" s="48"/>
    </row>
    <row r="3697" spans="1:16">
      <c r="A3697" s="11" t="e">
        <f t="shared" si="57"/>
        <v>#N/A</v>
      </c>
      <c r="B3697" s="11" t="e">
        <f>VLOOKUP(C3697,'Summation Index'!$A$2:$B$9956,2,FALSE)</f>
        <v>#N/A</v>
      </c>
      <c r="O3697" s="48"/>
      <c r="P3697" s="48"/>
    </row>
    <row r="3698" spans="1:16">
      <c r="A3698" s="11" t="e">
        <f t="shared" si="57"/>
        <v>#N/A</v>
      </c>
      <c r="B3698" s="11" t="e">
        <f>VLOOKUP(C3698,'Summation Index'!$A$2:$B$9956,2,FALSE)</f>
        <v>#N/A</v>
      </c>
      <c r="O3698" s="48"/>
      <c r="P3698" s="48"/>
    </row>
    <row r="3699" spans="1:16">
      <c r="A3699" s="11" t="e">
        <f t="shared" si="57"/>
        <v>#N/A</v>
      </c>
      <c r="B3699" s="11" t="e">
        <f>VLOOKUP(C3699,'Summation Index'!$A$2:$B$9956,2,FALSE)</f>
        <v>#N/A</v>
      </c>
      <c r="O3699" s="48"/>
      <c r="P3699" s="48"/>
    </row>
    <row r="3700" spans="1:16">
      <c r="A3700" s="11" t="e">
        <f t="shared" si="57"/>
        <v>#N/A</v>
      </c>
      <c r="B3700" s="11" t="e">
        <f>VLOOKUP(C3700,'Summation Index'!$A$2:$B$9956,2,FALSE)</f>
        <v>#N/A</v>
      </c>
      <c r="O3700" s="48"/>
      <c r="P3700" s="48"/>
    </row>
    <row r="3701" spans="1:16">
      <c r="A3701" s="11" t="e">
        <f t="shared" si="57"/>
        <v>#N/A</v>
      </c>
      <c r="B3701" s="11" t="e">
        <f>VLOOKUP(C3701,'Summation Index'!$A$2:$B$9956,2,FALSE)</f>
        <v>#N/A</v>
      </c>
      <c r="O3701" s="48"/>
      <c r="P3701" s="48"/>
    </row>
    <row r="3702" spans="1:16">
      <c r="A3702" s="11" t="e">
        <f t="shared" si="57"/>
        <v>#N/A</v>
      </c>
      <c r="B3702" s="11" t="e">
        <f>VLOOKUP(C3702,'Summation Index'!$A$2:$B$9956,2,FALSE)</f>
        <v>#N/A</v>
      </c>
      <c r="O3702" s="48"/>
      <c r="P3702" s="48"/>
    </row>
    <row r="3703" spans="1:16">
      <c r="A3703" s="11" t="e">
        <f t="shared" si="57"/>
        <v>#N/A</v>
      </c>
      <c r="B3703" s="11" t="e">
        <f>VLOOKUP(C3703,'Summation Index'!$A$2:$B$9956,2,FALSE)</f>
        <v>#N/A</v>
      </c>
      <c r="O3703" s="48"/>
      <c r="P3703" s="48"/>
    </row>
    <row r="3704" spans="1:16">
      <c r="A3704" s="11" t="e">
        <f t="shared" si="57"/>
        <v>#N/A</v>
      </c>
      <c r="B3704" s="11" t="e">
        <f>VLOOKUP(C3704,'Summation Index'!$A$2:$B$9956,2,FALSE)</f>
        <v>#N/A</v>
      </c>
      <c r="O3704" s="48"/>
      <c r="P3704" s="48"/>
    </row>
    <row r="3705" spans="1:16">
      <c r="A3705" s="11" t="e">
        <f t="shared" si="57"/>
        <v>#N/A</v>
      </c>
      <c r="B3705" s="11" t="e">
        <f>VLOOKUP(C3705,'Summation Index'!$A$2:$B$9956,2,FALSE)</f>
        <v>#N/A</v>
      </c>
      <c r="O3705" s="48"/>
      <c r="P3705" s="48"/>
    </row>
    <row r="3706" spans="1:16">
      <c r="A3706" s="11" t="e">
        <f t="shared" si="57"/>
        <v>#N/A</v>
      </c>
      <c r="B3706" s="11" t="e">
        <f>VLOOKUP(C3706,'Summation Index'!$A$2:$B$9956,2,FALSE)</f>
        <v>#N/A</v>
      </c>
      <c r="O3706" s="48"/>
      <c r="P3706" s="48"/>
    </row>
    <row r="3707" spans="1:16">
      <c r="A3707" s="11" t="e">
        <f t="shared" si="57"/>
        <v>#N/A</v>
      </c>
      <c r="B3707" s="11" t="e">
        <f>VLOOKUP(C3707,'Summation Index'!$A$2:$B$9956,2,FALSE)</f>
        <v>#N/A</v>
      </c>
      <c r="O3707" s="48"/>
      <c r="P3707" s="48"/>
    </row>
    <row r="3708" spans="1:16">
      <c r="A3708" s="11" t="e">
        <f t="shared" si="57"/>
        <v>#N/A</v>
      </c>
      <c r="B3708" s="11" t="e">
        <f>VLOOKUP(C3708,'Summation Index'!$A$2:$B$9956,2,FALSE)</f>
        <v>#N/A</v>
      </c>
      <c r="O3708" s="48"/>
      <c r="P3708" s="48"/>
    </row>
    <row r="3709" spans="1:16">
      <c r="A3709" s="11" t="e">
        <f t="shared" si="57"/>
        <v>#N/A</v>
      </c>
      <c r="B3709" s="11" t="e">
        <f>VLOOKUP(C3709,'Summation Index'!$A$2:$B$9956,2,FALSE)</f>
        <v>#N/A</v>
      </c>
      <c r="O3709" s="48"/>
      <c r="P3709" s="48"/>
    </row>
    <row r="3710" spans="1:16">
      <c r="A3710" s="11" t="e">
        <f t="shared" si="57"/>
        <v>#N/A</v>
      </c>
      <c r="B3710" s="11" t="e">
        <f>VLOOKUP(C3710,'Summation Index'!$A$2:$B$9956,2,FALSE)</f>
        <v>#N/A</v>
      </c>
      <c r="O3710" s="48"/>
      <c r="P3710" s="48"/>
    </row>
    <row r="3711" spans="1:16">
      <c r="A3711" s="11" t="e">
        <f t="shared" si="57"/>
        <v>#N/A</v>
      </c>
      <c r="B3711" s="11" t="e">
        <f>VLOOKUP(C3711,'Summation Index'!$A$2:$B$9956,2,FALSE)</f>
        <v>#N/A</v>
      </c>
      <c r="O3711" s="48"/>
      <c r="P3711" s="48"/>
    </row>
    <row r="3712" spans="1:16">
      <c r="A3712" s="11" t="e">
        <f t="shared" si="57"/>
        <v>#N/A</v>
      </c>
      <c r="B3712" s="11" t="e">
        <f>VLOOKUP(C3712,'Summation Index'!$A$2:$B$9956,2,FALSE)</f>
        <v>#N/A</v>
      </c>
      <c r="O3712" s="48"/>
      <c r="P3712" s="48"/>
    </row>
    <row r="3713" spans="1:16">
      <c r="A3713" s="11" t="e">
        <f t="shared" si="57"/>
        <v>#N/A</v>
      </c>
      <c r="B3713" s="11" t="e">
        <f>VLOOKUP(C3713,'Summation Index'!$A$2:$B$9956,2,FALSE)</f>
        <v>#N/A</v>
      </c>
      <c r="O3713" s="48"/>
      <c r="P3713" s="48"/>
    </row>
    <row r="3714" spans="1:16">
      <c r="A3714" s="11" t="e">
        <f t="shared" si="57"/>
        <v>#N/A</v>
      </c>
      <c r="B3714" s="11" t="e">
        <f>VLOOKUP(C3714,'Summation Index'!$A$2:$B$9956,2,FALSE)</f>
        <v>#N/A</v>
      </c>
      <c r="O3714" s="48"/>
      <c r="P3714" s="48"/>
    </row>
    <row r="3715" spans="1:16">
      <c r="A3715" s="11" t="e">
        <f t="shared" si="57"/>
        <v>#N/A</v>
      </c>
      <c r="B3715" s="11" t="e">
        <f>VLOOKUP(C3715,'Summation Index'!$A$2:$B$9956,2,FALSE)</f>
        <v>#N/A</v>
      </c>
      <c r="O3715" s="48"/>
      <c r="P3715" s="48"/>
    </row>
    <row r="3716" spans="1:16">
      <c r="A3716" s="11" t="e">
        <f t="shared" si="57"/>
        <v>#N/A</v>
      </c>
      <c r="B3716" s="11" t="e">
        <f>VLOOKUP(C3716,'Summation Index'!$A$2:$B$9956,2,FALSE)</f>
        <v>#N/A</v>
      </c>
      <c r="O3716" s="48"/>
      <c r="P3716" s="48"/>
    </row>
    <row r="3717" spans="1:16">
      <c r="A3717" s="11" t="e">
        <f t="shared" si="57"/>
        <v>#N/A</v>
      </c>
      <c r="B3717" s="11" t="e">
        <f>VLOOKUP(C3717,'Summation Index'!$A$2:$B$9956,2,FALSE)</f>
        <v>#N/A</v>
      </c>
      <c r="O3717" s="48"/>
      <c r="P3717" s="48"/>
    </row>
    <row r="3718" spans="1:16">
      <c r="A3718" s="11" t="e">
        <f t="shared" si="57"/>
        <v>#N/A</v>
      </c>
      <c r="B3718" s="11" t="e">
        <f>VLOOKUP(C3718,'Summation Index'!$A$2:$B$9956,2,FALSE)</f>
        <v>#N/A</v>
      </c>
      <c r="O3718" s="48"/>
      <c r="P3718" s="48"/>
    </row>
    <row r="3719" spans="1:16">
      <c r="A3719" s="11" t="e">
        <f t="shared" si="57"/>
        <v>#N/A</v>
      </c>
      <c r="B3719" s="11" t="e">
        <f>VLOOKUP(C3719,'Summation Index'!$A$2:$B$9956,2,FALSE)</f>
        <v>#N/A</v>
      </c>
      <c r="O3719" s="48"/>
      <c r="P3719" s="48"/>
    </row>
    <row r="3720" spans="1:16">
      <c r="A3720" s="11" t="e">
        <f t="shared" si="57"/>
        <v>#N/A</v>
      </c>
      <c r="B3720" s="11" t="e">
        <f>VLOOKUP(C3720,'Summation Index'!$A$2:$B$9956,2,FALSE)</f>
        <v>#N/A</v>
      </c>
      <c r="O3720" s="48"/>
      <c r="P3720" s="48"/>
    </row>
    <row r="3721" spans="1:16">
      <c r="A3721" s="11" t="e">
        <f t="shared" si="57"/>
        <v>#N/A</v>
      </c>
      <c r="B3721" s="11" t="e">
        <f>VLOOKUP(C3721,'Summation Index'!$A$2:$B$9956,2,FALSE)</f>
        <v>#N/A</v>
      </c>
      <c r="O3721" s="48"/>
      <c r="P3721" s="48"/>
    </row>
    <row r="3722" spans="1:16">
      <c r="A3722" s="11" t="e">
        <f t="shared" si="57"/>
        <v>#N/A</v>
      </c>
      <c r="B3722" s="11" t="e">
        <f>VLOOKUP(C3722,'Summation Index'!$A$2:$B$9956,2,FALSE)</f>
        <v>#N/A</v>
      </c>
      <c r="O3722" s="48"/>
      <c r="P3722" s="48"/>
    </row>
    <row r="3723" spans="1:16">
      <c r="A3723" s="11" t="e">
        <f t="shared" si="57"/>
        <v>#N/A</v>
      </c>
      <c r="B3723" s="11" t="e">
        <f>VLOOKUP(C3723,'Summation Index'!$A$2:$B$9956,2,FALSE)</f>
        <v>#N/A</v>
      </c>
      <c r="O3723" s="48"/>
      <c r="P3723" s="48"/>
    </row>
    <row r="3724" spans="1:16">
      <c r="A3724" s="11" t="e">
        <f t="shared" si="57"/>
        <v>#N/A</v>
      </c>
      <c r="B3724" s="11" t="e">
        <f>VLOOKUP(C3724,'Summation Index'!$A$2:$B$9956,2,FALSE)</f>
        <v>#N/A</v>
      </c>
      <c r="O3724" s="48"/>
      <c r="P3724" s="48"/>
    </row>
    <row r="3725" spans="1:16">
      <c r="A3725" s="11" t="e">
        <f t="shared" si="57"/>
        <v>#N/A</v>
      </c>
      <c r="B3725" s="11" t="e">
        <f>VLOOKUP(C3725,'Summation Index'!$A$2:$B$9956,2,FALSE)</f>
        <v>#N/A</v>
      </c>
      <c r="O3725" s="48"/>
      <c r="P3725" s="48"/>
    </row>
    <row r="3726" spans="1:16">
      <c r="A3726" s="11" t="e">
        <f t="shared" si="57"/>
        <v>#N/A</v>
      </c>
      <c r="B3726" s="11" t="e">
        <f>VLOOKUP(C3726,'Summation Index'!$A$2:$B$9956,2,FALSE)</f>
        <v>#N/A</v>
      </c>
      <c r="O3726" s="48"/>
      <c r="P3726" s="48"/>
    </row>
    <row r="3727" spans="1:16">
      <c r="A3727" s="11" t="e">
        <f t="shared" ref="A3727:A3790" si="58">B3727&amp;"&amp;"&amp;F3727</f>
        <v>#N/A</v>
      </c>
      <c r="B3727" s="11" t="e">
        <f>VLOOKUP(C3727,'Summation Index'!$A$2:$B$9956,2,FALSE)</f>
        <v>#N/A</v>
      </c>
      <c r="O3727" s="48"/>
      <c r="P3727" s="48"/>
    </row>
    <row r="3728" spans="1:16">
      <c r="A3728" s="11" t="e">
        <f t="shared" si="58"/>
        <v>#N/A</v>
      </c>
      <c r="B3728" s="11" t="e">
        <f>VLOOKUP(C3728,'Summation Index'!$A$2:$B$9956,2,FALSE)</f>
        <v>#N/A</v>
      </c>
      <c r="O3728" s="48"/>
      <c r="P3728" s="48"/>
    </row>
    <row r="3729" spans="1:16">
      <c r="A3729" s="11" t="e">
        <f t="shared" si="58"/>
        <v>#N/A</v>
      </c>
      <c r="B3729" s="11" t="e">
        <f>VLOOKUP(C3729,'Summation Index'!$A$2:$B$9956,2,FALSE)</f>
        <v>#N/A</v>
      </c>
      <c r="O3729" s="48"/>
      <c r="P3729" s="48"/>
    </row>
    <row r="3730" spans="1:16">
      <c r="A3730" s="11" t="e">
        <f t="shared" si="58"/>
        <v>#N/A</v>
      </c>
      <c r="B3730" s="11" t="e">
        <f>VLOOKUP(C3730,'Summation Index'!$A$2:$B$9956,2,FALSE)</f>
        <v>#N/A</v>
      </c>
      <c r="O3730" s="48"/>
      <c r="P3730" s="48"/>
    </row>
    <row r="3731" spans="1:16">
      <c r="A3731" s="11" t="e">
        <f t="shared" si="58"/>
        <v>#N/A</v>
      </c>
      <c r="B3731" s="11" t="e">
        <f>VLOOKUP(C3731,'Summation Index'!$A$2:$B$9956,2,FALSE)</f>
        <v>#N/A</v>
      </c>
      <c r="O3731" s="48"/>
      <c r="P3731" s="48"/>
    </row>
    <row r="3732" spans="1:16">
      <c r="A3732" s="11" t="e">
        <f t="shared" si="58"/>
        <v>#N/A</v>
      </c>
      <c r="B3732" s="11" t="e">
        <f>VLOOKUP(C3732,'Summation Index'!$A$2:$B$9956,2,FALSE)</f>
        <v>#N/A</v>
      </c>
      <c r="O3732" s="48"/>
      <c r="P3732" s="48"/>
    </row>
    <row r="3733" spans="1:16">
      <c r="A3733" s="11" t="e">
        <f t="shared" si="58"/>
        <v>#N/A</v>
      </c>
      <c r="B3733" s="11" t="e">
        <f>VLOOKUP(C3733,'Summation Index'!$A$2:$B$9956,2,FALSE)</f>
        <v>#N/A</v>
      </c>
      <c r="O3733" s="48"/>
      <c r="P3733" s="48"/>
    </row>
    <row r="3734" spans="1:16">
      <c r="A3734" s="11" t="e">
        <f t="shared" si="58"/>
        <v>#N/A</v>
      </c>
      <c r="B3734" s="11" t="e">
        <f>VLOOKUP(C3734,'Summation Index'!$A$2:$B$9956,2,FALSE)</f>
        <v>#N/A</v>
      </c>
      <c r="O3734" s="48"/>
      <c r="P3734" s="48"/>
    </row>
    <row r="3735" spans="1:16">
      <c r="A3735" s="11" t="e">
        <f t="shared" si="58"/>
        <v>#N/A</v>
      </c>
      <c r="B3735" s="11" t="e">
        <f>VLOOKUP(C3735,'Summation Index'!$A$2:$B$9956,2,FALSE)</f>
        <v>#N/A</v>
      </c>
      <c r="O3735" s="48"/>
      <c r="P3735" s="48"/>
    </row>
    <row r="3736" spans="1:16">
      <c r="A3736" s="11" t="e">
        <f t="shared" si="58"/>
        <v>#N/A</v>
      </c>
      <c r="B3736" s="11" t="e">
        <f>VLOOKUP(C3736,'Summation Index'!$A$2:$B$9956,2,FALSE)</f>
        <v>#N/A</v>
      </c>
      <c r="O3736" s="48"/>
      <c r="P3736" s="48"/>
    </row>
    <row r="3737" spans="1:16">
      <c r="A3737" s="11" t="e">
        <f t="shared" si="58"/>
        <v>#N/A</v>
      </c>
      <c r="B3737" s="11" t="e">
        <f>VLOOKUP(C3737,'Summation Index'!$A$2:$B$9956,2,FALSE)</f>
        <v>#N/A</v>
      </c>
      <c r="O3737" s="48"/>
      <c r="P3737" s="48"/>
    </row>
    <row r="3738" spans="1:16">
      <c r="A3738" s="11" t="e">
        <f t="shared" si="58"/>
        <v>#N/A</v>
      </c>
      <c r="B3738" s="11" t="e">
        <f>VLOOKUP(C3738,'Summation Index'!$A$2:$B$9956,2,FALSE)</f>
        <v>#N/A</v>
      </c>
      <c r="O3738" s="48"/>
      <c r="P3738" s="48"/>
    </row>
    <row r="3739" spans="1:16">
      <c r="A3739" s="11" t="e">
        <f t="shared" si="58"/>
        <v>#N/A</v>
      </c>
      <c r="B3739" s="11" t="e">
        <f>VLOOKUP(C3739,'Summation Index'!$A$2:$B$9956,2,FALSE)</f>
        <v>#N/A</v>
      </c>
      <c r="O3739" s="48"/>
      <c r="P3739" s="48"/>
    </row>
    <row r="3740" spans="1:16">
      <c r="A3740" s="11" t="e">
        <f t="shared" si="58"/>
        <v>#N/A</v>
      </c>
      <c r="B3740" s="11" t="e">
        <f>VLOOKUP(C3740,'Summation Index'!$A$2:$B$9956,2,FALSE)</f>
        <v>#N/A</v>
      </c>
      <c r="O3740" s="48"/>
      <c r="P3740" s="48"/>
    </row>
    <row r="3741" spans="1:16">
      <c r="A3741" s="11" t="e">
        <f t="shared" si="58"/>
        <v>#N/A</v>
      </c>
      <c r="B3741" s="11" t="e">
        <f>VLOOKUP(C3741,'Summation Index'!$A$2:$B$9956,2,FALSE)</f>
        <v>#N/A</v>
      </c>
      <c r="O3741" s="48"/>
      <c r="P3741" s="48"/>
    </row>
    <row r="3742" spans="1:16">
      <c r="A3742" s="11" t="e">
        <f t="shared" si="58"/>
        <v>#N/A</v>
      </c>
      <c r="B3742" s="11" t="e">
        <f>VLOOKUP(C3742,'Summation Index'!$A$2:$B$9956,2,FALSE)</f>
        <v>#N/A</v>
      </c>
      <c r="O3742" s="48"/>
      <c r="P3742" s="48"/>
    </row>
    <row r="3743" spans="1:16">
      <c r="A3743" s="11" t="e">
        <f t="shared" si="58"/>
        <v>#N/A</v>
      </c>
      <c r="B3743" s="11" t="e">
        <f>VLOOKUP(C3743,'Summation Index'!$A$2:$B$9956,2,FALSE)</f>
        <v>#N/A</v>
      </c>
      <c r="O3743" s="48"/>
      <c r="P3743" s="48"/>
    </row>
    <row r="3744" spans="1:16">
      <c r="A3744" s="11" t="e">
        <f t="shared" si="58"/>
        <v>#N/A</v>
      </c>
      <c r="B3744" s="11" t="e">
        <f>VLOOKUP(C3744,'Summation Index'!$A$2:$B$9956,2,FALSE)</f>
        <v>#N/A</v>
      </c>
      <c r="O3744" s="48"/>
      <c r="P3744" s="48"/>
    </row>
    <row r="3745" spans="1:16">
      <c r="A3745" s="11" t="e">
        <f t="shared" si="58"/>
        <v>#N/A</v>
      </c>
      <c r="B3745" s="11" t="e">
        <f>VLOOKUP(C3745,'Summation Index'!$A$2:$B$9956,2,FALSE)</f>
        <v>#N/A</v>
      </c>
      <c r="O3745" s="48"/>
      <c r="P3745" s="48"/>
    </row>
    <row r="3746" spans="1:16">
      <c r="A3746" s="11" t="e">
        <f t="shared" si="58"/>
        <v>#N/A</v>
      </c>
      <c r="B3746" s="11" t="e">
        <f>VLOOKUP(C3746,'Summation Index'!$A$2:$B$9956,2,FALSE)</f>
        <v>#N/A</v>
      </c>
      <c r="O3746" s="48"/>
      <c r="P3746" s="48"/>
    </row>
    <row r="3747" spans="1:16">
      <c r="A3747" s="11" t="e">
        <f t="shared" si="58"/>
        <v>#N/A</v>
      </c>
      <c r="B3747" s="11" t="e">
        <f>VLOOKUP(C3747,'Summation Index'!$A$2:$B$9956,2,FALSE)</f>
        <v>#N/A</v>
      </c>
      <c r="O3747" s="48"/>
      <c r="P3747" s="48"/>
    </row>
    <row r="3748" spans="1:16">
      <c r="A3748" s="11" t="e">
        <f t="shared" si="58"/>
        <v>#N/A</v>
      </c>
      <c r="B3748" s="11" t="e">
        <f>VLOOKUP(C3748,'Summation Index'!$A$2:$B$9956,2,FALSE)</f>
        <v>#N/A</v>
      </c>
      <c r="O3748" s="48"/>
      <c r="P3748" s="48"/>
    </row>
    <row r="3749" spans="1:16">
      <c r="A3749" s="11" t="e">
        <f t="shared" si="58"/>
        <v>#N/A</v>
      </c>
      <c r="B3749" s="11" t="e">
        <f>VLOOKUP(C3749,'Summation Index'!$A$2:$B$9956,2,FALSE)</f>
        <v>#N/A</v>
      </c>
      <c r="O3749" s="48"/>
      <c r="P3749" s="48"/>
    </row>
    <row r="3750" spans="1:16">
      <c r="A3750" s="11" t="e">
        <f t="shared" si="58"/>
        <v>#N/A</v>
      </c>
      <c r="B3750" s="11" t="e">
        <f>VLOOKUP(C3750,'Summation Index'!$A$2:$B$9956,2,FALSE)</f>
        <v>#N/A</v>
      </c>
      <c r="O3750" s="48"/>
      <c r="P3750" s="48"/>
    </row>
    <row r="3751" spans="1:16">
      <c r="A3751" s="11" t="e">
        <f t="shared" si="58"/>
        <v>#N/A</v>
      </c>
      <c r="B3751" s="11" t="e">
        <f>VLOOKUP(C3751,'Summation Index'!$A$2:$B$9956,2,FALSE)</f>
        <v>#N/A</v>
      </c>
      <c r="O3751" s="48"/>
      <c r="P3751" s="48"/>
    </row>
    <row r="3752" spans="1:16">
      <c r="A3752" s="11" t="e">
        <f t="shared" si="58"/>
        <v>#N/A</v>
      </c>
      <c r="B3752" s="11" t="e">
        <f>VLOOKUP(C3752,'Summation Index'!$A$2:$B$9956,2,FALSE)</f>
        <v>#N/A</v>
      </c>
      <c r="O3752" s="48"/>
      <c r="P3752" s="48"/>
    </row>
    <row r="3753" spans="1:16">
      <c r="A3753" s="11" t="e">
        <f t="shared" si="58"/>
        <v>#N/A</v>
      </c>
      <c r="B3753" s="11" t="e">
        <f>VLOOKUP(C3753,'Summation Index'!$A$2:$B$9956,2,FALSE)</f>
        <v>#N/A</v>
      </c>
      <c r="O3753" s="48"/>
      <c r="P3753" s="48"/>
    </row>
    <row r="3754" spans="1:16">
      <c r="A3754" s="11" t="e">
        <f t="shared" si="58"/>
        <v>#N/A</v>
      </c>
      <c r="B3754" s="11" t="e">
        <f>VLOOKUP(C3754,'Summation Index'!$A$2:$B$9956,2,FALSE)</f>
        <v>#N/A</v>
      </c>
      <c r="O3754" s="48"/>
      <c r="P3754" s="48"/>
    </row>
    <row r="3755" spans="1:16">
      <c r="A3755" s="11" t="e">
        <f t="shared" si="58"/>
        <v>#N/A</v>
      </c>
      <c r="B3755" s="11" t="e">
        <f>VLOOKUP(C3755,'Summation Index'!$A$2:$B$9956,2,FALSE)</f>
        <v>#N/A</v>
      </c>
      <c r="O3755" s="48"/>
      <c r="P3755" s="48"/>
    </row>
    <row r="3756" spans="1:16">
      <c r="A3756" s="11" t="e">
        <f t="shared" si="58"/>
        <v>#N/A</v>
      </c>
      <c r="B3756" s="11" t="e">
        <f>VLOOKUP(C3756,'Summation Index'!$A$2:$B$9956,2,FALSE)</f>
        <v>#N/A</v>
      </c>
      <c r="O3756" s="48"/>
      <c r="P3756" s="48"/>
    </row>
    <row r="3757" spans="1:16">
      <c r="A3757" s="11" t="e">
        <f t="shared" si="58"/>
        <v>#N/A</v>
      </c>
      <c r="B3757" s="11" t="e">
        <f>VLOOKUP(C3757,'Summation Index'!$A$2:$B$9956,2,FALSE)</f>
        <v>#N/A</v>
      </c>
      <c r="O3757" s="48"/>
      <c r="P3757" s="48"/>
    </row>
    <row r="3758" spans="1:16">
      <c r="A3758" s="11" t="e">
        <f t="shared" si="58"/>
        <v>#N/A</v>
      </c>
      <c r="B3758" s="11" t="e">
        <f>VLOOKUP(C3758,'Summation Index'!$A$2:$B$9956,2,FALSE)</f>
        <v>#N/A</v>
      </c>
      <c r="O3758" s="48"/>
      <c r="P3758" s="48"/>
    </row>
    <row r="3759" spans="1:16">
      <c r="A3759" s="11" t="e">
        <f t="shared" si="58"/>
        <v>#N/A</v>
      </c>
      <c r="B3759" s="11" t="e">
        <f>VLOOKUP(C3759,'Summation Index'!$A$2:$B$9956,2,FALSE)</f>
        <v>#N/A</v>
      </c>
      <c r="O3759" s="48"/>
      <c r="P3759" s="48"/>
    </row>
    <row r="3760" spans="1:16">
      <c r="A3760" s="11" t="e">
        <f t="shared" si="58"/>
        <v>#N/A</v>
      </c>
      <c r="B3760" s="11" t="e">
        <f>VLOOKUP(C3760,'Summation Index'!$A$2:$B$9956,2,FALSE)</f>
        <v>#N/A</v>
      </c>
      <c r="O3760" s="48"/>
      <c r="P3760" s="48"/>
    </row>
    <row r="3761" spans="1:16">
      <c r="A3761" s="11" t="e">
        <f t="shared" si="58"/>
        <v>#N/A</v>
      </c>
      <c r="B3761" s="11" t="e">
        <f>VLOOKUP(C3761,'Summation Index'!$A$2:$B$9956,2,FALSE)</f>
        <v>#N/A</v>
      </c>
      <c r="O3761" s="48"/>
      <c r="P3761" s="48"/>
    </row>
    <row r="3762" spans="1:16">
      <c r="A3762" s="11" t="e">
        <f t="shared" si="58"/>
        <v>#N/A</v>
      </c>
      <c r="B3762" s="11" t="e">
        <f>VLOOKUP(C3762,'Summation Index'!$A$2:$B$9956,2,FALSE)</f>
        <v>#N/A</v>
      </c>
      <c r="O3762" s="48"/>
      <c r="P3762" s="48"/>
    </row>
    <row r="3763" spans="1:16">
      <c r="A3763" s="11" t="e">
        <f t="shared" si="58"/>
        <v>#N/A</v>
      </c>
      <c r="B3763" s="11" t="e">
        <f>VLOOKUP(C3763,'Summation Index'!$A$2:$B$9956,2,FALSE)</f>
        <v>#N/A</v>
      </c>
      <c r="O3763" s="48"/>
      <c r="P3763" s="48"/>
    </row>
    <row r="3764" spans="1:16">
      <c r="A3764" s="11" t="e">
        <f t="shared" si="58"/>
        <v>#N/A</v>
      </c>
      <c r="B3764" s="11" t="e">
        <f>VLOOKUP(C3764,'Summation Index'!$A$2:$B$9956,2,FALSE)</f>
        <v>#N/A</v>
      </c>
      <c r="O3764" s="48"/>
      <c r="P3764" s="48"/>
    </row>
    <row r="3765" spans="1:16">
      <c r="A3765" s="11" t="e">
        <f t="shared" si="58"/>
        <v>#N/A</v>
      </c>
      <c r="B3765" s="11" t="e">
        <f>VLOOKUP(C3765,'Summation Index'!$A$2:$B$9956,2,FALSE)</f>
        <v>#N/A</v>
      </c>
      <c r="O3765" s="48"/>
      <c r="P3765" s="48"/>
    </row>
    <row r="3766" spans="1:16">
      <c r="A3766" s="11" t="e">
        <f t="shared" si="58"/>
        <v>#N/A</v>
      </c>
      <c r="B3766" s="11" t="e">
        <f>VLOOKUP(C3766,'Summation Index'!$A$2:$B$9956,2,FALSE)</f>
        <v>#N/A</v>
      </c>
      <c r="O3766" s="48"/>
      <c r="P3766" s="48"/>
    </row>
    <row r="3767" spans="1:16">
      <c r="A3767" s="11" t="e">
        <f t="shared" si="58"/>
        <v>#N/A</v>
      </c>
      <c r="B3767" s="11" t="e">
        <f>VLOOKUP(C3767,'Summation Index'!$A$2:$B$9956,2,FALSE)</f>
        <v>#N/A</v>
      </c>
      <c r="O3767" s="48"/>
      <c r="P3767" s="48"/>
    </row>
    <row r="3768" spans="1:16">
      <c r="A3768" s="11" t="e">
        <f t="shared" si="58"/>
        <v>#N/A</v>
      </c>
      <c r="B3768" s="11" t="e">
        <f>VLOOKUP(C3768,'Summation Index'!$A$2:$B$9956,2,FALSE)</f>
        <v>#N/A</v>
      </c>
      <c r="O3768" s="48"/>
      <c r="P3768" s="48"/>
    </row>
    <row r="3769" spans="1:16">
      <c r="A3769" s="11" t="e">
        <f t="shared" si="58"/>
        <v>#N/A</v>
      </c>
      <c r="B3769" s="11" t="e">
        <f>VLOOKUP(C3769,'Summation Index'!$A$2:$B$9956,2,FALSE)</f>
        <v>#N/A</v>
      </c>
      <c r="O3769" s="48"/>
      <c r="P3769" s="48"/>
    </row>
    <row r="3770" spans="1:16">
      <c r="A3770" s="11" t="e">
        <f t="shared" si="58"/>
        <v>#N/A</v>
      </c>
      <c r="B3770" s="11" t="e">
        <f>VLOOKUP(C3770,'Summation Index'!$A$2:$B$9956,2,FALSE)</f>
        <v>#N/A</v>
      </c>
      <c r="O3770" s="48"/>
      <c r="P3770" s="48"/>
    </row>
    <row r="3771" spans="1:16">
      <c r="A3771" s="11" t="e">
        <f t="shared" si="58"/>
        <v>#N/A</v>
      </c>
      <c r="B3771" s="11" t="e">
        <f>VLOOKUP(C3771,'Summation Index'!$A$2:$B$9956,2,FALSE)</f>
        <v>#N/A</v>
      </c>
      <c r="O3771" s="48"/>
      <c r="P3771" s="48"/>
    </row>
    <row r="3772" spans="1:16">
      <c r="A3772" s="11" t="e">
        <f t="shared" si="58"/>
        <v>#N/A</v>
      </c>
      <c r="B3772" s="11" t="e">
        <f>VLOOKUP(C3772,'Summation Index'!$A$2:$B$9956,2,FALSE)</f>
        <v>#N/A</v>
      </c>
      <c r="O3772" s="48"/>
      <c r="P3772" s="48"/>
    </row>
    <row r="3773" spans="1:16">
      <c r="A3773" s="11" t="e">
        <f t="shared" si="58"/>
        <v>#N/A</v>
      </c>
      <c r="B3773" s="11" t="e">
        <f>VLOOKUP(C3773,'Summation Index'!$A$2:$B$9956,2,FALSE)</f>
        <v>#N/A</v>
      </c>
      <c r="O3773" s="48"/>
      <c r="P3773" s="48"/>
    </row>
    <row r="3774" spans="1:16">
      <c r="A3774" s="11" t="e">
        <f t="shared" si="58"/>
        <v>#N/A</v>
      </c>
      <c r="B3774" s="11" t="e">
        <f>VLOOKUP(C3774,'Summation Index'!$A$2:$B$9956,2,FALSE)</f>
        <v>#N/A</v>
      </c>
      <c r="O3774" s="48"/>
      <c r="P3774" s="48"/>
    </row>
    <row r="3775" spans="1:16">
      <c r="A3775" s="11" t="e">
        <f t="shared" si="58"/>
        <v>#N/A</v>
      </c>
      <c r="B3775" s="11" t="e">
        <f>VLOOKUP(C3775,'Summation Index'!$A$2:$B$9956,2,FALSE)</f>
        <v>#N/A</v>
      </c>
      <c r="O3775" s="48"/>
      <c r="P3775" s="48"/>
    </row>
    <row r="3776" spans="1:16">
      <c r="A3776" s="11" t="e">
        <f t="shared" si="58"/>
        <v>#N/A</v>
      </c>
      <c r="B3776" s="11" t="e">
        <f>VLOOKUP(C3776,'Summation Index'!$A$2:$B$9956,2,FALSE)</f>
        <v>#N/A</v>
      </c>
      <c r="O3776" s="48"/>
      <c r="P3776" s="48"/>
    </row>
    <row r="3777" spans="1:16">
      <c r="A3777" s="11" t="e">
        <f t="shared" si="58"/>
        <v>#N/A</v>
      </c>
      <c r="B3777" s="11" t="e">
        <f>VLOOKUP(C3777,'Summation Index'!$A$2:$B$9956,2,FALSE)</f>
        <v>#N/A</v>
      </c>
      <c r="O3777" s="48"/>
      <c r="P3777" s="48"/>
    </row>
    <row r="3778" spans="1:16">
      <c r="A3778" s="11" t="e">
        <f t="shared" si="58"/>
        <v>#N/A</v>
      </c>
      <c r="B3778" s="11" t="e">
        <f>VLOOKUP(C3778,'Summation Index'!$A$2:$B$9956,2,FALSE)</f>
        <v>#N/A</v>
      </c>
      <c r="O3778" s="48"/>
      <c r="P3778" s="48"/>
    </row>
    <row r="3779" spans="1:16">
      <c r="A3779" s="11" t="e">
        <f t="shared" si="58"/>
        <v>#N/A</v>
      </c>
      <c r="B3779" s="11" t="e">
        <f>VLOOKUP(C3779,'Summation Index'!$A$2:$B$9956,2,FALSE)</f>
        <v>#N/A</v>
      </c>
      <c r="O3779" s="48"/>
      <c r="P3779" s="48"/>
    </row>
    <row r="3780" spans="1:16">
      <c r="A3780" s="11" t="e">
        <f t="shared" si="58"/>
        <v>#N/A</v>
      </c>
      <c r="B3780" s="11" t="e">
        <f>VLOOKUP(C3780,'Summation Index'!$A$2:$B$9956,2,FALSE)</f>
        <v>#N/A</v>
      </c>
      <c r="O3780" s="48"/>
      <c r="P3780" s="48"/>
    </row>
    <row r="3781" spans="1:16">
      <c r="A3781" s="11" t="e">
        <f t="shared" si="58"/>
        <v>#N/A</v>
      </c>
      <c r="B3781" s="11" t="e">
        <f>VLOOKUP(C3781,'Summation Index'!$A$2:$B$9956,2,FALSE)</f>
        <v>#N/A</v>
      </c>
      <c r="O3781" s="48"/>
      <c r="P3781" s="48"/>
    </row>
    <row r="3782" spans="1:16">
      <c r="A3782" s="11" t="e">
        <f t="shared" si="58"/>
        <v>#N/A</v>
      </c>
      <c r="B3782" s="11" t="e">
        <f>VLOOKUP(C3782,'Summation Index'!$A$2:$B$9956,2,FALSE)</f>
        <v>#N/A</v>
      </c>
      <c r="O3782" s="48"/>
      <c r="P3782" s="48"/>
    </row>
    <row r="3783" spans="1:16">
      <c r="A3783" s="11" t="e">
        <f t="shared" si="58"/>
        <v>#N/A</v>
      </c>
      <c r="B3783" s="11" t="e">
        <f>VLOOKUP(C3783,'Summation Index'!$A$2:$B$9956,2,FALSE)</f>
        <v>#N/A</v>
      </c>
      <c r="O3783" s="48"/>
      <c r="P3783" s="48"/>
    </row>
    <row r="3784" spans="1:16">
      <c r="A3784" s="11" t="e">
        <f t="shared" si="58"/>
        <v>#N/A</v>
      </c>
      <c r="B3784" s="11" t="e">
        <f>VLOOKUP(C3784,'Summation Index'!$A$2:$B$9956,2,FALSE)</f>
        <v>#N/A</v>
      </c>
      <c r="O3784" s="48"/>
      <c r="P3784" s="48"/>
    </row>
    <row r="3785" spans="1:16">
      <c r="A3785" s="11" t="e">
        <f t="shared" si="58"/>
        <v>#N/A</v>
      </c>
      <c r="B3785" s="11" t="e">
        <f>VLOOKUP(C3785,'Summation Index'!$A$2:$B$9956,2,FALSE)</f>
        <v>#N/A</v>
      </c>
      <c r="O3785" s="48"/>
      <c r="P3785" s="48"/>
    </row>
    <row r="3786" spans="1:16">
      <c r="A3786" s="11" t="e">
        <f t="shared" si="58"/>
        <v>#N/A</v>
      </c>
      <c r="B3786" s="11" t="e">
        <f>VLOOKUP(C3786,'Summation Index'!$A$2:$B$9956,2,FALSE)</f>
        <v>#N/A</v>
      </c>
      <c r="O3786" s="48"/>
      <c r="P3786" s="48"/>
    </row>
    <row r="3787" spans="1:16">
      <c r="A3787" s="11" t="e">
        <f t="shared" si="58"/>
        <v>#N/A</v>
      </c>
      <c r="B3787" s="11" t="e">
        <f>VLOOKUP(C3787,'Summation Index'!$A$2:$B$9956,2,FALSE)</f>
        <v>#N/A</v>
      </c>
      <c r="O3787" s="48"/>
      <c r="P3787" s="48"/>
    </row>
    <row r="3788" spans="1:16">
      <c r="A3788" s="11" t="e">
        <f t="shared" si="58"/>
        <v>#N/A</v>
      </c>
      <c r="B3788" s="11" t="e">
        <f>VLOOKUP(C3788,'Summation Index'!$A$2:$B$9956,2,FALSE)</f>
        <v>#N/A</v>
      </c>
      <c r="O3788" s="48"/>
      <c r="P3788" s="48"/>
    </row>
    <row r="3789" spans="1:16">
      <c r="A3789" s="11" t="e">
        <f t="shared" si="58"/>
        <v>#N/A</v>
      </c>
      <c r="B3789" s="11" t="e">
        <f>VLOOKUP(C3789,'Summation Index'!$A$2:$B$9956,2,FALSE)</f>
        <v>#N/A</v>
      </c>
      <c r="O3789" s="48"/>
      <c r="P3789" s="48"/>
    </row>
    <row r="3790" spans="1:16">
      <c r="A3790" s="11" t="e">
        <f t="shared" si="58"/>
        <v>#N/A</v>
      </c>
      <c r="B3790" s="11" t="e">
        <f>VLOOKUP(C3790,'Summation Index'!$A$2:$B$9956,2,FALSE)</f>
        <v>#N/A</v>
      </c>
      <c r="O3790" s="48"/>
      <c r="P3790" s="48"/>
    </row>
    <row r="3791" spans="1:16">
      <c r="A3791" s="11" t="e">
        <f t="shared" ref="A3791:A3854" si="59">B3791&amp;"&amp;"&amp;F3791</f>
        <v>#N/A</v>
      </c>
      <c r="B3791" s="11" t="e">
        <f>VLOOKUP(C3791,'Summation Index'!$A$2:$B$9956,2,FALSE)</f>
        <v>#N/A</v>
      </c>
      <c r="O3791" s="48"/>
      <c r="P3791" s="48"/>
    </row>
    <row r="3792" spans="1:16">
      <c r="A3792" s="11" t="e">
        <f t="shared" si="59"/>
        <v>#N/A</v>
      </c>
      <c r="B3792" s="11" t="e">
        <f>VLOOKUP(C3792,'Summation Index'!$A$2:$B$9956,2,FALSE)</f>
        <v>#N/A</v>
      </c>
      <c r="O3792" s="48"/>
      <c r="P3792" s="48"/>
    </row>
    <row r="3793" spans="1:16">
      <c r="A3793" s="11" t="e">
        <f t="shared" si="59"/>
        <v>#N/A</v>
      </c>
      <c r="B3793" s="11" t="e">
        <f>VLOOKUP(C3793,'Summation Index'!$A$2:$B$9956,2,FALSE)</f>
        <v>#N/A</v>
      </c>
      <c r="O3793" s="48"/>
      <c r="P3793" s="48"/>
    </row>
    <row r="3794" spans="1:16">
      <c r="A3794" s="11" t="e">
        <f t="shared" si="59"/>
        <v>#N/A</v>
      </c>
      <c r="B3794" s="11" t="e">
        <f>VLOOKUP(C3794,'Summation Index'!$A$2:$B$9956,2,FALSE)</f>
        <v>#N/A</v>
      </c>
      <c r="O3794" s="48"/>
      <c r="P3794" s="48"/>
    </row>
    <row r="3795" spans="1:16">
      <c r="A3795" s="11" t="e">
        <f t="shared" si="59"/>
        <v>#N/A</v>
      </c>
      <c r="B3795" s="11" t="e">
        <f>VLOOKUP(C3795,'Summation Index'!$A$2:$B$9956,2,FALSE)</f>
        <v>#N/A</v>
      </c>
      <c r="O3795" s="48"/>
      <c r="P3795" s="48"/>
    </row>
    <row r="3796" spans="1:16">
      <c r="A3796" s="11" t="e">
        <f t="shared" si="59"/>
        <v>#N/A</v>
      </c>
      <c r="B3796" s="11" t="e">
        <f>VLOOKUP(C3796,'Summation Index'!$A$2:$B$9956,2,FALSE)</f>
        <v>#N/A</v>
      </c>
      <c r="O3796" s="48"/>
      <c r="P3796" s="48"/>
    </row>
    <row r="3797" spans="1:16">
      <c r="A3797" s="11" t="e">
        <f t="shared" si="59"/>
        <v>#N/A</v>
      </c>
      <c r="B3797" s="11" t="e">
        <f>VLOOKUP(C3797,'Summation Index'!$A$2:$B$9956,2,FALSE)</f>
        <v>#N/A</v>
      </c>
      <c r="O3797" s="48"/>
      <c r="P3797" s="48"/>
    </row>
    <row r="3798" spans="1:16">
      <c r="A3798" s="11" t="e">
        <f t="shared" si="59"/>
        <v>#N/A</v>
      </c>
      <c r="B3798" s="11" t="e">
        <f>VLOOKUP(C3798,'Summation Index'!$A$2:$B$9956,2,FALSE)</f>
        <v>#N/A</v>
      </c>
      <c r="O3798" s="48"/>
      <c r="P3798" s="48"/>
    </row>
    <row r="3799" spans="1:16">
      <c r="A3799" s="11" t="e">
        <f t="shared" si="59"/>
        <v>#N/A</v>
      </c>
      <c r="B3799" s="11" t="e">
        <f>VLOOKUP(C3799,'Summation Index'!$A$2:$B$9956,2,FALSE)</f>
        <v>#N/A</v>
      </c>
      <c r="O3799" s="48"/>
      <c r="P3799" s="48"/>
    </row>
    <row r="3800" spans="1:16">
      <c r="A3800" s="11" t="e">
        <f t="shared" si="59"/>
        <v>#N/A</v>
      </c>
      <c r="B3800" s="11" t="e">
        <f>VLOOKUP(C3800,'Summation Index'!$A$2:$B$9956,2,FALSE)</f>
        <v>#N/A</v>
      </c>
      <c r="O3800" s="48"/>
      <c r="P3800" s="48"/>
    </row>
    <row r="3801" spans="1:16">
      <c r="A3801" s="11" t="e">
        <f t="shared" si="59"/>
        <v>#N/A</v>
      </c>
      <c r="B3801" s="11" t="e">
        <f>VLOOKUP(C3801,'Summation Index'!$A$2:$B$9956,2,FALSE)</f>
        <v>#N/A</v>
      </c>
      <c r="O3801" s="48"/>
      <c r="P3801" s="48"/>
    </row>
    <row r="3802" spans="1:16">
      <c r="A3802" s="11" t="e">
        <f t="shared" si="59"/>
        <v>#N/A</v>
      </c>
      <c r="B3802" s="11" t="e">
        <f>VLOOKUP(C3802,'Summation Index'!$A$2:$B$9956,2,FALSE)</f>
        <v>#N/A</v>
      </c>
      <c r="O3802" s="48"/>
      <c r="P3802" s="48"/>
    </row>
    <row r="3803" spans="1:16">
      <c r="A3803" s="11" t="e">
        <f t="shared" si="59"/>
        <v>#N/A</v>
      </c>
      <c r="B3803" s="11" t="e">
        <f>VLOOKUP(C3803,'Summation Index'!$A$2:$B$9956,2,FALSE)</f>
        <v>#N/A</v>
      </c>
      <c r="O3803" s="48"/>
      <c r="P3803" s="48"/>
    </row>
    <row r="3804" spans="1:16">
      <c r="A3804" s="11" t="e">
        <f t="shared" si="59"/>
        <v>#N/A</v>
      </c>
      <c r="B3804" s="11" t="e">
        <f>VLOOKUP(C3804,'Summation Index'!$A$2:$B$9956,2,FALSE)</f>
        <v>#N/A</v>
      </c>
      <c r="O3804" s="48"/>
      <c r="P3804" s="48"/>
    </row>
    <row r="3805" spans="1:16">
      <c r="A3805" s="11" t="e">
        <f t="shared" si="59"/>
        <v>#N/A</v>
      </c>
      <c r="B3805" s="11" t="e">
        <f>VLOOKUP(C3805,'Summation Index'!$A$2:$B$9956,2,FALSE)</f>
        <v>#N/A</v>
      </c>
      <c r="O3805" s="48"/>
      <c r="P3805" s="48"/>
    </row>
    <row r="3806" spans="1:16">
      <c r="A3806" s="11" t="e">
        <f t="shared" si="59"/>
        <v>#N/A</v>
      </c>
      <c r="B3806" s="11" t="e">
        <f>VLOOKUP(C3806,'Summation Index'!$A$2:$B$9956,2,FALSE)</f>
        <v>#N/A</v>
      </c>
      <c r="O3806" s="48"/>
      <c r="P3806" s="48"/>
    </row>
    <row r="3807" spans="1:16">
      <c r="A3807" s="11" t="e">
        <f t="shared" si="59"/>
        <v>#N/A</v>
      </c>
      <c r="B3807" s="11" t="e">
        <f>VLOOKUP(C3807,'Summation Index'!$A$2:$B$9956,2,FALSE)</f>
        <v>#N/A</v>
      </c>
      <c r="O3807" s="48"/>
      <c r="P3807" s="48"/>
    </row>
    <row r="3808" spans="1:16">
      <c r="A3808" s="11" t="e">
        <f t="shared" si="59"/>
        <v>#N/A</v>
      </c>
      <c r="B3808" s="11" t="e">
        <f>VLOOKUP(C3808,'Summation Index'!$A$2:$B$9956,2,FALSE)</f>
        <v>#N/A</v>
      </c>
      <c r="O3808" s="48"/>
      <c r="P3808" s="48"/>
    </row>
    <row r="3809" spans="1:16">
      <c r="A3809" s="11" t="e">
        <f t="shared" si="59"/>
        <v>#N/A</v>
      </c>
      <c r="B3809" s="11" t="e">
        <f>VLOOKUP(C3809,'Summation Index'!$A$2:$B$9956,2,FALSE)</f>
        <v>#N/A</v>
      </c>
      <c r="O3809" s="48"/>
      <c r="P3809" s="48"/>
    </row>
    <row r="3810" spans="1:16">
      <c r="A3810" s="11" t="e">
        <f t="shared" si="59"/>
        <v>#N/A</v>
      </c>
      <c r="B3810" s="11" t="e">
        <f>VLOOKUP(C3810,'Summation Index'!$A$2:$B$9956,2,FALSE)</f>
        <v>#N/A</v>
      </c>
      <c r="O3810" s="48"/>
      <c r="P3810" s="48"/>
    </row>
    <row r="3811" spans="1:16">
      <c r="A3811" s="11" t="e">
        <f t="shared" si="59"/>
        <v>#N/A</v>
      </c>
      <c r="B3811" s="11" t="e">
        <f>VLOOKUP(C3811,'Summation Index'!$A$2:$B$9956,2,FALSE)</f>
        <v>#N/A</v>
      </c>
      <c r="O3811" s="48"/>
      <c r="P3811" s="48"/>
    </row>
    <row r="3812" spans="1:16">
      <c r="A3812" s="11" t="e">
        <f t="shared" si="59"/>
        <v>#N/A</v>
      </c>
      <c r="B3812" s="11" t="e">
        <f>VLOOKUP(C3812,'Summation Index'!$A$2:$B$9956,2,FALSE)</f>
        <v>#N/A</v>
      </c>
      <c r="O3812" s="48"/>
      <c r="P3812" s="48"/>
    </row>
    <row r="3813" spans="1:16">
      <c r="A3813" s="11" t="e">
        <f t="shared" si="59"/>
        <v>#N/A</v>
      </c>
      <c r="B3813" s="11" t="e">
        <f>VLOOKUP(C3813,'Summation Index'!$A$2:$B$9956,2,FALSE)</f>
        <v>#N/A</v>
      </c>
      <c r="O3813" s="48"/>
      <c r="P3813" s="48"/>
    </row>
    <row r="3814" spans="1:16">
      <c r="A3814" s="11" t="e">
        <f t="shared" si="59"/>
        <v>#N/A</v>
      </c>
      <c r="B3814" s="11" t="e">
        <f>VLOOKUP(C3814,'Summation Index'!$A$2:$B$9956,2,FALSE)</f>
        <v>#N/A</v>
      </c>
      <c r="O3814" s="48"/>
      <c r="P3814" s="48"/>
    </row>
    <row r="3815" spans="1:16">
      <c r="A3815" s="11" t="e">
        <f t="shared" si="59"/>
        <v>#N/A</v>
      </c>
      <c r="B3815" s="11" t="e">
        <f>VLOOKUP(C3815,'Summation Index'!$A$2:$B$9956,2,FALSE)</f>
        <v>#N/A</v>
      </c>
      <c r="O3815" s="48"/>
      <c r="P3815" s="48"/>
    </row>
    <row r="3816" spans="1:16">
      <c r="A3816" s="11" t="e">
        <f t="shared" si="59"/>
        <v>#N/A</v>
      </c>
      <c r="B3816" s="11" t="e">
        <f>VLOOKUP(C3816,'Summation Index'!$A$2:$B$9956,2,FALSE)</f>
        <v>#N/A</v>
      </c>
      <c r="O3816" s="48"/>
      <c r="P3816" s="48"/>
    </row>
    <row r="3817" spans="1:16">
      <c r="A3817" s="11" t="e">
        <f t="shared" si="59"/>
        <v>#N/A</v>
      </c>
      <c r="B3817" s="11" t="e">
        <f>VLOOKUP(C3817,'Summation Index'!$A$2:$B$9956,2,FALSE)</f>
        <v>#N/A</v>
      </c>
      <c r="O3817" s="48"/>
      <c r="P3817" s="48"/>
    </row>
    <row r="3818" spans="1:16">
      <c r="A3818" s="11" t="e">
        <f t="shared" si="59"/>
        <v>#N/A</v>
      </c>
      <c r="B3818" s="11" t="e">
        <f>VLOOKUP(C3818,'Summation Index'!$A$2:$B$9956,2,FALSE)</f>
        <v>#N/A</v>
      </c>
      <c r="O3818" s="48"/>
      <c r="P3818" s="48"/>
    </row>
    <row r="3819" spans="1:16">
      <c r="A3819" s="11" t="e">
        <f t="shared" si="59"/>
        <v>#N/A</v>
      </c>
      <c r="B3819" s="11" t="e">
        <f>VLOOKUP(C3819,'Summation Index'!$A$2:$B$9956,2,FALSE)</f>
        <v>#N/A</v>
      </c>
      <c r="O3819" s="48"/>
      <c r="P3819" s="48"/>
    </row>
    <row r="3820" spans="1:16">
      <c r="A3820" s="11" t="e">
        <f t="shared" si="59"/>
        <v>#N/A</v>
      </c>
      <c r="B3820" s="11" t="e">
        <f>VLOOKUP(C3820,'Summation Index'!$A$2:$B$9956,2,FALSE)</f>
        <v>#N/A</v>
      </c>
      <c r="O3820" s="48"/>
      <c r="P3820" s="48"/>
    </row>
    <row r="3821" spans="1:16">
      <c r="A3821" s="11" t="e">
        <f t="shared" si="59"/>
        <v>#N/A</v>
      </c>
      <c r="B3821" s="11" t="e">
        <f>VLOOKUP(C3821,'Summation Index'!$A$2:$B$9956,2,FALSE)</f>
        <v>#N/A</v>
      </c>
      <c r="O3821" s="48"/>
      <c r="P3821" s="48"/>
    </row>
    <row r="3822" spans="1:16">
      <c r="A3822" s="11" t="e">
        <f t="shared" si="59"/>
        <v>#N/A</v>
      </c>
      <c r="B3822" s="11" t="e">
        <f>VLOOKUP(C3822,'Summation Index'!$A$2:$B$9956,2,FALSE)</f>
        <v>#N/A</v>
      </c>
      <c r="O3822" s="48"/>
      <c r="P3822" s="48"/>
    </row>
    <row r="3823" spans="1:16">
      <c r="A3823" s="11" t="e">
        <f t="shared" si="59"/>
        <v>#N/A</v>
      </c>
      <c r="B3823" s="11" t="e">
        <f>VLOOKUP(C3823,'Summation Index'!$A$2:$B$9956,2,FALSE)</f>
        <v>#N/A</v>
      </c>
      <c r="O3823" s="48"/>
      <c r="P3823" s="48"/>
    </row>
    <row r="3824" spans="1:16">
      <c r="A3824" s="11" t="e">
        <f t="shared" si="59"/>
        <v>#N/A</v>
      </c>
      <c r="B3824" s="11" t="e">
        <f>VLOOKUP(C3824,'Summation Index'!$A$2:$B$9956,2,FALSE)</f>
        <v>#N/A</v>
      </c>
      <c r="O3824" s="48"/>
      <c r="P3824" s="48"/>
    </row>
    <row r="3825" spans="1:16">
      <c r="A3825" s="11" t="e">
        <f t="shared" si="59"/>
        <v>#N/A</v>
      </c>
      <c r="B3825" s="11" t="e">
        <f>VLOOKUP(C3825,'Summation Index'!$A$2:$B$9956,2,FALSE)</f>
        <v>#N/A</v>
      </c>
      <c r="O3825" s="48"/>
      <c r="P3825" s="48"/>
    </row>
    <row r="3826" spans="1:16">
      <c r="A3826" s="11" t="e">
        <f t="shared" si="59"/>
        <v>#N/A</v>
      </c>
      <c r="B3826" s="11" t="e">
        <f>VLOOKUP(C3826,'Summation Index'!$A$2:$B$9956,2,FALSE)</f>
        <v>#N/A</v>
      </c>
      <c r="O3826" s="48"/>
      <c r="P3826" s="48"/>
    </row>
    <row r="3827" spans="1:16">
      <c r="A3827" s="11" t="e">
        <f t="shared" si="59"/>
        <v>#N/A</v>
      </c>
      <c r="B3827" s="11" t="e">
        <f>VLOOKUP(C3827,'Summation Index'!$A$2:$B$9956,2,FALSE)</f>
        <v>#N/A</v>
      </c>
      <c r="O3827" s="48"/>
      <c r="P3827" s="48"/>
    </row>
    <row r="3828" spans="1:16">
      <c r="A3828" s="11" t="e">
        <f t="shared" si="59"/>
        <v>#N/A</v>
      </c>
      <c r="B3828" s="11" t="e">
        <f>VLOOKUP(C3828,'Summation Index'!$A$2:$B$9956,2,FALSE)</f>
        <v>#N/A</v>
      </c>
      <c r="O3828" s="48"/>
      <c r="P3828" s="48"/>
    </row>
    <row r="3829" spans="1:16">
      <c r="A3829" s="11" t="e">
        <f t="shared" si="59"/>
        <v>#N/A</v>
      </c>
      <c r="B3829" s="11" t="e">
        <f>VLOOKUP(C3829,'Summation Index'!$A$2:$B$9956,2,FALSE)</f>
        <v>#N/A</v>
      </c>
      <c r="O3829" s="48"/>
      <c r="P3829" s="48"/>
    </row>
    <row r="3830" spans="1:16">
      <c r="A3830" s="11" t="e">
        <f t="shared" si="59"/>
        <v>#N/A</v>
      </c>
      <c r="B3830" s="11" t="e">
        <f>VLOOKUP(C3830,'Summation Index'!$A$2:$B$9956,2,FALSE)</f>
        <v>#N/A</v>
      </c>
      <c r="O3830" s="48"/>
      <c r="P3830" s="48"/>
    </row>
    <row r="3831" spans="1:16">
      <c r="A3831" s="11" t="e">
        <f t="shared" si="59"/>
        <v>#N/A</v>
      </c>
      <c r="B3831" s="11" t="e">
        <f>VLOOKUP(C3831,'Summation Index'!$A$2:$B$9956,2,FALSE)</f>
        <v>#N/A</v>
      </c>
      <c r="O3831" s="48"/>
      <c r="P3831" s="48"/>
    </row>
    <row r="3832" spans="1:16">
      <c r="A3832" s="11" t="e">
        <f t="shared" si="59"/>
        <v>#N/A</v>
      </c>
      <c r="B3832" s="11" t="e">
        <f>VLOOKUP(C3832,'Summation Index'!$A$2:$B$9956,2,FALSE)</f>
        <v>#N/A</v>
      </c>
      <c r="O3832" s="48"/>
      <c r="P3832" s="48"/>
    </row>
    <row r="3833" spans="1:16">
      <c r="A3833" s="11" t="e">
        <f t="shared" si="59"/>
        <v>#N/A</v>
      </c>
      <c r="B3833" s="11" t="e">
        <f>VLOOKUP(C3833,'Summation Index'!$A$2:$B$9956,2,FALSE)</f>
        <v>#N/A</v>
      </c>
      <c r="O3833" s="48"/>
      <c r="P3833" s="48"/>
    </row>
    <row r="3834" spans="1:16">
      <c r="A3834" s="11" t="e">
        <f t="shared" si="59"/>
        <v>#N/A</v>
      </c>
      <c r="B3834" s="11" t="e">
        <f>VLOOKUP(C3834,'Summation Index'!$A$2:$B$9956,2,FALSE)</f>
        <v>#N/A</v>
      </c>
      <c r="O3834" s="48"/>
      <c r="P3834" s="48"/>
    </row>
    <row r="3835" spans="1:16">
      <c r="A3835" s="11" t="e">
        <f t="shared" si="59"/>
        <v>#N/A</v>
      </c>
      <c r="B3835" s="11" t="e">
        <f>VLOOKUP(C3835,'Summation Index'!$A$2:$B$9956,2,FALSE)</f>
        <v>#N/A</v>
      </c>
      <c r="O3835" s="48"/>
      <c r="P3835" s="48"/>
    </row>
    <row r="3836" spans="1:16">
      <c r="A3836" s="11" t="e">
        <f t="shared" si="59"/>
        <v>#N/A</v>
      </c>
      <c r="B3836" s="11" t="e">
        <f>VLOOKUP(C3836,'Summation Index'!$A$2:$B$9956,2,FALSE)</f>
        <v>#N/A</v>
      </c>
      <c r="O3836" s="48"/>
      <c r="P3836" s="48"/>
    </row>
    <row r="3837" spans="1:16">
      <c r="A3837" s="11" t="e">
        <f t="shared" si="59"/>
        <v>#N/A</v>
      </c>
      <c r="B3837" s="11" t="e">
        <f>VLOOKUP(C3837,'Summation Index'!$A$2:$B$9956,2,FALSE)</f>
        <v>#N/A</v>
      </c>
      <c r="O3837" s="48"/>
      <c r="P3837" s="48"/>
    </row>
    <row r="3838" spans="1:16">
      <c r="A3838" s="11" t="e">
        <f t="shared" si="59"/>
        <v>#N/A</v>
      </c>
      <c r="B3838" s="11" t="e">
        <f>VLOOKUP(C3838,'Summation Index'!$A$2:$B$9956,2,FALSE)</f>
        <v>#N/A</v>
      </c>
      <c r="O3838" s="48"/>
      <c r="P3838" s="48"/>
    </row>
    <row r="3839" spans="1:16">
      <c r="A3839" s="11" t="e">
        <f t="shared" si="59"/>
        <v>#N/A</v>
      </c>
      <c r="B3839" s="11" t="e">
        <f>VLOOKUP(C3839,'Summation Index'!$A$2:$B$9956,2,FALSE)</f>
        <v>#N/A</v>
      </c>
      <c r="O3839" s="48"/>
      <c r="P3839" s="48"/>
    </row>
    <row r="3840" spans="1:16">
      <c r="A3840" s="11" t="e">
        <f t="shared" si="59"/>
        <v>#N/A</v>
      </c>
      <c r="B3840" s="11" t="e">
        <f>VLOOKUP(C3840,'Summation Index'!$A$2:$B$9956,2,FALSE)</f>
        <v>#N/A</v>
      </c>
      <c r="O3840" s="48"/>
      <c r="P3840" s="48"/>
    </row>
    <row r="3841" spans="1:16">
      <c r="A3841" s="11" t="e">
        <f t="shared" si="59"/>
        <v>#N/A</v>
      </c>
      <c r="B3841" s="11" t="e">
        <f>VLOOKUP(C3841,'Summation Index'!$A$2:$B$9956,2,FALSE)</f>
        <v>#N/A</v>
      </c>
      <c r="O3841" s="48"/>
      <c r="P3841" s="48"/>
    </row>
    <row r="3842" spans="1:16">
      <c r="A3842" s="11" t="e">
        <f t="shared" si="59"/>
        <v>#N/A</v>
      </c>
      <c r="B3842" s="11" t="e">
        <f>VLOOKUP(C3842,'Summation Index'!$A$2:$B$9956,2,FALSE)</f>
        <v>#N/A</v>
      </c>
      <c r="O3842" s="48"/>
      <c r="P3842" s="48"/>
    </row>
    <row r="3843" spans="1:16">
      <c r="A3843" s="11" t="e">
        <f t="shared" si="59"/>
        <v>#N/A</v>
      </c>
      <c r="B3843" s="11" t="e">
        <f>VLOOKUP(C3843,'Summation Index'!$A$2:$B$9956,2,FALSE)</f>
        <v>#N/A</v>
      </c>
      <c r="O3843" s="48"/>
      <c r="P3843" s="48"/>
    </row>
    <row r="3844" spans="1:16">
      <c r="A3844" s="11" t="e">
        <f t="shared" si="59"/>
        <v>#N/A</v>
      </c>
      <c r="B3844" s="11" t="e">
        <f>VLOOKUP(C3844,'Summation Index'!$A$2:$B$9956,2,FALSE)</f>
        <v>#N/A</v>
      </c>
      <c r="O3844" s="48"/>
      <c r="P3844" s="48"/>
    </row>
    <row r="3845" spans="1:16">
      <c r="A3845" s="11" t="e">
        <f t="shared" si="59"/>
        <v>#N/A</v>
      </c>
      <c r="B3845" s="11" t="e">
        <f>VLOOKUP(C3845,'Summation Index'!$A$2:$B$9956,2,FALSE)</f>
        <v>#N/A</v>
      </c>
      <c r="O3845" s="48"/>
      <c r="P3845" s="48"/>
    </row>
    <row r="3846" spans="1:16">
      <c r="A3846" s="11" t="e">
        <f t="shared" si="59"/>
        <v>#N/A</v>
      </c>
      <c r="B3846" s="11" t="e">
        <f>VLOOKUP(C3846,'Summation Index'!$A$2:$B$9956,2,FALSE)</f>
        <v>#N/A</v>
      </c>
      <c r="O3846" s="48"/>
      <c r="P3846" s="48"/>
    </row>
    <row r="3847" spans="1:16">
      <c r="A3847" s="11" t="e">
        <f t="shared" si="59"/>
        <v>#N/A</v>
      </c>
      <c r="B3847" s="11" t="e">
        <f>VLOOKUP(C3847,'Summation Index'!$A$2:$B$9956,2,FALSE)</f>
        <v>#N/A</v>
      </c>
      <c r="O3847" s="48"/>
      <c r="P3847" s="48"/>
    </row>
    <row r="3848" spans="1:16">
      <c r="A3848" s="11" t="e">
        <f t="shared" si="59"/>
        <v>#N/A</v>
      </c>
      <c r="B3848" s="11" t="e">
        <f>VLOOKUP(C3848,'Summation Index'!$A$2:$B$9956,2,FALSE)</f>
        <v>#N/A</v>
      </c>
      <c r="O3848" s="48"/>
      <c r="P3848" s="48"/>
    </row>
    <row r="3849" spans="1:16">
      <c r="A3849" s="11" t="e">
        <f t="shared" si="59"/>
        <v>#N/A</v>
      </c>
      <c r="B3849" s="11" t="e">
        <f>VLOOKUP(C3849,'Summation Index'!$A$2:$B$9956,2,FALSE)</f>
        <v>#N/A</v>
      </c>
      <c r="O3849" s="48"/>
      <c r="P3849" s="48"/>
    </row>
    <row r="3850" spans="1:16">
      <c r="A3850" s="11" t="e">
        <f t="shared" si="59"/>
        <v>#N/A</v>
      </c>
      <c r="B3850" s="11" t="e">
        <f>VLOOKUP(C3850,'Summation Index'!$A$2:$B$9956,2,FALSE)</f>
        <v>#N/A</v>
      </c>
      <c r="O3850" s="48"/>
      <c r="P3850" s="48"/>
    </row>
    <row r="3851" spans="1:16">
      <c r="A3851" s="11" t="e">
        <f t="shared" si="59"/>
        <v>#N/A</v>
      </c>
      <c r="B3851" s="11" t="e">
        <f>VLOOKUP(C3851,'Summation Index'!$A$2:$B$9956,2,FALSE)</f>
        <v>#N/A</v>
      </c>
      <c r="O3851" s="48"/>
      <c r="P3851" s="48"/>
    </row>
    <row r="3852" spans="1:16">
      <c r="A3852" s="11" t="e">
        <f t="shared" si="59"/>
        <v>#N/A</v>
      </c>
      <c r="B3852" s="11" t="e">
        <f>VLOOKUP(C3852,'Summation Index'!$A$2:$B$9956,2,FALSE)</f>
        <v>#N/A</v>
      </c>
      <c r="O3852" s="48"/>
      <c r="P3852" s="48"/>
    </row>
    <row r="3853" spans="1:16">
      <c r="A3853" s="11" t="e">
        <f t="shared" si="59"/>
        <v>#N/A</v>
      </c>
      <c r="B3853" s="11" t="e">
        <f>VLOOKUP(C3853,'Summation Index'!$A$2:$B$9956,2,FALSE)</f>
        <v>#N/A</v>
      </c>
      <c r="O3853" s="48"/>
      <c r="P3853" s="48"/>
    </row>
    <row r="3854" spans="1:16">
      <c r="A3854" s="11" t="e">
        <f t="shared" si="59"/>
        <v>#N/A</v>
      </c>
      <c r="B3854" s="11" t="e">
        <f>VLOOKUP(C3854,'Summation Index'!$A$2:$B$9956,2,FALSE)</f>
        <v>#N/A</v>
      </c>
      <c r="O3854" s="48"/>
      <c r="P3854" s="48"/>
    </row>
    <row r="3855" spans="1:16">
      <c r="A3855" s="11" t="e">
        <f t="shared" ref="A3855:A3918" si="60">B3855&amp;"&amp;"&amp;F3855</f>
        <v>#N/A</v>
      </c>
      <c r="B3855" s="11" t="e">
        <f>VLOOKUP(C3855,'Summation Index'!$A$2:$B$9956,2,FALSE)</f>
        <v>#N/A</v>
      </c>
      <c r="O3855" s="48"/>
      <c r="P3855" s="48"/>
    </row>
    <row r="3856" spans="1:16">
      <c r="A3856" s="11" t="e">
        <f t="shared" si="60"/>
        <v>#N/A</v>
      </c>
      <c r="B3856" s="11" t="e">
        <f>VLOOKUP(C3856,'Summation Index'!$A$2:$B$9956,2,FALSE)</f>
        <v>#N/A</v>
      </c>
      <c r="O3856" s="48"/>
      <c r="P3856" s="48"/>
    </row>
    <row r="3857" spans="1:16">
      <c r="A3857" s="11" t="e">
        <f t="shared" si="60"/>
        <v>#N/A</v>
      </c>
      <c r="B3857" s="11" t="e">
        <f>VLOOKUP(C3857,'Summation Index'!$A$2:$B$9956,2,FALSE)</f>
        <v>#N/A</v>
      </c>
      <c r="O3857" s="48"/>
      <c r="P3857" s="48"/>
    </row>
    <row r="3858" spans="1:16">
      <c r="A3858" s="11" t="e">
        <f t="shared" si="60"/>
        <v>#N/A</v>
      </c>
      <c r="B3858" s="11" t="e">
        <f>VLOOKUP(C3858,'Summation Index'!$A$2:$B$9956,2,FALSE)</f>
        <v>#N/A</v>
      </c>
      <c r="O3858" s="48"/>
      <c r="P3858" s="48"/>
    </row>
    <row r="3859" spans="1:16">
      <c r="A3859" s="11" t="e">
        <f t="shared" si="60"/>
        <v>#N/A</v>
      </c>
      <c r="B3859" s="11" t="e">
        <f>VLOOKUP(C3859,'Summation Index'!$A$2:$B$9956,2,FALSE)</f>
        <v>#N/A</v>
      </c>
      <c r="O3859" s="48"/>
      <c r="P3859" s="48"/>
    </row>
    <row r="3860" spans="1:16">
      <c r="A3860" s="11" t="e">
        <f t="shared" si="60"/>
        <v>#N/A</v>
      </c>
      <c r="B3860" s="11" t="e">
        <f>VLOOKUP(C3860,'Summation Index'!$A$2:$B$9956,2,FALSE)</f>
        <v>#N/A</v>
      </c>
      <c r="O3860" s="48"/>
      <c r="P3860" s="48"/>
    </row>
    <row r="3861" spans="1:16">
      <c r="A3861" s="11" t="e">
        <f t="shared" si="60"/>
        <v>#N/A</v>
      </c>
      <c r="B3861" s="11" t="e">
        <f>VLOOKUP(C3861,'Summation Index'!$A$2:$B$9956,2,FALSE)</f>
        <v>#N/A</v>
      </c>
      <c r="O3861" s="48"/>
      <c r="P3861" s="48"/>
    </row>
    <row r="3862" spans="1:16">
      <c r="A3862" s="11" t="e">
        <f t="shared" si="60"/>
        <v>#N/A</v>
      </c>
      <c r="B3862" s="11" t="e">
        <f>VLOOKUP(C3862,'Summation Index'!$A$2:$B$9956,2,FALSE)</f>
        <v>#N/A</v>
      </c>
      <c r="O3862" s="48"/>
      <c r="P3862" s="48"/>
    </row>
    <row r="3863" spans="1:16">
      <c r="A3863" s="11" t="e">
        <f t="shared" si="60"/>
        <v>#N/A</v>
      </c>
      <c r="B3863" s="11" t="e">
        <f>VLOOKUP(C3863,'Summation Index'!$A$2:$B$9956,2,FALSE)</f>
        <v>#N/A</v>
      </c>
      <c r="O3863" s="48"/>
      <c r="P3863" s="48"/>
    </row>
    <row r="3864" spans="1:16">
      <c r="A3864" s="11" t="e">
        <f t="shared" si="60"/>
        <v>#N/A</v>
      </c>
      <c r="B3864" s="11" t="e">
        <f>VLOOKUP(C3864,'Summation Index'!$A$2:$B$9956,2,FALSE)</f>
        <v>#N/A</v>
      </c>
      <c r="O3864" s="48"/>
      <c r="P3864" s="48"/>
    </row>
    <row r="3865" spans="1:16">
      <c r="A3865" s="11" t="e">
        <f t="shared" si="60"/>
        <v>#N/A</v>
      </c>
      <c r="B3865" s="11" t="e">
        <f>VLOOKUP(C3865,'Summation Index'!$A$2:$B$9956,2,FALSE)</f>
        <v>#N/A</v>
      </c>
      <c r="O3865" s="48"/>
      <c r="P3865" s="48"/>
    </row>
    <row r="3866" spans="1:16">
      <c r="A3866" s="11" t="e">
        <f t="shared" si="60"/>
        <v>#N/A</v>
      </c>
      <c r="B3866" s="11" t="e">
        <f>VLOOKUP(C3866,'Summation Index'!$A$2:$B$9956,2,FALSE)</f>
        <v>#N/A</v>
      </c>
      <c r="O3866" s="48"/>
      <c r="P3866" s="48"/>
    </row>
    <row r="3867" spans="1:16">
      <c r="A3867" s="11" t="e">
        <f t="shared" si="60"/>
        <v>#N/A</v>
      </c>
      <c r="B3867" s="11" t="e">
        <f>VLOOKUP(C3867,'Summation Index'!$A$2:$B$9956,2,FALSE)</f>
        <v>#N/A</v>
      </c>
      <c r="O3867" s="48"/>
      <c r="P3867" s="48"/>
    </row>
    <row r="3868" spans="1:16">
      <c r="A3868" s="11" t="e">
        <f t="shared" si="60"/>
        <v>#N/A</v>
      </c>
      <c r="B3868" s="11" t="e">
        <f>VLOOKUP(C3868,'Summation Index'!$A$2:$B$9956,2,FALSE)</f>
        <v>#N/A</v>
      </c>
      <c r="O3868" s="48"/>
      <c r="P3868" s="48"/>
    </row>
    <row r="3869" spans="1:16">
      <c r="A3869" s="11" t="e">
        <f t="shared" si="60"/>
        <v>#N/A</v>
      </c>
      <c r="B3869" s="11" t="e">
        <f>VLOOKUP(C3869,'Summation Index'!$A$2:$B$9956,2,FALSE)</f>
        <v>#N/A</v>
      </c>
      <c r="O3869" s="48"/>
      <c r="P3869" s="48"/>
    </row>
    <row r="3870" spans="1:16">
      <c r="A3870" s="11" t="e">
        <f t="shared" si="60"/>
        <v>#N/A</v>
      </c>
      <c r="B3870" s="11" t="e">
        <f>VLOOKUP(C3870,'Summation Index'!$A$2:$B$9956,2,FALSE)</f>
        <v>#N/A</v>
      </c>
      <c r="O3870" s="48"/>
      <c r="P3870" s="48"/>
    </row>
    <row r="3871" spans="1:16">
      <c r="A3871" s="11" t="e">
        <f t="shared" si="60"/>
        <v>#N/A</v>
      </c>
      <c r="B3871" s="11" t="e">
        <f>VLOOKUP(C3871,'Summation Index'!$A$2:$B$9956,2,FALSE)</f>
        <v>#N/A</v>
      </c>
      <c r="O3871" s="48"/>
      <c r="P3871" s="48"/>
    </row>
    <row r="3872" spans="1:16">
      <c r="A3872" s="11" t="e">
        <f t="shared" si="60"/>
        <v>#N/A</v>
      </c>
      <c r="B3872" s="11" t="e">
        <f>VLOOKUP(C3872,'Summation Index'!$A$2:$B$9956,2,FALSE)</f>
        <v>#N/A</v>
      </c>
      <c r="O3872" s="48"/>
      <c r="P3872" s="48"/>
    </row>
    <row r="3873" spans="1:16">
      <c r="A3873" s="11" t="e">
        <f t="shared" si="60"/>
        <v>#N/A</v>
      </c>
      <c r="B3873" s="11" t="e">
        <f>VLOOKUP(C3873,'Summation Index'!$A$2:$B$9956,2,FALSE)</f>
        <v>#N/A</v>
      </c>
      <c r="O3873" s="48"/>
      <c r="P3873" s="48"/>
    </row>
    <row r="3874" spans="1:16">
      <c r="A3874" s="11" t="e">
        <f t="shared" si="60"/>
        <v>#N/A</v>
      </c>
      <c r="B3874" s="11" t="e">
        <f>VLOOKUP(C3874,'Summation Index'!$A$2:$B$9956,2,FALSE)</f>
        <v>#N/A</v>
      </c>
      <c r="O3874" s="48"/>
      <c r="P3874" s="48"/>
    </row>
    <row r="3875" spans="1:16">
      <c r="A3875" s="11" t="e">
        <f t="shared" si="60"/>
        <v>#N/A</v>
      </c>
      <c r="B3875" s="11" t="e">
        <f>VLOOKUP(C3875,'Summation Index'!$A$2:$B$9956,2,FALSE)</f>
        <v>#N/A</v>
      </c>
      <c r="O3875" s="48"/>
      <c r="P3875" s="48"/>
    </row>
    <row r="3876" spans="1:16">
      <c r="A3876" s="11" t="e">
        <f t="shared" si="60"/>
        <v>#N/A</v>
      </c>
      <c r="B3876" s="11" t="e">
        <f>VLOOKUP(C3876,'Summation Index'!$A$2:$B$9956,2,FALSE)</f>
        <v>#N/A</v>
      </c>
      <c r="O3876" s="48"/>
      <c r="P3876" s="48"/>
    </row>
    <row r="3877" spans="1:16">
      <c r="A3877" s="11" t="e">
        <f t="shared" si="60"/>
        <v>#N/A</v>
      </c>
      <c r="B3877" s="11" t="e">
        <f>VLOOKUP(C3877,'Summation Index'!$A$2:$B$9956,2,FALSE)</f>
        <v>#N/A</v>
      </c>
      <c r="O3877" s="48"/>
      <c r="P3877" s="48"/>
    </row>
    <row r="3878" spans="1:16">
      <c r="A3878" s="11" t="e">
        <f t="shared" si="60"/>
        <v>#N/A</v>
      </c>
      <c r="B3878" s="11" t="e">
        <f>VLOOKUP(C3878,'Summation Index'!$A$2:$B$9956,2,FALSE)</f>
        <v>#N/A</v>
      </c>
      <c r="O3878" s="48"/>
      <c r="P3878" s="48"/>
    </row>
    <row r="3879" spans="1:16">
      <c r="A3879" s="11" t="e">
        <f t="shared" si="60"/>
        <v>#N/A</v>
      </c>
      <c r="B3879" s="11" t="e">
        <f>VLOOKUP(C3879,'Summation Index'!$A$2:$B$9956,2,FALSE)</f>
        <v>#N/A</v>
      </c>
      <c r="O3879" s="48"/>
      <c r="P3879" s="48"/>
    </row>
    <row r="3880" spans="1:16">
      <c r="A3880" s="11" t="e">
        <f t="shared" si="60"/>
        <v>#N/A</v>
      </c>
      <c r="B3880" s="11" t="e">
        <f>VLOOKUP(C3880,'Summation Index'!$A$2:$B$9956,2,FALSE)</f>
        <v>#N/A</v>
      </c>
      <c r="O3880" s="48"/>
      <c r="P3880" s="48"/>
    </row>
    <row r="3881" spans="1:16">
      <c r="A3881" s="11" t="e">
        <f t="shared" si="60"/>
        <v>#N/A</v>
      </c>
      <c r="B3881" s="11" t="e">
        <f>VLOOKUP(C3881,'Summation Index'!$A$2:$B$9956,2,FALSE)</f>
        <v>#N/A</v>
      </c>
      <c r="O3881" s="48"/>
      <c r="P3881" s="48"/>
    </row>
    <row r="3882" spans="1:16">
      <c r="A3882" s="11" t="e">
        <f t="shared" si="60"/>
        <v>#N/A</v>
      </c>
      <c r="B3882" s="11" t="e">
        <f>VLOOKUP(C3882,'Summation Index'!$A$2:$B$9956,2,FALSE)</f>
        <v>#N/A</v>
      </c>
      <c r="O3882" s="48"/>
      <c r="P3882" s="48"/>
    </row>
    <row r="3883" spans="1:16">
      <c r="A3883" s="11" t="e">
        <f t="shared" si="60"/>
        <v>#N/A</v>
      </c>
      <c r="B3883" s="11" t="e">
        <f>VLOOKUP(C3883,'Summation Index'!$A$2:$B$9956,2,FALSE)</f>
        <v>#N/A</v>
      </c>
      <c r="O3883" s="48"/>
      <c r="P3883" s="48"/>
    </row>
    <row r="3884" spans="1:16">
      <c r="A3884" s="11" t="e">
        <f t="shared" si="60"/>
        <v>#N/A</v>
      </c>
      <c r="B3884" s="11" t="e">
        <f>VLOOKUP(C3884,'Summation Index'!$A$2:$B$9956,2,FALSE)</f>
        <v>#N/A</v>
      </c>
      <c r="O3884" s="48"/>
      <c r="P3884" s="48"/>
    </row>
    <row r="3885" spans="1:16">
      <c r="A3885" s="11" t="e">
        <f t="shared" si="60"/>
        <v>#N/A</v>
      </c>
      <c r="B3885" s="11" t="e">
        <f>VLOOKUP(C3885,'Summation Index'!$A$2:$B$9956,2,FALSE)</f>
        <v>#N/A</v>
      </c>
      <c r="O3885" s="48"/>
      <c r="P3885" s="48"/>
    </row>
    <row r="3886" spans="1:16">
      <c r="A3886" s="11" t="e">
        <f t="shared" si="60"/>
        <v>#N/A</v>
      </c>
      <c r="B3886" s="11" t="e">
        <f>VLOOKUP(C3886,'Summation Index'!$A$2:$B$9956,2,FALSE)</f>
        <v>#N/A</v>
      </c>
      <c r="O3886" s="48"/>
      <c r="P3886" s="48"/>
    </row>
    <row r="3887" spans="1:16">
      <c r="A3887" s="11" t="e">
        <f t="shared" si="60"/>
        <v>#N/A</v>
      </c>
      <c r="B3887" s="11" t="e">
        <f>VLOOKUP(C3887,'Summation Index'!$A$2:$B$9956,2,FALSE)</f>
        <v>#N/A</v>
      </c>
      <c r="O3887" s="48"/>
      <c r="P3887" s="48"/>
    </row>
    <row r="3888" spans="1:16">
      <c r="A3888" s="11" t="e">
        <f t="shared" si="60"/>
        <v>#N/A</v>
      </c>
      <c r="B3888" s="11" t="e">
        <f>VLOOKUP(C3888,'Summation Index'!$A$2:$B$9956,2,FALSE)</f>
        <v>#N/A</v>
      </c>
      <c r="O3888" s="48"/>
      <c r="P3888" s="48"/>
    </row>
    <row r="3889" spans="1:16">
      <c r="A3889" s="11" t="e">
        <f t="shared" si="60"/>
        <v>#N/A</v>
      </c>
      <c r="B3889" s="11" t="e">
        <f>VLOOKUP(C3889,'Summation Index'!$A$2:$B$9956,2,FALSE)</f>
        <v>#N/A</v>
      </c>
      <c r="O3889" s="48"/>
      <c r="P3889" s="48"/>
    </row>
    <row r="3890" spans="1:16">
      <c r="A3890" s="11" t="e">
        <f t="shared" si="60"/>
        <v>#N/A</v>
      </c>
      <c r="B3890" s="11" t="e">
        <f>VLOOKUP(C3890,'Summation Index'!$A$2:$B$9956,2,FALSE)</f>
        <v>#N/A</v>
      </c>
      <c r="O3890" s="48"/>
      <c r="P3890" s="48"/>
    </row>
    <row r="3891" spans="1:16">
      <c r="A3891" s="11" t="e">
        <f t="shared" si="60"/>
        <v>#N/A</v>
      </c>
      <c r="B3891" s="11" t="e">
        <f>VLOOKUP(C3891,'Summation Index'!$A$2:$B$9956,2,FALSE)</f>
        <v>#N/A</v>
      </c>
      <c r="O3891" s="48"/>
      <c r="P3891" s="48"/>
    </row>
    <row r="3892" spans="1:16">
      <c r="A3892" s="11" t="e">
        <f t="shared" si="60"/>
        <v>#N/A</v>
      </c>
      <c r="B3892" s="11" t="e">
        <f>VLOOKUP(C3892,'Summation Index'!$A$2:$B$9956,2,FALSE)</f>
        <v>#N/A</v>
      </c>
      <c r="O3892" s="48"/>
      <c r="P3892" s="48"/>
    </row>
    <row r="3893" spans="1:16">
      <c r="A3893" s="11" t="e">
        <f t="shared" si="60"/>
        <v>#N/A</v>
      </c>
      <c r="B3893" s="11" t="e">
        <f>VLOOKUP(C3893,'Summation Index'!$A$2:$B$9956,2,FALSE)</f>
        <v>#N/A</v>
      </c>
      <c r="O3893" s="48"/>
      <c r="P3893" s="48"/>
    </row>
    <row r="3894" spans="1:16">
      <c r="A3894" s="11" t="e">
        <f t="shared" si="60"/>
        <v>#N/A</v>
      </c>
      <c r="B3894" s="11" t="e">
        <f>VLOOKUP(C3894,'Summation Index'!$A$2:$B$9956,2,FALSE)</f>
        <v>#N/A</v>
      </c>
      <c r="O3894" s="48"/>
      <c r="P3894" s="48"/>
    </row>
    <row r="3895" spans="1:16">
      <c r="A3895" s="11" t="e">
        <f t="shared" si="60"/>
        <v>#N/A</v>
      </c>
      <c r="B3895" s="11" t="e">
        <f>VLOOKUP(C3895,'Summation Index'!$A$2:$B$9956,2,FALSE)</f>
        <v>#N/A</v>
      </c>
      <c r="O3895" s="48"/>
      <c r="P3895" s="48"/>
    </row>
    <row r="3896" spans="1:16">
      <c r="A3896" s="11" t="e">
        <f t="shared" si="60"/>
        <v>#N/A</v>
      </c>
      <c r="B3896" s="11" t="e">
        <f>VLOOKUP(C3896,'Summation Index'!$A$2:$B$9956,2,FALSE)</f>
        <v>#N/A</v>
      </c>
      <c r="O3896" s="48"/>
      <c r="P3896" s="48"/>
    </row>
    <row r="3897" spans="1:16">
      <c r="A3897" s="11" t="e">
        <f t="shared" si="60"/>
        <v>#N/A</v>
      </c>
      <c r="B3897" s="11" t="e">
        <f>VLOOKUP(C3897,'Summation Index'!$A$2:$B$9956,2,FALSE)</f>
        <v>#N/A</v>
      </c>
      <c r="O3897" s="48"/>
      <c r="P3897" s="48"/>
    </row>
    <row r="3898" spans="1:16">
      <c r="A3898" s="11" t="e">
        <f t="shared" si="60"/>
        <v>#N/A</v>
      </c>
      <c r="B3898" s="11" t="e">
        <f>VLOOKUP(C3898,'Summation Index'!$A$2:$B$9956,2,FALSE)</f>
        <v>#N/A</v>
      </c>
      <c r="O3898" s="48"/>
      <c r="P3898" s="48"/>
    </row>
    <row r="3899" spans="1:16">
      <c r="A3899" s="11" t="e">
        <f t="shared" si="60"/>
        <v>#N/A</v>
      </c>
      <c r="B3899" s="11" t="e">
        <f>VLOOKUP(C3899,'Summation Index'!$A$2:$B$9956,2,FALSE)</f>
        <v>#N/A</v>
      </c>
      <c r="O3899" s="48"/>
      <c r="P3899" s="48"/>
    </row>
    <row r="3900" spans="1:16">
      <c r="A3900" s="11" t="e">
        <f t="shared" si="60"/>
        <v>#N/A</v>
      </c>
      <c r="B3900" s="11" t="e">
        <f>VLOOKUP(C3900,'Summation Index'!$A$2:$B$9956,2,FALSE)</f>
        <v>#N/A</v>
      </c>
      <c r="O3900" s="48"/>
      <c r="P3900" s="48"/>
    </row>
    <row r="3901" spans="1:16">
      <c r="A3901" s="11" t="e">
        <f t="shared" si="60"/>
        <v>#N/A</v>
      </c>
      <c r="B3901" s="11" t="e">
        <f>VLOOKUP(C3901,'Summation Index'!$A$2:$B$9956,2,FALSE)</f>
        <v>#N/A</v>
      </c>
      <c r="O3901" s="48"/>
      <c r="P3901" s="48"/>
    </row>
    <row r="3902" spans="1:16">
      <c r="A3902" s="11" t="e">
        <f t="shared" si="60"/>
        <v>#N/A</v>
      </c>
      <c r="B3902" s="11" t="e">
        <f>VLOOKUP(C3902,'Summation Index'!$A$2:$B$9956,2,FALSE)</f>
        <v>#N/A</v>
      </c>
      <c r="O3902" s="48"/>
      <c r="P3902" s="48"/>
    </row>
    <row r="3903" spans="1:16">
      <c r="A3903" s="11" t="e">
        <f t="shared" si="60"/>
        <v>#N/A</v>
      </c>
      <c r="B3903" s="11" t="e">
        <f>VLOOKUP(C3903,'Summation Index'!$A$2:$B$9956,2,FALSE)</f>
        <v>#N/A</v>
      </c>
      <c r="O3903" s="48"/>
      <c r="P3903" s="48"/>
    </row>
    <row r="3904" spans="1:16">
      <c r="A3904" s="11" t="e">
        <f t="shared" si="60"/>
        <v>#N/A</v>
      </c>
      <c r="B3904" s="11" t="e">
        <f>VLOOKUP(C3904,'Summation Index'!$A$2:$B$9956,2,FALSE)</f>
        <v>#N/A</v>
      </c>
      <c r="O3904" s="48"/>
      <c r="P3904" s="48"/>
    </row>
    <row r="3905" spans="1:16">
      <c r="A3905" s="11" t="e">
        <f t="shared" si="60"/>
        <v>#N/A</v>
      </c>
      <c r="B3905" s="11" t="e">
        <f>VLOOKUP(C3905,'Summation Index'!$A$2:$B$9956,2,FALSE)</f>
        <v>#N/A</v>
      </c>
      <c r="O3905" s="48"/>
      <c r="P3905" s="48"/>
    </row>
    <row r="3906" spans="1:16">
      <c r="A3906" s="11" t="e">
        <f t="shared" si="60"/>
        <v>#N/A</v>
      </c>
      <c r="B3906" s="11" t="e">
        <f>VLOOKUP(C3906,'Summation Index'!$A$2:$B$9956,2,FALSE)</f>
        <v>#N/A</v>
      </c>
      <c r="O3906" s="48"/>
      <c r="P3906" s="48"/>
    </row>
    <row r="3907" spans="1:16">
      <c r="A3907" s="11" t="e">
        <f t="shared" si="60"/>
        <v>#N/A</v>
      </c>
      <c r="B3907" s="11" t="e">
        <f>VLOOKUP(C3907,'Summation Index'!$A$2:$B$9956,2,FALSE)</f>
        <v>#N/A</v>
      </c>
      <c r="O3907" s="48"/>
      <c r="P3907" s="48"/>
    </row>
    <row r="3908" spans="1:16">
      <c r="A3908" s="11" t="e">
        <f t="shared" si="60"/>
        <v>#N/A</v>
      </c>
      <c r="B3908" s="11" t="e">
        <f>VLOOKUP(C3908,'Summation Index'!$A$2:$B$9956,2,FALSE)</f>
        <v>#N/A</v>
      </c>
      <c r="O3908" s="48"/>
      <c r="P3908" s="48"/>
    </row>
    <row r="3909" spans="1:16">
      <c r="A3909" s="11" t="e">
        <f t="shared" si="60"/>
        <v>#N/A</v>
      </c>
      <c r="B3909" s="11" t="e">
        <f>VLOOKUP(C3909,'Summation Index'!$A$2:$B$9956,2,FALSE)</f>
        <v>#N/A</v>
      </c>
      <c r="O3909" s="48"/>
      <c r="P3909" s="48"/>
    </row>
    <row r="3910" spans="1:16">
      <c r="A3910" s="11" t="e">
        <f t="shared" si="60"/>
        <v>#N/A</v>
      </c>
      <c r="B3910" s="11" t="e">
        <f>VLOOKUP(C3910,'Summation Index'!$A$2:$B$9956,2,FALSE)</f>
        <v>#N/A</v>
      </c>
      <c r="O3910" s="48"/>
      <c r="P3910" s="48"/>
    </row>
    <row r="3911" spans="1:16">
      <c r="A3911" s="11" t="e">
        <f t="shared" si="60"/>
        <v>#N/A</v>
      </c>
      <c r="B3911" s="11" t="e">
        <f>VLOOKUP(C3911,'Summation Index'!$A$2:$B$9956,2,FALSE)</f>
        <v>#N/A</v>
      </c>
      <c r="O3911" s="48"/>
      <c r="P3911" s="48"/>
    </row>
    <row r="3912" spans="1:16">
      <c r="A3912" s="11" t="e">
        <f t="shared" si="60"/>
        <v>#N/A</v>
      </c>
      <c r="B3912" s="11" t="e">
        <f>VLOOKUP(C3912,'Summation Index'!$A$2:$B$9956,2,FALSE)</f>
        <v>#N/A</v>
      </c>
      <c r="O3912" s="48"/>
      <c r="P3912" s="48"/>
    </row>
    <row r="3913" spans="1:16">
      <c r="A3913" s="11" t="e">
        <f t="shared" si="60"/>
        <v>#N/A</v>
      </c>
      <c r="B3913" s="11" t="e">
        <f>VLOOKUP(C3913,'Summation Index'!$A$2:$B$9956,2,FALSE)</f>
        <v>#N/A</v>
      </c>
      <c r="O3913" s="48"/>
      <c r="P3913" s="48"/>
    </row>
    <row r="3914" spans="1:16">
      <c r="A3914" s="11" t="e">
        <f t="shared" si="60"/>
        <v>#N/A</v>
      </c>
      <c r="B3914" s="11" t="e">
        <f>VLOOKUP(C3914,'Summation Index'!$A$2:$B$9956,2,FALSE)</f>
        <v>#N/A</v>
      </c>
      <c r="O3914" s="48"/>
      <c r="P3914" s="48"/>
    </row>
    <row r="3915" spans="1:16">
      <c r="A3915" s="11" t="e">
        <f t="shared" si="60"/>
        <v>#N/A</v>
      </c>
      <c r="B3915" s="11" t="e">
        <f>VLOOKUP(C3915,'Summation Index'!$A$2:$B$9956,2,FALSE)</f>
        <v>#N/A</v>
      </c>
      <c r="O3915" s="48"/>
      <c r="P3915" s="48"/>
    </row>
    <row r="3916" spans="1:16">
      <c r="A3916" s="11" t="e">
        <f t="shared" si="60"/>
        <v>#N/A</v>
      </c>
      <c r="B3916" s="11" t="e">
        <f>VLOOKUP(C3916,'Summation Index'!$A$2:$B$9956,2,FALSE)</f>
        <v>#N/A</v>
      </c>
      <c r="O3916" s="48"/>
      <c r="P3916" s="48"/>
    </row>
    <row r="3917" spans="1:16">
      <c r="A3917" s="11" t="e">
        <f t="shared" si="60"/>
        <v>#N/A</v>
      </c>
      <c r="B3917" s="11" t="e">
        <f>VLOOKUP(C3917,'Summation Index'!$A$2:$B$9956,2,FALSE)</f>
        <v>#N/A</v>
      </c>
      <c r="O3917" s="48"/>
      <c r="P3917" s="48"/>
    </row>
    <row r="3918" spans="1:16">
      <c r="A3918" s="11" t="e">
        <f t="shared" si="60"/>
        <v>#N/A</v>
      </c>
      <c r="B3918" s="11" t="e">
        <f>VLOOKUP(C3918,'Summation Index'!$A$2:$B$9956,2,FALSE)</f>
        <v>#N/A</v>
      </c>
      <c r="O3918" s="48"/>
      <c r="P3918" s="48"/>
    </row>
    <row r="3919" spans="1:16">
      <c r="A3919" s="11" t="e">
        <f t="shared" ref="A3919:A3982" si="61">B3919&amp;"&amp;"&amp;F3919</f>
        <v>#N/A</v>
      </c>
      <c r="B3919" s="11" t="e">
        <f>VLOOKUP(C3919,'Summation Index'!$A$2:$B$9956,2,FALSE)</f>
        <v>#N/A</v>
      </c>
      <c r="O3919" s="48"/>
      <c r="P3919" s="48"/>
    </row>
    <row r="3920" spans="1:16">
      <c r="A3920" s="11" t="e">
        <f t="shared" si="61"/>
        <v>#N/A</v>
      </c>
      <c r="B3920" s="11" t="e">
        <f>VLOOKUP(C3920,'Summation Index'!$A$2:$B$9956,2,FALSE)</f>
        <v>#N/A</v>
      </c>
      <c r="O3920" s="48"/>
      <c r="P3920" s="48"/>
    </row>
    <row r="3921" spans="1:16">
      <c r="A3921" s="11" t="e">
        <f t="shared" si="61"/>
        <v>#N/A</v>
      </c>
      <c r="B3921" s="11" t="e">
        <f>VLOOKUP(C3921,'Summation Index'!$A$2:$B$9956,2,FALSE)</f>
        <v>#N/A</v>
      </c>
      <c r="O3921" s="48"/>
      <c r="P3921" s="48"/>
    </row>
    <row r="3922" spans="1:16">
      <c r="A3922" s="11" t="e">
        <f t="shared" si="61"/>
        <v>#N/A</v>
      </c>
      <c r="B3922" s="11" t="e">
        <f>VLOOKUP(C3922,'Summation Index'!$A$2:$B$9956,2,FALSE)</f>
        <v>#N/A</v>
      </c>
      <c r="O3922" s="48"/>
      <c r="P3922" s="48"/>
    </row>
    <row r="3923" spans="1:16">
      <c r="A3923" s="11" t="e">
        <f t="shared" si="61"/>
        <v>#N/A</v>
      </c>
      <c r="B3923" s="11" t="e">
        <f>VLOOKUP(C3923,'Summation Index'!$A$2:$B$9956,2,FALSE)</f>
        <v>#N/A</v>
      </c>
      <c r="O3923" s="48"/>
      <c r="P3923" s="48"/>
    </row>
    <row r="3924" spans="1:16">
      <c r="A3924" s="11" t="e">
        <f t="shared" si="61"/>
        <v>#N/A</v>
      </c>
      <c r="B3924" s="11" t="e">
        <f>VLOOKUP(C3924,'Summation Index'!$A$2:$B$9956,2,FALSE)</f>
        <v>#N/A</v>
      </c>
      <c r="O3924" s="48"/>
      <c r="P3924" s="48"/>
    </row>
    <row r="3925" spans="1:16">
      <c r="A3925" s="11" t="e">
        <f t="shared" si="61"/>
        <v>#N/A</v>
      </c>
      <c r="B3925" s="11" t="e">
        <f>VLOOKUP(C3925,'Summation Index'!$A$2:$B$9956,2,FALSE)</f>
        <v>#N/A</v>
      </c>
      <c r="O3925" s="48"/>
      <c r="P3925" s="48"/>
    </row>
    <row r="3926" spans="1:16">
      <c r="A3926" s="11" t="e">
        <f t="shared" si="61"/>
        <v>#N/A</v>
      </c>
      <c r="B3926" s="11" t="e">
        <f>VLOOKUP(C3926,'Summation Index'!$A$2:$B$9956,2,FALSE)</f>
        <v>#N/A</v>
      </c>
      <c r="O3926" s="48"/>
      <c r="P3926" s="48"/>
    </row>
    <row r="3927" spans="1:16">
      <c r="A3927" s="11" t="e">
        <f t="shared" si="61"/>
        <v>#N/A</v>
      </c>
      <c r="B3927" s="11" t="e">
        <f>VLOOKUP(C3927,'Summation Index'!$A$2:$B$9956,2,FALSE)</f>
        <v>#N/A</v>
      </c>
      <c r="O3927" s="48"/>
      <c r="P3927" s="48"/>
    </row>
    <row r="3928" spans="1:16">
      <c r="A3928" s="11" t="e">
        <f t="shared" si="61"/>
        <v>#N/A</v>
      </c>
      <c r="B3928" s="11" t="e">
        <f>VLOOKUP(C3928,'Summation Index'!$A$2:$B$9956,2,FALSE)</f>
        <v>#N/A</v>
      </c>
      <c r="O3928" s="48"/>
      <c r="P3928" s="48"/>
    </row>
    <row r="3929" spans="1:16">
      <c r="A3929" s="11" t="e">
        <f t="shared" si="61"/>
        <v>#N/A</v>
      </c>
      <c r="B3929" s="11" t="e">
        <f>VLOOKUP(C3929,'Summation Index'!$A$2:$B$9956,2,FALSE)</f>
        <v>#N/A</v>
      </c>
      <c r="O3929" s="48"/>
      <c r="P3929" s="48"/>
    </row>
    <row r="3930" spans="1:16">
      <c r="A3930" s="11" t="e">
        <f t="shared" si="61"/>
        <v>#N/A</v>
      </c>
      <c r="B3930" s="11" t="e">
        <f>VLOOKUP(C3930,'Summation Index'!$A$2:$B$9956,2,FALSE)</f>
        <v>#N/A</v>
      </c>
      <c r="O3930" s="48"/>
      <c r="P3930" s="48"/>
    </row>
    <row r="3931" spans="1:16">
      <c r="A3931" s="11" t="e">
        <f t="shared" si="61"/>
        <v>#N/A</v>
      </c>
      <c r="B3931" s="11" t="e">
        <f>VLOOKUP(C3931,'Summation Index'!$A$2:$B$9956,2,FALSE)</f>
        <v>#N/A</v>
      </c>
      <c r="O3931" s="48"/>
      <c r="P3931" s="48"/>
    </row>
    <row r="3932" spans="1:16">
      <c r="A3932" s="11" t="e">
        <f t="shared" si="61"/>
        <v>#N/A</v>
      </c>
      <c r="B3932" s="11" t="e">
        <f>VLOOKUP(C3932,'Summation Index'!$A$2:$B$9956,2,FALSE)</f>
        <v>#N/A</v>
      </c>
      <c r="O3932" s="48"/>
      <c r="P3932" s="48"/>
    </row>
    <row r="3933" spans="1:16">
      <c r="A3933" s="11" t="e">
        <f t="shared" si="61"/>
        <v>#N/A</v>
      </c>
      <c r="B3933" s="11" t="e">
        <f>VLOOKUP(C3933,'Summation Index'!$A$2:$B$9956,2,FALSE)</f>
        <v>#N/A</v>
      </c>
      <c r="O3933" s="48"/>
      <c r="P3933" s="48"/>
    </row>
    <row r="3934" spans="1:16">
      <c r="A3934" s="11" t="e">
        <f t="shared" si="61"/>
        <v>#N/A</v>
      </c>
      <c r="B3934" s="11" t="e">
        <f>VLOOKUP(C3934,'Summation Index'!$A$2:$B$9956,2,FALSE)</f>
        <v>#N/A</v>
      </c>
      <c r="O3934" s="48"/>
      <c r="P3934" s="48"/>
    </row>
    <row r="3935" spans="1:16">
      <c r="A3935" s="11" t="e">
        <f t="shared" si="61"/>
        <v>#N/A</v>
      </c>
      <c r="B3935" s="11" t="e">
        <f>VLOOKUP(C3935,'Summation Index'!$A$2:$B$9956,2,FALSE)</f>
        <v>#N/A</v>
      </c>
      <c r="O3935" s="48"/>
      <c r="P3935" s="48"/>
    </row>
    <row r="3936" spans="1:16">
      <c r="A3936" s="11" t="e">
        <f t="shared" si="61"/>
        <v>#N/A</v>
      </c>
      <c r="B3936" s="11" t="e">
        <f>VLOOKUP(C3936,'Summation Index'!$A$2:$B$9956,2,FALSE)</f>
        <v>#N/A</v>
      </c>
      <c r="O3936" s="48"/>
      <c r="P3936" s="48"/>
    </row>
    <row r="3937" spans="1:16">
      <c r="A3937" s="11" t="e">
        <f t="shared" si="61"/>
        <v>#N/A</v>
      </c>
      <c r="B3937" s="11" t="e">
        <f>VLOOKUP(C3937,'Summation Index'!$A$2:$B$9956,2,FALSE)</f>
        <v>#N/A</v>
      </c>
      <c r="O3937" s="48"/>
      <c r="P3937" s="48"/>
    </row>
    <row r="3938" spans="1:16">
      <c r="A3938" s="11" t="e">
        <f t="shared" si="61"/>
        <v>#N/A</v>
      </c>
      <c r="B3938" s="11" t="e">
        <f>VLOOKUP(C3938,'Summation Index'!$A$2:$B$9956,2,FALSE)</f>
        <v>#N/A</v>
      </c>
      <c r="O3938" s="48"/>
      <c r="P3938" s="48"/>
    </row>
    <row r="3939" spans="1:16">
      <c r="A3939" s="11" t="e">
        <f t="shared" si="61"/>
        <v>#N/A</v>
      </c>
      <c r="B3939" s="11" t="e">
        <f>VLOOKUP(C3939,'Summation Index'!$A$2:$B$9956,2,FALSE)</f>
        <v>#N/A</v>
      </c>
      <c r="O3939" s="48"/>
      <c r="P3939" s="48"/>
    </row>
    <row r="3940" spans="1:16">
      <c r="A3940" s="11" t="e">
        <f t="shared" si="61"/>
        <v>#N/A</v>
      </c>
      <c r="B3940" s="11" t="e">
        <f>VLOOKUP(C3940,'Summation Index'!$A$2:$B$9956,2,FALSE)</f>
        <v>#N/A</v>
      </c>
      <c r="O3940" s="48"/>
      <c r="P3940" s="48"/>
    </row>
    <row r="3941" spans="1:16">
      <c r="A3941" s="11" t="e">
        <f t="shared" si="61"/>
        <v>#N/A</v>
      </c>
      <c r="B3941" s="11" t="e">
        <f>VLOOKUP(C3941,'Summation Index'!$A$2:$B$9956,2,FALSE)</f>
        <v>#N/A</v>
      </c>
      <c r="O3941" s="48"/>
      <c r="P3941" s="48"/>
    </row>
    <row r="3942" spans="1:16">
      <c r="A3942" s="11" t="e">
        <f t="shared" si="61"/>
        <v>#N/A</v>
      </c>
      <c r="B3942" s="11" t="e">
        <f>VLOOKUP(C3942,'Summation Index'!$A$2:$B$9956,2,FALSE)</f>
        <v>#N/A</v>
      </c>
      <c r="O3942" s="48"/>
      <c r="P3942" s="48"/>
    </row>
    <row r="3943" spans="1:16">
      <c r="A3943" s="11" t="e">
        <f t="shared" si="61"/>
        <v>#N/A</v>
      </c>
      <c r="B3943" s="11" t="e">
        <f>VLOOKUP(C3943,'Summation Index'!$A$2:$B$9956,2,FALSE)</f>
        <v>#N/A</v>
      </c>
      <c r="O3943" s="48"/>
      <c r="P3943" s="48"/>
    </row>
    <row r="3944" spans="1:16">
      <c r="A3944" s="11" t="e">
        <f t="shared" si="61"/>
        <v>#N/A</v>
      </c>
      <c r="B3944" s="11" t="e">
        <f>VLOOKUP(C3944,'Summation Index'!$A$2:$B$9956,2,FALSE)</f>
        <v>#N/A</v>
      </c>
      <c r="O3944" s="48"/>
      <c r="P3944" s="48"/>
    </row>
    <row r="3945" spans="1:16">
      <c r="A3945" s="11" t="e">
        <f t="shared" si="61"/>
        <v>#N/A</v>
      </c>
      <c r="B3945" s="11" t="e">
        <f>VLOOKUP(C3945,'Summation Index'!$A$2:$B$9956,2,FALSE)</f>
        <v>#N/A</v>
      </c>
      <c r="O3945" s="48"/>
      <c r="P3945" s="48"/>
    </row>
    <row r="3946" spans="1:16">
      <c r="A3946" s="11" t="e">
        <f t="shared" si="61"/>
        <v>#N/A</v>
      </c>
      <c r="B3946" s="11" t="e">
        <f>VLOOKUP(C3946,'Summation Index'!$A$2:$B$9956,2,FALSE)</f>
        <v>#N/A</v>
      </c>
      <c r="O3946" s="48"/>
      <c r="P3946" s="48"/>
    </row>
    <row r="3947" spans="1:16">
      <c r="A3947" s="11" t="e">
        <f t="shared" si="61"/>
        <v>#N/A</v>
      </c>
      <c r="B3947" s="11" t="e">
        <f>VLOOKUP(C3947,'Summation Index'!$A$2:$B$9956,2,FALSE)</f>
        <v>#N/A</v>
      </c>
      <c r="O3947" s="48"/>
      <c r="P3947" s="48"/>
    </row>
    <row r="3948" spans="1:16">
      <c r="A3948" s="11" t="e">
        <f t="shared" si="61"/>
        <v>#N/A</v>
      </c>
      <c r="B3948" s="11" t="e">
        <f>VLOOKUP(C3948,'Summation Index'!$A$2:$B$9956,2,FALSE)</f>
        <v>#N/A</v>
      </c>
      <c r="O3948" s="48"/>
      <c r="P3948" s="48"/>
    </row>
    <row r="3949" spans="1:16">
      <c r="A3949" s="11" t="e">
        <f t="shared" si="61"/>
        <v>#N/A</v>
      </c>
      <c r="B3949" s="11" t="e">
        <f>VLOOKUP(C3949,'Summation Index'!$A$2:$B$9956,2,FALSE)</f>
        <v>#N/A</v>
      </c>
      <c r="O3949" s="48"/>
      <c r="P3949" s="48"/>
    </row>
    <row r="3950" spans="1:16">
      <c r="A3950" s="11" t="e">
        <f t="shared" si="61"/>
        <v>#N/A</v>
      </c>
      <c r="B3950" s="11" t="e">
        <f>VLOOKUP(C3950,'Summation Index'!$A$2:$B$9956,2,FALSE)</f>
        <v>#N/A</v>
      </c>
      <c r="O3950" s="48"/>
      <c r="P3950" s="48"/>
    </row>
    <row r="3951" spans="1:16">
      <c r="A3951" s="11" t="e">
        <f t="shared" si="61"/>
        <v>#N/A</v>
      </c>
      <c r="B3951" s="11" t="e">
        <f>VLOOKUP(C3951,'Summation Index'!$A$2:$B$9956,2,FALSE)</f>
        <v>#N/A</v>
      </c>
      <c r="O3951" s="48"/>
      <c r="P3951" s="48"/>
    </row>
    <row r="3952" spans="1:16">
      <c r="A3952" s="11" t="e">
        <f t="shared" si="61"/>
        <v>#N/A</v>
      </c>
      <c r="B3952" s="11" t="e">
        <f>VLOOKUP(C3952,'Summation Index'!$A$2:$B$9956,2,FALSE)</f>
        <v>#N/A</v>
      </c>
      <c r="O3952" s="48"/>
      <c r="P3952" s="48"/>
    </row>
    <row r="3953" spans="1:16">
      <c r="A3953" s="11" t="e">
        <f t="shared" si="61"/>
        <v>#N/A</v>
      </c>
      <c r="B3953" s="11" t="e">
        <f>VLOOKUP(C3953,'Summation Index'!$A$2:$B$9956,2,FALSE)</f>
        <v>#N/A</v>
      </c>
      <c r="O3953" s="48"/>
      <c r="P3953" s="48"/>
    </row>
    <row r="3954" spans="1:16">
      <c r="A3954" s="11" t="e">
        <f t="shared" si="61"/>
        <v>#N/A</v>
      </c>
      <c r="B3954" s="11" t="e">
        <f>VLOOKUP(C3954,'Summation Index'!$A$2:$B$9956,2,FALSE)</f>
        <v>#N/A</v>
      </c>
      <c r="O3954" s="48"/>
      <c r="P3954" s="48"/>
    </row>
    <row r="3955" spans="1:16">
      <c r="A3955" s="11" t="e">
        <f t="shared" si="61"/>
        <v>#N/A</v>
      </c>
      <c r="B3955" s="11" t="e">
        <f>VLOOKUP(C3955,'Summation Index'!$A$2:$B$9956,2,FALSE)</f>
        <v>#N/A</v>
      </c>
      <c r="O3955" s="48"/>
      <c r="P3955" s="48"/>
    </row>
    <row r="3956" spans="1:16">
      <c r="A3956" s="11" t="e">
        <f t="shared" si="61"/>
        <v>#N/A</v>
      </c>
      <c r="B3956" s="11" t="e">
        <f>VLOOKUP(C3956,'Summation Index'!$A$2:$B$9956,2,FALSE)</f>
        <v>#N/A</v>
      </c>
      <c r="O3956" s="48"/>
      <c r="P3956" s="48"/>
    </row>
    <row r="3957" spans="1:16">
      <c r="A3957" s="11" t="e">
        <f t="shared" si="61"/>
        <v>#N/A</v>
      </c>
      <c r="B3957" s="11" t="e">
        <f>VLOOKUP(C3957,'Summation Index'!$A$2:$B$9956,2,FALSE)</f>
        <v>#N/A</v>
      </c>
      <c r="O3957" s="48"/>
      <c r="P3957" s="48"/>
    </row>
    <row r="3958" spans="1:16">
      <c r="A3958" s="11" t="e">
        <f t="shared" si="61"/>
        <v>#N/A</v>
      </c>
      <c r="B3958" s="11" t="e">
        <f>VLOOKUP(C3958,'Summation Index'!$A$2:$B$9956,2,FALSE)</f>
        <v>#N/A</v>
      </c>
      <c r="O3958" s="48"/>
      <c r="P3958" s="48"/>
    </row>
    <row r="3959" spans="1:16">
      <c r="A3959" s="11" t="e">
        <f t="shared" si="61"/>
        <v>#N/A</v>
      </c>
      <c r="B3959" s="11" t="e">
        <f>VLOOKUP(C3959,'Summation Index'!$A$2:$B$9956,2,FALSE)</f>
        <v>#N/A</v>
      </c>
      <c r="O3959" s="48"/>
      <c r="P3959" s="48"/>
    </row>
    <row r="3960" spans="1:16">
      <c r="A3960" s="11" t="e">
        <f t="shared" si="61"/>
        <v>#N/A</v>
      </c>
      <c r="B3960" s="11" t="e">
        <f>VLOOKUP(C3960,'Summation Index'!$A$2:$B$9956,2,FALSE)</f>
        <v>#N/A</v>
      </c>
      <c r="O3960" s="48"/>
      <c r="P3960" s="48"/>
    </row>
    <row r="3961" spans="1:16">
      <c r="A3961" s="11" t="e">
        <f t="shared" si="61"/>
        <v>#N/A</v>
      </c>
      <c r="B3961" s="11" t="e">
        <f>VLOOKUP(C3961,'Summation Index'!$A$2:$B$9956,2,FALSE)</f>
        <v>#N/A</v>
      </c>
      <c r="O3961" s="48"/>
      <c r="P3961" s="48"/>
    </row>
    <row r="3962" spans="1:16">
      <c r="A3962" s="11" t="e">
        <f t="shared" si="61"/>
        <v>#N/A</v>
      </c>
      <c r="B3962" s="11" t="e">
        <f>VLOOKUP(C3962,'Summation Index'!$A$2:$B$9956,2,FALSE)</f>
        <v>#N/A</v>
      </c>
      <c r="O3962" s="48"/>
      <c r="P3962" s="48"/>
    </row>
    <row r="3963" spans="1:16">
      <c r="A3963" s="11" t="e">
        <f t="shared" si="61"/>
        <v>#N/A</v>
      </c>
      <c r="B3963" s="11" t="e">
        <f>VLOOKUP(C3963,'Summation Index'!$A$2:$B$9956,2,FALSE)</f>
        <v>#N/A</v>
      </c>
      <c r="O3963" s="48"/>
      <c r="P3963" s="48"/>
    </row>
    <row r="3964" spans="1:16">
      <c r="A3964" s="11" t="e">
        <f t="shared" si="61"/>
        <v>#N/A</v>
      </c>
      <c r="B3964" s="11" t="e">
        <f>VLOOKUP(C3964,'Summation Index'!$A$2:$B$9956,2,FALSE)</f>
        <v>#N/A</v>
      </c>
      <c r="O3964" s="48"/>
      <c r="P3964" s="48"/>
    </row>
    <row r="3965" spans="1:16">
      <c r="A3965" s="11" t="e">
        <f t="shared" si="61"/>
        <v>#N/A</v>
      </c>
      <c r="B3965" s="11" t="e">
        <f>VLOOKUP(C3965,'Summation Index'!$A$2:$B$9956,2,FALSE)</f>
        <v>#N/A</v>
      </c>
      <c r="O3965" s="48"/>
      <c r="P3965" s="48"/>
    </row>
    <row r="3966" spans="1:16">
      <c r="A3966" s="11" t="e">
        <f t="shared" si="61"/>
        <v>#N/A</v>
      </c>
      <c r="B3966" s="11" t="e">
        <f>VLOOKUP(C3966,'Summation Index'!$A$2:$B$9956,2,FALSE)</f>
        <v>#N/A</v>
      </c>
      <c r="O3966" s="48"/>
      <c r="P3966" s="48"/>
    </row>
    <row r="3967" spans="1:16">
      <c r="A3967" s="11" t="e">
        <f t="shared" si="61"/>
        <v>#N/A</v>
      </c>
      <c r="B3967" s="11" t="e">
        <f>VLOOKUP(C3967,'Summation Index'!$A$2:$B$9956,2,FALSE)</f>
        <v>#N/A</v>
      </c>
      <c r="O3967" s="48"/>
      <c r="P3967" s="48"/>
    </row>
    <row r="3968" spans="1:16">
      <c r="A3968" s="11" t="e">
        <f t="shared" si="61"/>
        <v>#N/A</v>
      </c>
      <c r="B3968" s="11" t="e">
        <f>VLOOKUP(C3968,'Summation Index'!$A$2:$B$9956,2,FALSE)</f>
        <v>#N/A</v>
      </c>
      <c r="O3968" s="48"/>
      <c r="P3968" s="48"/>
    </row>
    <row r="3969" spans="1:16">
      <c r="A3969" s="11" t="e">
        <f t="shared" si="61"/>
        <v>#N/A</v>
      </c>
      <c r="B3969" s="11" t="e">
        <f>VLOOKUP(C3969,'Summation Index'!$A$2:$B$9956,2,FALSE)</f>
        <v>#N/A</v>
      </c>
      <c r="O3969" s="48"/>
      <c r="P3969" s="48"/>
    </row>
    <row r="3970" spans="1:16">
      <c r="A3970" s="11" t="e">
        <f t="shared" si="61"/>
        <v>#N/A</v>
      </c>
      <c r="B3970" s="11" t="e">
        <f>VLOOKUP(C3970,'Summation Index'!$A$2:$B$9956,2,FALSE)</f>
        <v>#N/A</v>
      </c>
      <c r="O3970" s="48"/>
      <c r="P3970" s="48"/>
    </row>
    <row r="3971" spans="1:16">
      <c r="A3971" s="11" t="e">
        <f t="shared" si="61"/>
        <v>#N/A</v>
      </c>
      <c r="B3971" s="11" t="e">
        <f>VLOOKUP(C3971,'Summation Index'!$A$2:$B$9956,2,FALSE)</f>
        <v>#N/A</v>
      </c>
      <c r="O3971" s="48"/>
      <c r="P3971" s="48"/>
    </row>
    <row r="3972" spans="1:16">
      <c r="A3972" s="11" t="e">
        <f t="shared" si="61"/>
        <v>#N/A</v>
      </c>
      <c r="B3972" s="11" t="e">
        <f>VLOOKUP(C3972,'Summation Index'!$A$2:$B$9956,2,FALSE)</f>
        <v>#N/A</v>
      </c>
      <c r="O3972" s="48"/>
      <c r="P3972" s="48"/>
    </row>
    <row r="3973" spans="1:16">
      <c r="A3973" s="11" t="e">
        <f t="shared" si="61"/>
        <v>#N/A</v>
      </c>
      <c r="B3973" s="11" t="e">
        <f>VLOOKUP(C3973,'Summation Index'!$A$2:$B$9956,2,FALSE)</f>
        <v>#N/A</v>
      </c>
      <c r="O3973" s="48"/>
      <c r="P3973" s="48"/>
    </row>
    <row r="3974" spans="1:16">
      <c r="A3974" s="11" t="e">
        <f t="shared" si="61"/>
        <v>#N/A</v>
      </c>
      <c r="B3974" s="11" t="e">
        <f>VLOOKUP(C3974,'Summation Index'!$A$2:$B$9956,2,FALSE)</f>
        <v>#N/A</v>
      </c>
      <c r="O3974" s="48"/>
      <c r="P3974" s="48"/>
    </row>
    <row r="3975" spans="1:16">
      <c r="A3975" s="11" t="e">
        <f t="shared" si="61"/>
        <v>#N/A</v>
      </c>
      <c r="B3975" s="11" t="e">
        <f>VLOOKUP(C3975,'Summation Index'!$A$2:$B$9956,2,FALSE)</f>
        <v>#N/A</v>
      </c>
      <c r="O3975" s="48"/>
      <c r="P3975" s="48"/>
    </row>
    <row r="3976" spans="1:16">
      <c r="A3976" s="11" t="e">
        <f t="shared" si="61"/>
        <v>#N/A</v>
      </c>
      <c r="B3976" s="11" t="e">
        <f>VLOOKUP(C3976,'Summation Index'!$A$2:$B$9956,2,FALSE)</f>
        <v>#N/A</v>
      </c>
      <c r="O3976" s="48"/>
      <c r="P3976" s="48"/>
    </row>
    <row r="3977" spans="1:16">
      <c r="A3977" s="11" t="e">
        <f t="shared" si="61"/>
        <v>#N/A</v>
      </c>
      <c r="B3977" s="11" t="e">
        <f>VLOOKUP(C3977,'Summation Index'!$A$2:$B$9956,2,FALSE)</f>
        <v>#N/A</v>
      </c>
      <c r="O3977" s="48"/>
      <c r="P3977" s="48"/>
    </row>
    <row r="3978" spans="1:16">
      <c r="A3978" s="11" t="e">
        <f t="shared" si="61"/>
        <v>#N/A</v>
      </c>
      <c r="B3978" s="11" t="e">
        <f>VLOOKUP(C3978,'Summation Index'!$A$2:$B$9956,2,FALSE)</f>
        <v>#N/A</v>
      </c>
      <c r="O3978" s="48"/>
      <c r="P3978" s="48"/>
    </row>
    <row r="3979" spans="1:16">
      <c r="A3979" s="11" t="e">
        <f t="shared" si="61"/>
        <v>#N/A</v>
      </c>
      <c r="B3979" s="11" t="e">
        <f>VLOOKUP(C3979,'Summation Index'!$A$2:$B$9956,2,FALSE)</f>
        <v>#N/A</v>
      </c>
      <c r="O3979" s="48"/>
      <c r="P3979" s="48"/>
    </row>
    <row r="3980" spans="1:16">
      <c r="A3980" s="11" t="e">
        <f t="shared" si="61"/>
        <v>#N/A</v>
      </c>
      <c r="B3980" s="11" t="e">
        <f>VLOOKUP(C3980,'Summation Index'!$A$2:$B$9956,2,FALSE)</f>
        <v>#N/A</v>
      </c>
      <c r="O3980" s="48"/>
      <c r="P3980" s="48"/>
    </row>
    <row r="3981" spans="1:16">
      <c r="A3981" s="11" t="e">
        <f t="shared" si="61"/>
        <v>#N/A</v>
      </c>
      <c r="B3981" s="11" t="e">
        <f>VLOOKUP(C3981,'Summation Index'!$A$2:$B$9956,2,FALSE)</f>
        <v>#N/A</v>
      </c>
      <c r="O3981" s="48"/>
      <c r="P3981" s="48"/>
    </row>
    <row r="3982" spans="1:16">
      <c r="A3982" s="11" t="e">
        <f t="shared" si="61"/>
        <v>#N/A</v>
      </c>
      <c r="B3982" s="11" t="e">
        <f>VLOOKUP(C3982,'Summation Index'!$A$2:$B$9956,2,FALSE)</f>
        <v>#N/A</v>
      </c>
      <c r="O3982" s="48"/>
      <c r="P3982" s="48"/>
    </row>
    <row r="3983" spans="1:16">
      <c r="A3983" s="11" t="e">
        <f t="shared" ref="A3983:A4046" si="62">B3983&amp;"&amp;"&amp;F3983</f>
        <v>#N/A</v>
      </c>
      <c r="B3983" s="11" t="e">
        <f>VLOOKUP(C3983,'Summation Index'!$A$2:$B$9956,2,FALSE)</f>
        <v>#N/A</v>
      </c>
      <c r="O3983" s="48"/>
      <c r="P3983" s="48"/>
    </row>
    <row r="3984" spans="1:16">
      <c r="A3984" s="11" t="e">
        <f t="shared" si="62"/>
        <v>#N/A</v>
      </c>
      <c r="B3984" s="11" t="e">
        <f>VLOOKUP(C3984,'Summation Index'!$A$2:$B$9956,2,FALSE)</f>
        <v>#N/A</v>
      </c>
      <c r="O3984" s="48"/>
      <c r="P3984" s="48"/>
    </row>
    <row r="3985" spans="1:16">
      <c r="A3985" s="11" t="e">
        <f t="shared" si="62"/>
        <v>#N/A</v>
      </c>
      <c r="B3985" s="11" t="e">
        <f>VLOOKUP(C3985,'Summation Index'!$A$2:$B$9956,2,FALSE)</f>
        <v>#N/A</v>
      </c>
      <c r="O3985" s="48"/>
      <c r="P3985" s="48"/>
    </row>
    <row r="3986" spans="1:16">
      <c r="A3986" s="11" t="e">
        <f t="shared" si="62"/>
        <v>#N/A</v>
      </c>
      <c r="B3986" s="11" t="e">
        <f>VLOOKUP(C3986,'Summation Index'!$A$2:$B$9956,2,FALSE)</f>
        <v>#N/A</v>
      </c>
      <c r="O3986" s="48"/>
      <c r="P3986" s="48"/>
    </row>
    <row r="3987" spans="1:16">
      <c r="A3987" s="11" t="e">
        <f t="shared" si="62"/>
        <v>#N/A</v>
      </c>
      <c r="B3987" s="11" t="e">
        <f>VLOOKUP(C3987,'Summation Index'!$A$2:$B$9956,2,FALSE)</f>
        <v>#N/A</v>
      </c>
      <c r="O3987" s="48"/>
      <c r="P3987" s="48"/>
    </row>
    <row r="3988" spans="1:16">
      <c r="A3988" s="11" t="e">
        <f t="shared" si="62"/>
        <v>#N/A</v>
      </c>
      <c r="B3988" s="11" t="e">
        <f>VLOOKUP(C3988,'Summation Index'!$A$2:$B$9956,2,FALSE)</f>
        <v>#N/A</v>
      </c>
      <c r="O3988" s="48"/>
      <c r="P3988" s="48"/>
    </row>
    <row r="3989" spans="1:16">
      <c r="A3989" s="11" t="e">
        <f t="shared" si="62"/>
        <v>#N/A</v>
      </c>
      <c r="B3989" s="11" t="e">
        <f>VLOOKUP(C3989,'Summation Index'!$A$2:$B$9956,2,FALSE)</f>
        <v>#N/A</v>
      </c>
      <c r="O3989" s="48"/>
      <c r="P3989" s="48"/>
    </row>
    <row r="3990" spans="1:16">
      <c r="A3990" s="11" t="e">
        <f t="shared" si="62"/>
        <v>#N/A</v>
      </c>
      <c r="B3990" s="11" t="e">
        <f>VLOOKUP(C3990,'Summation Index'!$A$2:$B$9956,2,FALSE)</f>
        <v>#N/A</v>
      </c>
      <c r="O3990" s="48"/>
      <c r="P3990" s="48"/>
    </row>
    <row r="3991" spans="1:16">
      <c r="A3991" s="11" t="e">
        <f t="shared" si="62"/>
        <v>#N/A</v>
      </c>
      <c r="B3991" s="11" t="e">
        <f>VLOOKUP(C3991,'Summation Index'!$A$2:$B$9956,2,FALSE)</f>
        <v>#N/A</v>
      </c>
      <c r="O3991" s="48"/>
      <c r="P3991" s="48"/>
    </row>
    <row r="3992" spans="1:16">
      <c r="A3992" s="11" t="e">
        <f t="shared" si="62"/>
        <v>#N/A</v>
      </c>
      <c r="B3992" s="11" t="e">
        <f>VLOOKUP(C3992,'Summation Index'!$A$2:$B$9956,2,FALSE)</f>
        <v>#N/A</v>
      </c>
      <c r="O3992" s="48"/>
      <c r="P3992" s="48"/>
    </row>
    <row r="3993" spans="1:16">
      <c r="A3993" s="11" t="e">
        <f t="shared" si="62"/>
        <v>#N/A</v>
      </c>
      <c r="B3993" s="11" t="e">
        <f>VLOOKUP(C3993,'Summation Index'!$A$2:$B$9956,2,FALSE)</f>
        <v>#N/A</v>
      </c>
      <c r="O3993" s="48"/>
      <c r="P3993" s="48"/>
    </row>
    <row r="3994" spans="1:16">
      <c r="A3994" s="11" t="e">
        <f t="shared" si="62"/>
        <v>#N/A</v>
      </c>
      <c r="B3994" s="11" t="e">
        <f>VLOOKUP(C3994,'Summation Index'!$A$2:$B$9956,2,FALSE)</f>
        <v>#N/A</v>
      </c>
      <c r="O3994" s="48"/>
      <c r="P3994" s="48"/>
    </row>
    <row r="3995" spans="1:16">
      <c r="A3995" s="11" t="e">
        <f t="shared" si="62"/>
        <v>#N/A</v>
      </c>
      <c r="B3995" s="11" t="e">
        <f>VLOOKUP(C3995,'Summation Index'!$A$2:$B$9956,2,FALSE)</f>
        <v>#N/A</v>
      </c>
      <c r="O3995" s="48"/>
      <c r="P3995" s="48"/>
    </row>
    <row r="3996" spans="1:16">
      <c r="A3996" s="11" t="e">
        <f t="shared" si="62"/>
        <v>#N/A</v>
      </c>
      <c r="B3996" s="11" t="e">
        <f>VLOOKUP(C3996,'Summation Index'!$A$2:$B$9956,2,FALSE)</f>
        <v>#N/A</v>
      </c>
      <c r="O3996" s="48"/>
      <c r="P3996" s="48"/>
    </row>
    <row r="3997" spans="1:16">
      <c r="A3997" s="11" t="e">
        <f t="shared" si="62"/>
        <v>#N/A</v>
      </c>
      <c r="B3997" s="11" t="e">
        <f>VLOOKUP(C3997,'Summation Index'!$A$2:$B$9956,2,FALSE)</f>
        <v>#N/A</v>
      </c>
      <c r="O3997" s="48"/>
      <c r="P3997" s="48"/>
    </row>
    <row r="3998" spans="1:16">
      <c r="A3998" s="11" t="e">
        <f t="shared" si="62"/>
        <v>#N/A</v>
      </c>
      <c r="B3998" s="11" t="e">
        <f>VLOOKUP(C3998,'Summation Index'!$A$2:$B$9956,2,FALSE)</f>
        <v>#N/A</v>
      </c>
      <c r="O3998" s="48"/>
      <c r="P3998" s="48"/>
    </row>
    <row r="3999" spans="1:16">
      <c r="A3999" s="11" t="e">
        <f t="shared" si="62"/>
        <v>#N/A</v>
      </c>
      <c r="B3999" s="11" t="e">
        <f>VLOOKUP(C3999,'Summation Index'!$A$2:$B$9956,2,FALSE)</f>
        <v>#N/A</v>
      </c>
      <c r="O3999" s="48"/>
      <c r="P3999" s="48"/>
    </row>
    <row r="4000" spans="1:16">
      <c r="A4000" s="11" t="e">
        <f t="shared" si="62"/>
        <v>#N/A</v>
      </c>
      <c r="B4000" s="11" t="e">
        <f>VLOOKUP(C4000,'Summation Index'!$A$2:$B$9956,2,FALSE)</f>
        <v>#N/A</v>
      </c>
      <c r="O4000" s="48"/>
      <c r="P4000" s="48"/>
    </row>
    <row r="4001" spans="1:16">
      <c r="A4001" s="11" t="e">
        <f t="shared" si="62"/>
        <v>#N/A</v>
      </c>
      <c r="B4001" s="11" t="e">
        <f>VLOOKUP(C4001,'Summation Index'!$A$2:$B$9956,2,FALSE)</f>
        <v>#N/A</v>
      </c>
      <c r="O4001" s="48"/>
      <c r="P4001" s="48"/>
    </row>
    <row r="4002" spans="1:16">
      <c r="A4002" s="11" t="e">
        <f t="shared" si="62"/>
        <v>#N/A</v>
      </c>
      <c r="B4002" s="11" t="e">
        <f>VLOOKUP(C4002,'Summation Index'!$A$2:$B$9956,2,FALSE)</f>
        <v>#N/A</v>
      </c>
      <c r="O4002" s="48"/>
      <c r="P4002" s="48"/>
    </row>
    <row r="4003" spans="1:16">
      <c r="A4003" s="11" t="e">
        <f t="shared" si="62"/>
        <v>#N/A</v>
      </c>
      <c r="B4003" s="11" t="e">
        <f>VLOOKUP(C4003,'Summation Index'!$A$2:$B$9956,2,FALSE)</f>
        <v>#N/A</v>
      </c>
      <c r="O4003" s="48"/>
      <c r="P4003" s="48"/>
    </row>
    <row r="4004" spans="1:16">
      <c r="A4004" s="11" t="e">
        <f t="shared" si="62"/>
        <v>#N/A</v>
      </c>
      <c r="B4004" s="11" t="e">
        <f>VLOOKUP(C4004,'Summation Index'!$A$2:$B$9956,2,FALSE)</f>
        <v>#N/A</v>
      </c>
      <c r="O4004" s="48"/>
      <c r="P4004" s="48"/>
    </row>
    <row r="4005" spans="1:16">
      <c r="A4005" s="11" t="e">
        <f t="shared" si="62"/>
        <v>#N/A</v>
      </c>
      <c r="B4005" s="11" t="e">
        <f>VLOOKUP(C4005,'Summation Index'!$A$2:$B$9956,2,FALSE)</f>
        <v>#N/A</v>
      </c>
      <c r="O4005" s="48"/>
      <c r="P4005" s="48"/>
    </row>
    <row r="4006" spans="1:16">
      <c r="A4006" s="11" t="e">
        <f t="shared" si="62"/>
        <v>#N/A</v>
      </c>
      <c r="B4006" s="11" t="e">
        <f>VLOOKUP(C4006,'Summation Index'!$A$2:$B$9956,2,FALSE)</f>
        <v>#N/A</v>
      </c>
      <c r="O4006" s="48"/>
      <c r="P4006" s="48"/>
    </row>
    <row r="4007" spans="1:16">
      <c r="A4007" s="11" t="e">
        <f t="shared" si="62"/>
        <v>#N/A</v>
      </c>
      <c r="B4007" s="11" t="e">
        <f>VLOOKUP(C4007,'Summation Index'!$A$2:$B$9956,2,FALSE)</f>
        <v>#N/A</v>
      </c>
      <c r="O4007" s="48"/>
      <c r="P4007" s="48"/>
    </row>
    <row r="4008" spans="1:16">
      <c r="A4008" s="11" t="e">
        <f t="shared" si="62"/>
        <v>#N/A</v>
      </c>
      <c r="B4008" s="11" t="e">
        <f>VLOOKUP(C4008,'Summation Index'!$A$2:$B$9956,2,FALSE)</f>
        <v>#N/A</v>
      </c>
      <c r="O4008" s="48"/>
      <c r="P4008" s="48"/>
    </row>
    <row r="4009" spans="1:16">
      <c r="A4009" s="11" t="e">
        <f t="shared" si="62"/>
        <v>#N/A</v>
      </c>
      <c r="B4009" s="11" t="e">
        <f>VLOOKUP(C4009,'Summation Index'!$A$2:$B$9956,2,FALSE)</f>
        <v>#N/A</v>
      </c>
      <c r="O4009" s="48"/>
      <c r="P4009" s="48"/>
    </row>
    <row r="4010" spans="1:16">
      <c r="A4010" s="11" t="e">
        <f t="shared" si="62"/>
        <v>#N/A</v>
      </c>
      <c r="B4010" s="11" t="e">
        <f>VLOOKUP(C4010,'Summation Index'!$A$2:$B$9956,2,FALSE)</f>
        <v>#N/A</v>
      </c>
      <c r="O4010" s="48"/>
      <c r="P4010" s="48"/>
    </row>
    <row r="4011" spans="1:16">
      <c r="A4011" s="11" t="e">
        <f t="shared" si="62"/>
        <v>#N/A</v>
      </c>
      <c r="B4011" s="11" t="e">
        <f>VLOOKUP(C4011,'Summation Index'!$A$2:$B$9956,2,FALSE)</f>
        <v>#N/A</v>
      </c>
      <c r="O4011" s="48"/>
      <c r="P4011" s="48"/>
    </row>
    <row r="4012" spans="1:16">
      <c r="A4012" s="11" t="e">
        <f t="shared" si="62"/>
        <v>#N/A</v>
      </c>
      <c r="B4012" s="11" t="e">
        <f>VLOOKUP(C4012,'Summation Index'!$A$2:$B$9956,2,FALSE)</f>
        <v>#N/A</v>
      </c>
      <c r="O4012" s="48"/>
      <c r="P4012" s="48"/>
    </row>
    <row r="4013" spans="1:16">
      <c r="A4013" s="11" t="e">
        <f t="shared" si="62"/>
        <v>#N/A</v>
      </c>
      <c r="B4013" s="11" t="e">
        <f>VLOOKUP(C4013,'Summation Index'!$A$2:$B$9956,2,FALSE)</f>
        <v>#N/A</v>
      </c>
      <c r="O4013" s="48"/>
      <c r="P4013" s="48"/>
    </row>
    <row r="4014" spans="1:16">
      <c r="A4014" s="11" t="e">
        <f t="shared" si="62"/>
        <v>#N/A</v>
      </c>
      <c r="B4014" s="11" t="e">
        <f>VLOOKUP(C4014,'Summation Index'!$A$2:$B$9956,2,FALSE)</f>
        <v>#N/A</v>
      </c>
      <c r="O4014" s="48"/>
      <c r="P4014" s="48"/>
    </row>
    <row r="4015" spans="1:16">
      <c r="A4015" s="11" t="e">
        <f t="shared" si="62"/>
        <v>#N/A</v>
      </c>
      <c r="B4015" s="11" t="e">
        <f>VLOOKUP(C4015,'Summation Index'!$A$2:$B$9956,2,FALSE)</f>
        <v>#N/A</v>
      </c>
      <c r="O4015" s="48"/>
      <c r="P4015" s="48"/>
    </row>
    <row r="4016" spans="1:16">
      <c r="A4016" s="11" t="e">
        <f t="shared" si="62"/>
        <v>#N/A</v>
      </c>
      <c r="B4016" s="11" t="e">
        <f>VLOOKUP(C4016,'Summation Index'!$A$2:$B$9956,2,FALSE)</f>
        <v>#N/A</v>
      </c>
      <c r="O4016" s="48"/>
      <c r="P4016" s="48"/>
    </row>
    <row r="4017" spans="1:16">
      <c r="A4017" s="11" t="e">
        <f t="shared" si="62"/>
        <v>#N/A</v>
      </c>
      <c r="B4017" s="11" t="e">
        <f>VLOOKUP(C4017,'Summation Index'!$A$2:$B$9956,2,FALSE)</f>
        <v>#N/A</v>
      </c>
      <c r="O4017" s="48"/>
      <c r="P4017" s="48"/>
    </row>
    <row r="4018" spans="1:16">
      <c r="A4018" s="11" t="e">
        <f t="shared" si="62"/>
        <v>#N/A</v>
      </c>
      <c r="B4018" s="11" t="e">
        <f>VLOOKUP(C4018,'Summation Index'!$A$2:$B$9956,2,FALSE)</f>
        <v>#N/A</v>
      </c>
      <c r="O4018" s="48"/>
      <c r="P4018" s="48"/>
    </row>
    <row r="4019" spans="1:16">
      <c r="A4019" s="11" t="e">
        <f t="shared" si="62"/>
        <v>#N/A</v>
      </c>
      <c r="B4019" s="11" t="e">
        <f>VLOOKUP(C4019,'Summation Index'!$A$2:$B$9956,2,FALSE)</f>
        <v>#N/A</v>
      </c>
      <c r="O4019" s="48"/>
      <c r="P4019" s="48"/>
    </row>
    <row r="4020" spans="1:16">
      <c r="A4020" s="11" t="e">
        <f t="shared" si="62"/>
        <v>#N/A</v>
      </c>
      <c r="B4020" s="11" t="e">
        <f>VLOOKUP(C4020,'Summation Index'!$A$2:$B$9956,2,FALSE)</f>
        <v>#N/A</v>
      </c>
      <c r="O4020" s="48"/>
      <c r="P4020" s="48"/>
    </row>
    <row r="4021" spans="1:16">
      <c r="A4021" s="11" t="e">
        <f t="shared" si="62"/>
        <v>#N/A</v>
      </c>
      <c r="B4021" s="11" t="e">
        <f>VLOOKUP(C4021,'Summation Index'!$A$2:$B$9956,2,FALSE)</f>
        <v>#N/A</v>
      </c>
      <c r="O4021" s="48"/>
      <c r="P4021" s="48"/>
    </row>
    <row r="4022" spans="1:16">
      <c r="A4022" s="11" t="e">
        <f t="shared" si="62"/>
        <v>#N/A</v>
      </c>
      <c r="B4022" s="11" t="e">
        <f>VLOOKUP(C4022,'Summation Index'!$A$2:$B$9956,2,FALSE)</f>
        <v>#N/A</v>
      </c>
      <c r="O4022" s="48"/>
      <c r="P4022" s="48"/>
    </row>
    <row r="4023" spans="1:16">
      <c r="A4023" s="11" t="e">
        <f t="shared" si="62"/>
        <v>#N/A</v>
      </c>
      <c r="B4023" s="11" t="e">
        <f>VLOOKUP(C4023,'Summation Index'!$A$2:$B$9956,2,FALSE)</f>
        <v>#N/A</v>
      </c>
      <c r="O4023" s="48"/>
      <c r="P4023" s="48"/>
    </row>
    <row r="4024" spans="1:16">
      <c r="A4024" s="11" t="e">
        <f t="shared" si="62"/>
        <v>#N/A</v>
      </c>
      <c r="B4024" s="11" t="e">
        <f>VLOOKUP(C4024,'Summation Index'!$A$2:$B$9956,2,FALSE)</f>
        <v>#N/A</v>
      </c>
      <c r="O4024" s="48"/>
      <c r="P4024" s="48"/>
    </row>
    <row r="4025" spans="1:16">
      <c r="A4025" s="11" t="e">
        <f t="shared" si="62"/>
        <v>#N/A</v>
      </c>
      <c r="B4025" s="11" t="e">
        <f>VLOOKUP(C4025,'Summation Index'!$A$2:$B$9956,2,FALSE)</f>
        <v>#N/A</v>
      </c>
      <c r="O4025" s="48"/>
      <c r="P4025" s="48"/>
    </row>
    <row r="4026" spans="1:16">
      <c r="A4026" s="11" t="e">
        <f t="shared" si="62"/>
        <v>#N/A</v>
      </c>
      <c r="B4026" s="11" t="e">
        <f>VLOOKUP(C4026,'Summation Index'!$A$2:$B$9956,2,FALSE)</f>
        <v>#N/A</v>
      </c>
      <c r="O4026" s="48"/>
      <c r="P4026" s="48"/>
    </row>
    <row r="4027" spans="1:16">
      <c r="A4027" s="11" t="e">
        <f t="shared" si="62"/>
        <v>#N/A</v>
      </c>
      <c r="B4027" s="11" t="e">
        <f>VLOOKUP(C4027,'Summation Index'!$A$2:$B$9956,2,FALSE)</f>
        <v>#N/A</v>
      </c>
      <c r="O4027" s="48"/>
      <c r="P4027" s="48"/>
    </row>
    <row r="4028" spans="1:16">
      <c r="A4028" s="11" t="e">
        <f t="shared" si="62"/>
        <v>#N/A</v>
      </c>
      <c r="B4028" s="11" t="e">
        <f>VLOOKUP(C4028,'Summation Index'!$A$2:$B$9956,2,FALSE)</f>
        <v>#N/A</v>
      </c>
      <c r="O4028" s="48"/>
      <c r="P4028" s="48"/>
    </row>
    <row r="4029" spans="1:16">
      <c r="A4029" s="11" t="e">
        <f t="shared" si="62"/>
        <v>#N/A</v>
      </c>
      <c r="B4029" s="11" t="e">
        <f>VLOOKUP(C4029,'Summation Index'!$A$2:$B$9956,2,FALSE)</f>
        <v>#N/A</v>
      </c>
      <c r="O4029" s="48"/>
      <c r="P4029" s="48"/>
    </row>
    <row r="4030" spans="1:16">
      <c r="A4030" s="11" t="e">
        <f t="shared" si="62"/>
        <v>#N/A</v>
      </c>
      <c r="B4030" s="11" t="e">
        <f>VLOOKUP(C4030,'Summation Index'!$A$2:$B$9956,2,FALSE)</f>
        <v>#N/A</v>
      </c>
      <c r="O4030" s="48"/>
      <c r="P4030" s="48"/>
    </row>
    <row r="4031" spans="1:16">
      <c r="A4031" s="11" t="e">
        <f t="shared" si="62"/>
        <v>#N/A</v>
      </c>
      <c r="B4031" s="11" t="e">
        <f>VLOOKUP(C4031,'Summation Index'!$A$2:$B$9956,2,FALSE)</f>
        <v>#N/A</v>
      </c>
      <c r="O4031" s="48"/>
      <c r="P4031" s="48"/>
    </row>
    <row r="4032" spans="1:16">
      <c r="A4032" s="11" t="e">
        <f t="shared" si="62"/>
        <v>#N/A</v>
      </c>
      <c r="B4032" s="11" t="e">
        <f>VLOOKUP(C4032,'Summation Index'!$A$2:$B$9956,2,FALSE)</f>
        <v>#N/A</v>
      </c>
      <c r="O4032" s="48"/>
      <c r="P4032" s="48"/>
    </row>
    <row r="4033" spans="1:16">
      <c r="A4033" s="11" t="e">
        <f t="shared" si="62"/>
        <v>#N/A</v>
      </c>
      <c r="B4033" s="11" t="e">
        <f>VLOOKUP(C4033,'Summation Index'!$A$2:$B$9956,2,FALSE)</f>
        <v>#N/A</v>
      </c>
      <c r="O4033" s="48"/>
      <c r="P4033" s="48"/>
    </row>
    <row r="4034" spans="1:16">
      <c r="A4034" s="11" t="e">
        <f t="shared" si="62"/>
        <v>#N/A</v>
      </c>
      <c r="B4034" s="11" t="e">
        <f>VLOOKUP(C4034,'Summation Index'!$A$2:$B$9956,2,FALSE)</f>
        <v>#N/A</v>
      </c>
      <c r="O4034" s="48"/>
      <c r="P4034" s="48"/>
    </row>
    <row r="4035" spans="1:16">
      <c r="A4035" s="11" t="e">
        <f t="shared" si="62"/>
        <v>#N/A</v>
      </c>
      <c r="B4035" s="11" t="e">
        <f>VLOOKUP(C4035,'Summation Index'!$A$2:$B$9956,2,FALSE)</f>
        <v>#N/A</v>
      </c>
      <c r="O4035" s="48"/>
      <c r="P4035" s="48"/>
    </row>
    <row r="4036" spans="1:16">
      <c r="A4036" s="11" t="e">
        <f t="shared" si="62"/>
        <v>#N/A</v>
      </c>
      <c r="B4036" s="11" t="e">
        <f>VLOOKUP(C4036,'Summation Index'!$A$2:$B$9956,2,FALSE)</f>
        <v>#N/A</v>
      </c>
      <c r="O4036" s="48"/>
      <c r="P4036" s="48"/>
    </row>
    <row r="4037" spans="1:16">
      <c r="A4037" s="11" t="e">
        <f t="shared" si="62"/>
        <v>#N/A</v>
      </c>
      <c r="B4037" s="11" t="e">
        <f>VLOOKUP(C4037,'Summation Index'!$A$2:$B$9956,2,FALSE)</f>
        <v>#N/A</v>
      </c>
      <c r="O4037" s="48"/>
      <c r="P4037" s="48"/>
    </row>
    <row r="4038" spans="1:16">
      <c r="A4038" s="11" t="e">
        <f t="shared" si="62"/>
        <v>#N/A</v>
      </c>
      <c r="B4038" s="11" t="e">
        <f>VLOOKUP(C4038,'Summation Index'!$A$2:$B$9956,2,FALSE)</f>
        <v>#N/A</v>
      </c>
      <c r="O4038" s="48"/>
      <c r="P4038" s="48"/>
    </row>
    <row r="4039" spans="1:16">
      <c r="A4039" s="11" t="e">
        <f t="shared" si="62"/>
        <v>#N/A</v>
      </c>
      <c r="B4039" s="11" t="e">
        <f>VLOOKUP(C4039,'Summation Index'!$A$2:$B$9956,2,FALSE)</f>
        <v>#N/A</v>
      </c>
      <c r="O4039" s="48"/>
      <c r="P4039" s="48"/>
    </row>
    <row r="4040" spans="1:16">
      <c r="A4040" s="11" t="e">
        <f t="shared" si="62"/>
        <v>#N/A</v>
      </c>
      <c r="B4040" s="11" t="e">
        <f>VLOOKUP(C4040,'Summation Index'!$A$2:$B$9956,2,FALSE)</f>
        <v>#N/A</v>
      </c>
      <c r="O4040" s="48"/>
      <c r="P4040" s="48"/>
    </row>
    <row r="4041" spans="1:16">
      <c r="A4041" s="11" t="e">
        <f t="shared" si="62"/>
        <v>#N/A</v>
      </c>
      <c r="B4041" s="11" t="e">
        <f>VLOOKUP(C4041,'Summation Index'!$A$2:$B$9956,2,FALSE)</f>
        <v>#N/A</v>
      </c>
      <c r="O4041" s="48"/>
      <c r="P4041" s="48"/>
    </row>
    <row r="4042" spans="1:16">
      <c r="A4042" s="11" t="e">
        <f t="shared" si="62"/>
        <v>#N/A</v>
      </c>
      <c r="B4042" s="11" t="e">
        <f>VLOOKUP(C4042,'Summation Index'!$A$2:$B$9956,2,FALSE)</f>
        <v>#N/A</v>
      </c>
      <c r="O4042" s="48"/>
      <c r="P4042" s="48"/>
    </row>
    <row r="4043" spans="1:16">
      <c r="A4043" s="11" t="e">
        <f t="shared" si="62"/>
        <v>#N/A</v>
      </c>
      <c r="B4043" s="11" t="e">
        <f>VLOOKUP(C4043,'Summation Index'!$A$2:$B$9956,2,FALSE)</f>
        <v>#N/A</v>
      </c>
      <c r="O4043" s="48"/>
      <c r="P4043" s="48"/>
    </row>
    <row r="4044" spans="1:16">
      <c r="A4044" s="11" t="e">
        <f t="shared" si="62"/>
        <v>#N/A</v>
      </c>
      <c r="B4044" s="11" t="e">
        <f>VLOOKUP(C4044,'Summation Index'!$A$2:$B$9956,2,FALSE)</f>
        <v>#N/A</v>
      </c>
      <c r="O4044" s="48"/>
      <c r="P4044" s="48"/>
    </row>
    <row r="4045" spans="1:16">
      <c r="A4045" s="11" t="e">
        <f t="shared" si="62"/>
        <v>#N/A</v>
      </c>
      <c r="B4045" s="11" t="e">
        <f>VLOOKUP(C4045,'Summation Index'!$A$2:$B$9956,2,FALSE)</f>
        <v>#N/A</v>
      </c>
      <c r="O4045" s="48"/>
      <c r="P4045" s="48"/>
    </row>
    <row r="4046" spans="1:16">
      <c r="A4046" s="11" t="e">
        <f t="shared" si="62"/>
        <v>#N/A</v>
      </c>
      <c r="B4046" s="11" t="e">
        <f>VLOOKUP(C4046,'Summation Index'!$A$2:$B$9956,2,FALSE)</f>
        <v>#N/A</v>
      </c>
      <c r="O4046" s="48"/>
      <c r="P4046" s="48"/>
    </row>
    <row r="4047" spans="1:16">
      <c r="A4047" s="11" t="e">
        <f t="shared" ref="A4047:A4110" si="63">B4047&amp;"&amp;"&amp;F4047</f>
        <v>#N/A</v>
      </c>
      <c r="B4047" s="11" t="e">
        <f>VLOOKUP(C4047,'Summation Index'!$A$2:$B$9956,2,FALSE)</f>
        <v>#N/A</v>
      </c>
      <c r="O4047" s="48"/>
      <c r="P4047" s="48"/>
    </row>
    <row r="4048" spans="1:16">
      <c r="A4048" s="11" t="e">
        <f t="shared" si="63"/>
        <v>#N/A</v>
      </c>
      <c r="B4048" s="11" t="e">
        <f>VLOOKUP(C4048,'Summation Index'!$A$2:$B$9956,2,FALSE)</f>
        <v>#N/A</v>
      </c>
      <c r="O4048" s="48"/>
      <c r="P4048" s="48"/>
    </row>
    <row r="4049" spans="1:16">
      <c r="A4049" s="11" t="e">
        <f t="shared" si="63"/>
        <v>#N/A</v>
      </c>
      <c r="B4049" s="11" t="e">
        <f>VLOOKUP(C4049,'Summation Index'!$A$2:$B$9956,2,FALSE)</f>
        <v>#N/A</v>
      </c>
      <c r="O4049" s="48"/>
      <c r="P4049" s="48"/>
    </row>
    <row r="4050" spans="1:16">
      <c r="A4050" s="11" t="e">
        <f t="shared" si="63"/>
        <v>#N/A</v>
      </c>
      <c r="B4050" s="11" t="e">
        <f>VLOOKUP(C4050,'Summation Index'!$A$2:$B$9956,2,FALSE)</f>
        <v>#N/A</v>
      </c>
      <c r="O4050" s="48"/>
      <c r="P4050" s="48"/>
    </row>
    <row r="4051" spans="1:16">
      <c r="A4051" s="11" t="e">
        <f t="shared" si="63"/>
        <v>#N/A</v>
      </c>
      <c r="B4051" s="11" t="e">
        <f>VLOOKUP(C4051,'Summation Index'!$A$2:$B$9956,2,FALSE)</f>
        <v>#N/A</v>
      </c>
      <c r="O4051" s="48"/>
      <c r="P4051" s="48"/>
    </row>
    <row r="4052" spans="1:16">
      <c r="A4052" s="11" t="e">
        <f t="shared" si="63"/>
        <v>#N/A</v>
      </c>
      <c r="B4052" s="11" t="e">
        <f>VLOOKUP(C4052,'Summation Index'!$A$2:$B$9956,2,FALSE)</f>
        <v>#N/A</v>
      </c>
      <c r="O4052" s="48"/>
      <c r="P4052" s="48"/>
    </row>
    <row r="4053" spans="1:16">
      <c r="A4053" s="11" t="e">
        <f t="shared" si="63"/>
        <v>#N/A</v>
      </c>
      <c r="B4053" s="11" t="e">
        <f>VLOOKUP(C4053,'Summation Index'!$A$2:$B$9956,2,FALSE)</f>
        <v>#N/A</v>
      </c>
      <c r="O4053" s="48"/>
      <c r="P4053" s="48"/>
    </row>
    <row r="4054" spans="1:16">
      <c r="A4054" s="11" t="e">
        <f t="shared" si="63"/>
        <v>#N/A</v>
      </c>
      <c r="B4054" s="11" t="e">
        <f>VLOOKUP(C4054,'Summation Index'!$A$2:$B$9956,2,FALSE)</f>
        <v>#N/A</v>
      </c>
      <c r="O4054" s="48"/>
      <c r="P4054" s="48"/>
    </row>
    <row r="4055" spans="1:16">
      <c r="A4055" s="11" t="e">
        <f t="shared" si="63"/>
        <v>#N/A</v>
      </c>
      <c r="B4055" s="11" t="e">
        <f>VLOOKUP(C4055,'Summation Index'!$A$2:$B$9956,2,FALSE)</f>
        <v>#N/A</v>
      </c>
      <c r="O4055" s="48"/>
      <c r="P4055" s="48"/>
    </row>
    <row r="4056" spans="1:16">
      <c r="A4056" s="11" t="e">
        <f t="shared" si="63"/>
        <v>#N/A</v>
      </c>
      <c r="B4056" s="11" t="e">
        <f>VLOOKUP(C4056,'Summation Index'!$A$2:$B$9956,2,FALSE)</f>
        <v>#N/A</v>
      </c>
      <c r="O4056" s="48"/>
      <c r="P4056" s="48"/>
    </row>
    <row r="4057" spans="1:16">
      <c r="A4057" s="11" t="e">
        <f t="shared" si="63"/>
        <v>#N/A</v>
      </c>
      <c r="B4057" s="11" t="e">
        <f>VLOOKUP(C4057,'Summation Index'!$A$2:$B$9956,2,FALSE)</f>
        <v>#N/A</v>
      </c>
      <c r="O4057" s="48"/>
      <c r="P4057" s="48"/>
    </row>
    <row r="4058" spans="1:16">
      <c r="A4058" s="11" t="e">
        <f t="shared" si="63"/>
        <v>#N/A</v>
      </c>
      <c r="B4058" s="11" t="e">
        <f>VLOOKUP(C4058,'Summation Index'!$A$2:$B$9956,2,FALSE)</f>
        <v>#N/A</v>
      </c>
      <c r="O4058" s="48"/>
      <c r="P4058" s="48"/>
    </row>
    <row r="4059" spans="1:16">
      <c r="A4059" s="11" t="e">
        <f t="shared" si="63"/>
        <v>#N/A</v>
      </c>
      <c r="B4059" s="11" t="e">
        <f>VLOOKUP(C4059,'Summation Index'!$A$2:$B$9956,2,FALSE)</f>
        <v>#N/A</v>
      </c>
      <c r="O4059" s="48"/>
      <c r="P4059" s="48"/>
    </row>
    <row r="4060" spans="1:16">
      <c r="A4060" s="11" t="e">
        <f t="shared" si="63"/>
        <v>#N/A</v>
      </c>
      <c r="B4060" s="11" t="e">
        <f>VLOOKUP(C4060,'Summation Index'!$A$2:$B$9956,2,FALSE)</f>
        <v>#N/A</v>
      </c>
      <c r="O4060" s="48"/>
      <c r="P4060" s="48"/>
    </row>
    <row r="4061" spans="1:16">
      <c r="A4061" s="11" t="e">
        <f t="shared" si="63"/>
        <v>#N/A</v>
      </c>
      <c r="B4061" s="11" t="e">
        <f>VLOOKUP(C4061,'Summation Index'!$A$2:$B$9956,2,FALSE)</f>
        <v>#N/A</v>
      </c>
      <c r="O4061" s="48"/>
      <c r="P4061" s="48"/>
    </row>
    <row r="4062" spans="1:16">
      <c r="A4062" s="11" t="e">
        <f t="shared" si="63"/>
        <v>#N/A</v>
      </c>
      <c r="B4062" s="11" t="e">
        <f>VLOOKUP(C4062,'Summation Index'!$A$2:$B$9956,2,FALSE)</f>
        <v>#N/A</v>
      </c>
      <c r="O4062" s="48"/>
      <c r="P4062" s="48"/>
    </row>
    <row r="4063" spans="1:16">
      <c r="A4063" s="11" t="e">
        <f t="shared" si="63"/>
        <v>#N/A</v>
      </c>
      <c r="B4063" s="11" t="e">
        <f>VLOOKUP(C4063,'Summation Index'!$A$2:$B$9956,2,FALSE)</f>
        <v>#N/A</v>
      </c>
      <c r="O4063" s="48"/>
      <c r="P4063" s="48"/>
    </row>
    <row r="4064" spans="1:16">
      <c r="A4064" s="11" t="e">
        <f t="shared" si="63"/>
        <v>#N/A</v>
      </c>
      <c r="B4064" s="11" t="e">
        <f>VLOOKUP(C4064,'Summation Index'!$A$2:$B$9956,2,FALSE)</f>
        <v>#N/A</v>
      </c>
      <c r="O4064" s="48"/>
      <c r="P4064" s="48"/>
    </row>
    <row r="4065" spans="1:16">
      <c r="A4065" s="11" t="e">
        <f t="shared" si="63"/>
        <v>#N/A</v>
      </c>
      <c r="B4065" s="11" t="e">
        <f>VLOOKUP(C4065,'Summation Index'!$A$2:$B$9956,2,FALSE)</f>
        <v>#N/A</v>
      </c>
      <c r="O4065" s="48"/>
      <c r="P4065" s="48"/>
    </row>
    <row r="4066" spans="1:16">
      <c r="A4066" s="11" t="e">
        <f t="shared" si="63"/>
        <v>#N/A</v>
      </c>
      <c r="B4066" s="11" t="e">
        <f>VLOOKUP(C4066,'Summation Index'!$A$2:$B$9956,2,FALSE)</f>
        <v>#N/A</v>
      </c>
      <c r="O4066" s="48"/>
      <c r="P4066" s="48"/>
    </row>
    <row r="4067" spans="1:16">
      <c r="A4067" s="11" t="e">
        <f t="shared" si="63"/>
        <v>#N/A</v>
      </c>
      <c r="B4067" s="11" t="e">
        <f>VLOOKUP(C4067,'Summation Index'!$A$2:$B$9956,2,FALSE)</f>
        <v>#N/A</v>
      </c>
      <c r="O4067" s="48"/>
      <c r="P4067" s="48"/>
    </row>
    <row r="4068" spans="1:16">
      <c r="A4068" s="11" t="e">
        <f t="shared" si="63"/>
        <v>#N/A</v>
      </c>
      <c r="B4068" s="11" t="e">
        <f>VLOOKUP(C4068,'Summation Index'!$A$2:$B$9956,2,FALSE)</f>
        <v>#N/A</v>
      </c>
      <c r="O4068" s="48"/>
      <c r="P4068" s="48"/>
    </row>
    <row r="4069" spans="1:16">
      <c r="A4069" s="11" t="e">
        <f t="shared" si="63"/>
        <v>#N/A</v>
      </c>
      <c r="B4069" s="11" t="e">
        <f>VLOOKUP(C4069,'Summation Index'!$A$2:$B$9956,2,FALSE)</f>
        <v>#N/A</v>
      </c>
      <c r="O4069" s="48"/>
      <c r="P4069" s="48"/>
    </row>
    <row r="4070" spans="1:16">
      <c r="A4070" s="11" t="e">
        <f t="shared" si="63"/>
        <v>#N/A</v>
      </c>
      <c r="B4070" s="11" t="e">
        <f>VLOOKUP(C4070,'Summation Index'!$A$2:$B$9956,2,FALSE)</f>
        <v>#N/A</v>
      </c>
      <c r="O4070" s="48"/>
      <c r="P4070" s="48"/>
    </row>
    <row r="4071" spans="1:16">
      <c r="A4071" s="11" t="e">
        <f t="shared" si="63"/>
        <v>#N/A</v>
      </c>
      <c r="B4071" s="11" t="e">
        <f>VLOOKUP(C4071,'Summation Index'!$A$2:$B$9956,2,FALSE)</f>
        <v>#N/A</v>
      </c>
      <c r="O4071" s="48"/>
      <c r="P4071" s="48"/>
    </row>
    <row r="4072" spans="1:16">
      <c r="A4072" s="11" t="e">
        <f t="shared" si="63"/>
        <v>#N/A</v>
      </c>
      <c r="B4072" s="11" t="e">
        <f>VLOOKUP(C4072,'Summation Index'!$A$2:$B$9956,2,FALSE)</f>
        <v>#N/A</v>
      </c>
      <c r="O4072" s="48"/>
      <c r="P4072" s="48"/>
    </row>
    <row r="4073" spans="1:16">
      <c r="A4073" s="11" t="e">
        <f t="shared" si="63"/>
        <v>#N/A</v>
      </c>
      <c r="B4073" s="11" t="e">
        <f>VLOOKUP(C4073,'Summation Index'!$A$2:$B$9956,2,FALSE)</f>
        <v>#N/A</v>
      </c>
      <c r="O4073" s="48"/>
      <c r="P4073" s="48"/>
    </row>
    <row r="4074" spans="1:16">
      <c r="A4074" s="11" t="e">
        <f t="shared" si="63"/>
        <v>#N/A</v>
      </c>
      <c r="B4074" s="11" t="e">
        <f>VLOOKUP(C4074,'Summation Index'!$A$2:$B$9956,2,FALSE)</f>
        <v>#N/A</v>
      </c>
      <c r="O4074" s="48"/>
      <c r="P4074" s="48"/>
    </row>
    <row r="4075" spans="1:16">
      <c r="A4075" s="11" t="e">
        <f t="shared" si="63"/>
        <v>#N/A</v>
      </c>
      <c r="B4075" s="11" t="e">
        <f>VLOOKUP(C4075,'Summation Index'!$A$2:$B$9956,2,FALSE)</f>
        <v>#N/A</v>
      </c>
      <c r="O4075" s="48"/>
      <c r="P4075" s="48"/>
    </row>
    <row r="4076" spans="1:16">
      <c r="A4076" s="11" t="e">
        <f t="shared" si="63"/>
        <v>#N/A</v>
      </c>
      <c r="B4076" s="11" t="e">
        <f>VLOOKUP(C4076,'Summation Index'!$A$2:$B$9956,2,FALSE)</f>
        <v>#N/A</v>
      </c>
      <c r="O4076" s="48"/>
      <c r="P4076" s="48"/>
    </row>
    <row r="4077" spans="1:16">
      <c r="A4077" s="11" t="e">
        <f t="shared" si="63"/>
        <v>#N/A</v>
      </c>
      <c r="B4077" s="11" t="e">
        <f>VLOOKUP(C4077,'Summation Index'!$A$2:$B$9956,2,FALSE)</f>
        <v>#N/A</v>
      </c>
      <c r="O4077" s="48"/>
      <c r="P4077" s="48"/>
    </row>
    <row r="4078" spans="1:16">
      <c r="A4078" s="11" t="e">
        <f t="shared" si="63"/>
        <v>#N/A</v>
      </c>
      <c r="B4078" s="11" t="e">
        <f>VLOOKUP(C4078,'Summation Index'!$A$2:$B$9956,2,FALSE)</f>
        <v>#N/A</v>
      </c>
      <c r="O4078" s="48"/>
      <c r="P4078" s="48"/>
    </row>
    <row r="4079" spans="1:16">
      <c r="A4079" s="11" t="e">
        <f t="shared" si="63"/>
        <v>#N/A</v>
      </c>
      <c r="B4079" s="11" t="e">
        <f>VLOOKUP(C4079,'Summation Index'!$A$2:$B$9956,2,FALSE)</f>
        <v>#N/A</v>
      </c>
      <c r="O4079" s="48"/>
      <c r="P4079" s="48"/>
    </row>
    <row r="4080" spans="1:16">
      <c r="A4080" s="11" t="e">
        <f t="shared" si="63"/>
        <v>#N/A</v>
      </c>
      <c r="B4080" s="11" t="e">
        <f>VLOOKUP(C4080,'Summation Index'!$A$2:$B$9956,2,FALSE)</f>
        <v>#N/A</v>
      </c>
      <c r="O4080" s="48"/>
      <c r="P4080" s="48"/>
    </row>
    <row r="4081" spans="1:16">
      <c r="A4081" s="11" t="e">
        <f t="shared" si="63"/>
        <v>#N/A</v>
      </c>
      <c r="B4081" s="11" t="e">
        <f>VLOOKUP(C4081,'Summation Index'!$A$2:$B$9956,2,FALSE)</f>
        <v>#N/A</v>
      </c>
      <c r="O4081" s="48"/>
      <c r="P4081" s="48"/>
    </row>
    <row r="4082" spans="1:16">
      <c r="A4082" s="11" t="e">
        <f t="shared" si="63"/>
        <v>#N/A</v>
      </c>
      <c r="B4082" s="11" t="e">
        <f>VLOOKUP(C4082,'Summation Index'!$A$2:$B$9956,2,FALSE)</f>
        <v>#N/A</v>
      </c>
      <c r="O4082" s="48"/>
      <c r="P4082" s="48"/>
    </row>
    <row r="4083" spans="1:16">
      <c r="A4083" s="11" t="e">
        <f t="shared" si="63"/>
        <v>#N/A</v>
      </c>
      <c r="B4083" s="11" t="e">
        <f>VLOOKUP(C4083,'Summation Index'!$A$2:$B$9956,2,FALSE)</f>
        <v>#N/A</v>
      </c>
      <c r="O4083" s="48"/>
      <c r="P4083" s="48"/>
    </row>
    <row r="4084" spans="1:16">
      <c r="A4084" s="11" t="e">
        <f t="shared" si="63"/>
        <v>#N/A</v>
      </c>
      <c r="B4084" s="11" t="e">
        <f>VLOOKUP(C4084,'Summation Index'!$A$2:$B$9956,2,FALSE)</f>
        <v>#N/A</v>
      </c>
      <c r="O4084" s="48"/>
      <c r="P4084" s="48"/>
    </row>
    <row r="4085" spans="1:16">
      <c r="A4085" s="11" t="e">
        <f t="shared" si="63"/>
        <v>#N/A</v>
      </c>
      <c r="B4085" s="11" t="e">
        <f>VLOOKUP(C4085,'Summation Index'!$A$2:$B$9956,2,FALSE)</f>
        <v>#N/A</v>
      </c>
      <c r="O4085" s="48"/>
      <c r="P4085" s="48"/>
    </row>
    <row r="4086" spans="1:16">
      <c r="A4086" s="11" t="e">
        <f t="shared" si="63"/>
        <v>#N/A</v>
      </c>
      <c r="B4086" s="11" t="e">
        <f>VLOOKUP(C4086,'Summation Index'!$A$2:$B$9956,2,FALSE)</f>
        <v>#N/A</v>
      </c>
      <c r="O4086" s="48"/>
      <c r="P4086" s="48"/>
    </row>
    <row r="4087" spans="1:16">
      <c r="A4087" s="11" t="e">
        <f t="shared" si="63"/>
        <v>#N/A</v>
      </c>
      <c r="B4087" s="11" t="e">
        <f>VLOOKUP(C4087,'Summation Index'!$A$2:$B$9956,2,FALSE)</f>
        <v>#N/A</v>
      </c>
      <c r="O4087" s="48"/>
      <c r="P4087" s="48"/>
    </row>
    <row r="4088" spans="1:16">
      <c r="A4088" s="11" t="e">
        <f t="shared" si="63"/>
        <v>#N/A</v>
      </c>
      <c r="B4088" s="11" t="e">
        <f>VLOOKUP(C4088,'Summation Index'!$A$2:$B$9956,2,FALSE)</f>
        <v>#N/A</v>
      </c>
      <c r="O4088" s="48"/>
      <c r="P4088" s="48"/>
    </row>
    <row r="4089" spans="1:16">
      <c r="A4089" s="11" t="e">
        <f t="shared" si="63"/>
        <v>#N/A</v>
      </c>
      <c r="B4089" s="11" t="e">
        <f>VLOOKUP(C4089,'Summation Index'!$A$2:$B$9956,2,FALSE)</f>
        <v>#N/A</v>
      </c>
      <c r="O4089" s="48"/>
      <c r="P4089" s="48"/>
    </row>
    <row r="4090" spans="1:16">
      <c r="A4090" s="11" t="e">
        <f t="shared" si="63"/>
        <v>#N/A</v>
      </c>
      <c r="B4090" s="11" t="e">
        <f>VLOOKUP(C4090,'Summation Index'!$A$2:$B$9956,2,FALSE)</f>
        <v>#N/A</v>
      </c>
      <c r="O4090" s="48"/>
      <c r="P4090" s="48"/>
    </row>
    <row r="4091" spans="1:16">
      <c r="A4091" s="11" t="e">
        <f t="shared" si="63"/>
        <v>#N/A</v>
      </c>
      <c r="B4091" s="11" t="e">
        <f>VLOOKUP(C4091,'Summation Index'!$A$2:$B$9956,2,FALSE)</f>
        <v>#N/A</v>
      </c>
      <c r="O4091" s="48"/>
      <c r="P4091" s="48"/>
    </row>
    <row r="4092" spans="1:16">
      <c r="A4092" s="11" t="e">
        <f t="shared" si="63"/>
        <v>#N/A</v>
      </c>
      <c r="B4092" s="11" t="e">
        <f>VLOOKUP(C4092,'Summation Index'!$A$2:$B$9956,2,FALSE)</f>
        <v>#N/A</v>
      </c>
      <c r="O4092" s="48"/>
      <c r="P4092" s="48"/>
    </row>
    <row r="4093" spans="1:16">
      <c r="A4093" s="11" t="e">
        <f t="shared" si="63"/>
        <v>#N/A</v>
      </c>
      <c r="B4093" s="11" t="e">
        <f>VLOOKUP(C4093,'Summation Index'!$A$2:$B$9956,2,FALSE)</f>
        <v>#N/A</v>
      </c>
      <c r="O4093" s="48"/>
      <c r="P4093" s="48"/>
    </row>
    <row r="4094" spans="1:16">
      <c r="A4094" s="11" t="e">
        <f t="shared" si="63"/>
        <v>#N/A</v>
      </c>
      <c r="B4094" s="11" t="e">
        <f>VLOOKUP(C4094,'Summation Index'!$A$2:$B$9956,2,FALSE)</f>
        <v>#N/A</v>
      </c>
      <c r="O4094" s="48"/>
      <c r="P4094" s="48"/>
    </row>
    <row r="4095" spans="1:16">
      <c r="A4095" s="11" t="e">
        <f t="shared" si="63"/>
        <v>#N/A</v>
      </c>
      <c r="B4095" s="11" t="e">
        <f>VLOOKUP(C4095,'Summation Index'!$A$2:$B$9956,2,FALSE)</f>
        <v>#N/A</v>
      </c>
      <c r="O4095" s="48"/>
      <c r="P4095" s="48"/>
    </row>
    <row r="4096" spans="1:16">
      <c r="A4096" s="11" t="e">
        <f t="shared" si="63"/>
        <v>#N/A</v>
      </c>
      <c r="B4096" s="11" t="e">
        <f>VLOOKUP(C4096,'Summation Index'!$A$2:$B$9956,2,FALSE)</f>
        <v>#N/A</v>
      </c>
      <c r="O4096" s="48"/>
      <c r="P4096" s="48"/>
    </row>
    <row r="4097" spans="1:16">
      <c r="A4097" s="11" t="e">
        <f t="shared" si="63"/>
        <v>#N/A</v>
      </c>
      <c r="B4097" s="11" t="e">
        <f>VLOOKUP(C4097,'Summation Index'!$A$2:$B$9956,2,FALSE)</f>
        <v>#N/A</v>
      </c>
      <c r="O4097" s="48"/>
      <c r="P4097" s="48"/>
    </row>
    <row r="4098" spans="1:16">
      <c r="A4098" s="11" t="e">
        <f t="shared" si="63"/>
        <v>#N/A</v>
      </c>
      <c r="B4098" s="11" t="e">
        <f>VLOOKUP(C4098,'Summation Index'!$A$2:$B$9956,2,FALSE)</f>
        <v>#N/A</v>
      </c>
      <c r="O4098" s="48"/>
      <c r="P4098" s="48"/>
    </row>
    <row r="4099" spans="1:16">
      <c r="A4099" s="11" t="e">
        <f t="shared" si="63"/>
        <v>#N/A</v>
      </c>
      <c r="B4099" s="11" t="e">
        <f>VLOOKUP(C4099,'Summation Index'!$A$2:$B$9956,2,FALSE)</f>
        <v>#N/A</v>
      </c>
      <c r="O4099" s="48"/>
      <c r="P4099" s="48"/>
    </row>
    <row r="4100" spans="1:16">
      <c r="A4100" s="11" t="e">
        <f t="shared" si="63"/>
        <v>#N/A</v>
      </c>
      <c r="B4100" s="11" t="e">
        <f>VLOOKUP(C4100,'Summation Index'!$A$2:$B$9956,2,FALSE)</f>
        <v>#N/A</v>
      </c>
      <c r="O4100" s="48"/>
      <c r="P4100" s="48"/>
    </row>
    <row r="4101" spans="1:16">
      <c r="A4101" s="11" t="e">
        <f t="shared" si="63"/>
        <v>#N/A</v>
      </c>
      <c r="B4101" s="11" t="e">
        <f>VLOOKUP(C4101,'Summation Index'!$A$2:$B$9956,2,FALSE)</f>
        <v>#N/A</v>
      </c>
      <c r="O4101" s="48"/>
      <c r="P4101" s="48"/>
    </row>
    <row r="4102" spans="1:16">
      <c r="A4102" s="11" t="e">
        <f t="shared" si="63"/>
        <v>#N/A</v>
      </c>
      <c r="B4102" s="11" t="e">
        <f>VLOOKUP(C4102,'Summation Index'!$A$2:$B$9956,2,FALSE)</f>
        <v>#N/A</v>
      </c>
      <c r="O4102" s="48"/>
      <c r="P4102" s="48"/>
    </row>
    <row r="4103" spans="1:16">
      <c r="A4103" s="11" t="e">
        <f t="shared" si="63"/>
        <v>#N/A</v>
      </c>
      <c r="B4103" s="11" t="e">
        <f>VLOOKUP(C4103,'Summation Index'!$A$2:$B$9956,2,FALSE)</f>
        <v>#N/A</v>
      </c>
      <c r="O4103" s="48"/>
      <c r="P4103" s="48"/>
    </row>
    <row r="4104" spans="1:16">
      <c r="A4104" s="11" t="e">
        <f t="shared" si="63"/>
        <v>#N/A</v>
      </c>
      <c r="B4104" s="11" t="e">
        <f>VLOOKUP(C4104,'Summation Index'!$A$2:$B$9956,2,FALSE)</f>
        <v>#N/A</v>
      </c>
      <c r="O4104" s="48"/>
      <c r="P4104" s="48"/>
    </row>
    <row r="4105" spans="1:16">
      <c r="A4105" s="11" t="e">
        <f t="shared" si="63"/>
        <v>#N/A</v>
      </c>
      <c r="B4105" s="11" t="e">
        <f>VLOOKUP(C4105,'Summation Index'!$A$2:$B$9956,2,FALSE)</f>
        <v>#N/A</v>
      </c>
      <c r="O4105" s="48"/>
      <c r="P4105" s="48"/>
    </row>
    <row r="4106" spans="1:16">
      <c r="A4106" s="11" t="e">
        <f t="shared" si="63"/>
        <v>#N/A</v>
      </c>
      <c r="B4106" s="11" t="e">
        <f>VLOOKUP(C4106,'Summation Index'!$A$2:$B$9956,2,FALSE)</f>
        <v>#N/A</v>
      </c>
      <c r="O4106" s="48"/>
      <c r="P4106" s="48"/>
    </row>
    <row r="4107" spans="1:16">
      <c r="A4107" s="11" t="e">
        <f t="shared" si="63"/>
        <v>#N/A</v>
      </c>
      <c r="B4107" s="11" t="e">
        <f>VLOOKUP(C4107,'Summation Index'!$A$2:$B$9956,2,FALSE)</f>
        <v>#N/A</v>
      </c>
      <c r="O4107" s="48"/>
      <c r="P4107" s="48"/>
    </row>
    <row r="4108" spans="1:16">
      <c r="A4108" s="11" t="e">
        <f t="shared" si="63"/>
        <v>#N/A</v>
      </c>
      <c r="B4108" s="11" t="e">
        <f>VLOOKUP(C4108,'Summation Index'!$A$2:$B$9956,2,FALSE)</f>
        <v>#N/A</v>
      </c>
      <c r="O4108" s="48"/>
      <c r="P4108" s="48"/>
    </row>
    <row r="4109" spans="1:16">
      <c r="A4109" s="11" t="e">
        <f t="shared" si="63"/>
        <v>#N/A</v>
      </c>
      <c r="B4109" s="11" t="e">
        <f>VLOOKUP(C4109,'Summation Index'!$A$2:$B$9956,2,FALSE)</f>
        <v>#N/A</v>
      </c>
      <c r="O4109" s="48"/>
      <c r="P4109" s="48"/>
    </row>
    <row r="4110" spans="1:16">
      <c r="A4110" s="11" t="e">
        <f t="shared" si="63"/>
        <v>#N/A</v>
      </c>
      <c r="B4110" s="11" t="e">
        <f>VLOOKUP(C4110,'Summation Index'!$A$2:$B$9956,2,FALSE)</f>
        <v>#N/A</v>
      </c>
      <c r="O4110" s="48"/>
      <c r="P4110" s="48"/>
    </row>
    <row r="4111" spans="1:16">
      <c r="A4111" s="11" t="e">
        <f t="shared" ref="A4111:A4174" si="64">B4111&amp;"&amp;"&amp;F4111</f>
        <v>#N/A</v>
      </c>
      <c r="B4111" s="11" t="e">
        <f>VLOOKUP(C4111,'Summation Index'!$A$2:$B$9956,2,FALSE)</f>
        <v>#N/A</v>
      </c>
      <c r="O4111" s="48"/>
      <c r="P4111" s="48"/>
    </row>
    <row r="4112" spans="1:16">
      <c r="A4112" s="11" t="e">
        <f t="shared" si="64"/>
        <v>#N/A</v>
      </c>
      <c r="B4112" s="11" t="e">
        <f>VLOOKUP(C4112,'Summation Index'!$A$2:$B$9956,2,FALSE)</f>
        <v>#N/A</v>
      </c>
      <c r="O4112" s="48"/>
      <c r="P4112" s="48"/>
    </row>
    <row r="4113" spans="1:16">
      <c r="A4113" s="11" t="e">
        <f t="shared" si="64"/>
        <v>#N/A</v>
      </c>
      <c r="B4113" s="11" t="e">
        <f>VLOOKUP(C4113,'Summation Index'!$A$2:$B$9956,2,FALSE)</f>
        <v>#N/A</v>
      </c>
      <c r="O4113" s="48"/>
      <c r="P4113" s="48"/>
    </row>
    <row r="4114" spans="1:16">
      <c r="A4114" s="11" t="e">
        <f t="shared" si="64"/>
        <v>#N/A</v>
      </c>
      <c r="B4114" s="11" t="e">
        <f>VLOOKUP(C4114,'Summation Index'!$A$2:$B$9956,2,FALSE)</f>
        <v>#N/A</v>
      </c>
      <c r="O4114" s="48"/>
      <c r="P4114" s="48"/>
    </row>
    <row r="4115" spans="1:16">
      <c r="A4115" s="11" t="e">
        <f t="shared" si="64"/>
        <v>#N/A</v>
      </c>
      <c r="B4115" s="11" t="e">
        <f>VLOOKUP(C4115,'Summation Index'!$A$2:$B$9956,2,FALSE)</f>
        <v>#N/A</v>
      </c>
      <c r="O4115" s="48"/>
      <c r="P4115" s="48"/>
    </row>
    <row r="4116" spans="1:16">
      <c r="A4116" s="11" t="e">
        <f t="shared" si="64"/>
        <v>#N/A</v>
      </c>
      <c r="B4116" s="11" t="e">
        <f>VLOOKUP(C4116,'Summation Index'!$A$2:$B$9956,2,FALSE)</f>
        <v>#N/A</v>
      </c>
      <c r="O4116" s="48"/>
      <c r="P4116" s="48"/>
    </row>
    <row r="4117" spans="1:16">
      <c r="A4117" s="11" t="e">
        <f t="shared" si="64"/>
        <v>#N/A</v>
      </c>
      <c r="B4117" s="11" t="e">
        <f>VLOOKUP(C4117,'Summation Index'!$A$2:$B$9956,2,FALSE)</f>
        <v>#N/A</v>
      </c>
      <c r="O4117" s="48"/>
      <c r="P4117" s="48"/>
    </row>
    <row r="4118" spans="1:16">
      <c r="A4118" s="11" t="e">
        <f t="shared" si="64"/>
        <v>#N/A</v>
      </c>
      <c r="B4118" s="11" t="e">
        <f>VLOOKUP(C4118,'Summation Index'!$A$2:$B$9956,2,FALSE)</f>
        <v>#N/A</v>
      </c>
      <c r="O4118" s="48"/>
      <c r="P4118" s="48"/>
    </row>
    <row r="4119" spans="1:16">
      <c r="A4119" s="11" t="e">
        <f t="shared" si="64"/>
        <v>#N/A</v>
      </c>
      <c r="B4119" s="11" t="e">
        <f>VLOOKUP(C4119,'Summation Index'!$A$2:$B$9956,2,FALSE)</f>
        <v>#N/A</v>
      </c>
      <c r="O4119" s="48"/>
      <c r="P4119" s="48"/>
    </row>
    <row r="4120" spans="1:16">
      <c r="A4120" s="11" t="e">
        <f t="shared" si="64"/>
        <v>#N/A</v>
      </c>
      <c r="B4120" s="11" t="e">
        <f>VLOOKUP(C4120,'Summation Index'!$A$2:$B$9956,2,FALSE)</f>
        <v>#N/A</v>
      </c>
      <c r="O4120" s="48"/>
      <c r="P4120" s="48"/>
    </row>
    <row r="4121" spans="1:16">
      <c r="A4121" s="11" t="e">
        <f t="shared" si="64"/>
        <v>#N/A</v>
      </c>
      <c r="B4121" s="11" t="e">
        <f>VLOOKUP(C4121,'Summation Index'!$A$2:$B$9956,2,FALSE)</f>
        <v>#N/A</v>
      </c>
      <c r="O4121" s="48"/>
      <c r="P4121" s="48"/>
    </row>
    <row r="4122" spans="1:16">
      <c r="A4122" s="11" t="e">
        <f t="shared" si="64"/>
        <v>#N/A</v>
      </c>
      <c r="B4122" s="11" t="e">
        <f>VLOOKUP(C4122,'Summation Index'!$A$2:$B$9956,2,FALSE)</f>
        <v>#N/A</v>
      </c>
      <c r="O4122" s="48"/>
      <c r="P4122" s="48"/>
    </row>
    <row r="4123" spans="1:16">
      <c r="A4123" s="11" t="e">
        <f t="shared" si="64"/>
        <v>#N/A</v>
      </c>
      <c r="B4123" s="11" t="e">
        <f>VLOOKUP(C4123,'Summation Index'!$A$2:$B$9956,2,FALSE)</f>
        <v>#N/A</v>
      </c>
      <c r="O4123" s="48"/>
      <c r="P4123" s="48"/>
    </row>
    <row r="4124" spans="1:16">
      <c r="A4124" s="11" t="e">
        <f t="shared" si="64"/>
        <v>#N/A</v>
      </c>
      <c r="B4124" s="11" t="e">
        <f>VLOOKUP(C4124,'Summation Index'!$A$2:$B$9956,2,FALSE)</f>
        <v>#N/A</v>
      </c>
      <c r="O4124" s="48"/>
      <c r="P4124" s="48"/>
    </row>
    <row r="4125" spans="1:16">
      <c r="A4125" s="11" t="e">
        <f t="shared" si="64"/>
        <v>#N/A</v>
      </c>
      <c r="B4125" s="11" t="e">
        <f>VLOOKUP(C4125,'Summation Index'!$A$2:$B$9956,2,FALSE)</f>
        <v>#N/A</v>
      </c>
      <c r="O4125" s="48"/>
      <c r="P4125" s="48"/>
    </row>
    <row r="4126" spans="1:16">
      <c r="A4126" s="11" t="e">
        <f t="shared" si="64"/>
        <v>#N/A</v>
      </c>
      <c r="B4126" s="11" t="e">
        <f>VLOOKUP(C4126,'Summation Index'!$A$2:$B$9956,2,FALSE)</f>
        <v>#N/A</v>
      </c>
      <c r="O4126" s="48"/>
      <c r="P4126" s="48"/>
    </row>
    <row r="4127" spans="1:16">
      <c r="A4127" s="11" t="e">
        <f t="shared" si="64"/>
        <v>#N/A</v>
      </c>
      <c r="B4127" s="11" t="e">
        <f>VLOOKUP(C4127,'Summation Index'!$A$2:$B$9956,2,FALSE)</f>
        <v>#N/A</v>
      </c>
      <c r="O4127" s="48"/>
      <c r="P4127" s="48"/>
    </row>
    <row r="4128" spans="1:16">
      <c r="A4128" s="11" t="e">
        <f t="shared" si="64"/>
        <v>#N/A</v>
      </c>
      <c r="B4128" s="11" t="e">
        <f>VLOOKUP(C4128,'Summation Index'!$A$2:$B$9956,2,FALSE)</f>
        <v>#N/A</v>
      </c>
      <c r="O4128" s="48"/>
      <c r="P4128" s="48"/>
    </row>
    <row r="4129" spans="1:16">
      <c r="A4129" s="11" t="e">
        <f t="shared" si="64"/>
        <v>#N/A</v>
      </c>
      <c r="B4129" s="11" t="e">
        <f>VLOOKUP(C4129,'Summation Index'!$A$2:$B$9956,2,FALSE)</f>
        <v>#N/A</v>
      </c>
      <c r="O4129" s="48"/>
      <c r="P4129" s="48"/>
    </row>
    <row r="4130" spans="1:16">
      <c r="A4130" s="11" t="e">
        <f t="shared" si="64"/>
        <v>#N/A</v>
      </c>
      <c r="B4130" s="11" t="e">
        <f>VLOOKUP(C4130,'Summation Index'!$A$2:$B$9956,2,FALSE)</f>
        <v>#N/A</v>
      </c>
      <c r="O4130" s="48"/>
      <c r="P4130" s="48"/>
    </row>
    <row r="4131" spans="1:16">
      <c r="A4131" s="11" t="e">
        <f t="shared" si="64"/>
        <v>#N/A</v>
      </c>
      <c r="B4131" s="11" t="e">
        <f>VLOOKUP(C4131,'Summation Index'!$A$2:$B$9956,2,FALSE)</f>
        <v>#N/A</v>
      </c>
      <c r="O4131" s="48"/>
      <c r="P4131" s="48"/>
    </row>
    <row r="4132" spans="1:16">
      <c r="A4132" s="11" t="e">
        <f t="shared" si="64"/>
        <v>#N/A</v>
      </c>
      <c r="B4132" s="11" t="e">
        <f>VLOOKUP(C4132,'Summation Index'!$A$2:$B$9956,2,FALSE)</f>
        <v>#N/A</v>
      </c>
      <c r="O4132" s="48"/>
      <c r="P4132" s="48"/>
    </row>
    <row r="4133" spans="1:16">
      <c r="A4133" s="11" t="e">
        <f t="shared" si="64"/>
        <v>#N/A</v>
      </c>
      <c r="B4133" s="11" t="e">
        <f>VLOOKUP(C4133,'Summation Index'!$A$2:$B$9956,2,FALSE)</f>
        <v>#N/A</v>
      </c>
      <c r="O4133" s="48"/>
      <c r="P4133" s="48"/>
    </row>
    <row r="4134" spans="1:16">
      <c r="A4134" s="11" t="e">
        <f t="shared" si="64"/>
        <v>#N/A</v>
      </c>
      <c r="B4134" s="11" t="e">
        <f>VLOOKUP(C4134,'Summation Index'!$A$2:$B$9956,2,FALSE)</f>
        <v>#N/A</v>
      </c>
      <c r="O4134" s="48"/>
      <c r="P4134" s="48"/>
    </row>
    <row r="4135" spans="1:16">
      <c r="A4135" s="11" t="e">
        <f t="shared" si="64"/>
        <v>#N/A</v>
      </c>
      <c r="B4135" s="11" t="e">
        <f>VLOOKUP(C4135,'Summation Index'!$A$2:$B$9956,2,FALSE)</f>
        <v>#N/A</v>
      </c>
      <c r="O4135" s="48"/>
      <c r="P4135" s="48"/>
    </row>
    <row r="4136" spans="1:16">
      <c r="A4136" s="11" t="e">
        <f t="shared" si="64"/>
        <v>#N/A</v>
      </c>
      <c r="B4136" s="11" t="e">
        <f>VLOOKUP(C4136,'Summation Index'!$A$2:$B$9956,2,FALSE)</f>
        <v>#N/A</v>
      </c>
      <c r="O4136" s="48"/>
      <c r="P4136" s="48"/>
    </row>
    <row r="4137" spans="1:16">
      <c r="A4137" s="11" t="e">
        <f t="shared" si="64"/>
        <v>#N/A</v>
      </c>
      <c r="B4137" s="11" t="e">
        <f>VLOOKUP(C4137,'Summation Index'!$A$2:$B$9956,2,FALSE)</f>
        <v>#N/A</v>
      </c>
      <c r="O4137" s="48"/>
      <c r="P4137" s="48"/>
    </row>
    <row r="4138" spans="1:16">
      <c r="A4138" s="11" t="e">
        <f t="shared" si="64"/>
        <v>#N/A</v>
      </c>
      <c r="B4138" s="11" t="e">
        <f>VLOOKUP(C4138,'Summation Index'!$A$2:$B$9956,2,FALSE)</f>
        <v>#N/A</v>
      </c>
      <c r="O4138" s="48"/>
      <c r="P4138" s="48"/>
    </row>
    <row r="4139" spans="1:16">
      <c r="A4139" s="11" t="e">
        <f t="shared" si="64"/>
        <v>#N/A</v>
      </c>
      <c r="B4139" s="11" t="e">
        <f>VLOOKUP(C4139,'Summation Index'!$A$2:$B$9956,2,FALSE)</f>
        <v>#N/A</v>
      </c>
      <c r="O4139" s="48"/>
      <c r="P4139" s="48"/>
    </row>
    <row r="4140" spans="1:16">
      <c r="A4140" s="11" t="e">
        <f t="shared" si="64"/>
        <v>#N/A</v>
      </c>
      <c r="B4140" s="11" t="e">
        <f>VLOOKUP(C4140,'Summation Index'!$A$2:$B$9956,2,FALSE)</f>
        <v>#N/A</v>
      </c>
      <c r="O4140" s="48"/>
      <c r="P4140" s="48"/>
    </row>
    <row r="4141" spans="1:16">
      <c r="A4141" s="11" t="e">
        <f t="shared" si="64"/>
        <v>#N/A</v>
      </c>
      <c r="B4141" s="11" t="e">
        <f>VLOOKUP(C4141,'Summation Index'!$A$2:$B$9956,2,FALSE)</f>
        <v>#N/A</v>
      </c>
      <c r="O4141" s="48"/>
      <c r="P4141" s="48"/>
    </row>
    <row r="4142" spans="1:16">
      <c r="A4142" s="11" t="e">
        <f t="shared" si="64"/>
        <v>#N/A</v>
      </c>
      <c r="B4142" s="11" t="e">
        <f>VLOOKUP(C4142,'Summation Index'!$A$2:$B$9956,2,FALSE)</f>
        <v>#N/A</v>
      </c>
      <c r="O4142" s="48"/>
      <c r="P4142" s="48"/>
    </row>
    <row r="4143" spans="1:16">
      <c r="A4143" s="11" t="e">
        <f t="shared" si="64"/>
        <v>#N/A</v>
      </c>
      <c r="B4143" s="11" t="e">
        <f>VLOOKUP(C4143,'Summation Index'!$A$2:$B$9956,2,FALSE)</f>
        <v>#N/A</v>
      </c>
      <c r="O4143" s="48"/>
      <c r="P4143" s="48"/>
    </row>
    <row r="4144" spans="1:16">
      <c r="A4144" s="11" t="e">
        <f t="shared" si="64"/>
        <v>#N/A</v>
      </c>
      <c r="B4144" s="11" t="e">
        <f>VLOOKUP(C4144,'Summation Index'!$A$2:$B$9956,2,FALSE)</f>
        <v>#N/A</v>
      </c>
      <c r="O4144" s="48"/>
      <c r="P4144" s="48"/>
    </row>
    <row r="4145" spans="1:16">
      <c r="A4145" s="11" t="e">
        <f t="shared" si="64"/>
        <v>#N/A</v>
      </c>
      <c r="B4145" s="11" t="e">
        <f>VLOOKUP(C4145,'Summation Index'!$A$2:$B$9956,2,FALSE)</f>
        <v>#N/A</v>
      </c>
      <c r="O4145" s="48"/>
      <c r="P4145" s="48"/>
    </row>
    <row r="4146" spans="1:16">
      <c r="A4146" s="11" t="e">
        <f t="shared" si="64"/>
        <v>#N/A</v>
      </c>
      <c r="B4146" s="11" t="e">
        <f>VLOOKUP(C4146,'Summation Index'!$A$2:$B$9956,2,FALSE)</f>
        <v>#N/A</v>
      </c>
      <c r="O4146" s="48"/>
      <c r="P4146" s="48"/>
    </row>
    <row r="4147" spans="1:16">
      <c r="A4147" s="11" t="e">
        <f t="shared" si="64"/>
        <v>#N/A</v>
      </c>
      <c r="B4147" s="11" t="e">
        <f>VLOOKUP(C4147,'Summation Index'!$A$2:$B$9956,2,FALSE)</f>
        <v>#N/A</v>
      </c>
      <c r="O4147" s="48"/>
      <c r="P4147" s="48"/>
    </row>
    <row r="4148" spans="1:16">
      <c r="A4148" s="11" t="e">
        <f t="shared" si="64"/>
        <v>#N/A</v>
      </c>
      <c r="B4148" s="11" t="e">
        <f>VLOOKUP(C4148,'Summation Index'!$A$2:$B$9956,2,FALSE)</f>
        <v>#N/A</v>
      </c>
      <c r="O4148" s="48"/>
      <c r="P4148" s="48"/>
    </row>
    <row r="4149" spans="1:16">
      <c r="A4149" s="11" t="e">
        <f t="shared" si="64"/>
        <v>#N/A</v>
      </c>
      <c r="B4149" s="11" t="e">
        <f>VLOOKUP(C4149,'Summation Index'!$A$2:$B$9956,2,FALSE)</f>
        <v>#N/A</v>
      </c>
      <c r="O4149" s="48"/>
      <c r="P4149" s="48"/>
    </row>
    <row r="4150" spans="1:16">
      <c r="A4150" s="11" t="e">
        <f t="shared" si="64"/>
        <v>#N/A</v>
      </c>
      <c r="B4150" s="11" t="e">
        <f>VLOOKUP(C4150,'Summation Index'!$A$2:$B$9956,2,FALSE)</f>
        <v>#N/A</v>
      </c>
      <c r="O4150" s="48"/>
      <c r="P4150" s="48"/>
    </row>
    <row r="4151" spans="1:16">
      <c r="A4151" s="11" t="e">
        <f t="shared" si="64"/>
        <v>#N/A</v>
      </c>
      <c r="B4151" s="11" t="e">
        <f>VLOOKUP(C4151,'Summation Index'!$A$2:$B$9956,2,FALSE)</f>
        <v>#N/A</v>
      </c>
      <c r="O4151" s="48"/>
      <c r="P4151" s="48"/>
    </row>
    <row r="4152" spans="1:16">
      <c r="A4152" s="11" t="e">
        <f t="shared" si="64"/>
        <v>#N/A</v>
      </c>
      <c r="B4152" s="11" t="e">
        <f>VLOOKUP(C4152,'Summation Index'!$A$2:$B$9956,2,FALSE)</f>
        <v>#N/A</v>
      </c>
      <c r="O4152" s="48"/>
      <c r="P4152" s="48"/>
    </row>
    <row r="4153" spans="1:16">
      <c r="A4153" s="11" t="e">
        <f t="shared" si="64"/>
        <v>#N/A</v>
      </c>
      <c r="B4153" s="11" t="e">
        <f>VLOOKUP(C4153,'Summation Index'!$A$2:$B$9956,2,FALSE)</f>
        <v>#N/A</v>
      </c>
      <c r="O4153" s="48"/>
      <c r="P4153" s="48"/>
    </row>
    <row r="4154" spans="1:16">
      <c r="A4154" s="11" t="e">
        <f t="shared" si="64"/>
        <v>#N/A</v>
      </c>
      <c r="B4154" s="11" t="e">
        <f>VLOOKUP(C4154,'Summation Index'!$A$2:$B$9956,2,FALSE)</f>
        <v>#N/A</v>
      </c>
      <c r="O4154" s="48"/>
      <c r="P4154" s="48"/>
    </row>
    <row r="4155" spans="1:16">
      <c r="A4155" s="11" t="e">
        <f t="shared" si="64"/>
        <v>#N/A</v>
      </c>
      <c r="B4155" s="11" t="e">
        <f>VLOOKUP(C4155,'Summation Index'!$A$2:$B$9956,2,FALSE)</f>
        <v>#N/A</v>
      </c>
      <c r="O4155" s="48"/>
      <c r="P4155" s="48"/>
    </row>
    <row r="4156" spans="1:16">
      <c r="A4156" s="11" t="e">
        <f t="shared" si="64"/>
        <v>#N/A</v>
      </c>
      <c r="B4156" s="11" t="e">
        <f>VLOOKUP(C4156,'Summation Index'!$A$2:$B$9956,2,FALSE)</f>
        <v>#N/A</v>
      </c>
      <c r="O4156" s="48"/>
      <c r="P4156" s="48"/>
    </row>
    <row r="4157" spans="1:16">
      <c r="A4157" s="11" t="e">
        <f t="shared" si="64"/>
        <v>#N/A</v>
      </c>
      <c r="B4157" s="11" t="e">
        <f>VLOOKUP(C4157,'Summation Index'!$A$2:$B$9956,2,FALSE)</f>
        <v>#N/A</v>
      </c>
      <c r="O4157" s="48"/>
      <c r="P4157" s="48"/>
    </row>
    <row r="4158" spans="1:16">
      <c r="A4158" s="11" t="e">
        <f t="shared" si="64"/>
        <v>#N/A</v>
      </c>
      <c r="B4158" s="11" t="e">
        <f>VLOOKUP(C4158,'Summation Index'!$A$2:$B$9956,2,FALSE)</f>
        <v>#N/A</v>
      </c>
      <c r="O4158" s="48"/>
      <c r="P4158" s="48"/>
    </row>
    <row r="4159" spans="1:16">
      <c r="A4159" s="11" t="e">
        <f t="shared" si="64"/>
        <v>#N/A</v>
      </c>
      <c r="B4159" s="11" t="e">
        <f>VLOOKUP(C4159,'Summation Index'!$A$2:$B$9956,2,FALSE)</f>
        <v>#N/A</v>
      </c>
      <c r="O4159" s="48"/>
      <c r="P4159" s="48"/>
    </row>
    <row r="4160" spans="1:16">
      <c r="A4160" s="11" t="e">
        <f t="shared" si="64"/>
        <v>#N/A</v>
      </c>
      <c r="B4160" s="11" t="e">
        <f>VLOOKUP(C4160,'Summation Index'!$A$2:$B$9956,2,FALSE)</f>
        <v>#N/A</v>
      </c>
      <c r="O4160" s="48"/>
      <c r="P4160" s="48"/>
    </row>
    <row r="4161" spans="1:16">
      <c r="A4161" s="11" t="e">
        <f t="shared" si="64"/>
        <v>#N/A</v>
      </c>
      <c r="B4161" s="11" t="e">
        <f>VLOOKUP(C4161,'Summation Index'!$A$2:$B$9956,2,FALSE)</f>
        <v>#N/A</v>
      </c>
      <c r="O4161" s="48"/>
      <c r="P4161" s="48"/>
    </row>
    <row r="4162" spans="1:16">
      <c r="A4162" s="11" t="e">
        <f t="shared" si="64"/>
        <v>#N/A</v>
      </c>
      <c r="B4162" s="11" t="e">
        <f>VLOOKUP(C4162,'Summation Index'!$A$2:$B$9956,2,FALSE)</f>
        <v>#N/A</v>
      </c>
      <c r="O4162" s="48"/>
      <c r="P4162" s="48"/>
    </row>
    <row r="4163" spans="1:16">
      <c r="A4163" s="11" t="e">
        <f t="shared" si="64"/>
        <v>#N/A</v>
      </c>
      <c r="B4163" s="11" t="e">
        <f>VLOOKUP(C4163,'Summation Index'!$A$2:$B$9956,2,FALSE)</f>
        <v>#N/A</v>
      </c>
      <c r="O4163" s="48"/>
      <c r="P4163" s="48"/>
    </row>
    <row r="4164" spans="1:16">
      <c r="A4164" s="11" t="e">
        <f t="shared" si="64"/>
        <v>#N/A</v>
      </c>
      <c r="B4164" s="11" t="e">
        <f>VLOOKUP(C4164,'Summation Index'!$A$2:$B$9956,2,FALSE)</f>
        <v>#N/A</v>
      </c>
      <c r="O4164" s="48"/>
      <c r="P4164" s="48"/>
    </row>
    <row r="4165" spans="1:16">
      <c r="A4165" s="11" t="e">
        <f t="shared" si="64"/>
        <v>#N/A</v>
      </c>
      <c r="B4165" s="11" t="e">
        <f>VLOOKUP(C4165,'Summation Index'!$A$2:$B$9956,2,FALSE)</f>
        <v>#N/A</v>
      </c>
      <c r="O4165" s="48"/>
      <c r="P4165" s="48"/>
    </row>
    <row r="4166" spans="1:16">
      <c r="A4166" s="11" t="e">
        <f t="shared" si="64"/>
        <v>#N/A</v>
      </c>
      <c r="B4166" s="11" t="e">
        <f>VLOOKUP(C4166,'Summation Index'!$A$2:$B$9956,2,FALSE)</f>
        <v>#N/A</v>
      </c>
      <c r="O4166" s="48"/>
      <c r="P4166" s="48"/>
    </row>
    <row r="4167" spans="1:16">
      <c r="A4167" s="11" t="e">
        <f t="shared" si="64"/>
        <v>#N/A</v>
      </c>
      <c r="B4167" s="11" t="e">
        <f>VLOOKUP(C4167,'Summation Index'!$A$2:$B$9956,2,FALSE)</f>
        <v>#N/A</v>
      </c>
      <c r="O4167" s="48"/>
      <c r="P4167" s="48"/>
    </row>
    <row r="4168" spans="1:16">
      <c r="A4168" s="11" t="e">
        <f t="shared" si="64"/>
        <v>#N/A</v>
      </c>
      <c r="B4168" s="11" t="e">
        <f>VLOOKUP(C4168,'Summation Index'!$A$2:$B$9956,2,FALSE)</f>
        <v>#N/A</v>
      </c>
      <c r="O4168" s="48"/>
      <c r="P4168" s="48"/>
    </row>
    <row r="4169" spans="1:16">
      <c r="A4169" s="11" t="e">
        <f t="shared" si="64"/>
        <v>#N/A</v>
      </c>
      <c r="B4169" s="11" t="e">
        <f>VLOOKUP(C4169,'Summation Index'!$A$2:$B$9956,2,FALSE)</f>
        <v>#N/A</v>
      </c>
      <c r="O4169" s="48"/>
      <c r="P4169" s="48"/>
    </row>
    <row r="4170" spans="1:16">
      <c r="A4170" s="11" t="e">
        <f t="shared" si="64"/>
        <v>#N/A</v>
      </c>
      <c r="B4170" s="11" t="e">
        <f>VLOOKUP(C4170,'Summation Index'!$A$2:$B$9956,2,FALSE)</f>
        <v>#N/A</v>
      </c>
      <c r="O4170" s="48"/>
      <c r="P4170" s="48"/>
    </row>
    <row r="4171" spans="1:16">
      <c r="A4171" s="11" t="e">
        <f t="shared" si="64"/>
        <v>#N/A</v>
      </c>
      <c r="B4171" s="11" t="e">
        <f>VLOOKUP(C4171,'Summation Index'!$A$2:$B$9956,2,FALSE)</f>
        <v>#N/A</v>
      </c>
      <c r="O4171" s="48"/>
      <c r="P4171" s="48"/>
    </row>
    <row r="4172" spans="1:16">
      <c r="A4172" s="11" t="e">
        <f t="shared" si="64"/>
        <v>#N/A</v>
      </c>
      <c r="B4172" s="11" t="e">
        <f>VLOOKUP(C4172,'Summation Index'!$A$2:$B$9956,2,FALSE)</f>
        <v>#N/A</v>
      </c>
      <c r="O4172" s="48"/>
      <c r="P4172" s="48"/>
    </row>
    <row r="4173" spans="1:16">
      <c r="A4173" s="11" t="e">
        <f t="shared" si="64"/>
        <v>#N/A</v>
      </c>
      <c r="B4173" s="11" t="e">
        <f>VLOOKUP(C4173,'Summation Index'!$A$2:$B$9956,2,FALSE)</f>
        <v>#N/A</v>
      </c>
      <c r="O4173" s="48"/>
      <c r="P4173" s="48"/>
    </row>
    <row r="4174" spans="1:16">
      <c r="A4174" s="11" t="e">
        <f t="shared" si="64"/>
        <v>#N/A</v>
      </c>
      <c r="B4174" s="11" t="e">
        <f>VLOOKUP(C4174,'Summation Index'!$A$2:$B$9956,2,FALSE)</f>
        <v>#N/A</v>
      </c>
      <c r="O4174" s="48"/>
      <c r="P4174" s="48"/>
    </row>
    <row r="4175" spans="1:16">
      <c r="A4175" s="11" t="e">
        <f t="shared" ref="A4175:A4238" si="65">B4175&amp;"&amp;"&amp;F4175</f>
        <v>#N/A</v>
      </c>
      <c r="B4175" s="11" t="e">
        <f>VLOOKUP(C4175,'Summation Index'!$A$2:$B$9956,2,FALSE)</f>
        <v>#N/A</v>
      </c>
      <c r="O4175" s="48"/>
      <c r="P4175" s="48"/>
    </row>
    <row r="4176" spans="1:16">
      <c r="A4176" s="11" t="e">
        <f t="shared" si="65"/>
        <v>#N/A</v>
      </c>
      <c r="B4176" s="11" t="e">
        <f>VLOOKUP(C4176,'Summation Index'!$A$2:$B$9956,2,FALSE)</f>
        <v>#N/A</v>
      </c>
      <c r="O4176" s="48"/>
      <c r="P4176" s="48"/>
    </row>
    <row r="4177" spans="1:16">
      <c r="A4177" s="11" t="e">
        <f t="shared" si="65"/>
        <v>#N/A</v>
      </c>
      <c r="B4177" s="11" t="e">
        <f>VLOOKUP(C4177,'Summation Index'!$A$2:$B$9956,2,FALSE)</f>
        <v>#N/A</v>
      </c>
      <c r="O4177" s="48"/>
      <c r="P4177" s="48"/>
    </row>
    <row r="4178" spans="1:16">
      <c r="A4178" s="11" t="e">
        <f t="shared" si="65"/>
        <v>#N/A</v>
      </c>
      <c r="B4178" s="11" t="e">
        <f>VLOOKUP(C4178,'Summation Index'!$A$2:$B$9956,2,FALSE)</f>
        <v>#N/A</v>
      </c>
      <c r="O4178" s="48"/>
      <c r="P4178" s="48"/>
    </row>
    <row r="4179" spans="1:16">
      <c r="A4179" s="11" t="e">
        <f t="shared" si="65"/>
        <v>#N/A</v>
      </c>
      <c r="B4179" s="11" t="e">
        <f>VLOOKUP(C4179,'Summation Index'!$A$2:$B$9956,2,FALSE)</f>
        <v>#N/A</v>
      </c>
      <c r="O4179" s="48"/>
      <c r="P4179" s="48"/>
    </row>
    <row r="4180" spans="1:16">
      <c r="A4180" s="11" t="e">
        <f t="shared" si="65"/>
        <v>#N/A</v>
      </c>
      <c r="B4180" s="11" t="e">
        <f>VLOOKUP(C4180,'Summation Index'!$A$2:$B$9956,2,FALSE)</f>
        <v>#N/A</v>
      </c>
      <c r="O4180" s="48"/>
      <c r="P4180" s="48"/>
    </row>
    <row r="4181" spans="1:16">
      <c r="A4181" s="11" t="e">
        <f t="shared" si="65"/>
        <v>#N/A</v>
      </c>
      <c r="B4181" s="11" t="e">
        <f>VLOOKUP(C4181,'Summation Index'!$A$2:$B$9956,2,FALSE)</f>
        <v>#N/A</v>
      </c>
      <c r="O4181" s="48"/>
      <c r="P4181" s="48"/>
    </row>
    <row r="4182" spans="1:16">
      <c r="A4182" s="11" t="e">
        <f t="shared" si="65"/>
        <v>#N/A</v>
      </c>
      <c r="B4182" s="11" t="e">
        <f>VLOOKUP(C4182,'Summation Index'!$A$2:$B$9956,2,FALSE)</f>
        <v>#N/A</v>
      </c>
      <c r="O4182" s="48"/>
      <c r="P4182" s="48"/>
    </row>
    <row r="4183" spans="1:16">
      <c r="A4183" s="11" t="e">
        <f t="shared" si="65"/>
        <v>#N/A</v>
      </c>
      <c r="B4183" s="11" t="e">
        <f>VLOOKUP(C4183,'Summation Index'!$A$2:$B$9956,2,FALSE)</f>
        <v>#N/A</v>
      </c>
      <c r="O4183" s="48"/>
      <c r="P4183" s="48"/>
    </row>
    <row r="4184" spans="1:16">
      <c r="A4184" s="11" t="e">
        <f t="shared" si="65"/>
        <v>#N/A</v>
      </c>
      <c r="B4184" s="11" t="e">
        <f>VLOOKUP(C4184,'Summation Index'!$A$2:$B$9956,2,FALSE)</f>
        <v>#N/A</v>
      </c>
      <c r="O4184" s="48"/>
      <c r="P4184" s="48"/>
    </row>
    <row r="4185" spans="1:16">
      <c r="A4185" s="11" t="e">
        <f t="shared" si="65"/>
        <v>#N/A</v>
      </c>
      <c r="B4185" s="11" t="e">
        <f>VLOOKUP(C4185,'Summation Index'!$A$2:$B$9956,2,FALSE)</f>
        <v>#N/A</v>
      </c>
      <c r="O4185" s="48"/>
      <c r="P4185" s="48"/>
    </row>
    <row r="4186" spans="1:16">
      <c r="A4186" s="11" t="e">
        <f t="shared" si="65"/>
        <v>#N/A</v>
      </c>
      <c r="B4186" s="11" t="e">
        <f>VLOOKUP(C4186,'Summation Index'!$A$2:$B$9956,2,FALSE)</f>
        <v>#N/A</v>
      </c>
      <c r="O4186" s="48"/>
      <c r="P4186" s="48"/>
    </row>
    <row r="4187" spans="1:16">
      <c r="A4187" s="11" t="e">
        <f t="shared" si="65"/>
        <v>#N/A</v>
      </c>
      <c r="B4187" s="11" t="e">
        <f>VLOOKUP(C4187,'Summation Index'!$A$2:$B$9956,2,FALSE)</f>
        <v>#N/A</v>
      </c>
      <c r="O4187" s="48"/>
      <c r="P4187" s="48"/>
    </row>
    <row r="4188" spans="1:16">
      <c r="A4188" s="11" t="e">
        <f t="shared" si="65"/>
        <v>#N/A</v>
      </c>
      <c r="B4188" s="11" t="e">
        <f>VLOOKUP(C4188,'Summation Index'!$A$2:$B$9956,2,FALSE)</f>
        <v>#N/A</v>
      </c>
      <c r="O4188" s="48"/>
      <c r="P4188" s="48"/>
    </row>
    <row r="4189" spans="1:16">
      <c r="A4189" s="11" t="e">
        <f t="shared" si="65"/>
        <v>#N/A</v>
      </c>
      <c r="B4189" s="11" t="e">
        <f>VLOOKUP(C4189,'Summation Index'!$A$2:$B$9956,2,FALSE)</f>
        <v>#N/A</v>
      </c>
      <c r="O4189" s="48"/>
      <c r="P4189" s="48"/>
    </row>
    <row r="4190" spans="1:16">
      <c r="A4190" s="11" t="e">
        <f t="shared" si="65"/>
        <v>#N/A</v>
      </c>
      <c r="B4190" s="11" t="e">
        <f>VLOOKUP(C4190,'Summation Index'!$A$2:$B$9956,2,FALSE)</f>
        <v>#N/A</v>
      </c>
      <c r="O4190" s="48"/>
      <c r="P4190" s="48"/>
    </row>
    <row r="4191" spans="1:16">
      <c r="A4191" s="11" t="e">
        <f t="shared" si="65"/>
        <v>#N/A</v>
      </c>
      <c r="B4191" s="11" t="e">
        <f>VLOOKUP(C4191,'Summation Index'!$A$2:$B$9956,2,FALSE)</f>
        <v>#N/A</v>
      </c>
      <c r="O4191" s="48"/>
      <c r="P4191" s="48"/>
    </row>
    <row r="4192" spans="1:16">
      <c r="A4192" s="11" t="e">
        <f t="shared" si="65"/>
        <v>#N/A</v>
      </c>
      <c r="B4192" s="11" t="e">
        <f>VLOOKUP(C4192,'Summation Index'!$A$2:$B$9956,2,FALSE)</f>
        <v>#N/A</v>
      </c>
      <c r="O4192" s="48"/>
      <c r="P4192" s="48"/>
    </row>
    <row r="4193" spans="1:16">
      <c r="A4193" s="11" t="e">
        <f t="shared" si="65"/>
        <v>#N/A</v>
      </c>
      <c r="B4193" s="11" t="e">
        <f>VLOOKUP(C4193,'Summation Index'!$A$2:$B$9956,2,FALSE)</f>
        <v>#N/A</v>
      </c>
      <c r="O4193" s="48"/>
      <c r="P4193" s="48"/>
    </row>
    <row r="4194" spans="1:16">
      <c r="A4194" s="11" t="e">
        <f t="shared" si="65"/>
        <v>#N/A</v>
      </c>
      <c r="B4194" s="11" t="e">
        <f>VLOOKUP(C4194,'Summation Index'!$A$2:$B$9956,2,FALSE)</f>
        <v>#N/A</v>
      </c>
      <c r="O4194" s="48"/>
      <c r="P4194" s="48"/>
    </row>
    <row r="4195" spans="1:16">
      <c r="A4195" s="11" t="e">
        <f t="shared" si="65"/>
        <v>#N/A</v>
      </c>
      <c r="B4195" s="11" t="e">
        <f>VLOOKUP(C4195,'Summation Index'!$A$2:$B$9956,2,FALSE)</f>
        <v>#N/A</v>
      </c>
      <c r="O4195" s="48"/>
      <c r="P4195" s="48"/>
    </row>
    <row r="4196" spans="1:16">
      <c r="A4196" s="11" t="e">
        <f t="shared" si="65"/>
        <v>#N/A</v>
      </c>
      <c r="B4196" s="11" t="e">
        <f>VLOOKUP(C4196,'Summation Index'!$A$2:$B$9956,2,FALSE)</f>
        <v>#N/A</v>
      </c>
      <c r="O4196" s="48"/>
      <c r="P4196" s="48"/>
    </row>
    <row r="4197" spans="1:16">
      <c r="A4197" s="11" t="e">
        <f t="shared" si="65"/>
        <v>#N/A</v>
      </c>
      <c r="B4197" s="11" t="e">
        <f>VLOOKUP(C4197,'Summation Index'!$A$2:$B$9956,2,FALSE)</f>
        <v>#N/A</v>
      </c>
      <c r="O4197" s="48"/>
      <c r="P4197" s="48"/>
    </row>
    <row r="4198" spans="1:16">
      <c r="A4198" s="11" t="e">
        <f t="shared" si="65"/>
        <v>#N/A</v>
      </c>
      <c r="B4198" s="11" t="e">
        <f>VLOOKUP(C4198,'Summation Index'!$A$2:$B$9956,2,FALSE)</f>
        <v>#N/A</v>
      </c>
      <c r="O4198" s="48"/>
      <c r="P4198" s="48"/>
    </row>
    <row r="4199" spans="1:16">
      <c r="A4199" s="11" t="e">
        <f t="shared" si="65"/>
        <v>#N/A</v>
      </c>
      <c r="B4199" s="11" t="e">
        <f>VLOOKUP(C4199,'Summation Index'!$A$2:$B$9956,2,FALSE)</f>
        <v>#N/A</v>
      </c>
      <c r="O4199" s="48"/>
      <c r="P4199" s="48"/>
    </row>
    <row r="4200" spans="1:16">
      <c r="A4200" s="11" t="e">
        <f t="shared" si="65"/>
        <v>#N/A</v>
      </c>
      <c r="B4200" s="11" t="e">
        <f>VLOOKUP(C4200,'Summation Index'!$A$2:$B$9956,2,FALSE)</f>
        <v>#N/A</v>
      </c>
      <c r="O4200" s="48"/>
      <c r="P4200" s="48"/>
    </row>
    <row r="4201" spans="1:16">
      <c r="A4201" s="11" t="e">
        <f t="shared" si="65"/>
        <v>#N/A</v>
      </c>
      <c r="B4201" s="11" t="e">
        <f>VLOOKUP(C4201,'Summation Index'!$A$2:$B$9956,2,FALSE)</f>
        <v>#N/A</v>
      </c>
      <c r="O4201" s="48"/>
      <c r="P4201" s="48"/>
    </row>
    <row r="4202" spans="1:16">
      <c r="A4202" s="11" t="e">
        <f t="shared" si="65"/>
        <v>#N/A</v>
      </c>
      <c r="B4202" s="11" t="e">
        <f>VLOOKUP(C4202,'Summation Index'!$A$2:$B$9956,2,FALSE)</f>
        <v>#N/A</v>
      </c>
      <c r="O4202" s="48"/>
      <c r="P4202" s="48"/>
    </row>
    <row r="4203" spans="1:16">
      <c r="A4203" s="11" t="e">
        <f t="shared" si="65"/>
        <v>#N/A</v>
      </c>
      <c r="B4203" s="11" t="e">
        <f>VLOOKUP(C4203,'Summation Index'!$A$2:$B$9956,2,FALSE)</f>
        <v>#N/A</v>
      </c>
      <c r="O4203" s="48"/>
      <c r="P4203" s="48"/>
    </row>
    <row r="4204" spans="1:16">
      <c r="A4204" s="11" t="e">
        <f t="shared" si="65"/>
        <v>#N/A</v>
      </c>
      <c r="B4204" s="11" t="e">
        <f>VLOOKUP(C4204,'Summation Index'!$A$2:$B$9956,2,FALSE)</f>
        <v>#N/A</v>
      </c>
      <c r="O4204" s="48"/>
      <c r="P4204" s="48"/>
    </row>
    <row r="4205" spans="1:16">
      <c r="A4205" s="11" t="e">
        <f t="shared" si="65"/>
        <v>#N/A</v>
      </c>
      <c r="B4205" s="11" t="e">
        <f>VLOOKUP(C4205,'Summation Index'!$A$2:$B$9956,2,FALSE)</f>
        <v>#N/A</v>
      </c>
      <c r="O4205" s="48"/>
      <c r="P4205" s="48"/>
    </row>
    <row r="4206" spans="1:16">
      <c r="A4206" s="11" t="e">
        <f t="shared" si="65"/>
        <v>#N/A</v>
      </c>
      <c r="B4206" s="11" t="e">
        <f>VLOOKUP(C4206,'Summation Index'!$A$2:$B$9956,2,FALSE)</f>
        <v>#N/A</v>
      </c>
      <c r="O4206" s="48"/>
      <c r="P4206" s="48"/>
    </row>
    <row r="4207" spans="1:16">
      <c r="A4207" s="11" t="e">
        <f t="shared" si="65"/>
        <v>#N/A</v>
      </c>
      <c r="B4207" s="11" t="e">
        <f>VLOOKUP(C4207,'Summation Index'!$A$2:$B$9956,2,FALSE)</f>
        <v>#N/A</v>
      </c>
      <c r="O4207" s="48"/>
      <c r="P4207" s="48"/>
    </row>
    <row r="4208" spans="1:16">
      <c r="A4208" s="11" t="e">
        <f t="shared" si="65"/>
        <v>#N/A</v>
      </c>
      <c r="B4208" s="11" t="e">
        <f>VLOOKUP(C4208,'Summation Index'!$A$2:$B$9956,2,FALSE)</f>
        <v>#N/A</v>
      </c>
      <c r="O4208" s="48"/>
      <c r="P4208" s="48"/>
    </row>
    <row r="4209" spans="1:16">
      <c r="A4209" s="11" t="e">
        <f t="shared" si="65"/>
        <v>#N/A</v>
      </c>
      <c r="B4209" s="11" t="e">
        <f>VLOOKUP(C4209,'Summation Index'!$A$2:$B$9956,2,FALSE)</f>
        <v>#N/A</v>
      </c>
      <c r="O4209" s="48"/>
      <c r="P4209" s="48"/>
    </row>
    <row r="4210" spans="1:16">
      <c r="A4210" s="11" t="e">
        <f t="shared" si="65"/>
        <v>#N/A</v>
      </c>
      <c r="B4210" s="11" t="e">
        <f>VLOOKUP(C4210,'Summation Index'!$A$2:$B$9956,2,FALSE)</f>
        <v>#N/A</v>
      </c>
      <c r="O4210" s="48"/>
      <c r="P4210" s="48"/>
    </row>
    <row r="4211" spans="1:16">
      <c r="A4211" s="11" t="e">
        <f t="shared" si="65"/>
        <v>#N/A</v>
      </c>
      <c r="B4211" s="11" t="e">
        <f>VLOOKUP(C4211,'Summation Index'!$A$2:$B$9956,2,FALSE)</f>
        <v>#N/A</v>
      </c>
      <c r="O4211" s="48"/>
      <c r="P4211" s="48"/>
    </row>
    <row r="4212" spans="1:16">
      <c r="A4212" s="11" t="e">
        <f t="shared" si="65"/>
        <v>#N/A</v>
      </c>
      <c r="B4212" s="11" t="e">
        <f>VLOOKUP(C4212,'Summation Index'!$A$2:$B$9956,2,FALSE)</f>
        <v>#N/A</v>
      </c>
      <c r="O4212" s="48"/>
      <c r="P4212" s="48"/>
    </row>
    <row r="4213" spans="1:16">
      <c r="A4213" s="11" t="e">
        <f t="shared" si="65"/>
        <v>#N/A</v>
      </c>
      <c r="B4213" s="11" t="e">
        <f>VLOOKUP(C4213,'Summation Index'!$A$2:$B$9956,2,FALSE)</f>
        <v>#N/A</v>
      </c>
      <c r="O4213" s="48"/>
      <c r="P4213" s="48"/>
    </row>
    <row r="4214" spans="1:16">
      <c r="A4214" s="11" t="e">
        <f t="shared" si="65"/>
        <v>#N/A</v>
      </c>
      <c r="B4214" s="11" t="e">
        <f>VLOOKUP(C4214,'Summation Index'!$A$2:$B$9956,2,FALSE)</f>
        <v>#N/A</v>
      </c>
      <c r="O4214" s="48"/>
      <c r="P4214" s="48"/>
    </row>
    <row r="4215" spans="1:16">
      <c r="A4215" s="11" t="e">
        <f t="shared" si="65"/>
        <v>#N/A</v>
      </c>
      <c r="B4215" s="11" t="e">
        <f>VLOOKUP(C4215,'Summation Index'!$A$2:$B$9956,2,FALSE)</f>
        <v>#N/A</v>
      </c>
      <c r="O4215" s="48"/>
      <c r="P4215" s="48"/>
    </row>
    <row r="4216" spans="1:16">
      <c r="A4216" s="11" t="e">
        <f t="shared" si="65"/>
        <v>#N/A</v>
      </c>
      <c r="B4216" s="11" t="e">
        <f>VLOOKUP(C4216,'Summation Index'!$A$2:$B$9956,2,FALSE)</f>
        <v>#N/A</v>
      </c>
      <c r="O4216" s="48"/>
      <c r="P4216" s="48"/>
    </row>
    <row r="4217" spans="1:16">
      <c r="A4217" s="11" t="e">
        <f t="shared" si="65"/>
        <v>#N/A</v>
      </c>
      <c r="B4217" s="11" t="e">
        <f>VLOOKUP(C4217,'Summation Index'!$A$2:$B$9956,2,FALSE)</f>
        <v>#N/A</v>
      </c>
      <c r="O4217" s="48"/>
      <c r="P4217" s="48"/>
    </row>
    <row r="4218" spans="1:16">
      <c r="A4218" s="11" t="e">
        <f t="shared" si="65"/>
        <v>#N/A</v>
      </c>
      <c r="B4218" s="11" t="e">
        <f>VLOOKUP(C4218,'Summation Index'!$A$2:$B$9956,2,FALSE)</f>
        <v>#N/A</v>
      </c>
      <c r="O4218" s="48"/>
      <c r="P4218" s="48"/>
    </row>
    <row r="4219" spans="1:16">
      <c r="A4219" s="11" t="e">
        <f t="shared" si="65"/>
        <v>#N/A</v>
      </c>
      <c r="B4219" s="11" t="e">
        <f>VLOOKUP(C4219,'Summation Index'!$A$2:$B$9956,2,FALSE)</f>
        <v>#N/A</v>
      </c>
      <c r="O4219" s="48"/>
      <c r="P4219" s="48"/>
    </row>
    <row r="4220" spans="1:16">
      <c r="A4220" s="11" t="e">
        <f t="shared" si="65"/>
        <v>#N/A</v>
      </c>
      <c r="B4220" s="11" t="e">
        <f>VLOOKUP(C4220,'Summation Index'!$A$2:$B$9956,2,FALSE)</f>
        <v>#N/A</v>
      </c>
      <c r="O4220" s="48"/>
      <c r="P4220" s="48"/>
    </row>
    <row r="4221" spans="1:16">
      <c r="A4221" s="11" t="e">
        <f t="shared" si="65"/>
        <v>#N/A</v>
      </c>
      <c r="B4221" s="11" t="e">
        <f>VLOOKUP(C4221,'Summation Index'!$A$2:$B$9956,2,FALSE)</f>
        <v>#N/A</v>
      </c>
      <c r="O4221" s="48"/>
      <c r="P4221" s="48"/>
    </row>
    <row r="4222" spans="1:16">
      <c r="A4222" s="11" t="e">
        <f t="shared" si="65"/>
        <v>#N/A</v>
      </c>
      <c r="B4222" s="11" t="e">
        <f>VLOOKUP(C4222,'Summation Index'!$A$2:$B$9956,2,FALSE)</f>
        <v>#N/A</v>
      </c>
      <c r="O4222" s="48"/>
      <c r="P4222" s="48"/>
    </row>
    <row r="4223" spans="1:16">
      <c r="A4223" s="11" t="e">
        <f t="shared" si="65"/>
        <v>#N/A</v>
      </c>
      <c r="B4223" s="11" t="e">
        <f>VLOOKUP(C4223,'Summation Index'!$A$2:$B$9956,2,FALSE)</f>
        <v>#N/A</v>
      </c>
      <c r="O4223" s="48"/>
      <c r="P4223" s="48"/>
    </row>
    <row r="4224" spans="1:16">
      <c r="A4224" s="11" t="e">
        <f t="shared" si="65"/>
        <v>#N/A</v>
      </c>
      <c r="B4224" s="11" t="e">
        <f>VLOOKUP(C4224,'Summation Index'!$A$2:$B$9956,2,FALSE)</f>
        <v>#N/A</v>
      </c>
      <c r="O4224" s="48"/>
      <c r="P4224" s="48"/>
    </row>
    <row r="4225" spans="1:16">
      <c r="A4225" s="11" t="e">
        <f t="shared" si="65"/>
        <v>#N/A</v>
      </c>
      <c r="B4225" s="11" t="e">
        <f>VLOOKUP(C4225,'Summation Index'!$A$2:$B$9956,2,FALSE)</f>
        <v>#N/A</v>
      </c>
      <c r="O4225" s="48"/>
      <c r="P4225" s="48"/>
    </row>
    <row r="4226" spans="1:16">
      <c r="A4226" s="11" t="e">
        <f t="shared" si="65"/>
        <v>#N/A</v>
      </c>
      <c r="B4226" s="11" t="e">
        <f>VLOOKUP(C4226,'Summation Index'!$A$2:$B$9956,2,FALSE)</f>
        <v>#N/A</v>
      </c>
      <c r="O4226" s="48"/>
      <c r="P4226" s="48"/>
    </row>
    <row r="4227" spans="1:16">
      <c r="A4227" s="11" t="e">
        <f t="shared" si="65"/>
        <v>#N/A</v>
      </c>
      <c r="B4227" s="11" t="e">
        <f>VLOOKUP(C4227,'Summation Index'!$A$2:$B$9956,2,FALSE)</f>
        <v>#N/A</v>
      </c>
      <c r="O4227" s="48"/>
      <c r="P4227" s="48"/>
    </row>
    <row r="4228" spans="1:16">
      <c r="A4228" s="11" t="e">
        <f t="shared" si="65"/>
        <v>#N/A</v>
      </c>
      <c r="B4228" s="11" t="e">
        <f>VLOOKUP(C4228,'Summation Index'!$A$2:$B$9956,2,FALSE)</f>
        <v>#N/A</v>
      </c>
      <c r="O4228" s="48"/>
      <c r="P4228" s="48"/>
    </row>
    <row r="4229" spans="1:16">
      <c r="A4229" s="11" t="e">
        <f t="shared" si="65"/>
        <v>#N/A</v>
      </c>
      <c r="B4229" s="11" t="e">
        <f>VLOOKUP(C4229,'Summation Index'!$A$2:$B$9956,2,FALSE)</f>
        <v>#N/A</v>
      </c>
      <c r="O4229" s="48"/>
      <c r="P4229" s="48"/>
    </row>
    <row r="4230" spans="1:16">
      <c r="A4230" s="11" t="e">
        <f t="shared" si="65"/>
        <v>#N/A</v>
      </c>
      <c r="B4230" s="11" t="e">
        <f>VLOOKUP(C4230,'Summation Index'!$A$2:$B$9956,2,FALSE)</f>
        <v>#N/A</v>
      </c>
      <c r="O4230" s="48"/>
      <c r="P4230" s="48"/>
    </row>
    <row r="4231" spans="1:16">
      <c r="A4231" s="11" t="e">
        <f t="shared" si="65"/>
        <v>#N/A</v>
      </c>
      <c r="B4231" s="11" t="e">
        <f>VLOOKUP(C4231,'Summation Index'!$A$2:$B$9956,2,FALSE)</f>
        <v>#N/A</v>
      </c>
      <c r="O4231" s="48"/>
      <c r="P4231" s="48"/>
    </row>
    <row r="4232" spans="1:16">
      <c r="A4232" s="11" t="e">
        <f t="shared" si="65"/>
        <v>#N/A</v>
      </c>
      <c r="B4232" s="11" t="e">
        <f>VLOOKUP(C4232,'Summation Index'!$A$2:$B$9956,2,FALSE)</f>
        <v>#N/A</v>
      </c>
      <c r="O4232" s="48"/>
      <c r="P4232" s="48"/>
    </row>
    <row r="4233" spans="1:16">
      <c r="A4233" s="11" t="e">
        <f t="shared" si="65"/>
        <v>#N/A</v>
      </c>
      <c r="B4233" s="11" t="e">
        <f>VLOOKUP(C4233,'Summation Index'!$A$2:$B$9956,2,FALSE)</f>
        <v>#N/A</v>
      </c>
      <c r="O4233" s="48"/>
      <c r="P4233" s="48"/>
    </row>
    <row r="4234" spans="1:16">
      <c r="A4234" s="11" t="e">
        <f t="shared" si="65"/>
        <v>#N/A</v>
      </c>
      <c r="B4234" s="11" t="e">
        <f>VLOOKUP(C4234,'Summation Index'!$A$2:$B$9956,2,FALSE)</f>
        <v>#N/A</v>
      </c>
      <c r="O4234" s="48"/>
      <c r="P4234" s="48"/>
    </row>
    <row r="4235" spans="1:16">
      <c r="A4235" s="11" t="e">
        <f t="shared" si="65"/>
        <v>#N/A</v>
      </c>
      <c r="B4235" s="11" t="e">
        <f>VLOOKUP(C4235,'Summation Index'!$A$2:$B$9956,2,FALSE)</f>
        <v>#N/A</v>
      </c>
      <c r="O4235" s="48"/>
      <c r="P4235" s="48"/>
    </row>
    <row r="4236" spans="1:16">
      <c r="A4236" s="11" t="e">
        <f t="shared" si="65"/>
        <v>#N/A</v>
      </c>
      <c r="B4236" s="11" t="e">
        <f>VLOOKUP(C4236,'Summation Index'!$A$2:$B$9956,2,FALSE)</f>
        <v>#N/A</v>
      </c>
      <c r="O4236" s="48"/>
      <c r="P4236" s="48"/>
    </row>
    <row r="4237" spans="1:16">
      <c r="A4237" s="11" t="e">
        <f t="shared" si="65"/>
        <v>#N/A</v>
      </c>
      <c r="B4237" s="11" t="e">
        <f>VLOOKUP(C4237,'Summation Index'!$A$2:$B$9956,2,FALSE)</f>
        <v>#N/A</v>
      </c>
      <c r="O4237" s="48"/>
      <c r="P4237" s="48"/>
    </row>
    <row r="4238" spans="1:16">
      <c r="A4238" s="11" t="e">
        <f t="shared" si="65"/>
        <v>#N/A</v>
      </c>
      <c r="B4238" s="11" t="e">
        <f>VLOOKUP(C4238,'Summation Index'!$A$2:$B$9956,2,FALSE)</f>
        <v>#N/A</v>
      </c>
      <c r="O4238" s="48"/>
      <c r="P4238" s="48"/>
    </row>
    <row r="4239" spans="1:16">
      <c r="A4239" s="11" t="e">
        <f t="shared" ref="A4239:A4302" si="66">B4239&amp;"&amp;"&amp;F4239</f>
        <v>#N/A</v>
      </c>
      <c r="B4239" s="11" t="e">
        <f>VLOOKUP(C4239,'Summation Index'!$A$2:$B$9956,2,FALSE)</f>
        <v>#N/A</v>
      </c>
      <c r="O4239" s="48"/>
      <c r="P4239" s="48"/>
    </row>
    <row r="4240" spans="1:16">
      <c r="A4240" s="11" t="e">
        <f t="shared" si="66"/>
        <v>#N/A</v>
      </c>
      <c r="B4240" s="11" t="e">
        <f>VLOOKUP(C4240,'Summation Index'!$A$2:$B$9956,2,FALSE)</f>
        <v>#N/A</v>
      </c>
      <c r="O4240" s="48"/>
      <c r="P4240" s="48"/>
    </row>
    <row r="4241" spans="1:16">
      <c r="A4241" s="11" t="e">
        <f t="shared" si="66"/>
        <v>#N/A</v>
      </c>
      <c r="B4241" s="11" t="e">
        <f>VLOOKUP(C4241,'Summation Index'!$A$2:$B$9956,2,FALSE)</f>
        <v>#N/A</v>
      </c>
      <c r="O4241" s="48"/>
      <c r="P4241" s="48"/>
    </row>
    <row r="4242" spans="1:16">
      <c r="A4242" s="11" t="e">
        <f t="shared" si="66"/>
        <v>#N/A</v>
      </c>
      <c r="B4242" s="11" t="e">
        <f>VLOOKUP(C4242,'Summation Index'!$A$2:$B$9956,2,FALSE)</f>
        <v>#N/A</v>
      </c>
      <c r="O4242" s="48"/>
      <c r="P4242" s="48"/>
    </row>
    <row r="4243" spans="1:16">
      <c r="A4243" s="11" t="e">
        <f t="shared" si="66"/>
        <v>#N/A</v>
      </c>
      <c r="B4243" s="11" t="e">
        <f>VLOOKUP(C4243,'Summation Index'!$A$2:$B$9956,2,FALSE)</f>
        <v>#N/A</v>
      </c>
      <c r="O4243" s="48"/>
      <c r="P4243" s="48"/>
    </row>
    <row r="4244" spans="1:16">
      <c r="A4244" s="11" t="e">
        <f t="shared" si="66"/>
        <v>#N/A</v>
      </c>
      <c r="B4244" s="11" t="e">
        <f>VLOOKUP(C4244,'Summation Index'!$A$2:$B$9956,2,FALSE)</f>
        <v>#N/A</v>
      </c>
      <c r="O4244" s="48"/>
      <c r="P4244" s="48"/>
    </row>
    <row r="4245" spans="1:16">
      <c r="A4245" s="11" t="e">
        <f t="shared" si="66"/>
        <v>#N/A</v>
      </c>
      <c r="B4245" s="11" t="e">
        <f>VLOOKUP(C4245,'Summation Index'!$A$2:$B$9956,2,FALSE)</f>
        <v>#N/A</v>
      </c>
      <c r="O4245" s="48"/>
      <c r="P4245" s="48"/>
    </row>
    <row r="4246" spans="1:16">
      <c r="A4246" s="11" t="e">
        <f t="shared" si="66"/>
        <v>#N/A</v>
      </c>
      <c r="B4246" s="11" t="e">
        <f>VLOOKUP(C4246,'Summation Index'!$A$2:$B$9956,2,FALSE)</f>
        <v>#N/A</v>
      </c>
      <c r="O4246" s="48"/>
      <c r="P4246" s="48"/>
    </row>
    <row r="4247" spans="1:16">
      <c r="A4247" s="11" t="e">
        <f t="shared" si="66"/>
        <v>#N/A</v>
      </c>
      <c r="B4247" s="11" t="e">
        <f>VLOOKUP(C4247,'Summation Index'!$A$2:$B$9956,2,FALSE)</f>
        <v>#N/A</v>
      </c>
      <c r="O4247" s="48"/>
      <c r="P4247" s="48"/>
    </row>
    <row r="4248" spans="1:16">
      <c r="A4248" s="11" t="e">
        <f t="shared" si="66"/>
        <v>#N/A</v>
      </c>
      <c r="B4248" s="11" t="e">
        <f>VLOOKUP(C4248,'Summation Index'!$A$2:$B$9956,2,FALSE)</f>
        <v>#N/A</v>
      </c>
      <c r="O4248" s="48"/>
      <c r="P4248" s="48"/>
    </row>
    <row r="4249" spans="1:16">
      <c r="A4249" s="11" t="e">
        <f t="shared" si="66"/>
        <v>#N/A</v>
      </c>
      <c r="B4249" s="11" t="e">
        <f>VLOOKUP(C4249,'Summation Index'!$A$2:$B$9956,2,FALSE)</f>
        <v>#N/A</v>
      </c>
      <c r="O4249" s="48"/>
      <c r="P4249" s="48"/>
    </row>
    <row r="4250" spans="1:16">
      <c r="A4250" s="11" t="e">
        <f t="shared" si="66"/>
        <v>#N/A</v>
      </c>
      <c r="B4250" s="11" t="e">
        <f>VLOOKUP(C4250,'Summation Index'!$A$2:$B$9956,2,FALSE)</f>
        <v>#N/A</v>
      </c>
      <c r="O4250" s="48"/>
      <c r="P4250" s="48"/>
    </row>
    <row r="4251" spans="1:16">
      <c r="A4251" s="11" t="e">
        <f t="shared" si="66"/>
        <v>#N/A</v>
      </c>
      <c r="B4251" s="11" t="e">
        <f>VLOOKUP(C4251,'Summation Index'!$A$2:$B$9956,2,FALSE)</f>
        <v>#N/A</v>
      </c>
      <c r="O4251" s="48"/>
      <c r="P4251" s="48"/>
    </row>
    <row r="4252" spans="1:16">
      <c r="A4252" s="11" t="e">
        <f t="shared" si="66"/>
        <v>#N/A</v>
      </c>
      <c r="B4252" s="11" t="e">
        <f>VLOOKUP(C4252,'Summation Index'!$A$2:$B$9956,2,FALSE)</f>
        <v>#N/A</v>
      </c>
      <c r="O4252" s="48"/>
      <c r="P4252" s="48"/>
    </row>
    <row r="4253" spans="1:16">
      <c r="A4253" s="11" t="e">
        <f t="shared" si="66"/>
        <v>#N/A</v>
      </c>
      <c r="B4253" s="11" t="e">
        <f>VLOOKUP(C4253,'Summation Index'!$A$2:$B$9956,2,FALSE)</f>
        <v>#N/A</v>
      </c>
      <c r="O4253" s="48"/>
      <c r="P4253" s="48"/>
    </row>
    <row r="4254" spans="1:16">
      <c r="A4254" s="11" t="e">
        <f t="shared" si="66"/>
        <v>#N/A</v>
      </c>
      <c r="B4254" s="11" t="e">
        <f>VLOOKUP(C4254,'Summation Index'!$A$2:$B$9956,2,FALSE)</f>
        <v>#N/A</v>
      </c>
      <c r="O4254" s="48"/>
      <c r="P4254" s="48"/>
    </row>
    <row r="4255" spans="1:16">
      <c r="A4255" s="11" t="e">
        <f t="shared" si="66"/>
        <v>#N/A</v>
      </c>
      <c r="B4255" s="11" t="e">
        <f>VLOOKUP(C4255,'Summation Index'!$A$2:$B$9956,2,FALSE)</f>
        <v>#N/A</v>
      </c>
      <c r="O4255" s="48"/>
      <c r="P4255" s="48"/>
    </row>
    <row r="4256" spans="1:16">
      <c r="A4256" s="11" t="e">
        <f t="shared" si="66"/>
        <v>#N/A</v>
      </c>
      <c r="B4256" s="11" t="e">
        <f>VLOOKUP(C4256,'Summation Index'!$A$2:$B$9956,2,FALSE)</f>
        <v>#N/A</v>
      </c>
      <c r="O4256" s="48"/>
      <c r="P4256" s="48"/>
    </row>
    <row r="4257" spans="1:16">
      <c r="A4257" s="11" t="e">
        <f t="shared" si="66"/>
        <v>#N/A</v>
      </c>
      <c r="B4257" s="11" t="e">
        <f>VLOOKUP(C4257,'Summation Index'!$A$2:$B$9956,2,FALSE)</f>
        <v>#N/A</v>
      </c>
      <c r="O4257" s="48"/>
      <c r="P4257" s="48"/>
    </row>
    <row r="4258" spans="1:16">
      <c r="A4258" s="11" t="e">
        <f t="shared" si="66"/>
        <v>#N/A</v>
      </c>
      <c r="B4258" s="11" t="e">
        <f>VLOOKUP(C4258,'Summation Index'!$A$2:$B$9956,2,FALSE)</f>
        <v>#N/A</v>
      </c>
      <c r="O4258" s="48"/>
      <c r="P4258" s="48"/>
    </row>
    <row r="4259" spans="1:16">
      <c r="A4259" s="11" t="e">
        <f t="shared" si="66"/>
        <v>#N/A</v>
      </c>
      <c r="B4259" s="11" t="e">
        <f>VLOOKUP(C4259,'Summation Index'!$A$2:$B$9956,2,FALSE)</f>
        <v>#N/A</v>
      </c>
      <c r="O4259" s="48"/>
      <c r="P4259" s="48"/>
    </row>
    <row r="4260" spans="1:16">
      <c r="A4260" s="11" t="e">
        <f t="shared" si="66"/>
        <v>#N/A</v>
      </c>
      <c r="B4260" s="11" t="e">
        <f>VLOOKUP(C4260,'Summation Index'!$A$2:$B$9956,2,FALSE)</f>
        <v>#N/A</v>
      </c>
      <c r="O4260" s="48"/>
      <c r="P4260" s="48"/>
    </row>
    <row r="4261" spans="1:16">
      <c r="A4261" s="11" t="e">
        <f t="shared" si="66"/>
        <v>#N/A</v>
      </c>
      <c r="B4261" s="11" t="e">
        <f>VLOOKUP(C4261,'Summation Index'!$A$2:$B$9956,2,FALSE)</f>
        <v>#N/A</v>
      </c>
      <c r="O4261" s="48"/>
      <c r="P4261" s="48"/>
    </row>
    <row r="4262" spans="1:16">
      <c r="A4262" s="11" t="e">
        <f t="shared" si="66"/>
        <v>#N/A</v>
      </c>
      <c r="B4262" s="11" t="e">
        <f>VLOOKUP(C4262,'Summation Index'!$A$2:$B$9956,2,FALSE)</f>
        <v>#N/A</v>
      </c>
      <c r="O4262" s="48"/>
      <c r="P4262" s="48"/>
    </row>
    <row r="4263" spans="1:16">
      <c r="A4263" s="11" t="e">
        <f t="shared" si="66"/>
        <v>#N/A</v>
      </c>
      <c r="B4263" s="11" t="e">
        <f>VLOOKUP(C4263,'Summation Index'!$A$2:$B$9956,2,FALSE)</f>
        <v>#N/A</v>
      </c>
      <c r="O4263" s="48"/>
      <c r="P4263" s="48"/>
    </row>
    <row r="4264" spans="1:16">
      <c r="A4264" s="11" t="e">
        <f t="shared" si="66"/>
        <v>#N/A</v>
      </c>
      <c r="B4264" s="11" t="e">
        <f>VLOOKUP(C4264,'Summation Index'!$A$2:$B$9956,2,FALSE)</f>
        <v>#N/A</v>
      </c>
      <c r="O4264" s="48"/>
      <c r="P4264" s="48"/>
    </row>
    <row r="4265" spans="1:16">
      <c r="A4265" s="11" t="e">
        <f t="shared" si="66"/>
        <v>#N/A</v>
      </c>
      <c r="B4265" s="11" t="e">
        <f>VLOOKUP(C4265,'Summation Index'!$A$2:$B$9956,2,FALSE)</f>
        <v>#N/A</v>
      </c>
      <c r="O4265" s="48"/>
      <c r="P4265" s="48"/>
    </row>
    <row r="4266" spans="1:16">
      <c r="A4266" s="11" t="e">
        <f t="shared" si="66"/>
        <v>#N/A</v>
      </c>
      <c r="B4266" s="11" t="e">
        <f>VLOOKUP(C4266,'Summation Index'!$A$2:$B$9956,2,FALSE)</f>
        <v>#N/A</v>
      </c>
      <c r="O4266" s="48"/>
      <c r="P4266" s="48"/>
    </row>
    <row r="4267" spans="1:16">
      <c r="A4267" s="11" t="e">
        <f t="shared" si="66"/>
        <v>#N/A</v>
      </c>
      <c r="B4267" s="11" t="e">
        <f>VLOOKUP(C4267,'Summation Index'!$A$2:$B$9956,2,FALSE)</f>
        <v>#N/A</v>
      </c>
      <c r="O4267" s="48"/>
      <c r="P4267" s="48"/>
    </row>
    <row r="4268" spans="1:16">
      <c r="A4268" s="11" t="e">
        <f t="shared" si="66"/>
        <v>#N/A</v>
      </c>
      <c r="B4268" s="11" t="e">
        <f>VLOOKUP(C4268,'Summation Index'!$A$2:$B$9956,2,FALSE)</f>
        <v>#N/A</v>
      </c>
      <c r="O4268" s="48"/>
      <c r="P4268" s="48"/>
    </row>
    <row r="4269" spans="1:16">
      <c r="A4269" s="11" t="e">
        <f t="shared" si="66"/>
        <v>#N/A</v>
      </c>
      <c r="B4269" s="11" t="e">
        <f>VLOOKUP(C4269,'Summation Index'!$A$2:$B$9956,2,FALSE)</f>
        <v>#N/A</v>
      </c>
      <c r="O4269" s="48"/>
      <c r="P4269" s="48"/>
    </row>
    <row r="4270" spans="1:16">
      <c r="A4270" s="11" t="e">
        <f t="shared" si="66"/>
        <v>#N/A</v>
      </c>
      <c r="B4270" s="11" t="e">
        <f>VLOOKUP(C4270,'Summation Index'!$A$2:$B$9956,2,FALSE)</f>
        <v>#N/A</v>
      </c>
      <c r="O4270" s="48"/>
      <c r="P4270" s="48"/>
    </row>
    <row r="4271" spans="1:16">
      <c r="A4271" s="11" t="e">
        <f t="shared" si="66"/>
        <v>#N/A</v>
      </c>
      <c r="B4271" s="11" t="e">
        <f>VLOOKUP(C4271,'Summation Index'!$A$2:$B$9956,2,FALSE)</f>
        <v>#N/A</v>
      </c>
      <c r="O4271" s="48"/>
      <c r="P4271" s="48"/>
    </row>
    <row r="4272" spans="1:16">
      <c r="A4272" s="11" t="e">
        <f t="shared" si="66"/>
        <v>#N/A</v>
      </c>
      <c r="B4272" s="11" t="e">
        <f>VLOOKUP(C4272,'Summation Index'!$A$2:$B$9956,2,FALSE)</f>
        <v>#N/A</v>
      </c>
      <c r="O4272" s="48"/>
      <c r="P4272" s="48"/>
    </row>
    <row r="4273" spans="1:16">
      <c r="A4273" s="11" t="e">
        <f t="shared" si="66"/>
        <v>#N/A</v>
      </c>
      <c r="B4273" s="11" t="e">
        <f>VLOOKUP(C4273,'Summation Index'!$A$2:$B$9956,2,FALSE)</f>
        <v>#N/A</v>
      </c>
      <c r="O4273" s="48"/>
      <c r="P4273" s="48"/>
    </row>
    <row r="4274" spans="1:16">
      <c r="A4274" s="11" t="e">
        <f t="shared" si="66"/>
        <v>#N/A</v>
      </c>
      <c r="B4274" s="11" t="e">
        <f>VLOOKUP(C4274,'Summation Index'!$A$2:$B$9956,2,FALSE)</f>
        <v>#N/A</v>
      </c>
      <c r="O4274" s="48"/>
      <c r="P4274" s="48"/>
    </row>
    <row r="4275" spans="1:16">
      <c r="A4275" s="11" t="e">
        <f t="shared" si="66"/>
        <v>#N/A</v>
      </c>
      <c r="B4275" s="11" t="e">
        <f>VLOOKUP(C4275,'Summation Index'!$A$2:$B$9956,2,FALSE)</f>
        <v>#N/A</v>
      </c>
      <c r="O4275" s="48"/>
      <c r="P4275" s="48"/>
    </row>
    <row r="4276" spans="1:16">
      <c r="A4276" s="11" t="e">
        <f t="shared" si="66"/>
        <v>#N/A</v>
      </c>
      <c r="B4276" s="11" t="e">
        <f>VLOOKUP(C4276,'Summation Index'!$A$2:$B$9956,2,FALSE)</f>
        <v>#N/A</v>
      </c>
      <c r="O4276" s="48"/>
      <c r="P4276" s="48"/>
    </row>
    <row r="4277" spans="1:16">
      <c r="A4277" s="11" t="e">
        <f t="shared" si="66"/>
        <v>#N/A</v>
      </c>
      <c r="B4277" s="11" t="e">
        <f>VLOOKUP(C4277,'Summation Index'!$A$2:$B$9956,2,FALSE)</f>
        <v>#N/A</v>
      </c>
      <c r="O4277" s="48"/>
      <c r="P4277" s="48"/>
    </row>
    <row r="4278" spans="1:16">
      <c r="A4278" s="11" t="e">
        <f t="shared" si="66"/>
        <v>#N/A</v>
      </c>
      <c r="B4278" s="11" t="e">
        <f>VLOOKUP(C4278,'Summation Index'!$A$2:$B$9956,2,FALSE)</f>
        <v>#N/A</v>
      </c>
      <c r="O4278" s="48"/>
      <c r="P4278" s="48"/>
    </row>
    <row r="4279" spans="1:16">
      <c r="A4279" s="11" t="e">
        <f t="shared" si="66"/>
        <v>#N/A</v>
      </c>
      <c r="B4279" s="11" t="e">
        <f>VLOOKUP(C4279,'Summation Index'!$A$2:$B$9956,2,FALSE)</f>
        <v>#N/A</v>
      </c>
      <c r="O4279" s="48"/>
      <c r="P4279" s="48"/>
    </row>
    <row r="4280" spans="1:16">
      <c r="A4280" s="11" t="e">
        <f t="shared" si="66"/>
        <v>#N/A</v>
      </c>
      <c r="B4280" s="11" t="e">
        <f>VLOOKUP(C4280,'Summation Index'!$A$2:$B$9956,2,FALSE)</f>
        <v>#N/A</v>
      </c>
      <c r="O4280" s="48"/>
      <c r="P4280" s="48"/>
    </row>
    <row r="4281" spans="1:16">
      <c r="A4281" s="11" t="e">
        <f t="shared" si="66"/>
        <v>#N/A</v>
      </c>
      <c r="B4281" s="11" t="e">
        <f>VLOOKUP(C4281,'Summation Index'!$A$2:$B$9956,2,FALSE)</f>
        <v>#N/A</v>
      </c>
      <c r="O4281" s="48"/>
      <c r="P4281" s="48"/>
    </row>
    <row r="4282" spans="1:16">
      <c r="A4282" s="11" t="e">
        <f t="shared" si="66"/>
        <v>#N/A</v>
      </c>
      <c r="B4282" s="11" t="e">
        <f>VLOOKUP(C4282,'Summation Index'!$A$2:$B$9956,2,FALSE)</f>
        <v>#N/A</v>
      </c>
      <c r="O4282" s="48"/>
      <c r="P4282" s="48"/>
    </row>
    <row r="4283" spans="1:16">
      <c r="A4283" s="11" t="e">
        <f t="shared" si="66"/>
        <v>#N/A</v>
      </c>
      <c r="B4283" s="11" t="e">
        <f>VLOOKUP(C4283,'Summation Index'!$A$2:$B$9956,2,FALSE)</f>
        <v>#N/A</v>
      </c>
      <c r="O4283" s="48"/>
      <c r="P4283" s="48"/>
    </row>
    <row r="4284" spans="1:16">
      <c r="A4284" s="11" t="e">
        <f t="shared" si="66"/>
        <v>#N/A</v>
      </c>
      <c r="B4284" s="11" t="e">
        <f>VLOOKUP(C4284,'Summation Index'!$A$2:$B$9956,2,FALSE)</f>
        <v>#N/A</v>
      </c>
      <c r="O4284" s="48"/>
      <c r="P4284" s="48"/>
    </row>
    <row r="4285" spans="1:16">
      <c r="A4285" s="11" t="e">
        <f t="shared" si="66"/>
        <v>#N/A</v>
      </c>
      <c r="B4285" s="11" t="e">
        <f>VLOOKUP(C4285,'Summation Index'!$A$2:$B$9956,2,FALSE)</f>
        <v>#N/A</v>
      </c>
      <c r="O4285" s="48"/>
      <c r="P4285" s="48"/>
    </row>
    <row r="4286" spans="1:16">
      <c r="A4286" s="11" t="e">
        <f t="shared" si="66"/>
        <v>#N/A</v>
      </c>
      <c r="B4286" s="11" t="e">
        <f>VLOOKUP(C4286,'Summation Index'!$A$2:$B$9956,2,FALSE)</f>
        <v>#N/A</v>
      </c>
      <c r="O4286" s="48"/>
      <c r="P4286" s="48"/>
    </row>
    <row r="4287" spans="1:16">
      <c r="A4287" s="11" t="e">
        <f t="shared" si="66"/>
        <v>#N/A</v>
      </c>
      <c r="B4287" s="11" t="e">
        <f>VLOOKUP(C4287,'Summation Index'!$A$2:$B$9956,2,FALSE)</f>
        <v>#N/A</v>
      </c>
      <c r="O4287" s="48"/>
      <c r="P4287" s="48"/>
    </row>
    <row r="4288" spans="1:16">
      <c r="A4288" s="11" t="e">
        <f t="shared" si="66"/>
        <v>#N/A</v>
      </c>
      <c r="B4288" s="11" t="e">
        <f>VLOOKUP(C4288,'Summation Index'!$A$2:$B$9956,2,FALSE)</f>
        <v>#N/A</v>
      </c>
      <c r="O4288" s="48"/>
      <c r="P4288" s="48"/>
    </row>
    <row r="4289" spans="1:16">
      <c r="A4289" s="11" t="e">
        <f t="shared" si="66"/>
        <v>#N/A</v>
      </c>
      <c r="B4289" s="11" t="e">
        <f>VLOOKUP(C4289,'Summation Index'!$A$2:$B$9956,2,FALSE)</f>
        <v>#N/A</v>
      </c>
      <c r="O4289" s="48"/>
      <c r="P4289" s="48"/>
    </row>
    <row r="4290" spans="1:16">
      <c r="A4290" s="11" t="e">
        <f t="shared" si="66"/>
        <v>#N/A</v>
      </c>
      <c r="B4290" s="11" t="e">
        <f>VLOOKUP(C4290,'Summation Index'!$A$2:$B$9956,2,FALSE)</f>
        <v>#N/A</v>
      </c>
      <c r="O4290" s="48"/>
      <c r="P4290" s="48"/>
    </row>
    <row r="4291" spans="1:16">
      <c r="A4291" s="11" t="e">
        <f t="shared" si="66"/>
        <v>#N/A</v>
      </c>
      <c r="B4291" s="11" t="e">
        <f>VLOOKUP(C4291,'Summation Index'!$A$2:$B$9956,2,FALSE)</f>
        <v>#N/A</v>
      </c>
      <c r="O4291" s="48"/>
      <c r="P4291" s="48"/>
    </row>
    <row r="4292" spans="1:16">
      <c r="A4292" s="11" t="e">
        <f t="shared" si="66"/>
        <v>#N/A</v>
      </c>
      <c r="B4292" s="11" t="e">
        <f>VLOOKUP(C4292,'Summation Index'!$A$2:$B$9956,2,FALSE)</f>
        <v>#N/A</v>
      </c>
      <c r="O4292" s="48"/>
      <c r="P4292" s="48"/>
    </row>
    <row r="4293" spans="1:16">
      <c r="A4293" s="11" t="e">
        <f t="shared" si="66"/>
        <v>#N/A</v>
      </c>
      <c r="B4293" s="11" t="e">
        <f>VLOOKUP(C4293,'Summation Index'!$A$2:$B$9956,2,FALSE)</f>
        <v>#N/A</v>
      </c>
      <c r="O4293" s="48"/>
      <c r="P4293" s="48"/>
    </row>
    <row r="4294" spans="1:16">
      <c r="A4294" s="11" t="e">
        <f t="shared" si="66"/>
        <v>#N/A</v>
      </c>
      <c r="B4294" s="11" t="e">
        <f>VLOOKUP(C4294,'Summation Index'!$A$2:$B$9956,2,FALSE)</f>
        <v>#N/A</v>
      </c>
      <c r="O4294" s="48"/>
      <c r="P4294" s="48"/>
    </row>
    <row r="4295" spans="1:16">
      <c r="A4295" s="11" t="e">
        <f t="shared" si="66"/>
        <v>#N/A</v>
      </c>
      <c r="B4295" s="11" t="e">
        <f>VLOOKUP(C4295,'Summation Index'!$A$2:$B$9956,2,FALSE)</f>
        <v>#N/A</v>
      </c>
      <c r="O4295" s="48"/>
      <c r="P4295" s="48"/>
    </row>
    <row r="4296" spans="1:16">
      <c r="A4296" s="11" t="e">
        <f t="shared" si="66"/>
        <v>#N/A</v>
      </c>
      <c r="B4296" s="11" t="e">
        <f>VLOOKUP(C4296,'Summation Index'!$A$2:$B$9956,2,FALSE)</f>
        <v>#N/A</v>
      </c>
      <c r="O4296" s="48"/>
      <c r="P4296" s="48"/>
    </row>
    <row r="4297" spans="1:16">
      <c r="A4297" s="11" t="e">
        <f t="shared" si="66"/>
        <v>#N/A</v>
      </c>
      <c r="B4297" s="11" t="e">
        <f>VLOOKUP(C4297,'Summation Index'!$A$2:$B$9956,2,FALSE)</f>
        <v>#N/A</v>
      </c>
      <c r="O4297" s="48"/>
      <c r="P4297" s="48"/>
    </row>
    <row r="4298" spans="1:16">
      <c r="A4298" s="11" t="e">
        <f t="shared" si="66"/>
        <v>#N/A</v>
      </c>
      <c r="B4298" s="11" t="e">
        <f>VLOOKUP(C4298,'Summation Index'!$A$2:$B$9956,2,FALSE)</f>
        <v>#N/A</v>
      </c>
      <c r="O4298" s="48"/>
      <c r="P4298" s="48"/>
    </row>
    <row r="4299" spans="1:16">
      <c r="A4299" s="11" t="e">
        <f t="shared" si="66"/>
        <v>#N/A</v>
      </c>
      <c r="B4299" s="11" t="e">
        <f>VLOOKUP(C4299,'Summation Index'!$A$2:$B$9956,2,FALSE)</f>
        <v>#N/A</v>
      </c>
      <c r="O4299" s="48"/>
      <c r="P4299" s="48"/>
    </row>
    <row r="4300" spans="1:16">
      <c r="A4300" s="11" t="e">
        <f t="shared" si="66"/>
        <v>#N/A</v>
      </c>
      <c r="B4300" s="11" t="e">
        <f>VLOOKUP(C4300,'Summation Index'!$A$2:$B$9956,2,FALSE)</f>
        <v>#N/A</v>
      </c>
      <c r="O4300" s="48"/>
      <c r="P4300" s="48"/>
    </row>
    <row r="4301" spans="1:16">
      <c r="A4301" s="11" t="e">
        <f t="shared" si="66"/>
        <v>#N/A</v>
      </c>
      <c r="B4301" s="11" t="e">
        <f>VLOOKUP(C4301,'Summation Index'!$A$2:$B$9956,2,FALSE)</f>
        <v>#N/A</v>
      </c>
      <c r="O4301" s="48"/>
      <c r="P4301" s="48"/>
    </row>
    <row r="4302" spans="1:16">
      <c r="A4302" s="11" t="e">
        <f t="shared" si="66"/>
        <v>#N/A</v>
      </c>
      <c r="B4302" s="11" t="e">
        <f>VLOOKUP(C4302,'Summation Index'!$A$2:$B$9956,2,FALSE)</f>
        <v>#N/A</v>
      </c>
      <c r="O4302" s="48"/>
      <c r="P4302" s="48"/>
    </row>
    <row r="4303" spans="1:16">
      <c r="A4303" s="11" t="e">
        <f t="shared" ref="A4303:A4366" si="67">B4303&amp;"&amp;"&amp;F4303</f>
        <v>#N/A</v>
      </c>
      <c r="B4303" s="11" t="e">
        <f>VLOOKUP(C4303,'Summation Index'!$A$2:$B$9956,2,FALSE)</f>
        <v>#N/A</v>
      </c>
      <c r="O4303" s="48"/>
      <c r="P4303" s="48"/>
    </row>
    <row r="4304" spans="1:16">
      <c r="A4304" s="11" t="e">
        <f t="shared" si="67"/>
        <v>#N/A</v>
      </c>
      <c r="B4304" s="11" t="e">
        <f>VLOOKUP(C4304,'Summation Index'!$A$2:$B$9956,2,FALSE)</f>
        <v>#N/A</v>
      </c>
      <c r="O4304" s="48"/>
      <c r="P4304" s="48"/>
    </row>
    <row r="4305" spans="1:16">
      <c r="A4305" s="11" t="e">
        <f t="shared" si="67"/>
        <v>#N/A</v>
      </c>
      <c r="B4305" s="11" t="e">
        <f>VLOOKUP(C4305,'Summation Index'!$A$2:$B$9956,2,FALSE)</f>
        <v>#N/A</v>
      </c>
      <c r="O4305" s="48"/>
      <c r="P4305" s="48"/>
    </row>
    <row r="4306" spans="1:16">
      <c r="A4306" s="11" t="e">
        <f t="shared" si="67"/>
        <v>#N/A</v>
      </c>
      <c r="B4306" s="11" t="e">
        <f>VLOOKUP(C4306,'Summation Index'!$A$2:$B$9956,2,FALSE)</f>
        <v>#N/A</v>
      </c>
      <c r="O4306" s="48"/>
      <c r="P4306" s="48"/>
    </row>
    <row r="4307" spans="1:16">
      <c r="A4307" s="11" t="e">
        <f t="shared" si="67"/>
        <v>#N/A</v>
      </c>
      <c r="B4307" s="11" t="e">
        <f>VLOOKUP(C4307,'Summation Index'!$A$2:$B$9956,2,FALSE)</f>
        <v>#N/A</v>
      </c>
      <c r="O4307" s="48"/>
      <c r="P4307" s="48"/>
    </row>
    <row r="4308" spans="1:16">
      <c r="A4308" s="11" t="e">
        <f t="shared" si="67"/>
        <v>#N/A</v>
      </c>
      <c r="B4308" s="11" t="e">
        <f>VLOOKUP(C4308,'Summation Index'!$A$2:$B$9956,2,FALSE)</f>
        <v>#N/A</v>
      </c>
      <c r="O4308" s="48"/>
      <c r="P4308" s="48"/>
    </row>
    <row r="4309" spans="1:16">
      <c r="A4309" s="11" t="e">
        <f t="shared" si="67"/>
        <v>#N/A</v>
      </c>
      <c r="B4309" s="11" t="e">
        <f>VLOOKUP(C4309,'Summation Index'!$A$2:$B$9956,2,FALSE)</f>
        <v>#N/A</v>
      </c>
      <c r="O4309" s="48"/>
      <c r="P4309" s="48"/>
    </row>
    <row r="4310" spans="1:16">
      <c r="A4310" s="11" t="e">
        <f t="shared" si="67"/>
        <v>#N/A</v>
      </c>
      <c r="B4310" s="11" t="e">
        <f>VLOOKUP(C4310,'Summation Index'!$A$2:$B$9956,2,FALSE)</f>
        <v>#N/A</v>
      </c>
      <c r="O4310" s="48"/>
      <c r="P4310" s="48"/>
    </row>
    <row r="4311" spans="1:16">
      <c r="A4311" s="11" t="e">
        <f t="shared" si="67"/>
        <v>#N/A</v>
      </c>
      <c r="B4311" s="11" t="e">
        <f>VLOOKUP(C4311,'Summation Index'!$A$2:$B$9956,2,FALSE)</f>
        <v>#N/A</v>
      </c>
      <c r="O4311" s="48"/>
      <c r="P4311" s="48"/>
    </row>
    <row r="4312" spans="1:16">
      <c r="A4312" s="11" t="e">
        <f t="shared" si="67"/>
        <v>#N/A</v>
      </c>
      <c r="B4312" s="11" t="e">
        <f>VLOOKUP(C4312,'Summation Index'!$A$2:$B$9956,2,FALSE)</f>
        <v>#N/A</v>
      </c>
      <c r="O4312" s="48"/>
      <c r="P4312" s="48"/>
    </row>
    <row r="4313" spans="1:16">
      <c r="A4313" s="11" t="e">
        <f t="shared" si="67"/>
        <v>#N/A</v>
      </c>
      <c r="B4313" s="11" t="e">
        <f>VLOOKUP(C4313,'Summation Index'!$A$2:$B$9956,2,FALSE)</f>
        <v>#N/A</v>
      </c>
      <c r="O4313" s="48"/>
      <c r="P4313" s="48"/>
    </row>
    <row r="4314" spans="1:16">
      <c r="A4314" s="11" t="e">
        <f t="shared" si="67"/>
        <v>#N/A</v>
      </c>
      <c r="B4314" s="11" t="e">
        <f>VLOOKUP(C4314,'Summation Index'!$A$2:$B$9956,2,FALSE)</f>
        <v>#N/A</v>
      </c>
      <c r="O4314" s="48"/>
      <c r="P4314" s="48"/>
    </row>
    <row r="4315" spans="1:16">
      <c r="A4315" s="11" t="e">
        <f t="shared" si="67"/>
        <v>#N/A</v>
      </c>
      <c r="B4315" s="11" t="e">
        <f>VLOOKUP(C4315,'Summation Index'!$A$2:$B$9956,2,FALSE)</f>
        <v>#N/A</v>
      </c>
      <c r="O4315" s="48"/>
      <c r="P4315" s="48"/>
    </row>
    <row r="4316" spans="1:16">
      <c r="A4316" s="11" t="e">
        <f t="shared" si="67"/>
        <v>#N/A</v>
      </c>
      <c r="B4316" s="11" t="e">
        <f>VLOOKUP(C4316,'Summation Index'!$A$2:$B$9956,2,FALSE)</f>
        <v>#N/A</v>
      </c>
      <c r="O4316" s="48"/>
      <c r="P4316" s="48"/>
    </row>
    <row r="4317" spans="1:16">
      <c r="A4317" s="11" t="e">
        <f t="shared" si="67"/>
        <v>#N/A</v>
      </c>
      <c r="B4317" s="11" t="e">
        <f>VLOOKUP(C4317,'Summation Index'!$A$2:$B$9956,2,FALSE)</f>
        <v>#N/A</v>
      </c>
      <c r="O4317" s="48"/>
      <c r="P4317" s="48"/>
    </row>
    <row r="4318" spans="1:16">
      <c r="A4318" s="11" t="e">
        <f t="shared" si="67"/>
        <v>#N/A</v>
      </c>
      <c r="B4318" s="11" t="e">
        <f>VLOOKUP(C4318,'Summation Index'!$A$2:$B$9956,2,FALSE)</f>
        <v>#N/A</v>
      </c>
      <c r="O4318" s="48"/>
      <c r="P4318" s="48"/>
    </row>
    <row r="4319" spans="1:16">
      <c r="A4319" s="11" t="e">
        <f t="shared" si="67"/>
        <v>#N/A</v>
      </c>
      <c r="B4319" s="11" t="e">
        <f>VLOOKUP(C4319,'Summation Index'!$A$2:$B$9956,2,FALSE)</f>
        <v>#N/A</v>
      </c>
      <c r="O4319" s="48"/>
      <c r="P4319" s="48"/>
    </row>
    <row r="4320" spans="1:16">
      <c r="A4320" s="11" t="e">
        <f t="shared" si="67"/>
        <v>#N/A</v>
      </c>
      <c r="B4320" s="11" t="e">
        <f>VLOOKUP(C4320,'Summation Index'!$A$2:$B$9956,2,FALSE)</f>
        <v>#N/A</v>
      </c>
      <c r="O4320" s="48"/>
      <c r="P4320" s="48"/>
    </row>
    <row r="4321" spans="1:16">
      <c r="A4321" s="11" t="e">
        <f t="shared" si="67"/>
        <v>#N/A</v>
      </c>
      <c r="B4321" s="11" t="e">
        <f>VLOOKUP(C4321,'Summation Index'!$A$2:$B$9956,2,FALSE)</f>
        <v>#N/A</v>
      </c>
      <c r="O4321" s="48"/>
      <c r="P4321" s="48"/>
    </row>
    <row r="4322" spans="1:16">
      <c r="A4322" s="11" t="e">
        <f t="shared" si="67"/>
        <v>#N/A</v>
      </c>
      <c r="B4322" s="11" t="e">
        <f>VLOOKUP(C4322,'Summation Index'!$A$2:$B$9956,2,FALSE)</f>
        <v>#N/A</v>
      </c>
      <c r="O4322" s="48"/>
      <c r="P4322" s="48"/>
    </row>
    <row r="4323" spans="1:16">
      <c r="A4323" s="11" t="e">
        <f t="shared" si="67"/>
        <v>#N/A</v>
      </c>
      <c r="B4323" s="11" t="e">
        <f>VLOOKUP(C4323,'Summation Index'!$A$2:$B$9956,2,FALSE)</f>
        <v>#N/A</v>
      </c>
      <c r="O4323" s="48"/>
      <c r="P4323" s="48"/>
    </row>
    <row r="4324" spans="1:16">
      <c r="A4324" s="11" t="e">
        <f t="shared" si="67"/>
        <v>#N/A</v>
      </c>
      <c r="B4324" s="11" t="e">
        <f>VLOOKUP(C4324,'Summation Index'!$A$2:$B$9956,2,FALSE)</f>
        <v>#N/A</v>
      </c>
      <c r="O4324" s="48"/>
      <c r="P4324" s="48"/>
    </row>
    <row r="4325" spans="1:16">
      <c r="A4325" s="11" t="e">
        <f t="shared" si="67"/>
        <v>#N/A</v>
      </c>
      <c r="B4325" s="11" t="e">
        <f>VLOOKUP(C4325,'Summation Index'!$A$2:$B$9956,2,FALSE)</f>
        <v>#N/A</v>
      </c>
      <c r="O4325" s="48"/>
      <c r="P4325" s="48"/>
    </row>
    <row r="4326" spans="1:16">
      <c r="A4326" s="11" t="e">
        <f t="shared" si="67"/>
        <v>#N/A</v>
      </c>
      <c r="B4326" s="11" t="e">
        <f>VLOOKUP(C4326,'Summation Index'!$A$2:$B$9956,2,FALSE)</f>
        <v>#N/A</v>
      </c>
      <c r="O4326" s="48"/>
      <c r="P4326" s="48"/>
    </row>
    <row r="4327" spans="1:16">
      <c r="A4327" s="11" t="e">
        <f t="shared" si="67"/>
        <v>#N/A</v>
      </c>
      <c r="B4327" s="11" t="e">
        <f>VLOOKUP(C4327,'Summation Index'!$A$2:$B$9956,2,FALSE)</f>
        <v>#N/A</v>
      </c>
      <c r="O4327" s="48"/>
      <c r="P4327" s="48"/>
    </row>
    <row r="4328" spans="1:16">
      <c r="A4328" s="11" t="e">
        <f t="shared" si="67"/>
        <v>#N/A</v>
      </c>
      <c r="B4328" s="11" t="e">
        <f>VLOOKUP(C4328,'Summation Index'!$A$2:$B$9956,2,FALSE)</f>
        <v>#N/A</v>
      </c>
      <c r="O4328" s="48"/>
      <c r="P4328" s="48"/>
    </row>
    <row r="4329" spans="1:16">
      <c r="A4329" s="11" t="e">
        <f t="shared" si="67"/>
        <v>#N/A</v>
      </c>
      <c r="B4329" s="11" t="e">
        <f>VLOOKUP(C4329,'Summation Index'!$A$2:$B$9956,2,FALSE)</f>
        <v>#N/A</v>
      </c>
      <c r="O4329" s="48"/>
      <c r="P4329" s="48"/>
    </row>
    <row r="4330" spans="1:16">
      <c r="A4330" s="11" t="e">
        <f t="shared" si="67"/>
        <v>#N/A</v>
      </c>
      <c r="B4330" s="11" t="e">
        <f>VLOOKUP(C4330,'Summation Index'!$A$2:$B$9956,2,FALSE)</f>
        <v>#N/A</v>
      </c>
      <c r="O4330" s="48"/>
      <c r="P4330" s="48"/>
    </row>
    <row r="4331" spans="1:16">
      <c r="A4331" s="11" t="e">
        <f t="shared" si="67"/>
        <v>#N/A</v>
      </c>
      <c r="B4331" s="11" t="e">
        <f>VLOOKUP(C4331,'Summation Index'!$A$2:$B$9956,2,FALSE)</f>
        <v>#N/A</v>
      </c>
      <c r="O4331" s="48"/>
      <c r="P4331" s="48"/>
    </row>
    <row r="4332" spans="1:16">
      <c r="A4332" s="11" t="e">
        <f t="shared" si="67"/>
        <v>#N/A</v>
      </c>
      <c r="B4332" s="11" t="e">
        <f>VLOOKUP(C4332,'Summation Index'!$A$2:$B$9956,2,FALSE)</f>
        <v>#N/A</v>
      </c>
      <c r="O4332" s="48"/>
      <c r="P4332" s="48"/>
    </row>
    <row r="4333" spans="1:16">
      <c r="A4333" s="11" t="e">
        <f t="shared" si="67"/>
        <v>#N/A</v>
      </c>
      <c r="B4333" s="11" t="e">
        <f>VLOOKUP(C4333,'Summation Index'!$A$2:$B$9956,2,FALSE)</f>
        <v>#N/A</v>
      </c>
      <c r="O4333" s="48"/>
      <c r="P4333" s="48"/>
    </row>
    <row r="4334" spans="1:16">
      <c r="A4334" s="11" t="e">
        <f t="shared" si="67"/>
        <v>#N/A</v>
      </c>
      <c r="B4334" s="11" t="e">
        <f>VLOOKUP(C4334,'Summation Index'!$A$2:$B$9956,2,FALSE)</f>
        <v>#N/A</v>
      </c>
      <c r="O4334" s="48"/>
      <c r="P4334" s="48"/>
    </row>
    <row r="4335" spans="1:16">
      <c r="A4335" s="11" t="e">
        <f t="shared" si="67"/>
        <v>#N/A</v>
      </c>
      <c r="B4335" s="11" t="e">
        <f>VLOOKUP(C4335,'Summation Index'!$A$2:$B$9956,2,FALSE)</f>
        <v>#N/A</v>
      </c>
      <c r="O4335" s="48"/>
      <c r="P4335" s="48"/>
    </row>
    <row r="4336" spans="1:16">
      <c r="A4336" s="11" t="e">
        <f t="shared" si="67"/>
        <v>#N/A</v>
      </c>
      <c r="B4336" s="11" t="e">
        <f>VLOOKUP(C4336,'Summation Index'!$A$2:$B$9956,2,FALSE)</f>
        <v>#N/A</v>
      </c>
      <c r="O4336" s="48"/>
      <c r="P4336" s="48"/>
    </row>
    <row r="4337" spans="1:16">
      <c r="A4337" s="11" t="e">
        <f t="shared" si="67"/>
        <v>#N/A</v>
      </c>
      <c r="B4337" s="11" t="e">
        <f>VLOOKUP(C4337,'Summation Index'!$A$2:$B$9956,2,FALSE)</f>
        <v>#N/A</v>
      </c>
      <c r="O4337" s="48"/>
      <c r="P4337" s="48"/>
    </row>
    <row r="4338" spans="1:16">
      <c r="A4338" s="11" t="e">
        <f t="shared" si="67"/>
        <v>#N/A</v>
      </c>
      <c r="B4338" s="11" t="e">
        <f>VLOOKUP(C4338,'Summation Index'!$A$2:$B$9956,2,FALSE)</f>
        <v>#N/A</v>
      </c>
      <c r="O4338" s="48"/>
      <c r="P4338" s="48"/>
    </row>
    <row r="4339" spans="1:16">
      <c r="A4339" s="11" t="e">
        <f t="shared" si="67"/>
        <v>#N/A</v>
      </c>
      <c r="B4339" s="11" t="e">
        <f>VLOOKUP(C4339,'Summation Index'!$A$2:$B$9956,2,FALSE)</f>
        <v>#N/A</v>
      </c>
      <c r="O4339" s="48"/>
      <c r="P4339" s="48"/>
    </row>
    <row r="4340" spans="1:16">
      <c r="A4340" s="11" t="e">
        <f t="shared" si="67"/>
        <v>#N/A</v>
      </c>
      <c r="B4340" s="11" t="e">
        <f>VLOOKUP(C4340,'Summation Index'!$A$2:$B$9956,2,FALSE)</f>
        <v>#N/A</v>
      </c>
      <c r="O4340" s="48"/>
      <c r="P4340" s="48"/>
    </row>
    <row r="4341" spans="1:16">
      <c r="A4341" s="11" t="e">
        <f t="shared" si="67"/>
        <v>#N/A</v>
      </c>
      <c r="B4341" s="11" t="e">
        <f>VLOOKUP(C4341,'Summation Index'!$A$2:$B$9956,2,FALSE)</f>
        <v>#N/A</v>
      </c>
      <c r="O4341" s="48"/>
      <c r="P4341" s="48"/>
    </row>
    <row r="4342" spans="1:16">
      <c r="A4342" s="11" t="e">
        <f t="shared" si="67"/>
        <v>#N/A</v>
      </c>
      <c r="B4342" s="11" t="e">
        <f>VLOOKUP(C4342,'Summation Index'!$A$2:$B$9956,2,FALSE)</f>
        <v>#N/A</v>
      </c>
      <c r="O4342" s="48"/>
      <c r="P4342" s="48"/>
    </row>
    <row r="4343" spans="1:16">
      <c r="A4343" s="11" t="e">
        <f t="shared" si="67"/>
        <v>#N/A</v>
      </c>
      <c r="B4343" s="11" t="e">
        <f>VLOOKUP(C4343,'Summation Index'!$A$2:$B$9956,2,FALSE)</f>
        <v>#N/A</v>
      </c>
      <c r="O4343" s="48"/>
      <c r="P4343" s="48"/>
    </row>
    <row r="4344" spans="1:16">
      <c r="A4344" s="11" t="e">
        <f t="shared" si="67"/>
        <v>#N/A</v>
      </c>
      <c r="B4344" s="11" t="e">
        <f>VLOOKUP(C4344,'Summation Index'!$A$2:$B$9956,2,FALSE)</f>
        <v>#N/A</v>
      </c>
      <c r="O4344" s="48"/>
      <c r="P4344" s="48"/>
    </row>
    <row r="4345" spans="1:16">
      <c r="A4345" s="11" t="e">
        <f t="shared" si="67"/>
        <v>#N/A</v>
      </c>
      <c r="B4345" s="11" t="e">
        <f>VLOOKUP(C4345,'Summation Index'!$A$2:$B$9956,2,FALSE)</f>
        <v>#N/A</v>
      </c>
      <c r="O4345" s="48"/>
      <c r="P4345" s="48"/>
    </row>
    <row r="4346" spans="1:16">
      <c r="A4346" s="11" t="e">
        <f t="shared" si="67"/>
        <v>#N/A</v>
      </c>
      <c r="B4346" s="11" t="e">
        <f>VLOOKUP(C4346,'Summation Index'!$A$2:$B$9956,2,FALSE)</f>
        <v>#N/A</v>
      </c>
      <c r="O4346" s="48"/>
      <c r="P4346" s="48"/>
    </row>
    <row r="4347" spans="1:16">
      <c r="A4347" s="11" t="e">
        <f t="shared" si="67"/>
        <v>#N/A</v>
      </c>
      <c r="B4347" s="11" t="e">
        <f>VLOOKUP(C4347,'Summation Index'!$A$2:$B$9956,2,FALSE)</f>
        <v>#N/A</v>
      </c>
      <c r="O4347" s="48"/>
      <c r="P4347" s="48"/>
    </row>
    <row r="4348" spans="1:16">
      <c r="A4348" s="11" t="e">
        <f t="shared" si="67"/>
        <v>#N/A</v>
      </c>
      <c r="B4348" s="11" t="e">
        <f>VLOOKUP(C4348,'Summation Index'!$A$2:$B$9956,2,FALSE)</f>
        <v>#N/A</v>
      </c>
      <c r="O4348" s="48"/>
      <c r="P4348" s="48"/>
    </row>
    <row r="4349" spans="1:16">
      <c r="A4349" s="11" t="e">
        <f t="shared" si="67"/>
        <v>#N/A</v>
      </c>
      <c r="B4349" s="11" t="e">
        <f>VLOOKUP(C4349,'Summation Index'!$A$2:$B$9956,2,FALSE)</f>
        <v>#N/A</v>
      </c>
      <c r="O4349" s="48"/>
      <c r="P4349" s="48"/>
    </row>
    <row r="4350" spans="1:16">
      <c r="A4350" s="11" t="e">
        <f t="shared" si="67"/>
        <v>#N/A</v>
      </c>
      <c r="B4350" s="11" t="e">
        <f>VLOOKUP(C4350,'Summation Index'!$A$2:$B$9956,2,FALSE)</f>
        <v>#N/A</v>
      </c>
      <c r="O4350" s="48"/>
      <c r="P4350" s="48"/>
    </row>
    <row r="4351" spans="1:16">
      <c r="A4351" s="11" t="e">
        <f t="shared" si="67"/>
        <v>#N/A</v>
      </c>
      <c r="B4351" s="11" t="e">
        <f>VLOOKUP(C4351,'Summation Index'!$A$2:$B$9956,2,FALSE)</f>
        <v>#N/A</v>
      </c>
      <c r="O4351" s="48"/>
      <c r="P4351" s="48"/>
    </row>
    <row r="4352" spans="1:16">
      <c r="A4352" s="11" t="e">
        <f t="shared" si="67"/>
        <v>#N/A</v>
      </c>
      <c r="B4352" s="11" t="e">
        <f>VLOOKUP(C4352,'Summation Index'!$A$2:$B$9956,2,FALSE)</f>
        <v>#N/A</v>
      </c>
      <c r="O4352" s="48"/>
      <c r="P4352" s="48"/>
    </row>
    <row r="4353" spans="1:16">
      <c r="A4353" s="11" t="e">
        <f t="shared" si="67"/>
        <v>#N/A</v>
      </c>
      <c r="B4353" s="11" t="e">
        <f>VLOOKUP(C4353,'Summation Index'!$A$2:$B$9956,2,FALSE)</f>
        <v>#N/A</v>
      </c>
      <c r="O4353" s="48"/>
      <c r="P4353" s="48"/>
    </row>
    <row r="4354" spans="1:16">
      <c r="A4354" s="11" t="e">
        <f t="shared" si="67"/>
        <v>#N/A</v>
      </c>
      <c r="B4354" s="11" t="e">
        <f>VLOOKUP(C4354,'Summation Index'!$A$2:$B$9956,2,FALSE)</f>
        <v>#N/A</v>
      </c>
      <c r="O4354" s="48"/>
      <c r="P4354" s="48"/>
    </row>
    <row r="4355" spans="1:16">
      <c r="A4355" s="11" t="e">
        <f t="shared" si="67"/>
        <v>#N/A</v>
      </c>
      <c r="B4355" s="11" t="e">
        <f>VLOOKUP(C4355,'Summation Index'!$A$2:$B$9956,2,FALSE)</f>
        <v>#N/A</v>
      </c>
      <c r="O4355" s="48"/>
      <c r="P4355" s="48"/>
    </row>
    <row r="4356" spans="1:16">
      <c r="A4356" s="11" t="e">
        <f t="shared" si="67"/>
        <v>#N/A</v>
      </c>
      <c r="B4356" s="11" t="e">
        <f>VLOOKUP(C4356,'Summation Index'!$A$2:$B$9956,2,FALSE)</f>
        <v>#N/A</v>
      </c>
      <c r="O4356" s="48"/>
      <c r="P4356" s="48"/>
    </row>
    <row r="4357" spans="1:16">
      <c r="A4357" s="11" t="e">
        <f t="shared" si="67"/>
        <v>#N/A</v>
      </c>
      <c r="B4357" s="11" t="e">
        <f>VLOOKUP(C4357,'Summation Index'!$A$2:$B$9956,2,FALSE)</f>
        <v>#N/A</v>
      </c>
      <c r="O4357" s="48"/>
      <c r="P4357" s="48"/>
    </row>
    <row r="4358" spans="1:16">
      <c r="A4358" s="11" t="e">
        <f t="shared" si="67"/>
        <v>#N/A</v>
      </c>
      <c r="B4358" s="11" t="e">
        <f>VLOOKUP(C4358,'Summation Index'!$A$2:$B$9956,2,FALSE)</f>
        <v>#N/A</v>
      </c>
      <c r="O4358" s="48"/>
      <c r="P4358" s="48"/>
    </row>
    <row r="4359" spans="1:16">
      <c r="A4359" s="11" t="e">
        <f t="shared" si="67"/>
        <v>#N/A</v>
      </c>
      <c r="B4359" s="11" t="e">
        <f>VLOOKUP(C4359,'Summation Index'!$A$2:$B$9956,2,FALSE)</f>
        <v>#N/A</v>
      </c>
      <c r="O4359" s="48"/>
      <c r="P4359" s="48"/>
    </row>
    <row r="4360" spans="1:16">
      <c r="A4360" s="11" t="e">
        <f t="shared" si="67"/>
        <v>#N/A</v>
      </c>
      <c r="B4360" s="11" t="e">
        <f>VLOOKUP(C4360,'Summation Index'!$A$2:$B$9956,2,FALSE)</f>
        <v>#N/A</v>
      </c>
      <c r="O4360" s="48"/>
      <c r="P4360" s="48"/>
    </row>
    <row r="4361" spans="1:16">
      <c r="A4361" s="11" t="e">
        <f t="shared" si="67"/>
        <v>#N/A</v>
      </c>
      <c r="B4361" s="11" t="e">
        <f>VLOOKUP(C4361,'Summation Index'!$A$2:$B$9956,2,FALSE)</f>
        <v>#N/A</v>
      </c>
      <c r="O4361" s="48"/>
      <c r="P4361" s="48"/>
    </row>
    <row r="4362" spans="1:16">
      <c r="A4362" s="11" t="e">
        <f t="shared" si="67"/>
        <v>#N/A</v>
      </c>
      <c r="B4362" s="11" t="e">
        <f>VLOOKUP(C4362,'Summation Index'!$A$2:$B$9956,2,FALSE)</f>
        <v>#N/A</v>
      </c>
      <c r="O4362" s="48"/>
      <c r="P4362" s="48"/>
    </row>
    <row r="4363" spans="1:16">
      <c r="A4363" s="11" t="e">
        <f t="shared" si="67"/>
        <v>#N/A</v>
      </c>
      <c r="B4363" s="11" t="e">
        <f>VLOOKUP(C4363,'Summation Index'!$A$2:$B$9956,2,FALSE)</f>
        <v>#N/A</v>
      </c>
      <c r="O4363" s="48"/>
      <c r="P4363" s="48"/>
    </row>
    <row r="4364" spans="1:16">
      <c r="A4364" s="11" t="e">
        <f t="shared" si="67"/>
        <v>#N/A</v>
      </c>
      <c r="B4364" s="11" t="e">
        <f>VLOOKUP(C4364,'Summation Index'!$A$2:$B$9956,2,FALSE)</f>
        <v>#N/A</v>
      </c>
      <c r="O4364" s="48"/>
      <c r="P4364" s="48"/>
    </row>
    <row r="4365" spans="1:16">
      <c r="A4365" s="11" t="e">
        <f t="shared" si="67"/>
        <v>#N/A</v>
      </c>
      <c r="B4365" s="11" t="e">
        <f>VLOOKUP(C4365,'Summation Index'!$A$2:$B$9956,2,FALSE)</f>
        <v>#N/A</v>
      </c>
      <c r="O4365" s="48"/>
      <c r="P4365" s="48"/>
    </row>
    <row r="4366" spans="1:16">
      <c r="A4366" s="11" t="e">
        <f t="shared" si="67"/>
        <v>#N/A</v>
      </c>
      <c r="B4366" s="11" t="e">
        <f>VLOOKUP(C4366,'Summation Index'!$A$2:$B$9956,2,FALSE)</f>
        <v>#N/A</v>
      </c>
      <c r="O4366" s="48"/>
      <c r="P4366" s="48"/>
    </row>
    <row r="4367" spans="1:16">
      <c r="A4367" s="11" t="e">
        <f t="shared" ref="A4367:A4430" si="68">B4367&amp;"&amp;"&amp;F4367</f>
        <v>#N/A</v>
      </c>
      <c r="B4367" s="11" t="e">
        <f>VLOOKUP(C4367,'Summation Index'!$A$2:$B$9956,2,FALSE)</f>
        <v>#N/A</v>
      </c>
      <c r="O4367" s="48"/>
      <c r="P4367" s="48"/>
    </row>
    <row r="4368" spans="1:16">
      <c r="A4368" s="11" t="e">
        <f t="shared" si="68"/>
        <v>#N/A</v>
      </c>
      <c r="B4368" s="11" t="e">
        <f>VLOOKUP(C4368,'Summation Index'!$A$2:$B$9956,2,FALSE)</f>
        <v>#N/A</v>
      </c>
      <c r="O4368" s="48"/>
      <c r="P4368" s="48"/>
    </row>
    <row r="4369" spans="1:16">
      <c r="A4369" s="11" t="e">
        <f t="shared" si="68"/>
        <v>#N/A</v>
      </c>
      <c r="B4369" s="11" t="e">
        <f>VLOOKUP(C4369,'Summation Index'!$A$2:$B$9956,2,FALSE)</f>
        <v>#N/A</v>
      </c>
      <c r="O4369" s="48"/>
      <c r="P4369" s="48"/>
    </row>
    <row r="4370" spans="1:16">
      <c r="A4370" s="11" t="e">
        <f t="shared" si="68"/>
        <v>#N/A</v>
      </c>
      <c r="B4370" s="11" t="e">
        <f>VLOOKUP(C4370,'Summation Index'!$A$2:$B$9956,2,FALSE)</f>
        <v>#N/A</v>
      </c>
      <c r="O4370" s="48"/>
      <c r="P4370" s="48"/>
    </row>
    <row r="4371" spans="1:16">
      <c r="A4371" s="11" t="e">
        <f t="shared" si="68"/>
        <v>#N/A</v>
      </c>
      <c r="B4371" s="11" t="e">
        <f>VLOOKUP(C4371,'Summation Index'!$A$2:$B$9956,2,FALSE)</f>
        <v>#N/A</v>
      </c>
      <c r="O4371" s="48"/>
      <c r="P4371" s="48"/>
    </row>
    <row r="4372" spans="1:16">
      <c r="A4372" s="11" t="e">
        <f t="shared" si="68"/>
        <v>#N/A</v>
      </c>
      <c r="B4372" s="11" t="e">
        <f>VLOOKUP(C4372,'Summation Index'!$A$2:$B$9956,2,FALSE)</f>
        <v>#N/A</v>
      </c>
      <c r="O4372" s="48"/>
      <c r="P4372" s="48"/>
    </row>
    <row r="4373" spans="1:16">
      <c r="A4373" s="11" t="e">
        <f t="shared" si="68"/>
        <v>#N/A</v>
      </c>
      <c r="B4373" s="11" t="e">
        <f>VLOOKUP(C4373,'Summation Index'!$A$2:$B$9956,2,FALSE)</f>
        <v>#N/A</v>
      </c>
      <c r="O4373" s="48"/>
      <c r="P4373" s="48"/>
    </row>
    <row r="4374" spans="1:16">
      <c r="A4374" s="11" t="e">
        <f t="shared" si="68"/>
        <v>#N/A</v>
      </c>
      <c r="B4374" s="11" t="e">
        <f>VLOOKUP(C4374,'Summation Index'!$A$2:$B$9956,2,FALSE)</f>
        <v>#N/A</v>
      </c>
      <c r="O4374" s="48"/>
      <c r="P4374" s="48"/>
    </row>
    <row r="4375" spans="1:16">
      <c r="A4375" s="11" t="e">
        <f t="shared" si="68"/>
        <v>#N/A</v>
      </c>
      <c r="B4375" s="11" t="e">
        <f>VLOOKUP(C4375,'Summation Index'!$A$2:$B$9956,2,FALSE)</f>
        <v>#N/A</v>
      </c>
      <c r="O4375" s="48"/>
      <c r="P4375" s="48"/>
    </row>
    <row r="4376" spans="1:16">
      <c r="A4376" s="11" t="e">
        <f t="shared" si="68"/>
        <v>#N/A</v>
      </c>
      <c r="B4376" s="11" t="e">
        <f>VLOOKUP(C4376,'Summation Index'!$A$2:$B$9956,2,FALSE)</f>
        <v>#N/A</v>
      </c>
      <c r="O4376" s="48"/>
      <c r="P4376" s="48"/>
    </row>
    <row r="4377" spans="1:16">
      <c r="A4377" s="11" t="e">
        <f t="shared" si="68"/>
        <v>#N/A</v>
      </c>
      <c r="B4377" s="11" t="e">
        <f>VLOOKUP(C4377,'Summation Index'!$A$2:$B$9956,2,FALSE)</f>
        <v>#N/A</v>
      </c>
      <c r="O4377" s="48"/>
      <c r="P4377" s="48"/>
    </row>
    <row r="4378" spans="1:16">
      <c r="A4378" s="11" t="e">
        <f t="shared" si="68"/>
        <v>#N/A</v>
      </c>
      <c r="B4378" s="11" t="e">
        <f>VLOOKUP(C4378,'Summation Index'!$A$2:$B$9956,2,FALSE)</f>
        <v>#N/A</v>
      </c>
      <c r="O4378" s="48"/>
      <c r="P4378" s="48"/>
    </row>
    <row r="4379" spans="1:16">
      <c r="A4379" s="11" t="e">
        <f t="shared" si="68"/>
        <v>#N/A</v>
      </c>
      <c r="B4379" s="11" t="e">
        <f>VLOOKUP(C4379,'Summation Index'!$A$2:$B$9956,2,FALSE)</f>
        <v>#N/A</v>
      </c>
      <c r="O4379" s="48"/>
      <c r="P4379" s="48"/>
    </row>
    <row r="4380" spans="1:16">
      <c r="A4380" s="11" t="e">
        <f t="shared" si="68"/>
        <v>#N/A</v>
      </c>
      <c r="B4380" s="11" t="e">
        <f>VLOOKUP(C4380,'Summation Index'!$A$2:$B$9956,2,FALSE)</f>
        <v>#N/A</v>
      </c>
      <c r="O4380" s="48"/>
      <c r="P4380" s="48"/>
    </row>
    <row r="4381" spans="1:16">
      <c r="A4381" s="11" t="e">
        <f t="shared" si="68"/>
        <v>#N/A</v>
      </c>
      <c r="B4381" s="11" t="e">
        <f>VLOOKUP(C4381,'Summation Index'!$A$2:$B$9956,2,FALSE)</f>
        <v>#N/A</v>
      </c>
      <c r="O4381" s="48"/>
      <c r="P4381" s="48"/>
    </row>
    <row r="4382" spans="1:16">
      <c r="A4382" s="11" t="e">
        <f t="shared" si="68"/>
        <v>#N/A</v>
      </c>
      <c r="B4382" s="11" t="e">
        <f>VLOOKUP(C4382,'Summation Index'!$A$2:$B$9956,2,FALSE)</f>
        <v>#N/A</v>
      </c>
      <c r="O4382" s="48"/>
      <c r="P4382" s="48"/>
    </row>
    <row r="4383" spans="1:16">
      <c r="A4383" s="11" t="e">
        <f t="shared" si="68"/>
        <v>#N/A</v>
      </c>
      <c r="B4383" s="11" t="e">
        <f>VLOOKUP(C4383,'Summation Index'!$A$2:$B$9956,2,FALSE)</f>
        <v>#N/A</v>
      </c>
      <c r="O4383" s="48"/>
      <c r="P4383" s="48"/>
    </row>
    <row r="4384" spans="1:16">
      <c r="A4384" s="11" t="e">
        <f t="shared" si="68"/>
        <v>#N/A</v>
      </c>
      <c r="B4384" s="11" t="e">
        <f>VLOOKUP(C4384,'Summation Index'!$A$2:$B$9956,2,FALSE)</f>
        <v>#N/A</v>
      </c>
      <c r="O4384" s="48"/>
      <c r="P4384" s="48"/>
    </row>
    <row r="4385" spans="1:16">
      <c r="A4385" s="11" t="e">
        <f t="shared" si="68"/>
        <v>#N/A</v>
      </c>
      <c r="B4385" s="11" t="e">
        <f>VLOOKUP(C4385,'Summation Index'!$A$2:$B$9956,2,FALSE)</f>
        <v>#N/A</v>
      </c>
      <c r="O4385" s="48"/>
      <c r="P4385" s="48"/>
    </row>
    <row r="4386" spans="1:16">
      <c r="A4386" s="11" t="e">
        <f t="shared" si="68"/>
        <v>#N/A</v>
      </c>
      <c r="B4386" s="11" t="e">
        <f>VLOOKUP(C4386,'Summation Index'!$A$2:$B$9956,2,FALSE)</f>
        <v>#N/A</v>
      </c>
      <c r="O4386" s="48"/>
      <c r="P4386" s="48"/>
    </row>
    <row r="4387" spans="1:16">
      <c r="A4387" s="11" t="e">
        <f t="shared" si="68"/>
        <v>#N/A</v>
      </c>
      <c r="B4387" s="11" t="e">
        <f>VLOOKUP(C4387,'Summation Index'!$A$2:$B$9956,2,FALSE)</f>
        <v>#N/A</v>
      </c>
      <c r="O4387" s="48"/>
      <c r="P4387" s="48"/>
    </row>
    <row r="4388" spans="1:16">
      <c r="A4388" s="11" t="e">
        <f t="shared" si="68"/>
        <v>#N/A</v>
      </c>
      <c r="B4388" s="11" t="e">
        <f>VLOOKUP(C4388,'Summation Index'!$A$2:$B$9956,2,FALSE)</f>
        <v>#N/A</v>
      </c>
      <c r="O4388" s="48"/>
      <c r="P4388" s="48"/>
    </row>
    <row r="4389" spans="1:16">
      <c r="A4389" s="11" t="e">
        <f t="shared" si="68"/>
        <v>#N/A</v>
      </c>
      <c r="B4389" s="11" t="e">
        <f>VLOOKUP(C4389,'Summation Index'!$A$2:$B$9956,2,FALSE)</f>
        <v>#N/A</v>
      </c>
      <c r="O4389" s="48"/>
      <c r="P4389" s="48"/>
    </row>
    <row r="4390" spans="1:16">
      <c r="A4390" s="11" t="e">
        <f t="shared" si="68"/>
        <v>#N/A</v>
      </c>
      <c r="B4390" s="11" t="e">
        <f>VLOOKUP(C4390,'Summation Index'!$A$2:$B$9956,2,FALSE)</f>
        <v>#N/A</v>
      </c>
      <c r="O4390" s="48"/>
      <c r="P4390" s="48"/>
    </row>
    <row r="4391" spans="1:16">
      <c r="A4391" s="11" t="e">
        <f t="shared" si="68"/>
        <v>#N/A</v>
      </c>
      <c r="B4391" s="11" t="e">
        <f>VLOOKUP(C4391,'Summation Index'!$A$2:$B$9956,2,FALSE)</f>
        <v>#N/A</v>
      </c>
      <c r="O4391" s="48"/>
      <c r="P4391" s="48"/>
    </row>
    <row r="4392" spans="1:16">
      <c r="A4392" s="11" t="e">
        <f t="shared" si="68"/>
        <v>#N/A</v>
      </c>
      <c r="B4392" s="11" t="e">
        <f>VLOOKUP(C4392,'Summation Index'!$A$2:$B$9956,2,FALSE)</f>
        <v>#N/A</v>
      </c>
      <c r="O4392" s="48"/>
      <c r="P4392" s="48"/>
    </row>
    <row r="4393" spans="1:16">
      <c r="A4393" s="11" t="e">
        <f t="shared" si="68"/>
        <v>#N/A</v>
      </c>
      <c r="B4393" s="11" t="e">
        <f>VLOOKUP(C4393,'Summation Index'!$A$2:$B$9956,2,FALSE)</f>
        <v>#N/A</v>
      </c>
      <c r="O4393" s="48"/>
      <c r="P4393" s="48"/>
    </row>
    <row r="4394" spans="1:16">
      <c r="A4394" s="11" t="e">
        <f t="shared" si="68"/>
        <v>#N/A</v>
      </c>
      <c r="B4394" s="11" t="e">
        <f>VLOOKUP(C4394,'Summation Index'!$A$2:$B$9956,2,FALSE)</f>
        <v>#N/A</v>
      </c>
      <c r="O4394" s="48"/>
      <c r="P4394" s="48"/>
    </row>
    <row r="4395" spans="1:16">
      <c r="A4395" s="11" t="e">
        <f t="shared" si="68"/>
        <v>#N/A</v>
      </c>
      <c r="B4395" s="11" t="e">
        <f>VLOOKUP(C4395,'Summation Index'!$A$2:$B$9956,2,FALSE)</f>
        <v>#N/A</v>
      </c>
      <c r="O4395" s="48"/>
      <c r="P4395" s="48"/>
    </row>
    <row r="4396" spans="1:16">
      <c r="A4396" s="11" t="e">
        <f t="shared" si="68"/>
        <v>#N/A</v>
      </c>
      <c r="B4396" s="11" t="e">
        <f>VLOOKUP(C4396,'Summation Index'!$A$2:$B$9956,2,FALSE)</f>
        <v>#N/A</v>
      </c>
      <c r="O4396" s="48"/>
      <c r="P4396" s="48"/>
    </row>
    <row r="4397" spans="1:16">
      <c r="A4397" s="11" t="e">
        <f t="shared" si="68"/>
        <v>#N/A</v>
      </c>
      <c r="B4397" s="11" t="e">
        <f>VLOOKUP(C4397,'Summation Index'!$A$2:$B$9956,2,FALSE)</f>
        <v>#N/A</v>
      </c>
      <c r="O4397" s="48"/>
      <c r="P4397" s="48"/>
    </row>
    <row r="4398" spans="1:16">
      <c r="A4398" s="11" t="e">
        <f t="shared" si="68"/>
        <v>#N/A</v>
      </c>
      <c r="B4398" s="11" t="e">
        <f>VLOOKUP(C4398,'Summation Index'!$A$2:$B$9956,2,FALSE)</f>
        <v>#N/A</v>
      </c>
      <c r="O4398" s="48"/>
      <c r="P4398" s="48"/>
    </row>
    <row r="4399" spans="1:16">
      <c r="A4399" s="11" t="e">
        <f t="shared" si="68"/>
        <v>#N/A</v>
      </c>
      <c r="B4399" s="11" t="e">
        <f>VLOOKUP(C4399,'Summation Index'!$A$2:$B$9956,2,FALSE)</f>
        <v>#N/A</v>
      </c>
      <c r="O4399" s="48"/>
      <c r="P4399" s="48"/>
    </row>
    <row r="4400" spans="1:16">
      <c r="A4400" s="11" t="e">
        <f t="shared" si="68"/>
        <v>#N/A</v>
      </c>
      <c r="B4400" s="11" t="e">
        <f>VLOOKUP(C4400,'Summation Index'!$A$2:$B$9956,2,FALSE)</f>
        <v>#N/A</v>
      </c>
      <c r="O4400" s="48"/>
      <c r="P4400" s="48"/>
    </row>
    <row r="4401" spans="1:16">
      <c r="A4401" s="11" t="e">
        <f t="shared" si="68"/>
        <v>#N/A</v>
      </c>
      <c r="B4401" s="11" t="e">
        <f>VLOOKUP(C4401,'Summation Index'!$A$2:$B$9956,2,FALSE)</f>
        <v>#N/A</v>
      </c>
      <c r="O4401" s="48"/>
      <c r="P4401" s="48"/>
    </row>
    <row r="4402" spans="1:16">
      <c r="A4402" s="11" t="e">
        <f t="shared" si="68"/>
        <v>#N/A</v>
      </c>
      <c r="B4402" s="11" t="e">
        <f>VLOOKUP(C4402,'Summation Index'!$A$2:$B$9956,2,FALSE)</f>
        <v>#N/A</v>
      </c>
      <c r="O4402" s="48"/>
      <c r="P4402" s="48"/>
    </row>
    <row r="4403" spans="1:16">
      <c r="A4403" s="11" t="e">
        <f t="shared" si="68"/>
        <v>#N/A</v>
      </c>
      <c r="B4403" s="11" t="e">
        <f>VLOOKUP(C4403,'Summation Index'!$A$2:$B$9956,2,FALSE)</f>
        <v>#N/A</v>
      </c>
      <c r="O4403" s="48"/>
      <c r="P4403" s="48"/>
    </row>
    <row r="4404" spans="1:16">
      <c r="A4404" s="11" t="e">
        <f t="shared" si="68"/>
        <v>#N/A</v>
      </c>
      <c r="B4404" s="11" t="e">
        <f>VLOOKUP(C4404,'Summation Index'!$A$2:$B$9956,2,FALSE)</f>
        <v>#N/A</v>
      </c>
      <c r="O4404" s="48"/>
      <c r="P4404" s="48"/>
    </row>
    <row r="4405" spans="1:16">
      <c r="A4405" s="11" t="e">
        <f t="shared" si="68"/>
        <v>#N/A</v>
      </c>
      <c r="B4405" s="11" t="e">
        <f>VLOOKUP(C4405,'Summation Index'!$A$2:$B$9956,2,FALSE)</f>
        <v>#N/A</v>
      </c>
      <c r="O4405" s="48"/>
      <c r="P4405" s="48"/>
    </row>
    <row r="4406" spans="1:16">
      <c r="A4406" s="11" t="e">
        <f t="shared" si="68"/>
        <v>#N/A</v>
      </c>
      <c r="B4406" s="11" t="e">
        <f>VLOOKUP(C4406,'Summation Index'!$A$2:$B$9956,2,FALSE)</f>
        <v>#N/A</v>
      </c>
      <c r="O4406" s="48"/>
      <c r="P4406" s="48"/>
    </row>
    <row r="4407" spans="1:16">
      <c r="A4407" s="11" t="e">
        <f t="shared" si="68"/>
        <v>#N/A</v>
      </c>
      <c r="B4407" s="11" t="e">
        <f>VLOOKUP(C4407,'Summation Index'!$A$2:$B$9956,2,FALSE)</f>
        <v>#N/A</v>
      </c>
      <c r="O4407" s="48"/>
      <c r="P4407" s="48"/>
    </row>
    <row r="4408" spans="1:16">
      <c r="A4408" s="11" t="e">
        <f t="shared" si="68"/>
        <v>#N/A</v>
      </c>
      <c r="B4408" s="11" t="e">
        <f>VLOOKUP(C4408,'Summation Index'!$A$2:$B$9956,2,FALSE)</f>
        <v>#N/A</v>
      </c>
      <c r="O4408" s="48"/>
      <c r="P4408" s="48"/>
    </row>
    <row r="4409" spans="1:16">
      <c r="A4409" s="11" t="e">
        <f t="shared" si="68"/>
        <v>#N/A</v>
      </c>
      <c r="B4409" s="11" t="e">
        <f>VLOOKUP(C4409,'Summation Index'!$A$2:$B$9956,2,FALSE)</f>
        <v>#N/A</v>
      </c>
      <c r="O4409" s="48"/>
      <c r="P4409" s="48"/>
    </row>
    <row r="4410" spans="1:16">
      <c r="A4410" s="11" t="e">
        <f t="shared" si="68"/>
        <v>#N/A</v>
      </c>
      <c r="B4410" s="11" t="e">
        <f>VLOOKUP(C4410,'Summation Index'!$A$2:$B$9956,2,FALSE)</f>
        <v>#N/A</v>
      </c>
      <c r="O4410" s="48"/>
      <c r="P4410" s="48"/>
    </row>
    <row r="4411" spans="1:16">
      <c r="A4411" s="11" t="e">
        <f t="shared" si="68"/>
        <v>#N/A</v>
      </c>
      <c r="B4411" s="11" t="e">
        <f>VLOOKUP(C4411,'Summation Index'!$A$2:$B$9956,2,FALSE)</f>
        <v>#N/A</v>
      </c>
      <c r="O4411" s="48"/>
      <c r="P4411" s="48"/>
    </row>
    <row r="4412" spans="1:16">
      <c r="A4412" s="11" t="e">
        <f t="shared" si="68"/>
        <v>#N/A</v>
      </c>
      <c r="B4412" s="11" t="e">
        <f>VLOOKUP(C4412,'Summation Index'!$A$2:$B$9956,2,FALSE)</f>
        <v>#N/A</v>
      </c>
      <c r="O4412" s="48"/>
      <c r="P4412" s="48"/>
    </row>
    <row r="4413" spans="1:16">
      <c r="A4413" s="11" t="e">
        <f t="shared" si="68"/>
        <v>#N/A</v>
      </c>
      <c r="B4413" s="11" t="e">
        <f>VLOOKUP(C4413,'Summation Index'!$A$2:$B$9956,2,FALSE)</f>
        <v>#N/A</v>
      </c>
      <c r="O4413" s="48"/>
      <c r="P4413" s="48"/>
    </row>
    <row r="4414" spans="1:16">
      <c r="A4414" s="11" t="e">
        <f t="shared" si="68"/>
        <v>#N/A</v>
      </c>
      <c r="B4414" s="11" t="e">
        <f>VLOOKUP(C4414,'Summation Index'!$A$2:$B$9956,2,FALSE)</f>
        <v>#N/A</v>
      </c>
      <c r="O4414" s="48"/>
      <c r="P4414" s="48"/>
    </row>
    <row r="4415" spans="1:16">
      <c r="A4415" s="11" t="e">
        <f t="shared" si="68"/>
        <v>#N/A</v>
      </c>
      <c r="B4415" s="11" t="e">
        <f>VLOOKUP(C4415,'Summation Index'!$A$2:$B$9956,2,FALSE)</f>
        <v>#N/A</v>
      </c>
      <c r="O4415" s="48"/>
      <c r="P4415" s="48"/>
    </row>
    <row r="4416" spans="1:16">
      <c r="A4416" s="11" t="e">
        <f t="shared" si="68"/>
        <v>#N/A</v>
      </c>
      <c r="B4416" s="11" t="e">
        <f>VLOOKUP(C4416,'Summation Index'!$A$2:$B$9956,2,FALSE)</f>
        <v>#N/A</v>
      </c>
      <c r="O4416" s="48"/>
      <c r="P4416" s="48"/>
    </row>
    <row r="4417" spans="1:16">
      <c r="A4417" s="11" t="e">
        <f t="shared" si="68"/>
        <v>#N/A</v>
      </c>
      <c r="B4417" s="11" t="e">
        <f>VLOOKUP(C4417,'Summation Index'!$A$2:$B$9956,2,FALSE)</f>
        <v>#N/A</v>
      </c>
      <c r="O4417" s="48"/>
      <c r="P4417" s="48"/>
    </row>
    <row r="4418" spans="1:16">
      <c r="A4418" s="11" t="e">
        <f t="shared" si="68"/>
        <v>#N/A</v>
      </c>
      <c r="B4418" s="11" t="e">
        <f>VLOOKUP(C4418,'Summation Index'!$A$2:$B$9956,2,FALSE)</f>
        <v>#N/A</v>
      </c>
      <c r="O4418" s="48"/>
      <c r="P4418" s="48"/>
    </row>
    <row r="4419" spans="1:16">
      <c r="A4419" s="11" t="e">
        <f t="shared" si="68"/>
        <v>#N/A</v>
      </c>
      <c r="B4419" s="11" t="e">
        <f>VLOOKUP(C4419,'Summation Index'!$A$2:$B$9956,2,FALSE)</f>
        <v>#N/A</v>
      </c>
      <c r="O4419" s="48"/>
      <c r="P4419" s="48"/>
    </row>
    <row r="4420" spans="1:16">
      <c r="A4420" s="11" t="e">
        <f t="shared" si="68"/>
        <v>#N/A</v>
      </c>
      <c r="B4420" s="11" t="e">
        <f>VLOOKUP(C4420,'Summation Index'!$A$2:$B$9956,2,FALSE)</f>
        <v>#N/A</v>
      </c>
      <c r="O4420" s="48"/>
      <c r="P4420" s="48"/>
    </row>
    <row r="4421" spans="1:16">
      <c r="A4421" s="11" t="e">
        <f t="shared" si="68"/>
        <v>#N/A</v>
      </c>
      <c r="B4421" s="11" t="e">
        <f>VLOOKUP(C4421,'Summation Index'!$A$2:$B$9956,2,FALSE)</f>
        <v>#N/A</v>
      </c>
      <c r="O4421" s="48"/>
      <c r="P4421" s="48"/>
    </row>
    <row r="4422" spans="1:16">
      <c r="A4422" s="11" t="e">
        <f t="shared" si="68"/>
        <v>#N/A</v>
      </c>
      <c r="B4422" s="11" t="e">
        <f>VLOOKUP(C4422,'Summation Index'!$A$2:$B$9956,2,FALSE)</f>
        <v>#N/A</v>
      </c>
      <c r="O4422" s="48"/>
      <c r="P4422" s="48"/>
    </row>
    <row r="4423" spans="1:16">
      <c r="A4423" s="11" t="e">
        <f t="shared" si="68"/>
        <v>#N/A</v>
      </c>
      <c r="B4423" s="11" t="e">
        <f>VLOOKUP(C4423,'Summation Index'!$A$2:$B$9956,2,FALSE)</f>
        <v>#N/A</v>
      </c>
      <c r="O4423" s="48"/>
      <c r="P4423" s="48"/>
    </row>
    <row r="4424" spans="1:16">
      <c r="A4424" s="11" t="e">
        <f t="shared" si="68"/>
        <v>#N/A</v>
      </c>
      <c r="B4424" s="11" t="e">
        <f>VLOOKUP(C4424,'Summation Index'!$A$2:$B$9956,2,FALSE)</f>
        <v>#N/A</v>
      </c>
      <c r="O4424" s="48"/>
      <c r="P4424" s="48"/>
    </row>
    <row r="4425" spans="1:16">
      <c r="A4425" s="11" t="e">
        <f t="shared" si="68"/>
        <v>#N/A</v>
      </c>
      <c r="B4425" s="11" t="e">
        <f>VLOOKUP(C4425,'Summation Index'!$A$2:$B$9956,2,FALSE)</f>
        <v>#N/A</v>
      </c>
      <c r="O4425" s="48"/>
      <c r="P4425" s="48"/>
    </row>
    <row r="4426" spans="1:16">
      <c r="A4426" s="11" t="e">
        <f t="shared" si="68"/>
        <v>#N/A</v>
      </c>
      <c r="B4426" s="11" t="e">
        <f>VLOOKUP(C4426,'Summation Index'!$A$2:$B$9956,2,FALSE)</f>
        <v>#N/A</v>
      </c>
      <c r="O4426" s="48"/>
      <c r="P4426" s="48"/>
    </row>
    <row r="4427" spans="1:16">
      <c r="A4427" s="11" t="e">
        <f t="shared" si="68"/>
        <v>#N/A</v>
      </c>
      <c r="B4427" s="11" t="e">
        <f>VLOOKUP(C4427,'Summation Index'!$A$2:$B$9956,2,FALSE)</f>
        <v>#N/A</v>
      </c>
      <c r="O4427" s="48"/>
      <c r="P4427" s="48"/>
    </row>
    <row r="4428" spans="1:16">
      <c r="A4428" s="11" t="e">
        <f t="shared" si="68"/>
        <v>#N/A</v>
      </c>
      <c r="B4428" s="11" t="e">
        <f>VLOOKUP(C4428,'Summation Index'!$A$2:$B$9956,2,FALSE)</f>
        <v>#N/A</v>
      </c>
      <c r="O4428" s="48"/>
      <c r="P4428" s="48"/>
    </row>
    <row r="4429" spans="1:16">
      <c r="A4429" s="11" t="e">
        <f t="shared" si="68"/>
        <v>#N/A</v>
      </c>
      <c r="B4429" s="11" t="e">
        <f>VLOOKUP(C4429,'Summation Index'!$A$2:$B$9956,2,FALSE)</f>
        <v>#N/A</v>
      </c>
      <c r="O4429" s="48"/>
      <c r="P4429" s="48"/>
    </row>
    <row r="4430" spans="1:16">
      <c r="A4430" s="11" t="e">
        <f t="shared" si="68"/>
        <v>#N/A</v>
      </c>
      <c r="B4430" s="11" t="e">
        <f>VLOOKUP(C4430,'Summation Index'!$A$2:$B$9956,2,FALSE)</f>
        <v>#N/A</v>
      </c>
      <c r="O4430" s="48"/>
      <c r="P4430" s="48"/>
    </row>
    <row r="4431" spans="1:16">
      <c r="A4431" s="11" t="e">
        <f t="shared" ref="A4431:A4494" si="69">B4431&amp;"&amp;"&amp;F4431</f>
        <v>#N/A</v>
      </c>
      <c r="B4431" s="11" t="e">
        <f>VLOOKUP(C4431,'Summation Index'!$A$2:$B$9956,2,FALSE)</f>
        <v>#N/A</v>
      </c>
      <c r="O4431" s="48"/>
      <c r="P4431" s="48"/>
    </row>
    <row r="4432" spans="1:16">
      <c r="A4432" s="11" t="e">
        <f t="shared" si="69"/>
        <v>#N/A</v>
      </c>
      <c r="B4432" s="11" t="e">
        <f>VLOOKUP(C4432,'Summation Index'!$A$2:$B$9956,2,FALSE)</f>
        <v>#N/A</v>
      </c>
      <c r="O4432" s="48"/>
      <c r="P4432" s="48"/>
    </row>
    <row r="4433" spans="1:16">
      <c r="A4433" s="11" t="e">
        <f t="shared" si="69"/>
        <v>#N/A</v>
      </c>
      <c r="B4433" s="11" t="e">
        <f>VLOOKUP(C4433,'Summation Index'!$A$2:$B$9956,2,FALSE)</f>
        <v>#N/A</v>
      </c>
      <c r="O4433" s="48"/>
      <c r="P4433" s="48"/>
    </row>
    <row r="4434" spans="1:16">
      <c r="A4434" s="11" t="e">
        <f t="shared" si="69"/>
        <v>#N/A</v>
      </c>
      <c r="B4434" s="11" t="e">
        <f>VLOOKUP(C4434,'Summation Index'!$A$2:$B$9956,2,FALSE)</f>
        <v>#N/A</v>
      </c>
      <c r="O4434" s="48"/>
      <c r="P4434" s="48"/>
    </row>
    <row r="4435" spans="1:16">
      <c r="A4435" s="11" t="e">
        <f t="shared" si="69"/>
        <v>#N/A</v>
      </c>
      <c r="B4435" s="11" t="e">
        <f>VLOOKUP(C4435,'Summation Index'!$A$2:$B$9956,2,FALSE)</f>
        <v>#N/A</v>
      </c>
      <c r="O4435" s="48"/>
      <c r="P4435" s="48"/>
    </row>
    <row r="4436" spans="1:16">
      <c r="A4436" s="11" t="e">
        <f t="shared" si="69"/>
        <v>#N/A</v>
      </c>
      <c r="B4436" s="11" t="e">
        <f>VLOOKUP(C4436,'Summation Index'!$A$2:$B$9956,2,FALSE)</f>
        <v>#N/A</v>
      </c>
      <c r="O4436" s="48"/>
      <c r="P4436" s="48"/>
    </row>
    <row r="4437" spans="1:16">
      <c r="A4437" s="11" t="e">
        <f t="shared" si="69"/>
        <v>#N/A</v>
      </c>
      <c r="B4437" s="11" t="e">
        <f>VLOOKUP(C4437,'Summation Index'!$A$2:$B$9956,2,FALSE)</f>
        <v>#N/A</v>
      </c>
      <c r="O4437" s="48"/>
      <c r="P4437" s="48"/>
    </row>
    <row r="4438" spans="1:16">
      <c r="A4438" s="11" t="e">
        <f t="shared" si="69"/>
        <v>#N/A</v>
      </c>
      <c r="B4438" s="11" t="e">
        <f>VLOOKUP(C4438,'Summation Index'!$A$2:$B$9956,2,FALSE)</f>
        <v>#N/A</v>
      </c>
      <c r="O4438" s="48"/>
      <c r="P4438" s="48"/>
    </row>
    <row r="4439" spans="1:16">
      <c r="A4439" s="11" t="e">
        <f t="shared" si="69"/>
        <v>#N/A</v>
      </c>
      <c r="B4439" s="11" t="e">
        <f>VLOOKUP(C4439,'Summation Index'!$A$2:$B$9956,2,FALSE)</f>
        <v>#N/A</v>
      </c>
      <c r="O4439" s="48"/>
      <c r="P4439" s="48"/>
    </row>
    <row r="4440" spans="1:16">
      <c r="A4440" s="11" t="e">
        <f t="shared" si="69"/>
        <v>#N/A</v>
      </c>
      <c r="B4440" s="11" t="e">
        <f>VLOOKUP(C4440,'Summation Index'!$A$2:$B$9956,2,FALSE)</f>
        <v>#N/A</v>
      </c>
      <c r="O4440" s="48"/>
      <c r="P4440" s="48"/>
    </row>
    <row r="4441" spans="1:16">
      <c r="A4441" s="11" t="e">
        <f t="shared" si="69"/>
        <v>#N/A</v>
      </c>
      <c r="B4441" s="11" t="e">
        <f>VLOOKUP(C4441,'Summation Index'!$A$2:$B$9956,2,FALSE)</f>
        <v>#N/A</v>
      </c>
      <c r="O4441" s="48"/>
      <c r="P4441" s="48"/>
    </row>
    <row r="4442" spans="1:16">
      <c r="A4442" s="11" t="e">
        <f t="shared" si="69"/>
        <v>#N/A</v>
      </c>
      <c r="B4442" s="11" t="e">
        <f>VLOOKUP(C4442,'Summation Index'!$A$2:$B$9956,2,FALSE)</f>
        <v>#N/A</v>
      </c>
      <c r="O4442" s="48"/>
      <c r="P4442" s="48"/>
    </row>
    <row r="4443" spans="1:16">
      <c r="A4443" s="11" t="e">
        <f t="shared" si="69"/>
        <v>#N/A</v>
      </c>
      <c r="B4443" s="11" t="e">
        <f>VLOOKUP(C4443,'Summation Index'!$A$2:$B$9956,2,FALSE)</f>
        <v>#N/A</v>
      </c>
      <c r="O4443" s="48"/>
      <c r="P4443" s="48"/>
    </row>
    <row r="4444" spans="1:16">
      <c r="A4444" s="11" t="e">
        <f t="shared" si="69"/>
        <v>#N/A</v>
      </c>
      <c r="B4444" s="11" t="e">
        <f>VLOOKUP(C4444,'Summation Index'!$A$2:$B$9956,2,FALSE)</f>
        <v>#N/A</v>
      </c>
      <c r="O4444" s="48"/>
      <c r="P4444" s="48"/>
    </row>
    <row r="4445" spans="1:16">
      <c r="A4445" s="11" t="e">
        <f t="shared" si="69"/>
        <v>#N/A</v>
      </c>
      <c r="B4445" s="11" t="e">
        <f>VLOOKUP(C4445,'Summation Index'!$A$2:$B$9956,2,FALSE)</f>
        <v>#N/A</v>
      </c>
      <c r="O4445" s="48"/>
      <c r="P4445" s="48"/>
    </row>
    <row r="4446" spans="1:16">
      <c r="A4446" s="11" t="e">
        <f t="shared" si="69"/>
        <v>#N/A</v>
      </c>
      <c r="B4446" s="11" t="e">
        <f>VLOOKUP(C4446,'Summation Index'!$A$2:$B$9956,2,FALSE)</f>
        <v>#N/A</v>
      </c>
      <c r="O4446" s="48"/>
      <c r="P4446" s="48"/>
    </row>
    <row r="4447" spans="1:16">
      <c r="A4447" s="11" t="e">
        <f t="shared" si="69"/>
        <v>#N/A</v>
      </c>
      <c r="B4447" s="11" t="e">
        <f>VLOOKUP(C4447,'Summation Index'!$A$2:$B$9956,2,FALSE)</f>
        <v>#N/A</v>
      </c>
      <c r="O4447" s="48"/>
      <c r="P4447" s="48"/>
    </row>
    <row r="4448" spans="1:16">
      <c r="A4448" s="11" t="e">
        <f t="shared" si="69"/>
        <v>#N/A</v>
      </c>
      <c r="B4448" s="11" t="e">
        <f>VLOOKUP(C4448,'Summation Index'!$A$2:$B$9956,2,FALSE)</f>
        <v>#N/A</v>
      </c>
      <c r="O4448" s="48"/>
      <c r="P4448" s="48"/>
    </row>
    <row r="4449" spans="1:16">
      <c r="A4449" s="11" t="e">
        <f t="shared" si="69"/>
        <v>#N/A</v>
      </c>
      <c r="B4449" s="11" t="e">
        <f>VLOOKUP(C4449,'Summation Index'!$A$2:$B$9956,2,FALSE)</f>
        <v>#N/A</v>
      </c>
      <c r="O4449" s="48"/>
      <c r="P4449" s="48"/>
    </row>
    <row r="4450" spans="1:16">
      <c r="A4450" s="11" t="e">
        <f t="shared" si="69"/>
        <v>#N/A</v>
      </c>
      <c r="B4450" s="11" t="e">
        <f>VLOOKUP(C4450,'Summation Index'!$A$2:$B$9956,2,FALSE)</f>
        <v>#N/A</v>
      </c>
      <c r="O4450" s="48"/>
      <c r="P4450" s="48"/>
    </row>
    <row r="4451" spans="1:16">
      <c r="A4451" s="11" t="e">
        <f t="shared" si="69"/>
        <v>#N/A</v>
      </c>
      <c r="B4451" s="11" t="e">
        <f>VLOOKUP(C4451,'Summation Index'!$A$2:$B$9956,2,FALSE)</f>
        <v>#N/A</v>
      </c>
      <c r="O4451" s="48"/>
      <c r="P4451" s="48"/>
    </row>
    <row r="4452" spans="1:16">
      <c r="A4452" s="11" t="e">
        <f t="shared" si="69"/>
        <v>#N/A</v>
      </c>
      <c r="B4452" s="11" t="e">
        <f>VLOOKUP(C4452,'Summation Index'!$A$2:$B$9956,2,FALSE)</f>
        <v>#N/A</v>
      </c>
      <c r="O4452" s="48"/>
      <c r="P4452" s="48"/>
    </row>
    <row r="4453" spans="1:16">
      <c r="A4453" s="11" t="e">
        <f t="shared" si="69"/>
        <v>#N/A</v>
      </c>
      <c r="B4453" s="11" t="e">
        <f>VLOOKUP(C4453,'Summation Index'!$A$2:$B$9956,2,FALSE)</f>
        <v>#N/A</v>
      </c>
      <c r="O4453" s="48"/>
      <c r="P4453" s="48"/>
    </row>
    <row r="4454" spans="1:16">
      <c r="A4454" s="11" t="e">
        <f t="shared" si="69"/>
        <v>#N/A</v>
      </c>
      <c r="B4454" s="11" t="e">
        <f>VLOOKUP(C4454,'Summation Index'!$A$2:$B$9956,2,FALSE)</f>
        <v>#N/A</v>
      </c>
      <c r="O4454" s="48"/>
      <c r="P4454" s="48"/>
    </row>
    <row r="4455" spans="1:16">
      <c r="A4455" s="11" t="e">
        <f t="shared" si="69"/>
        <v>#N/A</v>
      </c>
      <c r="B4455" s="11" t="e">
        <f>VLOOKUP(C4455,'Summation Index'!$A$2:$B$9956,2,FALSE)</f>
        <v>#N/A</v>
      </c>
      <c r="O4455" s="48"/>
      <c r="P4455" s="48"/>
    </row>
    <row r="4456" spans="1:16">
      <c r="A4456" s="11" t="e">
        <f t="shared" si="69"/>
        <v>#N/A</v>
      </c>
      <c r="B4456" s="11" t="e">
        <f>VLOOKUP(C4456,'Summation Index'!$A$2:$B$9956,2,FALSE)</f>
        <v>#N/A</v>
      </c>
      <c r="O4456" s="48"/>
      <c r="P4456" s="48"/>
    </row>
    <row r="4457" spans="1:16">
      <c r="A4457" s="11" t="e">
        <f t="shared" si="69"/>
        <v>#N/A</v>
      </c>
      <c r="B4457" s="11" t="e">
        <f>VLOOKUP(C4457,'Summation Index'!$A$2:$B$9956,2,FALSE)</f>
        <v>#N/A</v>
      </c>
      <c r="O4457" s="48"/>
      <c r="P4457" s="48"/>
    </row>
    <row r="4458" spans="1:16">
      <c r="A4458" s="11" t="e">
        <f t="shared" si="69"/>
        <v>#N/A</v>
      </c>
      <c r="B4458" s="11" t="e">
        <f>VLOOKUP(C4458,'Summation Index'!$A$2:$B$9956,2,FALSE)</f>
        <v>#N/A</v>
      </c>
      <c r="O4458" s="48"/>
      <c r="P4458" s="48"/>
    </row>
    <row r="4459" spans="1:16">
      <c r="A4459" s="11" t="e">
        <f t="shared" si="69"/>
        <v>#N/A</v>
      </c>
      <c r="B4459" s="11" t="e">
        <f>VLOOKUP(C4459,'Summation Index'!$A$2:$B$9956,2,FALSE)</f>
        <v>#N/A</v>
      </c>
      <c r="O4459" s="48"/>
      <c r="P4459" s="48"/>
    </row>
    <row r="4460" spans="1:16">
      <c r="A4460" s="11" t="e">
        <f t="shared" si="69"/>
        <v>#N/A</v>
      </c>
      <c r="B4460" s="11" t="e">
        <f>VLOOKUP(C4460,'Summation Index'!$A$2:$B$9956,2,FALSE)</f>
        <v>#N/A</v>
      </c>
      <c r="O4460" s="48"/>
      <c r="P4460" s="48"/>
    </row>
    <row r="4461" spans="1:16">
      <c r="A4461" s="11" t="e">
        <f t="shared" si="69"/>
        <v>#N/A</v>
      </c>
      <c r="B4461" s="11" t="e">
        <f>VLOOKUP(C4461,'Summation Index'!$A$2:$B$9956,2,FALSE)</f>
        <v>#N/A</v>
      </c>
      <c r="O4461" s="48"/>
      <c r="P4461" s="48"/>
    </row>
    <row r="4462" spans="1:16">
      <c r="A4462" s="11" t="e">
        <f t="shared" si="69"/>
        <v>#N/A</v>
      </c>
      <c r="B4462" s="11" t="e">
        <f>VLOOKUP(C4462,'Summation Index'!$A$2:$B$9956,2,FALSE)</f>
        <v>#N/A</v>
      </c>
      <c r="O4462" s="48"/>
      <c r="P4462" s="48"/>
    </row>
    <row r="4463" spans="1:16">
      <c r="A4463" s="11" t="e">
        <f t="shared" si="69"/>
        <v>#N/A</v>
      </c>
      <c r="B4463" s="11" t="e">
        <f>VLOOKUP(C4463,'Summation Index'!$A$2:$B$9956,2,FALSE)</f>
        <v>#N/A</v>
      </c>
      <c r="O4463" s="48"/>
      <c r="P4463" s="48"/>
    </row>
    <row r="4464" spans="1:16">
      <c r="A4464" s="11" t="e">
        <f t="shared" si="69"/>
        <v>#N/A</v>
      </c>
      <c r="B4464" s="11" t="e">
        <f>VLOOKUP(C4464,'Summation Index'!$A$2:$B$9956,2,FALSE)</f>
        <v>#N/A</v>
      </c>
      <c r="O4464" s="48"/>
      <c r="P4464" s="48"/>
    </row>
    <row r="4465" spans="1:16">
      <c r="A4465" s="11" t="e">
        <f t="shared" si="69"/>
        <v>#N/A</v>
      </c>
      <c r="B4465" s="11" t="e">
        <f>VLOOKUP(C4465,'Summation Index'!$A$2:$B$9956,2,FALSE)</f>
        <v>#N/A</v>
      </c>
      <c r="O4465" s="48"/>
      <c r="P4465" s="48"/>
    </row>
    <row r="4466" spans="1:16">
      <c r="A4466" s="11" t="e">
        <f t="shared" si="69"/>
        <v>#N/A</v>
      </c>
      <c r="B4466" s="11" t="e">
        <f>VLOOKUP(C4466,'Summation Index'!$A$2:$B$9956,2,FALSE)</f>
        <v>#N/A</v>
      </c>
      <c r="O4466" s="48"/>
      <c r="P4466" s="48"/>
    </row>
    <row r="4467" spans="1:16">
      <c r="A4467" s="11" t="e">
        <f t="shared" si="69"/>
        <v>#N/A</v>
      </c>
      <c r="B4467" s="11" t="e">
        <f>VLOOKUP(C4467,'Summation Index'!$A$2:$B$9956,2,FALSE)</f>
        <v>#N/A</v>
      </c>
      <c r="O4467" s="48"/>
      <c r="P4467" s="48"/>
    </row>
    <row r="4468" spans="1:16">
      <c r="A4468" s="11" t="e">
        <f t="shared" si="69"/>
        <v>#N/A</v>
      </c>
      <c r="B4468" s="11" t="e">
        <f>VLOOKUP(C4468,'Summation Index'!$A$2:$B$9956,2,FALSE)</f>
        <v>#N/A</v>
      </c>
      <c r="O4468" s="48"/>
      <c r="P4468" s="48"/>
    </row>
    <row r="4469" spans="1:16">
      <c r="A4469" s="11" t="e">
        <f t="shared" si="69"/>
        <v>#N/A</v>
      </c>
      <c r="B4469" s="11" t="e">
        <f>VLOOKUP(C4469,'Summation Index'!$A$2:$B$9956,2,FALSE)</f>
        <v>#N/A</v>
      </c>
      <c r="O4469" s="48"/>
      <c r="P4469" s="48"/>
    </row>
    <row r="4470" spans="1:16">
      <c r="A4470" s="11" t="e">
        <f t="shared" si="69"/>
        <v>#N/A</v>
      </c>
      <c r="B4470" s="11" t="e">
        <f>VLOOKUP(C4470,'Summation Index'!$A$2:$B$9956,2,FALSE)</f>
        <v>#N/A</v>
      </c>
      <c r="O4470" s="48"/>
      <c r="P4470" s="48"/>
    </row>
    <row r="4471" spans="1:16">
      <c r="A4471" s="11" t="e">
        <f t="shared" si="69"/>
        <v>#N/A</v>
      </c>
      <c r="B4471" s="11" t="e">
        <f>VLOOKUP(C4471,'Summation Index'!$A$2:$B$9956,2,FALSE)</f>
        <v>#N/A</v>
      </c>
      <c r="O4471" s="48"/>
      <c r="P4471" s="48"/>
    </row>
    <row r="4472" spans="1:16">
      <c r="A4472" s="11" t="e">
        <f t="shared" si="69"/>
        <v>#N/A</v>
      </c>
      <c r="B4472" s="11" t="e">
        <f>VLOOKUP(C4472,'Summation Index'!$A$2:$B$9956,2,FALSE)</f>
        <v>#N/A</v>
      </c>
      <c r="O4472" s="48"/>
      <c r="P4472" s="48"/>
    </row>
    <row r="4473" spans="1:16">
      <c r="A4473" s="11" t="e">
        <f t="shared" si="69"/>
        <v>#N/A</v>
      </c>
      <c r="B4473" s="11" t="e">
        <f>VLOOKUP(C4473,'Summation Index'!$A$2:$B$9956,2,FALSE)</f>
        <v>#N/A</v>
      </c>
      <c r="O4473" s="48"/>
      <c r="P4473" s="48"/>
    </row>
    <row r="4474" spans="1:16">
      <c r="A4474" s="11" t="e">
        <f t="shared" si="69"/>
        <v>#N/A</v>
      </c>
      <c r="B4474" s="11" t="e">
        <f>VLOOKUP(C4474,'Summation Index'!$A$2:$B$9956,2,FALSE)</f>
        <v>#N/A</v>
      </c>
      <c r="O4474" s="48"/>
      <c r="P4474" s="48"/>
    </row>
    <row r="4475" spans="1:16">
      <c r="A4475" s="11" t="e">
        <f t="shared" si="69"/>
        <v>#N/A</v>
      </c>
      <c r="B4475" s="11" t="e">
        <f>VLOOKUP(C4475,'Summation Index'!$A$2:$B$9956,2,FALSE)</f>
        <v>#N/A</v>
      </c>
      <c r="O4475" s="48"/>
      <c r="P4475" s="48"/>
    </row>
    <row r="4476" spans="1:16">
      <c r="A4476" s="11" t="e">
        <f t="shared" si="69"/>
        <v>#N/A</v>
      </c>
      <c r="B4476" s="11" t="e">
        <f>VLOOKUP(C4476,'Summation Index'!$A$2:$B$9956,2,FALSE)</f>
        <v>#N/A</v>
      </c>
      <c r="O4476" s="48"/>
      <c r="P4476" s="48"/>
    </row>
    <row r="4477" spans="1:16">
      <c r="A4477" s="11" t="e">
        <f t="shared" si="69"/>
        <v>#N/A</v>
      </c>
      <c r="B4477" s="11" t="e">
        <f>VLOOKUP(C4477,'Summation Index'!$A$2:$B$9956,2,FALSE)</f>
        <v>#N/A</v>
      </c>
      <c r="O4477" s="48"/>
      <c r="P4477" s="48"/>
    </row>
    <row r="4478" spans="1:16">
      <c r="A4478" s="11" t="e">
        <f t="shared" si="69"/>
        <v>#N/A</v>
      </c>
      <c r="B4478" s="11" t="e">
        <f>VLOOKUP(C4478,'Summation Index'!$A$2:$B$9956,2,FALSE)</f>
        <v>#N/A</v>
      </c>
      <c r="O4478" s="48"/>
      <c r="P4478" s="48"/>
    </row>
    <row r="4479" spans="1:16">
      <c r="A4479" s="11" t="e">
        <f t="shared" si="69"/>
        <v>#N/A</v>
      </c>
      <c r="B4479" s="11" t="e">
        <f>VLOOKUP(C4479,'Summation Index'!$A$2:$B$9956,2,FALSE)</f>
        <v>#N/A</v>
      </c>
      <c r="O4479" s="48"/>
      <c r="P4479" s="48"/>
    </row>
    <row r="4480" spans="1:16">
      <c r="A4480" s="11" t="e">
        <f t="shared" si="69"/>
        <v>#N/A</v>
      </c>
      <c r="B4480" s="11" t="e">
        <f>VLOOKUP(C4480,'Summation Index'!$A$2:$B$9956,2,FALSE)</f>
        <v>#N/A</v>
      </c>
      <c r="O4480" s="48"/>
      <c r="P4480" s="48"/>
    </row>
    <row r="4481" spans="1:16">
      <c r="A4481" s="11" t="e">
        <f t="shared" si="69"/>
        <v>#N/A</v>
      </c>
      <c r="B4481" s="11" t="e">
        <f>VLOOKUP(C4481,'Summation Index'!$A$2:$B$9956,2,FALSE)</f>
        <v>#N/A</v>
      </c>
      <c r="O4481" s="48"/>
      <c r="P4481" s="48"/>
    </row>
    <row r="4482" spans="1:16">
      <c r="A4482" s="11" t="e">
        <f t="shared" si="69"/>
        <v>#N/A</v>
      </c>
      <c r="B4482" s="11" t="e">
        <f>VLOOKUP(C4482,'Summation Index'!$A$2:$B$9956,2,FALSE)</f>
        <v>#N/A</v>
      </c>
      <c r="O4482" s="48"/>
      <c r="P4482" s="48"/>
    </row>
    <row r="4483" spans="1:16">
      <c r="A4483" s="11" t="e">
        <f t="shared" si="69"/>
        <v>#N/A</v>
      </c>
      <c r="B4483" s="11" t="e">
        <f>VLOOKUP(C4483,'Summation Index'!$A$2:$B$9956,2,FALSE)</f>
        <v>#N/A</v>
      </c>
      <c r="O4483" s="48"/>
      <c r="P4483" s="48"/>
    </row>
    <row r="4484" spans="1:16">
      <c r="A4484" s="11" t="e">
        <f t="shared" si="69"/>
        <v>#N/A</v>
      </c>
      <c r="B4484" s="11" t="e">
        <f>VLOOKUP(C4484,'Summation Index'!$A$2:$B$9956,2,FALSE)</f>
        <v>#N/A</v>
      </c>
      <c r="O4484" s="48"/>
      <c r="P4484" s="48"/>
    </row>
    <row r="4485" spans="1:16">
      <c r="A4485" s="11" t="e">
        <f t="shared" si="69"/>
        <v>#N/A</v>
      </c>
      <c r="B4485" s="11" t="e">
        <f>VLOOKUP(C4485,'Summation Index'!$A$2:$B$9956,2,FALSE)</f>
        <v>#N/A</v>
      </c>
      <c r="O4485" s="48"/>
      <c r="P4485" s="48"/>
    </row>
    <row r="4486" spans="1:16">
      <c r="A4486" s="11" t="e">
        <f t="shared" si="69"/>
        <v>#N/A</v>
      </c>
      <c r="B4486" s="11" t="e">
        <f>VLOOKUP(C4486,'Summation Index'!$A$2:$B$9956,2,FALSE)</f>
        <v>#N/A</v>
      </c>
      <c r="O4486" s="48"/>
      <c r="P4486" s="48"/>
    </row>
    <row r="4487" spans="1:16">
      <c r="A4487" s="11" t="e">
        <f t="shared" si="69"/>
        <v>#N/A</v>
      </c>
      <c r="B4487" s="11" t="e">
        <f>VLOOKUP(C4487,'Summation Index'!$A$2:$B$9956,2,FALSE)</f>
        <v>#N/A</v>
      </c>
      <c r="O4487" s="48"/>
      <c r="P4487" s="48"/>
    </row>
    <row r="4488" spans="1:16">
      <c r="A4488" s="11" t="e">
        <f t="shared" si="69"/>
        <v>#N/A</v>
      </c>
      <c r="B4488" s="11" t="e">
        <f>VLOOKUP(C4488,'Summation Index'!$A$2:$B$9956,2,FALSE)</f>
        <v>#N/A</v>
      </c>
      <c r="O4488" s="48"/>
      <c r="P4488" s="48"/>
    </row>
    <row r="4489" spans="1:16">
      <c r="A4489" s="11" t="e">
        <f t="shared" si="69"/>
        <v>#N/A</v>
      </c>
      <c r="B4489" s="11" t="e">
        <f>VLOOKUP(C4489,'Summation Index'!$A$2:$B$9956,2,FALSE)</f>
        <v>#N/A</v>
      </c>
      <c r="O4489" s="48"/>
      <c r="P4489" s="48"/>
    </row>
    <row r="4490" spans="1:16">
      <c r="A4490" s="11" t="e">
        <f t="shared" si="69"/>
        <v>#N/A</v>
      </c>
      <c r="B4490" s="11" t="e">
        <f>VLOOKUP(C4490,'Summation Index'!$A$2:$B$9956,2,FALSE)</f>
        <v>#N/A</v>
      </c>
      <c r="O4490" s="48"/>
      <c r="P4490" s="48"/>
    </row>
    <row r="4491" spans="1:16">
      <c r="A4491" s="11" t="e">
        <f t="shared" si="69"/>
        <v>#N/A</v>
      </c>
      <c r="B4491" s="11" t="e">
        <f>VLOOKUP(C4491,'Summation Index'!$A$2:$B$9956,2,FALSE)</f>
        <v>#N/A</v>
      </c>
      <c r="O4491" s="48"/>
      <c r="P4491" s="48"/>
    </row>
    <row r="4492" spans="1:16">
      <c r="A4492" s="11" t="e">
        <f t="shared" si="69"/>
        <v>#N/A</v>
      </c>
      <c r="B4492" s="11" t="e">
        <f>VLOOKUP(C4492,'Summation Index'!$A$2:$B$9956,2,FALSE)</f>
        <v>#N/A</v>
      </c>
      <c r="O4492" s="48"/>
      <c r="P4492" s="48"/>
    </row>
    <row r="4493" spans="1:16">
      <c r="A4493" s="11" t="e">
        <f t="shared" si="69"/>
        <v>#N/A</v>
      </c>
      <c r="B4493" s="11" t="e">
        <f>VLOOKUP(C4493,'Summation Index'!$A$2:$B$9956,2,FALSE)</f>
        <v>#N/A</v>
      </c>
      <c r="O4493" s="48"/>
      <c r="P4493" s="48"/>
    </row>
    <row r="4494" spans="1:16">
      <c r="A4494" s="11" t="e">
        <f t="shared" si="69"/>
        <v>#N/A</v>
      </c>
      <c r="B4494" s="11" t="e">
        <f>VLOOKUP(C4494,'Summation Index'!$A$2:$B$9956,2,FALSE)</f>
        <v>#N/A</v>
      </c>
      <c r="O4494" s="48"/>
      <c r="P4494" s="48"/>
    </row>
    <row r="4495" spans="1:16">
      <c r="A4495" s="11" t="e">
        <f t="shared" ref="A4495:A4558" si="70">B4495&amp;"&amp;"&amp;F4495</f>
        <v>#N/A</v>
      </c>
      <c r="B4495" s="11" t="e">
        <f>VLOOKUP(C4495,'Summation Index'!$A$2:$B$9956,2,FALSE)</f>
        <v>#N/A</v>
      </c>
      <c r="O4495" s="48"/>
      <c r="P4495" s="48"/>
    </row>
    <row r="4496" spans="1:16">
      <c r="A4496" s="11" t="e">
        <f t="shared" si="70"/>
        <v>#N/A</v>
      </c>
      <c r="B4496" s="11" t="e">
        <f>VLOOKUP(C4496,'Summation Index'!$A$2:$B$9956,2,FALSE)</f>
        <v>#N/A</v>
      </c>
      <c r="O4496" s="48"/>
      <c r="P4496" s="48"/>
    </row>
    <row r="4497" spans="1:16">
      <c r="A4497" s="11" t="e">
        <f t="shared" si="70"/>
        <v>#N/A</v>
      </c>
      <c r="B4497" s="11" t="e">
        <f>VLOOKUP(C4497,'Summation Index'!$A$2:$B$9956,2,FALSE)</f>
        <v>#N/A</v>
      </c>
      <c r="O4497" s="48"/>
      <c r="P4497" s="48"/>
    </row>
    <row r="4498" spans="1:16">
      <c r="A4498" s="11" t="e">
        <f t="shared" si="70"/>
        <v>#N/A</v>
      </c>
      <c r="B4498" s="11" t="e">
        <f>VLOOKUP(C4498,'Summation Index'!$A$2:$B$9956,2,FALSE)</f>
        <v>#N/A</v>
      </c>
      <c r="O4498" s="48"/>
      <c r="P4498" s="48"/>
    </row>
    <row r="4499" spans="1:16">
      <c r="A4499" s="11" t="e">
        <f t="shared" si="70"/>
        <v>#N/A</v>
      </c>
      <c r="B4499" s="11" t="e">
        <f>VLOOKUP(C4499,'Summation Index'!$A$2:$B$9956,2,FALSE)</f>
        <v>#N/A</v>
      </c>
      <c r="O4499" s="48"/>
      <c r="P4499" s="48"/>
    </row>
    <row r="4500" spans="1:16">
      <c r="A4500" s="11" t="e">
        <f t="shared" si="70"/>
        <v>#N/A</v>
      </c>
      <c r="B4500" s="11" t="e">
        <f>VLOOKUP(C4500,'Summation Index'!$A$2:$B$9956,2,FALSE)</f>
        <v>#N/A</v>
      </c>
      <c r="O4500" s="48"/>
      <c r="P4500" s="48"/>
    </row>
    <row r="4501" spans="1:16">
      <c r="A4501" s="11" t="e">
        <f t="shared" si="70"/>
        <v>#N/A</v>
      </c>
      <c r="B4501" s="11" t="e">
        <f>VLOOKUP(C4501,'Summation Index'!$A$2:$B$9956,2,FALSE)</f>
        <v>#N/A</v>
      </c>
      <c r="O4501" s="48"/>
      <c r="P4501" s="48"/>
    </row>
    <row r="4502" spans="1:16">
      <c r="A4502" s="11" t="e">
        <f t="shared" si="70"/>
        <v>#N/A</v>
      </c>
      <c r="B4502" s="11" t="e">
        <f>VLOOKUP(C4502,'Summation Index'!$A$2:$B$9956,2,FALSE)</f>
        <v>#N/A</v>
      </c>
      <c r="O4502" s="48"/>
      <c r="P4502" s="48"/>
    </row>
    <row r="4503" spans="1:16">
      <c r="A4503" s="11" t="e">
        <f t="shared" si="70"/>
        <v>#N/A</v>
      </c>
      <c r="B4503" s="11" t="e">
        <f>VLOOKUP(C4503,'Summation Index'!$A$2:$B$9956,2,FALSE)</f>
        <v>#N/A</v>
      </c>
      <c r="O4503" s="48"/>
      <c r="P4503" s="48"/>
    </row>
    <row r="4504" spans="1:16">
      <c r="A4504" s="11" t="e">
        <f t="shared" si="70"/>
        <v>#N/A</v>
      </c>
      <c r="B4504" s="11" t="e">
        <f>VLOOKUP(C4504,'Summation Index'!$A$2:$B$9956,2,FALSE)</f>
        <v>#N/A</v>
      </c>
      <c r="O4504" s="48"/>
      <c r="P4504" s="48"/>
    </row>
    <row r="4505" spans="1:16">
      <c r="A4505" s="11" t="e">
        <f t="shared" si="70"/>
        <v>#N/A</v>
      </c>
      <c r="B4505" s="11" t="e">
        <f>VLOOKUP(C4505,'Summation Index'!$A$2:$B$9956,2,FALSE)</f>
        <v>#N/A</v>
      </c>
      <c r="O4505" s="48"/>
      <c r="P4505" s="48"/>
    </row>
    <row r="4506" spans="1:16">
      <c r="A4506" s="11" t="e">
        <f t="shared" si="70"/>
        <v>#N/A</v>
      </c>
      <c r="B4506" s="11" t="e">
        <f>VLOOKUP(C4506,'Summation Index'!$A$2:$B$9956,2,FALSE)</f>
        <v>#N/A</v>
      </c>
      <c r="O4506" s="48"/>
      <c r="P4506" s="48"/>
    </row>
    <row r="4507" spans="1:16">
      <c r="A4507" s="11" t="e">
        <f t="shared" si="70"/>
        <v>#N/A</v>
      </c>
      <c r="B4507" s="11" t="e">
        <f>VLOOKUP(C4507,'Summation Index'!$A$2:$B$9956,2,FALSE)</f>
        <v>#N/A</v>
      </c>
      <c r="O4507" s="48"/>
      <c r="P4507" s="48"/>
    </row>
    <row r="4508" spans="1:16">
      <c r="A4508" s="11" t="e">
        <f t="shared" si="70"/>
        <v>#N/A</v>
      </c>
      <c r="B4508" s="11" t="e">
        <f>VLOOKUP(C4508,'Summation Index'!$A$2:$B$9956,2,FALSE)</f>
        <v>#N/A</v>
      </c>
      <c r="O4508" s="48"/>
      <c r="P4508" s="48"/>
    </row>
    <row r="4509" spans="1:16">
      <c r="A4509" s="11" t="e">
        <f t="shared" si="70"/>
        <v>#N/A</v>
      </c>
      <c r="B4509" s="11" t="e">
        <f>VLOOKUP(C4509,'Summation Index'!$A$2:$B$9956,2,FALSE)</f>
        <v>#N/A</v>
      </c>
      <c r="O4509" s="48"/>
      <c r="P4509" s="48"/>
    </row>
    <row r="4510" spans="1:16">
      <c r="A4510" s="11" t="e">
        <f t="shared" si="70"/>
        <v>#N/A</v>
      </c>
      <c r="B4510" s="11" t="e">
        <f>VLOOKUP(C4510,'Summation Index'!$A$2:$B$9956,2,FALSE)</f>
        <v>#N/A</v>
      </c>
      <c r="O4510" s="48"/>
      <c r="P4510" s="48"/>
    </row>
    <row r="4511" spans="1:16">
      <c r="A4511" s="11" t="e">
        <f t="shared" si="70"/>
        <v>#N/A</v>
      </c>
      <c r="B4511" s="11" t="e">
        <f>VLOOKUP(C4511,'Summation Index'!$A$2:$B$9956,2,FALSE)</f>
        <v>#N/A</v>
      </c>
      <c r="O4511" s="48"/>
      <c r="P4511" s="48"/>
    </row>
    <row r="4512" spans="1:16">
      <c r="A4512" s="11" t="e">
        <f t="shared" si="70"/>
        <v>#N/A</v>
      </c>
      <c r="B4512" s="11" t="e">
        <f>VLOOKUP(C4512,'Summation Index'!$A$2:$B$9956,2,FALSE)</f>
        <v>#N/A</v>
      </c>
      <c r="O4512" s="48"/>
      <c r="P4512" s="48"/>
    </row>
    <row r="4513" spans="1:16">
      <c r="A4513" s="11" t="e">
        <f t="shared" si="70"/>
        <v>#N/A</v>
      </c>
      <c r="B4513" s="11" t="e">
        <f>VLOOKUP(C4513,'Summation Index'!$A$2:$B$9956,2,FALSE)</f>
        <v>#N/A</v>
      </c>
      <c r="O4513" s="48"/>
      <c r="P4513" s="48"/>
    </row>
    <row r="4514" spans="1:16">
      <c r="A4514" s="11" t="e">
        <f t="shared" si="70"/>
        <v>#N/A</v>
      </c>
      <c r="B4514" s="11" t="e">
        <f>VLOOKUP(C4514,'Summation Index'!$A$2:$B$9956,2,FALSE)</f>
        <v>#N/A</v>
      </c>
      <c r="O4514" s="48"/>
      <c r="P4514" s="48"/>
    </row>
    <row r="4515" spans="1:16">
      <c r="A4515" s="11" t="e">
        <f t="shared" si="70"/>
        <v>#N/A</v>
      </c>
      <c r="B4515" s="11" t="e">
        <f>VLOOKUP(C4515,'Summation Index'!$A$2:$B$9956,2,FALSE)</f>
        <v>#N/A</v>
      </c>
      <c r="O4515" s="48"/>
      <c r="P4515" s="48"/>
    </row>
    <row r="4516" spans="1:16">
      <c r="A4516" s="11" t="e">
        <f t="shared" si="70"/>
        <v>#N/A</v>
      </c>
      <c r="B4516" s="11" t="e">
        <f>VLOOKUP(C4516,'Summation Index'!$A$2:$B$9956,2,FALSE)</f>
        <v>#N/A</v>
      </c>
      <c r="O4516" s="48"/>
      <c r="P4516" s="48"/>
    </row>
    <row r="4517" spans="1:16">
      <c r="A4517" s="11" t="e">
        <f t="shared" si="70"/>
        <v>#N/A</v>
      </c>
      <c r="B4517" s="11" t="e">
        <f>VLOOKUP(C4517,'Summation Index'!$A$2:$B$9956,2,FALSE)</f>
        <v>#N/A</v>
      </c>
      <c r="O4517" s="48"/>
      <c r="P4517" s="48"/>
    </row>
    <row r="4518" spans="1:16">
      <c r="A4518" s="11" t="e">
        <f t="shared" si="70"/>
        <v>#N/A</v>
      </c>
      <c r="B4518" s="11" t="e">
        <f>VLOOKUP(C4518,'Summation Index'!$A$2:$B$9956,2,FALSE)</f>
        <v>#N/A</v>
      </c>
      <c r="O4518" s="48"/>
      <c r="P4518" s="48"/>
    </row>
    <row r="4519" spans="1:16">
      <c r="A4519" s="11" t="e">
        <f t="shared" si="70"/>
        <v>#N/A</v>
      </c>
      <c r="B4519" s="11" t="e">
        <f>VLOOKUP(C4519,'Summation Index'!$A$2:$B$9956,2,FALSE)</f>
        <v>#N/A</v>
      </c>
      <c r="O4519" s="48"/>
      <c r="P4519" s="48"/>
    </row>
    <row r="4520" spans="1:16">
      <c r="A4520" s="11" t="e">
        <f t="shared" si="70"/>
        <v>#N/A</v>
      </c>
      <c r="B4520" s="11" t="e">
        <f>VLOOKUP(C4520,'Summation Index'!$A$2:$B$9956,2,FALSE)</f>
        <v>#N/A</v>
      </c>
      <c r="O4520" s="48"/>
      <c r="P4520" s="48"/>
    </row>
    <row r="4521" spans="1:16">
      <c r="A4521" s="11" t="e">
        <f t="shared" si="70"/>
        <v>#N/A</v>
      </c>
      <c r="B4521" s="11" t="e">
        <f>VLOOKUP(C4521,'Summation Index'!$A$2:$B$9956,2,FALSE)</f>
        <v>#N/A</v>
      </c>
      <c r="O4521" s="48"/>
      <c r="P4521" s="48"/>
    </row>
    <row r="4522" spans="1:16">
      <c r="A4522" s="11" t="e">
        <f t="shared" si="70"/>
        <v>#N/A</v>
      </c>
      <c r="B4522" s="11" t="e">
        <f>VLOOKUP(C4522,'Summation Index'!$A$2:$B$9956,2,FALSE)</f>
        <v>#N/A</v>
      </c>
      <c r="O4522" s="48"/>
      <c r="P4522" s="48"/>
    </row>
    <row r="4523" spans="1:16">
      <c r="A4523" s="11" t="e">
        <f t="shared" si="70"/>
        <v>#N/A</v>
      </c>
      <c r="B4523" s="11" t="e">
        <f>VLOOKUP(C4523,'Summation Index'!$A$2:$B$9956,2,FALSE)</f>
        <v>#N/A</v>
      </c>
      <c r="O4523" s="48"/>
      <c r="P4523" s="48"/>
    </row>
    <row r="4524" spans="1:16">
      <c r="A4524" s="11" t="e">
        <f t="shared" si="70"/>
        <v>#N/A</v>
      </c>
      <c r="B4524" s="11" t="e">
        <f>VLOOKUP(C4524,'Summation Index'!$A$2:$B$9956,2,FALSE)</f>
        <v>#N/A</v>
      </c>
      <c r="O4524" s="48"/>
      <c r="P4524" s="48"/>
    </row>
    <row r="4525" spans="1:16">
      <c r="A4525" s="11" t="e">
        <f t="shared" si="70"/>
        <v>#N/A</v>
      </c>
      <c r="B4525" s="11" t="e">
        <f>VLOOKUP(C4525,'Summation Index'!$A$2:$B$9956,2,FALSE)</f>
        <v>#N/A</v>
      </c>
      <c r="O4525" s="48"/>
      <c r="P4525" s="48"/>
    </row>
    <row r="4526" spans="1:16">
      <c r="A4526" s="11" t="e">
        <f t="shared" si="70"/>
        <v>#N/A</v>
      </c>
      <c r="B4526" s="11" t="e">
        <f>VLOOKUP(C4526,'Summation Index'!$A$2:$B$9956,2,FALSE)</f>
        <v>#N/A</v>
      </c>
      <c r="O4526" s="48"/>
      <c r="P4526" s="48"/>
    </row>
    <row r="4527" spans="1:16">
      <c r="A4527" s="11" t="e">
        <f t="shared" si="70"/>
        <v>#N/A</v>
      </c>
      <c r="B4527" s="11" t="e">
        <f>VLOOKUP(C4527,'Summation Index'!$A$2:$B$9956,2,FALSE)</f>
        <v>#N/A</v>
      </c>
      <c r="O4527" s="48"/>
      <c r="P4527" s="48"/>
    </row>
    <row r="4528" spans="1:16">
      <c r="A4528" s="11" t="e">
        <f t="shared" si="70"/>
        <v>#N/A</v>
      </c>
      <c r="B4528" s="11" t="e">
        <f>VLOOKUP(C4528,'Summation Index'!$A$2:$B$9956,2,FALSE)</f>
        <v>#N/A</v>
      </c>
      <c r="O4528" s="48"/>
      <c r="P4528" s="48"/>
    </row>
    <row r="4529" spans="1:16">
      <c r="A4529" s="11" t="e">
        <f t="shared" si="70"/>
        <v>#N/A</v>
      </c>
      <c r="B4529" s="11" t="e">
        <f>VLOOKUP(C4529,'Summation Index'!$A$2:$B$9956,2,FALSE)</f>
        <v>#N/A</v>
      </c>
      <c r="O4529" s="48"/>
      <c r="P4529" s="48"/>
    </row>
    <row r="4530" spans="1:16">
      <c r="A4530" s="11" t="e">
        <f t="shared" si="70"/>
        <v>#N/A</v>
      </c>
      <c r="B4530" s="11" t="e">
        <f>VLOOKUP(C4530,'Summation Index'!$A$2:$B$9956,2,FALSE)</f>
        <v>#N/A</v>
      </c>
      <c r="O4530" s="48"/>
      <c r="P4530" s="48"/>
    </row>
    <row r="4531" spans="1:16">
      <c r="A4531" s="11" t="e">
        <f t="shared" si="70"/>
        <v>#N/A</v>
      </c>
      <c r="B4531" s="11" t="e">
        <f>VLOOKUP(C4531,'Summation Index'!$A$2:$B$9956,2,FALSE)</f>
        <v>#N/A</v>
      </c>
      <c r="O4531" s="48"/>
      <c r="P4531" s="48"/>
    </row>
    <row r="4532" spans="1:16">
      <c r="A4532" s="11" t="e">
        <f t="shared" si="70"/>
        <v>#N/A</v>
      </c>
      <c r="B4532" s="11" t="e">
        <f>VLOOKUP(C4532,'Summation Index'!$A$2:$B$9956,2,FALSE)</f>
        <v>#N/A</v>
      </c>
      <c r="O4532" s="48"/>
      <c r="P4532" s="48"/>
    </row>
    <row r="4533" spans="1:16">
      <c r="A4533" s="11" t="e">
        <f t="shared" si="70"/>
        <v>#N/A</v>
      </c>
      <c r="B4533" s="11" t="e">
        <f>VLOOKUP(C4533,'Summation Index'!$A$2:$B$9956,2,FALSE)</f>
        <v>#N/A</v>
      </c>
      <c r="O4533" s="48"/>
      <c r="P4533" s="48"/>
    </row>
    <row r="4534" spans="1:16">
      <c r="A4534" s="11" t="e">
        <f t="shared" si="70"/>
        <v>#N/A</v>
      </c>
      <c r="B4534" s="11" t="e">
        <f>VLOOKUP(C4534,'Summation Index'!$A$2:$B$9956,2,FALSE)</f>
        <v>#N/A</v>
      </c>
      <c r="O4534" s="48"/>
      <c r="P4534" s="48"/>
    </row>
    <row r="4535" spans="1:16">
      <c r="A4535" s="11" t="e">
        <f t="shared" si="70"/>
        <v>#N/A</v>
      </c>
      <c r="B4535" s="11" t="e">
        <f>VLOOKUP(C4535,'Summation Index'!$A$2:$B$9956,2,FALSE)</f>
        <v>#N/A</v>
      </c>
      <c r="O4535" s="48"/>
      <c r="P4535" s="48"/>
    </row>
    <row r="4536" spans="1:16">
      <c r="A4536" s="11" t="e">
        <f t="shared" si="70"/>
        <v>#N/A</v>
      </c>
      <c r="B4536" s="11" t="e">
        <f>VLOOKUP(C4536,'Summation Index'!$A$2:$B$9956,2,FALSE)</f>
        <v>#N/A</v>
      </c>
      <c r="O4536" s="48"/>
      <c r="P4536" s="48"/>
    </row>
    <row r="4537" spans="1:16">
      <c r="A4537" s="11" t="e">
        <f t="shared" si="70"/>
        <v>#N/A</v>
      </c>
      <c r="B4537" s="11" t="e">
        <f>VLOOKUP(C4537,'Summation Index'!$A$2:$B$9956,2,FALSE)</f>
        <v>#N/A</v>
      </c>
      <c r="O4537" s="48"/>
      <c r="P4537" s="48"/>
    </row>
    <row r="4538" spans="1:16">
      <c r="A4538" s="11" t="e">
        <f t="shared" si="70"/>
        <v>#N/A</v>
      </c>
      <c r="B4538" s="11" t="e">
        <f>VLOOKUP(C4538,'Summation Index'!$A$2:$B$9956,2,FALSE)</f>
        <v>#N/A</v>
      </c>
      <c r="O4538" s="48"/>
      <c r="P4538" s="48"/>
    </row>
    <row r="4539" spans="1:16">
      <c r="A4539" s="11" t="e">
        <f t="shared" si="70"/>
        <v>#N/A</v>
      </c>
      <c r="B4539" s="11" t="e">
        <f>VLOOKUP(C4539,'Summation Index'!$A$2:$B$9956,2,FALSE)</f>
        <v>#N/A</v>
      </c>
      <c r="O4539" s="48"/>
      <c r="P4539" s="48"/>
    </row>
    <row r="4540" spans="1:16">
      <c r="A4540" s="11" t="e">
        <f t="shared" si="70"/>
        <v>#N/A</v>
      </c>
      <c r="B4540" s="11" t="e">
        <f>VLOOKUP(C4540,'Summation Index'!$A$2:$B$9956,2,FALSE)</f>
        <v>#N/A</v>
      </c>
      <c r="O4540" s="48"/>
      <c r="P4540" s="48"/>
    </row>
    <row r="4541" spans="1:16">
      <c r="A4541" s="11" t="e">
        <f t="shared" si="70"/>
        <v>#N/A</v>
      </c>
      <c r="B4541" s="11" t="e">
        <f>VLOOKUP(C4541,'Summation Index'!$A$2:$B$9956,2,FALSE)</f>
        <v>#N/A</v>
      </c>
      <c r="O4541" s="48"/>
      <c r="P4541" s="48"/>
    </row>
    <row r="4542" spans="1:16">
      <c r="A4542" s="11" t="e">
        <f t="shared" si="70"/>
        <v>#N/A</v>
      </c>
      <c r="B4542" s="11" t="e">
        <f>VLOOKUP(C4542,'Summation Index'!$A$2:$B$9956,2,FALSE)</f>
        <v>#N/A</v>
      </c>
      <c r="O4542" s="48"/>
      <c r="P4542" s="48"/>
    </row>
    <row r="4543" spans="1:16">
      <c r="A4543" s="11" t="e">
        <f t="shared" si="70"/>
        <v>#N/A</v>
      </c>
      <c r="B4543" s="11" t="e">
        <f>VLOOKUP(C4543,'Summation Index'!$A$2:$B$9956,2,FALSE)</f>
        <v>#N/A</v>
      </c>
      <c r="O4543" s="48"/>
      <c r="P4543" s="48"/>
    </row>
    <row r="4544" spans="1:16">
      <c r="A4544" s="11" t="e">
        <f t="shared" si="70"/>
        <v>#N/A</v>
      </c>
      <c r="B4544" s="11" t="e">
        <f>VLOOKUP(C4544,'Summation Index'!$A$2:$B$9956,2,FALSE)</f>
        <v>#N/A</v>
      </c>
      <c r="O4544" s="48"/>
      <c r="P4544" s="48"/>
    </row>
    <row r="4545" spans="1:16">
      <c r="A4545" s="11" t="e">
        <f t="shared" si="70"/>
        <v>#N/A</v>
      </c>
      <c r="B4545" s="11" t="e">
        <f>VLOOKUP(C4545,'Summation Index'!$A$2:$B$9956,2,FALSE)</f>
        <v>#N/A</v>
      </c>
      <c r="O4545" s="48"/>
      <c r="P4545" s="48"/>
    </row>
    <row r="4546" spans="1:16">
      <c r="A4546" s="11" t="e">
        <f t="shared" si="70"/>
        <v>#N/A</v>
      </c>
      <c r="B4546" s="11" t="e">
        <f>VLOOKUP(C4546,'Summation Index'!$A$2:$B$9956,2,FALSE)</f>
        <v>#N/A</v>
      </c>
      <c r="O4546" s="48"/>
      <c r="P4546" s="48"/>
    </row>
    <row r="4547" spans="1:16">
      <c r="A4547" s="11" t="e">
        <f t="shared" si="70"/>
        <v>#N/A</v>
      </c>
      <c r="B4547" s="11" t="e">
        <f>VLOOKUP(C4547,'Summation Index'!$A$2:$B$9956,2,FALSE)</f>
        <v>#N/A</v>
      </c>
      <c r="O4547" s="48"/>
      <c r="P4547" s="48"/>
    </row>
    <row r="4548" spans="1:16">
      <c r="A4548" s="11" t="e">
        <f t="shared" si="70"/>
        <v>#N/A</v>
      </c>
      <c r="B4548" s="11" t="e">
        <f>VLOOKUP(C4548,'Summation Index'!$A$2:$B$9956,2,FALSE)</f>
        <v>#N/A</v>
      </c>
      <c r="O4548" s="48"/>
      <c r="P4548" s="48"/>
    </row>
    <row r="4549" spans="1:16">
      <c r="A4549" s="11" t="e">
        <f t="shared" si="70"/>
        <v>#N/A</v>
      </c>
      <c r="B4549" s="11" t="e">
        <f>VLOOKUP(C4549,'Summation Index'!$A$2:$B$9956,2,FALSE)</f>
        <v>#N/A</v>
      </c>
      <c r="O4549" s="48"/>
      <c r="P4549" s="48"/>
    </row>
    <row r="4550" spans="1:16">
      <c r="A4550" s="11" t="e">
        <f t="shared" si="70"/>
        <v>#N/A</v>
      </c>
      <c r="B4550" s="11" t="e">
        <f>VLOOKUP(C4550,'Summation Index'!$A$2:$B$9956,2,FALSE)</f>
        <v>#N/A</v>
      </c>
      <c r="O4550" s="48"/>
      <c r="P4550" s="48"/>
    </row>
    <row r="4551" spans="1:16">
      <c r="A4551" s="11" t="e">
        <f t="shared" si="70"/>
        <v>#N/A</v>
      </c>
      <c r="B4551" s="11" t="e">
        <f>VLOOKUP(C4551,'Summation Index'!$A$2:$B$9956,2,FALSE)</f>
        <v>#N/A</v>
      </c>
      <c r="O4551" s="48"/>
      <c r="P4551" s="48"/>
    </row>
    <row r="4552" spans="1:16">
      <c r="A4552" s="11" t="e">
        <f t="shared" si="70"/>
        <v>#N/A</v>
      </c>
      <c r="B4552" s="11" t="e">
        <f>VLOOKUP(C4552,'Summation Index'!$A$2:$B$9956,2,FALSE)</f>
        <v>#N/A</v>
      </c>
      <c r="O4552" s="48"/>
      <c r="P4552" s="48"/>
    </row>
    <row r="4553" spans="1:16">
      <c r="A4553" s="11" t="e">
        <f t="shared" si="70"/>
        <v>#N/A</v>
      </c>
      <c r="B4553" s="11" t="e">
        <f>VLOOKUP(C4553,'Summation Index'!$A$2:$B$9956,2,FALSE)</f>
        <v>#N/A</v>
      </c>
      <c r="O4553" s="48"/>
      <c r="P4553" s="48"/>
    </row>
    <row r="4554" spans="1:16">
      <c r="A4554" s="11" t="e">
        <f t="shared" si="70"/>
        <v>#N/A</v>
      </c>
      <c r="B4554" s="11" t="e">
        <f>VLOOKUP(C4554,'Summation Index'!$A$2:$B$9956,2,FALSE)</f>
        <v>#N/A</v>
      </c>
      <c r="O4554" s="48"/>
      <c r="P4554" s="48"/>
    </row>
    <row r="4555" spans="1:16">
      <c r="A4555" s="11" t="e">
        <f t="shared" si="70"/>
        <v>#N/A</v>
      </c>
      <c r="B4555" s="11" t="e">
        <f>VLOOKUP(C4555,'Summation Index'!$A$2:$B$9956,2,FALSE)</f>
        <v>#N/A</v>
      </c>
      <c r="O4555" s="48"/>
      <c r="P4555" s="48"/>
    </row>
    <row r="4556" spans="1:16">
      <c r="A4556" s="11" t="e">
        <f t="shared" si="70"/>
        <v>#N/A</v>
      </c>
      <c r="B4556" s="11" t="e">
        <f>VLOOKUP(C4556,'Summation Index'!$A$2:$B$9956,2,FALSE)</f>
        <v>#N/A</v>
      </c>
      <c r="O4556" s="48"/>
      <c r="P4556" s="48"/>
    </row>
    <row r="4557" spans="1:16">
      <c r="A4557" s="11" t="e">
        <f t="shared" si="70"/>
        <v>#N/A</v>
      </c>
      <c r="B4557" s="11" t="e">
        <f>VLOOKUP(C4557,'Summation Index'!$A$2:$B$9956,2,FALSE)</f>
        <v>#N/A</v>
      </c>
      <c r="O4557" s="48"/>
      <c r="P4557" s="48"/>
    </row>
    <row r="4558" spans="1:16">
      <c r="A4558" s="11" t="e">
        <f t="shared" si="70"/>
        <v>#N/A</v>
      </c>
      <c r="B4558" s="11" t="e">
        <f>VLOOKUP(C4558,'Summation Index'!$A$2:$B$9956,2,FALSE)</f>
        <v>#N/A</v>
      </c>
      <c r="O4558" s="48"/>
      <c r="P4558" s="48"/>
    </row>
    <row r="4559" spans="1:16">
      <c r="A4559" s="11" t="e">
        <f t="shared" ref="A4559:A4622" si="71">B4559&amp;"&amp;"&amp;F4559</f>
        <v>#N/A</v>
      </c>
      <c r="B4559" s="11" t="e">
        <f>VLOOKUP(C4559,'Summation Index'!$A$2:$B$9956,2,FALSE)</f>
        <v>#N/A</v>
      </c>
      <c r="O4559" s="48"/>
      <c r="P4559" s="48"/>
    </row>
    <row r="4560" spans="1:16">
      <c r="A4560" s="11" t="e">
        <f t="shared" si="71"/>
        <v>#N/A</v>
      </c>
      <c r="B4560" s="11" t="e">
        <f>VLOOKUP(C4560,'Summation Index'!$A$2:$B$9956,2,FALSE)</f>
        <v>#N/A</v>
      </c>
      <c r="O4560" s="48"/>
      <c r="P4560" s="48"/>
    </row>
    <row r="4561" spans="1:16">
      <c r="A4561" s="11" t="e">
        <f t="shared" si="71"/>
        <v>#N/A</v>
      </c>
      <c r="B4561" s="11" t="e">
        <f>VLOOKUP(C4561,'Summation Index'!$A$2:$B$9956,2,FALSE)</f>
        <v>#N/A</v>
      </c>
      <c r="O4561" s="48"/>
      <c r="P4561" s="48"/>
    </row>
    <row r="4562" spans="1:16">
      <c r="A4562" s="11" t="e">
        <f t="shared" si="71"/>
        <v>#N/A</v>
      </c>
      <c r="B4562" s="11" t="e">
        <f>VLOOKUP(C4562,'Summation Index'!$A$2:$B$9956,2,FALSE)</f>
        <v>#N/A</v>
      </c>
      <c r="O4562" s="48"/>
      <c r="P4562" s="48"/>
    </row>
    <row r="4563" spans="1:16">
      <c r="A4563" s="11" t="e">
        <f t="shared" si="71"/>
        <v>#N/A</v>
      </c>
      <c r="B4563" s="11" t="e">
        <f>VLOOKUP(C4563,'Summation Index'!$A$2:$B$9956,2,FALSE)</f>
        <v>#N/A</v>
      </c>
      <c r="O4563" s="48"/>
      <c r="P4563" s="48"/>
    </row>
    <row r="4564" spans="1:16">
      <c r="A4564" s="11" t="e">
        <f t="shared" si="71"/>
        <v>#N/A</v>
      </c>
      <c r="B4564" s="11" t="e">
        <f>VLOOKUP(C4564,'Summation Index'!$A$2:$B$9956,2,FALSE)</f>
        <v>#N/A</v>
      </c>
      <c r="O4564" s="48"/>
      <c r="P4564" s="48"/>
    </row>
    <row r="4565" spans="1:16">
      <c r="A4565" s="11" t="e">
        <f t="shared" si="71"/>
        <v>#N/A</v>
      </c>
      <c r="B4565" s="11" t="e">
        <f>VLOOKUP(C4565,'Summation Index'!$A$2:$B$9956,2,FALSE)</f>
        <v>#N/A</v>
      </c>
      <c r="O4565" s="48"/>
      <c r="P4565" s="48"/>
    </row>
    <row r="4566" spans="1:16">
      <c r="A4566" s="11" t="e">
        <f t="shared" si="71"/>
        <v>#N/A</v>
      </c>
      <c r="B4566" s="11" t="e">
        <f>VLOOKUP(C4566,'Summation Index'!$A$2:$B$9956,2,FALSE)</f>
        <v>#N/A</v>
      </c>
      <c r="O4566" s="48"/>
      <c r="P4566" s="48"/>
    </row>
    <row r="4567" spans="1:16">
      <c r="A4567" s="11" t="e">
        <f t="shared" si="71"/>
        <v>#N/A</v>
      </c>
      <c r="B4567" s="11" t="e">
        <f>VLOOKUP(C4567,'Summation Index'!$A$2:$B$9956,2,FALSE)</f>
        <v>#N/A</v>
      </c>
      <c r="O4567" s="48"/>
      <c r="P4567" s="48"/>
    </row>
    <row r="4568" spans="1:16">
      <c r="A4568" s="11" t="e">
        <f t="shared" si="71"/>
        <v>#N/A</v>
      </c>
      <c r="B4568" s="11" t="e">
        <f>VLOOKUP(C4568,'Summation Index'!$A$2:$B$9956,2,FALSE)</f>
        <v>#N/A</v>
      </c>
      <c r="O4568" s="48"/>
      <c r="P4568" s="48"/>
    </row>
    <row r="4569" spans="1:16">
      <c r="A4569" s="11" t="e">
        <f t="shared" si="71"/>
        <v>#N/A</v>
      </c>
      <c r="B4569" s="11" t="e">
        <f>VLOOKUP(C4569,'Summation Index'!$A$2:$B$9956,2,FALSE)</f>
        <v>#N/A</v>
      </c>
      <c r="O4569" s="48"/>
      <c r="P4569" s="48"/>
    </row>
    <row r="4570" spans="1:16">
      <c r="A4570" s="11" t="e">
        <f t="shared" si="71"/>
        <v>#N/A</v>
      </c>
      <c r="B4570" s="11" t="e">
        <f>VLOOKUP(C4570,'Summation Index'!$A$2:$B$9956,2,FALSE)</f>
        <v>#N/A</v>
      </c>
      <c r="O4570" s="48"/>
      <c r="P4570" s="48"/>
    </row>
    <row r="4571" spans="1:16">
      <c r="A4571" s="11" t="e">
        <f t="shared" si="71"/>
        <v>#N/A</v>
      </c>
      <c r="B4571" s="11" t="e">
        <f>VLOOKUP(C4571,'Summation Index'!$A$2:$B$9956,2,FALSE)</f>
        <v>#N/A</v>
      </c>
      <c r="O4571" s="48"/>
      <c r="P4571" s="48"/>
    </row>
    <row r="4572" spans="1:16">
      <c r="A4572" s="11" t="e">
        <f t="shared" si="71"/>
        <v>#N/A</v>
      </c>
      <c r="B4572" s="11" t="e">
        <f>VLOOKUP(C4572,'Summation Index'!$A$2:$B$9956,2,FALSE)</f>
        <v>#N/A</v>
      </c>
      <c r="O4572" s="48"/>
      <c r="P4572" s="48"/>
    </row>
    <row r="4573" spans="1:16">
      <c r="A4573" s="11" t="e">
        <f t="shared" si="71"/>
        <v>#N/A</v>
      </c>
      <c r="B4573" s="11" t="e">
        <f>VLOOKUP(C4573,'Summation Index'!$A$2:$B$9956,2,FALSE)</f>
        <v>#N/A</v>
      </c>
      <c r="O4573" s="48"/>
      <c r="P4573" s="48"/>
    </row>
    <row r="4574" spans="1:16">
      <c r="A4574" s="11" t="e">
        <f t="shared" si="71"/>
        <v>#N/A</v>
      </c>
      <c r="B4574" s="11" t="e">
        <f>VLOOKUP(C4574,'Summation Index'!$A$2:$B$9956,2,FALSE)</f>
        <v>#N/A</v>
      </c>
      <c r="O4574" s="48"/>
      <c r="P4574" s="48"/>
    </row>
    <row r="4575" spans="1:16">
      <c r="A4575" s="11" t="e">
        <f t="shared" si="71"/>
        <v>#N/A</v>
      </c>
      <c r="B4575" s="11" t="e">
        <f>VLOOKUP(C4575,'Summation Index'!$A$2:$B$9956,2,FALSE)</f>
        <v>#N/A</v>
      </c>
      <c r="O4575" s="48"/>
      <c r="P4575" s="48"/>
    </row>
    <row r="4576" spans="1:16">
      <c r="A4576" s="11" t="e">
        <f t="shared" si="71"/>
        <v>#N/A</v>
      </c>
      <c r="B4576" s="11" t="e">
        <f>VLOOKUP(C4576,'Summation Index'!$A$2:$B$9956,2,FALSE)</f>
        <v>#N/A</v>
      </c>
      <c r="O4576" s="48"/>
      <c r="P4576" s="48"/>
    </row>
    <row r="4577" spans="1:16">
      <c r="A4577" s="11" t="e">
        <f t="shared" si="71"/>
        <v>#N/A</v>
      </c>
      <c r="B4577" s="11" t="e">
        <f>VLOOKUP(C4577,'Summation Index'!$A$2:$B$9956,2,FALSE)</f>
        <v>#N/A</v>
      </c>
      <c r="O4577" s="48"/>
      <c r="P4577" s="48"/>
    </row>
    <row r="4578" spans="1:16">
      <c r="A4578" s="11" t="e">
        <f t="shared" si="71"/>
        <v>#N/A</v>
      </c>
      <c r="B4578" s="11" t="e">
        <f>VLOOKUP(C4578,'Summation Index'!$A$2:$B$9956,2,FALSE)</f>
        <v>#N/A</v>
      </c>
      <c r="O4578" s="48"/>
      <c r="P4578" s="48"/>
    </row>
    <row r="4579" spans="1:16">
      <c r="A4579" s="11" t="e">
        <f t="shared" si="71"/>
        <v>#N/A</v>
      </c>
      <c r="B4579" s="11" t="e">
        <f>VLOOKUP(C4579,'Summation Index'!$A$2:$B$9956,2,FALSE)</f>
        <v>#N/A</v>
      </c>
      <c r="O4579" s="48"/>
      <c r="P4579" s="48"/>
    </row>
    <row r="4580" spans="1:16">
      <c r="A4580" s="11" t="e">
        <f t="shared" si="71"/>
        <v>#N/A</v>
      </c>
      <c r="B4580" s="11" t="e">
        <f>VLOOKUP(C4580,'Summation Index'!$A$2:$B$9956,2,FALSE)</f>
        <v>#N/A</v>
      </c>
      <c r="O4580" s="48"/>
      <c r="P4580" s="48"/>
    </row>
    <row r="4581" spans="1:16">
      <c r="A4581" s="11" t="e">
        <f t="shared" si="71"/>
        <v>#N/A</v>
      </c>
      <c r="B4581" s="11" t="e">
        <f>VLOOKUP(C4581,'Summation Index'!$A$2:$B$9956,2,FALSE)</f>
        <v>#N/A</v>
      </c>
      <c r="O4581" s="48"/>
      <c r="P4581" s="48"/>
    </row>
    <row r="4582" spans="1:16">
      <c r="A4582" s="11" t="e">
        <f t="shared" si="71"/>
        <v>#N/A</v>
      </c>
      <c r="B4582" s="11" t="e">
        <f>VLOOKUP(C4582,'Summation Index'!$A$2:$B$9956,2,FALSE)</f>
        <v>#N/A</v>
      </c>
      <c r="O4582" s="48"/>
      <c r="P4582" s="48"/>
    </row>
    <row r="4583" spans="1:16">
      <c r="A4583" s="11" t="e">
        <f t="shared" si="71"/>
        <v>#N/A</v>
      </c>
      <c r="B4583" s="11" t="e">
        <f>VLOOKUP(C4583,'Summation Index'!$A$2:$B$9956,2,FALSE)</f>
        <v>#N/A</v>
      </c>
      <c r="O4583" s="48"/>
      <c r="P4583" s="48"/>
    </row>
    <row r="4584" spans="1:16">
      <c r="A4584" s="11" t="e">
        <f t="shared" si="71"/>
        <v>#N/A</v>
      </c>
      <c r="B4584" s="11" t="e">
        <f>VLOOKUP(C4584,'Summation Index'!$A$2:$B$9956,2,FALSE)</f>
        <v>#N/A</v>
      </c>
      <c r="O4584" s="48"/>
      <c r="P4584" s="48"/>
    </row>
    <row r="4585" spans="1:16">
      <c r="A4585" s="11" t="e">
        <f t="shared" si="71"/>
        <v>#N/A</v>
      </c>
      <c r="B4585" s="11" t="e">
        <f>VLOOKUP(C4585,'Summation Index'!$A$2:$B$9956,2,FALSE)</f>
        <v>#N/A</v>
      </c>
      <c r="O4585" s="48"/>
      <c r="P4585" s="48"/>
    </row>
    <row r="4586" spans="1:16">
      <c r="A4586" s="11" t="e">
        <f t="shared" si="71"/>
        <v>#N/A</v>
      </c>
      <c r="B4586" s="11" t="e">
        <f>VLOOKUP(C4586,'Summation Index'!$A$2:$B$9956,2,FALSE)</f>
        <v>#N/A</v>
      </c>
      <c r="O4586" s="48"/>
      <c r="P4586" s="48"/>
    </row>
    <row r="4587" spans="1:16">
      <c r="A4587" s="11" t="e">
        <f t="shared" si="71"/>
        <v>#N/A</v>
      </c>
      <c r="B4587" s="11" t="e">
        <f>VLOOKUP(C4587,'Summation Index'!$A$2:$B$9956,2,FALSE)</f>
        <v>#N/A</v>
      </c>
      <c r="O4587" s="48"/>
      <c r="P4587" s="48"/>
    </row>
    <row r="4588" spans="1:16">
      <c r="A4588" s="11" t="e">
        <f t="shared" si="71"/>
        <v>#N/A</v>
      </c>
      <c r="B4588" s="11" t="e">
        <f>VLOOKUP(C4588,'Summation Index'!$A$2:$B$9956,2,FALSE)</f>
        <v>#N/A</v>
      </c>
      <c r="O4588" s="48"/>
      <c r="P4588" s="48"/>
    </row>
    <row r="4589" spans="1:16">
      <c r="A4589" s="11" t="e">
        <f t="shared" si="71"/>
        <v>#N/A</v>
      </c>
      <c r="B4589" s="11" t="e">
        <f>VLOOKUP(C4589,'Summation Index'!$A$2:$B$9956,2,FALSE)</f>
        <v>#N/A</v>
      </c>
      <c r="O4589" s="48"/>
      <c r="P4589" s="48"/>
    </row>
    <row r="4590" spans="1:16">
      <c r="A4590" s="11" t="e">
        <f t="shared" si="71"/>
        <v>#N/A</v>
      </c>
      <c r="B4590" s="11" t="e">
        <f>VLOOKUP(C4590,'Summation Index'!$A$2:$B$9956,2,FALSE)</f>
        <v>#N/A</v>
      </c>
      <c r="O4590" s="48"/>
      <c r="P4590" s="48"/>
    </row>
    <row r="4591" spans="1:16">
      <c r="A4591" s="11" t="e">
        <f t="shared" si="71"/>
        <v>#N/A</v>
      </c>
      <c r="B4591" s="11" t="e">
        <f>VLOOKUP(C4591,'Summation Index'!$A$2:$B$9956,2,FALSE)</f>
        <v>#N/A</v>
      </c>
      <c r="O4591" s="48"/>
      <c r="P4591" s="48"/>
    </row>
    <row r="4592" spans="1:16">
      <c r="A4592" s="11" t="e">
        <f t="shared" si="71"/>
        <v>#N/A</v>
      </c>
      <c r="B4592" s="11" t="e">
        <f>VLOOKUP(C4592,'Summation Index'!$A$2:$B$9956,2,FALSE)</f>
        <v>#N/A</v>
      </c>
      <c r="O4592" s="48"/>
      <c r="P4592" s="48"/>
    </row>
    <row r="4593" spans="1:16">
      <c r="A4593" s="11" t="e">
        <f t="shared" si="71"/>
        <v>#N/A</v>
      </c>
      <c r="B4593" s="11" t="e">
        <f>VLOOKUP(C4593,'Summation Index'!$A$2:$B$9956,2,FALSE)</f>
        <v>#N/A</v>
      </c>
      <c r="O4593" s="48"/>
      <c r="P4593" s="48"/>
    </row>
    <row r="4594" spans="1:16">
      <c r="A4594" s="11" t="e">
        <f t="shared" si="71"/>
        <v>#N/A</v>
      </c>
      <c r="B4594" s="11" t="e">
        <f>VLOOKUP(C4594,'Summation Index'!$A$2:$B$9956,2,FALSE)</f>
        <v>#N/A</v>
      </c>
      <c r="O4594" s="48"/>
      <c r="P4594" s="48"/>
    </row>
    <row r="4595" spans="1:16">
      <c r="A4595" s="11" t="e">
        <f t="shared" si="71"/>
        <v>#N/A</v>
      </c>
      <c r="B4595" s="11" t="e">
        <f>VLOOKUP(C4595,'Summation Index'!$A$2:$B$9956,2,FALSE)</f>
        <v>#N/A</v>
      </c>
      <c r="O4595" s="48"/>
      <c r="P4595" s="48"/>
    </row>
    <row r="4596" spans="1:16">
      <c r="A4596" s="11" t="e">
        <f t="shared" si="71"/>
        <v>#N/A</v>
      </c>
      <c r="B4596" s="11" t="e">
        <f>VLOOKUP(C4596,'Summation Index'!$A$2:$B$9956,2,FALSE)</f>
        <v>#N/A</v>
      </c>
      <c r="O4596" s="48"/>
      <c r="P4596" s="48"/>
    </row>
    <row r="4597" spans="1:16">
      <c r="A4597" s="11" t="e">
        <f t="shared" si="71"/>
        <v>#N/A</v>
      </c>
      <c r="B4597" s="11" t="e">
        <f>VLOOKUP(C4597,'Summation Index'!$A$2:$B$9956,2,FALSE)</f>
        <v>#N/A</v>
      </c>
      <c r="O4597" s="48"/>
      <c r="P4597" s="48"/>
    </row>
    <row r="4598" spans="1:16">
      <c r="A4598" s="11" t="e">
        <f t="shared" si="71"/>
        <v>#N/A</v>
      </c>
      <c r="B4598" s="11" t="e">
        <f>VLOOKUP(C4598,'Summation Index'!$A$2:$B$9956,2,FALSE)</f>
        <v>#N/A</v>
      </c>
      <c r="O4598" s="48"/>
      <c r="P4598" s="48"/>
    </row>
    <row r="4599" spans="1:16">
      <c r="A4599" s="11" t="e">
        <f t="shared" si="71"/>
        <v>#N/A</v>
      </c>
      <c r="B4599" s="11" t="e">
        <f>VLOOKUP(C4599,'Summation Index'!$A$2:$B$9956,2,FALSE)</f>
        <v>#N/A</v>
      </c>
      <c r="O4599" s="48"/>
      <c r="P4599" s="48"/>
    </row>
    <row r="4600" spans="1:16">
      <c r="A4600" s="11" t="e">
        <f t="shared" si="71"/>
        <v>#N/A</v>
      </c>
      <c r="B4600" s="11" t="e">
        <f>VLOOKUP(C4600,'Summation Index'!$A$2:$B$9956,2,FALSE)</f>
        <v>#N/A</v>
      </c>
      <c r="O4600" s="48"/>
      <c r="P4600" s="48"/>
    </row>
    <row r="4601" spans="1:16">
      <c r="A4601" s="11" t="e">
        <f t="shared" si="71"/>
        <v>#N/A</v>
      </c>
      <c r="B4601" s="11" t="e">
        <f>VLOOKUP(C4601,'Summation Index'!$A$2:$B$9956,2,FALSE)</f>
        <v>#N/A</v>
      </c>
      <c r="O4601" s="48"/>
      <c r="P4601" s="48"/>
    </row>
    <row r="4602" spans="1:16">
      <c r="A4602" s="11" t="e">
        <f t="shared" si="71"/>
        <v>#N/A</v>
      </c>
      <c r="B4602" s="11" t="e">
        <f>VLOOKUP(C4602,'Summation Index'!$A$2:$B$9956,2,FALSE)</f>
        <v>#N/A</v>
      </c>
      <c r="O4602" s="48"/>
      <c r="P4602" s="48"/>
    </row>
    <row r="4603" spans="1:16">
      <c r="A4603" s="11" t="e">
        <f t="shared" si="71"/>
        <v>#N/A</v>
      </c>
      <c r="B4603" s="11" t="e">
        <f>VLOOKUP(C4603,'Summation Index'!$A$2:$B$9956,2,FALSE)</f>
        <v>#N/A</v>
      </c>
      <c r="O4603" s="48"/>
      <c r="P4603" s="48"/>
    </row>
    <row r="4604" spans="1:16">
      <c r="A4604" s="11" t="e">
        <f t="shared" si="71"/>
        <v>#N/A</v>
      </c>
      <c r="B4604" s="11" t="e">
        <f>VLOOKUP(C4604,'Summation Index'!$A$2:$B$9956,2,FALSE)</f>
        <v>#N/A</v>
      </c>
      <c r="O4604" s="48"/>
      <c r="P4604" s="48"/>
    </row>
    <row r="4605" spans="1:16">
      <c r="A4605" s="11" t="e">
        <f t="shared" si="71"/>
        <v>#N/A</v>
      </c>
      <c r="B4605" s="11" t="e">
        <f>VLOOKUP(C4605,'Summation Index'!$A$2:$B$9956,2,FALSE)</f>
        <v>#N/A</v>
      </c>
      <c r="O4605" s="48"/>
      <c r="P4605" s="48"/>
    </row>
    <row r="4606" spans="1:16">
      <c r="A4606" s="11" t="e">
        <f t="shared" si="71"/>
        <v>#N/A</v>
      </c>
      <c r="B4606" s="11" t="e">
        <f>VLOOKUP(C4606,'Summation Index'!$A$2:$B$9956,2,FALSE)</f>
        <v>#N/A</v>
      </c>
      <c r="O4606" s="48"/>
      <c r="P4606" s="48"/>
    </row>
    <row r="4607" spans="1:16">
      <c r="A4607" s="11" t="e">
        <f t="shared" si="71"/>
        <v>#N/A</v>
      </c>
      <c r="B4607" s="11" t="e">
        <f>VLOOKUP(C4607,'Summation Index'!$A$2:$B$9956,2,FALSE)</f>
        <v>#N/A</v>
      </c>
      <c r="O4607" s="48"/>
      <c r="P4607" s="48"/>
    </row>
    <row r="4608" spans="1:16">
      <c r="A4608" s="11" t="e">
        <f t="shared" si="71"/>
        <v>#N/A</v>
      </c>
      <c r="B4608" s="11" t="e">
        <f>VLOOKUP(C4608,'Summation Index'!$A$2:$B$9956,2,FALSE)</f>
        <v>#N/A</v>
      </c>
      <c r="O4608" s="48"/>
      <c r="P4608" s="48"/>
    </row>
    <row r="4609" spans="1:16">
      <c r="A4609" s="11" t="e">
        <f t="shared" si="71"/>
        <v>#N/A</v>
      </c>
      <c r="B4609" s="11" t="e">
        <f>VLOOKUP(C4609,'Summation Index'!$A$2:$B$9956,2,FALSE)</f>
        <v>#N/A</v>
      </c>
      <c r="O4609" s="48"/>
      <c r="P4609" s="48"/>
    </row>
    <row r="4610" spans="1:16">
      <c r="A4610" s="11" t="e">
        <f t="shared" si="71"/>
        <v>#N/A</v>
      </c>
      <c r="B4610" s="11" t="e">
        <f>VLOOKUP(C4610,'Summation Index'!$A$2:$B$9956,2,FALSE)</f>
        <v>#N/A</v>
      </c>
      <c r="O4610" s="48"/>
      <c r="P4610" s="48"/>
    </row>
    <row r="4611" spans="1:16">
      <c r="A4611" s="11" t="e">
        <f t="shared" si="71"/>
        <v>#N/A</v>
      </c>
      <c r="B4611" s="11" t="e">
        <f>VLOOKUP(C4611,'Summation Index'!$A$2:$B$9956,2,FALSE)</f>
        <v>#N/A</v>
      </c>
      <c r="O4611" s="48"/>
      <c r="P4611" s="48"/>
    </row>
    <row r="4612" spans="1:16">
      <c r="A4612" s="11" t="e">
        <f t="shared" si="71"/>
        <v>#N/A</v>
      </c>
      <c r="B4612" s="11" t="e">
        <f>VLOOKUP(C4612,'Summation Index'!$A$2:$B$9956,2,FALSE)</f>
        <v>#N/A</v>
      </c>
      <c r="O4612" s="48"/>
      <c r="P4612" s="48"/>
    </row>
    <row r="4613" spans="1:16">
      <c r="A4613" s="11" t="e">
        <f t="shared" si="71"/>
        <v>#N/A</v>
      </c>
      <c r="B4613" s="11" t="e">
        <f>VLOOKUP(C4613,'Summation Index'!$A$2:$B$9956,2,FALSE)</f>
        <v>#N/A</v>
      </c>
      <c r="O4613" s="48"/>
      <c r="P4613" s="48"/>
    </row>
    <row r="4614" spans="1:16">
      <c r="A4614" s="11" t="e">
        <f t="shared" si="71"/>
        <v>#N/A</v>
      </c>
      <c r="B4614" s="11" t="e">
        <f>VLOOKUP(C4614,'Summation Index'!$A$2:$B$9956,2,FALSE)</f>
        <v>#N/A</v>
      </c>
      <c r="O4614" s="48"/>
      <c r="P4614" s="48"/>
    </row>
    <row r="4615" spans="1:16">
      <c r="A4615" s="11" t="e">
        <f t="shared" si="71"/>
        <v>#N/A</v>
      </c>
      <c r="B4615" s="11" t="e">
        <f>VLOOKUP(C4615,'Summation Index'!$A$2:$B$9956,2,FALSE)</f>
        <v>#N/A</v>
      </c>
      <c r="O4615" s="48"/>
      <c r="P4615" s="48"/>
    </row>
    <row r="4616" spans="1:16">
      <c r="A4616" s="11" t="e">
        <f t="shared" si="71"/>
        <v>#N/A</v>
      </c>
      <c r="B4616" s="11" t="e">
        <f>VLOOKUP(C4616,'Summation Index'!$A$2:$B$9956,2,FALSE)</f>
        <v>#N/A</v>
      </c>
      <c r="O4616" s="48"/>
      <c r="P4616" s="48"/>
    </row>
    <row r="4617" spans="1:16">
      <c r="A4617" s="11" t="e">
        <f t="shared" si="71"/>
        <v>#N/A</v>
      </c>
      <c r="B4617" s="11" t="e">
        <f>VLOOKUP(C4617,'Summation Index'!$A$2:$B$9956,2,FALSE)</f>
        <v>#N/A</v>
      </c>
      <c r="O4617" s="48"/>
      <c r="P4617" s="48"/>
    </row>
    <row r="4618" spans="1:16">
      <c r="A4618" s="11" t="e">
        <f t="shared" si="71"/>
        <v>#N/A</v>
      </c>
      <c r="B4618" s="11" t="e">
        <f>VLOOKUP(C4618,'Summation Index'!$A$2:$B$9956,2,FALSE)</f>
        <v>#N/A</v>
      </c>
      <c r="O4618" s="48"/>
      <c r="P4618" s="48"/>
    </row>
    <row r="4619" spans="1:16">
      <c r="A4619" s="11" t="e">
        <f t="shared" si="71"/>
        <v>#N/A</v>
      </c>
      <c r="B4619" s="11" t="e">
        <f>VLOOKUP(C4619,'Summation Index'!$A$2:$B$9956,2,FALSE)</f>
        <v>#N/A</v>
      </c>
      <c r="O4619" s="48"/>
      <c r="P4619" s="48"/>
    </row>
    <row r="4620" spans="1:16">
      <c r="A4620" s="11" t="e">
        <f t="shared" si="71"/>
        <v>#N/A</v>
      </c>
      <c r="B4620" s="11" t="e">
        <f>VLOOKUP(C4620,'Summation Index'!$A$2:$B$9956,2,FALSE)</f>
        <v>#N/A</v>
      </c>
      <c r="O4620" s="48"/>
      <c r="P4620" s="48"/>
    </row>
    <row r="4621" spans="1:16">
      <c r="A4621" s="11" t="e">
        <f t="shared" si="71"/>
        <v>#N/A</v>
      </c>
      <c r="B4621" s="11" t="e">
        <f>VLOOKUP(C4621,'Summation Index'!$A$2:$B$9956,2,FALSE)</f>
        <v>#N/A</v>
      </c>
      <c r="O4621" s="48"/>
      <c r="P4621" s="48"/>
    </row>
    <row r="4622" spans="1:16">
      <c r="A4622" s="11" t="e">
        <f t="shared" si="71"/>
        <v>#N/A</v>
      </c>
      <c r="B4622" s="11" t="e">
        <f>VLOOKUP(C4622,'Summation Index'!$A$2:$B$9956,2,FALSE)</f>
        <v>#N/A</v>
      </c>
      <c r="O4622" s="48"/>
      <c r="P4622" s="48"/>
    </row>
    <row r="4623" spans="1:16">
      <c r="A4623" s="11" t="e">
        <f t="shared" ref="A4623:A4686" si="72">B4623&amp;"&amp;"&amp;F4623</f>
        <v>#N/A</v>
      </c>
      <c r="B4623" s="11" t="e">
        <f>VLOOKUP(C4623,'Summation Index'!$A$2:$B$9956,2,FALSE)</f>
        <v>#N/A</v>
      </c>
      <c r="O4623" s="48"/>
      <c r="P4623" s="48"/>
    </row>
    <row r="4624" spans="1:16">
      <c r="A4624" s="11" t="e">
        <f t="shared" si="72"/>
        <v>#N/A</v>
      </c>
      <c r="B4624" s="11" t="e">
        <f>VLOOKUP(C4624,'Summation Index'!$A$2:$B$9956,2,FALSE)</f>
        <v>#N/A</v>
      </c>
      <c r="O4624" s="48"/>
      <c r="P4624" s="48"/>
    </row>
    <row r="4625" spans="1:16">
      <c r="A4625" s="11" t="e">
        <f t="shared" si="72"/>
        <v>#N/A</v>
      </c>
      <c r="B4625" s="11" t="e">
        <f>VLOOKUP(C4625,'Summation Index'!$A$2:$B$9956,2,FALSE)</f>
        <v>#N/A</v>
      </c>
      <c r="O4625" s="48"/>
      <c r="P4625" s="48"/>
    </row>
    <row r="4626" spans="1:16">
      <c r="A4626" s="11" t="e">
        <f t="shared" si="72"/>
        <v>#N/A</v>
      </c>
      <c r="B4626" s="11" t="e">
        <f>VLOOKUP(C4626,'Summation Index'!$A$2:$B$9956,2,FALSE)</f>
        <v>#N/A</v>
      </c>
      <c r="O4626" s="48"/>
      <c r="P4626" s="48"/>
    </row>
    <row r="4627" spans="1:16">
      <c r="A4627" s="11" t="e">
        <f t="shared" si="72"/>
        <v>#N/A</v>
      </c>
      <c r="B4627" s="11" t="e">
        <f>VLOOKUP(C4627,'Summation Index'!$A$2:$B$9956,2,FALSE)</f>
        <v>#N/A</v>
      </c>
      <c r="O4627" s="48"/>
      <c r="P4627" s="48"/>
    </row>
    <row r="4628" spans="1:16">
      <c r="A4628" s="11" t="e">
        <f t="shared" si="72"/>
        <v>#N/A</v>
      </c>
      <c r="B4628" s="11" t="e">
        <f>VLOOKUP(C4628,'Summation Index'!$A$2:$B$9956,2,FALSE)</f>
        <v>#N/A</v>
      </c>
      <c r="O4628" s="48"/>
      <c r="P4628" s="48"/>
    </row>
    <row r="4629" spans="1:16">
      <c r="A4629" s="11" t="e">
        <f t="shared" si="72"/>
        <v>#N/A</v>
      </c>
      <c r="B4629" s="11" t="e">
        <f>VLOOKUP(C4629,'Summation Index'!$A$2:$B$9956,2,FALSE)</f>
        <v>#N/A</v>
      </c>
      <c r="O4629" s="48"/>
      <c r="P4629" s="48"/>
    </row>
    <row r="4630" spans="1:16">
      <c r="A4630" s="11" t="e">
        <f t="shared" si="72"/>
        <v>#N/A</v>
      </c>
      <c r="B4630" s="11" t="e">
        <f>VLOOKUP(C4630,'Summation Index'!$A$2:$B$9956,2,FALSE)</f>
        <v>#N/A</v>
      </c>
      <c r="O4630" s="48"/>
      <c r="P4630" s="48"/>
    </row>
    <row r="4631" spans="1:16">
      <c r="A4631" s="11" t="e">
        <f t="shared" si="72"/>
        <v>#N/A</v>
      </c>
      <c r="B4631" s="11" t="e">
        <f>VLOOKUP(C4631,'Summation Index'!$A$2:$B$9956,2,FALSE)</f>
        <v>#N/A</v>
      </c>
      <c r="O4631" s="48"/>
      <c r="P4631" s="48"/>
    </row>
    <row r="4632" spans="1:16">
      <c r="A4632" s="11" t="e">
        <f t="shared" si="72"/>
        <v>#N/A</v>
      </c>
      <c r="B4632" s="11" t="e">
        <f>VLOOKUP(C4632,'Summation Index'!$A$2:$B$9956,2,FALSE)</f>
        <v>#N/A</v>
      </c>
      <c r="O4632" s="48"/>
      <c r="P4632" s="48"/>
    </row>
    <row r="4633" spans="1:16">
      <c r="A4633" s="11" t="e">
        <f t="shared" si="72"/>
        <v>#N/A</v>
      </c>
      <c r="B4633" s="11" t="e">
        <f>VLOOKUP(C4633,'Summation Index'!$A$2:$B$9956,2,FALSE)</f>
        <v>#N/A</v>
      </c>
      <c r="O4633" s="48"/>
      <c r="P4633" s="48"/>
    </row>
    <row r="4634" spans="1:16">
      <c r="A4634" s="11" t="e">
        <f t="shared" si="72"/>
        <v>#N/A</v>
      </c>
      <c r="B4634" s="11" t="e">
        <f>VLOOKUP(C4634,'Summation Index'!$A$2:$B$9956,2,FALSE)</f>
        <v>#N/A</v>
      </c>
      <c r="O4634" s="48"/>
      <c r="P4634" s="48"/>
    </row>
    <row r="4635" spans="1:16">
      <c r="A4635" s="11" t="e">
        <f t="shared" si="72"/>
        <v>#N/A</v>
      </c>
      <c r="B4635" s="11" t="e">
        <f>VLOOKUP(C4635,'Summation Index'!$A$2:$B$9956,2,FALSE)</f>
        <v>#N/A</v>
      </c>
      <c r="O4635" s="48"/>
      <c r="P4635" s="48"/>
    </row>
    <row r="4636" spans="1:16">
      <c r="A4636" s="11" t="e">
        <f t="shared" si="72"/>
        <v>#N/A</v>
      </c>
      <c r="B4636" s="11" t="e">
        <f>VLOOKUP(C4636,'Summation Index'!$A$2:$B$9956,2,FALSE)</f>
        <v>#N/A</v>
      </c>
      <c r="O4636" s="48"/>
      <c r="P4636" s="48"/>
    </row>
    <row r="4637" spans="1:16">
      <c r="A4637" s="11" t="e">
        <f t="shared" si="72"/>
        <v>#N/A</v>
      </c>
      <c r="B4637" s="11" t="e">
        <f>VLOOKUP(C4637,'Summation Index'!$A$2:$B$9956,2,FALSE)</f>
        <v>#N/A</v>
      </c>
      <c r="O4637" s="48"/>
      <c r="P4637" s="48"/>
    </row>
    <row r="4638" spans="1:16">
      <c r="A4638" s="11" t="e">
        <f t="shared" si="72"/>
        <v>#N/A</v>
      </c>
      <c r="B4638" s="11" t="e">
        <f>VLOOKUP(C4638,'Summation Index'!$A$2:$B$9956,2,FALSE)</f>
        <v>#N/A</v>
      </c>
      <c r="O4638" s="48"/>
      <c r="P4638" s="48"/>
    </row>
    <row r="4639" spans="1:16">
      <c r="A4639" s="11" t="e">
        <f t="shared" si="72"/>
        <v>#N/A</v>
      </c>
      <c r="B4639" s="11" t="e">
        <f>VLOOKUP(C4639,'Summation Index'!$A$2:$B$9956,2,FALSE)</f>
        <v>#N/A</v>
      </c>
      <c r="O4639" s="48"/>
      <c r="P4639" s="48"/>
    </row>
    <row r="4640" spans="1:16">
      <c r="A4640" s="11" t="e">
        <f t="shared" si="72"/>
        <v>#N/A</v>
      </c>
      <c r="B4640" s="11" t="e">
        <f>VLOOKUP(C4640,'Summation Index'!$A$2:$B$9956,2,FALSE)</f>
        <v>#N/A</v>
      </c>
      <c r="O4640" s="48"/>
      <c r="P4640" s="48"/>
    </row>
    <row r="4641" spans="1:16">
      <c r="A4641" s="11" t="e">
        <f t="shared" si="72"/>
        <v>#N/A</v>
      </c>
      <c r="B4641" s="11" t="e">
        <f>VLOOKUP(C4641,'Summation Index'!$A$2:$B$9956,2,FALSE)</f>
        <v>#N/A</v>
      </c>
      <c r="O4641" s="48"/>
      <c r="P4641" s="48"/>
    </row>
    <row r="4642" spans="1:16">
      <c r="A4642" s="11" t="e">
        <f t="shared" si="72"/>
        <v>#N/A</v>
      </c>
      <c r="B4642" s="11" t="e">
        <f>VLOOKUP(C4642,'Summation Index'!$A$2:$B$9956,2,FALSE)</f>
        <v>#N/A</v>
      </c>
      <c r="O4642" s="48"/>
      <c r="P4642" s="48"/>
    </row>
    <row r="4643" spans="1:16">
      <c r="A4643" s="11" t="e">
        <f t="shared" si="72"/>
        <v>#N/A</v>
      </c>
      <c r="B4643" s="11" t="e">
        <f>VLOOKUP(C4643,'Summation Index'!$A$2:$B$9956,2,FALSE)</f>
        <v>#N/A</v>
      </c>
      <c r="O4643" s="48"/>
      <c r="P4643" s="48"/>
    </row>
    <row r="4644" spans="1:16">
      <c r="A4644" s="11" t="e">
        <f t="shared" si="72"/>
        <v>#N/A</v>
      </c>
      <c r="B4644" s="11" t="e">
        <f>VLOOKUP(C4644,'Summation Index'!$A$2:$B$9956,2,FALSE)</f>
        <v>#N/A</v>
      </c>
      <c r="O4644" s="48"/>
      <c r="P4644" s="48"/>
    </row>
    <row r="4645" spans="1:16">
      <c r="A4645" s="11" t="e">
        <f t="shared" si="72"/>
        <v>#N/A</v>
      </c>
      <c r="B4645" s="11" t="e">
        <f>VLOOKUP(C4645,'Summation Index'!$A$2:$B$9956,2,FALSE)</f>
        <v>#N/A</v>
      </c>
      <c r="O4645" s="48"/>
      <c r="P4645" s="48"/>
    </row>
    <row r="4646" spans="1:16">
      <c r="A4646" s="11" t="e">
        <f t="shared" si="72"/>
        <v>#N/A</v>
      </c>
      <c r="B4646" s="11" t="e">
        <f>VLOOKUP(C4646,'Summation Index'!$A$2:$B$9956,2,FALSE)</f>
        <v>#N/A</v>
      </c>
      <c r="O4646" s="48"/>
      <c r="P4646" s="48"/>
    </row>
    <row r="4647" spans="1:16">
      <c r="A4647" s="11" t="e">
        <f t="shared" si="72"/>
        <v>#N/A</v>
      </c>
      <c r="B4647" s="11" t="e">
        <f>VLOOKUP(C4647,'Summation Index'!$A$2:$B$9956,2,FALSE)</f>
        <v>#N/A</v>
      </c>
      <c r="O4647" s="48"/>
      <c r="P4647" s="48"/>
    </row>
    <row r="4648" spans="1:16">
      <c r="A4648" s="11" t="e">
        <f t="shared" si="72"/>
        <v>#N/A</v>
      </c>
      <c r="B4648" s="11" t="e">
        <f>VLOOKUP(C4648,'Summation Index'!$A$2:$B$9956,2,FALSE)</f>
        <v>#N/A</v>
      </c>
      <c r="O4648" s="48"/>
      <c r="P4648" s="48"/>
    </row>
    <row r="4649" spans="1:16">
      <c r="A4649" s="11" t="e">
        <f t="shared" si="72"/>
        <v>#N/A</v>
      </c>
      <c r="B4649" s="11" t="e">
        <f>VLOOKUP(C4649,'Summation Index'!$A$2:$B$9956,2,FALSE)</f>
        <v>#N/A</v>
      </c>
      <c r="O4649" s="48"/>
      <c r="P4649" s="48"/>
    </row>
    <row r="4650" spans="1:16">
      <c r="A4650" s="11" t="e">
        <f t="shared" si="72"/>
        <v>#N/A</v>
      </c>
      <c r="B4650" s="11" t="e">
        <f>VLOOKUP(C4650,'Summation Index'!$A$2:$B$9956,2,FALSE)</f>
        <v>#N/A</v>
      </c>
      <c r="O4650" s="48"/>
      <c r="P4650" s="48"/>
    </row>
    <row r="4651" spans="1:16">
      <c r="A4651" s="11" t="e">
        <f t="shared" si="72"/>
        <v>#N/A</v>
      </c>
      <c r="B4651" s="11" t="e">
        <f>VLOOKUP(C4651,'Summation Index'!$A$2:$B$9956,2,FALSE)</f>
        <v>#N/A</v>
      </c>
      <c r="O4651" s="48"/>
      <c r="P4651" s="48"/>
    </row>
    <row r="4652" spans="1:16">
      <c r="A4652" s="11" t="e">
        <f t="shared" si="72"/>
        <v>#N/A</v>
      </c>
      <c r="B4652" s="11" t="e">
        <f>VLOOKUP(C4652,'Summation Index'!$A$2:$B$9956,2,FALSE)</f>
        <v>#N/A</v>
      </c>
      <c r="O4652" s="48"/>
      <c r="P4652" s="48"/>
    </row>
    <row r="4653" spans="1:16">
      <c r="A4653" s="11" t="e">
        <f t="shared" si="72"/>
        <v>#N/A</v>
      </c>
      <c r="B4653" s="11" t="e">
        <f>VLOOKUP(C4653,'Summation Index'!$A$2:$B$9956,2,FALSE)</f>
        <v>#N/A</v>
      </c>
      <c r="O4653" s="48"/>
      <c r="P4653" s="48"/>
    </row>
    <row r="4654" spans="1:16">
      <c r="A4654" s="11" t="e">
        <f t="shared" si="72"/>
        <v>#N/A</v>
      </c>
      <c r="B4654" s="11" t="e">
        <f>VLOOKUP(C4654,'Summation Index'!$A$2:$B$9956,2,FALSE)</f>
        <v>#N/A</v>
      </c>
      <c r="O4654" s="48"/>
      <c r="P4654" s="48"/>
    </row>
    <row r="4655" spans="1:16">
      <c r="A4655" s="11" t="e">
        <f t="shared" si="72"/>
        <v>#N/A</v>
      </c>
      <c r="B4655" s="11" t="e">
        <f>VLOOKUP(C4655,'Summation Index'!$A$2:$B$9956,2,FALSE)</f>
        <v>#N/A</v>
      </c>
      <c r="O4655" s="48"/>
      <c r="P4655" s="48"/>
    </row>
    <row r="4656" spans="1:16">
      <c r="A4656" s="11" t="e">
        <f t="shared" si="72"/>
        <v>#N/A</v>
      </c>
      <c r="B4656" s="11" t="e">
        <f>VLOOKUP(C4656,'Summation Index'!$A$2:$B$9956,2,FALSE)</f>
        <v>#N/A</v>
      </c>
      <c r="O4656" s="48"/>
      <c r="P4656" s="48"/>
    </row>
    <row r="4657" spans="1:16">
      <c r="A4657" s="11" t="e">
        <f t="shared" si="72"/>
        <v>#N/A</v>
      </c>
      <c r="B4657" s="11" t="e">
        <f>VLOOKUP(C4657,'Summation Index'!$A$2:$B$9956,2,FALSE)</f>
        <v>#N/A</v>
      </c>
      <c r="O4657" s="48"/>
      <c r="P4657" s="48"/>
    </row>
    <row r="4658" spans="1:16">
      <c r="A4658" s="11" t="e">
        <f t="shared" si="72"/>
        <v>#N/A</v>
      </c>
      <c r="B4658" s="11" t="e">
        <f>VLOOKUP(C4658,'Summation Index'!$A$2:$B$9956,2,FALSE)</f>
        <v>#N/A</v>
      </c>
      <c r="O4658" s="48"/>
      <c r="P4658" s="48"/>
    </row>
    <row r="4659" spans="1:16">
      <c r="A4659" s="11" t="e">
        <f t="shared" si="72"/>
        <v>#N/A</v>
      </c>
      <c r="B4659" s="11" t="e">
        <f>VLOOKUP(C4659,'Summation Index'!$A$2:$B$9956,2,FALSE)</f>
        <v>#N/A</v>
      </c>
      <c r="O4659" s="48"/>
      <c r="P4659" s="48"/>
    </row>
    <row r="4660" spans="1:16">
      <c r="A4660" s="11" t="e">
        <f t="shared" si="72"/>
        <v>#N/A</v>
      </c>
      <c r="B4660" s="11" t="e">
        <f>VLOOKUP(C4660,'Summation Index'!$A$2:$B$9956,2,FALSE)</f>
        <v>#N/A</v>
      </c>
      <c r="O4660" s="48"/>
      <c r="P4660" s="48"/>
    </row>
    <row r="4661" spans="1:16">
      <c r="A4661" s="11" t="e">
        <f t="shared" si="72"/>
        <v>#N/A</v>
      </c>
      <c r="B4661" s="11" t="e">
        <f>VLOOKUP(C4661,'Summation Index'!$A$2:$B$9956,2,FALSE)</f>
        <v>#N/A</v>
      </c>
      <c r="O4661" s="48"/>
      <c r="P4661" s="48"/>
    </row>
    <row r="4662" spans="1:16">
      <c r="A4662" s="11" t="e">
        <f t="shared" si="72"/>
        <v>#N/A</v>
      </c>
      <c r="B4662" s="11" t="e">
        <f>VLOOKUP(C4662,'Summation Index'!$A$2:$B$9956,2,FALSE)</f>
        <v>#N/A</v>
      </c>
      <c r="O4662" s="48"/>
      <c r="P4662" s="48"/>
    </row>
    <row r="4663" spans="1:16">
      <c r="A4663" s="11" t="e">
        <f t="shared" si="72"/>
        <v>#N/A</v>
      </c>
      <c r="B4663" s="11" t="e">
        <f>VLOOKUP(C4663,'Summation Index'!$A$2:$B$9956,2,FALSE)</f>
        <v>#N/A</v>
      </c>
      <c r="O4663" s="48"/>
      <c r="P4663" s="48"/>
    </row>
    <row r="4664" spans="1:16">
      <c r="A4664" s="11" t="e">
        <f t="shared" si="72"/>
        <v>#N/A</v>
      </c>
      <c r="B4664" s="11" t="e">
        <f>VLOOKUP(C4664,'Summation Index'!$A$2:$B$9956,2,FALSE)</f>
        <v>#N/A</v>
      </c>
      <c r="O4664" s="48"/>
      <c r="P4664" s="48"/>
    </row>
    <row r="4665" spans="1:16">
      <c r="A4665" s="11" t="e">
        <f t="shared" si="72"/>
        <v>#N/A</v>
      </c>
      <c r="B4665" s="11" t="e">
        <f>VLOOKUP(C4665,'Summation Index'!$A$2:$B$9956,2,FALSE)</f>
        <v>#N/A</v>
      </c>
      <c r="O4665" s="48"/>
      <c r="P4665" s="48"/>
    </row>
    <row r="4666" spans="1:16">
      <c r="A4666" s="11" t="e">
        <f t="shared" si="72"/>
        <v>#N/A</v>
      </c>
      <c r="B4666" s="11" t="e">
        <f>VLOOKUP(C4666,'Summation Index'!$A$2:$B$9956,2,FALSE)</f>
        <v>#N/A</v>
      </c>
      <c r="O4666" s="48"/>
      <c r="P4666" s="48"/>
    </row>
    <row r="4667" spans="1:16">
      <c r="A4667" s="11" t="e">
        <f t="shared" si="72"/>
        <v>#N/A</v>
      </c>
      <c r="B4667" s="11" t="e">
        <f>VLOOKUP(C4667,'Summation Index'!$A$2:$B$9956,2,FALSE)</f>
        <v>#N/A</v>
      </c>
      <c r="O4667" s="48"/>
      <c r="P4667" s="48"/>
    </row>
    <row r="4668" spans="1:16">
      <c r="A4668" s="11" t="e">
        <f t="shared" si="72"/>
        <v>#N/A</v>
      </c>
      <c r="B4668" s="11" t="e">
        <f>VLOOKUP(C4668,'Summation Index'!$A$2:$B$9956,2,FALSE)</f>
        <v>#N/A</v>
      </c>
      <c r="O4668" s="48"/>
      <c r="P4668" s="48"/>
    </row>
    <row r="4669" spans="1:16">
      <c r="A4669" s="11" t="e">
        <f t="shared" si="72"/>
        <v>#N/A</v>
      </c>
      <c r="B4669" s="11" t="e">
        <f>VLOOKUP(C4669,'Summation Index'!$A$2:$B$9956,2,FALSE)</f>
        <v>#N/A</v>
      </c>
      <c r="O4669" s="48"/>
      <c r="P4669" s="48"/>
    </row>
    <row r="4670" spans="1:16">
      <c r="A4670" s="11" t="e">
        <f t="shared" si="72"/>
        <v>#N/A</v>
      </c>
      <c r="B4670" s="11" t="e">
        <f>VLOOKUP(C4670,'Summation Index'!$A$2:$B$9956,2,FALSE)</f>
        <v>#N/A</v>
      </c>
      <c r="O4670" s="48"/>
      <c r="P4670" s="48"/>
    </row>
    <row r="4671" spans="1:16">
      <c r="A4671" s="11" t="e">
        <f t="shared" si="72"/>
        <v>#N/A</v>
      </c>
      <c r="B4671" s="11" t="e">
        <f>VLOOKUP(C4671,'Summation Index'!$A$2:$B$9956,2,FALSE)</f>
        <v>#N/A</v>
      </c>
      <c r="O4671" s="48"/>
      <c r="P4671" s="48"/>
    </row>
    <row r="4672" spans="1:16">
      <c r="A4672" s="11" t="e">
        <f t="shared" si="72"/>
        <v>#N/A</v>
      </c>
      <c r="B4672" s="11" t="e">
        <f>VLOOKUP(C4672,'Summation Index'!$A$2:$B$9956,2,FALSE)</f>
        <v>#N/A</v>
      </c>
      <c r="O4672" s="48"/>
      <c r="P4672" s="48"/>
    </row>
    <row r="4673" spans="1:16">
      <c r="A4673" s="11" t="e">
        <f t="shared" si="72"/>
        <v>#N/A</v>
      </c>
      <c r="B4673" s="11" t="e">
        <f>VLOOKUP(C4673,'Summation Index'!$A$2:$B$9956,2,FALSE)</f>
        <v>#N/A</v>
      </c>
      <c r="O4673" s="48"/>
      <c r="P4673" s="48"/>
    </row>
    <row r="4674" spans="1:16">
      <c r="A4674" s="11" t="e">
        <f t="shared" si="72"/>
        <v>#N/A</v>
      </c>
      <c r="B4674" s="11" t="e">
        <f>VLOOKUP(C4674,'Summation Index'!$A$2:$B$9956,2,FALSE)</f>
        <v>#N/A</v>
      </c>
      <c r="O4674" s="48"/>
      <c r="P4674" s="48"/>
    </row>
    <row r="4675" spans="1:16">
      <c r="A4675" s="11" t="e">
        <f t="shared" si="72"/>
        <v>#N/A</v>
      </c>
      <c r="B4675" s="11" t="e">
        <f>VLOOKUP(C4675,'Summation Index'!$A$2:$B$9956,2,FALSE)</f>
        <v>#N/A</v>
      </c>
      <c r="O4675" s="48"/>
      <c r="P4675" s="48"/>
    </row>
    <row r="4676" spans="1:16">
      <c r="A4676" s="11" t="e">
        <f t="shared" si="72"/>
        <v>#N/A</v>
      </c>
      <c r="B4676" s="11" t="e">
        <f>VLOOKUP(C4676,'Summation Index'!$A$2:$B$9956,2,FALSE)</f>
        <v>#N/A</v>
      </c>
      <c r="O4676" s="48"/>
      <c r="P4676" s="48"/>
    </row>
    <row r="4677" spans="1:16">
      <c r="A4677" s="11" t="e">
        <f t="shared" si="72"/>
        <v>#N/A</v>
      </c>
      <c r="B4677" s="11" t="e">
        <f>VLOOKUP(C4677,'Summation Index'!$A$2:$B$9956,2,FALSE)</f>
        <v>#N/A</v>
      </c>
      <c r="O4677" s="48"/>
      <c r="P4677" s="48"/>
    </row>
    <row r="4678" spans="1:16">
      <c r="A4678" s="11" t="e">
        <f t="shared" si="72"/>
        <v>#N/A</v>
      </c>
      <c r="B4678" s="11" t="e">
        <f>VLOOKUP(C4678,'Summation Index'!$A$2:$B$9956,2,FALSE)</f>
        <v>#N/A</v>
      </c>
      <c r="O4678" s="48"/>
      <c r="P4678" s="48"/>
    </row>
    <row r="4679" spans="1:16">
      <c r="A4679" s="11" t="e">
        <f t="shared" si="72"/>
        <v>#N/A</v>
      </c>
      <c r="B4679" s="11" t="e">
        <f>VLOOKUP(C4679,'Summation Index'!$A$2:$B$9956,2,FALSE)</f>
        <v>#N/A</v>
      </c>
      <c r="O4679" s="48"/>
      <c r="P4679" s="48"/>
    </row>
    <row r="4680" spans="1:16">
      <c r="A4680" s="11" t="e">
        <f t="shared" si="72"/>
        <v>#N/A</v>
      </c>
      <c r="B4680" s="11" t="e">
        <f>VLOOKUP(C4680,'Summation Index'!$A$2:$B$9956,2,FALSE)</f>
        <v>#N/A</v>
      </c>
      <c r="O4680" s="48"/>
      <c r="P4680" s="48"/>
    </row>
    <row r="4681" spans="1:16">
      <c r="A4681" s="11" t="e">
        <f t="shared" si="72"/>
        <v>#N/A</v>
      </c>
      <c r="B4681" s="11" t="e">
        <f>VLOOKUP(C4681,'Summation Index'!$A$2:$B$9956,2,FALSE)</f>
        <v>#N/A</v>
      </c>
      <c r="O4681" s="48"/>
      <c r="P4681" s="48"/>
    </row>
    <row r="4682" spans="1:16">
      <c r="A4682" s="11" t="e">
        <f t="shared" si="72"/>
        <v>#N/A</v>
      </c>
      <c r="B4682" s="11" t="e">
        <f>VLOOKUP(C4682,'Summation Index'!$A$2:$B$9956,2,FALSE)</f>
        <v>#N/A</v>
      </c>
      <c r="O4682" s="48"/>
      <c r="P4682" s="48"/>
    </row>
    <row r="4683" spans="1:16">
      <c r="A4683" s="11" t="e">
        <f t="shared" si="72"/>
        <v>#N/A</v>
      </c>
      <c r="B4683" s="11" t="e">
        <f>VLOOKUP(C4683,'Summation Index'!$A$2:$B$9956,2,FALSE)</f>
        <v>#N/A</v>
      </c>
      <c r="O4683" s="48"/>
      <c r="P4683" s="48"/>
    </row>
    <row r="4684" spans="1:16">
      <c r="A4684" s="11" t="e">
        <f t="shared" si="72"/>
        <v>#N/A</v>
      </c>
      <c r="B4684" s="11" t="e">
        <f>VLOOKUP(C4684,'Summation Index'!$A$2:$B$9956,2,FALSE)</f>
        <v>#N/A</v>
      </c>
      <c r="O4684" s="48"/>
      <c r="P4684" s="48"/>
    </row>
    <row r="4685" spans="1:16">
      <c r="A4685" s="11" t="e">
        <f t="shared" si="72"/>
        <v>#N/A</v>
      </c>
      <c r="B4685" s="11" t="e">
        <f>VLOOKUP(C4685,'Summation Index'!$A$2:$B$9956,2,FALSE)</f>
        <v>#N/A</v>
      </c>
      <c r="O4685" s="48"/>
      <c r="P4685" s="48"/>
    </row>
    <row r="4686" spans="1:16">
      <c r="A4686" s="11" t="e">
        <f t="shared" si="72"/>
        <v>#N/A</v>
      </c>
      <c r="B4686" s="11" t="e">
        <f>VLOOKUP(C4686,'Summation Index'!$A$2:$B$9956,2,FALSE)</f>
        <v>#N/A</v>
      </c>
      <c r="O4686" s="48"/>
      <c r="P4686" s="48"/>
    </row>
    <row r="4687" spans="1:16">
      <c r="A4687" s="11" t="e">
        <f t="shared" ref="A4687:A4750" si="73">B4687&amp;"&amp;"&amp;F4687</f>
        <v>#N/A</v>
      </c>
      <c r="B4687" s="11" t="e">
        <f>VLOOKUP(C4687,'Summation Index'!$A$2:$B$9956,2,FALSE)</f>
        <v>#N/A</v>
      </c>
      <c r="O4687" s="48"/>
      <c r="P4687" s="48"/>
    </row>
    <row r="4688" spans="1:16">
      <c r="A4688" s="11" t="e">
        <f t="shared" si="73"/>
        <v>#N/A</v>
      </c>
      <c r="B4688" s="11" t="e">
        <f>VLOOKUP(C4688,'Summation Index'!$A$2:$B$9956,2,FALSE)</f>
        <v>#N/A</v>
      </c>
      <c r="O4688" s="48"/>
      <c r="P4688" s="48"/>
    </row>
    <row r="4689" spans="1:16">
      <c r="A4689" s="11" t="e">
        <f t="shared" si="73"/>
        <v>#N/A</v>
      </c>
      <c r="B4689" s="11" t="e">
        <f>VLOOKUP(C4689,'Summation Index'!$A$2:$B$9956,2,FALSE)</f>
        <v>#N/A</v>
      </c>
      <c r="O4689" s="48"/>
      <c r="P4689" s="48"/>
    </row>
    <row r="4690" spans="1:16">
      <c r="A4690" s="11" t="e">
        <f t="shared" si="73"/>
        <v>#N/A</v>
      </c>
      <c r="B4690" s="11" t="e">
        <f>VLOOKUP(C4690,'Summation Index'!$A$2:$B$9956,2,FALSE)</f>
        <v>#N/A</v>
      </c>
      <c r="O4690" s="48"/>
      <c r="P4690" s="48"/>
    </row>
    <row r="4691" spans="1:16">
      <c r="A4691" s="11" t="e">
        <f t="shared" si="73"/>
        <v>#N/A</v>
      </c>
      <c r="B4691" s="11" t="e">
        <f>VLOOKUP(C4691,'Summation Index'!$A$2:$B$9956,2,FALSE)</f>
        <v>#N/A</v>
      </c>
      <c r="O4691" s="48"/>
      <c r="P4691" s="48"/>
    </row>
    <row r="4692" spans="1:16">
      <c r="A4692" s="11" t="e">
        <f t="shared" si="73"/>
        <v>#N/A</v>
      </c>
      <c r="B4692" s="11" t="e">
        <f>VLOOKUP(C4692,'Summation Index'!$A$2:$B$9956,2,FALSE)</f>
        <v>#N/A</v>
      </c>
      <c r="O4692" s="48"/>
      <c r="P4692" s="48"/>
    </row>
    <row r="4693" spans="1:16">
      <c r="A4693" s="11" t="e">
        <f t="shared" si="73"/>
        <v>#N/A</v>
      </c>
      <c r="B4693" s="11" t="e">
        <f>VLOOKUP(C4693,'Summation Index'!$A$2:$B$9956,2,FALSE)</f>
        <v>#N/A</v>
      </c>
      <c r="O4693" s="48"/>
      <c r="P4693" s="48"/>
    </row>
    <row r="4694" spans="1:16">
      <c r="A4694" s="11" t="e">
        <f t="shared" si="73"/>
        <v>#N/A</v>
      </c>
      <c r="B4694" s="11" t="e">
        <f>VLOOKUP(C4694,'Summation Index'!$A$2:$B$9956,2,FALSE)</f>
        <v>#N/A</v>
      </c>
      <c r="O4694" s="48"/>
      <c r="P4694" s="48"/>
    </row>
    <row r="4695" spans="1:16">
      <c r="A4695" s="11" t="e">
        <f t="shared" si="73"/>
        <v>#N/A</v>
      </c>
      <c r="B4695" s="11" t="e">
        <f>VLOOKUP(C4695,'Summation Index'!$A$2:$B$9956,2,FALSE)</f>
        <v>#N/A</v>
      </c>
      <c r="O4695" s="48"/>
      <c r="P4695" s="48"/>
    </row>
    <row r="4696" spans="1:16">
      <c r="A4696" s="11" t="e">
        <f t="shared" si="73"/>
        <v>#N/A</v>
      </c>
      <c r="B4696" s="11" t="e">
        <f>VLOOKUP(C4696,'Summation Index'!$A$2:$B$9956,2,FALSE)</f>
        <v>#N/A</v>
      </c>
      <c r="O4696" s="48"/>
      <c r="P4696" s="48"/>
    </row>
    <row r="4697" spans="1:16">
      <c r="A4697" s="11" t="e">
        <f t="shared" si="73"/>
        <v>#N/A</v>
      </c>
      <c r="B4697" s="11" t="e">
        <f>VLOOKUP(C4697,'Summation Index'!$A$2:$B$9956,2,FALSE)</f>
        <v>#N/A</v>
      </c>
      <c r="O4697" s="48"/>
      <c r="P4697" s="48"/>
    </row>
    <row r="4698" spans="1:16">
      <c r="A4698" s="11" t="e">
        <f t="shared" si="73"/>
        <v>#N/A</v>
      </c>
      <c r="B4698" s="11" t="e">
        <f>VLOOKUP(C4698,'Summation Index'!$A$2:$B$9956,2,FALSE)</f>
        <v>#N/A</v>
      </c>
      <c r="O4698" s="48"/>
      <c r="P4698" s="48"/>
    </row>
    <row r="4699" spans="1:16">
      <c r="A4699" s="11" t="e">
        <f t="shared" si="73"/>
        <v>#N/A</v>
      </c>
      <c r="B4699" s="11" t="e">
        <f>VLOOKUP(C4699,'Summation Index'!$A$2:$B$9956,2,FALSE)</f>
        <v>#N/A</v>
      </c>
      <c r="O4699" s="48"/>
      <c r="P4699" s="48"/>
    </row>
    <row r="4700" spans="1:16">
      <c r="A4700" s="11" t="e">
        <f t="shared" si="73"/>
        <v>#N/A</v>
      </c>
      <c r="B4700" s="11" t="e">
        <f>VLOOKUP(C4700,'Summation Index'!$A$2:$B$9956,2,FALSE)</f>
        <v>#N/A</v>
      </c>
      <c r="O4700" s="48"/>
      <c r="P4700" s="48"/>
    </row>
    <row r="4701" spans="1:16">
      <c r="A4701" s="11" t="e">
        <f t="shared" si="73"/>
        <v>#N/A</v>
      </c>
      <c r="B4701" s="11" t="e">
        <f>VLOOKUP(C4701,'Summation Index'!$A$2:$B$9956,2,FALSE)</f>
        <v>#N/A</v>
      </c>
      <c r="O4701" s="48"/>
      <c r="P4701" s="48"/>
    </row>
    <row r="4702" spans="1:16">
      <c r="A4702" s="11" t="e">
        <f t="shared" si="73"/>
        <v>#N/A</v>
      </c>
      <c r="B4702" s="11" t="e">
        <f>VLOOKUP(C4702,'Summation Index'!$A$2:$B$9956,2,FALSE)</f>
        <v>#N/A</v>
      </c>
      <c r="O4702" s="48"/>
      <c r="P4702" s="48"/>
    </row>
    <row r="4703" spans="1:16">
      <c r="A4703" s="11" t="e">
        <f t="shared" si="73"/>
        <v>#N/A</v>
      </c>
      <c r="B4703" s="11" t="e">
        <f>VLOOKUP(C4703,'Summation Index'!$A$2:$B$9956,2,FALSE)</f>
        <v>#N/A</v>
      </c>
      <c r="O4703" s="48"/>
      <c r="P4703" s="48"/>
    </row>
    <row r="4704" spans="1:16">
      <c r="A4704" s="11" t="e">
        <f t="shared" si="73"/>
        <v>#N/A</v>
      </c>
      <c r="B4704" s="11" t="e">
        <f>VLOOKUP(C4704,'Summation Index'!$A$2:$B$9956,2,FALSE)</f>
        <v>#N/A</v>
      </c>
      <c r="O4704" s="48"/>
      <c r="P4704" s="48"/>
    </row>
    <row r="4705" spans="1:16">
      <c r="A4705" s="11" t="e">
        <f t="shared" si="73"/>
        <v>#N/A</v>
      </c>
      <c r="B4705" s="11" t="e">
        <f>VLOOKUP(C4705,'Summation Index'!$A$2:$B$9956,2,FALSE)</f>
        <v>#N/A</v>
      </c>
      <c r="O4705" s="48"/>
      <c r="P4705" s="48"/>
    </row>
    <row r="4706" spans="1:16">
      <c r="A4706" s="11" t="e">
        <f t="shared" si="73"/>
        <v>#N/A</v>
      </c>
      <c r="B4706" s="11" t="e">
        <f>VLOOKUP(C4706,'Summation Index'!$A$2:$B$9956,2,FALSE)</f>
        <v>#N/A</v>
      </c>
      <c r="O4706" s="48"/>
      <c r="P4706" s="48"/>
    </row>
    <row r="4707" spans="1:16">
      <c r="A4707" s="11" t="e">
        <f t="shared" si="73"/>
        <v>#N/A</v>
      </c>
      <c r="B4707" s="11" t="e">
        <f>VLOOKUP(C4707,'Summation Index'!$A$2:$B$9956,2,FALSE)</f>
        <v>#N/A</v>
      </c>
      <c r="O4707" s="48"/>
      <c r="P4707" s="48"/>
    </row>
    <row r="4708" spans="1:16">
      <c r="A4708" s="11" t="e">
        <f t="shared" si="73"/>
        <v>#N/A</v>
      </c>
      <c r="B4708" s="11" t="e">
        <f>VLOOKUP(C4708,'Summation Index'!$A$2:$B$9956,2,FALSE)</f>
        <v>#N/A</v>
      </c>
      <c r="O4708" s="48"/>
      <c r="P4708" s="48"/>
    </row>
    <row r="4709" spans="1:16">
      <c r="A4709" s="11" t="e">
        <f t="shared" si="73"/>
        <v>#N/A</v>
      </c>
      <c r="B4709" s="11" t="e">
        <f>VLOOKUP(C4709,'Summation Index'!$A$2:$B$9956,2,FALSE)</f>
        <v>#N/A</v>
      </c>
      <c r="O4709" s="48"/>
      <c r="P4709" s="48"/>
    </row>
    <row r="4710" spans="1:16">
      <c r="A4710" s="11" t="e">
        <f t="shared" si="73"/>
        <v>#N/A</v>
      </c>
      <c r="B4710" s="11" t="e">
        <f>VLOOKUP(C4710,'Summation Index'!$A$2:$B$9956,2,FALSE)</f>
        <v>#N/A</v>
      </c>
      <c r="O4710" s="48"/>
      <c r="P4710" s="48"/>
    </row>
    <row r="4711" spans="1:16">
      <c r="A4711" s="11" t="e">
        <f t="shared" si="73"/>
        <v>#N/A</v>
      </c>
      <c r="B4711" s="11" t="e">
        <f>VLOOKUP(C4711,'Summation Index'!$A$2:$B$9956,2,FALSE)</f>
        <v>#N/A</v>
      </c>
      <c r="O4711" s="48"/>
      <c r="P4711" s="48"/>
    </row>
    <row r="4712" spans="1:16">
      <c r="A4712" s="11" t="e">
        <f t="shared" si="73"/>
        <v>#N/A</v>
      </c>
      <c r="B4712" s="11" t="e">
        <f>VLOOKUP(C4712,'Summation Index'!$A$2:$B$9956,2,FALSE)</f>
        <v>#N/A</v>
      </c>
      <c r="O4712" s="48"/>
      <c r="P4712" s="48"/>
    </row>
    <row r="4713" spans="1:16">
      <c r="A4713" s="11" t="e">
        <f t="shared" si="73"/>
        <v>#N/A</v>
      </c>
      <c r="B4713" s="11" t="e">
        <f>VLOOKUP(C4713,'Summation Index'!$A$2:$B$9956,2,FALSE)</f>
        <v>#N/A</v>
      </c>
      <c r="O4713" s="48"/>
      <c r="P4713" s="48"/>
    </row>
    <row r="4714" spans="1:16">
      <c r="A4714" s="11" t="e">
        <f t="shared" si="73"/>
        <v>#N/A</v>
      </c>
      <c r="B4714" s="11" t="e">
        <f>VLOOKUP(C4714,'Summation Index'!$A$2:$B$9956,2,FALSE)</f>
        <v>#N/A</v>
      </c>
      <c r="O4714" s="48"/>
      <c r="P4714" s="48"/>
    </row>
    <row r="4715" spans="1:16">
      <c r="A4715" s="11" t="e">
        <f t="shared" si="73"/>
        <v>#N/A</v>
      </c>
      <c r="B4715" s="11" t="e">
        <f>VLOOKUP(C4715,'Summation Index'!$A$2:$B$9956,2,FALSE)</f>
        <v>#N/A</v>
      </c>
      <c r="O4715" s="48"/>
      <c r="P4715" s="48"/>
    </row>
    <row r="4716" spans="1:16">
      <c r="A4716" s="11" t="e">
        <f t="shared" si="73"/>
        <v>#N/A</v>
      </c>
      <c r="B4716" s="11" t="e">
        <f>VLOOKUP(C4716,'Summation Index'!$A$2:$B$9956,2,FALSE)</f>
        <v>#N/A</v>
      </c>
      <c r="O4716" s="48"/>
      <c r="P4716" s="48"/>
    </row>
    <row r="4717" spans="1:16">
      <c r="A4717" s="11" t="e">
        <f t="shared" si="73"/>
        <v>#N/A</v>
      </c>
      <c r="B4717" s="11" t="e">
        <f>VLOOKUP(C4717,'Summation Index'!$A$2:$B$9956,2,FALSE)</f>
        <v>#N/A</v>
      </c>
      <c r="O4717" s="48"/>
      <c r="P4717" s="48"/>
    </row>
    <row r="4718" spans="1:16">
      <c r="A4718" s="11" t="e">
        <f t="shared" si="73"/>
        <v>#N/A</v>
      </c>
      <c r="B4718" s="11" t="e">
        <f>VLOOKUP(C4718,'Summation Index'!$A$2:$B$9956,2,FALSE)</f>
        <v>#N/A</v>
      </c>
      <c r="O4718" s="48"/>
      <c r="P4718" s="48"/>
    </row>
    <row r="4719" spans="1:16">
      <c r="A4719" s="11" t="e">
        <f t="shared" si="73"/>
        <v>#N/A</v>
      </c>
      <c r="B4719" s="11" t="e">
        <f>VLOOKUP(C4719,'Summation Index'!$A$2:$B$9956,2,FALSE)</f>
        <v>#N/A</v>
      </c>
      <c r="O4719" s="48"/>
      <c r="P4719" s="48"/>
    </row>
    <row r="4720" spans="1:16">
      <c r="A4720" s="11" t="e">
        <f t="shared" si="73"/>
        <v>#N/A</v>
      </c>
      <c r="B4720" s="11" t="e">
        <f>VLOOKUP(C4720,'Summation Index'!$A$2:$B$9956,2,FALSE)</f>
        <v>#N/A</v>
      </c>
      <c r="O4720" s="48"/>
      <c r="P4720" s="48"/>
    </row>
    <row r="4721" spans="1:16">
      <c r="A4721" s="11" t="e">
        <f t="shared" si="73"/>
        <v>#N/A</v>
      </c>
      <c r="B4721" s="11" t="e">
        <f>VLOOKUP(C4721,'Summation Index'!$A$2:$B$9956,2,FALSE)</f>
        <v>#N/A</v>
      </c>
      <c r="O4721" s="48"/>
      <c r="P4721" s="48"/>
    </row>
    <row r="4722" spans="1:16">
      <c r="A4722" s="11" t="e">
        <f t="shared" si="73"/>
        <v>#N/A</v>
      </c>
      <c r="B4722" s="11" t="e">
        <f>VLOOKUP(C4722,'Summation Index'!$A$2:$B$9956,2,FALSE)</f>
        <v>#N/A</v>
      </c>
      <c r="O4722" s="48"/>
      <c r="P4722" s="48"/>
    </row>
    <row r="4723" spans="1:16">
      <c r="A4723" s="11" t="e">
        <f t="shared" si="73"/>
        <v>#N/A</v>
      </c>
      <c r="B4723" s="11" t="e">
        <f>VLOOKUP(C4723,'Summation Index'!$A$2:$B$9956,2,FALSE)</f>
        <v>#N/A</v>
      </c>
      <c r="O4723" s="48"/>
      <c r="P4723" s="48"/>
    </row>
    <row r="4724" spans="1:16">
      <c r="A4724" s="11" t="e">
        <f t="shared" si="73"/>
        <v>#N/A</v>
      </c>
      <c r="B4724" s="11" t="e">
        <f>VLOOKUP(C4724,'Summation Index'!$A$2:$B$9956,2,FALSE)</f>
        <v>#N/A</v>
      </c>
      <c r="O4724" s="48"/>
      <c r="P4724" s="48"/>
    </row>
    <row r="4725" spans="1:16">
      <c r="A4725" s="11" t="e">
        <f t="shared" si="73"/>
        <v>#N/A</v>
      </c>
      <c r="B4725" s="11" t="e">
        <f>VLOOKUP(C4725,'Summation Index'!$A$2:$B$9956,2,FALSE)</f>
        <v>#N/A</v>
      </c>
      <c r="O4725" s="48"/>
      <c r="P4725" s="48"/>
    </row>
    <row r="4726" spans="1:16">
      <c r="A4726" s="11" t="e">
        <f t="shared" si="73"/>
        <v>#N/A</v>
      </c>
      <c r="B4726" s="11" t="e">
        <f>VLOOKUP(C4726,'Summation Index'!$A$2:$B$9956,2,FALSE)</f>
        <v>#N/A</v>
      </c>
      <c r="O4726" s="48"/>
      <c r="P4726" s="48"/>
    </row>
    <row r="4727" spans="1:16">
      <c r="A4727" s="11" t="e">
        <f t="shared" si="73"/>
        <v>#N/A</v>
      </c>
      <c r="B4727" s="11" t="e">
        <f>VLOOKUP(C4727,'Summation Index'!$A$2:$B$9956,2,FALSE)</f>
        <v>#N/A</v>
      </c>
      <c r="O4727" s="48"/>
      <c r="P4727" s="48"/>
    </row>
    <row r="4728" spans="1:16">
      <c r="A4728" s="11" t="e">
        <f t="shared" si="73"/>
        <v>#N/A</v>
      </c>
      <c r="B4728" s="11" t="e">
        <f>VLOOKUP(C4728,'Summation Index'!$A$2:$B$9956,2,FALSE)</f>
        <v>#N/A</v>
      </c>
      <c r="O4728" s="48"/>
      <c r="P4728" s="48"/>
    </row>
    <row r="4729" spans="1:16">
      <c r="A4729" s="11" t="e">
        <f t="shared" si="73"/>
        <v>#N/A</v>
      </c>
      <c r="B4729" s="11" t="e">
        <f>VLOOKUP(C4729,'Summation Index'!$A$2:$B$9956,2,FALSE)</f>
        <v>#N/A</v>
      </c>
      <c r="O4729" s="48"/>
      <c r="P4729" s="48"/>
    </row>
    <row r="4730" spans="1:16">
      <c r="A4730" s="11" t="e">
        <f t="shared" si="73"/>
        <v>#N/A</v>
      </c>
      <c r="B4730" s="11" t="e">
        <f>VLOOKUP(C4730,'Summation Index'!$A$2:$B$9956,2,FALSE)</f>
        <v>#N/A</v>
      </c>
      <c r="O4730" s="48"/>
      <c r="P4730" s="48"/>
    </row>
    <row r="4731" spans="1:16">
      <c r="A4731" s="11" t="e">
        <f t="shared" si="73"/>
        <v>#N/A</v>
      </c>
      <c r="B4731" s="11" t="e">
        <f>VLOOKUP(C4731,'Summation Index'!$A$2:$B$9956,2,FALSE)</f>
        <v>#N/A</v>
      </c>
      <c r="O4731" s="48"/>
      <c r="P4731" s="48"/>
    </row>
    <row r="4732" spans="1:16">
      <c r="A4732" s="11" t="e">
        <f t="shared" si="73"/>
        <v>#N/A</v>
      </c>
      <c r="B4732" s="11" t="e">
        <f>VLOOKUP(C4732,'Summation Index'!$A$2:$B$9956,2,FALSE)</f>
        <v>#N/A</v>
      </c>
      <c r="O4732" s="48"/>
      <c r="P4732" s="48"/>
    </row>
    <row r="4733" spans="1:16">
      <c r="A4733" s="11" t="e">
        <f t="shared" si="73"/>
        <v>#N/A</v>
      </c>
      <c r="B4733" s="11" t="e">
        <f>VLOOKUP(C4733,'Summation Index'!$A$2:$B$9956,2,FALSE)</f>
        <v>#N/A</v>
      </c>
      <c r="O4733" s="48"/>
      <c r="P4733" s="48"/>
    </row>
    <row r="4734" spans="1:16">
      <c r="A4734" s="11" t="e">
        <f t="shared" si="73"/>
        <v>#N/A</v>
      </c>
      <c r="B4734" s="11" t="e">
        <f>VLOOKUP(C4734,'Summation Index'!$A$2:$B$9956,2,FALSE)</f>
        <v>#N/A</v>
      </c>
      <c r="O4734" s="48"/>
      <c r="P4734" s="48"/>
    </row>
    <row r="4735" spans="1:16">
      <c r="A4735" s="11" t="e">
        <f t="shared" si="73"/>
        <v>#N/A</v>
      </c>
      <c r="B4735" s="11" t="e">
        <f>VLOOKUP(C4735,'Summation Index'!$A$2:$B$9956,2,FALSE)</f>
        <v>#N/A</v>
      </c>
      <c r="O4735" s="48"/>
      <c r="P4735" s="48"/>
    </row>
    <row r="4736" spans="1:16">
      <c r="A4736" s="11" t="e">
        <f t="shared" si="73"/>
        <v>#N/A</v>
      </c>
      <c r="B4736" s="11" t="e">
        <f>VLOOKUP(C4736,'Summation Index'!$A$2:$B$9956,2,FALSE)</f>
        <v>#N/A</v>
      </c>
      <c r="O4736" s="48"/>
      <c r="P4736" s="48"/>
    </row>
    <row r="4737" spans="1:16">
      <c r="A4737" s="11" t="e">
        <f t="shared" si="73"/>
        <v>#N/A</v>
      </c>
      <c r="B4737" s="11" t="e">
        <f>VLOOKUP(C4737,'Summation Index'!$A$2:$B$9956,2,FALSE)</f>
        <v>#N/A</v>
      </c>
      <c r="O4737" s="48"/>
      <c r="P4737" s="48"/>
    </row>
    <row r="4738" spans="1:16">
      <c r="A4738" s="11" t="e">
        <f t="shared" si="73"/>
        <v>#N/A</v>
      </c>
      <c r="B4738" s="11" t="e">
        <f>VLOOKUP(C4738,'Summation Index'!$A$2:$B$9956,2,FALSE)</f>
        <v>#N/A</v>
      </c>
      <c r="O4738" s="48"/>
      <c r="P4738" s="48"/>
    </row>
    <row r="4739" spans="1:16">
      <c r="A4739" s="11" t="e">
        <f t="shared" si="73"/>
        <v>#N/A</v>
      </c>
      <c r="B4739" s="11" t="e">
        <f>VLOOKUP(C4739,'Summation Index'!$A$2:$B$9956,2,FALSE)</f>
        <v>#N/A</v>
      </c>
      <c r="O4739" s="48"/>
      <c r="P4739" s="48"/>
    </row>
    <row r="4740" spans="1:16">
      <c r="A4740" s="11" t="e">
        <f t="shared" si="73"/>
        <v>#N/A</v>
      </c>
      <c r="B4740" s="11" t="e">
        <f>VLOOKUP(C4740,'Summation Index'!$A$2:$B$9956,2,FALSE)</f>
        <v>#N/A</v>
      </c>
      <c r="O4740" s="48"/>
      <c r="P4740" s="48"/>
    </row>
    <row r="4741" spans="1:16">
      <c r="A4741" s="11" t="e">
        <f t="shared" si="73"/>
        <v>#N/A</v>
      </c>
      <c r="B4741" s="11" t="e">
        <f>VLOOKUP(C4741,'Summation Index'!$A$2:$B$9956,2,FALSE)</f>
        <v>#N/A</v>
      </c>
      <c r="O4741" s="48"/>
      <c r="P4741" s="48"/>
    </row>
    <row r="4742" spans="1:16">
      <c r="A4742" s="11" t="e">
        <f t="shared" si="73"/>
        <v>#N/A</v>
      </c>
      <c r="B4742" s="11" t="e">
        <f>VLOOKUP(C4742,'Summation Index'!$A$2:$B$9956,2,FALSE)</f>
        <v>#N/A</v>
      </c>
      <c r="O4742" s="48"/>
      <c r="P4742" s="48"/>
    </row>
    <row r="4743" spans="1:16">
      <c r="A4743" s="11" t="e">
        <f t="shared" si="73"/>
        <v>#N/A</v>
      </c>
      <c r="B4743" s="11" t="e">
        <f>VLOOKUP(C4743,'Summation Index'!$A$2:$B$9956,2,FALSE)</f>
        <v>#N/A</v>
      </c>
      <c r="O4743" s="48"/>
      <c r="P4743" s="48"/>
    </row>
    <row r="4744" spans="1:16">
      <c r="A4744" s="11" t="e">
        <f t="shared" si="73"/>
        <v>#N/A</v>
      </c>
      <c r="B4744" s="11" t="e">
        <f>VLOOKUP(C4744,'Summation Index'!$A$2:$B$9956,2,FALSE)</f>
        <v>#N/A</v>
      </c>
      <c r="O4744" s="48"/>
      <c r="P4744" s="48"/>
    </row>
    <row r="4745" spans="1:16">
      <c r="A4745" s="11" t="e">
        <f t="shared" si="73"/>
        <v>#N/A</v>
      </c>
      <c r="B4745" s="11" t="e">
        <f>VLOOKUP(C4745,'Summation Index'!$A$2:$B$9956,2,FALSE)</f>
        <v>#N/A</v>
      </c>
      <c r="O4745" s="48"/>
      <c r="P4745" s="48"/>
    </row>
    <row r="4746" spans="1:16">
      <c r="A4746" s="11" t="e">
        <f t="shared" si="73"/>
        <v>#N/A</v>
      </c>
      <c r="B4746" s="11" t="e">
        <f>VLOOKUP(C4746,'Summation Index'!$A$2:$B$9956,2,FALSE)</f>
        <v>#N/A</v>
      </c>
      <c r="O4746" s="48"/>
      <c r="P4746" s="48"/>
    </row>
    <row r="4747" spans="1:16">
      <c r="A4747" s="11" t="e">
        <f t="shared" si="73"/>
        <v>#N/A</v>
      </c>
      <c r="B4747" s="11" t="e">
        <f>VLOOKUP(C4747,'Summation Index'!$A$2:$B$9956,2,FALSE)</f>
        <v>#N/A</v>
      </c>
      <c r="O4747" s="48"/>
      <c r="P4747" s="48"/>
    </row>
    <row r="4748" spans="1:16">
      <c r="A4748" s="11" t="e">
        <f t="shared" si="73"/>
        <v>#N/A</v>
      </c>
      <c r="B4748" s="11" t="e">
        <f>VLOOKUP(C4748,'Summation Index'!$A$2:$B$9956,2,FALSE)</f>
        <v>#N/A</v>
      </c>
      <c r="O4748" s="48"/>
      <c r="P4748" s="48"/>
    </row>
    <row r="4749" spans="1:16">
      <c r="A4749" s="11" t="e">
        <f t="shared" si="73"/>
        <v>#N/A</v>
      </c>
      <c r="B4749" s="11" t="e">
        <f>VLOOKUP(C4749,'Summation Index'!$A$2:$B$9956,2,FALSE)</f>
        <v>#N/A</v>
      </c>
      <c r="O4749" s="48"/>
      <c r="P4749" s="48"/>
    </row>
    <row r="4750" spans="1:16">
      <c r="A4750" s="11" t="e">
        <f t="shared" si="73"/>
        <v>#N/A</v>
      </c>
      <c r="B4750" s="11" t="e">
        <f>VLOOKUP(C4750,'Summation Index'!$A$2:$B$9956,2,FALSE)</f>
        <v>#N/A</v>
      </c>
      <c r="O4750" s="48"/>
      <c r="P4750" s="48"/>
    </row>
    <row r="4751" spans="1:16">
      <c r="A4751" s="11" t="e">
        <f t="shared" ref="A4751:A4814" si="74">B4751&amp;"&amp;"&amp;F4751</f>
        <v>#N/A</v>
      </c>
      <c r="B4751" s="11" t="e">
        <f>VLOOKUP(C4751,'Summation Index'!$A$2:$B$9956,2,FALSE)</f>
        <v>#N/A</v>
      </c>
      <c r="O4751" s="48"/>
      <c r="P4751" s="48"/>
    </row>
    <row r="4752" spans="1:16">
      <c r="A4752" s="11" t="e">
        <f t="shared" si="74"/>
        <v>#N/A</v>
      </c>
      <c r="B4752" s="11" t="e">
        <f>VLOOKUP(C4752,'Summation Index'!$A$2:$B$9956,2,FALSE)</f>
        <v>#N/A</v>
      </c>
      <c r="O4752" s="48"/>
      <c r="P4752" s="48"/>
    </row>
    <row r="4753" spans="1:16">
      <c r="A4753" s="11" t="e">
        <f t="shared" si="74"/>
        <v>#N/A</v>
      </c>
      <c r="B4753" s="11" t="e">
        <f>VLOOKUP(C4753,'Summation Index'!$A$2:$B$9956,2,FALSE)</f>
        <v>#N/A</v>
      </c>
      <c r="O4753" s="48"/>
      <c r="P4753" s="48"/>
    </row>
    <row r="4754" spans="1:16">
      <c r="A4754" s="11" t="e">
        <f t="shared" si="74"/>
        <v>#N/A</v>
      </c>
      <c r="B4754" s="11" t="e">
        <f>VLOOKUP(C4754,'Summation Index'!$A$2:$B$9956,2,FALSE)</f>
        <v>#N/A</v>
      </c>
      <c r="O4754" s="48"/>
      <c r="P4754" s="48"/>
    </row>
    <row r="4755" spans="1:16">
      <c r="A4755" s="11" t="e">
        <f t="shared" si="74"/>
        <v>#N/A</v>
      </c>
      <c r="B4755" s="11" t="e">
        <f>VLOOKUP(C4755,'Summation Index'!$A$2:$B$9956,2,FALSE)</f>
        <v>#N/A</v>
      </c>
      <c r="O4755" s="48"/>
      <c r="P4755" s="48"/>
    </row>
    <row r="4756" spans="1:16">
      <c r="A4756" s="11" t="e">
        <f t="shared" si="74"/>
        <v>#N/A</v>
      </c>
      <c r="B4756" s="11" t="e">
        <f>VLOOKUP(C4756,'Summation Index'!$A$2:$B$9956,2,FALSE)</f>
        <v>#N/A</v>
      </c>
      <c r="O4756" s="48"/>
      <c r="P4756" s="48"/>
    </row>
    <row r="4757" spans="1:16">
      <c r="A4757" s="11" t="e">
        <f t="shared" si="74"/>
        <v>#N/A</v>
      </c>
      <c r="B4757" s="11" t="e">
        <f>VLOOKUP(C4757,'Summation Index'!$A$2:$B$9956,2,FALSE)</f>
        <v>#N/A</v>
      </c>
      <c r="O4757" s="48"/>
      <c r="P4757" s="48"/>
    </row>
    <row r="4758" spans="1:16">
      <c r="A4758" s="11" t="e">
        <f t="shared" si="74"/>
        <v>#N/A</v>
      </c>
      <c r="B4758" s="11" t="e">
        <f>VLOOKUP(C4758,'Summation Index'!$A$2:$B$9956,2,FALSE)</f>
        <v>#N/A</v>
      </c>
      <c r="O4758" s="48"/>
      <c r="P4758" s="48"/>
    </row>
    <row r="4759" spans="1:16">
      <c r="A4759" s="11" t="e">
        <f t="shared" si="74"/>
        <v>#N/A</v>
      </c>
      <c r="B4759" s="11" t="e">
        <f>VLOOKUP(C4759,'Summation Index'!$A$2:$B$9956,2,FALSE)</f>
        <v>#N/A</v>
      </c>
      <c r="O4759" s="48"/>
      <c r="P4759" s="48"/>
    </row>
    <row r="4760" spans="1:16">
      <c r="A4760" s="11" t="e">
        <f t="shared" si="74"/>
        <v>#N/A</v>
      </c>
      <c r="B4760" s="11" t="e">
        <f>VLOOKUP(C4760,'Summation Index'!$A$2:$B$9956,2,FALSE)</f>
        <v>#N/A</v>
      </c>
      <c r="O4760" s="48"/>
      <c r="P4760" s="48"/>
    </row>
    <row r="4761" spans="1:16">
      <c r="A4761" s="11" t="e">
        <f t="shared" si="74"/>
        <v>#N/A</v>
      </c>
      <c r="B4761" s="11" t="e">
        <f>VLOOKUP(C4761,'Summation Index'!$A$2:$B$9956,2,FALSE)</f>
        <v>#N/A</v>
      </c>
      <c r="O4761" s="48"/>
      <c r="P4761" s="48"/>
    </row>
    <row r="4762" spans="1:16">
      <c r="A4762" s="11" t="e">
        <f t="shared" si="74"/>
        <v>#N/A</v>
      </c>
      <c r="B4762" s="11" t="e">
        <f>VLOOKUP(C4762,'Summation Index'!$A$2:$B$9956,2,FALSE)</f>
        <v>#N/A</v>
      </c>
      <c r="O4762" s="48"/>
      <c r="P4762" s="48"/>
    </row>
    <row r="4763" spans="1:16">
      <c r="A4763" s="11" t="e">
        <f t="shared" si="74"/>
        <v>#N/A</v>
      </c>
      <c r="B4763" s="11" t="e">
        <f>VLOOKUP(C4763,'Summation Index'!$A$2:$B$9956,2,FALSE)</f>
        <v>#N/A</v>
      </c>
      <c r="O4763" s="48"/>
      <c r="P4763" s="48"/>
    </row>
    <row r="4764" spans="1:16">
      <c r="A4764" s="11" t="e">
        <f t="shared" si="74"/>
        <v>#N/A</v>
      </c>
      <c r="B4764" s="11" t="e">
        <f>VLOOKUP(C4764,'Summation Index'!$A$2:$B$9956,2,FALSE)</f>
        <v>#N/A</v>
      </c>
      <c r="O4764" s="48"/>
      <c r="P4764" s="48"/>
    </row>
    <row r="4765" spans="1:16">
      <c r="A4765" s="11" t="e">
        <f t="shared" si="74"/>
        <v>#N/A</v>
      </c>
      <c r="B4765" s="11" t="e">
        <f>VLOOKUP(C4765,'Summation Index'!$A$2:$B$9956,2,FALSE)</f>
        <v>#N/A</v>
      </c>
      <c r="O4765" s="48"/>
      <c r="P4765" s="48"/>
    </row>
    <row r="4766" spans="1:16">
      <c r="A4766" s="11" t="e">
        <f t="shared" si="74"/>
        <v>#N/A</v>
      </c>
      <c r="B4766" s="11" t="e">
        <f>VLOOKUP(C4766,'Summation Index'!$A$2:$B$9956,2,FALSE)</f>
        <v>#N/A</v>
      </c>
      <c r="O4766" s="48"/>
      <c r="P4766" s="48"/>
    </row>
    <row r="4767" spans="1:16">
      <c r="A4767" s="11" t="e">
        <f t="shared" si="74"/>
        <v>#N/A</v>
      </c>
      <c r="B4767" s="11" t="e">
        <f>VLOOKUP(C4767,'Summation Index'!$A$2:$B$9956,2,FALSE)</f>
        <v>#N/A</v>
      </c>
      <c r="O4767" s="48"/>
      <c r="P4767" s="48"/>
    </row>
    <row r="4768" spans="1:16">
      <c r="A4768" s="11" t="e">
        <f t="shared" si="74"/>
        <v>#N/A</v>
      </c>
      <c r="B4768" s="11" t="e">
        <f>VLOOKUP(C4768,'Summation Index'!$A$2:$B$9956,2,FALSE)</f>
        <v>#N/A</v>
      </c>
      <c r="O4768" s="48"/>
      <c r="P4768" s="48"/>
    </row>
    <row r="4769" spans="1:16">
      <c r="A4769" s="11" t="e">
        <f t="shared" si="74"/>
        <v>#N/A</v>
      </c>
      <c r="B4769" s="11" t="e">
        <f>VLOOKUP(C4769,'Summation Index'!$A$2:$B$9956,2,FALSE)</f>
        <v>#N/A</v>
      </c>
      <c r="O4769" s="48"/>
      <c r="P4769" s="48"/>
    </row>
    <row r="4770" spans="1:16">
      <c r="A4770" s="11" t="e">
        <f t="shared" si="74"/>
        <v>#N/A</v>
      </c>
      <c r="B4770" s="11" t="e">
        <f>VLOOKUP(C4770,'Summation Index'!$A$2:$B$9956,2,FALSE)</f>
        <v>#N/A</v>
      </c>
      <c r="O4770" s="48"/>
      <c r="P4770" s="48"/>
    </row>
    <row r="4771" spans="1:16">
      <c r="A4771" s="11" t="e">
        <f t="shared" si="74"/>
        <v>#N/A</v>
      </c>
      <c r="B4771" s="11" t="e">
        <f>VLOOKUP(C4771,'Summation Index'!$A$2:$B$9956,2,FALSE)</f>
        <v>#N/A</v>
      </c>
      <c r="O4771" s="48"/>
      <c r="P4771" s="48"/>
    </row>
    <row r="4772" spans="1:16">
      <c r="A4772" s="11" t="e">
        <f t="shared" si="74"/>
        <v>#N/A</v>
      </c>
      <c r="B4772" s="11" t="e">
        <f>VLOOKUP(C4772,'Summation Index'!$A$2:$B$9956,2,FALSE)</f>
        <v>#N/A</v>
      </c>
      <c r="O4772" s="48"/>
      <c r="P4772" s="48"/>
    </row>
    <row r="4773" spans="1:16">
      <c r="A4773" s="11" t="e">
        <f t="shared" si="74"/>
        <v>#N/A</v>
      </c>
      <c r="B4773" s="11" t="e">
        <f>VLOOKUP(C4773,'Summation Index'!$A$2:$B$9956,2,FALSE)</f>
        <v>#N/A</v>
      </c>
      <c r="O4773" s="48"/>
      <c r="P4773" s="48"/>
    </row>
    <row r="4774" spans="1:16">
      <c r="A4774" s="11" t="e">
        <f t="shared" si="74"/>
        <v>#N/A</v>
      </c>
      <c r="B4774" s="11" t="e">
        <f>VLOOKUP(C4774,'Summation Index'!$A$2:$B$9956,2,FALSE)</f>
        <v>#N/A</v>
      </c>
      <c r="O4774" s="48"/>
      <c r="P4774" s="48"/>
    </row>
    <row r="4775" spans="1:16">
      <c r="A4775" s="11" t="e">
        <f t="shared" si="74"/>
        <v>#N/A</v>
      </c>
      <c r="B4775" s="11" t="e">
        <f>VLOOKUP(C4775,'Summation Index'!$A$2:$B$9956,2,FALSE)</f>
        <v>#N/A</v>
      </c>
      <c r="O4775" s="48"/>
      <c r="P4775" s="48"/>
    </row>
    <row r="4776" spans="1:16">
      <c r="A4776" s="11" t="e">
        <f t="shared" si="74"/>
        <v>#N/A</v>
      </c>
      <c r="B4776" s="11" t="e">
        <f>VLOOKUP(C4776,'Summation Index'!$A$2:$B$9956,2,FALSE)</f>
        <v>#N/A</v>
      </c>
      <c r="O4776" s="48"/>
      <c r="P4776" s="48"/>
    </row>
    <row r="4777" spans="1:16">
      <c r="A4777" s="11" t="e">
        <f t="shared" si="74"/>
        <v>#N/A</v>
      </c>
      <c r="B4777" s="11" t="e">
        <f>VLOOKUP(C4777,'Summation Index'!$A$2:$B$9956,2,FALSE)</f>
        <v>#N/A</v>
      </c>
      <c r="O4777" s="48"/>
      <c r="P4777" s="48"/>
    </row>
    <row r="4778" spans="1:16">
      <c r="A4778" s="11" t="e">
        <f t="shared" si="74"/>
        <v>#N/A</v>
      </c>
      <c r="B4778" s="11" t="e">
        <f>VLOOKUP(C4778,'Summation Index'!$A$2:$B$9956,2,FALSE)</f>
        <v>#N/A</v>
      </c>
      <c r="O4778" s="48"/>
      <c r="P4778" s="48"/>
    </row>
    <row r="4779" spans="1:16">
      <c r="A4779" s="11" t="e">
        <f t="shared" si="74"/>
        <v>#N/A</v>
      </c>
      <c r="B4779" s="11" t="e">
        <f>VLOOKUP(C4779,'Summation Index'!$A$2:$B$9956,2,FALSE)</f>
        <v>#N/A</v>
      </c>
      <c r="O4779" s="48"/>
      <c r="P4779" s="48"/>
    </row>
    <row r="4780" spans="1:16">
      <c r="A4780" s="11" t="e">
        <f t="shared" si="74"/>
        <v>#N/A</v>
      </c>
      <c r="B4780" s="11" t="e">
        <f>VLOOKUP(C4780,'Summation Index'!$A$2:$B$9956,2,FALSE)</f>
        <v>#N/A</v>
      </c>
      <c r="O4780" s="48"/>
      <c r="P4780" s="48"/>
    </row>
    <row r="4781" spans="1:16">
      <c r="A4781" s="11" t="e">
        <f t="shared" si="74"/>
        <v>#N/A</v>
      </c>
      <c r="B4781" s="11" t="e">
        <f>VLOOKUP(C4781,'Summation Index'!$A$2:$B$9956,2,FALSE)</f>
        <v>#N/A</v>
      </c>
      <c r="O4781" s="48"/>
      <c r="P4781" s="48"/>
    </row>
    <row r="4782" spans="1:16">
      <c r="A4782" s="11" t="e">
        <f t="shared" si="74"/>
        <v>#N/A</v>
      </c>
      <c r="B4782" s="11" t="e">
        <f>VLOOKUP(C4782,'Summation Index'!$A$2:$B$9956,2,FALSE)</f>
        <v>#N/A</v>
      </c>
      <c r="O4782" s="48"/>
      <c r="P4782" s="48"/>
    </row>
    <row r="4783" spans="1:16">
      <c r="A4783" s="11" t="e">
        <f t="shared" si="74"/>
        <v>#N/A</v>
      </c>
      <c r="B4783" s="11" t="e">
        <f>VLOOKUP(C4783,'Summation Index'!$A$2:$B$9956,2,FALSE)</f>
        <v>#N/A</v>
      </c>
      <c r="O4783" s="48"/>
      <c r="P4783" s="48"/>
    </row>
    <row r="4784" spans="1:16">
      <c r="A4784" s="11" t="e">
        <f t="shared" si="74"/>
        <v>#N/A</v>
      </c>
      <c r="B4784" s="11" t="e">
        <f>VLOOKUP(C4784,'Summation Index'!$A$2:$B$9956,2,FALSE)</f>
        <v>#N/A</v>
      </c>
      <c r="O4784" s="48"/>
      <c r="P4784" s="48"/>
    </row>
    <row r="4785" spans="1:16">
      <c r="A4785" s="11" t="e">
        <f t="shared" si="74"/>
        <v>#N/A</v>
      </c>
      <c r="B4785" s="11" t="e">
        <f>VLOOKUP(C4785,'Summation Index'!$A$2:$B$9956,2,FALSE)</f>
        <v>#N/A</v>
      </c>
      <c r="O4785" s="48"/>
      <c r="P4785" s="48"/>
    </row>
    <row r="4786" spans="1:16">
      <c r="A4786" s="11" t="e">
        <f t="shared" si="74"/>
        <v>#N/A</v>
      </c>
      <c r="B4786" s="11" t="e">
        <f>VLOOKUP(C4786,'Summation Index'!$A$2:$B$9956,2,FALSE)</f>
        <v>#N/A</v>
      </c>
      <c r="O4786" s="48"/>
      <c r="P4786" s="48"/>
    </row>
    <row r="4787" spans="1:16">
      <c r="A4787" s="11" t="e">
        <f t="shared" si="74"/>
        <v>#N/A</v>
      </c>
      <c r="B4787" s="11" t="e">
        <f>VLOOKUP(C4787,'Summation Index'!$A$2:$B$9956,2,FALSE)</f>
        <v>#N/A</v>
      </c>
      <c r="O4787" s="48"/>
      <c r="P4787" s="48"/>
    </row>
    <row r="4788" spans="1:16">
      <c r="A4788" s="11" t="e">
        <f t="shared" si="74"/>
        <v>#N/A</v>
      </c>
      <c r="B4788" s="11" t="e">
        <f>VLOOKUP(C4788,'Summation Index'!$A$2:$B$9956,2,FALSE)</f>
        <v>#N/A</v>
      </c>
      <c r="O4788" s="48"/>
      <c r="P4788" s="48"/>
    </row>
    <row r="4789" spans="1:16">
      <c r="A4789" s="11" t="e">
        <f t="shared" si="74"/>
        <v>#N/A</v>
      </c>
      <c r="B4789" s="11" t="e">
        <f>VLOOKUP(C4789,'Summation Index'!$A$2:$B$9956,2,FALSE)</f>
        <v>#N/A</v>
      </c>
      <c r="O4789" s="48"/>
      <c r="P4789" s="48"/>
    </row>
    <row r="4790" spans="1:16">
      <c r="A4790" s="11" t="e">
        <f t="shared" si="74"/>
        <v>#N/A</v>
      </c>
      <c r="B4790" s="11" t="e">
        <f>VLOOKUP(C4790,'Summation Index'!$A$2:$B$9956,2,FALSE)</f>
        <v>#N/A</v>
      </c>
      <c r="O4790" s="48"/>
      <c r="P4790" s="48"/>
    </row>
    <row r="4791" spans="1:16">
      <c r="A4791" s="11" t="e">
        <f t="shared" si="74"/>
        <v>#N/A</v>
      </c>
      <c r="B4791" s="11" t="e">
        <f>VLOOKUP(C4791,'Summation Index'!$A$2:$B$9956,2,FALSE)</f>
        <v>#N/A</v>
      </c>
      <c r="O4791" s="48"/>
      <c r="P4791" s="48"/>
    </row>
    <row r="4792" spans="1:16">
      <c r="A4792" s="11" t="e">
        <f t="shared" si="74"/>
        <v>#N/A</v>
      </c>
      <c r="B4792" s="11" t="e">
        <f>VLOOKUP(C4792,'Summation Index'!$A$2:$B$9956,2,FALSE)</f>
        <v>#N/A</v>
      </c>
      <c r="O4792" s="48"/>
      <c r="P4792" s="48"/>
    </row>
    <row r="4793" spans="1:16">
      <c r="A4793" s="11" t="e">
        <f t="shared" si="74"/>
        <v>#N/A</v>
      </c>
      <c r="B4793" s="11" t="e">
        <f>VLOOKUP(C4793,'Summation Index'!$A$2:$B$9956,2,FALSE)</f>
        <v>#N/A</v>
      </c>
      <c r="O4793" s="48"/>
      <c r="P4793" s="48"/>
    </row>
    <row r="4794" spans="1:16">
      <c r="A4794" s="11" t="e">
        <f t="shared" si="74"/>
        <v>#N/A</v>
      </c>
      <c r="B4794" s="11" t="e">
        <f>VLOOKUP(C4794,'Summation Index'!$A$2:$B$9956,2,FALSE)</f>
        <v>#N/A</v>
      </c>
      <c r="O4794" s="48"/>
      <c r="P4794" s="48"/>
    </row>
    <row r="4795" spans="1:16">
      <c r="A4795" s="11" t="e">
        <f t="shared" si="74"/>
        <v>#N/A</v>
      </c>
      <c r="B4795" s="11" t="e">
        <f>VLOOKUP(C4795,'Summation Index'!$A$2:$B$9956,2,FALSE)</f>
        <v>#N/A</v>
      </c>
      <c r="O4795" s="48"/>
      <c r="P4795" s="48"/>
    </row>
    <row r="4796" spans="1:16">
      <c r="A4796" s="11" t="e">
        <f t="shared" si="74"/>
        <v>#N/A</v>
      </c>
      <c r="B4796" s="11" t="e">
        <f>VLOOKUP(C4796,'Summation Index'!$A$2:$B$9956,2,FALSE)</f>
        <v>#N/A</v>
      </c>
      <c r="O4796" s="48"/>
      <c r="P4796" s="48"/>
    </row>
    <row r="4797" spans="1:16">
      <c r="A4797" s="11" t="e">
        <f t="shared" si="74"/>
        <v>#N/A</v>
      </c>
      <c r="B4797" s="11" t="e">
        <f>VLOOKUP(C4797,'Summation Index'!$A$2:$B$9956,2,FALSE)</f>
        <v>#N/A</v>
      </c>
      <c r="O4797" s="48"/>
      <c r="P4797" s="48"/>
    </row>
    <row r="4798" spans="1:16">
      <c r="A4798" s="11" t="e">
        <f t="shared" si="74"/>
        <v>#N/A</v>
      </c>
      <c r="B4798" s="11" t="e">
        <f>VLOOKUP(C4798,'Summation Index'!$A$2:$B$9956,2,FALSE)</f>
        <v>#N/A</v>
      </c>
      <c r="O4798" s="48"/>
      <c r="P4798" s="48"/>
    </row>
    <row r="4799" spans="1:16">
      <c r="A4799" s="11" t="e">
        <f t="shared" si="74"/>
        <v>#N/A</v>
      </c>
      <c r="B4799" s="11" t="e">
        <f>VLOOKUP(C4799,'Summation Index'!$A$2:$B$9956,2,FALSE)</f>
        <v>#N/A</v>
      </c>
      <c r="O4799" s="48"/>
      <c r="P4799" s="48"/>
    </row>
    <row r="4800" spans="1:16">
      <c r="A4800" s="11" t="e">
        <f t="shared" si="74"/>
        <v>#N/A</v>
      </c>
      <c r="B4800" s="11" t="e">
        <f>VLOOKUP(C4800,'Summation Index'!$A$2:$B$9956,2,FALSE)</f>
        <v>#N/A</v>
      </c>
      <c r="O4800" s="48"/>
      <c r="P4800" s="48"/>
    </row>
    <row r="4801" spans="1:16">
      <c r="A4801" s="11" t="e">
        <f t="shared" si="74"/>
        <v>#N/A</v>
      </c>
      <c r="B4801" s="11" t="e">
        <f>VLOOKUP(C4801,'Summation Index'!$A$2:$B$9956,2,FALSE)</f>
        <v>#N/A</v>
      </c>
      <c r="O4801" s="48"/>
      <c r="P4801" s="48"/>
    </row>
    <row r="4802" spans="1:16">
      <c r="A4802" s="11" t="e">
        <f t="shared" si="74"/>
        <v>#N/A</v>
      </c>
      <c r="B4802" s="11" t="e">
        <f>VLOOKUP(C4802,'Summation Index'!$A$2:$B$9956,2,FALSE)</f>
        <v>#N/A</v>
      </c>
      <c r="O4802" s="48"/>
      <c r="P4802" s="48"/>
    </row>
    <row r="4803" spans="1:16">
      <c r="A4803" s="11" t="e">
        <f t="shared" si="74"/>
        <v>#N/A</v>
      </c>
      <c r="B4803" s="11" t="e">
        <f>VLOOKUP(C4803,'Summation Index'!$A$2:$B$9956,2,FALSE)</f>
        <v>#N/A</v>
      </c>
      <c r="O4803" s="48"/>
      <c r="P4803" s="48"/>
    </row>
    <row r="4804" spans="1:16">
      <c r="A4804" s="11" t="e">
        <f t="shared" si="74"/>
        <v>#N/A</v>
      </c>
      <c r="B4804" s="11" t="e">
        <f>VLOOKUP(C4804,'Summation Index'!$A$2:$B$9956,2,FALSE)</f>
        <v>#N/A</v>
      </c>
      <c r="O4804" s="48"/>
      <c r="P4804" s="48"/>
    </row>
    <row r="4805" spans="1:16">
      <c r="A4805" s="11" t="e">
        <f t="shared" si="74"/>
        <v>#N/A</v>
      </c>
      <c r="B4805" s="11" t="e">
        <f>VLOOKUP(C4805,'Summation Index'!$A$2:$B$9956,2,FALSE)</f>
        <v>#N/A</v>
      </c>
      <c r="O4805" s="48"/>
      <c r="P4805" s="48"/>
    </row>
    <row r="4806" spans="1:16">
      <c r="A4806" s="11" t="e">
        <f t="shared" si="74"/>
        <v>#N/A</v>
      </c>
      <c r="B4806" s="11" t="e">
        <f>VLOOKUP(C4806,'Summation Index'!$A$2:$B$9956,2,FALSE)</f>
        <v>#N/A</v>
      </c>
      <c r="O4806" s="48"/>
      <c r="P4806" s="48"/>
    </row>
    <row r="4807" spans="1:16">
      <c r="A4807" s="11" t="e">
        <f t="shared" si="74"/>
        <v>#N/A</v>
      </c>
      <c r="B4807" s="11" t="e">
        <f>VLOOKUP(C4807,'Summation Index'!$A$2:$B$9956,2,FALSE)</f>
        <v>#N/A</v>
      </c>
      <c r="O4807" s="48"/>
      <c r="P4807" s="48"/>
    </row>
    <row r="4808" spans="1:16">
      <c r="A4808" s="11" t="e">
        <f t="shared" si="74"/>
        <v>#N/A</v>
      </c>
      <c r="B4808" s="11" t="e">
        <f>VLOOKUP(C4808,'Summation Index'!$A$2:$B$9956,2,FALSE)</f>
        <v>#N/A</v>
      </c>
      <c r="O4808" s="48"/>
      <c r="P4808" s="48"/>
    </row>
    <row r="4809" spans="1:16">
      <c r="A4809" s="11" t="e">
        <f t="shared" si="74"/>
        <v>#N/A</v>
      </c>
      <c r="B4809" s="11" t="e">
        <f>VLOOKUP(C4809,'Summation Index'!$A$2:$B$9956,2,FALSE)</f>
        <v>#N/A</v>
      </c>
      <c r="O4809" s="48"/>
      <c r="P4809" s="48"/>
    </row>
    <row r="4810" spans="1:16">
      <c r="A4810" s="11" t="e">
        <f t="shared" si="74"/>
        <v>#N/A</v>
      </c>
      <c r="B4810" s="11" t="e">
        <f>VLOOKUP(C4810,'Summation Index'!$A$2:$B$9956,2,FALSE)</f>
        <v>#N/A</v>
      </c>
      <c r="O4810" s="48"/>
      <c r="P4810" s="48"/>
    </row>
    <row r="4811" spans="1:16">
      <c r="A4811" s="11" t="e">
        <f t="shared" si="74"/>
        <v>#N/A</v>
      </c>
      <c r="B4811" s="11" t="e">
        <f>VLOOKUP(C4811,'Summation Index'!$A$2:$B$9956,2,FALSE)</f>
        <v>#N/A</v>
      </c>
      <c r="O4811" s="48"/>
      <c r="P4811" s="48"/>
    </row>
    <row r="4812" spans="1:16">
      <c r="A4812" s="11" t="e">
        <f t="shared" si="74"/>
        <v>#N/A</v>
      </c>
      <c r="B4812" s="11" t="e">
        <f>VLOOKUP(C4812,'Summation Index'!$A$2:$B$9956,2,FALSE)</f>
        <v>#N/A</v>
      </c>
      <c r="O4812" s="48"/>
      <c r="P4812" s="48"/>
    </row>
    <row r="4813" spans="1:16">
      <c r="A4813" s="11" t="e">
        <f t="shared" si="74"/>
        <v>#N/A</v>
      </c>
      <c r="B4813" s="11" t="e">
        <f>VLOOKUP(C4813,'Summation Index'!$A$2:$B$9956,2,FALSE)</f>
        <v>#N/A</v>
      </c>
      <c r="O4813" s="48"/>
      <c r="P4813" s="48"/>
    </row>
    <row r="4814" spans="1:16">
      <c r="A4814" s="11" t="e">
        <f t="shared" si="74"/>
        <v>#N/A</v>
      </c>
      <c r="B4814" s="11" t="e">
        <f>VLOOKUP(C4814,'Summation Index'!$A$2:$B$9956,2,FALSE)</f>
        <v>#N/A</v>
      </c>
      <c r="O4814" s="48"/>
      <c r="P4814" s="48"/>
    </row>
    <row r="4815" spans="1:16">
      <c r="A4815" s="11" t="e">
        <f t="shared" ref="A4815:A4878" si="75">B4815&amp;"&amp;"&amp;F4815</f>
        <v>#N/A</v>
      </c>
      <c r="B4815" s="11" t="e">
        <f>VLOOKUP(C4815,'Summation Index'!$A$2:$B$9956,2,FALSE)</f>
        <v>#N/A</v>
      </c>
      <c r="O4815" s="48"/>
      <c r="P4815" s="48"/>
    </row>
    <row r="4816" spans="1:16">
      <c r="A4816" s="11" t="e">
        <f t="shared" si="75"/>
        <v>#N/A</v>
      </c>
      <c r="B4816" s="11" t="e">
        <f>VLOOKUP(C4816,'Summation Index'!$A$2:$B$9956,2,FALSE)</f>
        <v>#N/A</v>
      </c>
      <c r="O4816" s="48"/>
      <c r="P4816" s="48"/>
    </row>
    <row r="4817" spans="1:16">
      <c r="A4817" s="11" t="e">
        <f t="shared" si="75"/>
        <v>#N/A</v>
      </c>
      <c r="B4817" s="11" t="e">
        <f>VLOOKUP(C4817,'Summation Index'!$A$2:$B$9956,2,FALSE)</f>
        <v>#N/A</v>
      </c>
      <c r="O4817" s="48"/>
      <c r="P4817" s="48"/>
    </row>
    <row r="4818" spans="1:16">
      <c r="A4818" s="11" t="e">
        <f t="shared" si="75"/>
        <v>#N/A</v>
      </c>
      <c r="B4818" s="11" t="e">
        <f>VLOOKUP(C4818,'Summation Index'!$A$2:$B$9956,2,FALSE)</f>
        <v>#N/A</v>
      </c>
      <c r="O4818" s="48"/>
      <c r="P4818" s="48"/>
    </row>
    <row r="4819" spans="1:16">
      <c r="A4819" s="11" t="e">
        <f t="shared" si="75"/>
        <v>#N/A</v>
      </c>
      <c r="B4819" s="11" t="e">
        <f>VLOOKUP(C4819,'Summation Index'!$A$2:$B$9956,2,FALSE)</f>
        <v>#N/A</v>
      </c>
      <c r="O4819" s="48"/>
      <c r="P4819" s="48"/>
    </row>
    <row r="4820" spans="1:16">
      <c r="A4820" s="11" t="e">
        <f t="shared" si="75"/>
        <v>#N/A</v>
      </c>
      <c r="B4820" s="11" t="e">
        <f>VLOOKUP(C4820,'Summation Index'!$A$2:$B$9956,2,FALSE)</f>
        <v>#N/A</v>
      </c>
      <c r="O4820" s="48"/>
      <c r="P4820" s="48"/>
    </row>
    <row r="4821" spans="1:16">
      <c r="A4821" s="11" t="e">
        <f t="shared" si="75"/>
        <v>#N/A</v>
      </c>
      <c r="B4821" s="11" t="e">
        <f>VLOOKUP(C4821,'Summation Index'!$A$2:$B$9956,2,FALSE)</f>
        <v>#N/A</v>
      </c>
      <c r="O4821" s="48"/>
      <c r="P4821" s="48"/>
    </row>
    <row r="4822" spans="1:16">
      <c r="A4822" s="11" t="e">
        <f t="shared" si="75"/>
        <v>#N/A</v>
      </c>
      <c r="B4822" s="11" t="e">
        <f>VLOOKUP(C4822,'Summation Index'!$A$2:$B$9956,2,FALSE)</f>
        <v>#N/A</v>
      </c>
      <c r="O4822" s="48"/>
      <c r="P4822" s="48"/>
    </row>
    <row r="4823" spans="1:16">
      <c r="A4823" s="11" t="e">
        <f t="shared" si="75"/>
        <v>#N/A</v>
      </c>
      <c r="B4823" s="11" t="e">
        <f>VLOOKUP(C4823,'Summation Index'!$A$2:$B$9956,2,FALSE)</f>
        <v>#N/A</v>
      </c>
      <c r="O4823" s="48"/>
      <c r="P4823" s="48"/>
    </row>
    <row r="4824" spans="1:16">
      <c r="A4824" s="11" t="e">
        <f t="shared" si="75"/>
        <v>#N/A</v>
      </c>
      <c r="B4824" s="11" t="e">
        <f>VLOOKUP(C4824,'Summation Index'!$A$2:$B$9956,2,FALSE)</f>
        <v>#N/A</v>
      </c>
      <c r="O4824" s="48"/>
      <c r="P4824" s="48"/>
    </row>
    <row r="4825" spans="1:16">
      <c r="A4825" s="11" t="e">
        <f t="shared" si="75"/>
        <v>#N/A</v>
      </c>
      <c r="B4825" s="11" t="e">
        <f>VLOOKUP(C4825,'Summation Index'!$A$2:$B$9956,2,FALSE)</f>
        <v>#N/A</v>
      </c>
      <c r="O4825" s="48"/>
      <c r="P4825" s="48"/>
    </row>
    <row r="4826" spans="1:16">
      <c r="A4826" s="11" t="e">
        <f t="shared" si="75"/>
        <v>#N/A</v>
      </c>
      <c r="B4826" s="11" t="e">
        <f>VLOOKUP(C4826,'Summation Index'!$A$2:$B$9956,2,FALSE)</f>
        <v>#N/A</v>
      </c>
      <c r="O4826" s="48"/>
      <c r="P4826" s="48"/>
    </row>
    <row r="4827" spans="1:16">
      <c r="A4827" s="11" t="e">
        <f t="shared" si="75"/>
        <v>#N/A</v>
      </c>
      <c r="B4827" s="11" t="e">
        <f>VLOOKUP(C4827,'Summation Index'!$A$2:$B$9956,2,FALSE)</f>
        <v>#N/A</v>
      </c>
      <c r="O4827" s="48"/>
      <c r="P4827" s="48"/>
    </row>
    <row r="4828" spans="1:16">
      <c r="A4828" s="11" t="e">
        <f t="shared" si="75"/>
        <v>#N/A</v>
      </c>
      <c r="B4828" s="11" t="e">
        <f>VLOOKUP(C4828,'Summation Index'!$A$2:$B$9956,2,FALSE)</f>
        <v>#N/A</v>
      </c>
      <c r="O4828" s="48"/>
      <c r="P4828" s="48"/>
    </row>
    <row r="4829" spans="1:16">
      <c r="A4829" s="11" t="e">
        <f t="shared" si="75"/>
        <v>#N/A</v>
      </c>
      <c r="B4829" s="11" t="e">
        <f>VLOOKUP(C4829,'Summation Index'!$A$2:$B$9956,2,FALSE)</f>
        <v>#N/A</v>
      </c>
      <c r="O4829" s="48"/>
      <c r="P4829" s="48"/>
    </row>
    <row r="4830" spans="1:16">
      <c r="A4830" s="11" t="e">
        <f t="shared" si="75"/>
        <v>#N/A</v>
      </c>
      <c r="B4830" s="11" t="e">
        <f>VLOOKUP(C4830,'Summation Index'!$A$2:$B$9956,2,FALSE)</f>
        <v>#N/A</v>
      </c>
      <c r="O4830" s="48"/>
      <c r="P4830" s="48"/>
    </row>
    <row r="4831" spans="1:16">
      <c r="A4831" s="11" t="e">
        <f t="shared" si="75"/>
        <v>#N/A</v>
      </c>
      <c r="B4831" s="11" t="e">
        <f>VLOOKUP(C4831,'Summation Index'!$A$2:$B$9956,2,FALSE)</f>
        <v>#N/A</v>
      </c>
      <c r="O4831" s="48"/>
      <c r="P4831" s="48"/>
    </row>
    <row r="4832" spans="1:16">
      <c r="A4832" s="11" t="e">
        <f t="shared" si="75"/>
        <v>#N/A</v>
      </c>
      <c r="B4832" s="11" t="e">
        <f>VLOOKUP(C4832,'Summation Index'!$A$2:$B$9956,2,FALSE)</f>
        <v>#N/A</v>
      </c>
      <c r="O4832" s="48"/>
      <c r="P4832" s="48"/>
    </row>
    <row r="4833" spans="1:16">
      <c r="A4833" s="11" t="e">
        <f t="shared" si="75"/>
        <v>#N/A</v>
      </c>
      <c r="B4833" s="11" t="e">
        <f>VLOOKUP(C4833,'Summation Index'!$A$2:$B$9956,2,FALSE)</f>
        <v>#N/A</v>
      </c>
      <c r="O4833" s="48"/>
      <c r="P4833" s="48"/>
    </row>
    <row r="4834" spans="1:16">
      <c r="A4834" s="11" t="e">
        <f t="shared" si="75"/>
        <v>#N/A</v>
      </c>
      <c r="B4834" s="11" t="e">
        <f>VLOOKUP(C4834,'Summation Index'!$A$2:$B$9956,2,FALSE)</f>
        <v>#N/A</v>
      </c>
      <c r="O4834" s="48"/>
      <c r="P4834" s="48"/>
    </row>
    <row r="4835" spans="1:16">
      <c r="A4835" s="11" t="e">
        <f t="shared" si="75"/>
        <v>#N/A</v>
      </c>
      <c r="B4835" s="11" t="e">
        <f>VLOOKUP(C4835,'Summation Index'!$A$2:$B$9956,2,FALSE)</f>
        <v>#N/A</v>
      </c>
      <c r="O4835" s="48"/>
      <c r="P4835" s="48"/>
    </row>
    <row r="4836" spans="1:16">
      <c r="A4836" s="11" t="e">
        <f t="shared" si="75"/>
        <v>#N/A</v>
      </c>
      <c r="B4836" s="11" t="e">
        <f>VLOOKUP(C4836,'Summation Index'!$A$2:$B$9956,2,FALSE)</f>
        <v>#N/A</v>
      </c>
      <c r="O4836" s="48"/>
      <c r="P4836" s="48"/>
    </row>
    <row r="4837" spans="1:16">
      <c r="A4837" s="11" t="e">
        <f t="shared" si="75"/>
        <v>#N/A</v>
      </c>
      <c r="B4837" s="11" t="e">
        <f>VLOOKUP(C4837,'Summation Index'!$A$2:$B$9956,2,FALSE)</f>
        <v>#N/A</v>
      </c>
      <c r="O4837" s="48"/>
      <c r="P4837" s="48"/>
    </row>
    <row r="4838" spans="1:16">
      <c r="A4838" s="11" t="e">
        <f t="shared" si="75"/>
        <v>#N/A</v>
      </c>
      <c r="B4838" s="11" t="e">
        <f>VLOOKUP(C4838,'Summation Index'!$A$2:$B$9956,2,FALSE)</f>
        <v>#N/A</v>
      </c>
      <c r="O4838" s="48"/>
      <c r="P4838" s="48"/>
    </row>
    <row r="4839" spans="1:16">
      <c r="A4839" s="11" t="e">
        <f t="shared" si="75"/>
        <v>#N/A</v>
      </c>
      <c r="B4839" s="11" t="e">
        <f>VLOOKUP(C4839,'Summation Index'!$A$2:$B$9956,2,FALSE)</f>
        <v>#N/A</v>
      </c>
      <c r="O4839" s="48"/>
      <c r="P4839" s="48"/>
    </row>
    <row r="4840" spans="1:16">
      <c r="A4840" s="11" t="e">
        <f t="shared" si="75"/>
        <v>#N/A</v>
      </c>
      <c r="B4840" s="11" t="e">
        <f>VLOOKUP(C4840,'Summation Index'!$A$2:$B$9956,2,FALSE)</f>
        <v>#N/A</v>
      </c>
      <c r="O4840" s="48"/>
      <c r="P4840" s="48"/>
    </row>
    <row r="4841" spans="1:16">
      <c r="A4841" s="11" t="e">
        <f t="shared" si="75"/>
        <v>#N/A</v>
      </c>
      <c r="B4841" s="11" t="e">
        <f>VLOOKUP(C4841,'Summation Index'!$A$2:$B$9956,2,FALSE)</f>
        <v>#N/A</v>
      </c>
      <c r="O4841" s="48"/>
      <c r="P4841" s="48"/>
    </row>
    <row r="4842" spans="1:16">
      <c r="A4842" s="11" t="e">
        <f t="shared" si="75"/>
        <v>#N/A</v>
      </c>
      <c r="B4842" s="11" t="e">
        <f>VLOOKUP(C4842,'Summation Index'!$A$2:$B$9956,2,FALSE)</f>
        <v>#N/A</v>
      </c>
      <c r="O4842" s="48"/>
      <c r="P4842" s="48"/>
    </row>
    <row r="4843" spans="1:16">
      <c r="A4843" s="11" t="e">
        <f t="shared" si="75"/>
        <v>#N/A</v>
      </c>
      <c r="B4843" s="11" t="e">
        <f>VLOOKUP(C4843,'Summation Index'!$A$2:$B$9956,2,FALSE)</f>
        <v>#N/A</v>
      </c>
      <c r="O4843" s="48"/>
      <c r="P4843" s="48"/>
    </row>
    <row r="4844" spans="1:16">
      <c r="A4844" s="11" t="e">
        <f t="shared" si="75"/>
        <v>#N/A</v>
      </c>
      <c r="B4844" s="11" t="e">
        <f>VLOOKUP(C4844,'Summation Index'!$A$2:$B$9956,2,FALSE)</f>
        <v>#N/A</v>
      </c>
      <c r="O4844" s="48"/>
      <c r="P4844" s="48"/>
    </row>
    <row r="4845" spans="1:16">
      <c r="A4845" s="11" t="e">
        <f t="shared" si="75"/>
        <v>#N/A</v>
      </c>
      <c r="B4845" s="11" t="e">
        <f>VLOOKUP(C4845,'Summation Index'!$A$2:$B$9956,2,FALSE)</f>
        <v>#N/A</v>
      </c>
      <c r="O4845" s="48"/>
      <c r="P4845" s="48"/>
    </row>
    <row r="4846" spans="1:16">
      <c r="A4846" s="11" t="e">
        <f t="shared" si="75"/>
        <v>#N/A</v>
      </c>
      <c r="B4846" s="11" t="e">
        <f>VLOOKUP(C4846,'Summation Index'!$A$2:$B$9956,2,FALSE)</f>
        <v>#N/A</v>
      </c>
      <c r="O4846" s="48"/>
      <c r="P4846" s="48"/>
    </row>
    <row r="4847" spans="1:16">
      <c r="A4847" s="11" t="e">
        <f t="shared" si="75"/>
        <v>#N/A</v>
      </c>
      <c r="B4847" s="11" t="e">
        <f>VLOOKUP(C4847,'Summation Index'!$A$2:$B$9956,2,FALSE)</f>
        <v>#N/A</v>
      </c>
      <c r="O4847" s="48"/>
      <c r="P4847" s="48"/>
    </row>
    <row r="4848" spans="1:16">
      <c r="A4848" s="11" t="e">
        <f t="shared" si="75"/>
        <v>#N/A</v>
      </c>
      <c r="B4848" s="11" t="e">
        <f>VLOOKUP(C4848,'Summation Index'!$A$2:$B$9956,2,FALSE)</f>
        <v>#N/A</v>
      </c>
      <c r="O4848" s="48"/>
      <c r="P4848" s="48"/>
    </row>
    <row r="4849" spans="1:16">
      <c r="A4849" s="11" t="e">
        <f t="shared" si="75"/>
        <v>#N/A</v>
      </c>
      <c r="B4849" s="11" t="e">
        <f>VLOOKUP(C4849,'Summation Index'!$A$2:$B$9956,2,FALSE)</f>
        <v>#N/A</v>
      </c>
      <c r="O4849" s="48"/>
      <c r="P4849" s="48"/>
    </row>
    <row r="4850" spans="1:16">
      <c r="A4850" s="11" t="e">
        <f t="shared" si="75"/>
        <v>#N/A</v>
      </c>
      <c r="B4850" s="11" t="e">
        <f>VLOOKUP(C4850,'Summation Index'!$A$2:$B$9956,2,FALSE)</f>
        <v>#N/A</v>
      </c>
      <c r="O4850" s="48"/>
      <c r="P4850" s="48"/>
    </row>
    <row r="4851" spans="1:16">
      <c r="A4851" s="11" t="e">
        <f t="shared" si="75"/>
        <v>#N/A</v>
      </c>
      <c r="B4851" s="11" t="e">
        <f>VLOOKUP(C4851,'Summation Index'!$A$2:$B$9956,2,FALSE)</f>
        <v>#N/A</v>
      </c>
      <c r="O4851" s="48"/>
      <c r="P4851" s="48"/>
    </row>
    <row r="4852" spans="1:16">
      <c r="A4852" s="11" t="e">
        <f t="shared" si="75"/>
        <v>#N/A</v>
      </c>
      <c r="B4852" s="11" t="e">
        <f>VLOOKUP(C4852,'Summation Index'!$A$2:$B$9956,2,FALSE)</f>
        <v>#N/A</v>
      </c>
      <c r="O4852" s="48"/>
      <c r="P4852" s="48"/>
    </row>
    <row r="4853" spans="1:16">
      <c r="A4853" s="11" t="e">
        <f t="shared" si="75"/>
        <v>#N/A</v>
      </c>
      <c r="B4853" s="11" t="e">
        <f>VLOOKUP(C4853,'Summation Index'!$A$2:$B$9956,2,FALSE)</f>
        <v>#N/A</v>
      </c>
      <c r="O4853" s="48"/>
      <c r="P4853" s="48"/>
    </row>
    <row r="4854" spans="1:16">
      <c r="A4854" s="11" t="e">
        <f t="shared" si="75"/>
        <v>#N/A</v>
      </c>
      <c r="B4854" s="11" t="e">
        <f>VLOOKUP(C4854,'Summation Index'!$A$2:$B$9956,2,FALSE)</f>
        <v>#N/A</v>
      </c>
      <c r="O4854" s="48"/>
      <c r="P4854" s="48"/>
    </row>
    <row r="4855" spans="1:16">
      <c r="A4855" s="11" t="e">
        <f t="shared" si="75"/>
        <v>#N/A</v>
      </c>
      <c r="B4855" s="11" t="e">
        <f>VLOOKUP(C4855,'Summation Index'!$A$2:$B$9956,2,FALSE)</f>
        <v>#N/A</v>
      </c>
      <c r="O4855" s="48"/>
      <c r="P4855" s="48"/>
    </row>
    <row r="4856" spans="1:16">
      <c r="A4856" s="11" t="e">
        <f t="shared" si="75"/>
        <v>#N/A</v>
      </c>
      <c r="B4856" s="11" t="e">
        <f>VLOOKUP(C4856,'Summation Index'!$A$2:$B$9956,2,FALSE)</f>
        <v>#N/A</v>
      </c>
      <c r="O4856" s="48"/>
      <c r="P4856" s="48"/>
    </row>
    <row r="4857" spans="1:16">
      <c r="A4857" s="11" t="e">
        <f t="shared" si="75"/>
        <v>#N/A</v>
      </c>
      <c r="B4857" s="11" t="e">
        <f>VLOOKUP(C4857,'Summation Index'!$A$2:$B$9956,2,FALSE)</f>
        <v>#N/A</v>
      </c>
      <c r="O4857" s="48"/>
      <c r="P4857" s="48"/>
    </row>
    <row r="4858" spans="1:16">
      <c r="A4858" s="11" t="e">
        <f t="shared" si="75"/>
        <v>#N/A</v>
      </c>
      <c r="B4858" s="11" t="e">
        <f>VLOOKUP(C4858,'Summation Index'!$A$2:$B$9956,2,FALSE)</f>
        <v>#N/A</v>
      </c>
      <c r="O4858" s="48"/>
      <c r="P4858" s="48"/>
    </row>
    <row r="4859" spans="1:16">
      <c r="A4859" s="11" t="e">
        <f t="shared" si="75"/>
        <v>#N/A</v>
      </c>
      <c r="B4859" s="11" t="e">
        <f>VLOOKUP(C4859,'Summation Index'!$A$2:$B$9956,2,FALSE)</f>
        <v>#N/A</v>
      </c>
      <c r="O4859" s="48"/>
      <c r="P4859" s="48"/>
    </row>
    <row r="4860" spans="1:16">
      <c r="A4860" s="11" t="e">
        <f t="shared" si="75"/>
        <v>#N/A</v>
      </c>
      <c r="B4860" s="11" t="e">
        <f>VLOOKUP(C4860,'Summation Index'!$A$2:$B$9956,2,FALSE)</f>
        <v>#N/A</v>
      </c>
      <c r="O4860" s="48"/>
      <c r="P4860" s="48"/>
    </row>
    <row r="4861" spans="1:16">
      <c r="A4861" s="11" t="e">
        <f t="shared" si="75"/>
        <v>#N/A</v>
      </c>
      <c r="B4861" s="11" t="e">
        <f>VLOOKUP(C4861,'Summation Index'!$A$2:$B$9956,2,FALSE)</f>
        <v>#N/A</v>
      </c>
      <c r="O4861" s="48"/>
      <c r="P4861" s="48"/>
    </row>
    <row r="4862" spans="1:16">
      <c r="A4862" s="11" t="e">
        <f t="shared" si="75"/>
        <v>#N/A</v>
      </c>
      <c r="B4862" s="11" t="e">
        <f>VLOOKUP(C4862,'Summation Index'!$A$2:$B$9956,2,FALSE)</f>
        <v>#N/A</v>
      </c>
      <c r="O4862" s="48"/>
      <c r="P4862" s="48"/>
    </row>
    <row r="4863" spans="1:16">
      <c r="A4863" s="11" t="e">
        <f t="shared" si="75"/>
        <v>#N/A</v>
      </c>
      <c r="B4863" s="11" t="e">
        <f>VLOOKUP(C4863,'Summation Index'!$A$2:$B$9956,2,FALSE)</f>
        <v>#N/A</v>
      </c>
      <c r="O4863" s="48"/>
      <c r="P4863" s="48"/>
    </row>
    <row r="4864" spans="1:16">
      <c r="A4864" s="11" t="e">
        <f t="shared" si="75"/>
        <v>#N/A</v>
      </c>
      <c r="B4864" s="11" t="e">
        <f>VLOOKUP(C4864,'Summation Index'!$A$2:$B$9956,2,FALSE)</f>
        <v>#N/A</v>
      </c>
      <c r="O4864" s="48"/>
      <c r="P4864" s="48"/>
    </row>
    <row r="4865" spans="1:16">
      <c r="A4865" s="11" t="e">
        <f t="shared" si="75"/>
        <v>#N/A</v>
      </c>
      <c r="B4865" s="11" t="e">
        <f>VLOOKUP(C4865,'Summation Index'!$A$2:$B$9956,2,FALSE)</f>
        <v>#N/A</v>
      </c>
      <c r="O4865" s="48"/>
      <c r="P4865" s="48"/>
    </row>
    <row r="4866" spans="1:16">
      <c r="A4866" s="11" t="e">
        <f t="shared" si="75"/>
        <v>#N/A</v>
      </c>
      <c r="B4866" s="11" t="e">
        <f>VLOOKUP(C4866,'Summation Index'!$A$2:$B$9956,2,FALSE)</f>
        <v>#N/A</v>
      </c>
      <c r="O4866" s="48"/>
      <c r="P4866" s="48"/>
    </row>
    <row r="4867" spans="1:16">
      <c r="A4867" s="11" t="e">
        <f t="shared" si="75"/>
        <v>#N/A</v>
      </c>
      <c r="B4867" s="11" t="e">
        <f>VLOOKUP(C4867,'Summation Index'!$A$2:$B$9956,2,FALSE)</f>
        <v>#N/A</v>
      </c>
      <c r="O4867" s="48"/>
      <c r="P4867" s="48"/>
    </row>
    <row r="4868" spans="1:16">
      <c r="A4868" s="11" t="e">
        <f t="shared" si="75"/>
        <v>#N/A</v>
      </c>
      <c r="B4868" s="11" t="e">
        <f>VLOOKUP(C4868,'Summation Index'!$A$2:$B$9956,2,FALSE)</f>
        <v>#N/A</v>
      </c>
      <c r="O4868" s="48"/>
      <c r="P4868" s="48"/>
    </row>
    <row r="4869" spans="1:16">
      <c r="A4869" s="11" t="e">
        <f t="shared" si="75"/>
        <v>#N/A</v>
      </c>
      <c r="B4869" s="11" t="e">
        <f>VLOOKUP(C4869,'Summation Index'!$A$2:$B$9956,2,FALSE)</f>
        <v>#N/A</v>
      </c>
      <c r="O4869" s="48"/>
      <c r="P4869" s="48"/>
    </row>
    <row r="4870" spans="1:16">
      <c r="A4870" s="11" t="e">
        <f t="shared" si="75"/>
        <v>#N/A</v>
      </c>
      <c r="B4870" s="11" t="e">
        <f>VLOOKUP(C4870,'Summation Index'!$A$2:$B$9956,2,FALSE)</f>
        <v>#N/A</v>
      </c>
      <c r="O4870" s="48"/>
      <c r="P4870" s="48"/>
    </row>
    <row r="4871" spans="1:16">
      <c r="A4871" s="11" t="e">
        <f t="shared" si="75"/>
        <v>#N/A</v>
      </c>
      <c r="B4871" s="11" t="e">
        <f>VLOOKUP(C4871,'Summation Index'!$A$2:$B$9956,2,FALSE)</f>
        <v>#N/A</v>
      </c>
      <c r="O4871" s="48"/>
      <c r="P4871" s="48"/>
    </row>
    <row r="4872" spans="1:16">
      <c r="A4872" s="11" t="e">
        <f t="shared" si="75"/>
        <v>#N/A</v>
      </c>
      <c r="B4872" s="11" t="e">
        <f>VLOOKUP(C4872,'Summation Index'!$A$2:$B$9956,2,FALSE)</f>
        <v>#N/A</v>
      </c>
      <c r="O4872" s="48"/>
      <c r="P4872" s="48"/>
    </row>
    <row r="4873" spans="1:16">
      <c r="A4873" s="11" t="e">
        <f t="shared" si="75"/>
        <v>#N/A</v>
      </c>
      <c r="B4873" s="11" t="e">
        <f>VLOOKUP(C4873,'Summation Index'!$A$2:$B$9956,2,FALSE)</f>
        <v>#N/A</v>
      </c>
      <c r="O4873" s="48"/>
      <c r="P4873" s="48"/>
    </row>
    <row r="4874" spans="1:16">
      <c r="A4874" s="11" t="e">
        <f t="shared" si="75"/>
        <v>#N/A</v>
      </c>
      <c r="B4874" s="11" t="e">
        <f>VLOOKUP(C4874,'Summation Index'!$A$2:$B$9956,2,FALSE)</f>
        <v>#N/A</v>
      </c>
      <c r="O4874" s="48"/>
      <c r="P4874" s="48"/>
    </row>
    <row r="4875" spans="1:16">
      <c r="A4875" s="11" t="e">
        <f t="shared" si="75"/>
        <v>#N/A</v>
      </c>
      <c r="B4875" s="11" t="e">
        <f>VLOOKUP(C4875,'Summation Index'!$A$2:$B$9956,2,FALSE)</f>
        <v>#N/A</v>
      </c>
      <c r="O4875" s="48"/>
      <c r="P4875" s="48"/>
    </row>
    <row r="4876" spans="1:16">
      <c r="A4876" s="11" t="e">
        <f t="shared" si="75"/>
        <v>#N/A</v>
      </c>
      <c r="B4876" s="11" t="e">
        <f>VLOOKUP(C4876,'Summation Index'!$A$2:$B$9956,2,FALSE)</f>
        <v>#N/A</v>
      </c>
      <c r="O4876" s="48"/>
      <c r="P4876" s="48"/>
    </row>
    <row r="4877" spans="1:16">
      <c r="A4877" s="11" t="e">
        <f t="shared" si="75"/>
        <v>#N/A</v>
      </c>
      <c r="B4877" s="11" t="e">
        <f>VLOOKUP(C4877,'Summation Index'!$A$2:$B$9956,2,FALSE)</f>
        <v>#N/A</v>
      </c>
      <c r="O4877" s="48"/>
      <c r="P4877" s="48"/>
    </row>
    <row r="4878" spans="1:16">
      <c r="A4878" s="11" t="e">
        <f t="shared" si="75"/>
        <v>#N/A</v>
      </c>
      <c r="B4878" s="11" t="e">
        <f>VLOOKUP(C4878,'Summation Index'!$A$2:$B$9956,2,FALSE)</f>
        <v>#N/A</v>
      </c>
      <c r="O4878" s="48"/>
      <c r="P4878" s="48"/>
    </row>
    <row r="4879" spans="1:16">
      <c r="A4879" s="11" t="e">
        <f t="shared" ref="A4879:A4942" si="76">B4879&amp;"&amp;"&amp;F4879</f>
        <v>#N/A</v>
      </c>
      <c r="B4879" s="11" t="e">
        <f>VLOOKUP(C4879,'Summation Index'!$A$2:$B$9956,2,FALSE)</f>
        <v>#N/A</v>
      </c>
      <c r="O4879" s="48"/>
      <c r="P4879" s="48"/>
    </row>
    <row r="4880" spans="1:16">
      <c r="A4880" s="11" t="e">
        <f t="shared" si="76"/>
        <v>#N/A</v>
      </c>
      <c r="B4880" s="11" t="e">
        <f>VLOOKUP(C4880,'Summation Index'!$A$2:$B$9956,2,FALSE)</f>
        <v>#N/A</v>
      </c>
      <c r="O4880" s="48"/>
      <c r="P4880" s="48"/>
    </row>
    <row r="4881" spans="1:16">
      <c r="A4881" s="11" t="e">
        <f t="shared" si="76"/>
        <v>#N/A</v>
      </c>
      <c r="B4881" s="11" t="e">
        <f>VLOOKUP(C4881,'Summation Index'!$A$2:$B$9956,2,FALSE)</f>
        <v>#N/A</v>
      </c>
      <c r="O4881" s="48"/>
      <c r="P4881" s="48"/>
    </row>
    <row r="4882" spans="1:16">
      <c r="A4882" s="11" t="e">
        <f t="shared" si="76"/>
        <v>#N/A</v>
      </c>
      <c r="B4882" s="11" t="e">
        <f>VLOOKUP(C4882,'Summation Index'!$A$2:$B$9956,2,FALSE)</f>
        <v>#N/A</v>
      </c>
      <c r="O4882" s="48"/>
      <c r="P4882" s="48"/>
    </row>
    <row r="4883" spans="1:16">
      <c r="A4883" s="11" t="e">
        <f t="shared" si="76"/>
        <v>#N/A</v>
      </c>
      <c r="B4883" s="11" t="e">
        <f>VLOOKUP(C4883,'Summation Index'!$A$2:$B$9956,2,FALSE)</f>
        <v>#N/A</v>
      </c>
      <c r="O4883" s="48"/>
      <c r="P4883" s="48"/>
    </row>
    <row r="4884" spans="1:16">
      <c r="A4884" s="11" t="e">
        <f t="shared" si="76"/>
        <v>#N/A</v>
      </c>
      <c r="B4884" s="11" t="e">
        <f>VLOOKUP(C4884,'Summation Index'!$A$2:$B$9956,2,FALSE)</f>
        <v>#N/A</v>
      </c>
      <c r="O4884" s="48"/>
      <c r="P4884" s="48"/>
    </row>
    <row r="4885" spans="1:16">
      <c r="A4885" s="11" t="e">
        <f t="shared" si="76"/>
        <v>#N/A</v>
      </c>
      <c r="B4885" s="11" t="e">
        <f>VLOOKUP(C4885,'Summation Index'!$A$2:$B$9956,2,FALSE)</f>
        <v>#N/A</v>
      </c>
      <c r="O4885" s="48"/>
      <c r="P4885" s="48"/>
    </row>
    <row r="4886" spans="1:16">
      <c r="A4886" s="11" t="e">
        <f t="shared" si="76"/>
        <v>#N/A</v>
      </c>
      <c r="B4886" s="11" t="e">
        <f>VLOOKUP(C4886,'Summation Index'!$A$2:$B$9956,2,FALSE)</f>
        <v>#N/A</v>
      </c>
      <c r="O4886" s="48"/>
      <c r="P4886" s="48"/>
    </row>
    <row r="4887" spans="1:16">
      <c r="A4887" s="11" t="e">
        <f t="shared" si="76"/>
        <v>#N/A</v>
      </c>
      <c r="B4887" s="11" t="e">
        <f>VLOOKUP(C4887,'Summation Index'!$A$2:$B$9956,2,FALSE)</f>
        <v>#N/A</v>
      </c>
      <c r="O4887" s="48"/>
      <c r="P4887" s="48"/>
    </row>
    <row r="4888" spans="1:16">
      <c r="A4888" s="11" t="e">
        <f t="shared" si="76"/>
        <v>#N/A</v>
      </c>
      <c r="B4888" s="11" t="e">
        <f>VLOOKUP(C4888,'Summation Index'!$A$2:$B$9956,2,FALSE)</f>
        <v>#N/A</v>
      </c>
      <c r="O4888" s="48"/>
      <c r="P4888" s="48"/>
    </row>
    <row r="4889" spans="1:16">
      <c r="A4889" s="11" t="e">
        <f t="shared" si="76"/>
        <v>#N/A</v>
      </c>
      <c r="B4889" s="11" t="e">
        <f>VLOOKUP(C4889,'Summation Index'!$A$2:$B$9956,2,FALSE)</f>
        <v>#N/A</v>
      </c>
      <c r="O4889" s="48"/>
      <c r="P4889" s="48"/>
    </row>
    <row r="4890" spans="1:16">
      <c r="A4890" s="11" t="e">
        <f t="shared" si="76"/>
        <v>#N/A</v>
      </c>
      <c r="B4890" s="11" t="e">
        <f>VLOOKUP(C4890,'Summation Index'!$A$2:$B$9956,2,FALSE)</f>
        <v>#N/A</v>
      </c>
      <c r="O4890" s="48"/>
      <c r="P4890" s="48"/>
    </row>
    <row r="4891" spans="1:16">
      <c r="A4891" s="11" t="e">
        <f t="shared" si="76"/>
        <v>#N/A</v>
      </c>
      <c r="B4891" s="11" t="e">
        <f>VLOOKUP(C4891,'Summation Index'!$A$2:$B$9956,2,FALSE)</f>
        <v>#N/A</v>
      </c>
      <c r="O4891" s="48"/>
      <c r="P4891" s="48"/>
    </row>
    <row r="4892" spans="1:16">
      <c r="A4892" s="11" t="e">
        <f t="shared" si="76"/>
        <v>#N/A</v>
      </c>
      <c r="B4892" s="11" t="e">
        <f>VLOOKUP(C4892,'Summation Index'!$A$2:$B$9956,2,FALSE)</f>
        <v>#N/A</v>
      </c>
      <c r="O4892" s="48"/>
      <c r="P4892" s="48"/>
    </row>
    <row r="4893" spans="1:16">
      <c r="A4893" s="11" t="e">
        <f t="shared" si="76"/>
        <v>#N/A</v>
      </c>
      <c r="B4893" s="11" t="e">
        <f>VLOOKUP(C4893,'Summation Index'!$A$2:$B$9956,2,FALSE)</f>
        <v>#N/A</v>
      </c>
      <c r="O4893" s="48"/>
      <c r="P4893" s="48"/>
    </row>
    <row r="4894" spans="1:16">
      <c r="A4894" s="11" t="e">
        <f t="shared" si="76"/>
        <v>#N/A</v>
      </c>
      <c r="B4894" s="11" t="e">
        <f>VLOOKUP(C4894,'Summation Index'!$A$2:$B$9956,2,FALSE)</f>
        <v>#N/A</v>
      </c>
      <c r="O4894" s="48"/>
      <c r="P4894" s="48"/>
    </row>
    <row r="4895" spans="1:16">
      <c r="A4895" s="11" t="e">
        <f t="shared" si="76"/>
        <v>#N/A</v>
      </c>
      <c r="B4895" s="11" t="e">
        <f>VLOOKUP(C4895,'Summation Index'!$A$2:$B$9956,2,FALSE)</f>
        <v>#N/A</v>
      </c>
      <c r="O4895" s="48"/>
      <c r="P4895" s="48"/>
    </row>
    <row r="4896" spans="1:16">
      <c r="A4896" s="11" t="e">
        <f t="shared" si="76"/>
        <v>#N/A</v>
      </c>
      <c r="B4896" s="11" t="e">
        <f>VLOOKUP(C4896,'Summation Index'!$A$2:$B$9956,2,FALSE)</f>
        <v>#N/A</v>
      </c>
      <c r="O4896" s="48"/>
      <c r="P4896" s="48"/>
    </row>
    <row r="4897" spans="1:16">
      <c r="A4897" s="11" t="e">
        <f t="shared" si="76"/>
        <v>#N/A</v>
      </c>
      <c r="B4897" s="11" t="e">
        <f>VLOOKUP(C4897,'Summation Index'!$A$2:$B$9956,2,FALSE)</f>
        <v>#N/A</v>
      </c>
      <c r="O4897" s="48"/>
      <c r="P4897" s="48"/>
    </row>
    <row r="4898" spans="1:16">
      <c r="A4898" s="11" t="e">
        <f t="shared" si="76"/>
        <v>#N/A</v>
      </c>
      <c r="B4898" s="11" t="e">
        <f>VLOOKUP(C4898,'Summation Index'!$A$2:$B$9956,2,FALSE)</f>
        <v>#N/A</v>
      </c>
      <c r="O4898" s="48"/>
      <c r="P4898" s="48"/>
    </row>
    <row r="4899" spans="1:16">
      <c r="A4899" s="11" t="e">
        <f t="shared" si="76"/>
        <v>#N/A</v>
      </c>
      <c r="B4899" s="11" t="e">
        <f>VLOOKUP(C4899,'Summation Index'!$A$2:$B$9956,2,FALSE)</f>
        <v>#N/A</v>
      </c>
      <c r="O4899" s="48"/>
      <c r="P4899" s="48"/>
    </row>
    <row r="4900" spans="1:16">
      <c r="A4900" s="11" t="e">
        <f t="shared" si="76"/>
        <v>#N/A</v>
      </c>
      <c r="B4900" s="11" t="e">
        <f>VLOOKUP(C4900,'Summation Index'!$A$2:$B$9956,2,FALSE)</f>
        <v>#N/A</v>
      </c>
      <c r="O4900" s="48"/>
      <c r="P4900" s="48"/>
    </row>
    <row r="4901" spans="1:16">
      <c r="A4901" s="11" t="e">
        <f t="shared" si="76"/>
        <v>#N/A</v>
      </c>
      <c r="B4901" s="11" t="e">
        <f>VLOOKUP(C4901,'Summation Index'!$A$2:$B$9956,2,FALSE)</f>
        <v>#N/A</v>
      </c>
      <c r="O4901" s="48"/>
      <c r="P4901" s="48"/>
    </row>
    <row r="4902" spans="1:16">
      <c r="A4902" s="11" t="e">
        <f t="shared" si="76"/>
        <v>#N/A</v>
      </c>
      <c r="B4902" s="11" t="e">
        <f>VLOOKUP(C4902,'Summation Index'!$A$2:$B$9956,2,FALSE)</f>
        <v>#N/A</v>
      </c>
      <c r="O4902" s="48"/>
      <c r="P4902" s="48"/>
    </row>
    <row r="4903" spans="1:16">
      <c r="A4903" s="11" t="e">
        <f t="shared" si="76"/>
        <v>#N/A</v>
      </c>
      <c r="B4903" s="11" t="e">
        <f>VLOOKUP(C4903,'Summation Index'!$A$2:$B$9956,2,FALSE)</f>
        <v>#N/A</v>
      </c>
      <c r="O4903" s="48"/>
      <c r="P4903" s="48"/>
    </row>
    <row r="4904" spans="1:16">
      <c r="A4904" s="11" t="e">
        <f t="shared" si="76"/>
        <v>#N/A</v>
      </c>
      <c r="B4904" s="11" t="e">
        <f>VLOOKUP(C4904,'Summation Index'!$A$2:$B$9956,2,FALSE)</f>
        <v>#N/A</v>
      </c>
      <c r="O4904" s="48"/>
      <c r="P4904" s="48"/>
    </row>
    <row r="4905" spans="1:16">
      <c r="A4905" s="11" t="e">
        <f t="shared" si="76"/>
        <v>#N/A</v>
      </c>
      <c r="B4905" s="11" t="e">
        <f>VLOOKUP(C4905,'Summation Index'!$A$2:$B$9956,2,FALSE)</f>
        <v>#N/A</v>
      </c>
      <c r="O4905" s="48"/>
      <c r="P4905" s="48"/>
    </row>
    <row r="4906" spans="1:16">
      <c r="A4906" s="11" t="e">
        <f t="shared" si="76"/>
        <v>#N/A</v>
      </c>
      <c r="B4906" s="11" t="e">
        <f>VLOOKUP(C4906,'Summation Index'!$A$2:$B$9956,2,FALSE)</f>
        <v>#N/A</v>
      </c>
      <c r="O4906" s="48"/>
      <c r="P4906" s="48"/>
    </row>
    <row r="4907" spans="1:16">
      <c r="A4907" s="11" t="e">
        <f t="shared" si="76"/>
        <v>#N/A</v>
      </c>
      <c r="B4907" s="11" t="e">
        <f>VLOOKUP(C4907,'Summation Index'!$A$2:$B$9956,2,FALSE)</f>
        <v>#N/A</v>
      </c>
      <c r="O4907" s="48"/>
      <c r="P4907" s="48"/>
    </row>
    <row r="4908" spans="1:16">
      <c r="A4908" s="11" t="e">
        <f t="shared" si="76"/>
        <v>#N/A</v>
      </c>
      <c r="B4908" s="11" t="e">
        <f>VLOOKUP(C4908,'Summation Index'!$A$2:$B$9956,2,FALSE)</f>
        <v>#N/A</v>
      </c>
      <c r="O4908" s="48"/>
      <c r="P4908" s="48"/>
    </row>
    <row r="4909" spans="1:16">
      <c r="A4909" s="11" t="e">
        <f t="shared" si="76"/>
        <v>#N/A</v>
      </c>
      <c r="B4909" s="11" t="e">
        <f>VLOOKUP(C4909,'Summation Index'!$A$2:$B$9956,2,FALSE)</f>
        <v>#N/A</v>
      </c>
      <c r="O4909" s="48"/>
      <c r="P4909" s="48"/>
    </row>
    <row r="4910" spans="1:16">
      <c r="A4910" s="11" t="e">
        <f t="shared" si="76"/>
        <v>#N/A</v>
      </c>
      <c r="B4910" s="11" t="e">
        <f>VLOOKUP(C4910,'Summation Index'!$A$2:$B$9956,2,FALSE)</f>
        <v>#N/A</v>
      </c>
      <c r="O4910" s="48"/>
      <c r="P4910" s="48"/>
    </row>
    <row r="4911" spans="1:16">
      <c r="A4911" s="11" t="e">
        <f t="shared" si="76"/>
        <v>#N/A</v>
      </c>
      <c r="B4911" s="11" t="e">
        <f>VLOOKUP(C4911,'Summation Index'!$A$2:$B$9956,2,FALSE)</f>
        <v>#N/A</v>
      </c>
      <c r="O4911" s="48"/>
      <c r="P4911" s="48"/>
    </row>
    <row r="4912" spans="1:16">
      <c r="A4912" s="11" t="e">
        <f t="shared" si="76"/>
        <v>#N/A</v>
      </c>
      <c r="B4912" s="11" t="e">
        <f>VLOOKUP(C4912,'Summation Index'!$A$2:$B$9956,2,FALSE)</f>
        <v>#N/A</v>
      </c>
      <c r="O4912" s="48"/>
      <c r="P4912" s="48"/>
    </row>
    <row r="4913" spans="1:16">
      <c r="A4913" s="11" t="e">
        <f t="shared" si="76"/>
        <v>#N/A</v>
      </c>
      <c r="B4913" s="11" t="e">
        <f>VLOOKUP(C4913,'Summation Index'!$A$2:$B$9956,2,FALSE)</f>
        <v>#N/A</v>
      </c>
      <c r="O4913" s="48"/>
      <c r="P4913" s="48"/>
    </row>
    <row r="4914" spans="1:16">
      <c r="A4914" s="11" t="e">
        <f t="shared" si="76"/>
        <v>#N/A</v>
      </c>
      <c r="B4914" s="11" t="e">
        <f>VLOOKUP(C4914,'Summation Index'!$A$2:$B$9956,2,FALSE)</f>
        <v>#N/A</v>
      </c>
      <c r="O4914" s="48"/>
      <c r="P4914" s="48"/>
    </row>
    <row r="4915" spans="1:16">
      <c r="A4915" s="11" t="e">
        <f t="shared" si="76"/>
        <v>#N/A</v>
      </c>
      <c r="B4915" s="11" t="e">
        <f>VLOOKUP(C4915,'Summation Index'!$A$2:$B$9956,2,FALSE)</f>
        <v>#N/A</v>
      </c>
      <c r="O4915" s="48"/>
      <c r="P4915" s="48"/>
    </row>
    <row r="4916" spans="1:16">
      <c r="A4916" s="11" t="e">
        <f t="shared" si="76"/>
        <v>#N/A</v>
      </c>
      <c r="B4916" s="11" t="e">
        <f>VLOOKUP(C4916,'Summation Index'!$A$2:$B$9956,2,FALSE)</f>
        <v>#N/A</v>
      </c>
      <c r="O4916" s="48"/>
      <c r="P4916" s="48"/>
    </row>
    <row r="4917" spans="1:16">
      <c r="A4917" s="11" t="e">
        <f t="shared" si="76"/>
        <v>#N/A</v>
      </c>
      <c r="B4917" s="11" t="e">
        <f>VLOOKUP(C4917,'Summation Index'!$A$2:$B$9956,2,FALSE)</f>
        <v>#N/A</v>
      </c>
      <c r="O4917" s="48"/>
      <c r="P4917" s="48"/>
    </row>
    <row r="4918" spans="1:16">
      <c r="A4918" s="11" t="e">
        <f t="shared" si="76"/>
        <v>#N/A</v>
      </c>
      <c r="B4918" s="11" t="e">
        <f>VLOOKUP(C4918,'Summation Index'!$A$2:$B$9956,2,FALSE)</f>
        <v>#N/A</v>
      </c>
      <c r="O4918" s="48"/>
      <c r="P4918" s="48"/>
    </row>
    <row r="4919" spans="1:16">
      <c r="A4919" s="11" t="e">
        <f t="shared" si="76"/>
        <v>#N/A</v>
      </c>
      <c r="B4919" s="11" t="e">
        <f>VLOOKUP(C4919,'Summation Index'!$A$2:$B$9956,2,FALSE)</f>
        <v>#N/A</v>
      </c>
      <c r="O4919" s="48"/>
      <c r="P4919" s="48"/>
    </row>
    <row r="4920" spans="1:16">
      <c r="A4920" s="11" t="e">
        <f t="shared" si="76"/>
        <v>#N/A</v>
      </c>
      <c r="B4920" s="11" t="e">
        <f>VLOOKUP(C4920,'Summation Index'!$A$2:$B$9956,2,FALSE)</f>
        <v>#N/A</v>
      </c>
      <c r="O4920" s="48"/>
      <c r="P4920" s="48"/>
    </row>
    <row r="4921" spans="1:16">
      <c r="A4921" s="11" t="e">
        <f t="shared" si="76"/>
        <v>#N/A</v>
      </c>
      <c r="B4921" s="11" t="e">
        <f>VLOOKUP(C4921,'Summation Index'!$A$2:$B$9956,2,FALSE)</f>
        <v>#N/A</v>
      </c>
      <c r="O4921" s="48"/>
      <c r="P4921" s="48"/>
    </row>
    <row r="4922" spans="1:16">
      <c r="A4922" s="11" t="e">
        <f t="shared" si="76"/>
        <v>#N/A</v>
      </c>
      <c r="B4922" s="11" t="e">
        <f>VLOOKUP(C4922,'Summation Index'!$A$2:$B$9956,2,FALSE)</f>
        <v>#N/A</v>
      </c>
      <c r="O4922" s="48"/>
      <c r="P4922" s="48"/>
    </row>
    <row r="4923" spans="1:16">
      <c r="A4923" s="11" t="e">
        <f t="shared" si="76"/>
        <v>#N/A</v>
      </c>
      <c r="B4923" s="11" t="e">
        <f>VLOOKUP(C4923,'Summation Index'!$A$2:$B$9956,2,FALSE)</f>
        <v>#N/A</v>
      </c>
      <c r="O4923" s="48"/>
      <c r="P4923" s="48"/>
    </row>
    <row r="4924" spans="1:16">
      <c r="A4924" s="11" t="e">
        <f t="shared" si="76"/>
        <v>#N/A</v>
      </c>
      <c r="B4924" s="11" t="e">
        <f>VLOOKUP(C4924,'Summation Index'!$A$2:$B$9956,2,FALSE)</f>
        <v>#N/A</v>
      </c>
      <c r="O4924" s="48"/>
      <c r="P4924" s="48"/>
    </row>
    <row r="4925" spans="1:16">
      <c r="A4925" s="11" t="e">
        <f t="shared" si="76"/>
        <v>#N/A</v>
      </c>
      <c r="B4925" s="11" t="e">
        <f>VLOOKUP(C4925,'Summation Index'!$A$2:$B$9956,2,FALSE)</f>
        <v>#N/A</v>
      </c>
      <c r="O4925" s="48"/>
      <c r="P4925" s="48"/>
    </row>
    <row r="4926" spans="1:16">
      <c r="A4926" s="11" t="e">
        <f t="shared" si="76"/>
        <v>#N/A</v>
      </c>
      <c r="B4926" s="11" t="e">
        <f>VLOOKUP(C4926,'Summation Index'!$A$2:$B$9956,2,FALSE)</f>
        <v>#N/A</v>
      </c>
      <c r="O4926" s="48"/>
      <c r="P4926" s="48"/>
    </row>
    <row r="4927" spans="1:16">
      <c r="A4927" s="11" t="e">
        <f t="shared" si="76"/>
        <v>#N/A</v>
      </c>
      <c r="B4927" s="11" t="e">
        <f>VLOOKUP(C4927,'Summation Index'!$A$2:$B$9956,2,FALSE)</f>
        <v>#N/A</v>
      </c>
      <c r="O4927" s="48"/>
      <c r="P4927" s="48"/>
    </row>
    <row r="4928" spans="1:16">
      <c r="A4928" s="11" t="e">
        <f t="shared" si="76"/>
        <v>#N/A</v>
      </c>
      <c r="B4928" s="11" t="e">
        <f>VLOOKUP(C4928,'Summation Index'!$A$2:$B$9956,2,FALSE)</f>
        <v>#N/A</v>
      </c>
      <c r="O4928" s="48"/>
      <c r="P4928" s="48"/>
    </row>
    <row r="4929" spans="1:16">
      <c r="A4929" s="11" t="e">
        <f t="shared" si="76"/>
        <v>#N/A</v>
      </c>
      <c r="B4929" s="11" t="e">
        <f>VLOOKUP(C4929,'Summation Index'!$A$2:$B$9956,2,FALSE)</f>
        <v>#N/A</v>
      </c>
      <c r="O4929" s="48"/>
      <c r="P4929" s="48"/>
    </row>
    <row r="4930" spans="1:16">
      <c r="A4930" s="11" t="e">
        <f t="shared" si="76"/>
        <v>#N/A</v>
      </c>
      <c r="B4930" s="11" t="e">
        <f>VLOOKUP(C4930,'Summation Index'!$A$2:$B$9956,2,FALSE)</f>
        <v>#N/A</v>
      </c>
      <c r="O4930" s="48"/>
      <c r="P4930" s="48"/>
    </row>
    <row r="4931" spans="1:16">
      <c r="A4931" s="11" t="e">
        <f t="shared" si="76"/>
        <v>#N/A</v>
      </c>
      <c r="B4931" s="11" t="e">
        <f>VLOOKUP(C4931,'Summation Index'!$A$2:$B$9956,2,FALSE)</f>
        <v>#N/A</v>
      </c>
      <c r="O4931" s="48"/>
      <c r="P4931" s="48"/>
    </row>
    <row r="4932" spans="1:16">
      <c r="A4932" s="11" t="e">
        <f t="shared" si="76"/>
        <v>#N/A</v>
      </c>
      <c r="B4932" s="11" t="e">
        <f>VLOOKUP(C4932,'Summation Index'!$A$2:$B$9956,2,FALSE)</f>
        <v>#N/A</v>
      </c>
      <c r="O4932" s="48"/>
      <c r="P4932" s="48"/>
    </row>
    <row r="4933" spans="1:16">
      <c r="A4933" s="11" t="e">
        <f t="shared" si="76"/>
        <v>#N/A</v>
      </c>
      <c r="B4933" s="11" t="e">
        <f>VLOOKUP(C4933,'Summation Index'!$A$2:$B$9956,2,FALSE)</f>
        <v>#N/A</v>
      </c>
      <c r="O4933" s="48"/>
      <c r="P4933" s="48"/>
    </row>
    <row r="4934" spans="1:16">
      <c r="A4934" s="11" t="e">
        <f t="shared" si="76"/>
        <v>#N/A</v>
      </c>
      <c r="B4934" s="11" t="e">
        <f>VLOOKUP(C4934,'Summation Index'!$A$2:$B$9956,2,FALSE)</f>
        <v>#N/A</v>
      </c>
      <c r="O4934" s="48"/>
      <c r="P4934" s="48"/>
    </row>
    <row r="4935" spans="1:16">
      <c r="A4935" s="11" t="e">
        <f t="shared" si="76"/>
        <v>#N/A</v>
      </c>
      <c r="B4935" s="11" t="e">
        <f>VLOOKUP(C4935,'Summation Index'!$A$2:$B$9956,2,FALSE)</f>
        <v>#N/A</v>
      </c>
      <c r="O4935" s="48"/>
      <c r="P4935" s="48"/>
    </row>
    <row r="4936" spans="1:16">
      <c r="A4936" s="11" t="e">
        <f t="shared" si="76"/>
        <v>#N/A</v>
      </c>
      <c r="B4936" s="11" t="e">
        <f>VLOOKUP(C4936,'Summation Index'!$A$2:$B$9956,2,FALSE)</f>
        <v>#N/A</v>
      </c>
      <c r="O4936" s="48"/>
      <c r="P4936" s="48"/>
    </row>
    <row r="4937" spans="1:16">
      <c r="A4937" s="11" t="e">
        <f t="shared" si="76"/>
        <v>#N/A</v>
      </c>
      <c r="B4937" s="11" t="e">
        <f>VLOOKUP(C4937,'Summation Index'!$A$2:$B$9956,2,FALSE)</f>
        <v>#N/A</v>
      </c>
      <c r="O4937" s="48"/>
      <c r="P4937" s="48"/>
    </row>
    <row r="4938" spans="1:16">
      <c r="A4938" s="11" t="e">
        <f t="shared" si="76"/>
        <v>#N/A</v>
      </c>
      <c r="B4938" s="11" t="e">
        <f>VLOOKUP(C4938,'Summation Index'!$A$2:$B$9956,2,FALSE)</f>
        <v>#N/A</v>
      </c>
      <c r="O4938" s="48"/>
      <c r="P4938" s="48"/>
    </row>
    <row r="4939" spans="1:16">
      <c r="A4939" s="11" t="e">
        <f t="shared" si="76"/>
        <v>#N/A</v>
      </c>
      <c r="B4939" s="11" t="e">
        <f>VLOOKUP(C4939,'Summation Index'!$A$2:$B$9956,2,FALSE)</f>
        <v>#N/A</v>
      </c>
      <c r="O4939" s="48"/>
      <c r="P4939" s="48"/>
    </row>
    <row r="4940" spans="1:16">
      <c r="A4940" s="11" t="e">
        <f t="shared" si="76"/>
        <v>#N/A</v>
      </c>
      <c r="B4940" s="11" t="e">
        <f>VLOOKUP(C4940,'Summation Index'!$A$2:$B$9956,2,FALSE)</f>
        <v>#N/A</v>
      </c>
      <c r="O4940" s="48"/>
      <c r="P4940" s="48"/>
    </row>
    <row r="4941" spans="1:16">
      <c r="A4941" s="11" t="e">
        <f t="shared" si="76"/>
        <v>#N/A</v>
      </c>
      <c r="B4941" s="11" t="e">
        <f>VLOOKUP(C4941,'Summation Index'!$A$2:$B$9956,2,FALSE)</f>
        <v>#N/A</v>
      </c>
      <c r="O4941" s="48"/>
      <c r="P4941" s="48"/>
    </row>
    <row r="4942" spans="1:16">
      <c r="A4942" s="11" t="e">
        <f t="shared" si="76"/>
        <v>#N/A</v>
      </c>
      <c r="B4942" s="11" t="e">
        <f>VLOOKUP(C4942,'Summation Index'!$A$2:$B$9956,2,FALSE)</f>
        <v>#N/A</v>
      </c>
      <c r="O4942" s="48"/>
      <c r="P4942" s="48"/>
    </row>
    <row r="4943" spans="1:16">
      <c r="A4943" s="11" t="e">
        <f t="shared" ref="A4943:A5006" si="77">B4943&amp;"&amp;"&amp;F4943</f>
        <v>#N/A</v>
      </c>
      <c r="B4943" s="11" t="e">
        <f>VLOOKUP(C4943,'Summation Index'!$A$2:$B$9956,2,FALSE)</f>
        <v>#N/A</v>
      </c>
      <c r="O4943" s="48"/>
      <c r="P4943" s="48"/>
    </row>
    <row r="4944" spans="1:16">
      <c r="A4944" s="11" t="e">
        <f t="shared" si="77"/>
        <v>#N/A</v>
      </c>
      <c r="B4944" s="11" t="e">
        <f>VLOOKUP(C4944,'Summation Index'!$A$2:$B$9956,2,FALSE)</f>
        <v>#N/A</v>
      </c>
      <c r="O4944" s="48"/>
      <c r="P4944" s="48"/>
    </row>
    <row r="4945" spans="1:16">
      <c r="A4945" s="11" t="e">
        <f t="shared" si="77"/>
        <v>#N/A</v>
      </c>
      <c r="B4945" s="11" t="e">
        <f>VLOOKUP(C4945,'Summation Index'!$A$2:$B$9956,2,FALSE)</f>
        <v>#N/A</v>
      </c>
      <c r="O4945" s="48"/>
      <c r="P4945" s="48"/>
    </row>
    <row r="4946" spans="1:16">
      <c r="A4946" s="11" t="e">
        <f t="shared" si="77"/>
        <v>#N/A</v>
      </c>
      <c r="B4946" s="11" t="e">
        <f>VLOOKUP(C4946,'Summation Index'!$A$2:$B$9956,2,FALSE)</f>
        <v>#N/A</v>
      </c>
      <c r="O4946" s="48"/>
      <c r="P4946" s="48"/>
    </row>
    <row r="4947" spans="1:16">
      <c r="A4947" s="11" t="e">
        <f t="shared" si="77"/>
        <v>#N/A</v>
      </c>
      <c r="B4947" s="11" t="e">
        <f>VLOOKUP(C4947,'Summation Index'!$A$2:$B$9956,2,FALSE)</f>
        <v>#N/A</v>
      </c>
      <c r="O4947" s="48"/>
      <c r="P4947" s="48"/>
    </row>
    <row r="4948" spans="1:16">
      <c r="A4948" s="11" t="e">
        <f t="shared" si="77"/>
        <v>#N/A</v>
      </c>
      <c r="B4948" s="11" t="e">
        <f>VLOOKUP(C4948,'Summation Index'!$A$2:$B$9956,2,FALSE)</f>
        <v>#N/A</v>
      </c>
      <c r="O4948" s="48"/>
      <c r="P4948" s="48"/>
    </row>
    <row r="4949" spans="1:16">
      <c r="A4949" s="11" t="e">
        <f t="shared" si="77"/>
        <v>#N/A</v>
      </c>
      <c r="B4949" s="11" t="e">
        <f>VLOOKUP(C4949,'Summation Index'!$A$2:$B$9956,2,FALSE)</f>
        <v>#N/A</v>
      </c>
      <c r="O4949" s="48"/>
      <c r="P4949" s="48"/>
    </row>
    <row r="4950" spans="1:16">
      <c r="A4950" s="11" t="e">
        <f t="shared" si="77"/>
        <v>#N/A</v>
      </c>
      <c r="B4950" s="11" t="e">
        <f>VLOOKUP(C4950,'Summation Index'!$A$2:$B$9956,2,FALSE)</f>
        <v>#N/A</v>
      </c>
      <c r="O4950" s="48"/>
      <c r="P4950" s="48"/>
    </row>
    <row r="4951" spans="1:16">
      <c r="A4951" s="11" t="e">
        <f t="shared" si="77"/>
        <v>#N/A</v>
      </c>
      <c r="B4951" s="11" t="e">
        <f>VLOOKUP(C4951,'Summation Index'!$A$2:$B$9956,2,FALSE)</f>
        <v>#N/A</v>
      </c>
      <c r="O4951" s="48"/>
      <c r="P4951" s="48"/>
    </row>
    <row r="4952" spans="1:16">
      <c r="A4952" s="11" t="e">
        <f t="shared" si="77"/>
        <v>#N/A</v>
      </c>
      <c r="B4952" s="11" t="e">
        <f>VLOOKUP(C4952,'Summation Index'!$A$2:$B$9956,2,FALSE)</f>
        <v>#N/A</v>
      </c>
      <c r="O4952" s="48"/>
      <c r="P4952" s="48"/>
    </row>
    <row r="4953" spans="1:16">
      <c r="A4953" s="11" t="e">
        <f t="shared" si="77"/>
        <v>#N/A</v>
      </c>
      <c r="B4953" s="11" t="e">
        <f>VLOOKUP(C4953,'Summation Index'!$A$2:$B$9956,2,FALSE)</f>
        <v>#N/A</v>
      </c>
      <c r="O4953" s="48"/>
      <c r="P4953" s="48"/>
    </row>
    <row r="4954" spans="1:16">
      <c r="A4954" s="11" t="e">
        <f t="shared" si="77"/>
        <v>#N/A</v>
      </c>
      <c r="B4954" s="11" t="e">
        <f>VLOOKUP(C4954,'Summation Index'!$A$2:$B$9956,2,FALSE)</f>
        <v>#N/A</v>
      </c>
      <c r="O4954" s="48"/>
      <c r="P4954" s="48"/>
    </row>
    <row r="4955" spans="1:16">
      <c r="A4955" s="11" t="e">
        <f t="shared" si="77"/>
        <v>#N/A</v>
      </c>
      <c r="B4955" s="11" t="e">
        <f>VLOOKUP(C4955,'Summation Index'!$A$2:$B$9956,2,FALSE)</f>
        <v>#N/A</v>
      </c>
      <c r="O4955" s="48"/>
      <c r="P4955" s="48"/>
    </row>
    <row r="4956" spans="1:16">
      <c r="A4956" s="11" t="e">
        <f t="shared" si="77"/>
        <v>#N/A</v>
      </c>
      <c r="B4956" s="11" t="e">
        <f>VLOOKUP(C4956,'Summation Index'!$A$2:$B$9956,2,FALSE)</f>
        <v>#N/A</v>
      </c>
      <c r="O4956" s="48"/>
      <c r="P4956" s="48"/>
    </row>
    <row r="4957" spans="1:16">
      <c r="A4957" s="11" t="e">
        <f t="shared" si="77"/>
        <v>#N/A</v>
      </c>
      <c r="B4957" s="11" t="e">
        <f>VLOOKUP(C4957,'Summation Index'!$A$2:$B$9956,2,FALSE)</f>
        <v>#N/A</v>
      </c>
      <c r="O4957" s="48"/>
      <c r="P4957" s="48"/>
    </row>
    <row r="4958" spans="1:16">
      <c r="A4958" s="11" t="e">
        <f t="shared" si="77"/>
        <v>#N/A</v>
      </c>
      <c r="B4958" s="11" t="e">
        <f>VLOOKUP(C4958,'Summation Index'!$A$2:$B$9956,2,FALSE)</f>
        <v>#N/A</v>
      </c>
      <c r="O4958" s="48"/>
      <c r="P4958" s="48"/>
    </row>
    <row r="4959" spans="1:16">
      <c r="A4959" s="11" t="e">
        <f t="shared" si="77"/>
        <v>#N/A</v>
      </c>
      <c r="B4959" s="11" t="e">
        <f>VLOOKUP(C4959,'Summation Index'!$A$2:$B$9956,2,FALSE)</f>
        <v>#N/A</v>
      </c>
      <c r="O4959" s="48"/>
      <c r="P4959" s="48"/>
    </row>
    <row r="4960" spans="1:16">
      <c r="A4960" s="11" t="e">
        <f t="shared" si="77"/>
        <v>#N/A</v>
      </c>
      <c r="B4960" s="11" t="e">
        <f>VLOOKUP(C4960,'Summation Index'!$A$2:$B$9956,2,FALSE)</f>
        <v>#N/A</v>
      </c>
      <c r="O4960" s="48"/>
      <c r="P4960" s="48"/>
    </row>
    <row r="4961" spans="1:16">
      <c r="A4961" s="11" t="e">
        <f t="shared" si="77"/>
        <v>#N/A</v>
      </c>
      <c r="B4961" s="11" t="e">
        <f>VLOOKUP(C4961,'Summation Index'!$A$2:$B$9956,2,FALSE)</f>
        <v>#N/A</v>
      </c>
      <c r="O4961" s="48"/>
      <c r="P4961" s="48"/>
    </row>
    <row r="4962" spans="1:16">
      <c r="A4962" s="11" t="e">
        <f t="shared" si="77"/>
        <v>#N/A</v>
      </c>
      <c r="B4962" s="11" t="e">
        <f>VLOOKUP(C4962,'Summation Index'!$A$2:$B$9956,2,FALSE)</f>
        <v>#N/A</v>
      </c>
      <c r="O4962" s="48"/>
      <c r="P4962" s="48"/>
    </row>
    <row r="4963" spans="1:16">
      <c r="A4963" s="11" t="e">
        <f t="shared" si="77"/>
        <v>#N/A</v>
      </c>
      <c r="B4963" s="11" t="e">
        <f>VLOOKUP(C4963,'Summation Index'!$A$2:$B$9956,2,FALSE)</f>
        <v>#N/A</v>
      </c>
      <c r="O4963" s="48"/>
      <c r="P4963" s="48"/>
    </row>
    <row r="4964" spans="1:16">
      <c r="A4964" s="11" t="e">
        <f t="shared" si="77"/>
        <v>#N/A</v>
      </c>
      <c r="B4964" s="11" t="e">
        <f>VLOOKUP(C4964,'Summation Index'!$A$2:$B$9956,2,FALSE)</f>
        <v>#N/A</v>
      </c>
      <c r="O4964" s="48"/>
      <c r="P4964" s="48"/>
    </row>
    <row r="4965" spans="1:16">
      <c r="A4965" s="11" t="e">
        <f t="shared" si="77"/>
        <v>#N/A</v>
      </c>
      <c r="B4965" s="11" t="e">
        <f>VLOOKUP(C4965,'Summation Index'!$A$2:$B$9956,2,FALSE)</f>
        <v>#N/A</v>
      </c>
      <c r="O4965" s="48"/>
      <c r="P4965" s="48"/>
    </row>
    <row r="4966" spans="1:16">
      <c r="A4966" s="11" t="e">
        <f t="shared" si="77"/>
        <v>#N/A</v>
      </c>
      <c r="B4966" s="11" t="e">
        <f>VLOOKUP(C4966,'Summation Index'!$A$2:$B$9956,2,FALSE)</f>
        <v>#N/A</v>
      </c>
      <c r="O4966" s="48"/>
      <c r="P4966" s="48"/>
    </row>
    <row r="4967" spans="1:16">
      <c r="A4967" s="11" t="e">
        <f t="shared" si="77"/>
        <v>#N/A</v>
      </c>
      <c r="B4967" s="11" t="e">
        <f>VLOOKUP(C4967,'Summation Index'!$A$2:$B$9956,2,FALSE)</f>
        <v>#N/A</v>
      </c>
      <c r="O4967" s="48"/>
      <c r="P4967" s="48"/>
    </row>
    <row r="4968" spans="1:16">
      <c r="A4968" s="11" t="e">
        <f t="shared" si="77"/>
        <v>#N/A</v>
      </c>
      <c r="B4968" s="11" t="e">
        <f>VLOOKUP(C4968,'Summation Index'!$A$2:$B$9956,2,FALSE)</f>
        <v>#N/A</v>
      </c>
      <c r="O4968" s="48"/>
      <c r="P4968" s="48"/>
    </row>
    <row r="4969" spans="1:16">
      <c r="A4969" s="11" t="e">
        <f t="shared" si="77"/>
        <v>#N/A</v>
      </c>
      <c r="B4969" s="11" t="e">
        <f>VLOOKUP(C4969,'Summation Index'!$A$2:$B$9956,2,FALSE)</f>
        <v>#N/A</v>
      </c>
      <c r="O4969" s="48"/>
      <c r="P4969" s="48"/>
    </row>
    <row r="4970" spans="1:16">
      <c r="A4970" s="11" t="e">
        <f t="shared" si="77"/>
        <v>#N/A</v>
      </c>
      <c r="B4970" s="11" t="e">
        <f>VLOOKUP(C4970,'Summation Index'!$A$2:$B$9956,2,FALSE)</f>
        <v>#N/A</v>
      </c>
      <c r="O4970" s="48"/>
      <c r="P4970" s="48"/>
    </row>
    <row r="4971" spans="1:16">
      <c r="A4971" s="11" t="e">
        <f t="shared" si="77"/>
        <v>#N/A</v>
      </c>
      <c r="B4971" s="11" t="e">
        <f>VLOOKUP(C4971,'Summation Index'!$A$2:$B$9956,2,FALSE)</f>
        <v>#N/A</v>
      </c>
      <c r="O4971" s="48"/>
      <c r="P4971" s="48"/>
    </row>
    <row r="4972" spans="1:16">
      <c r="A4972" s="11" t="e">
        <f t="shared" si="77"/>
        <v>#N/A</v>
      </c>
      <c r="B4972" s="11" t="e">
        <f>VLOOKUP(C4972,'Summation Index'!$A$2:$B$9956,2,FALSE)</f>
        <v>#N/A</v>
      </c>
      <c r="O4972" s="48"/>
      <c r="P4972" s="48"/>
    </row>
    <row r="4973" spans="1:16">
      <c r="A4973" s="11" t="e">
        <f t="shared" si="77"/>
        <v>#N/A</v>
      </c>
      <c r="B4973" s="11" t="e">
        <f>VLOOKUP(C4973,'Summation Index'!$A$2:$B$9956,2,FALSE)</f>
        <v>#N/A</v>
      </c>
      <c r="O4973" s="48"/>
      <c r="P4973" s="48"/>
    </row>
    <row r="4974" spans="1:16">
      <c r="A4974" s="11" t="e">
        <f t="shared" si="77"/>
        <v>#N/A</v>
      </c>
      <c r="B4974" s="11" t="e">
        <f>VLOOKUP(C4974,'Summation Index'!$A$2:$B$9956,2,FALSE)</f>
        <v>#N/A</v>
      </c>
      <c r="O4974" s="48"/>
      <c r="P4974" s="48"/>
    </row>
    <row r="4975" spans="1:16">
      <c r="A4975" s="11" t="e">
        <f t="shared" si="77"/>
        <v>#N/A</v>
      </c>
      <c r="B4975" s="11" t="e">
        <f>VLOOKUP(C4975,'Summation Index'!$A$2:$B$9956,2,FALSE)</f>
        <v>#N/A</v>
      </c>
      <c r="O4975" s="48"/>
      <c r="P4975" s="48"/>
    </row>
    <row r="4976" spans="1:16">
      <c r="A4976" s="11" t="e">
        <f t="shared" si="77"/>
        <v>#N/A</v>
      </c>
      <c r="B4976" s="11" t="e">
        <f>VLOOKUP(C4976,'Summation Index'!$A$2:$B$9956,2,FALSE)</f>
        <v>#N/A</v>
      </c>
      <c r="O4976" s="48"/>
      <c r="P4976" s="48"/>
    </row>
    <row r="4977" spans="1:16">
      <c r="A4977" s="11" t="e">
        <f t="shared" si="77"/>
        <v>#N/A</v>
      </c>
      <c r="B4977" s="11" t="e">
        <f>VLOOKUP(C4977,'Summation Index'!$A$2:$B$9956,2,FALSE)</f>
        <v>#N/A</v>
      </c>
      <c r="O4977" s="48"/>
      <c r="P4977" s="48"/>
    </row>
    <row r="4978" spans="1:16">
      <c r="A4978" s="11" t="e">
        <f t="shared" si="77"/>
        <v>#N/A</v>
      </c>
      <c r="B4978" s="11" t="e">
        <f>VLOOKUP(C4978,'Summation Index'!$A$2:$B$9956,2,FALSE)</f>
        <v>#N/A</v>
      </c>
      <c r="O4978" s="48"/>
      <c r="P4978" s="48"/>
    </row>
    <row r="4979" spans="1:16">
      <c r="A4979" s="11" t="e">
        <f t="shared" si="77"/>
        <v>#N/A</v>
      </c>
      <c r="B4979" s="11" t="e">
        <f>VLOOKUP(C4979,'Summation Index'!$A$2:$B$9956,2,FALSE)</f>
        <v>#N/A</v>
      </c>
      <c r="O4979" s="48"/>
      <c r="P4979" s="48"/>
    </row>
    <row r="4980" spans="1:16">
      <c r="A4980" s="11" t="e">
        <f t="shared" si="77"/>
        <v>#N/A</v>
      </c>
      <c r="B4980" s="11" t="e">
        <f>VLOOKUP(C4980,'Summation Index'!$A$2:$B$9956,2,FALSE)</f>
        <v>#N/A</v>
      </c>
      <c r="O4980" s="48"/>
      <c r="P4980" s="48"/>
    </row>
    <row r="4981" spans="1:16">
      <c r="A4981" s="11" t="e">
        <f t="shared" si="77"/>
        <v>#N/A</v>
      </c>
      <c r="B4981" s="11" t="e">
        <f>VLOOKUP(C4981,'Summation Index'!$A$2:$B$9956,2,FALSE)</f>
        <v>#N/A</v>
      </c>
      <c r="O4981" s="48"/>
      <c r="P4981" s="48"/>
    </row>
    <row r="4982" spans="1:16">
      <c r="A4982" s="11" t="e">
        <f t="shared" si="77"/>
        <v>#N/A</v>
      </c>
      <c r="B4982" s="11" t="e">
        <f>VLOOKUP(C4982,'Summation Index'!$A$2:$B$9956,2,FALSE)</f>
        <v>#N/A</v>
      </c>
      <c r="O4982" s="48"/>
      <c r="P4982" s="48"/>
    </row>
    <row r="4983" spans="1:16">
      <c r="A4983" s="11" t="e">
        <f t="shared" si="77"/>
        <v>#N/A</v>
      </c>
      <c r="B4983" s="11" t="e">
        <f>VLOOKUP(C4983,'Summation Index'!$A$2:$B$9956,2,FALSE)</f>
        <v>#N/A</v>
      </c>
      <c r="O4983" s="48"/>
      <c r="P4983" s="48"/>
    </row>
    <row r="4984" spans="1:16">
      <c r="A4984" s="11" t="e">
        <f t="shared" si="77"/>
        <v>#N/A</v>
      </c>
      <c r="B4984" s="11" t="e">
        <f>VLOOKUP(C4984,'Summation Index'!$A$2:$B$9956,2,FALSE)</f>
        <v>#N/A</v>
      </c>
      <c r="O4984" s="48"/>
      <c r="P4984" s="48"/>
    </row>
    <row r="4985" spans="1:16">
      <c r="A4985" s="11" t="e">
        <f t="shared" si="77"/>
        <v>#N/A</v>
      </c>
      <c r="B4985" s="11" t="e">
        <f>VLOOKUP(C4985,'Summation Index'!$A$2:$B$9956,2,FALSE)</f>
        <v>#N/A</v>
      </c>
      <c r="O4985" s="48"/>
      <c r="P4985" s="48"/>
    </row>
    <row r="4986" spans="1:16">
      <c r="A4986" s="11" t="e">
        <f t="shared" si="77"/>
        <v>#N/A</v>
      </c>
      <c r="B4986" s="11" t="e">
        <f>VLOOKUP(C4986,'Summation Index'!$A$2:$B$9956,2,FALSE)</f>
        <v>#N/A</v>
      </c>
      <c r="O4986" s="48"/>
      <c r="P4986" s="48"/>
    </row>
    <row r="4987" spans="1:16">
      <c r="A4987" s="11" t="e">
        <f t="shared" si="77"/>
        <v>#N/A</v>
      </c>
      <c r="B4987" s="11" t="e">
        <f>VLOOKUP(C4987,'Summation Index'!$A$2:$B$9956,2,FALSE)</f>
        <v>#N/A</v>
      </c>
      <c r="O4987" s="48"/>
      <c r="P4987" s="48"/>
    </row>
    <row r="4988" spans="1:16">
      <c r="A4988" s="11" t="e">
        <f t="shared" si="77"/>
        <v>#N/A</v>
      </c>
      <c r="B4988" s="11" t="e">
        <f>VLOOKUP(C4988,'Summation Index'!$A$2:$B$9956,2,FALSE)</f>
        <v>#N/A</v>
      </c>
      <c r="O4988" s="48"/>
      <c r="P4988" s="48"/>
    </row>
    <row r="4989" spans="1:16">
      <c r="A4989" s="11" t="e">
        <f t="shared" si="77"/>
        <v>#N/A</v>
      </c>
      <c r="B4989" s="11" t="e">
        <f>VLOOKUP(C4989,'Summation Index'!$A$2:$B$9956,2,FALSE)</f>
        <v>#N/A</v>
      </c>
      <c r="O4989" s="48"/>
      <c r="P4989" s="48"/>
    </row>
    <row r="4990" spans="1:16">
      <c r="A4990" s="11" t="e">
        <f t="shared" si="77"/>
        <v>#N/A</v>
      </c>
      <c r="B4990" s="11" t="e">
        <f>VLOOKUP(C4990,'Summation Index'!$A$2:$B$9956,2,FALSE)</f>
        <v>#N/A</v>
      </c>
      <c r="O4990" s="48"/>
      <c r="P4990" s="48"/>
    </row>
    <row r="4991" spans="1:16">
      <c r="A4991" s="11" t="e">
        <f t="shared" si="77"/>
        <v>#N/A</v>
      </c>
      <c r="B4991" s="11" t="e">
        <f>VLOOKUP(C4991,'Summation Index'!$A$2:$B$9956,2,FALSE)</f>
        <v>#N/A</v>
      </c>
      <c r="O4991" s="48"/>
      <c r="P4991" s="48"/>
    </row>
    <row r="4992" spans="1:16">
      <c r="A4992" s="11" t="e">
        <f t="shared" si="77"/>
        <v>#N/A</v>
      </c>
      <c r="B4992" s="11" t="e">
        <f>VLOOKUP(C4992,'Summation Index'!$A$2:$B$9956,2,FALSE)</f>
        <v>#N/A</v>
      </c>
      <c r="O4992" s="48"/>
      <c r="P4992" s="48"/>
    </row>
    <row r="4993" spans="1:16">
      <c r="A4993" s="11" t="e">
        <f t="shared" si="77"/>
        <v>#N/A</v>
      </c>
      <c r="B4993" s="11" t="e">
        <f>VLOOKUP(C4993,'Summation Index'!$A$2:$B$9956,2,FALSE)</f>
        <v>#N/A</v>
      </c>
      <c r="O4993" s="48"/>
      <c r="P4993" s="48"/>
    </row>
    <row r="4994" spans="1:16">
      <c r="A4994" s="11" t="e">
        <f t="shared" si="77"/>
        <v>#N/A</v>
      </c>
      <c r="B4994" s="11" t="e">
        <f>VLOOKUP(C4994,'Summation Index'!$A$2:$B$9956,2,FALSE)</f>
        <v>#N/A</v>
      </c>
      <c r="O4994" s="48"/>
      <c r="P4994" s="48"/>
    </row>
    <row r="4995" spans="1:16">
      <c r="A4995" s="11" t="e">
        <f t="shared" si="77"/>
        <v>#N/A</v>
      </c>
      <c r="B4995" s="11" t="e">
        <f>VLOOKUP(C4995,'Summation Index'!$A$2:$B$9956,2,FALSE)</f>
        <v>#N/A</v>
      </c>
      <c r="O4995" s="48"/>
      <c r="P4995" s="48"/>
    </row>
    <row r="4996" spans="1:16">
      <c r="A4996" s="11" t="e">
        <f t="shared" si="77"/>
        <v>#N/A</v>
      </c>
      <c r="B4996" s="11" t="e">
        <f>VLOOKUP(C4996,'Summation Index'!$A$2:$B$9956,2,FALSE)</f>
        <v>#N/A</v>
      </c>
      <c r="O4996" s="48"/>
      <c r="P4996" s="48"/>
    </row>
    <row r="4997" spans="1:16">
      <c r="A4997" s="11" t="e">
        <f t="shared" si="77"/>
        <v>#N/A</v>
      </c>
      <c r="B4997" s="11" t="e">
        <f>VLOOKUP(C4997,'Summation Index'!$A$2:$B$9956,2,FALSE)</f>
        <v>#N/A</v>
      </c>
      <c r="O4997" s="48"/>
      <c r="P4997" s="48"/>
    </row>
    <row r="4998" spans="1:16">
      <c r="A4998" s="11" t="e">
        <f t="shared" si="77"/>
        <v>#N/A</v>
      </c>
      <c r="B4998" s="11" t="e">
        <f>VLOOKUP(C4998,'Summation Index'!$A$2:$B$9956,2,FALSE)</f>
        <v>#N/A</v>
      </c>
      <c r="O4998" s="48"/>
      <c r="P4998" s="48"/>
    </row>
    <row r="4999" spans="1:16">
      <c r="A4999" s="11" t="e">
        <f t="shared" si="77"/>
        <v>#N/A</v>
      </c>
      <c r="B4999" s="11" t="e">
        <f>VLOOKUP(C4999,'Summation Index'!$A$2:$B$9956,2,FALSE)</f>
        <v>#N/A</v>
      </c>
      <c r="O4999" s="48"/>
      <c r="P4999" s="48"/>
    </row>
    <row r="5000" spans="1:16">
      <c r="A5000" s="11" t="e">
        <f t="shared" si="77"/>
        <v>#N/A</v>
      </c>
      <c r="B5000" s="11" t="e">
        <f>VLOOKUP(C5000,'Summation Index'!$A$2:$B$9956,2,FALSE)</f>
        <v>#N/A</v>
      </c>
      <c r="O5000" s="48"/>
      <c r="P5000" s="48"/>
    </row>
    <row r="5001" spans="1:16">
      <c r="A5001" s="11" t="e">
        <f t="shared" si="77"/>
        <v>#N/A</v>
      </c>
      <c r="B5001" s="11" t="e">
        <f>VLOOKUP(C5001,'Summation Index'!$A$2:$B$9956,2,FALSE)</f>
        <v>#N/A</v>
      </c>
      <c r="O5001" s="48"/>
      <c r="P5001" s="48"/>
    </row>
    <row r="5002" spans="1:16">
      <c r="A5002" s="11" t="e">
        <f t="shared" si="77"/>
        <v>#N/A</v>
      </c>
      <c r="B5002" s="11" t="e">
        <f>VLOOKUP(C5002,'Summation Index'!$A$2:$B$9956,2,FALSE)</f>
        <v>#N/A</v>
      </c>
      <c r="O5002" s="48"/>
      <c r="P5002" s="48"/>
    </row>
    <row r="5003" spans="1:16">
      <c r="A5003" s="11" t="e">
        <f t="shared" si="77"/>
        <v>#N/A</v>
      </c>
      <c r="B5003" s="11" t="e">
        <f>VLOOKUP(C5003,'Summation Index'!$A$2:$B$9956,2,FALSE)</f>
        <v>#N/A</v>
      </c>
      <c r="O5003" s="48"/>
      <c r="P5003" s="48"/>
    </row>
    <row r="5004" spans="1:16">
      <c r="A5004" s="11" t="e">
        <f t="shared" si="77"/>
        <v>#N/A</v>
      </c>
      <c r="B5004" s="11" t="e">
        <f>VLOOKUP(C5004,'Summation Index'!$A$2:$B$9956,2,FALSE)</f>
        <v>#N/A</v>
      </c>
      <c r="O5004" s="48"/>
      <c r="P5004" s="48"/>
    </row>
    <row r="5005" spans="1:16">
      <c r="A5005" s="11" t="e">
        <f t="shared" si="77"/>
        <v>#N/A</v>
      </c>
      <c r="B5005" s="11" t="e">
        <f>VLOOKUP(C5005,'Summation Index'!$A$2:$B$9956,2,FALSE)</f>
        <v>#N/A</v>
      </c>
      <c r="O5005" s="48"/>
      <c r="P5005" s="48"/>
    </row>
    <row r="5006" spans="1:16">
      <c r="A5006" s="11" t="e">
        <f t="shared" si="77"/>
        <v>#N/A</v>
      </c>
      <c r="B5006" s="11" t="e">
        <f>VLOOKUP(C5006,'Summation Index'!$A$2:$B$9956,2,FALSE)</f>
        <v>#N/A</v>
      </c>
      <c r="O5006" s="48"/>
      <c r="P5006" s="48"/>
    </row>
    <row r="5007" spans="1:16">
      <c r="A5007" s="11" t="e">
        <f t="shared" ref="A5007:A5070" si="78">B5007&amp;"&amp;"&amp;F5007</f>
        <v>#N/A</v>
      </c>
      <c r="B5007" s="11" t="e">
        <f>VLOOKUP(C5007,'Summation Index'!$A$2:$B$9956,2,FALSE)</f>
        <v>#N/A</v>
      </c>
      <c r="O5007" s="48"/>
      <c r="P5007" s="48"/>
    </row>
    <row r="5008" spans="1:16">
      <c r="A5008" s="11" t="e">
        <f t="shared" si="78"/>
        <v>#N/A</v>
      </c>
      <c r="B5008" s="11" t="e">
        <f>VLOOKUP(C5008,'Summation Index'!$A$2:$B$9956,2,FALSE)</f>
        <v>#N/A</v>
      </c>
      <c r="O5008" s="48"/>
      <c r="P5008" s="48"/>
    </row>
    <row r="5009" spans="1:16">
      <c r="A5009" s="11" t="e">
        <f t="shared" si="78"/>
        <v>#N/A</v>
      </c>
      <c r="B5009" s="11" t="e">
        <f>VLOOKUP(C5009,'Summation Index'!$A$2:$B$9956,2,FALSE)</f>
        <v>#N/A</v>
      </c>
      <c r="O5009" s="48"/>
      <c r="P5009" s="48"/>
    </row>
    <row r="5010" spans="1:16">
      <c r="A5010" s="11" t="e">
        <f t="shared" si="78"/>
        <v>#N/A</v>
      </c>
      <c r="B5010" s="11" t="e">
        <f>VLOOKUP(C5010,'Summation Index'!$A$2:$B$9956,2,FALSE)</f>
        <v>#N/A</v>
      </c>
      <c r="O5010" s="48"/>
      <c r="P5010" s="48"/>
    </row>
    <row r="5011" spans="1:16">
      <c r="A5011" s="11" t="e">
        <f t="shared" si="78"/>
        <v>#N/A</v>
      </c>
      <c r="B5011" s="11" t="e">
        <f>VLOOKUP(C5011,'Summation Index'!$A$2:$B$9956,2,FALSE)</f>
        <v>#N/A</v>
      </c>
      <c r="O5011" s="48"/>
      <c r="P5011" s="48"/>
    </row>
    <row r="5012" spans="1:16">
      <c r="A5012" s="11" t="e">
        <f t="shared" si="78"/>
        <v>#N/A</v>
      </c>
      <c r="B5012" s="11" t="e">
        <f>VLOOKUP(C5012,'Summation Index'!$A$2:$B$9956,2,FALSE)</f>
        <v>#N/A</v>
      </c>
      <c r="O5012" s="48"/>
      <c r="P5012" s="48"/>
    </row>
    <row r="5013" spans="1:16">
      <c r="A5013" s="11" t="e">
        <f t="shared" si="78"/>
        <v>#N/A</v>
      </c>
      <c r="B5013" s="11" t="e">
        <f>VLOOKUP(C5013,'Summation Index'!$A$2:$B$9956,2,FALSE)</f>
        <v>#N/A</v>
      </c>
      <c r="O5013" s="48"/>
      <c r="P5013" s="48"/>
    </row>
    <row r="5014" spans="1:16">
      <c r="A5014" s="11" t="e">
        <f t="shared" si="78"/>
        <v>#N/A</v>
      </c>
      <c r="B5014" s="11" t="e">
        <f>VLOOKUP(C5014,'Summation Index'!$A$2:$B$9956,2,FALSE)</f>
        <v>#N/A</v>
      </c>
      <c r="O5014" s="48"/>
      <c r="P5014" s="48"/>
    </row>
    <row r="5015" spans="1:16">
      <c r="A5015" s="11" t="e">
        <f t="shared" si="78"/>
        <v>#N/A</v>
      </c>
      <c r="B5015" s="11" t="e">
        <f>VLOOKUP(C5015,'Summation Index'!$A$2:$B$9956,2,FALSE)</f>
        <v>#N/A</v>
      </c>
      <c r="O5015" s="48"/>
      <c r="P5015" s="48"/>
    </row>
    <row r="5016" spans="1:16">
      <c r="A5016" s="11" t="e">
        <f t="shared" si="78"/>
        <v>#N/A</v>
      </c>
      <c r="B5016" s="11" t="e">
        <f>VLOOKUP(C5016,'Summation Index'!$A$2:$B$9956,2,FALSE)</f>
        <v>#N/A</v>
      </c>
      <c r="O5016" s="48"/>
      <c r="P5016" s="48"/>
    </row>
    <row r="5017" spans="1:16">
      <c r="A5017" s="11" t="e">
        <f t="shared" si="78"/>
        <v>#N/A</v>
      </c>
      <c r="B5017" s="11" t="e">
        <f>VLOOKUP(C5017,'Summation Index'!$A$2:$B$9956,2,FALSE)</f>
        <v>#N/A</v>
      </c>
      <c r="O5017" s="48"/>
      <c r="P5017" s="48"/>
    </row>
    <row r="5018" spans="1:16">
      <c r="A5018" s="11" t="e">
        <f t="shared" si="78"/>
        <v>#N/A</v>
      </c>
      <c r="B5018" s="11" t="e">
        <f>VLOOKUP(C5018,'Summation Index'!$A$2:$B$9956,2,FALSE)</f>
        <v>#N/A</v>
      </c>
      <c r="O5018" s="48"/>
      <c r="P5018" s="48"/>
    </row>
    <row r="5019" spans="1:16">
      <c r="A5019" s="11" t="e">
        <f t="shared" si="78"/>
        <v>#N/A</v>
      </c>
      <c r="B5019" s="11" t="e">
        <f>VLOOKUP(C5019,'Summation Index'!$A$2:$B$9956,2,FALSE)</f>
        <v>#N/A</v>
      </c>
      <c r="O5019" s="48"/>
      <c r="P5019" s="48"/>
    </row>
    <row r="5020" spans="1:16">
      <c r="A5020" s="11" t="e">
        <f t="shared" si="78"/>
        <v>#N/A</v>
      </c>
      <c r="B5020" s="11" t="e">
        <f>VLOOKUP(C5020,'Summation Index'!$A$2:$B$9956,2,FALSE)</f>
        <v>#N/A</v>
      </c>
      <c r="O5020" s="48"/>
      <c r="P5020" s="48"/>
    </row>
    <row r="5021" spans="1:16">
      <c r="A5021" s="11" t="e">
        <f t="shared" si="78"/>
        <v>#N/A</v>
      </c>
      <c r="B5021" s="11" t="e">
        <f>VLOOKUP(C5021,'Summation Index'!$A$2:$B$9956,2,FALSE)</f>
        <v>#N/A</v>
      </c>
      <c r="O5021" s="48"/>
      <c r="P5021" s="48"/>
    </row>
    <row r="5022" spans="1:16">
      <c r="A5022" s="11" t="e">
        <f t="shared" si="78"/>
        <v>#N/A</v>
      </c>
      <c r="B5022" s="11" t="e">
        <f>VLOOKUP(C5022,'Summation Index'!$A$2:$B$9956,2,FALSE)</f>
        <v>#N/A</v>
      </c>
      <c r="O5022" s="48"/>
      <c r="P5022" s="48"/>
    </row>
    <row r="5023" spans="1:16">
      <c r="A5023" s="11" t="e">
        <f t="shared" si="78"/>
        <v>#N/A</v>
      </c>
      <c r="B5023" s="11" t="e">
        <f>VLOOKUP(C5023,'Summation Index'!$A$2:$B$9956,2,FALSE)</f>
        <v>#N/A</v>
      </c>
      <c r="O5023" s="48"/>
      <c r="P5023" s="48"/>
    </row>
    <row r="5024" spans="1:16">
      <c r="A5024" s="11" t="e">
        <f t="shared" si="78"/>
        <v>#N/A</v>
      </c>
      <c r="B5024" s="11" t="e">
        <f>VLOOKUP(C5024,'Summation Index'!$A$2:$B$9956,2,FALSE)</f>
        <v>#N/A</v>
      </c>
      <c r="O5024" s="48"/>
      <c r="P5024" s="48"/>
    </row>
    <row r="5025" spans="1:16">
      <c r="A5025" s="11" t="e">
        <f t="shared" si="78"/>
        <v>#N/A</v>
      </c>
      <c r="B5025" s="11" t="e">
        <f>VLOOKUP(C5025,'Summation Index'!$A$2:$B$9956,2,FALSE)</f>
        <v>#N/A</v>
      </c>
      <c r="O5025" s="48"/>
      <c r="P5025" s="48"/>
    </row>
    <row r="5026" spans="1:16">
      <c r="A5026" s="11" t="e">
        <f t="shared" si="78"/>
        <v>#N/A</v>
      </c>
      <c r="B5026" s="11" t="e">
        <f>VLOOKUP(C5026,'Summation Index'!$A$2:$B$9956,2,FALSE)</f>
        <v>#N/A</v>
      </c>
      <c r="O5026" s="48"/>
      <c r="P5026" s="48"/>
    </row>
    <row r="5027" spans="1:16">
      <c r="A5027" s="11" t="e">
        <f t="shared" si="78"/>
        <v>#N/A</v>
      </c>
      <c r="B5027" s="11" t="e">
        <f>VLOOKUP(C5027,'Summation Index'!$A$2:$B$9956,2,FALSE)</f>
        <v>#N/A</v>
      </c>
      <c r="O5027" s="48"/>
      <c r="P5027" s="48"/>
    </row>
    <row r="5028" spans="1:16">
      <c r="A5028" s="11" t="e">
        <f t="shared" si="78"/>
        <v>#N/A</v>
      </c>
      <c r="B5028" s="11" t="e">
        <f>VLOOKUP(C5028,'Summation Index'!$A$2:$B$9956,2,FALSE)</f>
        <v>#N/A</v>
      </c>
      <c r="O5028" s="48"/>
      <c r="P5028" s="48"/>
    </row>
    <row r="5029" spans="1:16">
      <c r="A5029" s="11" t="e">
        <f t="shared" si="78"/>
        <v>#N/A</v>
      </c>
      <c r="B5029" s="11" t="e">
        <f>VLOOKUP(C5029,'Summation Index'!$A$2:$B$9956,2,FALSE)</f>
        <v>#N/A</v>
      </c>
      <c r="O5029" s="48"/>
      <c r="P5029" s="48"/>
    </row>
    <row r="5030" spans="1:16">
      <c r="A5030" s="11" t="e">
        <f t="shared" si="78"/>
        <v>#N/A</v>
      </c>
      <c r="B5030" s="11" t="e">
        <f>VLOOKUP(C5030,'Summation Index'!$A$2:$B$9956,2,FALSE)</f>
        <v>#N/A</v>
      </c>
      <c r="O5030" s="48"/>
      <c r="P5030" s="48"/>
    </row>
    <row r="5031" spans="1:16">
      <c r="A5031" s="11" t="e">
        <f t="shared" si="78"/>
        <v>#N/A</v>
      </c>
      <c r="B5031" s="11" t="e">
        <f>VLOOKUP(C5031,'Summation Index'!$A$2:$B$9956,2,FALSE)</f>
        <v>#N/A</v>
      </c>
      <c r="O5031" s="48"/>
      <c r="P5031" s="48"/>
    </row>
    <row r="5032" spans="1:16">
      <c r="A5032" s="11" t="e">
        <f t="shared" si="78"/>
        <v>#N/A</v>
      </c>
      <c r="B5032" s="11" t="e">
        <f>VLOOKUP(C5032,'Summation Index'!$A$2:$B$9956,2,FALSE)</f>
        <v>#N/A</v>
      </c>
      <c r="O5032" s="48"/>
      <c r="P5032" s="48"/>
    </row>
    <row r="5033" spans="1:16">
      <c r="A5033" s="11" t="e">
        <f t="shared" si="78"/>
        <v>#N/A</v>
      </c>
      <c r="B5033" s="11" t="e">
        <f>VLOOKUP(C5033,'Summation Index'!$A$2:$B$9956,2,FALSE)</f>
        <v>#N/A</v>
      </c>
      <c r="O5033" s="48"/>
      <c r="P5033" s="48"/>
    </row>
    <row r="5034" spans="1:16">
      <c r="A5034" s="11" t="e">
        <f t="shared" si="78"/>
        <v>#N/A</v>
      </c>
      <c r="B5034" s="11" t="e">
        <f>VLOOKUP(C5034,'Summation Index'!$A$2:$B$9956,2,FALSE)</f>
        <v>#N/A</v>
      </c>
      <c r="O5034" s="48"/>
      <c r="P5034" s="48"/>
    </row>
    <row r="5035" spans="1:16">
      <c r="A5035" s="11" t="e">
        <f t="shared" si="78"/>
        <v>#N/A</v>
      </c>
      <c r="B5035" s="11" t="e">
        <f>VLOOKUP(C5035,'Summation Index'!$A$2:$B$9956,2,FALSE)</f>
        <v>#N/A</v>
      </c>
      <c r="O5035" s="48"/>
      <c r="P5035" s="48"/>
    </row>
    <row r="5036" spans="1:16">
      <c r="A5036" s="11" t="e">
        <f t="shared" si="78"/>
        <v>#N/A</v>
      </c>
      <c r="B5036" s="11" t="e">
        <f>VLOOKUP(C5036,'Summation Index'!$A$2:$B$9956,2,FALSE)</f>
        <v>#N/A</v>
      </c>
      <c r="O5036" s="48"/>
      <c r="P5036" s="48"/>
    </row>
    <row r="5037" spans="1:16">
      <c r="A5037" s="11" t="e">
        <f t="shared" si="78"/>
        <v>#N/A</v>
      </c>
      <c r="B5037" s="11" t="e">
        <f>VLOOKUP(C5037,'Summation Index'!$A$2:$B$9956,2,FALSE)</f>
        <v>#N/A</v>
      </c>
      <c r="O5037" s="48"/>
      <c r="P5037" s="48"/>
    </row>
    <row r="5038" spans="1:16">
      <c r="A5038" s="11" t="e">
        <f t="shared" si="78"/>
        <v>#N/A</v>
      </c>
      <c r="B5038" s="11" t="e">
        <f>VLOOKUP(C5038,'Summation Index'!$A$2:$B$9956,2,FALSE)</f>
        <v>#N/A</v>
      </c>
      <c r="O5038" s="48"/>
      <c r="P5038" s="48"/>
    </row>
    <row r="5039" spans="1:16">
      <c r="A5039" s="11" t="e">
        <f t="shared" si="78"/>
        <v>#N/A</v>
      </c>
      <c r="B5039" s="11" t="e">
        <f>VLOOKUP(C5039,'Summation Index'!$A$2:$B$9956,2,FALSE)</f>
        <v>#N/A</v>
      </c>
      <c r="O5039" s="48"/>
      <c r="P5039" s="48"/>
    </row>
    <row r="5040" spans="1:16">
      <c r="A5040" s="11" t="e">
        <f t="shared" si="78"/>
        <v>#N/A</v>
      </c>
      <c r="B5040" s="11" t="e">
        <f>VLOOKUP(C5040,'Summation Index'!$A$2:$B$9956,2,FALSE)</f>
        <v>#N/A</v>
      </c>
      <c r="O5040" s="48"/>
      <c r="P5040" s="48"/>
    </row>
    <row r="5041" spans="1:16">
      <c r="A5041" s="11" t="e">
        <f t="shared" si="78"/>
        <v>#N/A</v>
      </c>
      <c r="B5041" s="11" t="e">
        <f>VLOOKUP(C5041,'Summation Index'!$A$2:$B$9956,2,FALSE)</f>
        <v>#N/A</v>
      </c>
      <c r="O5041" s="48"/>
      <c r="P5041" s="48"/>
    </row>
    <row r="5042" spans="1:16">
      <c r="A5042" s="11" t="e">
        <f t="shared" si="78"/>
        <v>#N/A</v>
      </c>
      <c r="B5042" s="11" t="e">
        <f>VLOOKUP(C5042,'Summation Index'!$A$2:$B$9956,2,FALSE)</f>
        <v>#N/A</v>
      </c>
      <c r="O5042" s="48"/>
      <c r="P5042" s="48"/>
    </row>
    <row r="5043" spans="1:16">
      <c r="A5043" s="11" t="e">
        <f t="shared" si="78"/>
        <v>#N/A</v>
      </c>
      <c r="B5043" s="11" t="e">
        <f>VLOOKUP(C5043,'Summation Index'!$A$2:$B$9956,2,FALSE)</f>
        <v>#N/A</v>
      </c>
      <c r="O5043" s="48"/>
      <c r="P5043" s="48"/>
    </row>
    <row r="5044" spans="1:16">
      <c r="A5044" s="11" t="e">
        <f t="shared" si="78"/>
        <v>#N/A</v>
      </c>
      <c r="B5044" s="11" t="e">
        <f>VLOOKUP(C5044,'Summation Index'!$A$2:$B$9956,2,FALSE)</f>
        <v>#N/A</v>
      </c>
      <c r="O5044" s="48"/>
      <c r="P5044" s="48"/>
    </row>
    <row r="5045" spans="1:16">
      <c r="A5045" s="11" t="e">
        <f t="shared" si="78"/>
        <v>#N/A</v>
      </c>
      <c r="B5045" s="11" t="e">
        <f>VLOOKUP(C5045,'Summation Index'!$A$2:$B$9956,2,FALSE)</f>
        <v>#N/A</v>
      </c>
      <c r="O5045" s="48"/>
      <c r="P5045" s="48"/>
    </row>
    <row r="5046" spans="1:16">
      <c r="A5046" s="11" t="e">
        <f t="shared" si="78"/>
        <v>#N/A</v>
      </c>
      <c r="B5046" s="11" t="e">
        <f>VLOOKUP(C5046,'Summation Index'!$A$2:$B$9956,2,FALSE)</f>
        <v>#N/A</v>
      </c>
      <c r="O5046" s="48"/>
      <c r="P5046" s="48"/>
    </row>
    <row r="5047" spans="1:16">
      <c r="A5047" s="11" t="e">
        <f t="shared" si="78"/>
        <v>#N/A</v>
      </c>
      <c r="B5047" s="11" t="e">
        <f>VLOOKUP(C5047,'Summation Index'!$A$2:$B$9956,2,FALSE)</f>
        <v>#N/A</v>
      </c>
      <c r="O5047" s="48"/>
      <c r="P5047" s="48"/>
    </row>
    <row r="5048" spans="1:16">
      <c r="A5048" s="11" t="e">
        <f t="shared" si="78"/>
        <v>#N/A</v>
      </c>
      <c r="B5048" s="11" t="e">
        <f>VLOOKUP(C5048,'Summation Index'!$A$2:$B$9956,2,FALSE)</f>
        <v>#N/A</v>
      </c>
      <c r="O5048" s="48"/>
      <c r="P5048" s="48"/>
    </row>
    <row r="5049" spans="1:16">
      <c r="A5049" s="11" t="e">
        <f t="shared" si="78"/>
        <v>#N/A</v>
      </c>
      <c r="B5049" s="11" t="e">
        <f>VLOOKUP(C5049,'Summation Index'!$A$2:$B$9956,2,FALSE)</f>
        <v>#N/A</v>
      </c>
      <c r="O5049" s="48"/>
      <c r="P5049" s="48"/>
    </row>
    <row r="5050" spans="1:16">
      <c r="A5050" s="11" t="e">
        <f t="shared" si="78"/>
        <v>#N/A</v>
      </c>
      <c r="B5050" s="11" t="e">
        <f>VLOOKUP(C5050,'Summation Index'!$A$2:$B$9956,2,FALSE)</f>
        <v>#N/A</v>
      </c>
      <c r="O5050" s="48"/>
      <c r="P5050" s="48"/>
    </row>
    <row r="5051" spans="1:16">
      <c r="A5051" s="11" t="e">
        <f t="shared" si="78"/>
        <v>#N/A</v>
      </c>
      <c r="B5051" s="11" t="e">
        <f>VLOOKUP(C5051,'Summation Index'!$A$2:$B$9956,2,FALSE)</f>
        <v>#N/A</v>
      </c>
      <c r="O5051" s="48"/>
      <c r="P5051" s="48"/>
    </row>
    <row r="5052" spans="1:16">
      <c r="A5052" s="11" t="e">
        <f t="shared" si="78"/>
        <v>#N/A</v>
      </c>
      <c r="B5052" s="11" t="e">
        <f>VLOOKUP(C5052,'Summation Index'!$A$2:$B$9956,2,FALSE)</f>
        <v>#N/A</v>
      </c>
      <c r="O5052" s="48"/>
      <c r="P5052" s="48"/>
    </row>
    <row r="5053" spans="1:16">
      <c r="A5053" s="11" t="e">
        <f t="shared" si="78"/>
        <v>#N/A</v>
      </c>
      <c r="B5053" s="11" t="e">
        <f>VLOOKUP(C5053,'Summation Index'!$A$2:$B$9956,2,FALSE)</f>
        <v>#N/A</v>
      </c>
      <c r="O5053" s="48"/>
      <c r="P5053" s="48"/>
    </row>
    <row r="5054" spans="1:16">
      <c r="A5054" s="11" t="e">
        <f t="shared" si="78"/>
        <v>#N/A</v>
      </c>
      <c r="B5054" s="11" t="e">
        <f>VLOOKUP(C5054,'Summation Index'!$A$2:$B$9956,2,FALSE)</f>
        <v>#N/A</v>
      </c>
      <c r="O5054" s="48"/>
      <c r="P5054" s="48"/>
    </row>
    <row r="5055" spans="1:16">
      <c r="A5055" s="11" t="e">
        <f t="shared" si="78"/>
        <v>#N/A</v>
      </c>
      <c r="B5055" s="11" t="e">
        <f>VLOOKUP(C5055,'Summation Index'!$A$2:$B$9956,2,FALSE)</f>
        <v>#N/A</v>
      </c>
      <c r="O5055" s="48"/>
      <c r="P5055" s="48"/>
    </row>
    <row r="5056" spans="1:16">
      <c r="A5056" s="11" t="e">
        <f t="shared" si="78"/>
        <v>#N/A</v>
      </c>
      <c r="B5056" s="11" t="e">
        <f>VLOOKUP(C5056,'Summation Index'!$A$2:$B$9956,2,FALSE)</f>
        <v>#N/A</v>
      </c>
      <c r="O5056" s="48"/>
      <c r="P5056" s="48"/>
    </row>
    <row r="5057" spans="1:16">
      <c r="A5057" s="11" t="e">
        <f t="shared" si="78"/>
        <v>#N/A</v>
      </c>
      <c r="B5057" s="11" t="e">
        <f>VLOOKUP(C5057,'Summation Index'!$A$2:$B$9956,2,FALSE)</f>
        <v>#N/A</v>
      </c>
      <c r="O5057" s="48"/>
      <c r="P5057" s="48"/>
    </row>
    <row r="5058" spans="1:16">
      <c r="A5058" s="11" t="e">
        <f t="shared" si="78"/>
        <v>#N/A</v>
      </c>
      <c r="B5058" s="11" t="e">
        <f>VLOOKUP(C5058,'Summation Index'!$A$2:$B$9956,2,FALSE)</f>
        <v>#N/A</v>
      </c>
      <c r="O5058" s="48"/>
      <c r="P5058" s="48"/>
    </row>
    <row r="5059" spans="1:16">
      <c r="A5059" s="11" t="e">
        <f t="shared" si="78"/>
        <v>#N/A</v>
      </c>
      <c r="B5059" s="11" t="e">
        <f>VLOOKUP(C5059,'Summation Index'!$A$2:$B$9956,2,FALSE)</f>
        <v>#N/A</v>
      </c>
      <c r="O5059" s="48"/>
      <c r="P5059" s="48"/>
    </row>
    <row r="5060" spans="1:16">
      <c r="A5060" s="11" t="e">
        <f t="shared" si="78"/>
        <v>#N/A</v>
      </c>
      <c r="B5060" s="11" t="e">
        <f>VLOOKUP(C5060,'Summation Index'!$A$2:$B$9956,2,FALSE)</f>
        <v>#N/A</v>
      </c>
      <c r="O5060" s="48"/>
      <c r="P5060" s="48"/>
    </row>
    <row r="5061" spans="1:16">
      <c r="A5061" s="11" t="e">
        <f t="shared" si="78"/>
        <v>#N/A</v>
      </c>
      <c r="B5061" s="11" t="e">
        <f>VLOOKUP(C5061,'Summation Index'!$A$2:$B$9956,2,FALSE)</f>
        <v>#N/A</v>
      </c>
      <c r="O5061" s="48"/>
      <c r="P5061" s="48"/>
    </row>
    <row r="5062" spans="1:16">
      <c r="A5062" s="11" t="e">
        <f t="shared" si="78"/>
        <v>#N/A</v>
      </c>
      <c r="B5062" s="11" t="e">
        <f>VLOOKUP(C5062,'Summation Index'!$A$2:$B$9956,2,FALSE)</f>
        <v>#N/A</v>
      </c>
      <c r="O5062" s="48"/>
      <c r="P5062" s="48"/>
    </row>
    <row r="5063" spans="1:16">
      <c r="A5063" s="11" t="e">
        <f t="shared" si="78"/>
        <v>#N/A</v>
      </c>
      <c r="B5063" s="11" t="e">
        <f>VLOOKUP(C5063,'Summation Index'!$A$2:$B$9956,2,FALSE)</f>
        <v>#N/A</v>
      </c>
      <c r="O5063" s="48"/>
      <c r="P5063" s="48"/>
    </row>
    <row r="5064" spans="1:16">
      <c r="A5064" s="11" t="e">
        <f t="shared" si="78"/>
        <v>#N/A</v>
      </c>
      <c r="B5064" s="11" t="e">
        <f>VLOOKUP(C5064,'Summation Index'!$A$2:$B$9956,2,FALSE)</f>
        <v>#N/A</v>
      </c>
      <c r="O5064" s="48"/>
      <c r="P5064" s="48"/>
    </row>
    <row r="5065" spans="1:16">
      <c r="A5065" s="11" t="e">
        <f t="shared" si="78"/>
        <v>#N/A</v>
      </c>
      <c r="B5065" s="11" t="e">
        <f>VLOOKUP(C5065,'Summation Index'!$A$2:$B$9956,2,FALSE)</f>
        <v>#N/A</v>
      </c>
      <c r="O5065" s="48"/>
      <c r="P5065" s="48"/>
    </row>
    <row r="5066" spans="1:16">
      <c r="A5066" s="11" t="e">
        <f t="shared" si="78"/>
        <v>#N/A</v>
      </c>
      <c r="B5066" s="11" t="e">
        <f>VLOOKUP(C5066,'Summation Index'!$A$2:$B$9956,2,FALSE)</f>
        <v>#N/A</v>
      </c>
      <c r="O5066" s="48"/>
      <c r="P5066" s="48"/>
    </row>
    <row r="5067" spans="1:16">
      <c r="A5067" s="11" t="e">
        <f t="shared" si="78"/>
        <v>#N/A</v>
      </c>
      <c r="B5067" s="11" t="e">
        <f>VLOOKUP(C5067,'Summation Index'!$A$2:$B$9956,2,FALSE)</f>
        <v>#N/A</v>
      </c>
      <c r="O5067" s="48"/>
      <c r="P5067" s="48"/>
    </row>
    <row r="5068" spans="1:16">
      <c r="A5068" s="11" t="e">
        <f t="shared" si="78"/>
        <v>#N/A</v>
      </c>
      <c r="B5068" s="11" t="e">
        <f>VLOOKUP(C5068,'Summation Index'!$A$2:$B$9956,2,FALSE)</f>
        <v>#N/A</v>
      </c>
      <c r="O5068" s="48"/>
      <c r="P5068" s="48"/>
    </row>
    <row r="5069" spans="1:16">
      <c r="A5069" s="11" t="e">
        <f t="shared" si="78"/>
        <v>#N/A</v>
      </c>
      <c r="B5069" s="11" t="e">
        <f>VLOOKUP(C5069,'Summation Index'!$A$2:$B$9956,2,FALSE)</f>
        <v>#N/A</v>
      </c>
      <c r="O5069" s="48"/>
      <c r="P5069" s="48"/>
    </row>
    <row r="5070" spans="1:16">
      <c r="A5070" s="11" t="e">
        <f t="shared" si="78"/>
        <v>#N/A</v>
      </c>
      <c r="B5070" s="11" t="e">
        <f>VLOOKUP(C5070,'Summation Index'!$A$2:$B$9956,2,FALSE)</f>
        <v>#N/A</v>
      </c>
      <c r="O5070" s="48"/>
      <c r="P5070" s="48"/>
    </row>
    <row r="5071" spans="1:16">
      <c r="A5071" s="11" t="e">
        <f t="shared" ref="A5071:A5134" si="79">B5071&amp;"&amp;"&amp;F5071</f>
        <v>#N/A</v>
      </c>
      <c r="B5071" s="11" t="e">
        <f>VLOOKUP(C5071,'Summation Index'!$A$2:$B$9956,2,FALSE)</f>
        <v>#N/A</v>
      </c>
      <c r="O5071" s="48"/>
      <c r="P5071" s="48"/>
    </row>
    <row r="5072" spans="1:16">
      <c r="A5072" s="11" t="e">
        <f t="shared" si="79"/>
        <v>#N/A</v>
      </c>
      <c r="B5072" s="11" t="e">
        <f>VLOOKUP(C5072,'Summation Index'!$A$2:$B$9956,2,FALSE)</f>
        <v>#N/A</v>
      </c>
      <c r="O5072" s="48"/>
      <c r="P5072" s="48"/>
    </row>
    <row r="5073" spans="1:16">
      <c r="A5073" s="11" t="e">
        <f t="shared" si="79"/>
        <v>#N/A</v>
      </c>
      <c r="B5073" s="11" t="e">
        <f>VLOOKUP(C5073,'Summation Index'!$A$2:$B$9956,2,FALSE)</f>
        <v>#N/A</v>
      </c>
      <c r="O5073" s="48"/>
      <c r="P5073" s="48"/>
    </row>
    <row r="5074" spans="1:16">
      <c r="A5074" s="11" t="e">
        <f t="shared" si="79"/>
        <v>#N/A</v>
      </c>
      <c r="B5074" s="11" t="e">
        <f>VLOOKUP(C5074,'Summation Index'!$A$2:$B$9956,2,FALSE)</f>
        <v>#N/A</v>
      </c>
      <c r="O5074" s="48"/>
      <c r="P5074" s="48"/>
    </row>
    <row r="5075" spans="1:16">
      <c r="A5075" s="11" t="e">
        <f t="shared" si="79"/>
        <v>#N/A</v>
      </c>
      <c r="B5075" s="11" t="e">
        <f>VLOOKUP(C5075,'Summation Index'!$A$2:$B$9956,2,FALSE)</f>
        <v>#N/A</v>
      </c>
      <c r="O5075" s="48"/>
      <c r="P5075" s="48"/>
    </row>
    <row r="5076" spans="1:16">
      <c r="A5076" s="11" t="e">
        <f t="shared" si="79"/>
        <v>#N/A</v>
      </c>
      <c r="B5076" s="11" t="e">
        <f>VLOOKUP(C5076,'Summation Index'!$A$2:$B$9956,2,FALSE)</f>
        <v>#N/A</v>
      </c>
      <c r="O5076" s="48"/>
      <c r="P5076" s="48"/>
    </row>
    <row r="5077" spans="1:16">
      <c r="A5077" s="11" t="e">
        <f t="shared" si="79"/>
        <v>#N/A</v>
      </c>
      <c r="B5077" s="11" t="e">
        <f>VLOOKUP(C5077,'Summation Index'!$A$2:$B$9956,2,FALSE)</f>
        <v>#N/A</v>
      </c>
      <c r="O5077" s="48"/>
      <c r="P5077" s="48"/>
    </row>
    <row r="5078" spans="1:16">
      <c r="A5078" s="11" t="e">
        <f t="shared" si="79"/>
        <v>#N/A</v>
      </c>
      <c r="B5078" s="11" t="e">
        <f>VLOOKUP(C5078,'Summation Index'!$A$2:$B$9956,2,FALSE)</f>
        <v>#N/A</v>
      </c>
      <c r="O5078" s="48"/>
      <c r="P5078" s="48"/>
    </row>
    <row r="5079" spans="1:16">
      <c r="A5079" s="11" t="e">
        <f t="shared" si="79"/>
        <v>#N/A</v>
      </c>
      <c r="B5079" s="11" t="e">
        <f>VLOOKUP(C5079,'Summation Index'!$A$2:$B$9956,2,FALSE)</f>
        <v>#N/A</v>
      </c>
      <c r="O5079" s="48"/>
      <c r="P5079" s="48"/>
    </row>
    <row r="5080" spans="1:16">
      <c r="A5080" s="11" t="e">
        <f t="shared" si="79"/>
        <v>#N/A</v>
      </c>
      <c r="B5080" s="11" t="e">
        <f>VLOOKUP(C5080,'Summation Index'!$A$2:$B$9956,2,FALSE)</f>
        <v>#N/A</v>
      </c>
      <c r="O5080" s="48"/>
      <c r="P5080" s="48"/>
    </row>
    <row r="5081" spans="1:16">
      <c r="A5081" s="11" t="e">
        <f t="shared" si="79"/>
        <v>#N/A</v>
      </c>
      <c r="B5081" s="11" t="e">
        <f>VLOOKUP(C5081,'Summation Index'!$A$2:$B$9956,2,FALSE)</f>
        <v>#N/A</v>
      </c>
      <c r="O5081" s="48"/>
      <c r="P5081" s="48"/>
    </row>
    <row r="5082" spans="1:16">
      <c r="A5082" s="11" t="e">
        <f t="shared" si="79"/>
        <v>#N/A</v>
      </c>
      <c r="B5082" s="11" t="e">
        <f>VLOOKUP(C5082,'Summation Index'!$A$2:$B$9956,2,FALSE)</f>
        <v>#N/A</v>
      </c>
      <c r="O5082" s="48"/>
      <c r="P5082" s="48"/>
    </row>
    <row r="5083" spans="1:16">
      <c r="A5083" s="11" t="e">
        <f t="shared" si="79"/>
        <v>#N/A</v>
      </c>
      <c r="B5083" s="11" t="e">
        <f>VLOOKUP(C5083,'Summation Index'!$A$2:$B$9956,2,FALSE)</f>
        <v>#N/A</v>
      </c>
      <c r="O5083" s="48"/>
      <c r="P5083" s="48"/>
    </row>
    <row r="5084" spans="1:16">
      <c r="A5084" s="11" t="e">
        <f t="shared" si="79"/>
        <v>#N/A</v>
      </c>
      <c r="B5084" s="11" t="e">
        <f>VLOOKUP(C5084,'Summation Index'!$A$2:$B$9956,2,FALSE)</f>
        <v>#N/A</v>
      </c>
      <c r="O5084" s="48"/>
      <c r="P5084" s="48"/>
    </row>
    <row r="5085" spans="1:16">
      <c r="A5085" s="11" t="e">
        <f t="shared" si="79"/>
        <v>#N/A</v>
      </c>
      <c r="B5085" s="11" t="e">
        <f>VLOOKUP(C5085,'Summation Index'!$A$2:$B$9956,2,FALSE)</f>
        <v>#N/A</v>
      </c>
      <c r="O5085" s="48"/>
      <c r="P5085" s="48"/>
    </row>
    <row r="5086" spans="1:16">
      <c r="A5086" s="11" t="e">
        <f t="shared" si="79"/>
        <v>#N/A</v>
      </c>
      <c r="B5086" s="11" t="e">
        <f>VLOOKUP(C5086,'Summation Index'!$A$2:$B$9956,2,FALSE)</f>
        <v>#N/A</v>
      </c>
      <c r="O5086" s="48"/>
      <c r="P5086" s="48"/>
    </row>
    <row r="5087" spans="1:16">
      <c r="A5087" s="11" t="e">
        <f t="shared" si="79"/>
        <v>#N/A</v>
      </c>
      <c r="B5087" s="11" t="e">
        <f>VLOOKUP(C5087,'Summation Index'!$A$2:$B$9956,2,FALSE)</f>
        <v>#N/A</v>
      </c>
      <c r="O5087" s="48"/>
      <c r="P5087" s="48"/>
    </row>
    <row r="5088" spans="1:16">
      <c r="A5088" s="11" t="e">
        <f t="shared" si="79"/>
        <v>#N/A</v>
      </c>
      <c r="B5088" s="11" t="e">
        <f>VLOOKUP(C5088,'Summation Index'!$A$2:$B$9956,2,FALSE)</f>
        <v>#N/A</v>
      </c>
      <c r="O5088" s="48"/>
      <c r="P5088" s="48"/>
    </row>
    <row r="5089" spans="1:16">
      <c r="A5089" s="11" t="e">
        <f t="shared" si="79"/>
        <v>#N/A</v>
      </c>
      <c r="B5089" s="11" t="e">
        <f>VLOOKUP(C5089,'Summation Index'!$A$2:$B$9956,2,FALSE)</f>
        <v>#N/A</v>
      </c>
      <c r="O5089" s="48"/>
      <c r="P5089" s="48"/>
    </row>
    <row r="5090" spans="1:16">
      <c r="A5090" s="11" t="e">
        <f t="shared" si="79"/>
        <v>#N/A</v>
      </c>
      <c r="B5090" s="11" t="e">
        <f>VLOOKUP(C5090,'Summation Index'!$A$2:$B$9956,2,FALSE)</f>
        <v>#N/A</v>
      </c>
      <c r="O5090" s="48"/>
      <c r="P5090" s="48"/>
    </row>
    <row r="5091" spans="1:16">
      <c r="A5091" s="11" t="e">
        <f t="shared" si="79"/>
        <v>#N/A</v>
      </c>
      <c r="B5091" s="11" t="e">
        <f>VLOOKUP(C5091,'Summation Index'!$A$2:$B$9956,2,FALSE)</f>
        <v>#N/A</v>
      </c>
      <c r="O5091" s="48"/>
      <c r="P5091" s="48"/>
    </row>
    <row r="5092" spans="1:16">
      <c r="A5092" s="11" t="e">
        <f t="shared" si="79"/>
        <v>#N/A</v>
      </c>
      <c r="B5092" s="11" t="e">
        <f>VLOOKUP(C5092,'Summation Index'!$A$2:$B$9956,2,FALSE)</f>
        <v>#N/A</v>
      </c>
      <c r="O5092" s="48"/>
      <c r="P5092" s="48"/>
    </row>
    <row r="5093" spans="1:16">
      <c r="A5093" s="11" t="e">
        <f t="shared" si="79"/>
        <v>#N/A</v>
      </c>
      <c r="B5093" s="11" t="e">
        <f>VLOOKUP(C5093,'Summation Index'!$A$2:$B$9956,2,FALSE)</f>
        <v>#N/A</v>
      </c>
      <c r="O5093" s="48"/>
      <c r="P5093" s="48"/>
    </row>
    <row r="5094" spans="1:16">
      <c r="A5094" s="11" t="e">
        <f t="shared" si="79"/>
        <v>#N/A</v>
      </c>
      <c r="B5094" s="11" t="e">
        <f>VLOOKUP(C5094,'Summation Index'!$A$2:$B$9956,2,FALSE)</f>
        <v>#N/A</v>
      </c>
      <c r="O5094" s="48"/>
      <c r="P5094" s="48"/>
    </row>
    <row r="5095" spans="1:16">
      <c r="A5095" s="11" t="e">
        <f t="shared" si="79"/>
        <v>#N/A</v>
      </c>
      <c r="B5095" s="11" t="e">
        <f>VLOOKUP(C5095,'Summation Index'!$A$2:$B$9956,2,FALSE)</f>
        <v>#N/A</v>
      </c>
      <c r="O5095" s="48"/>
      <c r="P5095" s="48"/>
    </row>
    <row r="5096" spans="1:16">
      <c r="A5096" s="11" t="e">
        <f t="shared" si="79"/>
        <v>#N/A</v>
      </c>
      <c r="B5096" s="11" t="e">
        <f>VLOOKUP(C5096,'Summation Index'!$A$2:$B$9956,2,FALSE)</f>
        <v>#N/A</v>
      </c>
      <c r="O5096" s="48"/>
      <c r="P5096" s="48"/>
    </row>
    <row r="5097" spans="1:16">
      <c r="A5097" s="11" t="e">
        <f t="shared" si="79"/>
        <v>#N/A</v>
      </c>
      <c r="B5097" s="11" t="e">
        <f>VLOOKUP(C5097,'Summation Index'!$A$2:$B$9956,2,FALSE)</f>
        <v>#N/A</v>
      </c>
      <c r="O5097" s="48"/>
      <c r="P5097" s="48"/>
    </row>
    <row r="5098" spans="1:16">
      <c r="A5098" s="11" t="e">
        <f t="shared" si="79"/>
        <v>#N/A</v>
      </c>
      <c r="B5098" s="11" t="e">
        <f>VLOOKUP(C5098,'Summation Index'!$A$2:$B$9956,2,FALSE)</f>
        <v>#N/A</v>
      </c>
      <c r="O5098" s="48"/>
      <c r="P5098" s="48"/>
    </row>
    <row r="5099" spans="1:16">
      <c r="A5099" s="11" t="e">
        <f t="shared" si="79"/>
        <v>#N/A</v>
      </c>
      <c r="B5099" s="11" t="e">
        <f>VLOOKUP(C5099,'Summation Index'!$A$2:$B$9956,2,FALSE)</f>
        <v>#N/A</v>
      </c>
      <c r="O5099" s="48"/>
      <c r="P5099" s="48"/>
    </row>
    <row r="5100" spans="1:16">
      <c r="A5100" s="11" t="e">
        <f t="shared" si="79"/>
        <v>#N/A</v>
      </c>
      <c r="B5100" s="11" t="e">
        <f>VLOOKUP(C5100,'Summation Index'!$A$2:$B$9956,2,FALSE)</f>
        <v>#N/A</v>
      </c>
      <c r="O5100" s="48"/>
      <c r="P5100" s="48"/>
    </row>
    <row r="5101" spans="1:16">
      <c r="A5101" s="11" t="e">
        <f t="shared" si="79"/>
        <v>#N/A</v>
      </c>
      <c r="B5101" s="11" t="e">
        <f>VLOOKUP(C5101,'Summation Index'!$A$2:$B$9956,2,FALSE)</f>
        <v>#N/A</v>
      </c>
      <c r="O5101" s="48"/>
      <c r="P5101" s="48"/>
    </row>
    <row r="5102" spans="1:16">
      <c r="A5102" s="11" t="e">
        <f t="shared" si="79"/>
        <v>#N/A</v>
      </c>
      <c r="B5102" s="11" t="e">
        <f>VLOOKUP(C5102,'Summation Index'!$A$2:$B$9956,2,FALSE)</f>
        <v>#N/A</v>
      </c>
      <c r="O5102" s="48"/>
      <c r="P5102" s="48"/>
    </row>
    <row r="5103" spans="1:16">
      <c r="A5103" s="11" t="e">
        <f t="shared" si="79"/>
        <v>#N/A</v>
      </c>
      <c r="B5103" s="11" t="e">
        <f>VLOOKUP(C5103,'Summation Index'!$A$2:$B$9956,2,FALSE)</f>
        <v>#N/A</v>
      </c>
      <c r="O5103" s="48"/>
      <c r="P5103" s="48"/>
    </row>
    <row r="5104" spans="1:16">
      <c r="A5104" s="11" t="e">
        <f t="shared" si="79"/>
        <v>#N/A</v>
      </c>
      <c r="B5104" s="11" t="e">
        <f>VLOOKUP(C5104,'Summation Index'!$A$2:$B$9956,2,FALSE)</f>
        <v>#N/A</v>
      </c>
      <c r="O5104" s="48"/>
      <c r="P5104" s="48"/>
    </row>
    <row r="5105" spans="1:16">
      <c r="A5105" s="11" t="e">
        <f t="shared" si="79"/>
        <v>#N/A</v>
      </c>
      <c r="B5105" s="11" t="e">
        <f>VLOOKUP(C5105,'Summation Index'!$A$2:$B$9956,2,FALSE)</f>
        <v>#N/A</v>
      </c>
      <c r="O5105" s="48"/>
      <c r="P5105" s="48"/>
    </row>
    <row r="5106" spans="1:16">
      <c r="A5106" s="11" t="e">
        <f t="shared" si="79"/>
        <v>#N/A</v>
      </c>
      <c r="B5106" s="11" t="e">
        <f>VLOOKUP(C5106,'Summation Index'!$A$2:$B$9956,2,FALSE)</f>
        <v>#N/A</v>
      </c>
      <c r="O5106" s="48"/>
      <c r="P5106" s="48"/>
    </row>
    <row r="5107" spans="1:16">
      <c r="A5107" s="11" t="e">
        <f t="shared" si="79"/>
        <v>#N/A</v>
      </c>
      <c r="B5107" s="11" t="e">
        <f>VLOOKUP(C5107,'Summation Index'!$A$2:$B$9956,2,FALSE)</f>
        <v>#N/A</v>
      </c>
      <c r="O5107" s="48"/>
      <c r="P5107" s="48"/>
    </row>
    <row r="5108" spans="1:16">
      <c r="A5108" s="11" t="e">
        <f t="shared" si="79"/>
        <v>#N/A</v>
      </c>
      <c r="B5108" s="11" t="e">
        <f>VLOOKUP(C5108,'Summation Index'!$A$2:$B$9956,2,FALSE)</f>
        <v>#N/A</v>
      </c>
      <c r="O5108" s="48"/>
      <c r="P5108" s="48"/>
    </row>
    <row r="5109" spans="1:16">
      <c r="A5109" s="11" t="e">
        <f t="shared" si="79"/>
        <v>#N/A</v>
      </c>
      <c r="B5109" s="11" t="e">
        <f>VLOOKUP(C5109,'Summation Index'!$A$2:$B$9956,2,FALSE)</f>
        <v>#N/A</v>
      </c>
      <c r="O5109" s="48"/>
      <c r="P5109" s="48"/>
    </row>
    <row r="5110" spans="1:16">
      <c r="A5110" s="11" t="e">
        <f t="shared" si="79"/>
        <v>#N/A</v>
      </c>
      <c r="B5110" s="11" t="e">
        <f>VLOOKUP(C5110,'Summation Index'!$A$2:$B$9956,2,FALSE)</f>
        <v>#N/A</v>
      </c>
      <c r="O5110" s="48"/>
      <c r="P5110" s="48"/>
    </row>
    <row r="5111" spans="1:16">
      <c r="A5111" s="11" t="e">
        <f t="shared" si="79"/>
        <v>#N/A</v>
      </c>
      <c r="B5111" s="11" t="e">
        <f>VLOOKUP(C5111,'Summation Index'!$A$2:$B$9956,2,FALSE)</f>
        <v>#N/A</v>
      </c>
      <c r="O5111" s="48"/>
      <c r="P5111" s="48"/>
    </row>
    <row r="5112" spans="1:16">
      <c r="A5112" s="11" t="e">
        <f t="shared" si="79"/>
        <v>#N/A</v>
      </c>
      <c r="B5112" s="11" t="e">
        <f>VLOOKUP(C5112,'Summation Index'!$A$2:$B$9956,2,FALSE)</f>
        <v>#N/A</v>
      </c>
      <c r="O5112" s="48"/>
      <c r="P5112" s="48"/>
    </row>
    <row r="5113" spans="1:16">
      <c r="A5113" s="11" t="e">
        <f t="shared" si="79"/>
        <v>#N/A</v>
      </c>
      <c r="B5113" s="11" t="e">
        <f>VLOOKUP(C5113,'Summation Index'!$A$2:$B$9956,2,FALSE)</f>
        <v>#N/A</v>
      </c>
      <c r="O5113" s="48"/>
      <c r="P5113" s="48"/>
    </row>
    <row r="5114" spans="1:16">
      <c r="A5114" s="11" t="e">
        <f t="shared" si="79"/>
        <v>#N/A</v>
      </c>
      <c r="B5114" s="11" t="e">
        <f>VLOOKUP(C5114,'Summation Index'!$A$2:$B$9956,2,FALSE)</f>
        <v>#N/A</v>
      </c>
      <c r="O5114" s="48"/>
      <c r="P5114" s="48"/>
    </row>
    <row r="5115" spans="1:16">
      <c r="A5115" s="11" t="e">
        <f t="shared" si="79"/>
        <v>#N/A</v>
      </c>
      <c r="B5115" s="11" t="e">
        <f>VLOOKUP(C5115,'Summation Index'!$A$2:$B$9956,2,FALSE)</f>
        <v>#N/A</v>
      </c>
      <c r="O5115" s="48"/>
      <c r="P5115" s="48"/>
    </row>
    <row r="5116" spans="1:16">
      <c r="A5116" s="11" t="e">
        <f t="shared" si="79"/>
        <v>#N/A</v>
      </c>
      <c r="B5116" s="11" t="e">
        <f>VLOOKUP(C5116,'Summation Index'!$A$2:$B$9956,2,FALSE)</f>
        <v>#N/A</v>
      </c>
      <c r="O5116" s="48"/>
      <c r="P5116" s="48"/>
    </row>
    <row r="5117" spans="1:16">
      <c r="A5117" s="11" t="e">
        <f t="shared" si="79"/>
        <v>#N/A</v>
      </c>
      <c r="B5117" s="11" t="e">
        <f>VLOOKUP(C5117,'Summation Index'!$A$2:$B$9956,2,FALSE)</f>
        <v>#N/A</v>
      </c>
      <c r="O5117" s="48"/>
      <c r="P5117" s="48"/>
    </row>
    <row r="5118" spans="1:16">
      <c r="A5118" s="11" t="e">
        <f t="shared" si="79"/>
        <v>#N/A</v>
      </c>
      <c r="B5118" s="11" t="e">
        <f>VLOOKUP(C5118,'Summation Index'!$A$2:$B$9956,2,FALSE)</f>
        <v>#N/A</v>
      </c>
      <c r="O5118" s="48"/>
      <c r="P5118" s="48"/>
    </row>
    <row r="5119" spans="1:16">
      <c r="A5119" s="11" t="e">
        <f t="shared" si="79"/>
        <v>#N/A</v>
      </c>
      <c r="B5119" s="11" t="e">
        <f>VLOOKUP(C5119,'Summation Index'!$A$2:$B$9956,2,FALSE)</f>
        <v>#N/A</v>
      </c>
      <c r="O5119" s="48"/>
      <c r="P5119" s="48"/>
    </row>
    <row r="5120" spans="1:16">
      <c r="A5120" s="11" t="e">
        <f t="shared" si="79"/>
        <v>#N/A</v>
      </c>
      <c r="B5120" s="11" t="e">
        <f>VLOOKUP(C5120,'Summation Index'!$A$2:$B$9956,2,FALSE)</f>
        <v>#N/A</v>
      </c>
      <c r="O5120" s="48"/>
      <c r="P5120" s="48"/>
    </row>
    <row r="5121" spans="1:16">
      <c r="A5121" s="11" t="e">
        <f t="shared" si="79"/>
        <v>#N/A</v>
      </c>
      <c r="B5121" s="11" t="e">
        <f>VLOOKUP(C5121,'Summation Index'!$A$2:$B$9956,2,FALSE)</f>
        <v>#N/A</v>
      </c>
      <c r="O5121" s="48"/>
      <c r="P5121" s="48"/>
    </row>
    <row r="5122" spans="1:16">
      <c r="A5122" s="11" t="e">
        <f t="shared" si="79"/>
        <v>#N/A</v>
      </c>
      <c r="B5122" s="11" t="e">
        <f>VLOOKUP(C5122,'Summation Index'!$A$2:$B$9956,2,FALSE)</f>
        <v>#N/A</v>
      </c>
      <c r="O5122" s="48"/>
      <c r="P5122" s="48"/>
    </row>
    <row r="5123" spans="1:16">
      <c r="A5123" s="11" t="e">
        <f t="shared" si="79"/>
        <v>#N/A</v>
      </c>
      <c r="B5123" s="11" t="e">
        <f>VLOOKUP(C5123,'Summation Index'!$A$2:$B$9956,2,FALSE)</f>
        <v>#N/A</v>
      </c>
      <c r="O5123" s="48"/>
      <c r="P5123" s="48"/>
    </row>
    <row r="5124" spans="1:16">
      <c r="A5124" s="11" t="e">
        <f t="shared" si="79"/>
        <v>#N/A</v>
      </c>
      <c r="B5124" s="11" t="e">
        <f>VLOOKUP(C5124,'Summation Index'!$A$2:$B$9956,2,FALSE)</f>
        <v>#N/A</v>
      </c>
      <c r="O5124" s="48"/>
      <c r="P5124" s="48"/>
    </row>
    <row r="5125" spans="1:16">
      <c r="A5125" s="11" t="e">
        <f t="shared" si="79"/>
        <v>#N/A</v>
      </c>
      <c r="B5125" s="11" t="e">
        <f>VLOOKUP(C5125,'Summation Index'!$A$2:$B$9956,2,FALSE)</f>
        <v>#N/A</v>
      </c>
      <c r="O5125" s="48"/>
      <c r="P5125" s="48"/>
    </row>
    <row r="5126" spans="1:16">
      <c r="A5126" s="11" t="e">
        <f t="shared" si="79"/>
        <v>#N/A</v>
      </c>
      <c r="B5126" s="11" t="e">
        <f>VLOOKUP(C5126,'Summation Index'!$A$2:$B$9956,2,FALSE)</f>
        <v>#N/A</v>
      </c>
      <c r="O5126" s="48"/>
      <c r="P5126" s="48"/>
    </row>
    <row r="5127" spans="1:16">
      <c r="A5127" s="11" t="e">
        <f t="shared" si="79"/>
        <v>#N/A</v>
      </c>
      <c r="B5127" s="11" t="e">
        <f>VLOOKUP(C5127,'Summation Index'!$A$2:$B$9956,2,FALSE)</f>
        <v>#N/A</v>
      </c>
      <c r="O5127" s="48"/>
      <c r="P5127" s="48"/>
    </row>
    <row r="5128" spans="1:16">
      <c r="A5128" s="11" t="e">
        <f t="shared" si="79"/>
        <v>#N/A</v>
      </c>
      <c r="B5128" s="11" t="e">
        <f>VLOOKUP(C5128,'Summation Index'!$A$2:$B$9956,2,FALSE)</f>
        <v>#N/A</v>
      </c>
      <c r="O5128" s="48"/>
      <c r="P5128" s="48"/>
    </row>
    <row r="5129" spans="1:16">
      <c r="A5129" s="11" t="e">
        <f t="shared" si="79"/>
        <v>#N/A</v>
      </c>
      <c r="B5129" s="11" t="e">
        <f>VLOOKUP(C5129,'Summation Index'!$A$2:$B$9956,2,FALSE)</f>
        <v>#N/A</v>
      </c>
      <c r="O5129" s="48"/>
      <c r="P5129" s="48"/>
    </row>
    <row r="5130" spans="1:16">
      <c r="A5130" s="11" t="e">
        <f t="shared" si="79"/>
        <v>#N/A</v>
      </c>
      <c r="B5130" s="11" t="e">
        <f>VLOOKUP(C5130,'Summation Index'!$A$2:$B$9956,2,FALSE)</f>
        <v>#N/A</v>
      </c>
      <c r="O5130" s="48"/>
      <c r="P5130" s="48"/>
    </row>
    <row r="5131" spans="1:16">
      <c r="A5131" s="11" t="e">
        <f t="shared" si="79"/>
        <v>#N/A</v>
      </c>
      <c r="B5131" s="11" t="e">
        <f>VLOOKUP(C5131,'Summation Index'!$A$2:$B$9956,2,FALSE)</f>
        <v>#N/A</v>
      </c>
      <c r="O5131" s="48"/>
      <c r="P5131" s="48"/>
    </row>
    <row r="5132" spans="1:16">
      <c r="A5132" s="11" t="e">
        <f t="shared" si="79"/>
        <v>#N/A</v>
      </c>
      <c r="B5132" s="11" t="e">
        <f>VLOOKUP(C5132,'Summation Index'!$A$2:$B$9956,2,FALSE)</f>
        <v>#N/A</v>
      </c>
      <c r="O5132" s="48"/>
      <c r="P5132" s="48"/>
    </row>
    <row r="5133" spans="1:16">
      <c r="A5133" s="11" t="e">
        <f t="shared" si="79"/>
        <v>#N/A</v>
      </c>
      <c r="B5133" s="11" t="e">
        <f>VLOOKUP(C5133,'Summation Index'!$A$2:$B$9956,2,FALSE)</f>
        <v>#N/A</v>
      </c>
      <c r="O5133" s="48"/>
      <c r="P5133" s="48"/>
    </row>
    <row r="5134" spans="1:16">
      <c r="A5134" s="11" t="e">
        <f t="shared" si="79"/>
        <v>#N/A</v>
      </c>
      <c r="B5134" s="11" t="e">
        <f>VLOOKUP(C5134,'Summation Index'!$A$2:$B$9956,2,FALSE)</f>
        <v>#N/A</v>
      </c>
      <c r="O5134" s="48"/>
      <c r="P5134" s="48"/>
    </row>
    <row r="5135" spans="1:16">
      <c r="A5135" s="11" t="e">
        <f t="shared" ref="A5135:A5198" si="80">B5135&amp;"&amp;"&amp;F5135</f>
        <v>#N/A</v>
      </c>
      <c r="B5135" s="11" t="e">
        <f>VLOOKUP(C5135,'Summation Index'!$A$2:$B$9956,2,FALSE)</f>
        <v>#N/A</v>
      </c>
      <c r="O5135" s="48"/>
      <c r="P5135" s="48"/>
    </row>
    <row r="5136" spans="1:16">
      <c r="A5136" s="11" t="e">
        <f t="shared" si="80"/>
        <v>#N/A</v>
      </c>
      <c r="B5136" s="11" t="e">
        <f>VLOOKUP(C5136,'Summation Index'!$A$2:$B$9956,2,FALSE)</f>
        <v>#N/A</v>
      </c>
      <c r="O5136" s="48"/>
      <c r="P5136" s="48"/>
    </row>
    <row r="5137" spans="1:16">
      <c r="A5137" s="11" t="e">
        <f t="shared" si="80"/>
        <v>#N/A</v>
      </c>
      <c r="B5137" s="11" t="e">
        <f>VLOOKUP(C5137,'Summation Index'!$A$2:$B$9956,2,FALSE)</f>
        <v>#N/A</v>
      </c>
      <c r="O5137" s="48"/>
      <c r="P5137" s="48"/>
    </row>
    <row r="5138" spans="1:16">
      <c r="A5138" s="11" t="e">
        <f t="shared" si="80"/>
        <v>#N/A</v>
      </c>
      <c r="B5138" s="11" t="e">
        <f>VLOOKUP(C5138,'Summation Index'!$A$2:$B$9956,2,FALSE)</f>
        <v>#N/A</v>
      </c>
      <c r="O5138" s="48"/>
      <c r="P5138" s="48"/>
    </row>
    <row r="5139" spans="1:16">
      <c r="A5139" s="11" t="e">
        <f t="shared" si="80"/>
        <v>#N/A</v>
      </c>
      <c r="B5139" s="11" t="e">
        <f>VLOOKUP(C5139,'Summation Index'!$A$2:$B$9956,2,FALSE)</f>
        <v>#N/A</v>
      </c>
      <c r="O5139" s="48"/>
      <c r="P5139" s="48"/>
    </row>
    <row r="5140" spans="1:16">
      <c r="A5140" s="11" t="e">
        <f t="shared" si="80"/>
        <v>#N/A</v>
      </c>
      <c r="B5140" s="11" t="e">
        <f>VLOOKUP(C5140,'Summation Index'!$A$2:$B$9956,2,FALSE)</f>
        <v>#N/A</v>
      </c>
      <c r="O5140" s="48"/>
      <c r="P5140" s="48"/>
    </row>
    <row r="5141" spans="1:16">
      <c r="A5141" s="11" t="e">
        <f t="shared" si="80"/>
        <v>#N/A</v>
      </c>
      <c r="B5141" s="11" t="e">
        <f>VLOOKUP(C5141,'Summation Index'!$A$2:$B$9956,2,FALSE)</f>
        <v>#N/A</v>
      </c>
      <c r="O5141" s="48"/>
      <c r="P5141" s="48"/>
    </row>
    <row r="5142" spans="1:16">
      <c r="A5142" s="11" t="e">
        <f t="shared" si="80"/>
        <v>#N/A</v>
      </c>
      <c r="B5142" s="11" t="e">
        <f>VLOOKUP(C5142,'Summation Index'!$A$2:$B$9956,2,FALSE)</f>
        <v>#N/A</v>
      </c>
      <c r="O5142" s="48"/>
      <c r="P5142" s="48"/>
    </row>
    <row r="5143" spans="1:16">
      <c r="A5143" s="11" t="e">
        <f t="shared" si="80"/>
        <v>#N/A</v>
      </c>
      <c r="B5143" s="11" t="e">
        <f>VLOOKUP(C5143,'Summation Index'!$A$2:$B$9956,2,FALSE)</f>
        <v>#N/A</v>
      </c>
      <c r="O5143" s="48"/>
      <c r="P5143" s="48"/>
    </row>
    <row r="5144" spans="1:16">
      <c r="A5144" s="11" t="e">
        <f t="shared" si="80"/>
        <v>#N/A</v>
      </c>
      <c r="B5144" s="11" t="e">
        <f>VLOOKUP(C5144,'Summation Index'!$A$2:$B$9956,2,FALSE)</f>
        <v>#N/A</v>
      </c>
      <c r="O5144" s="48"/>
      <c r="P5144" s="48"/>
    </row>
    <row r="5145" spans="1:16">
      <c r="A5145" s="11" t="e">
        <f t="shared" si="80"/>
        <v>#N/A</v>
      </c>
      <c r="B5145" s="11" t="e">
        <f>VLOOKUP(C5145,'Summation Index'!$A$2:$B$9956,2,FALSE)</f>
        <v>#N/A</v>
      </c>
      <c r="O5145" s="48"/>
      <c r="P5145" s="48"/>
    </row>
    <row r="5146" spans="1:16">
      <c r="A5146" s="11" t="e">
        <f t="shared" si="80"/>
        <v>#N/A</v>
      </c>
      <c r="B5146" s="11" t="e">
        <f>VLOOKUP(C5146,'Summation Index'!$A$2:$B$9956,2,FALSE)</f>
        <v>#N/A</v>
      </c>
      <c r="O5146" s="48"/>
      <c r="P5146" s="48"/>
    </row>
    <row r="5147" spans="1:16">
      <c r="A5147" s="11" t="e">
        <f t="shared" si="80"/>
        <v>#N/A</v>
      </c>
      <c r="B5147" s="11" t="e">
        <f>VLOOKUP(C5147,'Summation Index'!$A$2:$B$9956,2,FALSE)</f>
        <v>#N/A</v>
      </c>
      <c r="O5147" s="48"/>
      <c r="P5147" s="48"/>
    </row>
    <row r="5148" spans="1:16">
      <c r="A5148" s="11" t="e">
        <f t="shared" si="80"/>
        <v>#N/A</v>
      </c>
      <c r="B5148" s="11" t="e">
        <f>VLOOKUP(C5148,'Summation Index'!$A$2:$B$9956,2,FALSE)</f>
        <v>#N/A</v>
      </c>
      <c r="O5148" s="48"/>
      <c r="P5148" s="48"/>
    </row>
    <row r="5149" spans="1:16">
      <c r="A5149" s="11" t="e">
        <f t="shared" si="80"/>
        <v>#N/A</v>
      </c>
      <c r="B5149" s="11" t="e">
        <f>VLOOKUP(C5149,'Summation Index'!$A$2:$B$9956,2,FALSE)</f>
        <v>#N/A</v>
      </c>
      <c r="O5149" s="48"/>
      <c r="P5149" s="48"/>
    </row>
    <row r="5150" spans="1:16">
      <c r="A5150" s="11" t="e">
        <f t="shared" si="80"/>
        <v>#N/A</v>
      </c>
      <c r="B5150" s="11" t="e">
        <f>VLOOKUP(C5150,'Summation Index'!$A$2:$B$9956,2,FALSE)</f>
        <v>#N/A</v>
      </c>
      <c r="O5150" s="48"/>
      <c r="P5150" s="48"/>
    </row>
    <row r="5151" spans="1:16">
      <c r="A5151" s="11" t="e">
        <f t="shared" si="80"/>
        <v>#N/A</v>
      </c>
      <c r="B5151" s="11" t="e">
        <f>VLOOKUP(C5151,'Summation Index'!$A$2:$B$9956,2,FALSE)</f>
        <v>#N/A</v>
      </c>
      <c r="O5151" s="48"/>
      <c r="P5151" s="48"/>
    </row>
    <row r="5152" spans="1:16">
      <c r="A5152" s="11" t="e">
        <f t="shared" si="80"/>
        <v>#N/A</v>
      </c>
      <c r="B5152" s="11" t="e">
        <f>VLOOKUP(C5152,'Summation Index'!$A$2:$B$9956,2,FALSE)</f>
        <v>#N/A</v>
      </c>
      <c r="O5152" s="48"/>
      <c r="P5152" s="48"/>
    </row>
    <row r="5153" spans="1:16">
      <c r="A5153" s="11" t="e">
        <f t="shared" si="80"/>
        <v>#N/A</v>
      </c>
      <c r="B5153" s="11" t="e">
        <f>VLOOKUP(C5153,'Summation Index'!$A$2:$B$9956,2,FALSE)</f>
        <v>#N/A</v>
      </c>
      <c r="O5153" s="48"/>
      <c r="P5153" s="48"/>
    </row>
    <row r="5154" spans="1:16">
      <c r="A5154" s="11" t="e">
        <f t="shared" si="80"/>
        <v>#N/A</v>
      </c>
      <c r="B5154" s="11" t="e">
        <f>VLOOKUP(C5154,'Summation Index'!$A$2:$B$9956,2,FALSE)</f>
        <v>#N/A</v>
      </c>
      <c r="O5154" s="48"/>
      <c r="P5154" s="48"/>
    </row>
    <row r="5155" spans="1:16">
      <c r="A5155" s="11" t="e">
        <f t="shared" si="80"/>
        <v>#N/A</v>
      </c>
      <c r="B5155" s="11" t="e">
        <f>VLOOKUP(C5155,'Summation Index'!$A$2:$B$9956,2,FALSE)</f>
        <v>#N/A</v>
      </c>
      <c r="O5155" s="48"/>
      <c r="P5155" s="48"/>
    </row>
    <row r="5156" spans="1:16">
      <c r="A5156" s="11" t="e">
        <f t="shared" si="80"/>
        <v>#N/A</v>
      </c>
      <c r="B5156" s="11" t="e">
        <f>VLOOKUP(C5156,'Summation Index'!$A$2:$B$9956,2,FALSE)</f>
        <v>#N/A</v>
      </c>
      <c r="O5156" s="48"/>
      <c r="P5156" s="48"/>
    </row>
    <row r="5157" spans="1:16">
      <c r="A5157" s="11" t="e">
        <f t="shared" si="80"/>
        <v>#N/A</v>
      </c>
      <c r="B5157" s="11" t="e">
        <f>VLOOKUP(C5157,'Summation Index'!$A$2:$B$9956,2,FALSE)</f>
        <v>#N/A</v>
      </c>
      <c r="O5157" s="48"/>
      <c r="P5157" s="48"/>
    </row>
    <row r="5158" spans="1:16">
      <c r="A5158" s="11" t="e">
        <f t="shared" si="80"/>
        <v>#N/A</v>
      </c>
      <c r="B5158" s="11" t="e">
        <f>VLOOKUP(C5158,'Summation Index'!$A$2:$B$9956,2,FALSE)</f>
        <v>#N/A</v>
      </c>
      <c r="O5158" s="48"/>
      <c r="P5158" s="48"/>
    </row>
    <row r="5159" spans="1:16">
      <c r="A5159" s="11" t="e">
        <f t="shared" si="80"/>
        <v>#N/A</v>
      </c>
      <c r="B5159" s="11" t="e">
        <f>VLOOKUP(C5159,'Summation Index'!$A$2:$B$9956,2,FALSE)</f>
        <v>#N/A</v>
      </c>
      <c r="O5159" s="48"/>
      <c r="P5159" s="48"/>
    </row>
    <row r="5160" spans="1:16">
      <c r="A5160" s="11" t="e">
        <f t="shared" si="80"/>
        <v>#N/A</v>
      </c>
      <c r="B5160" s="11" t="e">
        <f>VLOOKUP(C5160,'Summation Index'!$A$2:$B$9956,2,FALSE)</f>
        <v>#N/A</v>
      </c>
      <c r="O5160" s="48"/>
      <c r="P5160" s="48"/>
    </row>
    <row r="5161" spans="1:16">
      <c r="A5161" s="11" t="e">
        <f t="shared" si="80"/>
        <v>#N/A</v>
      </c>
      <c r="B5161" s="11" t="e">
        <f>VLOOKUP(C5161,'Summation Index'!$A$2:$B$9956,2,FALSE)</f>
        <v>#N/A</v>
      </c>
      <c r="O5161" s="48"/>
      <c r="P5161" s="48"/>
    </row>
    <row r="5162" spans="1:16">
      <c r="A5162" s="11" t="e">
        <f t="shared" si="80"/>
        <v>#N/A</v>
      </c>
      <c r="B5162" s="11" t="e">
        <f>VLOOKUP(C5162,'Summation Index'!$A$2:$B$9956,2,FALSE)</f>
        <v>#N/A</v>
      </c>
      <c r="O5162" s="48"/>
      <c r="P5162" s="48"/>
    </row>
    <row r="5163" spans="1:16">
      <c r="A5163" s="11" t="e">
        <f t="shared" si="80"/>
        <v>#N/A</v>
      </c>
      <c r="B5163" s="11" t="e">
        <f>VLOOKUP(C5163,'Summation Index'!$A$2:$B$9956,2,FALSE)</f>
        <v>#N/A</v>
      </c>
      <c r="O5163" s="48"/>
      <c r="P5163" s="48"/>
    </row>
    <row r="5164" spans="1:16">
      <c r="A5164" s="11" t="e">
        <f t="shared" si="80"/>
        <v>#N/A</v>
      </c>
      <c r="B5164" s="11" t="e">
        <f>VLOOKUP(C5164,'Summation Index'!$A$2:$B$9956,2,FALSE)</f>
        <v>#N/A</v>
      </c>
      <c r="O5164" s="48"/>
      <c r="P5164" s="48"/>
    </row>
    <row r="5165" spans="1:16">
      <c r="A5165" s="11" t="e">
        <f t="shared" si="80"/>
        <v>#N/A</v>
      </c>
      <c r="B5165" s="11" t="e">
        <f>VLOOKUP(C5165,'Summation Index'!$A$2:$B$9956,2,FALSE)</f>
        <v>#N/A</v>
      </c>
      <c r="O5165" s="48"/>
      <c r="P5165" s="48"/>
    </row>
    <row r="5166" spans="1:16">
      <c r="A5166" s="11" t="e">
        <f t="shared" si="80"/>
        <v>#N/A</v>
      </c>
      <c r="B5166" s="11" t="e">
        <f>VLOOKUP(C5166,'Summation Index'!$A$2:$B$9956,2,FALSE)</f>
        <v>#N/A</v>
      </c>
      <c r="O5166" s="48"/>
      <c r="P5166" s="48"/>
    </row>
    <row r="5167" spans="1:16">
      <c r="A5167" s="11" t="e">
        <f t="shared" si="80"/>
        <v>#N/A</v>
      </c>
      <c r="B5167" s="11" t="e">
        <f>VLOOKUP(C5167,'Summation Index'!$A$2:$B$9956,2,FALSE)</f>
        <v>#N/A</v>
      </c>
      <c r="O5167" s="48"/>
      <c r="P5167" s="48"/>
    </row>
    <row r="5168" spans="1:16">
      <c r="A5168" s="11" t="e">
        <f t="shared" si="80"/>
        <v>#N/A</v>
      </c>
      <c r="B5168" s="11" t="e">
        <f>VLOOKUP(C5168,'Summation Index'!$A$2:$B$9956,2,FALSE)</f>
        <v>#N/A</v>
      </c>
      <c r="O5168" s="48"/>
      <c r="P5168" s="48"/>
    </row>
    <row r="5169" spans="1:16">
      <c r="A5169" s="11" t="e">
        <f t="shared" si="80"/>
        <v>#N/A</v>
      </c>
      <c r="B5169" s="11" t="e">
        <f>VLOOKUP(C5169,'Summation Index'!$A$2:$B$9956,2,FALSE)</f>
        <v>#N/A</v>
      </c>
      <c r="O5169" s="48"/>
      <c r="P5169" s="48"/>
    </row>
    <row r="5170" spans="1:16">
      <c r="A5170" s="11" t="e">
        <f t="shared" si="80"/>
        <v>#N/A</v>
      </c>
      <c r="B5170" s="11" t="e">
        <f>VLOOKUP(C5170,'Summation Index'!$A$2:$B$9956,2,FALSE)</f>
        <v>#N/A</v>
      </c>
      <c r="O5170" s="48"/>
      <c r="P5170" s="48"/>
    </row>
    <row r="5171" spans="1:16">
      <c r="A5171" s="11" t="e">
        <f t="shared" si="80"/>
        <v>#N/A</v>
      </c>
      <c r="B5171" s="11" t="e">
        <f>VLOOKUP(C5171,'Summation Index'!$A$2:$B$9956,2,FALSE)</f>
        <v>#N/A</v>
      </c>
      <c r="O5171" s="48"/>
      <c r="P5171" s="48"/>
    </row>
    <row r="5172" spans="1:16">
      <c r="A5172" s="11" t="e">
        <f t="shared" si="80"/>
        <v>#N/A</v>
      </c>
      <c r="B5172" s="11" t="e">
        <f>VLOOKUP(C5172,'Summation Index'!$A$2:$B$9956,2,FALSE)</f>
        <v>#N/A</v>
      </c>
      <c r="O5172" s="48"/>
      <c r="P5172" s="48"/>
    </row>
    <row r="5173" spans="1:16">
      <c r="A5173" s="11" t="e">
        <f t="shared" si="80"/>
        <v>#N/A</v>
      </c>
      <c r="B5173" s="11" t="e">
        <f>VLOOKUP(C5173,'Summation Index'!$A$2:$B$9956,2,FALSE)</f>
        <v>#N/A</v>
      </c>
      <c r="O5173" s="48"/>
      <c r="P5173" s="48"/>
    </row>
    <row r="5174" spans="1:16">
      <c r="A5174" s="11" t="e">
        <f t="shared" si="80"/>
        <v>#N/A</v>
      </c>
      <c r="B5174" s="11" t="e">
        <f>VLOOKUP(C5174,'Summation Index'!$A$2:$B$9956,2,FALSE)</f>
        <v>#N/A</v>
      </c>
      <c r="O5174" s="48"/>
      <c r="P5174" s="48"/>
    </row>
    <row r="5175" spans="1:16">
      <c r="A5175" s="11" t="e">
        <f t="shared" si="80"/>
        <v>#N/A</v>
      </c>
      <c r="B5175" s="11" t="e">
        <f>VLOOKUP(C5175,'Summation Index'!$A$2:$B$9956,2,FALSE)</f>
        <v>#N/A</v>
      </c>
      <c r="O5175" s="48"/>
      <c r="P5175" s="48"/>
    </row>
    <row r="5176" spans="1:16">
      <c r="A5176" s="11" t="e">
        <f t="shared" si="80"/>
        <v>#N/A</v>
      </c>
      <c r="B5176" s="11" t="e">
        <f>VLOOKUP(C5176,'Summation Index'!$A$2:$B$9956,2,FALSE)</f>
        <v>#N/A</v>
      </c>
      <c r="O5176" s="48"/>
      <c r="P5176" s="48"/>
    </row>
    <row r="5177" spans="1:16">
      <c r="A5177" s="11" t="e">
        <f t="shared" si="80"/>
        <v>#N/A</v>
      </c>
      <c r="B5177" s="11" t="e">
        <f>VLOOKUP(C5177,'Summation Index'!$A$2:$B$9956,2,FALSE)</f>
        <v>#N/A</v>
      </c>
      <c r="O5177" s="48"/>
      <c r="P5177" s="48"/>
    </row>
    <row r="5178" spans="1:16">
      <c r="A5178" s="11" t="e">
        <f t="shared" si="80"/>
        <v>#N/A</v>
      </c>
      <c r="B5178" s="11" t="e">
        <f>VLOOKUP(C5178,'Summation Index'!$A$2:$B$9956,2,FALSE)</f>
        <v>#N/A</v>
      </c>
      <c r="O5178" s="48"/>
      <c r="P5178" s="48"/>
    </row>
    <row r="5179" spans="1:16">
      <c r="A5179" s="11" t="e">
        <f t="shared" si="80"/>
        <v>#N/A</v>
      </c>
      <c r="B5179" s="11" t="e">
        <f>VLOOKUP(C5179,'Summation Index'!$A$2:$B$9956,2,FALSE)</f>
        <v>#N/A</v>
      </c>
      <c r="O5179" s="48"/>
      <c r="P5179" s="48"/>
    </row>
    <row r="5180" spans="1:16">
      <c r="A5180" s="11" t="e">
        <f t="shared" si="80"/>
        <v>#N/A</v>
      </c>
      <c r="B5180" s="11" t="e">
        <f>VLOOKUP(C5180,'Summation Index'!$A$2:$B$9956,2,FALSE)</f>
        <v>#N/A</v>
      </c>
      <c r="O5180" s="48"/>
      <c r="P5180" s="48"/>
    </row>
    <row r="5181" spans="1:16">
      <c r="A5181" s="11" t="e">
        <f t="shared" si="80"/>
        <v>#N/A</v>
      </c>
      <c r="B5181" s="11" t="e">
        <f>VLOOKUP(C5181,'Summation Index'!$A$2:$B$9956,2,FALSE)</f>
        <v>#N/A</v>
      </c>
      <c r="O5181" s="48"/>
      <c r="P5181" s="48"/>
    </row>
    <row r="5182" spans="1:16">
      <c r="A5182" s="11" t="e">
        <f t="shared" si="80"/>
        <v>#N/A</v>
      </c>
      <c r="B5182" s="11" t="e">
        <f>VLOOKUP(C5182,'Summation Index'!$A$2:$B$9956,2,FALSE)</f>
        <v>#N/A</v>
      </c>
      <c r="O5182" s="48"/>
      <c r="P5182" s="48"/>
    </row>
    <row r="5183" spans="1:16">
      <c r="A5183" s="11" t="e">
        <f t="shared" si="80"/>
        <v>#N/A</v>
      </c>
      <c r="B5183" s="11" t="e">
        <f>VLOOKUP(C5183,'Summation Index'!$A$2:$B$9956,2,FALSE)</f>
        <v>#N/A</v>
      </c>
      <c r="O5183" s="48"/>
      <c r="P5183" s="48"/>
    </row>
    <row r="5184" spans="1:16">
      <c r="A5184" s="11" t="e">
        <f t="shared" si="80"/>
        <v>#N/A</v>
      </c>
      <c r="B5184" s="11" t="e">
        <f>VLOOKUP(C5184,'Summation Index'!$A$2:$B$9956,2,FALSE)</f>
        <v>#N/A</v>
      </c>
      <c r="O5184" s="48"/>
      <c r="P5184" s="48"/>
    </row>
    <row r="5185" spans="1:16">
      <c r="A5185" s="11" t="e">
        <f t="shared" si="80"/>
        <v>#N/A</v>
      </c>
      <c r="B5185" s="11" t="e">
        <f>VLOOKUP(C5185,'Summation Index'!$A$2:$B$9956,2,FALSE)</f>
        <v>#N/A</v>
      </c>
      <c r="O5185" s="48"/>
      <c r="P5185" s="48"/>
    </row>
    <row r="5186" spans="1:16">
      <c r="A5186" s="11" t="e">
        <f t="shared" si="80"/>
        <v>#N/A</v>
      </c>
      <c r="B5186" s="11" t="e">
        <f>VLOOKUP(C5186,'Summation Index'!$A$2:$B$9956,2,FALSE)</f>
        <v>#N/A</v>
      </c>
      <c r="O5186" s="48"/>
      <c r="P5186" s="48"/>
    </row>
    <row r="5187" spans="1:16">
      <c r="A5187" s="11" t="e">
        <f t="shared" si="80"/>
        <v>#N/A</v>
      </c>
      <c r="B5187" s="11" t="e">
        <f>VLOOKUP(C5187,'Summation Index'!$A$2:$B$9956,2,FALSE)</f>
        <v>#N/A</v>
      </c>
      <c r="O5187" s="48"/>
      <c r="P5187" s="48"/>
    </row>
    <row r="5188" spans="1:16">
      <c r="A5188" s="11" t="e">
        <f t="shared" si="80"/>
        <v>#N/A</v>
      </c>
      <c r="B5188" s="11" t="e">
        <f>VLOOKUP(C5188,'Summation Index'!$A$2:$B$9956,2,FALSE)</f>
        <v>#N/A</v>
      </c>
      <c r="O5188" s="48"/>
      <c r="P5188" s="48"/>
    </row>
    <row r="5189" spans="1:16">
      <c r="A5189" s="11" t="e">
        <f t="shared" si="80"/>
        <v>#N/A</v>
      </c>
      <c r="B5189" s="11" t="e">
        <f>VLOOKUP(C5189,'Summation Index'!$A$2:$B$9956,2,FALSE)</f>
        <v>#N/A</v>
      </c>
      <c r="O5189" s="48"/>
      <c r="P5189" s="48"/>
    </row>
    <row r="5190" spans="1:16">
      <c r="A5190" s="11" t="e">
        <f t="shared" si="80"/>
        <v>#N/A</v>
      </c>
      <c r="B5190" s="11" t="e">
        <f>VLOOKUP(C5190,'Summation Index'!$A$2:$B$9956,2,FALSE)</f>
        <v>#N/A</v>
      </c>
      <c r="O5190" s="48"/>
      <c r="P5190" s="48"/>
    </row>
    <row r="5191" spans="1:16">
      <c r="A5191" s="11" t="e">
        <f t="shared" si="80"/>
        <v>#N/A</v>
      </c>
      <c r="B5191" s="11" t="e">
        <f>VLOOKUP(C5191,'Summation Index'!$A$2:$B$9956,2,FALSE)</f>
        <v>#N/A</v>
      </c>
      <c r="O5191" s="48"/>
      <c r="P5191" s="48"/>
    </row>
    <row r="5192" spans="1:16">
      <c r="A5192" s="11" t="e">
        <f t="shared" si="80"/>
        <v>#N/A</v>
      </c>
      <c r="B5192" s="11" t="e">
        <f>VLOOKUP(C5192,'Summation Index'!$A$2:$B$9956,2,FALSE)</f>
        <v>#N/A</v>
      </c>
      <c r="O5192" s="48"/>
      <c r="P5192" s="48"/>
    </row>
    <row r="5193" spans="1:16">
      <c r="A5193" s="11" t="e">
        <f t="shared" si="80"/>
        <v>#N/A</v>
      </c>
      <c r="B5193" s="11" t="e">
        <f>VLOOKUP(C5193,'Summation Index'!$A$2:$B$9956,2,FALSE)</f>
        <v>#N/A</v>
      </c>
      <c r="O5193" s="48"/>
      <c r="P5193" s="48"/>
    </row>
    <row r="5194" spans="1:16">
      <c r="A5194" s="11" t="e">
        <f t="shared" si="80"/>
        <v>#N/A</v>
      </c>
      <c r="B5194" s="11" t="e">
        <f>VLOOKUP(C5194,'Summation Index'!$A$2:$B$9956,2,FALSE)</f>
        <v>#N/A</v>
      </c>
      <c r="O5194" s="48"/>
      <c r="P5194" s="48"/>
    </row>
    <row r="5195" spans="1:16">
      <c r="A5195" s="11" t="e">
        <f t="shared" si="80"/>
        <v>#N/A</v>
      </c>
      <c r="B5195" s="11" t="e">
        <f>VLOOKUP(C5195,'Summation Index'!$A$2:$B$9956,2,FALSE)</f>
        <v>#N/A</v>
      </c>
      <c r="O5195" s="48"/>
      <c r="P5195" s="48"/>
    </row>
    <row r="5196" spans="1:16">
      <c r="A5196" s="11" t="e">
        <f t="shared" si="80"/>
        <v>#N/A</v>
      </c>
      <c r="B5196" s="11" t="e">
        <f>VLOOKUP(C5196,'Summation Index'!$A$2:$B$9956,2,FALSE)</f>
        <v>#N/A</v>
      </c>
      <c r="O5196" s="48"/>
      <c r="P5196" s="48"/>
    </row>
    <row r="5197" spans="1:16">
      <c r="A5197" s="11" t="e">
        <f t="shared" si="80"/>
        <v>#N/A</v>
      </c>
      <c r="B5197" s="11" t="e">
        <f>VLOOKUP(C5197,'Summation Index'!$A$2:$B$9956,2,FALSE)</f>
        <v>#N/A</v>
      </c>
      <c r="O5197" s="48"/>
      <c r="P5197" s="48"/>
    </row>
    <row r="5198" spans="1:16">
      <c r="A5198" s="11" t="e">
        <f t="shared" si="80"/>
        <v>#N/A</v>
      </c>
      <c r="B5198" s="11" t="e">
        <f>VLOOKUP(C5198,'Summation Index'!$A$2:$B$9956,2,FALSE)</f>
        <v>#N/A</v>
      </c>
      <c r="O5198" s="48"/>
      <c r="P5198" s="48"/>
    </row>
    <row r="5199" spans="1:16">
      <c r="A5199" s="11" t="e">
        <f t="shared" ref="A5199:A5262" si="81">B5199&amp;"&amp;"&amp;F5199</f>
        <v>#N/A</v>
      </c>
      <c r="B5199" s="11" t="e">
        <f>VLOOKUP(C5199,'Summation Index'!$A$2:$B$9956,2,FALSE)</f>
        <v>#N/A</v>
      </c>
      <c r="O5199" s="48"/>
      <c r="P5199" s="48"/>
    </row>
    <row r="5200" spans="1:16">
      <c r="A5200" s="11" t="e">
        <f t="shared" si="81"/>
        <v>#N/A</v>
      </c>
      <c r="B5200" s="11" t="e">
        <f>VLOOKUP(C5200,'Summation Index'!$A$2:$B$9956,2,FALSE)</f>
        <v>#N/A</v>
      </c>
      <c r="O5200" s="48"/>
      <c r="P5200" s="48"/>
    </row>
    <row r="5201" spans="1:16">
      <c r="A5201" s="11" t="e">
        <f t="shared" si="81"/>
        <v>#N/A</v>
      </c>
      <c r="B5201" s="11" t="e">
        <f>VLOOKUP(C5201,'Summation Index'!$A$2:$B$9956,2,FALSE)</f>
        <v>#N/A</v>
      </c>
      <c r="O5201" s="48"/>
      <c r="P5201" s="48"/>
    </row>
    <row r="5202" spans="1:16">
      <c r="A5202" s="11" t="e">
        <f t="shared" si="81"/>
        <v>#N/A</v>
      </c>
      <c r="B5202" s="11" t="e">
        <f>VLOOKUP(C5202,'Summation Index'!$A$2:$B$9956,2,FALSE)</f>
        <v>#N/A</v>
      </c>
      <c r="O5202" s="48"/>
      <c r="P5202" s="48"/>
    </row>
    <row r="5203" spans="1:16">
      <c r="A5203" s="11" t="e">
        <f t="shared" si="81"/>
        <v>#N/A</v>
      </c>
      <c r="B5203" s="11" t="e">
        <f>VLOOKUP(C5203,'Summation Index'!$A$2:$B$9956,2,FALSE)</f>
        <v>#N/A</v>
      </c>
      <c r="O5203" s="48"/>
      <c r="P5203" s="48"/>
    </row>
    <row r="5204" spans="1:16">
      <c r="A5204" s="11" t="e">
        <f t="shared" si="81"/>
        <v>#N/A</v>
      </c>
      <c r="B5204" s="11" t="e">
        <f>VLOOKUP(C5204,'Summation Index'!$A$2:$B$9956,2,FALSE)</f>
        <v>#N/A</v>
      </c>
      <c r="O5204" s="48"/>
      <c r="P5204" s="48"/>
    </row>
    <row r="5205" spans="1:16">
      <c r="A5205" s="11" t="e">
        <f t="shared" si="81"/>
        <v>#N/A</v>
      </c>
      <c r="B5205" s="11" t="e">
        <f>VLOOKUP(C5205,'Summation Index'!$A$2:$B$9956,2,FALSE)</f>
        <v>#N/A</v>
      </c>
      <c r="O5205" s="48"/>
      <c r="P5205" s="48"/>
    </row>
    <row r="5206" spans="1:16">
      <c r="A5206" s="11" t="e">
        <f t="shared" si="81"/>
        <v>#N/A</v>
      </c>
      <c r="B5206" s="11" t="e">
        <f>VLOOKUP(C5206,'Summation Index'!$A$2:$B$9956,2,FALSE)</f>
        <v>#N/A</v>
      </c>
      <c r="O5206" s="48"/>
      <c r="P5206" s="48"/>
    </row>
    <row r="5207" spans="1:16">
      <c r="A5207" s="11" t="e">
        <f t="shared" si="81"/>
        <v>#N/A</v>
      </c>
      <c r="B5207" s="11" t="e">
        <f>VLOOKUP(C5207,'Summation Index'!$A$2:$B$9956,2,FALSE)</f>
        <v>#N/A</v>
      </c>
      <c r="O5207" s="48"/>
      <c r="P5207" s="48"/>
    </row>
    <row r="5208" spans="1:16">
      <c r="A5208" s="11" t="e">
        <f t="shared" si="81"/>
        <v>#N/A</v>
      </c>
      <c r="B5208" s="11" t="e">
        <f>VLOOKUP(C5208,'Summation Index'!$A$2:$B$9956,2,FALSE)</f>
        <v>#N/A</v>
      </c>
      <c r="O5208" s="48"/>
      <c r="P5208" s="48"/>
    </row>
    <row r="5209" spans="1:16">
      <c r="A5209" s="11" t="e">
        <f t="shared" si="81"/>
        <v>#N/A</v>
      </c>
      <c r="B5209" s="11" t="e">
        <f>VLOOKUP(C5209,'Summation Index'!$A$2:$B$9956,2,FALSE)</f>
        <v>#N/A</v>
      </c>
      <c r="O5209" s="48"/>
      <c r="P5209" s="48"/>
    </row>
    <row r="5210" spans="1:16">
      <c r="A5210" s="11" t="e">
        <f t="shared" si="81"/>
        <v>#N/A</v>
      </c>
      <c r="B5210" s="11" t="e">
        <f>VLOOKUP(C5210,'Summation Index'!$A$2:$B$9956,2,FALSE)</f>
        <v>#N/A</v>
      </c>
      <c r="O5210" s="48"/>
      <c r="P5210" s="48"/>
    </row>
    <row r="5211" spans="1:16">
      <c r="A5211" s="11" t="e">
        <f t="shared" si="81"/>
        <v>#N/A</v>
      </c>
      <c r="B5211" s="11" t="e">
        <f>VLOOKUP(C5211,'Summation Index'!$A$2:$B$9956,2,FALSE)</f>
        <v>#N/A</v>
      </c>
      <c r="O5211" s="48"/>
      <c r="P5211" s="48"/>
    </row>
    <row r="5212" spans="1:16">
      <c r="A5212" s="11" t="e">
        <f t="shared" si="81"/>
        <v>#N/A</v>
      </c>
      <c r="B5212" s="11" t="e">
        <f>VLOOKUP(C5212,'Summation Index'!$A$2:$B$9956,2,FALSE)</f>
        <v>#N/A</v>
      </c>
      <c r="O5212" s="48"/>
      <c r="P5212" s="48"/>
    </row>
    <row r="5213" spans="1:16">
      <c r="A5213" s="11" t="e">
        <f t="shared" si="81"/>
        <v>#N/A</v>
      </c>
      <c r="B5213" s="11" t="e">
        <f>VLOOKUP(C5213,'Summation Index'!$A$2:$B$9956,2,FALSE)</f>
        <v>#N/A</v>
      </c>
      <c r="O5213" s="48"/>
      <c r="P5213" s="48"/>
    </row>
    <row r="5214" spans="1:16">
      <c r="A5214" s="11" t="e">
        <f t="shared" si="81"/>
        <v>#N/A</v>
      </c>
      <c r="B5214" s="11" t="e">
        <f>VLOOKUP(C5214,'Summation Index'!$A$2:$B$9956,2,FALSE)</f>
        <v>#N/A</v>
      </c>
      <c r="O5214" s="48"/>
      <c r="P5214" s="48"/>
    </row>
    <row r="5215" spans="1:16">
      <c r="A5215" s="11" t="e">
        <f t="shared" si="81"/>
        <v>#N/A</v>
      </c>
      <c r="B5215" s="11" t="e">
        <f>VLOOKUP(C5215,'Summation Index'!$A$2:$B$9956,2,FALSE)</f>
        <v>#N/A</v>
      </c>
      <c r="O5215" s="48"/>
      <c r="P5215" s="48"/>
    </row>
    <row r="5216" spans="1:16">
      <c r="A5216" s="11" t="e">
        <f t="shared" si="81"/>
        <v>#N/A</v>
      </c>
      <c r="B5216" s="11" t="e">
        <f>VLOOKUP(C5216,'Summation Index'!$A$2:$B$9956,2,FALSE)</f>
        <v>#N/A</v>
      </c>
      <c r="O5216" s="48"/>
      <c r="P5216" s="48"/>
    </row>
    <row r="5217" spans="1:16">
      <c r="A5217" s="11" t="e">
        <f t="shared" si="81"/>
        <v>#N/A</v>
      </c>
      <c r="B5217" s="11" t="e">
        <f>VLOOKUP(C5217,'Summation Index'!$A$2:$B$9956,2,FALSE)</f>
        <v>#N/A</v>
      </c>
      <c r="O5217" s="48"/>
      <c r="P5217" s="48"/>
    </row>
    <row r="5218" spans="1:16">
      <c r="A5218" s="11" t="e">
        <f t="shared" si="81"/>
        <v>#N/A</v>
      </c>
      <c r="B5218" s="11" t="e">
        <f>VLOOKUP(C5218,'Summation Index'!$A$2:$B$9956,2,FALSE)</f>
        <v>#N/A</v>
      </c>
      <c r="O5218" s="48"/>
      <c r="P5218" s="48"/>
    </row>
    <row r="5219" spans="1:16">
      <c r="A5219" s="11" t="e">
        <f t="shared" si="81"/>
        <v>#N/A</v>
      </c>
      <c r="B5219" s="11" t="e">
        <f>VLOOKUP(C5219,'Summation Index'!$A$2:$B$9956,2,FALSE)</f>
        <v>#N/A</v>
      </c>
      <c r="O5219" s="48"/>
      <c r="P5219" s="48"/>
    </row>
    <row r="5220" spans="1:16">
      <c r="A5220" s="11" t="e">
        <f t="shared" si="81"/>
        <v>#N/A</v>
      </c>
      <c r="B5220" s="11" t="e">
        <f>VLOOKUP(C5220,'Summation Index'!$A$2:$B$9956,2,FALSE)</f>
        <v>#N/A</v>
      </c>
      <c r="O5220" s="48"/>
      <c r="P5220" s="48"/>
    </row>
    <row r="5221" spans="1:16">
      <c r="A5221" s="11" t="e">
        <f t="shared" si="81"/>
        <v>#N/A</v>
      </c>
      <c r="B5221" s="11" t="e">
        <f>VLOOKUP(C5221,'Summation Index'!$A$2:$B$9956,2,FALSE)</f>
        <v>#N/A</v>
      </c>
      <c r="O5221" s="48"/>
      <c r="P5221" s="48"/>
    </row>
    <row r="5222" spans="1:16">
      <c r="A5222" s="11" t="e">
        <f t="shared" si="81"/>
        <v>#N/A</v>
      </c>
      <c r="B5222" s="11" t="e">
        <f>VLOOKUP(C5222,'Summation Index'!$A$2:$B$9956,2,FALSE)</f>
        <v>#N/A</v>
      </c>
      <c r="O5222" s="48"/>
      <c r="P5222" s="48"/>
    </row>
    <row r="5223" spans="1:16">
      <c r="A5223" s="11" t="e">
        <f t="shared" si="81"/>
        <v>#N/A</v>
      </c>
      <c r="B5223" s="11" t="e">
        <f>VLOOKUP(C5223,'Summation Index'!$A$2:$B$9956,2,FALSE)</f>
        <v>#N/A</v>
      </c>
      <c r="O5223" s="48"/>
      <c r="P5223" s="48"/>
    </row>
    <row r="5224" spans="1:16">
      <c r="A5224" s="11" t="e">
        <f t="shared" si="81"/>
        <v>#N/A</v>
      </c>
      <c r="B5224" s="11" t="e">
        <f>VLOOKUP(C5224,'Summation Index'!$A$2:$B$9956,2,FALSE)</f>
        <v>#N/A</v>
      </c>
      <c r="O5224" s="48"/>
      <c r="P5224" s="48"/>
    </row>
    <row r="5225" spans="1:16">
      <c r="A5225" s="11" t="e">
        <f t="shared" si="81"/>
        <v>#N/A</v>
      </c>
      <c r="B5225" s="11" t="e">
        <f>VLOOKUP(C5225,'Summation Index'!$A$2:$B$9956,2,FALSE)</f>
        <v>#N/A</v>
      </c>
      <c r="O5225" s="48"/>
      <c r="P5225" s="48"/>
    </row>
    <row r="5226" spans="1:16">
      <c r="A5226" s="11" t="e">
        <f t="shared" si="81"/>
        <v>#N/A</v>
      </c>
      <c r="B5226" s="11" t="e">
        <f>VLOOKUP(C5226,'Summation Index'!$A$2:$B$9956,2,FALSE)</f>
        <v>#N/A</v>
      </c>
      <c r="O5226" s="48"/>
      <c r="P5226" s="48"/>
    </row>
    <row r="5227" spans="1:16">
      <c r="A5227" s="11" t="e">
        <f t="shared" si="81"/>
        <v>#N/A</v>
      </c>
      <c r="B5227" s="11" t="e">
        <f>VLOOKUP(C5227,'Summation Index'!$A$2:$B$9956,2,FALSE)</f>
        <v>#N/A</v>
      </c>
      <c r="O5227" s="48"/>
      <c r="P5227" s="48"/>
    </row>
    <row r="5228" spans="1:16">
      <c r="A5228" s="11" t="e">
        <f t="shared" si="81"/>
        <v>#N/A</v>
      </c>
      <c r="B5228" s="11" t="e">
        <f>VLOOKUP(C5228,'Summation Index'!$A$2:$B$9956,2,FALSE)</f>
        <v>#N/A</v>
      </c>
      <c r="O5228" s="48"/>
      <c r="P5228" s="48"/>
    </row>
    <row r="5229" spans="1:16">
      <c r="A5229" s="11" t="e">
        <f t="shared" si="81"/>
        <v>#N/A</v>
      </c>
      <c r="B5229" s="11" t="e">
        <f>VLOOKUP(C5229,'Summation Index'!$A$2:$B$9956,2,FALSE)</f>
        <v>#N/A</v>
      </c>
      <c r="O5229" s="48"/>
      <c r="P5229" s="48"/>
    </row>
    <row r="5230" spans="1:16">
      <c r="A5230" s="11" t="e">
        <f t="shared" si="81"/>
        <v>#N/A</v>
      </c>
      <c r="B5230" s="11" t="e">
        <f>VLOOKUP(C5230,'Summation Index'!$A$2:$B$9956,2,FALSE)</f>
        <v>#N/A</v>
      </c>
      <c r="O5230" s="48"/>
      <c r="P5230" s="48"/>
    </row>
    <row r="5231" spans="1:16">
      <c r="A5231" s="11" t="e">
        <f t="shared" si="81"/>
        <v>#N/A</v>
      </c>
      <c r="B5231" s="11" t="e">
        <f>VLOOKUP(C5231,'Summation Index'!$A$2:$B$9956,2,FALSE)</f>
        <v>#N/A</v>
      </c>
      <c r="O5231" s="48"/>
      <c r="P5231" s="48"/>
    </row>
    <row r="5232" spans="1:16">
      <c r="A5232" s="11" t="e">
        <f t="shared" si="81"/>
        <v>#N/A</v>
      </c>
      <c r="B5232" s="11" t="e">
        <f>VLOOKUP(C5232,'Summation Index'!$A$2:$B$9956,2,FALSE)</f>
        <v>#N/A</v>
      </c>
      <c r="O5232" s="48"/>
      <c r="P5232" s="48"/>
    </row>
    <row r="5233" spans="1:16">
      <c r="A5233" s="11" t="e">
        <f t="shared" si="81"/>
        <v>#N/A</v>
      </c>
      <c r="B5233" s="11" t="e">
        <f>VLOOKUP(C5233,'Summation Index'!$A$2:$B$9956,2,FALSE)</f>
        <v>#N/A</v>
      </c>
      <c r="O5233" s="48"/>
      <c r="P5233" s="48"/>
    </row>
    <row r="5234" spans="1:16">
      <c r="A5234" s="11" t="e">
        <f t="shared" si="81"/>
        <v>#N/A</v>
      </c>
      <c r="B5234" s="11" t="e">
        <f>VLOOKUP(C5234,'Summation Index'!$A$2:$B$9956,2,FALSE)</f>
        <v>#N/A</v>
      </c>
      <c r="O5234" s="48"/>
      <c r="P5234" s="48"/>
    </row>
    <row r="5235" spans="1:16">
      <c r="A5235" s="11" t="e">
        <f t="shared" si="81"/>
        <v>#N/A</v>
      </c>
      <c r="B5235" s="11" t="e">
        <f>VLOOKUP(C5235,'Summation Index'!$A$2:$B$9956,2,FALSE)</f>
        <v>#N/A</v>
      </c>
      <c r="O5235" s="48"/>
      <c r="P5235" s="48"/>
    </row>
    <row r="5236" spans="1:16">
      <c r="A5236" s="11" t="e">
        <f t="shared" si="81"/>
        <v>#N/A</v>
      </c>
      <c r="B5236" s="11" t="e">
        <f>VLOOKUP(C5236,'Summation Index'!$A$2:$B$9956,2,FALSE)</f>
        <v>#N/A</v>
      </c>
      <c r="O5236" s="48"/>
      <c r="P5236" s="48"/>
    </row>
    <row r="5237" spans="1:16">
      <c r="A5237" s="11" t="e">
        <f t="shared" si="81"/>
        <v>#N/A</v>
      </c>
      <c r="B5237" s="11" t="e">
        <f>VLOOKUP(C5237,'Summation Index'!$A$2:$B$9956,2,FALSE)</f>
        <v>#N/A</v>
      </c>
      <c r="O5237" s="48"/>
      <c r="P5237" s="48"/>
    </row>
    <row r="5238" spans="1:16">
      <c r="A5238" s="11" t="e">
        <f t="shared" si="81"/>
        <v>#N/A</v>
      </c>
      <c r="B5238" s="11" t="e">
        <f>VLOOKUP(C5238,'Summation Index'!$A$2:$B$9956,2,FALSE)</f>
        <v>#N/A</v>
      </c>
      <c r="O5238" s="48"/>
      <c r="P5238" s="48"/>
    </row>
    <row r="5239" spans="1:16">
      <c r="A5239" s="11" t="e">
        <f t="shared" si="81"/>
        <v>#N/A</v>
      </c>
      <c r="B5239" s="11" t="e">
        <f>VLOOKUP(C5239,'Summation Index'!$A$2:$B$9956,2,FALSE)</f>
        <v>#N/A</v>
      </c>
      <c r="O5239" s="48"/>
      <c r="P5239" s="48"/>
    </row>
    <row r="5240" spans="1:16">
      <c r="A5240" s="11" t="e">
        <f t="shared" si="81"/>
        <v>#N/A</v>
      </c>
      <c r="B5240" s="11" t="e">
        <f>VLOOKUP(C5240,'Summation Index'!$A$2:$B$9956,2,FALSE)</f>
        <v>#N/A</v>
      </c>
      <c r="O5240" s="48"/>
      <c r="P5240" s="48"/>
    </row>
    <row r="5241" spans="1:16">
      <c r="A5241" s="11" t="e">
        <f t="shared" si="81"/>
        <v>#N/A</v>
      </c>
      <c r="B5241" s="11" t="e">
        <f>VLOOKUP(C5241,'Summation Index'!$A$2:$B$9956,2,FALSE)</f>
        <v>#N/A</v>
      </c>
      <c r="O5241" s="48"/>
      <c r="P5241" s="48"/>
    </row>
    <row r="5242" spans="1:16">
      <c r="A5242" s="11" t="e">
        <f t="shared" si="81"/>
        <v>#N/A</v>
      </c>
      <c r="B5242" s="11" t="e">
        <f>VLOOKUP(C5242,'Summation Index'!$A$2:$B$9956,2,FALSE)</f>
        <v>#N/A</v>
      </c>
      <c r="O5242" s="48"/>
      <c r="P5242" s="48"/>
    </row>
    <row r="5243" spans="1:16">
      <c r="A5243" s="11" t="e">
        <f t="shared" si="81"/>
        <v>#N/A</v>
      </c>
      <c r="B5243" s="11" t="e">
        <f>VLOOKUP(C5243,'Summation Index'!$A$2:$B$9956,2,FALSE)</f>
        <v>#N/A</v>
      </c>
      <c r="O5243" s="48"/>
      <c r="P5243" s="48"/>
    </row>
    <row r="5244" spans="1:16">
      <c r="A5244" s="11" t="e">
        <f t="shared" si="81"/>
        <v>#N/A</v>
      </c>
      <c r="B5244" s="11" t="e">
        <f>VLOOKUP(C5244,'Summation Index'!$A$2:$B$9956,2,FALSE)</f>
        <v>#N/A</v>
      </c>
      <c r="O5244" s="48"/>
      <c r="P5244" s="48"/>
    </row>
    <row r="5245" spans="1:16">
      <c r="A5245" s="11" t="e">
        <f t="shared" si="81"/>
        <v>#N/A</v>
      </c>
      <c r="B5245" s="11" t="e">
        <f>VLOOKUP(C5245,'Summation Index'!$A$2:$B$9956,2,FALSE)</f>
        <v>#N/A</v>
      </c>
      <c r="O5245" s="48"/>
      <c r="P5245" s="48"/>
    </row>
    <row r="5246" spans="1:16">
      <c r="A5246" s="11" t="e">
        <f t="shared" si="81"/>
        <v>#N/A</v>
      </c>
      <c r="B5246" s="11" t="e">
        <f>VLOOKUP(C5246,'Summation Index'!$A$2:$B$9956,2,FALSE)</f>
        <v>#N/A</v>
      </c>
      <c r="O5246" s="48"/>
      <c r="P5246" s="48"/>
    </row>
    <row r="5247" spans="1:16">
      <c r="A5247" s="11" t="e">
        <f t="shared" si="81"/>
        <v>#N/A</v>
      </c>
      <c r="B5247" s="11" t="e">
        <f>VLOOKUP(C5247,'Summation Index'!$A$2:$B$9956,2,FALSE)</f>
        <v>#N/A</v>
      </c>
      <c r="O5247" s="48"/>
      <c r="P5247" s="48"/>
    </row>
    <row r="5248" spans="1:16">
      <c r="A5248" s="11" t="e">
        <f t="shared" si="81"/>
        <v>#N/A</v>
      </c>
      <c r="B5248" s="11" t="e">
        <f>VLOOKUP(C5248,'Summation Index'!$A$2:$B$9956,2,FALSE)</f>
        <v>#N/A</v>
      </c>
      <c r="O5248" s="48"/>
      <c r="P5248" s="48"/>
    </row>
    <row r="5249" spans="1:16">
      <c r="A5249" s="11" t="e">
        <f t="shared" si="81"/>
        <v>#N/A</v>
      </c>
      <c r="B5249" s="11" t="e">
        <f>VLOOKUP(C5249,'Summation Index'!$A$2:$B$9956,2,FALSE)</f>
        <v>#N/A</v>
      </c>
      <c r="O5249" s="48"/>
      <c r="P5249" s="48"/>
    </row>
    <row r="5250" spans="1:16">
      <c r="A5250" s="11" t="e">
        <f t="shared" si="81"/>
        <v>#N/A</v>
      </c>
      <c r="B5250" s="11" t="e">
        <f>VLOOKUP(C5250,'Summation Index'!$A$2:$B$9956,2,FALSE)</f>
        <v>#N/A</v>
      </c>
      <c r="O5250" s="48"/>
      <c r="P5250" s="48"/>
    </row>
    <row r="5251" spans="1:16">
      <c r="A5251" s="11" t="e">
        <f t="shared" si="81"/>
        <v>#N/A</v>
      </c>
      <c r="B5251" s="11" t="e">
        <f>VLOOKUP(C5251,'Summation Index'!$A$2:$B$9956,2,FALSE)</f>
        <v>#N/A</v>
      </c>
      <c r="O5251" s="48"/>
      <c r="P5251" s="48"/>
    </row>
    <row r="5252" spans="1:16">
      <c r="A5252" s="11" t="e">
        <f t="shared" si="81"/>
        <v>#N/A</v>
      </c>
      <c r="B5252" s="11" t="e">
        <f>VLOOKUP(C5252,'Summation Index'!$A$2:$B$9956,2,FALSE)</f>
        <v>#N/A</v>
      </c>
      <c r="O5252" s="48"/>
      <c r="P5252" s="48"/>
    </row>
    <row r="5253" spans="1:16">
      <c r="A5253" s="11" t="e">
        <f t="shared" si="81"/>
        <v>#N/A</v>
      </c>
      <c r="B5253" s="11" t="e">
        <f>VLOOKUP(C5253,'Summation Index'!$A$2:$B$9956,2,FALSE)</f>
        <v>#N/A</v>
      </c>
      <c r="O5253" s="48"/>
      <c r="P5253" s="48"/>
    </row>
    <row r="5254" spans="1:16">
      <c r="A5254" s="11" t="e">
        <f t="shared" si="81"/>
        <v>#N/A</v>
      </c>
      <c r="B5254" s="11" t="e">
        <f>VLOOKUP(C5254,'Summation Index'!$A$2:$B$9956,2,FALSE)</f>
        <v>#N/A</v>
      </c>
      <c r="O5254" s="48"/>
      <c r="P5254" s="48"/>
    </row>
    <row r="5255" spans="1:16">
      <c r="A5255" s="11" t="e">
        <f t="shared" si="81"/>
        <v>#N/A</v>
      </c>
      <c r="B5255" s="11" t="e">
        <f>VLOOKUP(C5255,'Summation Index'!$A$2:$B$9956,2,FALSE)</f>
        <v>#N/A</v>
      </c>
      <c r="O5255" s="48"/>
      <c r="P5255" s="48"/>
    </row>
    <row r="5256" spans="1:16">
      <c r="A5256" s="11" t="e">
        <f t="shared" si="81"/>
        <v>#N/A</v>
      </c>
      <c r="B5256" s="11" t="e">
        <f>VLOOKUP(C5256,'Summation Index'!$A$2:$B$9956,2,FALSE)</f>
        <v>#N/A</v>
      </c>
      <c r="O5256" s="48"/>
      <c r="P5256" s="48"/>
    </row>
    <row r="5257" spans="1:16">
      <c r="A5257" s="11" t="e">
        <f t="shared" si="81"/>
        <v>#N/A</v>
      </c>
      <c r="B5257" s="11" t="e">
        <f>VLOOKUP(C5257,'Summation Index'!$A$2:$B$9956,2,FALSE)</f>
        <v>#N/A</v>
      </c>
      <c r="O5257" s="48"/>
      <c r="P5257" s="48"/>
    </row>
    <row r="5258" spans="1:16">
      <c r="A5258" s="11" t="e">
        <f t="shared" si="81"/>
        <v>#N/A</v>
      </c>
      <c r="B5258" s="11" t="e">
        <f>VLOOKUP(C5258,'Summation Index'!$A$2:$B$9956,2,FALSE)</f>
        <v>#N/A</v>
      </c>
      <c r="O5258" s="48"/>
      <c r="P5258" s="48"/>
    </row>
    <row r="5259" spans="1:16">
      <c r="A5259" s="11" t="e">
        <f t="shared" si="81"/>
        <v>#N/A</v>
      </c>
      <c r="B5259" s="11" t="e">
        <f>VLOOKUP(C5259,'Summation Index'!$A$2:$B$9956,2,FALSE)</f>
        <v>#N/A</v>
      </c>
      <c r="O5259" s="48"/>
      <c r="P5259" s="48"/>
    </row>
    <row r="5260" spans="1:16">
      <c r="A5260" s="11" t="e">
        <f t="shared" si="81"/>
        <v>#N/A</v>
      </c>
      <c r="B5260" s="11" t="e">
        <f>VLOOKUP(C5260,'Summation Index'!$A$2:$B$9956,2,FALSE)</f>
        <v>#N/A</v>
      </c>
      <c r="O5260" s="48"/>
      <c r="P5260" s="48"/>
    </row>
    <row r="5261" spans="1:16">
      <c r="A5261" s="11" t="e">
        <f t="shared" si="81"/>
        <v>#N/A</v>
      </c>
      <c r="B5261" s="11" t="e">
        <f>VLOOKUP(C5261,'Summation Index'!$A$2:$B$9956,2,FALSE)</f>
        <v>#N/A</v>
      </c>
      <c r="O5261" s="48"/>
      <c r="P5261" s="48"/>
    </row>
    <row r="5262" spans="1:16">
      <c r="A5262" s="11" t="e">
        <f t="shared" si="81"/>
        <v>#N/A</v>
      </c>
      <c r="B5262" s="11" t="e">
        <f>VLOOKUP(C5262,'Summation Index'!$A$2:$B$9956,2,FALSE)</f>
        <v>#N/A</v>
      </c>
      <c r="O5262" s="48"/>
      <c r="P5262" s="48"/>
    </row>
    <row r="5263" spans="1:16">
      <c r="A5263" s="11" t="e">
        <f t="shared" ref="A5263:A5326" si="82">B5263&amp;"&amp;"&amp;F5263</f>
        <v>#N/A</v>
      </c>
      <c r="B5263" s="11" t="e">
        <f>VLOOKUP(C5263,'Summation Index'!$A$2:$B$9956,2,FALSE)</f>
        <v>#N/A</v>
      </c>
      <c r="O5263" s="48"/>
      <c r="P5263" s="48"/>
    </row>
    <row r="5264" spans="1:16">
      <c r="A5264" s="11" t="e">
        <f t="shared" si="82"/>
        <v>#N/A</v>
      </c>
      <c r="B5264" s="11" t="e">
        <f>VLOOKUP(C5264,'Summation Index'!$A$2:$B$9956,2,FALSE)</f>
        <v>#N/A</v>
      </c>
      <c r="O5264" s="48"/>
      <c r="P5264" s="48"/>
    </row>
    <row r="5265" spans="1:16">
      <c r="A5265" s="11" t="e">
        <f t="shared" si="82"/>
        <v>#N/A</v>
      </c>
      <c r="B5265" s="11" t="e">
        <f>VLOOKUP(C5265,'Summation Index'!$A$2:$B$9956,2,FALSE)</f>
        <v>#N/A</v>
      </c>
      <c r="O5265" s="48"/>
      <c r="P5265" s="48"/>
    </row>
    <row r="5266" spans="1:16">
      <c r="A5266" s="11" t="e">
        <f t="shared" si="82"/>
        <v>#N/A</v>
      </c>
      <c r="B5266" s="11" t="e">
        <f>VLOOKUP(C5266,'Summation Index'!$A$2:$B$9956,2,FALSE)</f>
        <v>#N/A</v>
      </c>
      <c r="O5266" s="48"/>
      <c r="P5266" s="48"/>
    </row>
    <row r="5267" spans="1:16">
      <c r="A5267" s="11" t="e">
        <f t="shared" si="82"/>
        <v>#N/A</v>
      </c>
      <c r="B5267" s="11" t="e">
        <f>VLOOKUP(C5267,'Summation Index'!$A$2:$B$9956,2,FALSE)</f>
        <v>#N/A</v>
      </c>
      <c r="O5267" s="48"/>
      <c r="P5267" s="48"/>
    </row>
    <row r="5268" spans="1:16">
      <c r="A5268" s="11" t="e">
        <f t="shared" si="82"/>
        <v>#N/A</v>
      </c>
      <c r="B5268" s="11" t="e">
        <f>VLOOKUP(C5268,'Summation Index'!$A$2:$B$9956,2,FALSE)</f>
        <v>#N/A</v>
      </c>
      <c r="O5268" s="48"/>
      <c r="P5268" s="48"/>
    </row>
    <row r="5269" spans="1:16">
      <c r="A5269" s="11" t="e">
        <f t="shared" si="82"/>
        <v>#N/A</v>
      </c>
      <c r="B5269" s="11" t="e">
        <f>VLOOKUP(C5269,'Summation Index'!$A$2:$B$9956,2,FALSE)</f>
        <v>#N/A</v>
      </c>
      <c r="O5269" s="48"/>
      <c r="P5269" s="48"/>
    </row>
    <row r="5270" spans="1:16">
      <c r="A5270" s="11" t="e">
        <f t="shared" si="82"/>
        <v>#N/A</v>
      </c>
      <c r="B5270" s="11" t="e">
        <f>VLOOKUP(C5270,'Summation Index'!$A$2:$B$9956,2,FALSE)</f>
        <v>#N/A</v>
      </c>
      <c r="O5270" s="48"/>
      <c r="P5270" s="48"/>
    </row>
    <row r="5271" spans="1:16">
      <c r="A5271" s="11" t="e">
        <f t="shared" si="82"/>
        <v>#N/A</v>
      </c>
      <c r="B5271" s="11" t="e">
        <f>VLOOKUP(C5271,'Summation Index'!$A$2:$B$9956,2,FALSE)</f>
        <v>#N/A</v>
      </c>
      <c r="O5271" s="48"/>
      <c r="P5271" s="48"/>
    </row>
    <row r="5272" spans="1:16">
      <c r="A5272" s="11" t="e">
        <f t="shared" si="82"/>
        <v>#N/A</v>
      </c>
      <c r="B5272" s="11" t="e">
        <f>VLOOKUP(C5272,'Summation Index'!$A$2:$B$9956,2,FALSE)</f>
        <v>#N/A</v>
      </c>
      <c r="O5272" s="48"/>
      <c r="P5272" s="48"/>
    </row>
    <row r="5273" spans="1:16">
      <c r="A5273" s="11" t="e">
        <f t="shared" si="82"/>
        <v>#N/A</v>
      </c>
      <c r="B5273" s="11" t="e">
        <f>VLOOKUP(C5273,'Summation Index'!$A$2:$B$9956,2,FALSE)</f>
        <v>#N/A</v>
      </c>
      <c r="O5273" s="48"/>
      <c r="P5273" s="48"/>
    </row>
    <row r="5274" spans="1:16">
      <c r="A5274" s="11" t="e">
        <f t="shared" si="82"/>
        <v>#N/A</v>
      </c>
      <c r="B5274" s="11" t="e">
        <f>VLOOKUP(C5274,'Summation Index'!$A$2:$B$9956,2,FALSE)</f>
        <v>#N/A</v>
      </c>
      <c r="O5274" s="48"/>
      <c r="P5274" s="48"/>
    </row>
    <row r="5275" spans="1:16">
      <c r="A5275" s="11" t="e">
        <f t="shared" si="82"/>
        <v>#N/A</v>
      </c>
      <c r="B5275" s="11" t="e">
        <f>VLOOKUP(C5275,'Summation Index'!$A$2:$B$9956,2,FALSE)</f>
        <v>#N/A</v>
      </c>
      <c r="O5275" s="48"/>
      <c r="P5275" s="48"/>
    </row>
    <row r="5276" spans="1:16">
      <c r="A5276" s="11" t="e">
        <f t="shared" si="82"/>
        <v>#N/A</v>
      </c>
      <c r="B5276" s="11" t="e">
        <f>VLOOKUP(C5276,'Summation Index'!$A$2:$B$9956,2,FALSE)</f>
        <v>#N/A</v>
      </c>
      <c r="O5276" s="48"/>
      <c r="P5276" s="48"/>
    </row>
    <row r="5277" spans="1:16">
      <c r="A5277" s="11" t="e">
        <f t="shared" si="82"/>
        <v>#N/A</v>
      </c>
      <c r="B5277" s="11" t="e">
        <f>VLOOKUP(C5277,'Summation Index'!$A$2:$B$9956,2,FALSE)</f>
        <v>#N/A</v>
      </c>
      <c r="O5277" s="48"/>
      <c r="P5277" s="48"/>
    </row>
    <row r="5278" spans="1:16">
      <c r="A5278" s="11" t="e">
        <f t="shared" si="82"/>
        <v>#N/A</v>
      </c>
      <c r="B5278" s="11" t="e">
        <f>VLOOKUP(C5278,'Summation Index'!$A$2:$B$9956,2,FALSE)</f>
        <v>#N/A</v>
      </c>
      <c r="O5278" s="48"/>
      <c r="P5278" s="48"/>
    </row>
    <row r="5279" spans="1:16">
      <c r="A5279" s="11" t="e">
        <f t="shared" si="82"/>
        <v>#N/A</v>
      </c>
      <c r="B5279" s="11" t="e">
        <f>VLOOKUP(C5279,'Summation Index'!$A$2:$B$9956,2,FALSE)</f>
        <v>#N/A</v>
      </c>
      <c r="O5279" s="48"/>
      <c r="P5279" s="48"/>
    </row>
    <row r="5280" spans="1:16">
      <c r="A5280" s="11" t="e">
        <f t="shared" si="82"/>
        <v>#N/A</v>
      </c>
      <c r="B5280" s="11" t="e">
        <f>VLOOKUP(C5280,'Summation Index'!$A$2:$B$9956,2,FALSE)</f>
        <v>#N/A</v>
      </c>
      <c r="O5280" s="48"/>
      <c r="P5280" s="48"/>
    </row>
    <row r="5281" spans="1:16">
      <c r="A5281" s="11" t="e">
        <f t="shared" si="82"/>
        <v>#N/A</v>
      </c>
      <c r="B5281" s="11" t="e">
        <f>VLOOKUP(C5281,'Summation Index'!$A$2:$B$9956,2,FALSE)</f>
        <v>#N/A</v>
      </c>
      <c r="O5281" s="48"/>
      <c r="P5281" s="48"/>
    </row>
    <row r="5282" spans="1:16">
      <c r="A5282" s="11" t="e">
        <f t="shared" si="82"/>
        <v>#N/A</v>
      </c>
      <c r="B5282" s="11" t="e">
        <f>VLOOKUP(C5282,'Summation Index'!$A$2:$B$9956,2,FALSE)</f>
        <v>#N/A</v>
      </c>
      <c r="O5282" s="48"/>
      <c r="P5282" s="48"/>
    </row>
    <row r="5283" spans="1:16">
      <c r="A5283" s="11" t="e">
        <f t="shared" si="82"/>
        <v>#N/A</v>
      </c>
      <c r="B5283" s="11" t="e">
        <f>VLOOKUP(C5283,'Summation Index'!$A$2:$B$9956,2,FALSE)</f>
        <v>#N/A</v>
      </c>
      <c r="O5283" s="48"/>
      <c r="P5283" s="48"/>
    </row>
    <row r="5284" spans="1:16">
      <c r="A5284" s="11" t="e">
        <f t="shared" si="82"/>
        <v>#N/A</v>
      </c>
      <c r="B5284" s="11" t="e">
        <f>VLOOKUP(C5284,'Summation Index'!$A$2:$B$9956,2,FALSE)</f>
        <v>#N/A</v>
      </c>
      <c r="O5284" s="48"/>
      <c r="P5284" s="48"/>
    </row>
    <row r="5285" spans="1:16">
      <c r="A5285" s="11" t="e">
        <f t="shared" si="82"/>
        <v>#N/A</v>
      </c>
      <c r="B5285" s="11" t="e">
        <f>VLOOKUP(C5285,'Summation Index'!$A$2:$B$9956,2,FALSE)</f>
        <v>#N/A</v>
      </c>
      <c r="O5285" s="48"/>
      <c r="P5285" s="48"/>
    </row>
    <row r="5286" spans="1:16">
      <c r="A5286" s="11" t="e">
        <f t="shared" si="82"/>
        <v>#N/A</v>
      </c>
      <c r="B5286" s="11" t="e">
        <f>VLOOKUP(C5286,'Summation Index'!$A$2:$B$9956,2,FALSE)</f>
        <v>#N/A</v>
      </c>
      <c r="O5286" s="48"/>
      <c r="P5286" s="48"/>
    </row>
    <row r="5287" spans="1:16">
      <c r="A5287" s="11" t="e">
        <f t="shared" si="82"/>
        <v>#N/A</v>
      </c>
      <c r="B5287" s="11" t="e">
        <f>VLOOKUP(C5287,'Summation Index'!$A$2:$B$9956,2,FALSE)</f>
        <v>#N/A</v>
      </c>
      <c r="O5287" s="48"/>
      <c r="P5287" s="48"/>
    </row>
    <row r="5288" spans="1:16">
      <c r="A5288" s="11" t="e">
        <f t="shared" si="82"/>
        <v>#N/A</v>
      </c>
      <c r="B5288" s="11" t="e">
        <f>VLOOKUP(C5288,'Summation Index'!$A$2:$B$9956,2,FALSE)</f>
        <v>#N/A</v>
      </c>
      <c r="O5288" s="48"/>
      <c r="P5288" s="48"/>
    </row>
    <row r="5289" spans="1:16">
      <c r="A5289" s="11" t="e">
        <f t="shared" si="82"/>
        <v>#N/A</v>
      </c>
      <c r="B5289" s="11" t="e">
        <f>VLOOKUP(C5289,'Summation Index'!$A$2:$B$9956,2,FALSE)</f>
        <v>#N/A</v>
      </c>
      <c r="O5289" s="48"/>
      <c r="P5289" s="48"/>
    </row>
    <row r="5290" spans="1:16">
      <c r="A5290" s="11" t="e">
        <f t="shared" si="82"/>
        <v>#N/A</v>
      </c>
      <c r="B5290" s="11" t="e">
        <f>VLOOKUP(C5290,'Summation Index'!$A$2:$B$9956,2,FALSE)</f>
        <v>#N/A</v>
      </c>
      <c r="O5290" s="48"/>
      <c r="P5290" s="48"/>
    </row>
    <row r="5291" spans="1:16">
      <c r="A5291" s="11" t="e">
        <f t="shared" si="82"/>
        <v>#N/A</v>
      </c>
      <c r="B5291" s="11" t="e">
        <f>VLOOKUP(C5291,'Summation Index'!$A$2:$B$9956,2,FALSE)</f>
        <v>#N/A</v>
      </c>
      <c r="O5291" s="48"/>
      <c r="P5291" s="48"/>
    </row>
    <row r="5292" spans="1:16">
      <c r="A5292" s="11" t="e">
        <f t="shared" si="82"/>
        <v>#N/A</v>
      </c>
      <c r="B5292" s="11" t="e">
        <f>VLOOKUP(C5292,'Summation Index'!$A$2:$B$9956,2,FALSE)</f>
        <v>#N/A</v>
      </c>
      <c r="O5292" s="48"/>
      <c r="P5292" s="48"/>
    </row>
    <row r="5293" spans="1:16">
      <c r="A5293" s="11" t="e">
        <f t="shared" si="82"/>
        <v>#N/A</v>
      </c>
      <c r="B5293" s="11" t="e">
        <f>VLOOKUP(C5293,'Summation Index'!$A$2:$B$9956,2,FALSE)</f>
        <v>#N/A</v>
      </c>
      <c r="O5293" s="48"/>
      <c r="P5293" s="48"/>
    </row>
    <row r="5294" spans="1:16">
      <c r="A5294" s="11" t="e">
        <f t="shared" si="82"/>
        <v>#N/A</v>
      </c>
      <c r="B5294" s="11" t="e">
        <f>VLOOKUP(C5294,'Summation Index'!$A$2:$B$9956,2,FALSE)</f>
        <v>#N/A</v>
      </c>
      <c r="O5294" s="48"/>
      <c r="P5294" s="48"/>
    </row>
    <row r="5295" spans="1:16">
      <c r="A5295" s="11" t="e">
        <f t="shared" si="82"/>
        <v>#N/A</v>
      </c>
      <c r="B5295" s="11" t="e">
        <f>VLOOKUP(C5295,'Summation Index'!$A$2:$B$9956,2,FALSE)</f>
        <v>#N/A</v>
      </c>
      <c r="O5295" s="48"/>
      <c r="P5295" s="48"/>
    </row>
    <row r="5296" spans="1:16">
      <c r="A5296" s="11" t="e">
        <f t="shared" si="82"/>
        <v>#N/A</v>
      </c>
      <c r="B5296" s="11" t="e">
        <f>VLOOKUP(C5296,'Summation Index'!$A$2:$B$9956,2,FALSE)</f>
        <v>#N/A</v>
      </c>
      <c r="O5296" s="48"/>
      <c r="P5296" s="48"/>
    </row>
    <row r="5297" spans="1:16">
      <c r="A5297" s="11" t="e">
        <f t="shared" si="82"/>
        <v>#N/A</v>
      </c>
      <c r="B5297" s="11" t="e">
        <f>VLOOKUP(C5297,'Summation Index'!$A$2:$B$9956,2,FALSE)</f>
        <v>#N/A</v>
      </c>
      <c r="O5297" s="48"/>
      <c r="P5297" s="48"/>
    </row>
    <row r="5298" spans="1:16">
      <c r="A5298" s="11" t="e">
        <f t="shared" si="82"/>
        <v>#N/A</v>
      </c>
      <c r="B5298" s="11" t="e">
        <f>VLOOKUP(C5298,'Summation Index'!$A$2:$B$9956,2,FALSE)</f>
        <v>#N/A</v>
      </c>
      <c r="O5298" s="48"/>
      <c r="P5298" s="48"/>
    </row>
    <row r="5299" spans="1:16">
      <c r="A5299" s="11" t="e">
        <f t="shared" si="82"/>
        <v>#N/A</v>
      </c>
      <c r="B5299" s="11" t="e">
        <f>VLOOKUP(C5299,'Summation Index'!$A$2:$B$9956,2,FALSE)</f>
        <v>#N/A</v>
      </c>
      <c r="O5299" s="48"/>
      <c r="P5299" s="48"/>
    </row>
    <row r="5300" spans="1:16">
      <c r="A5300" s="11" t="e">
        <f t="shared" si="82"/>
        <v>#N/A</v>
      </c>
      <c r="B5300" s="11" t="e">
        <f>VLOOKUP(C5300,'Summation Index'!$A$2:$B$9956,2,FALSE)</f>
        <v>#N/A</v>
      </c>
      <c r="O5300" s="48"/>
      <c r="P5300" s="48"/>
    </row>
    <row r="5301" spans="1:16">
      <c r="A5301" s="11" t="e">
        <f t="shared" si="82"/>
        <v>#N/A</v>
      </c>
      <c r="B5301" s="11" t="e">
        <f>VLOOKUP(C5301,'Summation Index'!$A$2:$B$9956,2,FALSE)</f>
        <v>#N/A</v>
      </c>
      <c r="O5301" s="48"/>
      <c r="P5301" s="48"/>
    </row>
    <row r="5302" spans="1:16">
      <c r="A5302" s="11" t="e">
        <f t="shared" si="82"/>
        <v>#N/A</v>
      </c>
      <c r="B5302" s="11" t="e">
        <f>VLOOKUP(C5302,'Summation Index'!$A$2:$B$9956,2,FALSE)</f>
        <v>#N/A</v>
      </c>
      <c r="O5302" s="48"/>
      <c r="P5302" s="48"/>
    </row>
    <row r="5303" spans="1:16">
      <c r="A5303" s="11" t="e">
        <f t="shared" si="82"/>
        <v>#N/A</v>
      </c>
      <c r="B5303" s="11" t="e">
        <f>VLOOKUP(C5303,'Summation Index'!$A$2:$B$9956,2,FALSE)</f>
        <v>#N/A</v>
      </c>
      <c r="O5303" s="48"/>
      <c r="P5303" s="48"/>
    </row>
    <row r="5304" spans="1:16">
      <c r="A5304" s="11" t="e">
        <f t="shared" si="82"/>
        <v>#N/A</v>
      </c>
      <c r="B5304" s="11" t="e">
        <f>VLOOKUP(C5304,'Summation Index'!$A$2:$B$9956,2,FALSE)</f>
        <v>#N/A</v>
      </c>
      <c r="O5304" s="48"/>
      <c r="P5304" s="48"/>
    </row>
    <row r="5305" spans="1:16">
      <c r="A5305" s="11" t="e">
        <f t="shared" si="82"/>
        <v>#N/A</v>
      </c>
      <c r="B5305" s="11" t="e">
        <f>VLOOKUP(C5305,'Summation Index'!$A$2:$B$9956,2,FALSE)</f>
        <v>#N/A</v>
      </c>
      <c r="O5305" s="48"/>
      <c r="P5305" s="48"/>
    </row>
    <row r="5306" spans="1:16">
      <c r="A5306" s="11" t="e">
        <f t="shared" si="82"/>
        <v>#N/A</v>
      </c>
      <c r="B5306" s="11" t="e">
        <f>VLOOKUP(C5306,'Summation Index'!$A$2:$B$9956,2,FALSE)</f>
        <v>#N/A</v>
      </c>
      <c r="O5306" s="48"/>
      <c r="P5306" s="48"/>
    </row>
    <row r="5307" spans="1:16">
      <c r="A5307" s="11" t="e">
        <f t="shared" si="82"/>
        <v>#N/A</v>
      </c>
      <c r="B5307" s="11" t="e">
        <f>VLOOKUP(C5307,'Summation Index'!$A$2:$B$9956,2,FALSE)</f>
        <v>#N/A</v>
      </c>
      <c r="O5307" s="48"/>
      <c r="P5307" s="48"/>
    </row>
    <row r="5308" spans="1:16">
      <c r="A5308" s="11" t="e">
        <f t="shared" si="82"/>
        <v>#N/A</v>
      </c>
      <c r="B5308" s="11" t="e">
        <f>VLOOKUP(C5308,'Summation Index'!$A$2:$B$9956,2,FALSE)</f>
        <v>#N/A</v>
      </c>
      <c r="O5308" s="48"/>
      <c r="P5308" s="48"/>
    </row>
    <row r="5309" spans="1:16">
      <c r="A5309" s="11" t="e">
        <f t="shared" si="82"/>
        <v>#N/A</v>
      </c>
      <c r="B5309" s="11" t="e">
        <f>VLOOKUP(C5309,'Summation Index'!$A$2:$B$9956,2,FALSE)</f>
        <v>#N/A</v>
      </c>
      <c r="O5309" s="48"/>
      <c r="P5309" s="48"/>
    </row>
    <row r="5310" spans="1:16">
      <c r="A5310" s="11" t="e">
        <f t="shared" si="82"/>
        <v>#N/A</v>
      </c>
      <c r="B5310" s="11" t="e">
        <f>VLOOKUP(C5310,'Summation Index'!$A$2:$B$9956,2,FALSE)</f>
        <v>#N/A</v>
      </c>
      <c r="O5310" s="48"/>
      <c r="P5310" s="48"/>
    </row>
    <row r="5311" spans="1:16">
      <c r="A5311" s="11" t="e">
        <f t="shared" si="82"/>
        <v>#N/A</v>
      </c>
      <c r="B5311" s="11" t="e">
        <f>VLOOKUP(C5311,'Summation Index'!$A$2:$B$9956,2,FALSE)</f>
        <v>#N/A</v>
      </c>
      <c r="O5311" s="48"/>
      <c r="P5311" s="48"/>
    </row>
    <row r="5312" spans="1:16">
      <c r="A5312" s="11" t="e">
        <f t="shared" si="82"/>
        <v>#N/A</v>
      </c>
      <c r="B5312" s="11" t="e">
        <f>VLOOKUP(C5312,'Summation Index'!$A$2:$B$9956,2,FALSE)</f>
        <v>#N/A</v>
      </c>
      <c r="O5312" s="48"/>
      <c r="P5312" s="48"/>
    </row>
    <row r="5313" spans="1:16">
      <c r="A5313" s="11" t="e">
        <f t="shared" si="82"/>
        <v>#N/A</v>
      </c>
      <c r="B5313" s="11" t="e">
        <f>VLOOKUP(C5313,'Summation Index'!$A$2:$B$9956,2,FALSE)</f>
        <v>#N/A</v>
      </c>
      <c r="O5313" s="48"/>
      <c r="P5313" s="48"/>
    </row>
    <row r="5314" spans="1:16">
      <c r="A5314" s="11" t="e">
        <f t="shared" si="82"/>
        <v>#N/A</v>
      </c>
      <c r="B5314" s="11" t="e">
        <f>VLOOKUP(C5314,'Summation Index'!$A$2:$B$9956,2,FALSE)</f>
        <v>#N/A</v>
      </c>
      <c r="O5314" s="48"/>
      <c r="P5314" s="48"/>
    </row>
    <row r="5315" spans="1:16">
      <c r="A5315" s="11" t="e">
        <f t="shared" si="82"/>
        <v>#N/A</v>
      </c>
      <c r="B5315" s="11" t="e">
        <f>VLOOKUP(C5315,'Summation Index'!$A$2:$B$9956,2,FALSE)</f>
        <v>#N/A</v>
      </c>
      <c r="O5315" s="48"/>
      <c r="P5315" s="48"/>
    </row>
    <row r="5316" spans="1:16">
      <c r="A5316" s="11" t="e">
        <f t="shared" si="82"/>
        <v>#N/A</v>
      </c>
      <c r="B5316" s="11" t="e">
        <f>VLOOKUP(C5316,'Summation Index'!$A$2:$B$9956,2,FALSE)</f>
        <v>#N/A</v>
      </c>
      <c r="O5316" s="48"/>
      <c r="P5316" s="48"/>
    </row>
    <row r="5317" spans="1:16">
      <c r="A5317" s="11" t="e">
        <f t="shared" si="82"/>
        <v>#N/A</v>
      </c>
      <c r="B5317" s="11" t="e">
        <f>VLOOKUP(C5317,'Summation Index'!$A$2:$B$9956,2,FALSE)</f>
        <v>#N/A</v>
      </c>
      <c r="O5317" s="48"/>
      <c r="P5317" s="48"/>
    </row>
    <row r="5318" spans="1:16">
      <c r="A5318" s="11" t="e">
        <f t="shared" si="82"/>
        <v>#N/A</v>
      </c>
      <c r="B5318" s="11" t="e">
        <f>VLOOKUP(C5318,'Summation Index'!$A$2:$B$9956,2,FALSE)</f>
        <v>#N/A</v>
      </c>
      <c r="O5318" s="48"/>
      <c r="P5318" s="48"/>
    </row>
    <row r="5319" spans="1:16">
      <c r="A5319" s="11" t="e">
        <f t="shared" si="82"/>
        <v>#N/A</v>
      </c>
      <c r="B5319" s="11" t="e">
        <f>VLOOKUP(C5319,'Summation Index'!$A$2:$B$9956,2,FALSE)</f>
        <v>#N/A</v>
      </c>
      <c r="O5319" s="48"/>
      <c r="P5319" s="48"/>
    </row>
    <row r="5320" spans="1:16">
      <c r="A5320" s="11" t="e">
        <f t="shared" si="82"/>
        <v>#N/A</v>
      </c>
      <c r="B5320" s="11" t="e">
        <f>VLOOKUP(C5320,'Summation Index'!$A$2:$B$9956,2,FALSE)</f>
        <v>#N/A</v>
      </c>
      <c r="O5320" s="48"/>
      <c r="P5320" s="48"/>
    </row>
    <row r="5321" spans="1:16">
      <c r="A5321" s="11" t="e">
        <f t="shared" si="82"/>
        <v>#N/A</v>
      </c>
      <c r="B5321" s="11" t="e">
        <f>VLOOKUP(C5321,'Summation Index'!$A$2:$B$9956,2,FALSE)</f>
        <v>#N/A</v>
      </c>
      <c r="O5321" s="48"/>
      <c r="P5321" s="48"/>
    </row>
    <row r="5322" spans="1:16">
      <c r="A5322" s="11" t="e">
        <f t="shared" si="82"/>
        <v>#N/A</v>
      </c>
      <c r="B5322" s="11" t="e">
        <f>VLOOKUP(C5322,'Summation Index'!$A$2:$B$9956,2,FALSE)</f>
        <v>#N/A</v>
      </c>
      <c r="O5322" s="48"/>
      <c r="P5322" s="48"/>
    </row>
    <row r="5323" spans="1:16">
      <c r="A5323" s="11" t="e">
        <f t="shared" si="82"/>
        <v>#N/A</v>
      </c>
      <c r="B5323" s="11" t="e">
        <f>VLOOKUP(C5323,'Summation Index'!$A$2:$B$9956,2,FALSE)</f>
        <v>#N/A</v>
      </c>
      <c r="O5323" s="48"/>
      <c r="P5323" s="48"/>
    </row>
    <row r="5324" spans="1:16">
      <c r="A5324" s="11" t="e">
        <f t="shared" si="82"/>
        <v>#N/A</v>
      </c>
      <c r="B5324" s="11" t="e">
        <f>VLOOKUP(C5324,'Summation Index'!$A$2:$B$9956,2,FALSE)</f>
        <v>#N/A</v>
      </c>
      <c r="O5324" s="48"/>
      <c r="P5324" s="48"/>
    </row>
    <row r="5325" spans="1:16">
      <c r="A5325" s="11" t="e">
        <f t="shared" si="82"/>
        <v>#N/A</v>
      </c>
      <c r="B5325" s="11" t="e">
        <f>VLOOKUP(C5325,'Summation Index'!$A$2:$B$9956,2,FALSE)</f>
        <v>#N/A</v>
      </c>
      <c r="O5325" s="48"/>
      <c r="P5325" s="48"/>
    </row>
    <row r="5326" spans="1:16">
      <c r="A5326" s="11" t="e">
        <f t="shared" si="82"/>
        <v>#N/A</v>
      </c>
      <c r="B5326" s="11" t="e">
        <f>VLOOKUP(C5326,'Summation Index'!$A$2:$B$9956,2,FALSE)</f>
        <v>#N/A</v>
      </c>
      <c r="O5326" s="48"/>
      <c r="P5326" s="48"/>
    </row>
    <row r="5327" spans="1:16">
      <c r="A5327" s="11" t="e">
        <f t="shared" ref="A5327:A5390" si="83">B5327&amp;"&amp;"&amp;F5327</f>
        <v>#N/A</v>
      </c>
      <c r="B5327" s="11" t="e">
        <f>VLOOKUP(C5327,'Summation Index'!$A$2:$B$9956,2,FALSE)</f>
        <v>#N/A</v>
      </c>
      <c r="O5327" s="48"/>
      <c r="P5327" s="48"/>
    </row>
    <row r="5328" spans="1:16">
      <c r="A5328" s="11" t="e">
        <f t="shared" si="83"/>
        <v>#N/A</v>
      </c>
      <c r="B5328" s="11" t="e">
        <f>VLOOKUP(C5328,'Summation Index'!$A$2:$B$9956,2,FALSE)</f>
        <v>#N/A</v>
      </c>
      <c r="O5328" s="48"/>
      <c r="P5328" s="48"/>
    </row>
    <row r="5329" spans="1:16">
      <c r="A5329" s="11" t="e">
        <f t="shared" si="83"/>
        <v>#N/A</v>
      </c>
      <c r="B5329" s="11" t="e">
        <f>VLOOKUP(C5329,'Summation Index'!$A$2:$B$9956,2,FALSE)</f>
        <v>#N/A</v>
      </c>
      <c r="O5329" s="48"/>
      <c r="P5329" s="48"/>
    </row>
    <row r="5330" spans="1:16">
      <c r="A5330" s="11" t="e">
        <f t="shared" si="83"/>
        <v>#N/A</v>
      </c>
      <c r="B5330" s="11" t="e">
        <f>VLOOKUP(C5330,'Summation Index'!$A$2:$B$9956,2,FALSE)</f>
        <v>#N/A</v>
      </c>
      <c r="O5330" s="48"/>
      <c r="P5330" s="48"/>
    </row>
    <row r="5331" spans="1:16">
      <c r="A5331" s="11" t="e">
        <f t="shared" si="83"/>
        <v>#N/A</v>
      </c>
      <c r="B5331" s="11" t="e">
        <f>VLOOKUP(C5331,'Summation Index'!$A$2:$B$9956,2,FALSE)</f>
        <v>#N/A</v>
      </c>
      <c r="O5331" s="48"/>
      <c r="P5331" s="48"/>
    </row>
    <row r="5332" spans="1:16">
      <c r="A5332" s="11" t="e">
        <f t="shared" si="83"/>
        <v>#N/A</v>
      </c>
      <c r="B5332" s="11" t="e">
        <f>VLOOKUP(C5332,'Summation Index'!$A$2:$B$9956,2,FALSE)</f>
        <v>#N/A</v>
      </c>
      <c r="O5332" s="48"/>
      <c r="P5332" s="48"/>
    </row>
    <row r="5333" spans="1:16">
      <c r="A5333" s="11" t="e">
        <f t="shared" si="83"/>
        <v>#N/A</v>
      </c>
      <c r="B5333" s="11" t="e">
        <f>VLOOKUP(C5333,'Summation Index'!$A$2:$B$9956,2,FALSE)</f>
        <v>#N/A</v>
      </c>
      <c r="O5333" s="48"/>
      <c r="P5333" s="48"/>
    </row>
    <row r="5334" spans="1:16">
      <c r="A5334" s="11" t="e">
        <f t="shared" si="83"/>
        <v>#N/A</v>
      </c>
      <c r="B5334" s="11" t="e">
        <f>VLOOKUP(C5334,'Summation Index'!$A$2:$B$9956,2,FALSE)</f>
        <v>#N/A</v>
      </c>
      <c r="O5334" s="48"/>
      <c r="P5334" s="48"/>
    </row>
    <row r="5335" spans="1:16">
      <c r="A5335" s="11" t="e">
        <f t="shared" si="83"/>
        <v>#N/A</v>
      </c>
      <c r="B5335" s="11" t="e">
        <f>VLOOKUP(C5335,'Summation Index'!$A$2:$B$9956,2,FALSE)</f>
        <v>#N/A</v>
      </c>
      <c r="O5335" s="48"/>
      <c r="P5335" s="48"/>
    </row>
    <row r="5336" spans="1:16">
      <c r="A5336" s="11" t="e">
        <f t="shared" si="83"/>
        <v>#N/A</v>
      </c>
      <c r="B5336" s="11" t="e">
        <f>VLOOKUP(C5336,'Summation Index'!$A$2:$B$9956,2,FALSE)</f>
        <v>#N/A</v>
      </c>
      <c r="O5336" s="48"/>
      <c r="P5336" s="48"/>
    </row>
    <row r="5337" spans="1:16">
      <c r="A5337" s="11" t="e">
        <f t="shared" si="83"/>
        <v>#N/A</v>
      </c>
      <c r="B5337" s="11" t="e">
        <f>VLOOKUP(C5337,'Summation Index'!$A$2:$B$9956,2,FALSE)</f>
        <v>#N/A</v>
      </c>
      <c r="O5337" s="48"/>
      <c r="P5337" s="48"/>
    </row>
    <row r="5338" spans="1:16">
      <c r="A5338" s="11" t="e">
        <f t="shared" si="83"/>
        <v>#N/A</v>
      </c>
      <c r="B5338" s="11" t="e">
        <f>VLOOKUP(C5338,'Summation Index'!$A$2:$B$9956,2,FALSE)</f>
        <v>#N/A</v>
      </c>
      <c r="O5338" s="48"/>
      <c r="P5338" s="48"/>
    </row>
    <row r="5339" spans="1:16">
      <c r="A5339" s="11" t="e">
        <f t="shared" si="83"/>
        <v>#N/A</v>
      </c>
      <c r="B5339" s="11" t="e">
        <f>VLOOKUP(C5339,'Summation Index'!$A$2:$B$9956,2,FALSE)</f>
        <v>#N/A</v>
      </c>
      <c r="O5339" s="48"/>
      <c r="P5339" s="48"/>
    </row>
    <row r="5340" spans="1:16">
      <c r="A5340" s="11" t="e">
        <f t="shared" si="83"/>
        <v>#N/A</v>
      </c>
      <c r="B5340" s="11" t="e">
        <f>VLOOKUP(C5340,'Summation Index'!$A$2:$B$9956,2,FALSE)</f>
        <v>#N/A</v>
      </c>
      <c r="O5340" s="48"/>
      <c r="P5340" s="48"/>
    </row>
    <row r="5341" spans="1:16">
      <c r="A5341" s="11" t="e">
        <f t="shared" si="83"/>
        <v>#N/A</v>
      </c>
      <c r="B5341" s="11" t="e">
        <f>VLOOKUP(C5341,'Summation Index'!$A$2:$B$9956,2,FALSE)</f>
        <v>#N/A</v>
      </c>
      <c r="O5341" s="48"/>
      <c r="P5341" s="48"/>
    </row>
    <row r="5342" spans="1:16">
      <c r="A5342" s="11" t="e">
        <f t="shared" si="83"/>
        <v>#N/A</v>
      </c>
      <c r="B5342" s="11" t="e">
        <f>VLOOKUP(C5342,'Summation Index'!$A$2:$B$9956,2,FALSE)</f>
        <v>#N/A</v>
      </c>
      <c r="O5342" s="48"/>
      <c r="P5342" s="48"/>
    </row>
    <row r="5343" spans="1:16">
      <c r="A5343" s="11" t="e">
        <f t="shared" si="83"/>
        <v>#N/A</v>
      </c>
      <c r="B5343" s="11" t="e">
        <f>VLOOKUP(C5343,'Summation Index'!$A$2:$B$9956,2,FALSE)</f>
        <v>#N/A</v>
      </c>
      <c r="O5343" s="48"/>
      <c r="P5343" s="48"/>
    </row>
    <row r="5344" spans="1:16">
      <c r="A5344" s="11" t="e">
        <f t="shared" si="83"/>
        <v>#N/A</v>
      </c>
      <c r="B5344" s="11" t="e">
        <f>VLOOKUP(C5344,'Summation Index'!$A$2:$B$9956,2,FALSE)</f>
        <v>#N/A</v>
      </c>
      <c r="O5344" s="48"/>
      <c r="P5344" s="48"/>
    </row>
    <row r="5345" spans="1:16">
      <c r="A5345" s="11" t="e">
        <f t="shared" si="83"/>
        <v>#N/A</v>
      </c>
      <c r="B5345" s="11" t="e">
        <f>VLOOKUP(C5345,'Summation Index'!$A$2:$B$9956,2,FALSE)</f>
        <v>#N/A</v>
      </c>
      <c r="O5345" s="48"/>
      <c r="P5345" s="48"/>
    </row>
    <row r="5346" spans="1:16">
      <c r="A5346" s="11" t="e">
        <f t="shared" si="83"/>
        <v>#N/A</v>
      </c>
      <c r="B5346" s="11" t="e">
        <f>VLOOKUP(C5346,'Summation Index'!$A$2:$B$9956,2,FALSE)</f>
        <v>#N/A</v>
      </c>
      <c r="O5346" s="48"/>
      <c r="P5346" s="48"/>
    </row>
    <row r="5347" spans="1:16">
      <c r="A5347" s="11" t="e">
        <f t="shared" si="83"/>
        <v>#N/A</v>
      </c>
      <c r="B5347" s="11" t="e">
        <f>VLOOKUP(C5347,'Summation Index'!$A$2:$B$9956,2,FALSE)</f>
        <v>#N/A</v>
      </c>
      <c r="O5347" s="48"/>
      <c r="P5347" s="48"/>
    </row>
    <row r="5348" spans="1:16">
      <c r="A5348" s="11" t="e">
        <f t="shared" si="83"/>
        <v>#N/A</v>
      </c>
      <c r="B5348" s="11" t="e">
        <f>VLOOKUP(C5348,'Summation Index'!$A$2:$B$9956,2,FALSE)</f>
        <v>#N/A</v>
      </c>
      <c r="O5348" s="48"/>
      <c r="P5348" s="48"/>
    </row>
    <row r="5349" spans="1:16">
      <c r="A5349" s="11" t="e">
        <f t="shared" si="83"/>
        <v>#N/A</v>
      </c>
      <c r="B5349" s="11" t="e">
        <f>VLOOKUP(C5349,'Summation Index'!$A$2:$B$9956,2,FALSE)</f>
        <v>#N/A</v>
      </c>
      <c r="O5349" s="48"/>
      <c r="P5349" s="48"/>
    </row>
    <row r="5350" spans="1:16">
      <c r="A5350" s="11" t="e">
        <f t="shared" si="83"/>
        <v>#N/A</v>
      </c>
      <c r="B5350" s="11" t="e">
        <f>VLOOKUP(C5350,'Summation Index'!$A$2:$B$9956,2,FALSE)</f>
        <v>#N/A</v>
      </c>
      <c r="O5350" s="48"/>
      <c r="P5350" s="48"/>
    </row>
    <row r="5351" spans="1:16">
      <c r="A5351" s="11" t="e">
        <f t="shared" si="83"/>
        <v>#N/A</v>
      </c>
      <c r="B5351" s="11" t="e">
        <f>VLOOKUP(C5351,'Summation Index'!$A$2:$B$9956,2,FALSE)</f>
        <v>#N/A</v>
      </c>
      <c r="O5351" s="48"/>
      <c r="P5351" s="48"/>
    </row>
    <row r="5352" spans="1:16">
      <c r="A5352" s="11" t="e">
        <f t="shared" si="83"/>
        <v>#N/A</v>
      </c>
      <c r="B5352" s="11" t="e">
        <f>VLOOKUP(C5352,'Summation Index'!$A$2:$B$9956,2,FALSE)</f>
        <v>#N/A</v>
      </c>
      <c r="O5352" s="48"/>
      <c r="P5352" s="48"/>
    </row>
    <row r="5353" spans="1:16">
      <c r="A5353" s="11" t="e">
        <f t="shared" si="83"/>
        <v>#N/A</v>
      </c>
      <c r="B5353" s="11" t="e">
        <f>VLOOKUP(C5353,'Summation Index'!$A$2:$B$9956,2,FALSE)</f>
        <v>#N/A</v>
      </c>
      <c r="O5353" s="48"/>
      <c r="P5353" s="48"/>
    </row>
    <row r="5354" spans="1:16">
      <c r="A5354" s="11" t="e">
        <f t="shared" si="83"/>
        <v>#N/A</v>
      </c>
      <c r="B5354" s="11" t="e">
        <f>VLOOKUP(C5354,'Summation Index'!$A$2:$B$9956,2,FALSE)</f>
        <v>#N/A</v>
      </c>
      <c r="O5354" s="48"/>
      <c r="P5354" s="48"/>
    </row>
    <row r="5355" spans="1:16">
      <c r="A5355" s="11" t="e">
        <f t="shared" si="83"/>
        <v>#N/A</v>
      </c>
      <c r="B5355" s="11" t="e">
        <f>VLOOKUP(C5355,'Summation Index'!$A$2:$B$9956,2,FALSE)</f>
        <v>#N/A</v>
      </c>
      <c r="O5355" s="48"/>
      <c r="P5355" s="48"/>
    </row>
    <row r="5356" spans="1:16">
      <c r="A5356" s="11" t="e">
        <f t="shared" si="83"/>
        <v>#N/A</v>
      </c>
      <c r="B5356" s="11" t="e">
        <f>VLOOKUP(C5356,'Summation Index'!$A$2:$B$9956,2,FALSE)</f>
        <v>#N/A</v>
      </c>
      <c r="O5356" s="48"/>
      <c r="P5356" s="48"/>
    </row>
    <row r="5357" spans="1:16">
      <c r="A5357" s="11" t="e">
        <f t="shared" si="83"/>
        <v>#N/A</v>
      </c>
      <c r="B5357" s="11" t="e">
        <f>VLOOKUP(C5357,'Summation Index'!$A$2:$B$9956,2,FALSE)</f>
        <v>#N/A</v>
      </c>
      <c r="O5357" s="48"/>
      <c r="P5357" s="48"/>
    </row>
    <row r="5358" spans="1:16">
      <c r="A5358" s="11" t="e">
        <f t="shared" si="83"/>
        <v>#N/A</v>
      </c>
      <c r="B5358" s="11" t="e">
        <f>VLOOKUP(C5358,'Summation Index'!$A$2:$B$9956,2,FALSE)</f>
        <v>#N/A</v>
      </c>
      <c r="O5358" s="48"/>
      <c r="P5358" s="48"/>
    </row>
    <row r="5359" spans="1:16">
      <c r="A5359" s="11" t="e">
        <f t="shared" si="83"/>
        <v>#N/A</v>
      </c>
      <c r="B5359" s="11" t="e">
        <f>VLOOKUP(C5359,'Summation Index'!$A$2:$B$9956,2,FALSE)</f>
        <v>#N/A</v>
      </c>
      <c r="O5359" s="48"/>
      <c r="P5359" s="48"/>
    </row>
    <row r="5360" spans="1:16">
      <c r="A5360" s="11" t="e">
        <f t="shared" si="83"/>
        <v>#N/A</v>
      </c>
      <c r="B5360" s="11" t="e">
        <f>VLOOKUP(C5360,'Summation Index'!$A$2:$B$9956,2,FALSE)</f>
        <v>#N/A</v>
      </c>
      <c r="O5360" s="48"/>
      <c r="P5360" s="48"/>
    </row>
    <row r="5361" spans="1:16">
      <c r="A5361" s="11" t="e">
        <f t="shared" si="83"/>
        <v>#N/A</v>
      </c>
      <c r="B5361" s="11" t="e">
        <f>VLOOKUP(C5361,'Summation Index'!$A$2:$B$9956,2,FALSE)</f>
        <v>#N/A</v>
      </c>
      <c r="O5361" s="48"/>
      <c r="P5361" s="48"/>
    </row>
    <row r="5362" spans="1:16">
      <c r="A5362" s="11" t="e">
        <f t="shared" si="83"/>
        <v>#N/A</v>
      </c>
      <c r="B5362" s="11" t="e">
        <f>VLOOKUP(C5362,'Summation Index'!$A$2:$B$9956,2,FALSE)</f>
        <v>#N/A</v>
      </c>
      <c r="O5362" s="48"/>
      <c r="P5362" s="48"/>
    </row>
    <row r="5363" spans="1:16">
      <c r="A5363" s="11" t="e">
        <f t="shared" si="83"/>
        <v>#N/A</v>
      </c>
      <c r="B5363" s="11" t="e">
        <f>VLOOKUP(C5363,'Summation Index'!$A$2:$B$9956,2,FALSE)</f>
        <v>#N/A</v>
      </c>
      <c r="O5363" s="48"/>
      <c r="P5363" s="48"/>
    </row>
    <row r="5364" spans="1:16">
      <c r="A5364" s="11" t="e">
        <f t="shared" si="83"/>
        <v>#N/A</v>
      </c>
      <c r="B5364" s="11" t="e">
        <f>VLOOKUP(C5364,'Summation Index'!$A$2:$B$9956,2,FALSE)</f>
        <v>#N/A</v>
      </c>
      <c r="O5364" s="48"/>
      <c r="P5364" s="48"/>
    </row>
    <row r="5365" spans="1:16">
      <c r="A5365" s="11" t="e">
        <f t="shared" si="83"/>
        <v>#N/A</v>
      </c>
      <c r="B5365" s="11" t="e">
        <f>VLOOKUP(C5365,'Summation Index'!$A$2:$B$9956,2,FALSE)</f>
        <v>#N/A</v>
      </c>
      <c r="O5365" s="48"/>
      <c r="P5365" s="48"/>
    </row>
    <row r="5366" spans="1:16">
      <c r="A5366" s="11" t="e">
        <f t="shared" si="83"/>
        <v>#N/A</v>
      </c>
      <c r="B5366" s="11" t="e">
        <f>VLOOKUP(C5366,'Summation Index'!$A$2:$B$9956,2,FALSE)</f>
        <v>#N/A</v>
      </c>
      <c r="O5366" s="48"/>
      <c r="P5366" s="48"/>
    </row>
    <row r="5367" spans="1:16">
      <c r="A5367" s="11" t="e">
        <f t="shared" si="83"/>
        <v>#N/A</v>
      </c>
      <c r="B5367" s="11" t="e">
        <f>VLOOKUP(C5367,'Summation Index'!$A$2:$B$9956,2,FALSE)</f>
        <v>#N/A</v>
      </c>
      <c r="O5367" s="48"/>
      <c r="P5367" s="48"/>
    </row>
    <row r="5368" spans="1:16">
      <c r="A5368" s="11" t="e">
        <f t="shared" si="83"/>
        <v>#N/A</v>
      </c>
      <c r="B5368" s="11" t="e">
        <f>VLOOKUP(C5368,'Summation Index'!$A$2:$B$9956,2,FALSE)</f>
        <v>#N/A</v>
      </c>
      <c r="O5368" s="48"/>
      <c r="P5368" s="48"/>
    </row>
    <row r="5369" spans="1:16">
      <c r="A5369" s="11" t="e">
        <f t="shared" si="83"/>
        <v>#N/A</v>
      </c>
      <c r="B5369" s="11" t="e">
        <f>VLOOKUP(C5369,'Summation Index'!$A$2:$B$9956,2,FALSE)</f>
        <v>#N/A</v>
      </c>
      <c r="O5369" s="48"/>
      <c r="P5369" s="48"/>
    </row>
    <row r="5370" spans="1:16">
      <c r="A5370" s="11" t="e">
        <f t="shared" si="83"/>
        <v>#N/A</v>
      </c>
      <c r="B5370" s="11" t="e">
        <f>VLOOKUP(C5370,'Summation Index'!$A$2:$B$9956,2,FALSE)</f>
        <v>#N/A</v>
      </c>
      <c r="O5370" s="48"/>
      <c r="P5370" s="48"/>
    </row>
    <row r="5371" spans="1:16">
      <c r="A5371" s="11" t="e">
        <f t="shared" si="83"/>
        <v>#N/A</v>
      </c>
      <c r="B5371" s="11" t="e">
        <f>VLOOKUP(C5371,'Summation Index'!$A$2:$B$9956,2,FALSE)</f>
        <v>#N/A</v>
      </c>
      <c r="O5371" s="48"/>
      <c r="P5371" s="48"/>
    </row>
    <row r="5372" spans="1:16">
      <c r="A5372" s="11" t="e">
        <f t="shared" si="83"/>
        <v>#N/A</v>
      </c>
      <c r="B5372" s="11" t="e">
        <f>VLOOKUP(C5372,'Summation Index'!$A$2:$B$9956,2,FALSE)</f>
        <v>#N/A</v>
      </c>
      <c r="O5372" s="48"/>
      <c r="P5372" s="48"/>
    </row>
    <row r="5373" spans="1:16">
      <c r="A5373" s="11" t="e">
        <f t="shared" si="83"/>
        <v>#N/A</v>
      </c>
      <c r="B5373" s="11" t="e">
        <f>VLOOKUP(C5373,'Summation Index'!$A$2:$B$9956,2,FALSE)</f>
        <v>#N/A</v>
      </c>
      <c r="O5373" s="48"/>
      <c r="P5373" s="48"/>
    </row>
    <row r="5374" spans="1:16">
      <c r="A5374" s="11" t="e">
        <f t="shared" si="83"/>
        <v>#N/A</v>
      </c>
      <c r="B5374" s="11" t="e">
        <f>VLOOKUP(C5374,'Summation Index'!$A$2:$B$9956,2,FALSE)</f>
        <v>#N/A</v>
      </c>
      <c r="O5374" s="48"/>
      <c r="P5374" s="48"/>
    </row>
    <row r="5375" spans="1:16">
      <c r="A5375" s="11" t="e">
        <f t="shared" si="83"/>
        <v>#N/A</v>
      </c>
      <c r="B5375" s="11" t="e">
        <f>VLOOKUP(C5375,'Summation Index'!$A$2:$B$9956,2,FALSE)</f>
        <v>#N/A</v>
      </c>
      <c r="O5375" s="48"/>
      <c r="P5375" s="48"/>
    </row>
    <row r="5376" spans="1:16">
      <c r="A5376" s="11" t="e">
        <f t="shared" si="83"/>
        <v>#N/A</v>
      </c>
      <c r="B5376" s="11" t="e">
        <f>VLOOKUP(C5376,'Summation Index'!$A$2:$B$9956,2,FALSE)</f>
        <v>#N/A</v>
      </c>
      <c r="O5376" s="48"/>
      <c r="P5376" s="48"/>
    </row>
    <row r="5377" spans="1:16">
      <c r="A5377" s="11" t="e">
        <f t="shared" si="83"/>
        <v>#N/A</v>
      </c>
      <c r="B5377" s="11" t="e">
        <f>VLOOKUP(C5377,'Summation Index'!$A$2:$B$9956,2,FALSE)</f>
        <v>#N/A</v>
      </c>
      <c r="O5377" s="48"/>
      <c r="P5377" s="48"/>
    </row>
    <row r="5378" spans="1:16">
      <c r="A5378" s="11" t="e">
        <f t="shared" si="83"/>
        <v>#N/A</v>
      </c>
      <c r="B5378" s="11" t="e">
        <f>VLOOKUP(C5378,'Summation Index'!$A$2:$B$9956,2,FALSE)</f>
        <v>#N/A</v>
      </c>
      <c r="O5378" s="48"/>
      <c r="P5378" s="48"/>
    </row>
    <row r="5379" spans="1:16">
      <c r="A5379" s="11" t="e">
        <f t="shared" si="83"/>
        <v>#N/A</v>
      </c>
      <c r="B5379" s="11" t="e">
        <f>VLOOKUP(C5379,'Summation Index'!$A$2:$B$9956,2,FALSE)</f>
        <v>#N/A</v>
      </c>
      <c r="O5379" s="48"/>
      <c r="P5379" s="48"/>
    </row>
    <row r="5380" spans="1:16">
      <c r="A5380" s="11" t="e">
        <f t="shared" si="83"/>
        <v>#N/A</v>
      </c>
      <c r="B5380" s="11" t="e">
        <f>VLOOKUP(C5380,'Summation Index'!$A$2:$B$9956,2,FALSE)</f>
        <v>#N/A</v>
      </c>
      <c r="O5380" s="48"/>
      <c r="P5380" s="48"/>
    </row>
    <row r="5381" spans="1:16">
      <c r="A5381" s="11" t="e">
        <f t="shared" si="83"/>
        <v>#N/A</v>
      </c>
      <c r="B5381" s="11" t="e">
        <f>VLOOKUP(C5381,'Summation Index'!$A$2:$B$9956,2,FALSE)</f>
        <v>#N/A</v>
      </c>
      <c r="O5381" s="48"/>
      <c r="P5381" s="48"/>
    </row>
    <row r="5382" spans="1:16">
      <c r="A5382" s="11" t="e">
        <f t="shared" si="83"/>
        <v>#N/A</v>
      </c>
      <c r="B5382" s="11" t="e">
        <f>VLOOKUP(C5382,'Summation Index'!$A$2:$B$9956,2,FALSE)</f>
        <v>#N/A</v>
      </c>
      <c r="O5382" s="48"/>
      <c r="P5382" s="48"/>
    </row>
    <row r="5383" spans="1:16">
      <c r="A5383" s="11" t="e">
        <f t="shared" si="83"/>
        <v>#N/A</v>
      </c>
      <c r="B5383" s="11" t="e">
        <f>VLOOKUP(C5383,'Summation Index'!$A$2:$B$9956,2,FALSE)</f>
        <v>#N/A</v>
      </c>
      <c r="O5383" s="48"/>
      <c r="P5383" s="48"/>
    </row>
    <row r="5384" spans="1:16">
      <c r="A5384" s="11" t="e">
        <f t="shared" si="83"/>
        <v>#N/A</v>
      </c>
      <c r="B5384" s="11" t="e">
        <f>VLOOKUP(C5384,'Summation Index'!$A$2:$B$9956,2,FALSE)</f>
        <v>#N/A</v>
      </c>
      <c r="O5384" s="48"/>
      <c r="P5384" s="48"/>
    </row>
    <row r="5385" spans="1:16">
      <c r="A5385" s="11" t="e">
        <f t="shared" si="83"/>
        <v>#N/A</v>
      </c>
      <c r="B5385" s="11" t="e">
        <f>VLOOKUP(C5385,'Summation Index'!$A$2:$B$9956,2,FALSE)</f>
        <v>#N/A</v>
      </c>
      <c r="O5385" s="48"/>
      <c r="P5385" s="48"/>
    </row>
    <row r="5386" spans="1:16">
      <c r="A5386" s="11" t="e">
        <f t="shared" si="83"/>
        <v>#N/A</v>
      </c>
      <c r="B5386" s="11" t="e">
        <f>VLOOKUP(C5386,'Summation Index'!$A$2:$B$9956,2,FALSE)</f>
        <v>#N/A</v>
      </c>
      <c r="O5386" s="48"/>
      <c r="P5386" s="48"/>
    </row>
    <row r="5387" spans="1:16">
      <c r="A5387" s="11" t="e">
        <f t="shared" si="83"/>
        <v>#N/A</v>
      </c>
      <c r="B5387" s="11" t="e">
        <f>VLOOKUP(C5387,'Summation Index'!$A$2:$B$9956,2,FALSE)</f>
        <v>#N/A</v>
      </c>
      <c r="O5387" s="48"/>
      <c r="P5387" s="48"/>
    </row>
    <row r="5388" spans="1:16">
      <c r="A5388" s="11" t="e">
        <f t="shared" si="83"/>
        <v>#N/A</v>
      </c>
      <c r="B5388" s="11" t="e">
        <f>VLOOKUP(C5388,'Summation Index'!$A$2:$B$9956,2,FALSE)</f>
        <v>#N/A</v>
      </c>
      <c r="O5388" s="48"/>
      <c r="P5388" s="48"/>
    </row>
    <row r="5389" spans="1:16">
      <c r="A5389" s="11" t="e">
        <f t="shared" si="83"/>
        <v>#N/A</v>
      </c>
      <c r="B5389" s="11" t="e">
        <f>VLOOKUP(C5389,'Summation Index'!$A$2:$B$9956,2,FALSE)</f>
        <v>#N/A</v>
      </c>
      <c r="O5389" s="48"/>
      <c r="P5389" s="48"/>
    </row>
    <row r="5390" spans="1:16">
      <c r="A5390" s="11" t="e">
        <f t="shared" si="83"/>
        <v>#N/A</v>
      </c>
      <c r="B5390" s="11" t="e">
        <f>VLOOKUP(C5390,'Summation Index'!$A$2:$B$9956,2,FALSE)</f>
        <v>#N/A</v>
      </c>
      <c r="O5390" s="48"/>
      <c r="P5390" s="48"/>
    </row>
    <row r="5391" spans="1:16">
      <c r="A5391" s="11" t="e">
        <f t="shared" ref="A5391:A5454" si="84">B5391&amp;"&amp;"&amp;F5391</f>
        <v>#N/A</v>
      </c>
      <c r="B5391" s="11" t="e">
        <f>VLOOKUP(C5391,'Summation Index'!$A$2:$B$9956,2,FALSE)</f>
        <v>#N/A</v>
      </c>
      <c r="O5391" s="48"/>
      <c r="P5391" s="48"/>
    </row>
    <row r="5392" spans="1:16">
      <c r="A5392" s="11" t="e">
        <f t="shared" si="84"/>
        <v>#N/A</v>
      </c>
      <c r="B5392" s="11" t="e">
        <f>VLOOKUP(C5392,'Summation Index'!$A$2:$B$9956,2,FALSE)</f>
        <v>#N/A</v>
      </c>
      <c r="O5392" s="48"/>
      <c r="P5392" s="48"/>
    </row>
    <row r="5393" spans="1:16">
      <c r="A5393" s="11" t="e">
        <f t="shared" si="84"/>
        <v>#N/A</v>
      </c>
      <c r="B5393" s="11" t="e">
        <f>VLOOKUP(C5393,'Summation Index'!$A$2:$B$9956,2,FALSE)</f>
        <v>#N/A</v>
      </c>
      <c r="O5393" s="48"/>
      <c r="P5393" s="48"/>
    </row>
    <row r="5394" spans="1:16">
      <c r="A5394" s="11" t="e">
        <f t="shared" si="84"/>
        <v>#N/A</v>
      </c>
      <c r="B5394" s="11" t="e">
        <f>VLOOKUP(C5394,'Summation Index'!$A$2:$B$9956,2,FALSE)</f>
        <v>#N/A</v>
      </c>
      <c r="O5394" s="48"/>
      <c r="P5394" s="48"/>
    </row>
    <row r="5395" spans="1:16">
      <c r="A5395" s="11" t="e">
        <f t="shared" si="84"/>
        <v>#N/A</v>
      </c>
      <c r="B5395" s="11" t="e">
        <f>VLOOKUP(C5395,'Summation Index'!$A$2:$B$9956,2,FALSE)</f>
        <v>#N/A</v>
      </c>
      <c r="O5395" s="48"/>
      <c r="P5395" s="48"/>
    </row>
    <row r="5396" spans="1:16">
      <c r="A5396" s="11" t="e">
        <f t="shared" si="84"/>
        <v>#N/A</v>
      </c>
      <c r="B5396" s="11" t="e">
        <f>VLOOKUP(C5396,'Summation Index'!$A$2:$B$9956,2,FALSE)</f>
        <v>#N/A</v>
      </c>
      <c r="O5396" s="48"/>
      <c r="P5396" s="48"/>
    </row>
    <row r="5397" spans="1:16">
      <c r="A5397" s="11" t="e">
        <f t="shared" si="84"/>
        <v>#N/A</v>
      </c>
      <c r="B5397" s="11" t="e">
        <f>VLOOKUP(C5397,'Summation Index'!$A$2:$B$9956,2,FALSE)</f>
        <v>#N/A</v>
      </c>
      <c r="O5397" s="48"/>
      <c r="P5397" s="48"/>
    </row>
    <row r="5398" spans="1:16">
      <c r="A5398" s="11" t="e">
        <f t="shared" si="84"/>
        <v>#N/A</v>
      </c>
      <c r="B5398" s="11" t="e">
        <f>VLOOKUP(C5398,'Summation Index'!$A$2:$B$9956,2,FALSE)</f>
        <v>#N/A</v>
      </c>
      <c r="O5398" s="48"/>
      <c r="P5398" s="48"/>
    </row>
    <row r="5399" spans="1:16">
      <c r="A5399" s="11" t="e">
        <f t="shared" si="84"/>
        <v>#N/A</v>
      </c>
      <c r="B5399" s="11" t="e">
        <f>VLOOKUP(C5399,'Summation Index'!$A$2:$B$9956,2,FALSE)</f>
        <v>#N/A</v>
      </c>
      <c r="O5399" s="48"/>
      <c r="P5399" s="48"/>
    </row>
    <row r="5400" spans="1:16">
      <c r="A5400" s="11" t="e">
        <f t="shared" si="84"/>
        <v>#N/A</v>
      </c>
      <c r="B5400" s="11" t="e">
        <f>VLOOKUP(C5400,'Summation Index'!$A$2:$B$9956,2,FALSE)</f>
        <v>#N/A</v>
      </c>
      <c r="O5400" s="48"/>
      <c r="P5400" s="48"/>
    </row>
    <row r="5401" spans="1:16">
      <c r="A5401" s="11" t="e">
        <f t="shared" si="84"/>
        <v>#N/A</v>
      </c>
      <c r="B5401" s="11" t="e">
        <f>VLOOKUP(C5401,'Summation Index'!$A$2:$B$9956,2,FALSE)</f>
        <v>#N/A</v>
      </c>
      <c r="O5401" s="48"/>
      <c r="P5401" s="48"/>
    </row>
    <row r="5402" spans="1:16">
      <c r="A5402" s="11" t="e">
        <f t="shared" si="84"/>
        <v>#N/A</v>
      </c>
      <c r="B5402" s="11" t="e">
        <f>VLOOKUP(C5402,'Summation Index'!$A$2:$B$9956,2,FALSE)</f>
        <v>#N/A</v>
      </c>
      <c r="O5402" s="48"/>
      <c r="P5402" s="48"/>
    </row>
    <row r="5403" spans="1:16">
      <c r="A5403" s="11" t="e">
        <f t="shared" si="84"/>
        <v>#N/A</v>
      </c>
      <c r="B5403" s="11" t="e">
        <f>VLOOKUP(C5403,'Summation Index'!$A$2:$B$9956,2,FALSE)</f>
        <v>#N/A</v>
      </c>
      <c r="O5403" s="48"/>
      <c r="P5403" s="48"/>
    </row>
    <row r="5404" spans="1:16">
      <c r="A5404" s="11" t="e">
        <f t="shared" si="84"/>
        <v>#N/A</v>
      </c>
      <c r="B5404" s="11" t="e">
        <f>VLOOKUP(C5404,'Summation Index'!$A$2:$B$9956,2,FALSE)</f>
        <v>#N/A</v>
      </c>
      <c r="O5404" s="48"/>
      <c r="P5404" s="48"/>
    </row>
    <row r="5405" spans="1:16">
      <c r="A5405" s="11" t="e">
        <f t="shared" si="84"/>
        <v>#N/A</v>
      </c>
      <c r="B5405" s="11" t="e">
        <f>VLOOKUP(C5405,'Summation Index'!$A$2:$B$9956,2,FALSE)</f>
        <v>#N/A</v>
      </c>
      <c r="O5405" s="48"/>
      <c r="P5405" s="48"/>
    </row>
    <row r="5406" spans="1:16">
      <c r="A5406" s="11" t="e">
        <f t="shared" si="84"/>
        <v>#N/A</v>
      </c>
      <c r="B5406" s="11" t="e">
        <f>VLOOKUP(C5406,'Summation Index'!$A$2:$B$9956,2,FALSE)</f>
        <v>#N/A</v>
      </c>
      <c r="O5406" s="48"/>
      <c r="P5406" s="48"/>
    </row>
    <row r="5407" spans="1:16">
      <c r="A5407" s="11" t="e">
        <f t="shared" si="84"/>
        <v>#N/A</v>
      </c>
      <c r="B5407" s="11" t="e">
        <f>VLOOKUP(C5407,'Summation Index'!$A$2:$B$9956,2,FALSE)</f>
        <v>#N/A</v>
      </c>
      <c r="O5407" s="48"/>
      <c r="P5407" s="48"/>
    </row>
    <row r="5408" spans="1:16">
      <c r="A5408" s="11" t="e">
        <f t="shared" si="84"/>
        <v>#N/A</v>
      </c>
      <c r="B5408" s="11" t="e">
        <f>VLOOKUP(C5408,'Summation Index'!$A$2:$B$9956,2,FALSE)</f>
        <v>#N/A</v>
      </c>
      <c r="O5408" s="48"/>
      <c r="P5408" s="48"/>
    </row>
    <row r="5409" spans="1:16">
      <c r="A5409" s="11" t="e">
        <f t="shared" si="84"/>
        <v>#N/A</v>
      </c>
      <c r="B5409" s="11" t="e">
        <f>VLOOKUP(C5409,'Summation Index'!$A$2:$B$9956,2,FALSE)</f>
        <v>#N/A</v>
      </c>
      <c r="O5409" s="48"/>
      <c r="P5409" s="48"/>
    </row>
    <row r="5410" spans="1:16">
      <c r="A5410" s="11" t="e">
        <f t="shared" si="84"/>
        <v>#N/A</v>
      </c>
      <c r="B5410" s="11" t="e">
        <f>VLOOKUP(C5410,'Summation Index'!$A$2:$B$9956,2,FALSE)</f>
        <v>#N/A</v>
      </c>
      <c r="O5410" s="48"/>
      <c r="P5410" s="48"/>
    </row>
    <row r="5411" spans="1:16">
      <c r="A5411" s="11" t="e">
        <f t="shared" si="84"/>
        <v>#N/A</v>
      </c>
      <c r="B5411" s="11" t="e">
        <f>VLOOKUP(C5411,'Summation Index'!$A$2:$B$9956,2,FALSE)</f>
        <v>#N/A</v>
      </c>
      <c r="O5411" s="48"/>
      <c r="P5411" s="48"/>
    </row>
    <row r="5412" spans="1:16">
      <c r="A5412" s="11" t="e">
        <f t="shared" si="84"/>
        <v>#N/A</v>
      </c>
      <c r="B5412" s="11" t="e">
        <f>VLOOKUP(C5412,'Summation Index'!$A$2:$B$9956,2,FALSE)</f>
        <v>#N/A</v>
      </c>
      <c r="O5412" s="48"/>
      <c r="P5412" s="48"/>
    </row>
    <row r="5413" spans="1:16">
      <c r="A5413" s="11" t="e">
        <f t="shared" si="84"/>
        <v>#N/A</v>
      </c>
      <c r="B5413" s="11" t="e">
        <f>VLOOKUP(C5413,'Summation Index'!$A$2:$B$9956,2,FALSE)</f>
        <v>#N/A</v>
      </c>
      <c r="O5413" s="48"/>
      <c r="P5413" s="48"/>
    </row>
    <row r="5414" spans="1:16">
      <c r="A5414" s="11" t="e">
        <f t="shared" si="84"/>
        <v>#N/A</v>
      </c>
      <c r="B5414" s="11" t="e">
        <f>VLOOKUP(C5414,'Summation Index'!$A$2:$B$9956,2,FALSE)</f>
        <v>#N/A</v>
      </c>
      <c r="O5414" s="48"/>
      <c r="P5414" s="48"/>
    </row>
    <row r="5415" spans="1:16">
      <c r="A5415" s="11" t="e">
        <f t="shared" si="84"/>
        <v>#N/A</v>
      </c>
      <c r="B5415" s="11" t="e">
        <f>VLOOKUP(C5415,'Summation Index'!$A$2:$B$9956,2,FALSE)</f>
        <v>#N/A</v>
      </c>
      <c r="O5415" s="48"/>
      <c r="P5415" s="48"/>
    </row>
    <row r="5416" spans="1:16">
      <c r="A5416" s="11" t="e">
        <f t="shared" si="84"/>
        <v>#N/A</v>
      </c>
      <c r="B5416" s="11" t="e">
        <f>VLOOKUP(C5416,'Summation Index'!$A$2:$B$9956,2,FALSE)</f>
        <v>#N/A</v>
      </c>
      <c r="O5416" s="48"/>
      <c r="P5416" s="48"/>
    </row>
    <row r="5417" spans="1:16">
      <c r="A5417" s="11" t="e">
        <f t="shared" si="84"/>
        <v>#N/A</v>
      </c>
      <c r="B5417" s="11" t="e">
        <f>VLOOKUP(C5417,'Summation Index'!$A$2:$B$9956,2,FALSE)</f>
        <v>#N/A</v>
      </c>
      <c r="O5417" s="48"/>
      <c r="P5417" s="48"/>
    </row>
    <row r="5418" spans="1:16">
      <c r="A5418" s="11" t="e">
        <f t="shared" si="84"/>
        <v>#N/A</v>
      </c>
      <c r="B5418" s="11" t="e">
        <f>VLOOKUP(C5418,'Summation Index'!$A$2:$B$9956,2,FALSE)</f>
        <v>#N/A</v>
      </c>
      <c r="O5418" s="48"/>
      <c r="P5418" s="48"/>
    </row>
    <row r="5419" spans="1:16">
      <c r="A5419" s="11" t="e">
        <f t="shared" si="84"/>
        <v>#N/A</v>
      </c>
      <c r="B5419" s="11" t="e">
        <f>VLOOKUP(C5419,'Summation Index'!$A$2:$B$9956,2,FALSE)</f>
        <v>#N/A</v>
      </c>
      <c r="O5419" s="48"/>
      <c r="P5419" s="48"/>
    </row>
    <row r="5420" spans="1:16">
      <c r="A5420" s="11" t="e">
        <f t="shared" si="84"/>
        <v>#N/A</v>
      </c>
      <c r="B5420" s="11" t="e">
        <f>VLOOKUP(C5420,'Summation Index'!$A$2:$B$9956,2,FALSE)</f>
        <v>#N/A</v>
      </c>
      <c r="O5420" s="48"/>
      <c r="P5420" s="48"/>
    </row>
    <row r="5421" spans="1:16">
      <c r="A5421" s="11" t="e">
        <f t="shared" si="84"/>
        <v>#N/A</v>
      </c>
      <c r="B5421" s="11" t="e">
        <f>VLOOKUP(C5421,'Summation Index'!$A$2:$B$9956,2,FALSE)</f>
        <v>#N/A</v>
      </c>
      <c r="O5421" s="48"/>
      <c r="P5421" s="48"/>
    </row>
    <row r="5422" spans="1:16">
      <c r="A5422" s="11" t="e">
        <f t="shared" si="84"/>
        <v>#N/A</v>
      </c>
      <c r="B5422" s="11" t="e">
        <f>VLOOKUP(C5422,'Summation Index'!$A$2:$B$9956,2,FALSE)</f>
        <v>#N/A</v>
      </c>
      <c r="O5422" s="48"/>
      <c r="P5422" s="48"/>
    </row>
    <row r="5423" spans="1:16">
      <c r="A5423" s="11" t="e">
        <f t="shared" si="84"/>
        <v>#N/A</v>
      </c>
      <c r="B5423" s="11" t="e">
        <f>VLOOKUP(C5423,'Summation Index'!$A$2:$B$9956,2,FALSE)</f>
        <v>#N/A</v>
      </c>
      <c r="O5423" s="48"/>
      <c r="P5423" s="48"/>
    </row>
    <row r="5424" spans="1:16">
      <c r="A5424" s="11" t="e">
        <f t="shared" si="84"/>
        <v>#N/A</v>
      </c>
      <c r="B5424" s="11" t="e">
        <f>VLOOKUP(C5424,'Summation Index'!$A$2:$B$9956,2,FALSE)</f>
        <v>#N/A</v>
      </c>
      <c r="O5424" s="48"/>
      <c r="P5424" s="48"/>
    </row>
    <row r="5425" spans="1:16">
      <c r="A5425" s="11" t="e">
        <f t="shared" si="84"/>
        <v>#N/A</v>
      </c>
      <c r="B5425" s="11" t="e">
        <f>VLOOKUP(C5425,'Summation Index'!$A$2:$B$9956,2,FALSE)</f>
        <v>#N/A</v>
      </c>
      <c r="O5425" s="48"/>
      <c r="P5425" s="48"/>
    </row>
    <row r="5426" spans="1:16">
      <c r="A5426" s="11" t="e">
        <f t="shared" si="84"/>
        <v>#N/A</v>
      </c>
      <c r="B5426" s="11" t="e">
        <f>VLOOKUP(C5426,'Summation Index'!$A$2:$B$9956,2,FALSE)</f>
        <v>#N/A</v>
      </c>
      <c r="O5426" s="48"/>
      <c r="P5426" s="48"/>
    </row>
    <row r="5427" spans="1:16">
      <c r="A5427" s="11" t="e">
        <f t="shared" si="84"/>
        <v>#N/A</v>
      </c>
      <c r="B5427" s="11" t="e">
        <f>VLOOKUP(C5427,'Summation Index'!$A$2:$B$9956,2,FALSE)</f>
        <v>#N/A</v>
      </c>
      <c r="O5427" s="48"/>
      <c r="P5427" s="48"/>
    </row>
    <row r="5428" spans="1:16">
      <c r="A5428" s="11" t="e">
        <f t="shared" si="84"/>
        <v>#N/A</v>
      </c>
      <c r="B5428" s="11" t="e">
        <f>VLOOKUP(C5428,'Summation Index'!$A$2:$B$9956,2,FALSE)</f>
        <v>#N/A</v>
      </c>
      <c r="O5428" s="48"/>
      <c r="P5428" s="48"/>
    </row>
    <row r="5429" spans="1:16">
      <c r="A5429" s="11" t="e">
        <f t="shared" si="84"/>
        <v>#N/A</v>
      </c>
      <c r="B5429" s="11" t="e">
        <f>VLOOKUP(C5429,'Summation Index'!$A$2:$B$9956,2,FALSE)</f>
        <v>#N/A</v>
      </c>
      <c r="O5429" s="48"/>
      <c r="P5429" s="48"/>
    </row>
    <row r="5430" spans="1:16">
      <c r="A5430" s="11" t="e">
        <f t="shared" si="84"/>
        <v>#N/A</v>
      </c>
      <c r="B5430" s="11" t="e">
        <f>VLOOKUP(C5430,'Summation Index'!$A$2:$B$9956,2,FALSE)</f>
        <v>#N/A</v>
      </c>
      <c r="O5430" s="48"/>
      <c r="P5430" s="48"/>
    </row>
    <row r="5431" spans="1:16">
      <c r="A5431" s="11" t="e">
        <f t="shared" si="84"/>
        <v>#N/A</v>
      </c>
      <c r="B5431" s="11" t="e">
        <f>VLOOKUP(C5431,'Summation Index'!$A$2:$B$9956,2,FALSE)</f>
        <v>#N/A</v>
      </c>
      <c r="O5431" s="48"/>
      <c r="P5431" s="48"/>
    </row>
    <row r="5432" spans="1:16">
      <c r="A5432" s="11" t="e">
        <f t="shared" si="84"/>
        <v>#N/A</v>
      </c>
      <c r="B5432" s="11" t="e">
        <f>VLOOKUP(C5432,'Summation Index'!$A$2:$B$9956,2,FALSE)</f>
        <v>#N/A</v>
      </c>
      <c r="O5432" s="48"/>
      <c r="P5432" s="48"/>
    </row>
    <row r="5433" spans="1:16">
      <c r="A5433" s="11" t="e">
        <f t="shared" si="84"/>
        <v>#N/A</v>
      </c>
      <c r="B5433" s="11" t="e">
        <f>VLOOKUP(C5433,'Summation Index'!$A$2:$B$9956,2,FALSE)</f>
        <v>#N/A</v>
      </c>
      <c r="O5433" s="48"/>
      <c r="P5433" s="48"/>
    </row>
    <row r="5434" spans="1:16">
      <c r="A5434" s="11" t="e">
        <f t="shared" si="84"/>
        <v>#N/A</v>
      </c>
      <c r="B5434" s="11" t="e">
        <f>VLOOKUP(C5434,'Summation Index'!$A$2:$B$9956,2,FALSE)</f>
        <v>#N/A</v>
      </c>
      <c r="O5434" s="48"/>
      <c r="P5434" s="48"/>
    </row>
    <row r="5435" spans="1:16">
      <c r="A5435" s="11" t="e">
        <f t="shared" si="84"/>
        <v>#N/A</v>
      </c>
      <c r="B5435" s="11" t="e">
        <f>VLOOKUP(C5435,'Summation Index'!$A$2:$B$9956,2,FALSE)</f>
        <v>#N/A</v>
      </c>
      <c r="O5435" s="48"/>
      <c r="P5435" s="48"/>
    </row>
    <row r="5436" spans="1:16">
      <c r="A5436" s="11" t="e">
        <f t="shared" si="84"/>
        <v>#N/A</v>
      </c>
      <c r="B5436" s="11" t="e">
        <f>VLOOKUP(C5436,'Summation Index'!$A$2:$B$9956,2,FALSE)</f>
        <v>#N/A</v>
      </c>
      <c r="O5436" s="48"/>
      <c r="P5436" s="48"/>
    </row>
    <row r="5437" spans="1:16">
      <c r="A5437" s="11" t="e">
        <f t="shared" si="84"/>
        <v>#N/A</v>
      </c>
      <c r="B5437" s="11" t="e">
        <f>VLOOKUP(C5437,'Summation Index'!$A$2:$B$9956,2,FALSE)</f>
        <v>#N/A</v>
      </c>
      <c r="O5437" s="48"/>
      <c r="P5437" s="48"/>
    </row>
    <row r="5438" spans="1:16">
      <c r="A5438" s="11" t="e">
        <f t="shared" si="84"/>
        <v>#N/A</v>
      </c>
      <c r="B5438" s="11" t="e">
        <f>VLOOKUP(C5438,'Summation Index'!$A$2:$B$9956,2,FALSE)</f>
        <v>#N/A</v>
      </c>
      <c r="O5438" s="48"/>
      <c r="P5438" s="48"/>
    </row>
    <row r="5439" spans="1:16">
      <c r="A5439" s="11" t="e">
        <f t="shared" si="84"/>
        <v>#N/A</v>
      </c>
      <c r="B5439" s="11" t="e">
        <f>VLOOKUP(C5439,'Summation Index'!$A$2:$B$9956,2,FALSE)</f>
        <v>#N/A</v>
      </c>
      <c r="O5439" s="48"/>
      <c r="P5439" s="48"/>
    </row>
    <row r="5440" spans="1:16">
      <c r="A5440" s="11" t="e">
        <f t="shared" si="84"/>
        <v>#N/A</v>
      </c>
      <c r="B5440" s="11" t="e">
        <f>VLOOKUP(C5440,'Summation Index'!$A$2:$B$9956,2,FALSE)</f>
        <v>#N/A</v>
      </c>
      <c r="O5440" s="48"/>
      <c r="P5440" s="48"/>
    </row>
    <row r="5441" spans="1:16">
      <c r="A5441" s="11" t="e">
        <f t="shared" si="84"/>
        <v>#N/A</v>
      </c>
      <c r="B5441" s="11" t="e">
        <f>VLOOKUP(C5441,'Summation Index'!$A$2:$B$9956,2,FALSE)</f>
        <v>#N/A</v>
      </c>
      <c r="O5441" s="48"/>
      <c r="P5441" s="48"/>
    </row>
    <row r="5442" spans="1:16">
      <c r="A5442" s="11" t="e">
        <f t="shared" si="84"/>
        <v>#N/A</v>
      </c>
      <c r="B5442" s="11" t="e">
        <f>VLOOKUP(C5442,'Summation Index'!$A$2:$B$9956,2,FALSE)</f>
        <v>#N/A</v>
      </c>
      <c r="O5442" s="48"/>
      <c r="P5442" s="48"/>
    </row>
    <row r="5443" spans="1:16">
      <c r="A5443" s="11" t="e">
        <f t="shared" si="84"/>
        <v>#N/A</v>
      </c>
      <c r="B5443" s="11" t="e">
        <f>VLOOKUP(C5443,'Summation Index'!$A$2:$B$9956,2,FALSE)</f>
        <v>#N/A</v>
      </c>
      <c r="O5443" s="48"/>
      <c r="P5443" s="48"/>
    </row>
    <row r="5444" spans="1:16">
      <c r="A5444" s="11" t="e">
        <f t="shared" si="84"/>
        <v>#N/A</v>
      </c>
      <c r="B5444" s="11" t="e">
        <f>VLOOKUP(C5444,'Summation Index'!$A$2:$B$9956,2,FALSE)</f>
        <v>#N/A</v>
      </c>
      <c r="O5444" s="48"/>
      <c r="P5444" s="48"/>
    </row>
    <row r="5445" spans="1:16">
      <c r="A5445" s="11" t="e">
        <f t="shared" si="84"/>
        <v>#N/A</v>
      </c>
      <c r="B5445" s="11" t="e">
        <f>VLOOKUP(C5445,'Summation Index'!$A$2:$B$9956,2,FALSE)</f>
        <v>#N/A</v>
      </c>
      <c r="O5445" s="48"/>
      <c r="P5445" s="48"/>
    </row>
    <row r="5446" spans="1:16">
      <c r="A5446" s="11" t="e">
        <f t="shared" si="84"/>
        <v>#N/A</v>
      </c>
      <c r="B5446" s="11" t="e">
        <f>VLOOKUP(C5446,'Summation Index'!$A$2:$B$9956,2,FALSE)</f>
        <v>#N/A</v>
      </c>
      <c r="O5446" s="48"/>
      <c r="P5446" s="48"/>
    </row>
    <row r="5447" spans="1:16">
      <c r="A5447" s="11" t="e">
        <f t="shared" si="84"/>
        <v>#N/A</v>
      </c>
      <c r="B5447" s="11" t="e">
        <f>VLOOKUP(C5447,'Summation Index'!$A$2:$B$9956,2,FALSE)</f>
        <v>#N/A</v>
      </c>
      <c r="O5447" s="48"/>
      <c r="P5447" s="48"/>
    </row>
    <row r="5448" spans="1:16">
      <c r="A5448" s="11" t="e">
        <f t="shared" si="84"/>
        <v>#N/A</v>
      </c>
      <c r="B5448" s="11" t="e">
        <f>VLOOKUP(C5448,'Summation Index'!$A$2:$B$9956,2,FALSE)</f>
        <v>#N/A</v>
      </c>
      <c r="O5448" s="48"/>
      <c r="P5448" s="48"/>
    </row>
    <row r="5449" spans="1:16">
      <c r="A5449" s="11" t="e">
        <f t="shared" si="84"/>
        <v>#N/A</v>
      </c>
      <c r="B5449" s="11" t="e">
        <f>VLOOKUP(C5449,'Summation Index'!$A$2:$B$9956,2,FALSE)</f>
        <v>#N/A</v>
      </c>
      <c r="O5449" s="48"/>
      <c r="P5449" s="48"/>
    </row>
    <row r="5450" spans="1:16">
      <c r="A5450" s="11" t="e">
        <f t="shared" si="84"/>
        <v>#N/A</v>
      </c>
      <c r="B5450" s="11" t="e">
        <f>VLOOKUP(C5450,'Summation Index'!$A$2:$B$9956,2,FALSE)</f>
        <v>#N/A</v>
      </c>
      <c r="O5450" s="48"/>
      <c r="P5450" s="48"/>
    </row>
    <row r="5451" spans="1:16">
      <c r="A5451" s="11" t="e">
        <f t="shared" si="84"/>
        <v>#N/A</v>
      </c>
      <c r="B5451" s="11" t="e">
        <f>VLOOKUP(C5451,'Summation Index'!$A$2:$B$9956,2,FALSE)</f>
        <v>#N/A</v>
      </c>
      <c r="O5451" s="48"/>
      <c r="P5451" s="48"/>
    </row>
    <row r="5452" spans="1:16">
      <c r="A5452" s="11" t="e">
        <f t="shared" si="84"/>
        <v>#N/A</v>
      </c>
      <c r="B5452" s="11" t="e">
        <f>VLOOKUP(C5452,'Summation Index'!$A$2:$B$9956,2,FALSE)</f>
        <v>#N/A</v>
      </c>
      <c r="O5452" s="48"/>
      <c r="P5452" s="48"/>
    </row>
    <row r="5453" spans="1:16">
      <c r="A5453" s="11" t="e">
        <f t="shared" si="84"/>
        <v>#N/A</v>
      </c>
      <c r="B5453" s="11" t="e">
        <f>VLOOKUP(C5453,'Summation Index'!$A$2:$B$9956,2,FALSE)</f>
        <v>#N/A</v>
      </c>
      <c r="O5453" s="48"/>
      <c r="P5453" s="48"/>
    </row>
    <row r="5454" spans="1:16">
      <c r="A5454" s="11" t="e">
        <f t="shared" si="84"/>
        <v>#N/A</v>
      </c>
      <c r="B5454" s="11" t="e">
        <f>VLOOKUP(C5454,'Summation Index'!$A$2:$B$9956,2,FALSE)</f>
        <v>#N/A</v>
      </c>
      <c r="O5454" s="48"/>
      <c r="P5454" s="48"/>
    </row>
    <row r="5455" spans="1:16">
      <c r="A5455" s="11" t="e">
        <f t="shared" ref="A5455:A5518" si="85">B5455&amp;"&amp;"&amp;F5455</f>
        <v>#N/A</v>
      </c>
      <c r="B5455" s="11" t="e">
        <f>VLOOKUP(C5455,'Summation Index'!$A$2:$B$9956,2,FALSE)</f>
        <v>#N/A</v>
      </c>
      <c r="O5455" s="48"/>
      <c r="P5455" s="48"/>
    </row>
    <row r="5456" spans="1:16">
      <c r="A5456" s="11" t="e">
        <f t="shared" si="85"/>
        <v>#N/A</v>
      </c>
      <c r="B5456" s="11" t="e">
        <f>VLOOKUP(C5456,'Summation Index'!$A$2:$B$9956,2,FALSE)</f>
        <v>#N/A</v>
      </c>
      <c r="O5456" s="48"/>
      <c r="P5456" s="48"/>
    </row>
    <row r="5457" spans="1:16">
      <c r="A5457" s="11" t="e">
        <f t="shared" si="85"/>
        <v>#N/A</v>
      </c>
      <c r="B5457" s="11" t="e">
        <f>VLOOKUP(C5457,'Summation Index'!$A$2:$B$9956,2,FALSE)</f>
        <v>#N/A</v>
      </c>
      <c r="O5457" s="48"/>
      <c r="P5457" s="48"/>
    </row>
    <row r="5458" spans="1:16">
      <c r="A5458" s="11" t="e">
        <f t="shared" si="85"/>
        <v>#N/A</v>
      </c>
      <c r="B5458" s="11" t="e">
        <f>VLOOKUP(C5458,'Summation Index'!$A$2:$B$9956,2,FALSE)</f>
        <v>#N/A</v>
      </c>
      <c r="O5458" s="48"/>
      <c r="P5458" s="48"/>
    </row>
    <row r="5459" spans="1:16">
      <c r="A5459" s="11" t="e">
        <f t="shared" si="85"/>
        <v>#N/A</v>
      </c>
      <c r="B5459" s="11" t="e">
        <f>VLOOKUP(C5459,'Summation Index'!$A$2:$B$9956,2,FALSE)</f>
        <v>#N/A</v>
      </c>
      <c r="O5459" s="48"/>
      <c r="P5459" s="48"/>
    </row>
    <row r="5460" spans="1:16">
      <c r="A5460" s="11" t="e">
        <f t="shared" si="85"/>
        <v>#N/A</v>
      </c>
      <c r="B5460" s="11" t="e">
        <f>VLOOKUP(C5460,'Summation Index'!$A$2:$B$9956,2,FALSE)</f>
        <v>#N/A</v>
      </c>
      <c r="O5460" s="48"/>
      <c r="P5460" s="48"/>
    </row>
    <row r="5461" spans="1:16">
      <c r="A5461" s="11" t="e">
        <f t="shared" si="85"/>
        <v>#N/A</v>
      </c>
      <c r="B5461" s="11" t="e">
        <f>VLOOKUP(C5461,'Summation Index'!$A$2:$B$9956,2,FALSE)</f>
        <v>#N/A</v>
      </c>
      <c r="O5461" s="48"/>
      <c r="P5461" s="48"/>
    </row>
    <row r="5462" spans="1:16">
      <c r="A5462" s="11" t="e">
        <f t="shared" si="85"/>
        <v>#N/A</v>
      </c>
      <c r="B5462" s="11" t="e">
        <f>VLOOKUP(C5462,'Summation Index'!$A$2:$B$9956,2,FALSE)</f>
        <v>#N/A</v>
      </c>
      <c r="O5462" s="48"/>
      <c r="P5462" s="48"/>
    </row>
    <row r="5463" spans="1:16">
      <c r="A5463" s="11" t="e">
        <f t="shared" si="85"/>
        <v>#N/A</v>
      </c>
      <c r="B5463" s="11" t="e">
        <f>VLOOKUP(C5463,'Summation Index'!$A$2:$B$9956,2,FALSE)</f>
        <v>#N/A</v>
      </c>
      <c r="O5463" s="48"/>
      <c r="P5463" s="48"/>
    </row>
    <row r="5464" spans="1:16">
      <c r="A5464" s="11" t="e">
        <f t="shared" si="85"/>
        <v>#N/A</v>
      </c>
      <c r="B5464" s="11" t="e">
        <f>VLOOKUP(C5464,'Summation Index'!$A$2:$B$9956,2,FALSE)</f>
        <v>#N/A</v>
      </c>
      <c r="O5464" s="48"/>
      <c r="P5464" s="48"/>
    </row>
    <row r="5465" spans="1:16">
      <c r="A5465" s="11" t="e">
        <f t="shared" si="85"/>
        <v>#N/A</v>
      </c>
      <c r="B5465" s="11" t="e">
        <f>VLOOKUP(C5465,'Summation Index'!$A$2:$B$9956,2,FALSE)</f>
        <v>#N/A</v>
      </c>
      <c r="O5465" s="48"/>
      <c r="P5465" s="48"/>
    </row>
    <row r="5466" spans="1:16">
      <c r="A5466" s="11" t="e">
        <f t="shared" si="85"/>
        <v>#N/A</v>
      </c>
      <c r="B5466" s="11" t="e">
        <f>VLOOKUP(C5466,'Summation Index'!$A$2:$B$9956,2,FALSE)</f>
        <v>#N/A</v>
      </c>
      <c r="O5466" s="48"/>
      <c r="P5466" s="48"/>
    </row>
    <row r="5467" spans="1:16">
      <c r="A5467" s="11" t="e">
        <f t="shared" si="85"/>
        <v>#N/A</v>
      </c>
      <c r="B5467" s="11" t="e">
        <f>VLOOKUP(C5467,'Summation Index'!$A$2:$B$9956,2,FALSE)</f>
        <v>#N/A</v>
      </c>
      <c r="O5467" s="48"/>
      <c r="P5467" s="48"/>
    </row>
    <row r="5468" spans="1:16">
      <c r="A5468" s="11" t="e">
        <f t="shared" si="85"/>
        <v>#N/A</v>
      </c>
      <c r="B5468" s="11" t="e">
        <f>VLOOKUP(C5468,'Summation Index'!$A$2:$B$9956,2,FALSE)</f>
        <v>#N/A</v>
      </c>
      <c r="O5468" s="48"/>
      <c r="P5468" s="48"/>
    </row>
    <row r="5469" spans="1:16">
      <c r="A5469" s="11" t="e">
        <f t="shared" si="85"/>
        <v>#N/A</v>
      </c>
      <c r="B5469" s="11" t="e">
        <f>VLOOKUP(C5469,'Summation Index'!$A$2:$B$9956,2,FALSE)</f>
        <v>#N/A</v>
      </c>
      <c r="O5469" s="48"/>
      <c r="P5469" s="48"/>
    </row>
    <row r="5470" spans="1:16">
      <c r="A5470" s="11" t="e">
        <f t="shared" si="85"/>
        <v>#N/A</v>
      </c>
      <c r="B5470" s="11" t="e">
        <f>VLOOKUP(C5470,'Summation Index'!$A$2:$B$9956,2,FALSE)</f>
        <v>#N/A</v>
      </c>
      <c r="O5470" s="48"/>
      <c r="P5470" s="48"/>
    </row>
    <row r="5471" spans="1:16">
      <c r="A5471" s="11" t="e">
        <f t="shared" si="85"/>
        <v>#N/A</v>
      </c>
      <c r="B5471" s="11" t="e">
        <f>VLOOKUP(C5471,'Summation Index'!$A$2:$B$9956,2,FALSE)</f>
        <v>#N/A</v>
      </c>
      <c r="O5471" s="48"/>
      <c r="P5471" s="48"/>
    </row>
    <row r="5472" spans="1:16">
      <c r="A5472" s="11" t="e">
        <f t="shared" si="85"/>
        <v>#N/A</v>
      </c>
      <c r="B5472" s="11" t="e">
        <f>VLOOKUP(C5472,'Summation Index'!$A$2:$B$9956,2,FALSE)</f>
        <v>#N/A</v>
      </c>
      <c r="O5472" s="48"/>
      <c r="P5472" s="48"/>
    </row>
    <row r="5473" spans="1:16">
      <c r="A5473" s="11" t="e">
        <f t="shared" si="85"/>
        <v>#N/A</v>
      </c>
      <c r="B5473" s="11" t="e">
        <f>VLOOKUP(C5473,'Summation Index'!$A$2:$B$9956,2,FALSE)</f>
        <v>#N/A</v>
      </c>
      <c r="O5473" s="48"/>
      <c r="P5473" s="48"/>
    </row>
    <row r="5474" spans="1:16">
      <c r="A5474" s="11" t="e">
        <f t="shared" si="85"/>
        <v>#N/A</v>
      </c>
      <c r="B5474" s="11" t="e">
        <f>VLOOKUP(C5474,'Summation Index'!$A$2:$B$9956,2,FALSE)</f>
        <v>#N/A</v>
      </c>
      <c r="O5474" s="48"/>
      <c r="P5474" s="48"/>
    </row>
    <row r="5475" spans="1:16">
      <c r="A5475" s="11" t="e">
        <f t="shared" si="85"/>
        <v>#N/A</v>
      </c>
      <c r="B5475" s="11" t="e">
        <f>VLOOKUP(C5475,'Summation Index'!$A$2:$B$9956,2,FALSE)</f>
        <v>#N/A</v>
      </c>
      <c r="O5475" s="48"/>
      <c r="P5475" s="48"/>
    </row>
    <row r="5476" spans="1:16">
      <c r="A5476" s="11" t="e">
        <f t="shared" si="85"/>
        <v>#N/A</v>
      </c>
      <c r="B5476" s="11" t="e">
        <f>VLOOKUP(C5476,'Summation Index'!$A$2:$B$9956,2,FALSE)</f>
        <v>#N/A</v>
      </c>
      <c r="O5476" s="48"/>
      <c r="P5476" s="48"/>
    </row>
    <row r="5477" spans="1:16">
      <c r="A5477" s="11" t="e">
        <f t="shared" si="85"/>
        <v>#N/A</v>
      </c>
      <c r="B5477" s="11" t="e">
        <f>VLOOKUP(C5477,'Summation Index'!$A$2:$B$9956,2,FALSE)</f>
        <v>#N/A</v>
      </c>
      <c r="O5477" s="48"/>
      <c r="P5477" s="48"/>
    </row>
    <row r="5478" spans="1:16">
      <c r="A5478" s="11" t="e">
        <f t="shared" si="85"/>
        <v>#N/A</v>
      </c>
      <c r="B5478" s="11" t="e">
        <f>VLOOKUP(C5478,'Summation Index'!$A$2:$B$9956,2,FALSE)</f>
        <v>#N/A</v>
      </c>
      <c r="O5478" s="48"/>
      <c r="P5478" s="48"/>
    </row>
    <row r="5479" spans="1:16">
      <c r="A5479" s="11" t="e">
        <f t="shared" si="85"/>
        <v>#N/A</v>
      </c>
      <c r="B5479" s="11" t="e">
        <f>VLOOKUP(C5479,'Summation Index'!$A$2:$B$9956,2,FALSE)</f>
        <v>#N/A</v>
      </c>
      <c r="O5479" s="48"/>
      <c r="P5479" s="48"/>
    </row>
    <row r="5480" spans="1:16">
      <c r="A5480" s="11" t="e">
        <f t="shared" si="85"/>
        <v>#N/A</v>
      </c>
      <c r="B5480" s="11" t="e">
        <f>VLOOKUP(C5480,'Summation Index'!$A$2:$B$9956,2,FALSE)</f>
        <v>#N/A</v>
      </c>
      <c r="O5480" s="48"/>
      <c r="P5480" s="48"/>
    </row>
    <row r="5481" spans="1:16">
      <c r="A5481" s="11" t="e">
        <f t="shared" si="85"/>
        <v>#N/A</v>
      </c>
      <c r="B5481" s="11" t="e">
        <f>VLOOKUP(C5481,'Summation Index'!$A$2:$B$9956,2,FALSE)</f>
        <v>#N/A</v>
      </c>
      <c r="O5481" s="48"/>
      <c r="P5481" s="48"/>
    </row>
    <row r="5482" spans="1:16">
      <c r="A5482" s="11" t="e">
        <f t="shared" si="85"/>
        <v>#N/A</v>
      </c>
      <c r="B5482" s="11" t="e">
        <f>VLOOKUP(C5482,'Summation Index'!$A$2:$B$9956,2,FALSE)</f>
        <v>#N/A</v>
      </c>
      <c r="O5482" s="48"/>
      <c r="P5482" s="48"/>
    </row>
    <row r="5483" spans="1:16">
      <c r="A5483" s="11" t="e">
        <f t="shared" si="85"/>
        <v>#N/A</v>
      </c>
      <c r="B5483" s="11" t="e">
        <f>VLOOKUP(C5483,'Summation Index'!$A$2:$B$9956,2,FALSE)</f>
        <v>#N/A</v>
      </c>
      <c r="O5483" s="48"/>
      <c r="P5483" s="48"/>
    </row>
    <row r="5484" spans="1:16">
      <c r="A5484" s="11" t="e">
        <f t="shared" si="85"/>
        <v>#N/A</v>
      </c>
      <c r="B5484" s="11" t="e">
        <f>VLOOKUP(C5484,'Summation Index'!$A$2:$B$9956,2,FALSE)</f>
        <v>#N/A</v>
      </c>
      <c r="O5484" s="48"/>
      <c r="P5484" s="48"/>
    </row>
    <row r="5485" spans="1:16">
      <c r="A5485" s="11" t="e">
        <f t="shared" si="85"/>
        <v>#N/A</v>
      </c>
      <c r="B5485" s="11" t="e">
        <f>VLOOKUP(C5485,'Summation Index'!$A$2:$B$9956,2,FALSE)</f>
        <v>#N/A</v>
      </c>
      <c r="O5485" s="48"/>
      <c r="P5485" s="48"/>
    </row>
    <row r="5486" spans="1:16">
      <c r="A5486" s="11" t="e">
        <f t="shared" si="85"/>
        <v>#N/A</v>
      </c>
      <c r="B5486" s="11" t="e">
        <f>VLOOKUP(C5486,'Summation Index'!$A$2:$B$9956,2,FALSE)</f>
        <v>#N/A</v>
      </c>
      <c r="O5486" s="48"/>
      <c r="P5486" s="48"/>
    </row>
    <row r="5487" spans="1:16">
      <c r="A5487" s="11" t="e">
        <f t="shared" si="85"/>
        <v>#N/A</v>
      </c>
      <c r="B5487" s="11" t="e">
        <f>VLOOKUP(C5487,'Summation Index'!$A$2:$B$9956,2,FALSE)</f>
        <v>#N/A</v>
      </c>
      <c r="O5487" s="48"/>
      <c r="P5487" s="48"/>
    </row>
    <row r="5488" spans="1:16">
      <c r="A5488" s="11" t="e">
        <f t="shared" si="85"/>
        <v>#N/A</v>
      </c>
      <c r="B5488" s="11" t="e">
        <f>VLOOKUP(C5488,'Summation Index'!$A$2:$B$9956,2,FALSE)</f>
        <v>#N/A</v>
      </c>
      <c r="O5488" s="48"/>
      <c r="P5488" s="48"/>
    </row>
    <row r="5489" spans="1:16">
      <c r="A5489" s="11" t="e">
        <f t="shared" si="85"/>
        <v>#N/A</v>
      </c>
      <c r="B5489" s="11" t="e">
        <f>VLOOKUP(C5489,'Summation Index'!$A$2:$B$9956,2,FALSE)</f>
        <v>#N/A</v>
      </c>
      <c r="O5489" s="48"/>
      <c r="P5489" s="48"/>
    </row>
    <row r="5490" spans="1:16">
      <c r="A5490" s="11" t="e">
        <f t="shared" si="85"/>
        <v>#N/A</v>
      </c>
      <c r="B5490" s="11" t="e">
        <f>VLOOKUP(C5490,'Summation Index'!$A$2:$B$9956,2,FALSE)</f>
        <v>#N/A</v>
      </c>
      <c r="O5490" s="48"/>
      <c r="P5490" s="48"/>
    </row>
    <row r="5491" spans="1:16">
      <c r="A5491" s="11" t="e">
        <f t="shared" si="85"/>
        <v>#N/A</v>
      </c>
      <c r="B5491" s="11" t="e">
        <f>VLOOKUP(C5491,'Summation Index'!$A$2:$B$9956,2,FALSE)</f>
        <v>#N/A</v>
      </c>
      <c r="O5491" s="48"/>
      <c r="P5491" s="48"/>
    </row>
    <row r="5492" spans="1:16">
      <c r="A5492" s="11" t="e">
        <f t="shared" si="85"/>
        <v>#N/A</v>
      </c>
      <c r="B5492" s="11" t="e">
        <f>VLOOKUP(C5492,'Summation Index'!$A$2:$B$9956,2,FALSE)</f>
        <v>#N/A</v>
      </c>
      <c r="O5492" s="48"/>
      <c r="P5492" s="48"/>
    </row>
    <row r="5493" spans="1:16">
      <c r="A5493" s="11" t="e">
        <f t="shared" si="85"/>
        <v>#N/A</v>
      </c>
      <c r="B5493" s="11" t="e">
        <f>VLOOKUP(C5493,'Summation Index'!$A$2:$B$9956,2,FALSE)</f>
        <v>#N/A</v>
      </c>
      <c r="O5493" s="48"/>
      <c r="P5493" s="48"/>
    </row>
    <row r="5494" spans="1:16">
      <c r="A5494" s="11" t="e">
        <f t="shared" si="85"/>
        <v>#N/A</v>
      </c>
      <c r="B5494" s="11" t="e">
        <f>VLOOKUP(C5494,'Summation Index'!$A$2:$B$9956,2,FALSE)</f>
        <v>#N/A</v>
      </c>
      <c r="O5494" s="48"/>
      <c r="P5494" s="48"/>
    </row>
    <row r="5495" spans="1:16">
      <c r="A5495" s="11" t="e">
        <f t="shared" si="85"/>
        <v>#N/A</v>
      </c>
      <c r="B5495" s="11" t="e">
        <f>VLOOKUP(C5495,'Summation Index'!$A$2:$B$9956,2,FALSE)</f>
        <v>#N/A</v>
      </c>
      <c r="O5495" s="48"/>
      <c r="P5495" s="48"/>
    </row>
    <row r="5496" spans="1:16">
      <c r="A5496" s="11" t="e">
        <f t="shared" si="85"/>
        <v>#N/A</v>
      </c>
      <c r="B5496" s="11" t="e">
        <f>VLOOKUP(C5496,'Summation Index'!$A$2:$B$9956,2,FALSE)</f>
        <v>#N/A</v>
      </c>
      <c r="O5496" s="48"/>
      <c r="P5496" s="48"/>
    </row>
    <row r="5497" spans="1:16">
      <c r="A5497" s="11" t="e">
        <f t="shared" si="85"/>
        <v>#N/A</v>
      </c>
      <c r="B5497" s="11" t="e">
        <f>VLOOKUP(C5497,'Summation Index'!$A$2:$B$9956,2,FALSE)</f>
        <v>#N/A</v>
      </c>
      <c r="O5497" s="48"/>
      <c r="P5497" s="48"/>
    </row>
    <row r="5498" spans="1:16">
      <c r="A5498" s="11" t="e">
        <f t="shared" si="85"/>
        <v>#N/A</v>
      </c>
      <c r="B5498" s="11" t="e">
        <f>VLOOKUP(C5498,'Summation Index'!$A$2:$B$9956,2,FALSE)</f>
        <v>#N/A</v>
      </c>
      <c r="O5498" s="48"/>
      <c r="P5498" s="48"/>
    </row>
    <row r="5499" spans="1:16">
      <c r="A5499" s="11" t="e">
        <f t="shared" si="85"/>
        <v>#N/A</v>
      </c>
      <c r="B5499" s="11" t="e">
        <f>VLOOKUP(C5499,'Summation Index'!$A$2:$B$9956,2,FALSE)</f>
        <v>#N/A</v>
      </c>
      <c r="O5499" s="48"/>
      <c r="P5499" s="48"/>
    </row>
    <row r="5500" spans="1:16">
      <c r="A5500" s="11" t="e">
        <f t="shared" si="85"/>
        <v>#N/A</v>
      </c>
      <c r="B5500" s="11" t="e">
        <f>VLOOKUP(C5500,'Summation Index'!$A$2:$B$9956,2,FALSE)</f>
        <v>#N/A</v>
      </c>
      <c r="O5500" s="48"/>
      <c r="P5500" s="48"/>
    </row>
    <row r="5501" spans="1:16">
      <c r="A5501" s="11" t="e">
        <f t="shared" si="85"/>
        <v>#N/A</v>
      </c>
      <c r="B5501" s="11" t="e">
        <f>VLOOKUP(C5501,'Summation Index'!$A$2:$B$9956,2,FALSE)</f>
        <v>#N/A</v>
      </c>
      <c r="O5501" s="48"/>
      <c r="P5501" s="48"/>
    </row>
    <row r="5502" spans="1:16">
      <c r="A5502" s="11" t="e">
        <f t="shared" si="85"/>
        <v>#N/A</v>
      </c>
      <c r="B5502" s="11" t="e">
        <f>VLOOKUP(C5502,'Summation Index'!$A$2:$B$9956,2,FALSE)</f>
        <v>#N/A</v>
      </c>
      <c r="O5502" s="48"/>
      <c r="P5502" s="48"/>
    </row>
    <row r="5503" spans="1:16">
      <c r="A5503" s="11" t="e">
        <f t="shared" si="85"/>
        <v>#N/A</v>
      </c>
      <c r="B5503" s="11" t="e">
        <f>VLOOKUP(C5503,'Summation Index'!$A$2:$B$9956,2,FALSE)</f>
        <v>#N/A</v>
      </c>
      <c r="O5503" s="48"/>
      <c r="P5503" s="48"/>
    </row>
    <row r="5504" spans="1:16">
      <c r="A5504" s="11" t="e">
        <f t="shared" si="85"/>
        <v>#N/A</v>
      </c>
      <c r="B5504" s="11" t="e">
        <f>VLOOKUP(C5504,'Summation Index'!$A$2:$B$9956,2,FALSE)</f>
        <v>#N/A</v>
      </c>
      <c r="O5504" s="48"/>
      <c r="P5504" s="48"/>
    </row>
    <row r="5505" spans="1:16">
      <c r="A5505" s="11" t="e">
        <f t="shared" si="85"/>
        <v>#N/A</v>
      </c>
      <c r="B5505" s="11" t="e">
        <f>VLOOKUP(C5505,'Summation Index'!$A$2:$B$9956,2,FALSE)</f>
        <v>#N/A</v>
      </c>
      <c r="O5505" s="48"/>
      <c r="P5505" s="48"/>
    </row>
    <row r="5506" spans="1:16">
      <c r="A5506" s="11" t="e">
        <f t="shared" si="85"/>
        <v>#N/A</v>
      </c>
      <c r="B5506" s="11" t="e">
        <f>VLOOKUP(C5506,'Summation Index'!$A$2:$B$9956,2,FALSE)</f>
        <v>#N/A</v>
      </c>
      <c r="O5506" s="48"/>
      <c r="P5506" s="48"/>
    </row>
    <row r="5507" spans="1:16">
      <c r="A5507" s="11" t="e">
        <f t="shared" si="85"/>
        <v>#N/A</v>
      </c>
      <c r="B5507" s="11" t="e">
        <f>VLOOKUP(C5507,'Summation Index'!$A$2:$B$9956,2,FALSE)</f>
        <v>#N/A</v>
      </c>
      <c r="O5507" s="48"/>
      <c r="P5507" s="48"/>
    </row>
    <row r="5508" spans="1:16">
      <c r="A5508" s="11" t="e">
        <f t="shared" si="85"/>
        <v>#N/A</v>
      </c>
      <c r="B5508" s="11" t="e">
        <f>VLOOKUP(C5508,'Summation Index'!$A$2:$B$9956,2,FALSE)</f>
        <v>#N/A</v>
      </c>
      <c r="O5508" s="48"/>
      <c r="P5508" s="48"/>
    </row>
    <row r="5509" spans="1:16">
      <c r="A5509" s="11" t="e">
        <f t="shared" si="85"/>
        <v>#N/A</v>
      </c>
      <c r="B5509" s="11" t="e">
        <f>VLOOKUP(C5509,'Summation Index'!$A$2:$B$9956,2,FALSE)</f>
        <v>#N/A</v>
      </c>
      <c r="O5509" s="48"/>
      <c r="P5509" s="48"/>
    </row>
    <row r="5510" spans="1:16">
      <c r="A5510" s="11" t="e">
        <f t="shared" si="85"/>
        <v>#N/A</v>
      </c>
      <c r="B5510" s="11" t="e">
        <f>VLOOKUP(C5510,'Summation Index'!$A$2:$B$9956,2,FALSE)</f>
        <v>#N/A</v>
      </c>
      <c r="O5510" s="48"/>
      <c r="P5510" s="48"/>
    </row>
    <row r="5511" spans="1:16">
      <c r="A5511" s="11" t="e">
        <f t="shared" si="85"/>
        <v>#N/A</v>
      </c>
      <c r="B5511" s="11" t="e">
        <f>VLOOKUP(C5511,'Summation Index'!$A$2:$B$9956,2,FALSE)</f>
        <v>#N/A</v>
      </c>
      <c r="O5511" s="48"/>
      <c r="P5511" s="48"/>
    </row>
    <row r="5512" spans="1:16">
      <c r="A5512" s="11" t="e">
        <f t="shared" si="85"/>
        <v>#N/A</v>
      </c>
      <c r="B5512" s="11" t="e">
        <f>VLOOKUP(C5512,'Summation Index'!$A$2:$B$9956,2,FALSE)</f>
        <v>#N/A</v>
      </c>
      <c r="O5512" s="48"/>
      <c r="P5512" s="48"/>
    </row>
    <row r="5513" spans="1:16">
      <c r="A5513" s="11" t="e">
        <f t="shared" si="85"/>
        <v>#N/A</v>
      </c>
      <c r="B5513" s="11" t="e">
        <f>VLOOKUP(C5513,'Summation Index'!$A$2:$B$9956,2,FALSE)</f>
        <v>#N/A</v>
      </c>
      <c r="O5513" s="48"/>
      <c r="P5513" s="48"/>
    </row>
    <row r="5514" spans="1:16">
      <c r="A5514" s="11" t="e">
        <f t="shared" si="85"/>
        <v>#N/A</v>
      </c>
      <c r="B5514" s="11" t="e">
        <f>VLOOKUP(C5514,'Summation Index'!$A$2:$B$9956,2,FALSE)</f>
        <v>#N/A</v>
      </c>
      <c r="O5514" s="48"/>
      <c r="P5514" s="48"/>
    </row>
    <row r="5515" spans="1:16">
      <c r="A5515" s="11" t="e">
        <f t="shared" si="85"/>
        <v>#N/A</v>
      </c>
      <c r="B5515" s="11" t="e">
        <f>VLOOKUP(C5515,'Summation Index'!$A$2:$B$9956,2,FALSE)</f>
        <v>#N/A</v>
      </c>
      <c r="O5515" s="48"/>
      <c r="P5515" s="48"/>
    </row>
    <row r="5516" spans="1:16">
      <c r="A5516" s="11" t="e">
        <f t="shared" si="85"/>
        <v>#N/A</v>
      </c>
      <c r="B5516" s="11" t="e">
        <f>VLOOKUP(C5516,'Summation Index'!$A$2:$B$9956,2,FALSE)</f>
        <v>#N/A</v>
      </c>
      <c r="O5516" s="48"/>
      <c r="P5516" s="48"/>
    </row>
    <row r="5517" spans="1:16">
      <c r="A5517" s="11" t="e">
        <f t="shared" si="85"/>
        <v>#N/A</v>
      </c>
      <c r="B5517" s="11" t="e">
        <f>VLOOKUP(C5517,'Summation Index'!$A$2:$B$9956,2,FALSE)</f>
        <v>#N/A</v>
      </c>
      <c r="O5517" s="48"/>
      <c r="P5517" s="48"/>
    </row>
    <row r="5518" spans="1:16">
      <c r="A5518" s="11" t="e">
        <f t="shared" si="85"/>
        <v>#N/A</v>
      </c>
      <c r="B5518" s="11" t="e">
        <f>VLOOKUP(C5518,'Summation Index'!$A$2:$B$9956,2,FALSE)</f>
        <v>#N/A</v>
      </c>
      <c r="O5518" s="48"/>
      <c r="P5518" s="48"/>
    </row>
    <row r="5519" spans="1:16">
      <c r="A5519" s="11" t="e">
        <f t="shared" ref="A5519:A5582" si="86">B5519&amp;"&amp;"&amp;F5519</f>
        <v>#N/A</v>
      </c>
      <c r="B5519" s="11" t="e">
        <f>VLOOKUP(C5519,'Summation Index'!$A$2:$B$9956,2,FALSE)</f>
        <v>#N/A</v>
      </c>
      <c r="O5519" s="48"/>
      <c r="P5519" s="48"/>
    </row>
    <row r="5520" spans="1:16">
      <c r="A5520" s="11" t="e">
        <f t="shared" si="86"/>
        <v>#N/A</v>
      </c>
      <c r="B5520" s="11" t="e">
        <f>VLOOKUP(C5520,'Summation Index'!$A$2:$B$9956,2,FALSE)</f>
        <v>#N/A</v>
      </c>
      <c r="O5520" s="48"/>
      <c r="P5520" s="48"/>
    </row>
    <row r="5521" spans="1:16">
      <c r="A5521" s="11" t="e">
        <f t="shared" si="86"/>
        <v>#N/A</v>
      </c>
      <c r="B5521" s="11" t="e">
        <f>VLOOKUP(C5521,'Summation Index'!$A$2:$B$9956,2,FALSE)</f>
        <v>#N/A</v>
      </c>
      <c r="O5521" s="48"/>
      <c r="P5521" s="48"/>
    </row>
    <row r="5522" spans="1:16">
      <c r="A5522" s="11" t="e">
        <f t="shared" si="86"/>
        <v>#N/A</v>
      </c>
      <c r="B5522" s="11" t="e">
        <f>VLOOKUP(C5522,'Summation Index'!$A$2:$B$9956,2,FALSE)</f>
        <v>#N/A</v>
      </c>
      <c r="O5522" s="48"/>
      <c r="P5522" s="48"/>
    </row>
    <row r="5523" spans="1:16">
      <c r="A5523" s="11" t="e">
        <f t="shared" si="86"/>
        <v>#N/A</v>
      </c>
      <c r="B5523" s="11" t="e">
        <f>VLOOKUP(C5523,'Summation Index'!$A$2:$B$9956,2,FALSE)</f>
        <v>#N/A</v>
      </c>
      <c r="O5523" s="48"/>
      <c r="P5523" s="48"/>
    </row>
    <row r="5524" spans="1:16">
      <c r="A5524" s="11" t="e">
        <f t="shared" si="86"/>
        <v>#N/A</v>
      </c>
      <c r="B5524" s="11" t="e">
        <f>VLOOKUP(C5524,'Summation Index'!$A$2:$B$9956,2,FALSE)</f>
        <v>#N/A</v>
      </c>
      <c r="O5524" s="48"/>
      <c r="P5524" s="48"/>
    </row>
    <row r="5525" spans="1:16">
      <c r="A5525" s="11" t="e">
        <f t="shared" si="86"/>
        <v>#N/A</v>
      </c>
      <c r="B5525" s="11" t="e">
        <f>VLOOKUP(C5525,'Summation Index'!$A$2:$B$9956,2,FALSE)</f>
        <v>#N/A</v>
      </c>
      <c r="O5525" s="48"/>
      <c r="P5525" s="48"/>
    </row>
    <row r="5526" spans="1:16">
      <c r="A5526" s="11" t="e">
        <f t="shared" si="86"/>
        <v>#N/A</v>
      </c>
      <c r="B5526" s="11" t="e">
        <f>VLOOKUP(C5526,'Summation Index'!$A$2:$B$9956,2,FALSE)</f>
        <v>#N/A</v>
      </c>
      <c r="O5526" s="48"/>
      <c r="P5526" s="48"/>
    </row>
    <row r="5527" spans="1:16">
      <c r="A5527" s="11" t="e">
        <f t="shared" si="86"/>
        <v>#N/A</v>
      </c>
      <c r="B5527" s="11" t="e">
        <f>VLOOKUP(C5527,'Summation Index'!$A$2:$B$9956,2,FALSE)</f>
        <v>#N/A</v>
      </c>
      <c r="O5527" s="48"/>
      <c r="P5527" s="48"/>
    </row>
    <row r="5528" spans="1:16">
      <c r="A5528" s="11" t="e">
        <f t="shared" si="86"/>
        <v>#N/A</v>
      </c>
      <c r="B5528" s="11" t="e">
        <f>VLOOKUP(C5528,'Summation Index'!$A$2:$B$9956,2,FALSE)</f>
        <v>#N/A</v>
      </c>
      <c r="O5528" s="48"/>
      <c r="P5528" s="48"/>
    </row>
    <row r="5529" spans="1:16">
      <c r="A5529" s="11" t="e">
        <f t="shared" si="86"/>
        <v>#N/A</v>
      </c>
      <c r="B5529" s="11" t="e">
        <f>VLOOKUP(C5529,'Summation Index'!$A$2:$B$9956,2,FALSE)</f>
        <v>#N/A</v>
      </c>
      <c r="O5529" s="48"/>
      <c r="P5529" s="48"/>
    </row>
    <row r="5530" spans="1:16">
      <c r="A5530" s="11" t="e">
        <f t="shared" si="86"/>
        <v>#N/A</v>
      </c>
      <c r="B5530" s="11" t="e">
        <f>VLOOKUP(C5530,'Summation Index'!$A$2:$B$9956,2,FALSE)</f>
        <v>#N/A</v>
      </c>
      <c r="O5530" s="48"/>
      <c r="P5530" s="48"/>
    </row>
    <row r="5531" spans="1:16">
      <c r="A5531" s="11" t="e">
        <f t="shared" si="86"/>
        <v>#N/A</v>
      </c>
      <c r="B5531" s="11" t="e">
        <f>VLOOKUP(C5531,'Summation Index'!$A$2:$B$9956,2,FALSE)</f>
        <v>#N/A</v>
      </c>
      <c r="O5531" s="48"/>
      <c r="P5531" s="48"/>
    </row>
    <row r="5532" spans="1:16">
      <c r="A5532" s="11" t="e">
        <f t="shared" si="86"/>
        <v>#N/A</v>
      </c>
      <c r="B5532" s="11" t="e">
        <f>VLOOKUP(C5532,'Summation Index'!$A$2:$B$9956,2,FALSE)</f>
        <v>#N/A</v>
      </c>
      <c r="O5532" s="48"/>
      <c r="P5532" s="48"/>
    </row>
    <row r="5533" spans="1:16">
      <c r="A5533" s="11" t="e">
        <f t="shared" si="86"/>
        <v>#N/A</v>
      </c>
      <c r="B5533" s="11" t="e">
        <f>VLOOKUP(C5533,'Summation Index'!$A$2:$B$9956,2,FALSE)</f>
        <v>#N/A</v>
      </c>
      <c r="O5533" s="48"/>
      <c r="P5533" s="48"/>
    </row>
    <row r="5534" spans="1:16">
      <c r="A5534" s="11" t="e">
        <f t="shared" si="86"/>
        <v>#N/A</v>
      </c>
      <c r="B5534" s="11" t="e">
        <f>VLOOKUP(C5534,'Summation Index'!$A$2:$B$9956,2,FALSE)</f>
        <v>#N/A</v>
      </c>
      <c r="O5534" s="48"/>
      <c r="P5534" s="48"/>
    </row>
    <row r="5535" spans="1:16">
      <c r="A5535" s="11" t="e">
        <f t="shared" si="86"/>
        <v>#N/A</v>
      </c>
      <c r="B5535" s="11" t="e">
        <f>VLOOKUP(C5535,'Summation Index'!$A$2:$B$9956,2,FALSE)</f>
        <v>#N/A</v>
      </c>
      <c r="O5535" s="48"/>
      <c r="P5535" s="48"/>
    </row>
    <row r="5536" spans="1:16">
      <c r="A5536" s="11" t="e">
        <f t="shared" si="86"/>
        <v>#N/A</v>
      </c>
      <c r="B5536" s="11" t="e">
        <f>VLOOKUP(C5536,'Summation Index'!$A$2:$B$9956,2,FALSE)</f>
        <v>#N/A</v>
      </c>
      <c r="O5536" s="48"/>
      <c r="P5536" s="48"/>
    </row>
    <row r="5537" spans="1:16">
      <c r="A5537" s="11" t="e">
        <f t="shared" si="86"/>
        <v>#N/A</v>
      </c>
      <c r="B5537" s="11" t="e">
        <f>VLOOKUP(C5537,'Summation Index'!$A$2:$B$9956,2,FALSE)</f>
        <v>#N/A</v>
      </c>
      <c r="O5537" s="48"/>
      <c r="P5537" s="48"/>
    </row>
    <row r="5538" spans="1:16">
      <c r="A5538" s="11" t="e">
        <f t="shared" si="86"/>
        <v>#N/A</v>
      </c>
      <c r="B5538" s="11" t="e">
        <f>VLOOKUP(C5538,'Summation Index'!$A$2:$B$9956,2,FALSE)</f>
        <v>#N/A</v>
      </c>
      <c r="O5538" s="48"/>
      <c r="P5538" s="48"/>
    </row>
    <row r="5539" spans="1:16">
      <c r="A5539" s="11" t="e">
        <f t="shared" si="86"/>
        <v>#N/A</v>
      </c>
      <c r="B5539" s="11" t="e">
        <f>VLOOKUP(C5539,'Summation Index'!$A$2:$B$9956,2,FALSE)</f>
        <v>#N/A</v>
      </c>
      <c r="O5539" s="48"/>
      <c r="P5539" s="48"/>
    </row>
    <row r="5540" spans="1:16">
      <c r="A5540" s="11" t="e">
        <f t="shared" si="86"/>
        <v>#N/A</v>
      </c>
      <c r="B5540" s="11" t="e">
        <f>VLOOKUP(C5540,'Summation Index'!$A$2:$B$9956,2,FALSE)</f>
        <v>#N/A</v>
      </c>
      <c r="O5540" s="48"/>
      <c r="P5540" s="48"/>
    </row>
    <row r="5541" spans="1:16">
      <c r="A5541" s="11" t="e">
        <f t="shared" si="86"/>
        <v>#N/A</v>
      </c>
      <c r="B5541" s="11" t="e">
        <f>VLOOKUP(C5541,'Summation Index'!$A$2:$B$9956,2,FALSE)</f>
        <v>#N/A</v>
      </c>
      <c r="O5541" s="48"/>
      <c r="P5541" s="48"/>
    </row>
    <row r="5542" spans="1:16">
      <c r="A5542" s="11" t="e">
        <f t="shared" si="86"/>
        <v>#N/A</v>
      </c>
      <c r="B5542" s="11" t="e">
        <f>VLOOKUP(C5542,'Summation Index'!$A$2:$B$9956,2,FALSE)</f>
        <v>#N/A</v>
      </c>
      <c r="O5542" s="48"/>
      <c r="P5542" s="48"/>
    </row>
    <row r="5543" spans="1:16">
      <c r="A5543" s="11" t="e">
        <f t="shared" si="86"/>
        <v>#N/A</v>
      </c>
      <c r="B5543" s="11" t="e">
        <f>VLOOKUP(C5543,'Summation Index'!$A$2:$B$9956,2,FALSE)</f>
        <v>#N/A</v>
      </c>
      <c r="O5543" s="48"/>
      <c r="P5543" s="48"/>
    </row>
    <row r="5544" spans="1:16">
      <c r="A5544" s="11" t="e">
        <f t="shared" si="86"/>
        <v>#N/A</v>
      </c>
      <c r="B5544" s="11" t="e">
        <f>VLOOKUP(C5544,'Summation Index'!$A$2:$B$9956,2,FALSE)</f>
        <v>#N/A</v>
      </c>
      <c r="O5544" s="48"/>
      <c r="P5544" s="48"/>
    </row>
    <row r="5545" spans="1:16">
      <c r="A5545" s="11" t="e">
        <f t="shared" si="86"/>
        <v>#N/A</v>
      </c>
      <c r="B5545" s="11" t="e">
        <f>VLOOKUP(C5545,'Summation Index'!$A$2:$B$9956,2,FALSE)</f>
        <v>#N/A</v>
      </c>
      <c r="O5545" s="48"/>
      <c r="P5545" s="48"/>
    </row>
    <row r="5546" spans="1:16">
      <c r="A5546" s="11" t="e">
        <f t="shared" si="86"/>
        <v>#N/A</v>
      </c>
      <c r="B5546" s="11" t="e">
        <f>VLOOKUP(C5546,'Summation Index'!$A$2:$B$9956,2,FALSE)</f>
        <v>#N/A</v>
      </c>
      <c r="O5546" s="48"/>
      <c r="P5546" s="48"/>
    </row>
    <row r="5547" spans="1:16">
      <c r="A5547" s="11" t="e">
        <f t="shared" si="86"/>
        <v>#N/A</v>
      </c>
      <c r="B5547" s="11" t="e">
        <f>VLOOKUP(C5547,'Summation Index'!$A$2:$B$9956,2,FALSE)</f>
        <v>#N/A</v>
      </c>
      <c r="O5547" s="48"/>
      <c r="P5547" s="48"/>
    </row>
    <row r="5548" spans="1:16">
      <c r="A5548" s="11" t="e">
        <f t="shared" si="86"/>
        <v>#N/A</v>
      </c>
      <c r="B5548" s="11" t="e">
        <f>VLOOKUP(C5548,'Summation Index'!$A$2:$B$9956,2,FALSE)</f>
        <v>#N/A</v>
      </c>
      <c r="O5548" s="48"/>
      <c r="P5548" s="48"/>
    </row>
    <row r="5549" spans="1:16">
      <c r="A5549" s="11" t="e">
        <f t="shared" si="86"/>
        <v>#N/A</v>
      </c>
      <c r="B5549" s="11" t="e">
        <f>VLOOKUP(C5549,'Summation Index'!$A$2:$B$9956,2,FALSE)</f>
        <v>#N/A</v>
      </c>
      <c r="O5549" s="48"/>
      <c r="P5549" s="48"/>
    </row>
    <row r="5550" spans="1:16">
      <c r="A5550" s="11" t="e">
        <f t="shared" si="86"/>
        <v>#N/A</v>
      </c>
      <c r="B5550" s="11" t="e">
        <f>VLOOKUP(C5550,'Summation Index'!$A$2:$B$9956,2,FALSE)</f>
        <v>#N/A</v>
      </c>
      <c r="O5550" s="48"/>
      <c r="P5550" s="48"/>
    </row>
    <row r="5551" spans="1:16">
      <c r="A5551" s="11" t="e">
        <f t="shared" si="86"/>
        <v>#N/A</v>
      </c>
      <c r="B5551" s="11" t="e">
        <f>VLOOKUP(C5551,'Summation Index'!$A$2:$B$9956,2,FALSE)</f>
        <v>#N/A</v>
      </c>
      <c r="O5551" s="48"/>
      <c r="P5551" s="48"/>
    </row>
    <row r="5552" spans="1:16">
      <c r="A5552" s="11" t="e">
        <f t="shared" si="86"/>
        <v>#N/A</v>
      </c>
      <c r="B5552" s="11" t="e">
        <f>VLOOKUP(C5552,'Summation Index'!$A$2:$B$9956,2,FALSE)</f>
        <v>#N/A</v>
      </c>
      <c r="O5552" s="48"/>
      <c r="P5552" s="48"/>
    </row>
    <row r="5553" spans="1:16">
      <c r="A5553" s="11" t="e">
        <f t="shared" si="86"/>
        <v>#N/A</v>
      </c>
      <c r="B5553" s="11" t="e">
        <f>VLOOKUP(C5553,'Summation Index'!$A$2:$B$9956,2,FALSE)</f>
        <v>#N/A</v>
      </c>
      <c r="O5553" s="48"/>
      <c r="P5553" s="48"/>
    </row>
    <row r="5554" spans="1:16">
      <c r="A5554" s="11" t="e">
        <f t="shared" si="86"/>
        <v>#N/A</v>
      </c>
      <c r="B5554" s="11" t="e">
        <f>VLOOKUP(C5554,'Summation Index'!$A$2:$B$9956,2,FALSE)</f>
        <v>#N/A</v>
      </c>
      <c r="O5554" s="48"/>
      <c r="P5554" s="48"/>
    </row>
    <row r="5555" spans="1:16">
      <c r="A5555" s="11" t="e">
        <f t="shared" si="86"/>
        <v>#N/A</v>
      </c>
      <c r="B5555" s="11" t="e">
        <f>VLOOKUP(C5555,'Summation Index'!$A$2:$B$9956,2,FALSE)</f>
        <v>#N/A</v>
      </c>
      <c r="O5555" s="48"/>
      <c r="P5555" s="48"/>
    </row>
    <row r="5556" spans="1:16">
      <c r="A5556" s="11" t="e">
        <f t="shared" si="86"/>
        <v>#N/A</v>
      </c>
      <c r="B5556" s="11" t="e">
        <f>VLOOKUP(C5556,'Summation Index'!$A$2:$B$9956,2,FALSE)</f>
        <v>#N/A</v>
      </c>
      <c r="O5556" s="48"/>
      <c r="P5556" s="48"/>
    </row>
    <row r="5557" spans="1:16">
      <c r="A5557" s="11" t="e">
        <f t="shared" si="86"/>
        <v>#N/A</v>
      </c>
      <c r="B5557" s="11" t="e">
        <f>VLOOKUP(C5557,'Summation Index'!$A$2:$B$9956,2,FALSE)</f>
        <v>#N/A</v>
      </c>
      <c r="O5557" s="48"/>
      <c r="P5557" s="48"/>
    </row>
    <row r="5558" spans="1:16">
      <c r="A5558" s="11" t="e">
        <f t="shared" si="86"/>
        <v>#N/A</v>
      </c>
      <c r="B5558" s="11" t="e">
        <f>VLOOKUP(C5558,'Summation Index'!$A$2:$B$9956,2,FALSE)</f>
        <v>#N/A</v>
      </c>
      <c r="O5558" s="48"/>
      <c r="P5558" s="48"/>
    </row>
    <row r="5559" spans="1:16">
      <c r="A5559" s="11" t="e">
        <f t="shared" si="86"/>
        <v>#N/A</v>
      </c>
      <c r="B5559" s="11" t="e">
        <f>VLOOKUP(C5559,'Summation Index'!$A$2:$B$9956,2,FALSE)</f>
        <v>#N/A</v>
      </c>
      <c r="O5559" s="48"/>
      <c r="P5559" s="48"/>
    </row>
    <row r="5560" spans="1:16">
      <c r="A5560" s="11" t="e">
        <f t="shared" si="86"/>
        <v>#N/A</v>
      </c>
      <c r="B5560" s="11" t="e">
        <f>VLOOKUP(C5560,'Summation Index'!$A$2:$B$9956,2,FALSE)</f>
        <v>#N/A</v>
      </c>
      <c r="O5560" s="48"/>
      <c r="P5560" s="48"/>
    </row>
    <row r="5561" spans="1:16">
      <c r="A5561" s="11" t="e">
        <f t="shared" si="86"/>
        <v>#N/A</v>
      </c>
      <c r="B5561" s="11" t="e">
        <f>VLOOKUP(C5561,'Summation Index'!$A$2:$B$9956,2,FALSE)</f>
        <v>#N/A</v>
      </c>
      <c r="O5561" s="48"/>
      <c r="P5561" s="48"/>
    </row>
    <row r="5562" spans="1:16">
      <c r="A5562" s="11" t="e">
        <f t="shared" si="86"/>
        <v>#N/A</v>
      </c>
      <c r="B5562" s="11" t="e">
        <f>VLOOKUP(C5562,'Summation Index'!$A$2:$B$9956,2,FALSE)</f>
        <v>#N/A</v>
      </c>
      <c r="O5562" s="48"/>
      <c r="P5562" s="48"/>
    </row>
    <row r="5563" spans="1:16">
      <c r="A5563" s="11" t="e">
        <f t="shared" si="86"/>
        <v>#N/A</v>
      </c>
      <c r="B5563" s="11" t="e">
        <f>VLOOKUP(C5563,'Summation Index'!$A$2:$B$9956,2,FALSE)</f>
        <v>#N/A</v>
      </c>
      <c r="O5563" s="48"/>
      <c r="P5563" s="48"/>
    </row>
    <row r="5564" spans="1:16">
      <c r="A5564" s="11" t="e">
        <f t="shared" si="86"/>
        <v>#N/A</v>
      </c>
      <c r="B5564" s="11" t="e">
        <f>VLOOKUP(C5564,'Summation Index'!$A$2:$B$9956,2,FALSE)</f>
        <v>#N/A</v>
      </c>
      <c r="O5564" s="48"/>
      <c r="P5564" s="48"/>
    </row>
    <row r="5565" spans="1:16">
      <c r="A5565" s="11" t="e">
        <f t="shared" si="86"/>
        <v>#N/A</v>
      </c>
      <c r="B5565" s="11" t="e">
        <f>VLOOKUP(C5565,'Summation Index'!$A$2:$B$9956,2,FALSE)</f>
        <v>#N/A</v>
      </c>
      <c r="O5565" s="48"/>
      <c r="P5565" s="48"/>
    </row>
    <row r="5566" spans="1:16">
      <c r="A5566" s="11" t="e">
        <f t="shared" si="86"/>
        <v>#N/A</v>
      </c>
      <c r="B5566" s="11" t="e">
        <f>VLOOKUP(C5566,'Summation Index'!$A$2:$B$9956,2,FALSE)</f>
        <v>#N/A</v>
      </c>
      <c r="O5566" s="48"/>
      <c r="P5566" s="48"/>
    </row>
    <row r="5567" spans="1:16">
      <c r="A5567" s="11" t="e">
        <f t="shared" si="86"/>
        <v>#N/A</v>
      </c>
      <c r="B5567" s="11" t="e">
        <f>VLOOKUP(C5567,'Summation Index'!$A$2:$B$9956,2,FALSE)</f>
        <v>#N/A</v>
      </c>
      <c r="O5567" s="48"/>
      <c r="P5567" s="48"/>
    </row>
    <row r="5568" spans="1:16">
      <c r="A5568" s="11" t="e">
        <f t="shared" si="86"/>
        <v>#N/A</v>
      </c>
      <c r="B5568" s="11" t="e">
        <f>VLOOKUP(C5568,'Summation Index'!$A$2:$B$9956,2,FALSE)</f>
        <v>#N/A</v>
      </c>
      <c r="O5568" s="48"/>
      <c r="P5568" s="48"/>
    </row>
    <row r="5569" spans="1:16">
      <c r="A5569" s="11" t="e">
        <f t="shared" si="86"/>
        <v>#N/A</v>
      </c>
      <c r="B5569" s="11" t="e">
        <f>VLOOKUP(C5569,'Summation Index'!$A$2:$B$9956,2,FALSE)</f>
        <v>#N/A</v>
      </c>
      <c r="O5569" s="48"/>
      <c r="P5569" s="48"/>
    </row>
    <row r="5570" spans="1:16">
      <c r="A5570" s="11" t="e">
        <f t="shared" si="86"/>
        <v>#N/A</v>
      </c>
      <c r="B5570" s="11" t="e">
        <f>VLOOKUP(C5570,'Summation Index'!$A$2:$B$9956,2,FALSE)</f>
        <v>#N/A</v>
      </c>
      <c r="O5570" s="48"/>
      <c r="P5570" s="48"/>
    </row>
    <row r="5571" spans="1:16">
      <c r="A5571" s="11" t="e">
        <f t="shared" si="86"/>
        <v>#N/A</v>
      </c>
      <c r="B5571" s="11" t="e">
        <f>VLOOKUP(C5571,'Summation Index'!$A$2:$B$9956,2,FALSE)</f>
        <v>#N/A</v>
      </c>
      <c r="O5571" s="48"/>
      <c r="P5571" s="48"/>
    </row>
    <row r="5572" spans="1:16">
      <c r="A5572" s="11" t="e">
        <f t="shared" si="86"/>
        <v>#N/A</v>
      </c>
      <c r="B5572" s="11" t="e">
        <f>VLOOKUP(C5572,'Summation Index'!$A$2:$B$9956,2,FALSE)</f>
        <v>#N/A</v>
      </c>
      <c r="O5572" s="48"/>
      <c r="P5572" s="48"/>
    </row>
    <row r="5573" spans="1:16">
      <c r="A5573" s="11" t="e">
        <f t="shared" si="86"/>
        <v>#N/A</v>
      </c>
      <c r="B5573" s="11" t="e">
        <f>VLOOKUP(C5573,'Summation Index'!$A$2:$B$9956,2,FALSE)</f>
        <v>#N/A</v>
      </c>
      <c r="O5573" s="48"/>
      <c r="P5573" s="48"/>
    </row>
    <row r="5574" spans="1:16">
      <c r="A5574" s="11" t="e">
        <f t="shared" si="86"/>
        <v>#N/A</v>
      </c>
      <c r="B5574" s="11" t="e">
        <f>VLOOKUP(C5574,'Summation Index'!$A$2:$B$9956,2,FALSE)</f>
        <v>#N/A</v>
      </c>
      <c r="O5574" s="48"/>
      <c r="P5574" s="48"/>
    </row>
    <row r="5575" spans="1:16">
      <c r="A5575" s="11" t="e">
        <f t="shared" si="86"/>
        <v>#N/A</v>
      </c>
      <c r="B5575" s="11" t="e">
        <f>VLOOKUP(C5575,'Summation Index'!$A$2:$B$9956,2,FALSE)</f>
        <v>#N/A</v>
      </c>
      <c r="O5575" s="48"/>
      <c r="P5575" s="48"/>
    </row>
    <row r="5576" spans="1:16">
      <c r="A5576" s="11" t="e">
        <f t="shared" si="86"/>
        <v>#N/A</v>
      </c>
      <c r="B5576" s="11" t="e">
        <f>VLOOKUP(C5576,'Summation Index'!$A$2:$B$9956,2,FALSE)</f>
        <v>#N/A</v>
      </c>
      <c r="O5576" s="48"/>
      <c r="P5576" s="48"/>
    </row>
    <row r="5577" spans="1:16">
      <c r="A5577" s="11" t="e">
        <f t="shared" si="86"/>
        <v>#N/A</v>
      </c>
      <c r="B5577" s="11" t="e">
        <f>VLOOKUP(C5577,'Summation Index'!$A$2:$B$9956,2,FALSE)</f>
        <v>#N/A</v>
      </c>
      <c r="O5577" s="48"/>
      <c r="P5577" s="48"/>
    </row>
    <row r="5578" spans="1:16">
      <c r="A5578" s="11" t="e">
        <f t="shared" si="86"/>
        <v>#N/A</v>
      </c>
      <c r="B5578" s="11" t="e">
        <f>VLOOKUP(C5578,'Summation Index'!$A$2:$B$9956,2,FALSE)</f>
        <v>#N/A</v>
      </c>
      <c r="O5578" s="48"/>
      <c r="P5578" s="48"/>
    </row>
    <row r="5579" spans="1:16">
      <c r="A5579" s="11" t="e">
        <f t="shared" si="86"/>
        <v>#N/A</v>
      </c>
      <c r="B5579" s="11" t="e">
        <f>VLOOKUP(C5579,'Summation Index'!$A$2:$B$9956,2,FALSE)</f>
        <v>#N/A</v>
      </c>
      <c r="O5579" s="48"/>
      <c r="P5579" s="48"/>
    </row>
    <row r="5580" spans="1:16">
      <c r="A5580" s="11" t="e">
        <f t="shared" si="86"/>
        <v>#N/A</v>
      </c>
      <c r="B5580" s="11" t="e">
        <f>VLOOKUP(C5580,'Summation Index'!$A$2:$B$9956,2,FALSE)</f>
        <v>#N/A</v>
      </c>
      <c r="O5580" s="48"/>
      <c r="P5580" s="48"/>
    </row>
    <row r="5581" spans="1:16">
      <c r="A5581" s="11" t="e">
        <f t="shared" si="86"/>
        <v>#N/A</v>
      </c>
      <c r="B5581" s="11" t="e">
        <f>VLOOKUP(C5581,'Summation Index'!$A$2:$B$9956,2,FALSE)</f>
        <v>#N/A</v>
      </c>
      <c r="O5581" s="48"/>
      <c r="P5581" s="48"/>
    </row>
    <row r="5582" spans="1:16">
      <c r="A5582" s="11" t="e">
        <f t="shared" si="86"/>
        <v>#N/A</v>
      </c>
      <c r="B5582" s="11" t="e">
        <f>VLOOKUP(C5582,'Summation Index'!$A$2:$B$9956,2,FALSE)</f>
        <v>#N/A</v>
      </c>
      <c r="O5582" s="48"/>
      <c r="P5582" s="48"/>
    </row>
    <row r="5583" spans="1:16">
      <c r="A5583" s="11" t="e">
        <f t="shared" ref="A5583:A5646" si="87">B5583&amp;"&amp;"&amp;F5583</f>
        <v>#N/A</v>
      </c>
      <c r="B5583" s="11" t="e">
        <f>VLOOKUP(C5583,'Summation Index'!$A$2:$B$9956,2,FALSE)</f>
        <v>#N/A</v>
      </c>
      <c r="O5583" s="48"/>
      <c r="P5583" s="48"/>
    </row>
    <row r="5584" spans="1:16">
      <c r="A5584" s="11" t="e">
        <f t="shared" si="87"/>
        <v>#N/A</v>
      </c>
      <c r="B5584" s="11" t="e">
        <f>VLOOKUP(C5584,'Summation Index'!$A$2:$B$9956,2,FALSE)</f>
        <v>#N/A</v>
      </c>
      <c r="O5584" s="48"/>
      <c r="P5584" s="48"/>
    </row>
    <row r="5585" spans="1:16">
      <c r="A5585" s="11" t="e">
        <f t="shared" si="87"/>
        <v>#N/A</v>
      </c>
      <c r="B5585" s="11" t="e">
        <f>VLOOKUP(C5585,'Summation Index'!$A$2:$B$9956,2,FALSE)</f>
        <v>#N/A</v>
      </c>
      <c r="O5585" s="48"/>
      <c r="P5585" s="48"/>
    </row>
    <row r="5586" spans="1:16">
      <c r="A5586" s="11" t="e">
        <f t="shared" si="87"/>
        <v>#N/A</v>
      </c>
      <c r="B5586" s="11" t="e">
        <f>VLOOKUP(C5586,'Summation Index'!$A$2:$B$9956,2,FALSE)</f>
        <v>#N/A</v>
      </c>
      <c r="O5586" s="48"/>
      <c r="P5586" s="48"/>
    </row>
    <row r="5587" spans="1:16">
      <c r="A5587" s="11" t="e">
        <f t="shared" si="87"/>
        <v>#N/A</v>
      </c>
      <c r="B5587" s="11" t="e">
        <f>VLOOKUP(C5587,'Summation Index'!$A$2:$B$9956,2,FALSE)</f>
        <v>#N/A</v>
      </c>
      <c r="O5587" s="48"/>
      <c r="P5587" s="48"/>
    </row>
    <row r="5588" spans="1:16">
      <c r="A5588" s="11" t="e">
        <f t="shared" si="87"/>
        <v>#N/A</v>
      </c>
      <c r="B5588" s="11" t="e">
        <f>VLOOKUP(C5588,'Summation Index'!$A$2:$B$9956,2,FALSE)</f>
        <v>#N/A</v>
      </c>
      <c r="O5588" s="48"/>
      <c r="P5588" s="48"/>
    </row>
    <row r="5589" spans="1:16">
      <c r="A5589" s="11" t="e">
        <f t="shared" si="87"/>
        <v>#N/A</v>
      </c>
      <c r="B5589" s="11" t="e">
        <f>VLOOKUP(C5589,'Summation Index'!$A$2:$B$9956,2,FALSE)</f>
        <v>#N/A</v>
      </c>
      <c r="O5589" s="48"/>
      <c r="P5589" s="48"/>
    </row>
    <row r="5590" spans="1:16">
      <c r="A5590" s="11" t="e">
        <f t="shared" si="87"/>
        <v>#N/A</v>
      </c>
      <c r="B5590" s="11" t="e">
        <f>VLOOKUP(C5590,'Summation Index'!$A$2:$B$9956,2,FALSE)</f>
        <v>#N/A</v>
      </c>
      <c r="O5590" s="48"/>
      <c r="P5590" s="48"/>
    </row>
    <row r="5591" spans="1:16">
      <c r="A5591" s="11" t="e">
        <f t="shared" si="87"/>
        <v>#N/A</v>
      </c>
      <c r="B5591" s="11" t="e">
        <f>VLOOKUP(C5591,'Summation Index'!$A$2:$B$9956,2,FALSE)</f>
        <v>#N/A</v>
      </c>
      <c r="O5591" s="48"/>
      <c r="P5591" s="48"/>
    </row>
    <row r="5592" spans="1:16">
      <c r="A5592" s="11" t="e">
        <f t="shared" si="87"/>
        <v>#N/A</v>
      </c>
      <c r="B5592" s="11" t="e">
        <f>VLOOKUP(C5592,'Summation Index'!$A$2:$B$9956,2,FALSE)</f>
        <v>#N/A</v>
      </c>
      <c r="O5592" s="48"/>
      <c r="P5592" s="48"/>
    </row>
    <row r="5593" spans="1:16">
      <c r="A5593" s="11" t="e">
        <f t="shared" si="87"/>
        <v>#N/A</v>
      </c>
      <c r="B5593" s="11" t="e">
        <f>VLOOKUP(C5593,'Summation Index'!$A$2:$B$9956,2,FALSE)</f>
        <v>#N/A</v>
      </c>
      <c r="O5593" s="48"/>
      <c r="P5593" s="48"/>
    </row>
    <row r="5594" spans="1:16">
      <c r="A5594" s="11" t="e">
        <f t="shared" si="87"/>
        <v>#N/A</v>
      </c>
      <c r="B5594" s="11" t="e">
        <f>VLOOKUP(C5594,'Summation Index'!$A$2:$B$9956,2,FALSE)</f>
        <v>#N/A</v>
      </c>
      <c r="O5594" s="48"/>
      <c r="P5594" s="48"/>
    </row>
    <row r="5595" spans="1:16">
      <c r="A5595" s="11" t="e">
        <f t="shared" si="87"/>
        <v>#N/A</v>
      </c>
      <c r="B5595" s="11" t="e">
        <f>VLOOKUP(C5595,'Summation Index'!$A$2:$B$9956,2,FALSE)</f>
        <v>#N/A</v>
      </c>
      <c r="O5595" s="48"/>
      <c r="P5595" s="48"/>
    </row>
    <row r="5596" spans="1:16">
      <c r="A5596" s="11" t="e">
        <f t="shared" si="87"/>
        <v>#N/A</v>
      </c>
      <c r="B5596" s="11" t="e">
        <f>VLOOKUP(C5596,'Summation Index'!$A$2:$B$9956,2,FALSE)</f>
        <v>#N/A</v>
      </c>
      <c r="O5596" s="48"/>
      <c r="P5596" s="48"/>
    </row>
    <row r="5597" spans="1:16">
      <c r="A5597" s="11" t="e">
        <f t="shared" si="87"/>
        <v>#N/A</v>
      </c>
      <c r="B5597" s="11" t="e">
        <f>VLOOKUP(C5597,'Summation Index'!$A$2:$B$9956,2,FALSE)</f>
        <v>#N/A</v>
      </c>
      <c r="O5597" s="48"/>
      <c r="P5597" s="48"/>
    </row>
    <row r="5598" spans="1:16">
      <c r="A5598" s="11" t="e">
        <f t="shared" si="87"/>
        <v>#N/A</v>
      </c>
      <c r="B5598" s="11" t="e">
        <f>VLOOKUP(C5598,'Summation Index'!$A$2:$B$9956,2,FALSE)</f>
        <v>#N/A</v>
      </c>
      <c r="O5598" s="48"/>
      <c r="P5598" s="48"/>
    </row>
    <row r="5599" spans="1:16">
      <c r="A5599" s="11" t="e">
        <f t="shared" si="87"/>
        <v>#N/A</v>
      </c>
      <c r="B5599" s="11" t="e">
        <f>VLOOKUP(C5599,'Summation Index'!$A$2:$B$9956,2,FALSE)</f>
        <v>#N/A</v>
      </c>
      <c r="O5599" s="48"/>
      <c r="P5599" s="48"/>
    </row>
    <row r="5600" spans="1:16">
      <c r="A5600" s="11" t="e">
        <f t="shared" si="87"/>
        <v>#N/A</v>
      </c>
      <c r="B5600" s="11" t="e">
        <f>VLOOKUP(C5600,'Summation Index'!$A$2:$B$9956,2,FALSE)</f>
        <v>#N/A</v>
      </c>
      <c r="O5600" s="48"/>
      <c r="P5600" s="48"/>
    </row>
    <row r="5601" spans="1:16">
      <c r="A5601" s="11" t="e">
        <f t="shared" si="87"/>
        <v>#N/A</v>
      </c>
      <c r="B5601" s="11" t="e">
        <f>VLOOKUP(C5601,'Summation Index'!$A$2:$B$9956,2,FALSE)</f>
        <v>#N/A</v>
      </c>
      <c r="O5601" s="48"/>
      <c r="P5601" s="48"/>
    </row>
    <row r="5602" spans="1:16">
      <c r="A5602" s="11" t="e">
        <f t="shared" si="87"/>
        <v>#N/A</v>
      </c>
      <c r="B5602" s="11" t="e">
        <f>VLOOKUP(C5602,'Summation Index'!$A$2:$B$9956,2,FALSE)</f>
        <v>#N/A</v>
      </c>
      <c r="O5602" s="48"/>
      <c r="P5602" s="48"/>
    </row>
    <row r="5603" spans="1:16">
      <c r="A5603" s="11" t="e">
        <f t="shared" si="87"/>
        <v>#N/A</v>
      </c>
      <c r="B5603" s="11" t="e">
        <f>VLOOKUP(C5603,'Summation Index'!$A$2:$B$9956,2,FALSE)</f>
        <v>#N/A</v>
      </c>
      <c r="O5603" s="48"/>
      <c r="P5603" s="48"/>
    </row>
    <row r="5604" spans="1:16">
      <c r="A5604" s="11" t="e">
        <f t="shared" si="87"/>
        <v>#N/A</v>
      </c>
      <c r="B5604" s="11" t="e">
        <f>VLOOKUP(C5604,'Summation Index'!$A$2:$B$9956,2,FALSE)</f>
        <v>#N/A</v>
      </c>
      <c r="O5604" s="48"/>
      <c r="P5604" s="48"/>
    </row>
    <row r="5605" spans="1:16">
      <c r="A5605" s="11" t="e">
        <f t="shared" si="87"/>
        <v>#N/A</v>
      </c>
      <c r="B5605" s="11" t="e">
        <f>VLOOKUP(C5605,'Summation Index'!$A$2:$B$9956,2,FALSE)</f>
        <v>#N/A</v>
      </c>
      <c r="O5605" s="48"/>
      <c r="P5605" s="48"/>
    </row>
    <row r="5606" spans="1:16">
      <c r="A5606" s="11" t="e">
        <f t="shared" si="87"/>
        <v>#N/A</v>
      </c>
      <c r="B5606" s="11" t="e">
        <f>VLOOKUP(C5606,'Summation Index'!$A$2:$B$9956,2,FALSE)</f>
        <v>#N/A</v>
      </c>
      <c r="O5606" s="48"/>
      <c r="P5606" s="48"/>
    </row>
    <row r="5607" spans="1:16">
      <c r="A5607" s="11" t="e">
        <f t="shared" si="87"/>
        <v>#N/A</v>
      </c>
      <c r="B5607" s="11" t="e">
        <f>VLOOKUP(C5607,'Summation Index'!$A$2:$B$9956,2,FALSE)</f>
        <v>#N/A</v>
      </c>
      <c r="O5607" s="48"/>
      <c r="P5607" s="48"/>
    </row>
    <row r="5608" spans="1:16">
      <c r="A5608" s="11" t="e">
        <f t="shared" si="87"/>
        <v>#N/A</v>
      </c>
      <c r="B5608" s="11" t="e">
        <f>VLOOKUP(C5608,'Summation Index'!$A$2:$B$9956,2,FALSE)</f>
        <v>#N/A</v>
      </c>
      <c r="O5608" s="48"/>
      <c r="P5608" s="48"/>
    </row>
    <row r="5609" spans="1:16">
      <c r="A5609" s="11" t="e">
        <f t="shared" si="87"/>
        <v>#N/A</v>
      </c>
      <c r="B5609" s="11" t="e">
        <f>VLOOKUP(C5609,'Summation Index'!$A$2:$B$9956,2,FALSE)</f>
        <v>#N/A</v>
      </c>
      <c r="O5609" s="48"/>
      <c r="P5609" s="48"/>
    </row>
    <row r="5610" spans="1:16">
      <c r="A5610" s="11" t="e">
        <f t="shared" si="87"/>
        <v>#N/A</v>
      </c>
      <c r="B5610" s="11" t="e">
        <f>VLOOKUP(C5610,'Summation Index'!$A$2:$B$9956,2,FALSE)</f>
        <v>#N/A</v>
      </c>
      <c r="O5610" s="48"/>
      <c r="P5610" s="48"/>
    </row>
    <row r="5611" spans="1:16">
      <c r="A5611" s="11" t="e">
        <f t="shared" si="87"/>
        <v>#N/A</v>
      </c>
      <c r="B5611" s="11" t="e">
        <f>VLOOKUP(C5611,'Summation Index'!$A$2:$B$9956,2,FALSE)</f>
        <v>#N/A</v>
      </c>
      <c r="O5611" s="48"/>
      <c r="P5611" s="48"/>
    </row>
    <row r="5612" spans="1:16">
      <c r="A5612" s="11" t="e">
        <f t="shared" si="87"/>
        <v>#N/A</v>
      </c>
      <c r="B5612" s="11" t="e">
        <f>VLOOKUP(C5612,'Summation Index'!$A$2:$B$9956,2,FALSE)</f>
        <v>#N/A</v>
      </c>
      <c r="O5612" s="48"/>
      <c r="P5612" s="48"/>
    </row>
    <row r="5613" spans="1:16">
      <c r="A5613" s="11" t="e">
        <f t="shared" si="87"/>
        <v>#N/A</v>
      </c>
      <c r="B5613" s="11" t="e">
        <f>VLOOKUP(C5613,'Summation Index'!$A$2:$B$9956,2,FALSE)</f>
        <v>#N/A</v>
      </c>
      <c r="O5613" s="48"/>
      <c r="P5613" s="48"/>
    </row>
    <row r="5614" spans="1:16">
      <c r="A5614" s="11" t="e">
        <f t="shared" si="87"/>
        <v>#N/A</v>
      </c>
      <c r="B5614" s="11" t="e">
        <f>VLOOKUP(C5614,'Summation Index'!$A$2:$B$9956,2,FALSE)</f>
        <v>#N/A</v>
      </c>
      <c r="O5614" s="48"/>
      <c r="P5614" s="48"/>
    </row>
    <row r="5615" spans="1:16">
      <c r="A5615" s="11" t="e">
        <f t="shared" si="87"/>
        <v>#N/A</v>
      </c>
      <c r="B5615" s="11" t="e">
        <f>VLOOKUP(C5615,'Summation Index'!$A$2:$B$9956,2,FALSE)</f>
        <v>#N/A</v>
      </c>
      <c r="O5615" s="48"/>
      <c r="P5615" s="48"/>
    </row>
    <row r="5616" spans="1:16">
      <c r="A5616" s="11" t="e">
        <f t="shared" si="87"/>
        <v>#N/A</v>
      </c>
      <c r="B5616" s="11" t="e">
        <f>VLOOKUP(C5616,'Summation Index'!$A$2:$B$9956,2,FALSE)</f>
        <v>#N/A</v>
      </c>
      <c r="O5616" s="48"/>
      <c r="P5616" s="48"/>
    </row>
    <row r="5617" spans="1:16">
      <c r="A5617" s="11" t="e">
        <f t="shared" si="87"/>
        <v>#N/A</v>
      </c>
      <c r="B5617" s="11" t="e">
        <f>VLOOKUP(C5617,'Summation Index'!$A$2:$B$9956,2,FALSE)</f>
        <v>#N/A</v>
      </c>
      <c r="O5617" s="48"/>
      <c r="P5617" s="48"/>
    </row>
    <row r="5618" spans="1:16">
      <c r="A5618" s="11" t="e">
        <f t="shared" si="87"/>
        <v>#N/A</v>
      </c>
      <c r="B5618" s="11" t="e">
        <f>VLOOKUP(C5618,'Summation Index'!$A$2:$B$9956,2,FALSE)</f>
        <v>#N/A</v>
      </c>
      <c r="O5618" s="48"/>
      <c r="P5618" s="48"/>
    </row>
    <row r="5619" spans="1:16">
      <c r="A5619" s="11" t="e">
        <f t="shared" si="87"/>
        <v>#N/A</v>
      </c>
      <c r="B5619" s="11" t="e">
        <f>VLOOKUP(C5619,'Summation Index'!$A$2:$B$9956,2,FALSE)</f>
        <v>#N/A</v>
      </c>
      <c r="O5619" s="48"/>
      <c r="P5619" s="48"/>
    </row>
    <row r="5620" spans="1:16">
      <c r="A5620" s="11" t="e">
        <f t="shared" si="87"/>
        <v>#N/A</v>
      </c>
      <c r="B5620" s="11" t="e">
        <f>VLOOKUP(C5620,'Summation Index'!$A$2:$B$9956,2,FALSE)</f>
        <v>#N/A</v>
      </c>
      <c r="O5620" s="48"/>
      <c r="P5620" s="48"/>
    </row>
    <row r="5621" spans="1:16">
      <c r="A5621" s="11" t="e">
        <f t="shared" si="87"/>
        <v>#N/A</v>
      </c>
      <c r="B5621" s="11" t="e">
        <f>VLOOKUP(C5621,'Summation Index'!$A$2:$B$9956,2,FALSE)</f>
        <v>#N/A</v>
      </c>
      <c r="C5621" s="50"/>
      <c r="O5621" s="48"/>
      <c r="P5621" s="48"/>
    </row>
    <row r="5622" spans="1:16">
      <c r="A5622" s="11" t="e">
        <f t="shared" si="87"/>
        <v>#N/A</v>
      </c>
      <c r="B5622" s="11" t="e">
        <f>VLOOKUP(C5622,'Summation Index'!$A$2:$B$9956,2,FALSE)</f>
        <v>#N/A</v>
      </c>
      <c r="O5622" s="48"/>
      <c r="P5622" s="48"/>
    </row>
    <row r="5623" spans="1:16">
      <c r="A5623" s="11" t="e">
        <f t="shared" si="87"/>
        <v>#N/A</v>
      </c>
      <c r="B5623" s="11" t="e">
        <f>VLOOKUP(C5623,'Summation Index'!$A$2:$B$9956,2,FALSE)</f>
        <v>#N/A</v>
      </c>
      <c r="O5623" s="48"/>
      <c r="P5623" s="48"/>
    </row>
    <row r="5624" spans="1:16">
      <c r="A5624" s="11" t="e">
        <f t="shared" si="87"/>
        <v>#N/A</v>
      </c>
      <c r="B5624" s="11" t="e">
        <f>VLOOKUP(C5624,'Summation Index'!$A$2:$B$9956,2,FALSE)</f>
        <v>#N/A</v>
      </c>
      <c r="O5624" s="48"/>
      <c r="P5624" s="48"/>
    </row>
    <row r="5625" spans="1:16">
      <c r="A5625" s="11" t="e">
        <f t="shared" si="87"/>
        <v>#N/A</v>
      </c>
      <c r="B5625" s="11" t="e">
        <f>VLOOKUP(C5625,'Summation Index'!$A$2:$B$9956,2,FALSE)</f>
        <v>#N/A</v>
      </c>
      <c r="O5625" s="48"/>
      <c r="P5625" s="48"/>
    </row>
    <row r="5626" spans="1:16">
      <c r="A5626" s="11" t="e">
        <f t="shared" si="87"/>
        <v>#N/A</v>
      </c>
      <c r="B5626" s="11" t="e">
        <f>VLOOKUP(C5626,'Summation Index'!$A$2:$B$9956,2,FALSE)</f>
        <v>#N/A</v>
      </c>
      <c r="O5626" s="48"/>
      <c r="P5626" s="48"/>
    </row>
    <row r="5627" spans="1:16">
      <c r="A5627" s="11" t="e">
        <f t="shared" si="87"/>
        <v>#N/A</v>
      </c>
      <c r="B5627" s="11" t="e">
        <f>VLOOKUP(C5627,'Summation Index'!$A$2:$B$9956,2,FALSE)</f>
        <v>#N/A</v>
      </c>
      <c r="O5627" s="48"/>
      <c r="P5627" s="48"/>
    </row>
    <row r="5628" spans="1:16">
      <c r="A5628" s="11" t="e">
        <f t="shared" si="87"/>
        <v>#N/A</v>
      </c>
      <c r="B5628" s="11" t="e">
        <f>VLOOKUP(C5628,'Summation Index'!$A$2:$B$9956,2,FALSE)</f>
        <v>#N/A</v>
      </c>
      <c r="O5628" s="48"/>
      <c r="P5628" s="48"/>
    </row>
    <row r="5629" spans="1:16">
      <c r="A5629" s="11" t="e">
        <f t="shared" si="87"/>
        <v>#N/A</v>
      </c>
      <c r="B5629" s="11" t="e">
        <f>VLOOKUP(C5629,'Summation Index'!$A$2:$B$9956,2,FALSE)</f>
        <v>#N/A</v>
      </c>
      <c r="O5629" s="48"/>
      <c r="P5629" s="48"/>
    </row>
    <row r="5630" spans="1:16">
      <c r="A5630" s="11" t="e">
        <f t="shared" si="87"/>
        <v>#N/A</v>
      </c>
      <c r="B5630" s="11" t="e">
        <f>VLOOKUP(C5630,'Summation Index'!$A$2:$B$9956,2,FALSE)</f>
        <v>#N/A</v>
      </c>
      <c r="O5630" s="48"/>
      <c r="P5630" s="48"/>
    </row>
    <row r="5631" spans="1:16">
      <c r="A5631" s="11" t="e">
        <f t="shared" si="87"/>
        <v>#N/A</v>
      </c>
      <c r="B5631" s="11" t="e">
        <f>VLOOKUP(C5631,'Summation Index'!$A$2:$B$9956,2,FALSE)</f>
        <v>#N/A</v>
      </c>
      <c r="O5631" s="48"/>
      <c r="P5631" s="48"/>
    </row>
    <row r="5632" spans="1:16">
      <c r="A5632" s="11" t="e">
        <f t="shared" si="87"/>
        <v>#N/A</v>
      </c>
      <c r="B5632" s="11" t="e">
        <f>VLOOKUP(C5632,'Summation Index'!$A$2:$B$9956,2,FALSE)</f>
        <v>#N/A</v>
      </c>
      <c r="O5632" s="48"/>
      <c r="P5632" s="48"/>
    </row>
    <row r="5633" spans="1:16">
      <c r="A5633" s="11" t="e">
        <f t="shared" si="87"/>
        <v>#N/A</v>
      </c>
      <c r="B5633" s="11" t="e">
        <f>VLOOKUP(C5633,'Summation Index'!$A$2:$B$9956,2,FALSE)</f>
        <v>#N/A</v>
      </c>
      <c r="O5633" s="48"/>
      <c r="P5633" s="48"/>
    </row>
    <row r="5634" spans="1:16">
      <c r="A5634" s="11" t="e">
        <f t="shared" si="87"/>
        <v>#N/A</v>
      </c>
      <c r="B5634" s="11" t="e">
        <f>VLOOKUP(C5634,'Summation Index'!$A$2:$B$9956,2,FALSE)</f>
        <v>#N/A</v>
      </c>
      <c r="O5634" s="48"/>
      <c r="P5634" s="48"/>
    </row>
    <row r="5635" spans="1:16">
      <c r="A5635" s="11" t="e">
        <f t="shared" si="87"/>
        <v>#N/A</v>
      </c>
      <c r="B5635" s="11" t="e">
        <f>VLOOKUP(C5635,'Summation Index'!$A$2:$B$9956,2,FALSE)</f>
        <v>#N/A</v>
      </c>
      <c r="O5635" s="48"/>
      <c r="P5635" s="48"/>
    </row>
    <row r="5636" spans="1:16">
      <c r="A5636" s="11" t="e">
        <f t="shared" si="87"/>
        <v>#N/A</v>
      </c>
      <c r="B5636" s="11" t="e">
        <f>VLOOKUP(C5636,'Summation Index'!$A$2:$B$9956,2,FALSE)</f>
        <v>#N/A</v>
      </c>
      <c r="O5636" s="48"/>
      <c r="P5636" s="48"/>
    </row>
    <row r="5637" spans="1:16">
      <c r="A5637" s="11" t="e">
        <f t="shared" si="87"/>
        <v>#N/A</v>
      </c>
      <c r="B5637" s="11" t="e">
        <f>VLOOKUP(C5637,'Summation Index'!$A$2:$B$9956,2,FALSE)</f>
        <v>#N/A</v>
      </c>
      <c r="O5637" s="48"/>
      <c r="P5637" s="48"/>
    </row>
    <row r="5638" spans="1:16">
      <c r="A5638" s="11" t="e">
        <f t="shared" si="87"/>
        <v>#N/A</v>
      </c>
      <c r="B5638" s="11" t="e">
        <f>VLOOKUP(C5638,'Summation Index'!$A$2:$B$9956,2,FALSE)</f>
        <v>#N/A</v>
      </c>
      <c r="O5638" s="48"/>
      <c r="P5638" s="48"/>
    </row>
    <row r="5639" spans="1:16">
      <c r="A5639" s="11" t="e">
        <f t="shared" si="87"/>
        <v>#N/A</v>
      </c>
      <c r="B5639" s="11" t="e">
        <f>VLOOKUP(C5639,'Summation Index'!$A$2:$B$9956,2,FALSE)</f>
        <v>#N/A</v>
      </c>
      <c r="O5639" s="48"/>
      <c r="P5639" s="48"/>
    </row>
    <row r="5640" spans="1:16">
      <c r="A5640" s="11" t="e">
        <f t="shared" si="87"/>
        <v>#N/A</v>
      </c>
      <c r="B5640" s="11" t="e">
        <f>VLOOKUP(C5640,'Summation Index'!$A$2:$B$9956,2,FALSE)</f>
        <v>#N/A</v>
      </c>
      <c r="O5640" s="48"/>
      <c r="P5640" s="48"/>
    </row>
    <row r="5641" spans="1:16">
      <c r="A5641" s="11" t="e">
        <f t="shared" si="87"/>
        <v>#N/A</v>
      </c>
      <c r="B5641" s="11" t="e">
        <f>VLOOKUP(C5641,'Summation Index'!$A$2:$B$9956,2,FALSE)</f>
        <v>#N/A</v>
      </c>
      <c r="O5641" s="48"/>
      <c r="P5641" s="48"/>
    </row>
    <row r="5642" spans="1:16">
      <c r="A5642" s="11" t="e">
        <f t="shared" si="87"/>
        <v>#N/A</v>
      </c>
      <c r="B5642" s="11" t="e">
        <f>VLOOKUP(C5642,'Summation Index'!$A$2:$B$9956,2,FALSE)</f>
        <v>#N/A</v>
      </c>
      <c r="O5642" s="48"/>
      <c r="P5642" s="48"/>
    </row>
    <row r="5643" spans="1:16">
      <c r="A5643" s="11" t="e">
        <f t="shared" si="87"/>
        <v>#N/A</v>
      </c>
      <c r="B5643" s="11" t="e">
        <f>VLOOKUP(C5643,'Summation Index'!$A$2:$B$9956,2,FALSE)</f>
        <v>#N/A</v>
      </c>
      <c r="O5643" s="48"/>
      <c r="P5643" s="48"/>
    </row>
    <row r="5644" spans="1:16">
      <c r="A5644" s="11" t="e">
        <f t="shared" si="87"/>
        <v>#N/A</v>
      </c>
      <c r="B5644" s="11" t="e">
        <f>VLOOKUP(C5644,'Summation Index'!$A$2:$B$9956,2,FALSE)</f>
        <v>#N/A</v>
      </c>
      <c r="O5644" s="48"/>
      <c r="P5644" s="48"/>
    </row>
    <row r="5645" spans="1:16">
      <c r="A5645" s="11" t="e">
        <f t="shared" si="87"/>
        <v>#N/A</v>
      </c>
      <c r="B5645" s="11" t="e">
        <f>VLOOKUP(C5645,'Summation Index'!$A$2:$B$9956,2,FALSE)</f>
        <v>#N/A</v>
      </c>
      <c r="O5645" s="48"/>
      <c r="P5645" s="48"/>
    </row>
    <row r="5646" spans="1:16">
      <c r="A5646" s="11" t="e">
        <f t="shared" si="87"/>
        <v>#N/A</v>
      </c>
      <c r="B5646" s="11" t="e">
        <f>VLOOKUP(C5646,'Summation Index'!$A$2:$B$9956,2,FALSE)</f>
        <v>#N/A</v>
      </c>
      <c r="O5646" s="48"/>
      <c r="P5646" s="48"/>
    </row>
    <row r="5647" spans="1:16">
      <c r="A5647" s="11" t="e">
        <f t="shared" ref="A5647:A5710" si="88">B5647&amp;"&amp;"&amp;F5647</f>
        <v>#N/A</v>
      </c>
      <c r="B5647" s="11" t="e">
        <f>VLOOKUP(C5647,'Summation Index'!$A$2:$B$9956,2,FALSE)</f>
        <v>#N/A</v>
      </c>
      <c r="O5647" s="48"/>
      <c r="P5647" s="48"/>
    </row>
    <row r="5648" spans="1:16">
      <c r="A5648" s="11" t="e">
        <f t="shared" si="88"/>
        <v>#N/A</v>
      </c>
      <c r="B5648" s="11" t="e">
        <f>VLOOKUP(C5648,'Summation Index'!$A$2:$B$9956,2,FALSE)</f>
        <v>#N/A</v>
      </c>
      <c r="O5648" s="48"/>
      <c r="P5648" s="48"/>
    </row>
    <row r="5649" spans="1:16">
      <c r="A5649" s="11" t="e">
        <f t="shared" si="88"/>
        <v>#N/A</v>
      </c>
      <c r="B5649" s="11" t="e">
        <f>VLOOKUP(C5649,'Summation Index'!$A$2:$B$9956,2,FALSE)</f>
        <v>#N/A</v>
      </c>
      <c r="O5649" s="48"/>
      <c r="P5649" s="48"/>
    </row>
    <row r="5650" spans="1:16">
      <c r="A5650" s="11" t="e">
        <f t="shared" si="88"/>
        <v>#N/A</v>
      </c>
      <c r="B5650" s="11" t="e">
        <f>VLOOKUP(C5650,'Summation Index'!$A$2:$B$9956,2,FALSE)</f>
        <v>#N/A</v>
      </c>
      <c r="O5650" s="48"/>
      <c r="P5650" s="48"/>
    </row>
    <row r="5651" spans="1:16">
      <c r="A5651" s="11" t="e">
        <f t="shared" si="88"/>
        <v>#N/A</v>
      </c>
      <c r="B5651" s="11" t="e">
        <f>VLOOKUP(C5651,'Summation Index'!$A$2:$B$9956,2,FALSE)</f>
        <v>#N/A</v>
      </c>
      <c r="O5651" s="48"/>
      <c r="P5651" s="48"/>
    </row>
    <row r="5652" spans="1:16">
      <c r="A5652" s="11" t="e">
        <f t="shared" si="88"/>
        <v>#N/A</v>
      </c>
      <c r="B5652" s="11" t="e">
        <f>VLOOKUP(C5652,'Summation Index'!$A$2:$B$9956,2,FALSE)</f>
        <v>#N/A</v>
      </c>
      <c r="O5652" s="48"/>
      <c r="P5652" s="48"/>
    </row>
    <row r="5653" spans="1:16">
      <c r="A5653" s="11" t="e">
        <f t="shared" si="88"/>
        <v>#N/A</v>
      </c>
      <c r="B5653" s="11" t="e">
        <f>VLOOKUP(C5653,'Summation Index'!$A$2:$B$9956,2,FALSE)</f>
        <v>#N/A</v>
      </c>
      <c r="O5653" s="48"/>
      <c r="P5653" s="48"/>
    </row>
    <row r="5654" spans="1:16">
      <c r="A5654" s="11" t="e">
        <f t="shared" si="88"/>
        <v>#N/A</v>
      </c>
      <c r="B5654" s="11" t="e">
        <f>VLOOKUP(C5654,'Summation Index'!$A$2:$B$9956,2,FALSE)</f>
        <v>#N/A</v>
      </c>
      <c r="O5654" s="48"/>
      <c r="P5654" s="48"/>
    </row>
    <row r="5655" spans="1:16">
      <c r="A5655" s="11" t="e">
        <f t="shared" si="88"/>
        <v>#N/A</v>
      </c>
      <c r="B5655" s="11" t="e">
        <f>VLOOKUP(C5655,'Summation Index'!$A$2:$B$9956,2,FALSE)</f>
        <v>#N/A</v>
      </c>
      <c r="O5655" s="48"/>
      <c r="P5655" s="48"/>
    </row>
    <row r="5656" spans="1:16">
      <c r="A5656" s="11" t="e">
        <f t="shared" si="88"/>
        <v>#N/A</v>
      </c>
      <c r="B5656" s="11" t="e">
        <f>VLOOKUP(C5656,'Summation Index'!$A$2:$B$9956,2,FALSE)</f>
        <v>#N/A</v>
      </c>
      <c r="O5656" s="48"/>
      <c r="P5656" s="48"/>
    </row>
    <row r="5657" spans="1:16">
      <c r="A5657" s="11" t="e">
        <f t="shared" si="88"/>
        <v>#N/A</v>
      </c>
      <c r="B5657" s="11" t="e">
        <f>VLOOKUP(C5657,'Summation Index'!$A$2:$B$9956,2,FALSE)</f>
        <v>#N/A</v>
      </c>
      <c r="O5657" s="48"/>
      <c r="P5657" s="48"/>
    </row>
    <row r="5658" spans="1:16">
      <c r="A5658" s="11" t="e">
        <f t="shared" si="88"/>
        <v>#N/A</v>
      </c>
      <c r="B5658" s="11" t="e">
        <f>VLOOKUP(C5658,'Summation Index'!$A$2:$B$9956,2,FALSE)</f>
        <v>#N/A</v>
      </c>
      <c r="O5658" s="48"/>
      <c r="P5658" s="48"/>
    </row>
    <row r="5659" spans="1:16">
      <c r="A5659" s="11" t="e">
        <f t="shared" si="88"/>
        <v>#N/A</v>
      </c>
      <c r="B5659" s="11" t="e">
        <f>VLOOKUP(C5659,'Summation Index'!$A$2:$B$9956,2,FALSE)</f>
        <v>#N/A</v>
      </c>
      <c r="O5659" s="48"/>
      <c r="P5659" s="48"/>
    </row>
    <row r="5660" spans="1:16">
      <c r="A5660" s="11" t="e">
        <f t="shared" si="88"/>
        <v>#N/A</v>
      </c>
      <c r="B5660" s="11" t="e">
        <f>VLOOKUP(C5660,'Summation Index'!$A$2:$B$9956,2,FALSE)</f>
        <v>#N/A</v>
      </c>
      <c r="O5660" s="48"/>
      <c r="P5660" s="48"/>
    </row>
    <row r="5661" spans="1:16">
      <c r="A5661" s="11" t="e">
        <f t="shared" si="88"/>
        <v>#N/A</v>
      </c>
      <c r="B5661" s="11" t="e">
        <f>VLOOKUP(C5661,'Summation Index'!$A$2:$B$9956,2,FALSE)</f>
        <v>#N/A</v>
      </c>
      <c r="O5661" s="48"/>
      <c r="P5661" s="48"/>
    </row>
    <row r="5662" spans="1:16">
      <c r="A5662" s="11" t="e">
        <f t="shared" si="88"/>
        <v>#N/A</v>
      </c>
      <c r="B5662" s="11" t="e">
        <f>VLOOKUP(C5662,'Summation Index'!$A$2:$B$9956,2,FALSE)</f>
        <v>#N/A</v>
      </c>
      <c r="O5662" s="48"/>
      <c r="P5662" s="48"/>
    </row>
    <row r="5663" spans="1:16">
      <c r="A5663" s="11" t="e">
        <f t="shared" si="88"/>
        <v>#N/A</v>
      </c>
      <c r="B5663" s="11" t="e">
        <f>VLOOKUP(C5663,'Summation Index'!$A$2:$B$9956,2,FALSE)</f>
        <v>#N/A</v>
      </c>
      <c r="O5663" s="48"/>
      <c r="P5663" s="48"/>
    </row>
    <row r="5664" spans="1:16">
      <c r="A5664" s="11" t="e">
        <f t="shared" si="88"/>
        <v>#N/A</v>
      </c>
      <c r="B5664" s="11" t="e">
        <f>VLOOKUP(C5664,'Summation Index'!$A$2:$B$9956,2,FALSE)</f>
        <v>#N/A</v>
      </c>
      <c r="O5664" s="48"/>
      <c r="P5664" s="48"/>
    </row>
    <row r="5665" spans="1:16">
      <c r="A5665" s="11" t="e">
        <f t="shared" si="88"/>
        <v>#N/A</v>
      </c>
      <c r="B5665" s="11" t="e">
        <f>VLOOKUP(C5665,'Summation Index'!$A$2:$B$9956,2,FALSE)</f>
        <v>#N/A</v>
      </c>
      <c r="O5665" s="48"/>
      <c r="P5665" s="48"/>
    </row>
    <row r="5666" spans="1:16">
      <c r="A5666" s="11" t="e">
        <f t="shared" si="88"/>
        <v>#N/A</v>
      </c>
      <c r="B5666" s="11" t="e">
        <f>VLOOKUP(C5666,'Summation Index'!$A$2:$B$9956,2,FALSE)</f>
        <v>#N/A</v>
      </c>
      <c r="O5666" s="48"/>
      <c r="P5666" s="48"/>
    </row>
    <row r="5667" spans="1:16">
      <c r="A5667" s="11" t="e">
        <f t="shared" si="88"/>
        <v>#N/A</v>
      </c>
      <c r="B5667" s="11" t="e">
        <f>VLOOKUP(C5667,'Summation Index'!$A$2:$B$9956,2,FALSE)</f>
        <v>#N/A</v>
      </c>
      <c r="O5667" s="48"/>
      <c r="P5667" s="48"/>
    </row>
    <row r="5668" spans="1:16">
      <c r="A5668" s="11" t="e">
        <f t="shared" si="88"/>
        <v>#N/A</v>
      </c>
      <c r="B5668" s="11" t="e">
        <f>VLOOKUP(C5668,'Summation Index'!$A$2:$B$9956,2,FALSE)</f>
        <v>#N/A</v>
      </c>
      <c r="O5668" s="48"/>
      <c r="P5668" s="48"/>
    </row>
    <row r="5669" spans="1:16">
      <c r="A5669" s="11" t="e">
        <f t="shared" si="88"/>
        <v>#N/A</v>
      </c>
      <c r="B5669" s="11" t="e">
        <f>VLOOKUP(C5669,'Summation Index'!$A$2:$B$9956,2,FALSE)</f>
        <v>#N/A</v>
      </c>
      <c r="O5669" s="48"/>
      <c r="P5669" s="48"/>
    </row>
    <row r="5670" spans="1:16">
      <c r="A5670" s="11" t="e">
        <f t="shared" si="88"/>
        <v>#N/A</v>
      </c>
      <c r="B5670" s="11" t="e">
        <f>VLOOKUP(C5670,'Summation Index'!$A$2:$B$9956,2,FALSE)</f>
        <v>#N/A</v>
      </c>
      <c r="O5670" s="48"/>
      <c r="P5670" s="48"/>
    </row>
    <row r="5671" spans="1:16">
      <c r="A5671" s="11" t="e">
        <f t="shared" si="88"/>
        <v>#N/A</v>
      </c>
      <c r="B5671" s="11" t="e">
        <f>VLOOKUP(C5671,'Summation Index'!$A$2:$B$9956,2,FALSE)</f>
        <v>#N/A</v>
      </c>
      <c r="O5671" s="48"/>
      <c r="P5671" s="48"/>
    </row>
    <row r="5672" spans="1:16">
      <c r="A5672" s="11" t="e">
        <f t="shared" si="88"/>
        <v>#N/A</v>
      </c>
      <c r="B5672" s="11" t="e">
        <f>VLOOKUP(C5672,'Summation Index'!$A$2:$B$9956,2,FALSE)</f>
        <v>#N/A</v>
      </c>
      <c r="O5672" s="48"/>
      <c r="P5672" s="48"/>
    </row>
    <row r="5673" spans="1:16">
      <c r="A5673" s="11" t="e">
        <f t="shared" si="88"/>
        <v>#N/A</v>
      </c>
      <c r="B5673" s="11" t="e">
        <f>VLOOKUP(C5673,'Summation Index'!$A$2:$B$9956,2,FALSE)</f>
        <v>#N/A</v>
      </c>
      <c r="O5673" s="48"/>
      <c r="P5673" s="48"/>
    </row>
    <row r="5674" spans="1:16">
      <c r="A5674" s="11" t="e">
        <f t="shared" si="88"/>
        <v>#N/A</v>
      </c>
      <c r="B5674" s="11" t="e">
        <f>VLOOKUP(C5674,'Summation Index'!$A$2:$B$9956,2,FALSE)</f>
        <v>#N/A</v>
      </c>
      <c r="O5674" s="48"/>
      <c r="P5674" s="48"/>
    </row>
    <row r="5675" spans="1:16">
      <c r="A5675" s="11" t="e">
        <f t="shared" si="88"/>
        <v>#N/A</v>
      </c>
      <c r="B5675" s="11" t="e">
        <f>VLOOKUP(C5675,'Summation Index'!$A$2:$B$9956,2,FALSE)</f>
        <v>#N/A</v>
      </c>
      <c r="O5675" s="48"/>
      <c r="P5675" s="48"/>
    </row>
    <row r="5676" spans="1:16">
      <c r="A5676" s="11" t="e">
        <f t="shared" si="88"/>
        <v>#N/A</v>
      </c>
      <c r="B5676" s="11" t="e">
        <f>VLOOKUP(C5676,'Summation Index'!$A$2:$B$9956,2,FALSE)</f>
        <v>#N/A</v>
      </c>
      <c r="O5676" s="48"/>
      <c r="P5676" s="48"/>
    </row>
    <row r="5677" spans="1:16">
      <c r="A5677" s="11" t="e">
        <f t="shared" si="88"/>
        <v>#N/A</v>
      </c>
      <c r="B5677" s="11" t="e">
        <f>VLOOKUP(C5677,'Summation Index'!$A$2:$B$9956,2,FALSE)</f>
        <v>#N/A</v>
      </c>
      <c r="O5677" s="48"/>
      <c r="P5677" s="48"/>
    </row>
    <row r="5678" spans="1:16">
      <c r="A5678" s="11" t="e">
        <f t="shared" si="88"/>
        <v>#N/A</v>
      </c>
      <c r="B5678" s="11" t="e">
        <f>VLOOKUP(C5678,'Summation Index'!$A$2:$B$9956,2,FALSE)</f>
        <v>#N/A</v>
      </c>
      <c r="O5678" s="48"/>
      <c r="P5678" s="48"/>
    </row>
    <row r="5679" spans="1:16">
      <c r="A5679" s="11" t="e">
        <f t="shared" si="88"/>
        <v>#N/A</v>
      </c>
      <c r="B5679" s="11" t="e">
        <f>VLOOKUP(C5679,'Summation Index'!$A$2:$B$9956,2,FALSE)</f>
        <v>#N/A</v>
      </c>
      <c r="O5679" s="48"/>
      <c r="P5679" s="48"/>
    </row>
    <row r="5680" spans="1:16">
      <c r="A5680" s="11" t="e">
        <f t="shared" si="88"/>
        <v>#N/A</v>
      </c>
      <c r="B5680" s="11" t="e">
        <f>VLOOKUP(C5680,'Summation Index'!$A$2:$B$9956,2,FALSE)</f>
        <v>#N/A</v>
      </c>
      <c r="O5680" s="48"/>
      <c r="P5680" s="48"/>
    </row>
    <row r="5681" spans="1:16">
      <c r="A5681" s="11" t="e">
        <f t="shared" si="88"/>
        <v>#N/A</v>
      </c>
      <c r="B5681" s="11" t="e">
        <f>VLOOKUP(C5681,'Summation Index'!$A$2:$B$9956,2,FALSE)</f>
        <v>#N/A</v>
      </c>
      <c r="O5681" s="48"/>
      <c r="P5681" s="48"/>
    </row>
    <row r="5682" spans="1:16">
      <c r="A5682" s="11" t="e">
        <f t="shared" si="88"/>
        <v>#N/A</v>
      </c>
      <c r="B5682" s="11" t="e">
        <f>VLOOKUP(C5682,'Summation Index'!$A$2:$B$9956,2,FALSE)</f>
        <v>#N/A</v>
      </c>
      <c r="O5682" s="48"/>
      <c r="P5682" s="48"/>
    </row>
    <row r="5683" spans="1:16">
      <c r="A5683" s="11" t="e">
        <f t="shared" si="88"/>
        <v>#N/A</v>
      </c>
      <c r="B5683" s="11" t="e">
        <f>VLOOKUP(C5683,'Summation Index'!$A$2:$B$9956,2,FALSE)</f>
        <v>#N/A</v>
      </c>
      <c r="O5683" s="48"/>
      <c r="P5683" s="48"/>
    </row>
    <row r="5684" spans="1:16">
      <c r="A5684" s="11" t="e">
        <f t="shared" si="88"/>
        <v>#N/A</v>
      </c>
      <c r="B5684" s="11" t="e">
        <f>VLOOKUP(C5684,'Summation Index'!$A$2:$B$9956,2,FALSE)</f>
        <v>#N/A</v>
      </c>
      <c r="O5684" s="48"/>
      <c r="P5684" s="48"/>
    </row>
    <row r="5685" spans="1:16">
      <c r="A5685" s="11" t="e">
        <f t="shared" si="88"/>
        <v>#N/A</v>
      </c>
      <c r="B5685" s="11" t="e">
        <f>VLOOKUP(C5685,'Summation Index'!$A$2:$B$9956,2,FALSE)</f>
        <v>#N/A</v>
      </c>
      <c r="O5685" s="48"/>
      <c r="P5685" s="48"/>
    </row>
    <row r="5686" spans="1:16">
      <c r="A5686" s="11" t="e">
        <f t="shared" si="88"/>
        <v>#N/A</v>
      </c>
      <c r="B5686" s="11" t="e">
        <f>VLOOKUP(C5686,'Summation Index'!$A$2:$B$9956,2,FALSE)</f>
        <v>#N/A</v>
      </c>
      <c r="O5686" s="48"/>
      <c r="P5686" s="48"/>
    </row>
    <row r="5687" spans="1:16">
      <c r="A5687" s="11" t="e">
        <f t="shared" si="88"/>
        <v>#N/A</v>
      </c>
      <c r="B5687" s="11" t="e">
        <f>VLOOKUP(C5687,'Summation Index'!$A$2:$B$9956,2,FALSE)</f>
        <v>#N/A</v>
      </c>
      <c r="O5687" s="48"/>
      <c r="P5687" s="48"/>
    </row>
    <row r="5688" spans="1:16">
      <c r="A5688" s="11" t="e">
        <f t="shared" si="88"/>
        <v>#N/A</v>
      </c>
      <c r="B5688" s="11" t="e">
        <f>VLOOKUP(C5688,'Summation Index'!$A$2:$B$9956,2,FALSE)</f>
        <v>#N/A</v>
      </c>
      <c r="O5688" s="48"/>
      <c r="P5688" s="48"/>
    </row>
    <row r="5689" spans="1:16">
      <c r="A5689" s="11" t="e">
        <f t="shared" si="88"/>
        <v>#N/A</v>
      </c>
      <c r="B5689" s="11" t="e">
        <f>VLOOKUP(C5689,'Summation Index'!$A$2:$B$9956,2,FALSE)</f>
        <v>#N/A</v>
      </c>
      <c r="O5689" s="48"/>
      <c r="P5689" s="48"/>
    </row>
    <row r="5690" spans="1:16">
      <c r="A5690" s="11" t="e">
        <f t="shared" si="88"/>
        <v>#N/A</v>
      </c>
      <c r="B5690" s="11" t="e">
        <f>VLOOKUP(C5690,'Summation Index'!$A$2:$B$9956,2,FALSE)</f>
        <v>#N/A</v>
      </c>
      <c r="O5690" s="48"/>
      <c r="P5690" s="48"/>
    </row>
    <row r="5691" spans="1:16">
      <c r="A5691" s="11" t="e">
        <f t="shared" si="88"/>
        <v>#N/A</v>
      </c>
      <c r="B5691" s="11" t="e">
        <f>VLOOKUP(C5691,'Summation Index'!$A$2:$B$9956,2,FALSE)</f>
        <v>#N/A</v>
      </c>
      <c r="O5691" s="48"/>
      <c r="P5691" s="48"/>
    </row>
    <row r="5692" spans="1:16">
      <c r="A5692" s="11" t="e">
        <f t="shared" si="88"/>
        <v>#N/A</v>
      </c>
      <c r="B5692" s="11" t="e">
        <f>VLOOKUP(C5692,'Summation Index'!$A$2:$B$9956,2,FALSE)</f>
        <v>#N/A</v>
      </c>
      <c r="O5692" s="48"/>
      <c r="P5692" s="48"/>
    </row>
    <row r="5693" spans="1:16">
      <c r="A5693" s="11" t="e">
        <f t="shared" si="88"/>
        <v>#N/A</v>
      </c>
      <c r="B5693" s="11" t="e">
        <f>VLOOKUP(C5693,'Summation Index'!$A$2:$B$9956,2,FALSE)</f>
        <v>#N/A</v>
      </c>
      <c r="O5693" s="48"/>
      <c r="P5693" s="48"/>
    </row>
    <row r="5694" spans="1:16">
      <c r="A5694" s="11" t="e">
        <f t="shared" si="88"/>
        <v>#N/A</v>
      </c>
      <c r="B5694" s="11" t="e">
        <f>VLOOKUP(C5694,'Summation Index'!$A$2:$B$9956,2,FALSE)</f>
        <v>#N/A</v>
      </c>
      <c r="O5694" s="48"/>
      <c r="P5694" s="48"/>
    </row>
    <row r="5695" spans="1:16">
      <c r="A5695" s="11" t="e">
        <f t="shared" si="88"/>
        <v>#N/A</v>
      </c>
      <c r="B5695" s="11" t="e">
        <f>VLOOKUP(C5695,'Summation Index'!$A$2:$B$9956,2,FALSE)</f>
        <v>#N/A</v>
      </c>
      <c r="O5695" s="48"/>
      <c r="P5695" s="48"/>
    </row>
    <row r="5696" spans="1:16">
      <c r="A5696" s="11" t="e">
        <f t="shared" si="88"/>
        <v>#N/A</v>
      </c>
      <c r="B5696" s="11" t="e">
        <f>VLOOKUP(C5696,'Summation Index'!$A$2:$B$9956,2,FALSE)</f>
        <v>#N/A</v>
      </c>
      <c r="O5696" s="48"/>
      <c r="P5696" s="48"/>
    </row>
    <row r="5697" spans="1:16">
      <c r="A5697" s="11" t="e">
        <f t="shared" si="88"/>
        <v>#N/A</v>
      </c>
      <c r="B5697" s="11" t="e">
        <f>VLOOKUP(C5697,'Summation Index'!$A$2:$B$9956,2,FALSE)</f>
        <v>#N/A</v>
      </c>
      <c r="O5697" s="48"/>
      <c r="P5697" s="48"/>
    </row>
    <row r="5698" spans="1:16">
      <c r="A5698" s="11" t="e">
        <f t="shared" si="88"/>
        <v>#N/A</v>
      </c>
      <c r="B5698" s="11" t="e">
        <f>VLOOKUP(C5698,'Summation Index'!$A$2:$B$9956,2,FALSE)</f>
        <v>#N/A</v>
      </c>
      <c r="O5698" s="48"/>
      <c r="P5698" s="48"/>
    </row>
    <row r="5699" spans="1:16">
      <c r="A5699" s="11" t="e">
        <f t="shared" si="88"/>
        <v>#N/A</v>
      </c>
      <c r="B5699" s="11" t="e">
        <f>VLOOKUP(C5699,'Summation Index'!$A$2:$B$9956,2,FALSE)</f>
        <v>#N/A</v>
      </c>
      <c r="O5699" s="48"/>
      <c r="P5699" s="48"/>
    </row>
    <row r="5700" spans="1:16">
      <c r="A5700" s="11" t="e">
        <f t="shared" si="88"/>
        <v>#N/A</v>
      </c>
      <c r="B5700" s="11" t="e">
        <f>VLOOKUP(C5700,'Summation Index'!$A$2:$B$9956,2,FALSE)</f>
        <v>#N/A</v>
      </c>
      <c r="O5700" s="48"/>
      <c r="P5700" s="48"/>
    </row>
    <row r="5701" spans="1:16">
      <c r="A5701" s="11" t="e">
        <f t="shared" si="88"/>
        <v>#N/A</v>
      </c>
      <c r="B5701" s="11" t="e">
        <f>VLOOKUP(C5701,'Summation Index'!$A$2:$B$9956,2,FALSE)</f>
        <v>#N/A</v>
      </c>
      <c r="O5701" s="48"/>
      <c r="P5701" s="48"/>
    </row>
    <row r="5702" spans="1:16">
      <c r="A5702" s="11" t="e">
        <f t="shared" si="88"/>
        <v>#N/A</v>
      </c>
      <c r="B5702" s="11" t="e">
        <f>VLOOKUP(C5702,'Summation Index'!$A$2:$B$9956,2,FALSE)</f>
        <v>#N/A</v>
      </c>
      <c r="O5702" s="48"/>
      <c r="P5702" s="48"/>
    </row>
    <row r="5703" spans="1:16">
      <c r="A5703" s="11" t="e">
        <f t="shared" si="88"/>
        <v>#N/A</v>
      </c>
      <c r="B5703" s="11" t="e">
        <f>VLOOKUP(C5703,'Summation Index'!$A$2:$B$9956,2,FALSE)</f>
        <v>#N/A</v>
      </c>
      <c r="O5703" s="48"/>
      <c r="P5703" s="48"/>
    </row>
    <row r="5704" spans="1:16">
      <c r="A5704" s="11" t="e">
        <f t="shared" si="88"/>
        <v>#N/A</v>
      </c>
      <c r="B5704" s="11" t="e">
        <f>VLOOKUP(C5704,'Summation Index'!$A$2:$B$9956,2,FALSE)</f>
        <v>#N/A</v>
      </c>
      <c r="O5704" s="48"/>
      <c r="P5704" s="48"/>
    </row>
    <row r="5705" spans="1:16">
      <c r="A5705" s="11" t="e">
        <f t="shared" si="88"/>
        <v>#N/A</v>
      </c>
      <c r="B5705" s="11" t="e">
        <f>VLOOKUP(C5705,'Summation Index'!$A$2:$B$9956,2,FALSE)</f>
        <v>#N/A</v>
      </c>
      <c r="O5705" s="48"/>
      <c r="P5705" s="48"/>
    </row>
    <row r="5706" spans="1:16">
      <c r="A5706" s="11" t="e">
        <f t="shared" si="88"/>
        <v>#N/A</v>
      </c>
      <c r="B5706" s="11" t="e">
        <f>VLOOKUP(C5706,'Summation Index'!$A$2:$B$9956,2,FALSE)</f>
        <v>#N/A</v>
      </c>
      <c r="O5706" s="48"/>
      <c r="P5706" s="48"/>
    </row>
    <row r="5707" spans="1:16">
      <c r="A5707" s="11" t="e">
        <f t="shared" si="88"/>
        <v>#N/A</v>
      </c>
      <c r="B5707" s="11" t="e">
        <f>VLOOKUP(C5707,'Summation Index'!$A$2:$B$9956,2,FALSE)</f>
        <v>#N/A</v>
      </c>
      <c r="O5707" s="48"/>
      <c r="P5707" s="48"/>
    </row>
    <row r="5708" spans="1:16">
      <c r="A5708" s="11" t="e">
        <f t="shared" si="88"/>
        <v>#N/A</v>
      </c>
      <c r="B5708" s="11" t="e">
        <f>VLOOKUP(C5708,'Summation Index'!$A$2:$B$9956,2,FALSE)</f>
        <v>#N/A</v>
      </c>
      <c r="O5708" s="48"/>
      <c r="P5708" s="48"/>
    </row>
    <row r="5709" spans="1:16">
      <c r="A5709" s="11" t="e">
        <f t="shared" si="88"/>
        <v>#N/A</v>
      </c>
      <c r="B5709" s="11" t="e">
        <f>VLOOKUP(C5709,'Summation Index'!$A$2:$B$9956,2,FALSE)</f>
        <v>#N/A</v>
      </c>
      <c r="O5709" s="48"/>
      <c r="P5709" s="48"/>
    </row>
    <row r="5710" spans="1:16">
      <c r="A5710" s="11" t="e">
        <f t="shared" si="88"/>
        <v>#N/A</v>
      </c>
      <c r="B5710" s="11" t="e">
        <f>VLOOKUP(C5710,'Summation Index'!$A$2:$B$9956,2,FALSE)</f>
        <v>#N/A</v>
      </c>
      <c r="O5710" s="48"/>
      <c r="P5710" s="48"/>
    </row>
    <row r="5711" spans="1:16">
      <c r="A5711" s="11" t="e">
        <f t="shared" ref="A5711:A5774" si="89">B5711&amp;"&amp;"&amp;F5711</f>
        <v>#N/A</v>
      </c>
      <c r="B5711" s="11" t="e">
        <f>VLOOKUP(C5711,'Summation Index'!$A$2:$B$9956,2,FALSE)</f>
        <v>#N/A</v>
      </c>
      <c r="O5711" s="48"/>
      <c r="P5711" s="48"/>
    </row>
    <row r="5712" spans="1:16">
      <c r="A5712" s="11" t="e">
        <f t="shared" si="89"/>
        <v>#N/A</v>
      </c>
      <c r="B5712" s="11" t="e">
        <f>VLOOKUP(C5712,'Summation Index'!$A$2:$B$9956,2,FALSE)</f>
        <v>#N/A</v>
      </c>
      <c r="O5712" s="48"/>
      <c r="P5712" s="48"/>
    </row>
    <row r="5713" spans="1:16">
      <c r="A5713" s="11" t="e">
        <f t="shared" si="89"/>
        <v>#N/A</v>
      </c>
      <c r="B5713" s="11" t="e">
        <f>VLOOKUP(C5713,'Summation Index'!$A$2:$B$9956,2,FALSE)</f>
        <v>#N/A</v>
      </c>
      <c r="O5713" s="48"/>
      <c r="P5713" s="48"/>
    </row>
    <row r="5714" spans="1:16">
      <c r="A5714" s="11" t="e">
        <f t="shared" si="89"/>
        <v>#N/A</v>
      </c>
      <c r="B5714" s="11" t="e">
        <f>VLOOKUP(C5714,'Summation Index'!$A$2:$B$9956,2,FALSE)</f>
        <v>#N/A</v>
      </c>
      <c r="O5714" s="48"/>
      <c r="P5714" s="48"/>
    </row>
    <row r="5715" spans="1:16">
      <c r="A5715" s="11" t="e">
        <f t="shared" si="89"/>
        <v>#N/A</v>
      </c>
      <c r="B5715" s="11" t="e">
        <f>VLOOKUP(C5715,'Summation Index'!$A$2:$B$9956,2,FALSE)</f>
        <v>#N/A</v>
      </c>
      <c r="O5715" s="48"/>
      <c r="P5715" s="48"/>
    </row>
    <row r="5716" spans="1:16">
      <c r="A5716" s="11" t="e">
        <f t="shared" si="89"/>
        <v>#N/A</v>
      </c>
      <c r="B5716" s="11" t="e">
        <f>VLOOKUP(C5716,'Summation Index'!$A$2:$B$9956,2,FALSE)</f>
        <v>#N/A</v>
      </c>
      <c r="O5716" s="48"/>
      <c r="P5716" s="48"/>
    </row>
    <row r="5717" spans="1:16">
      <c r="A5717" s="11" t="e">
        <f t="shared" si="89"/>
        <v>#N/A</v>
      </c>
      <c r="B5717" s="11" t="e">
        <f>VLOOKUP(C5717,'Summation Index'!$A$2:$B$9956,2,FALSE)</f>
        <v>#N/A</v>
      </c>
      <c r="O5717" s="48"/>
      <c r="P5717" s="48"/>
    </row>
    <row r="5718" spans="1:16">
      <c r="A5718" s="11" t="e">
        <f t="shared" si="89"/>
        <v>#N/A</v>
      </c>
      <c r="B5718" s="11" t="e">
        <f>VLOOKUP(C5718,'Summation Index'!$A$2:$B$9956,2,FALSE)</f>
        <v>#N/A</v>
      </c>
      <c r="O5718" s="48"/>
      <c r="P5718" s="48"/>
    </row>
    <row r="5719" spans="1:16">
      <c r="A5719" s="11" t="e">
        <f t="shared" si="89"/>
        <v>#N/A</v>
      </c>
      <c r="B5719" s="11" t="e">
        <f>VLOOKUP(C5719,'Summation Index'!$A$2:$B$9956,2,FALSE)</f>
        <v>#N/A</v>
      </c>
      <c r="O5719" s="48"/>
      <c r="P5719" s="48"/>
    </row>
    <row r="5720" spans="1:16">
      <c r="A5720" s="11" t="e">
        <f t="shared" si="89"/>
        <v>#N/A</v>
      </c>
      <c r="B5720" s="11" t="e">
        <f>VLOOKUP(C5720,'Summation Index'!$A$2:$B$9956,2,FALSE)</f>
        <v>#N/A</v>
      </c>
      <c r="O5720" s="48"/>
      <c r="P5720" s="48"/>
    </row>
    <row r="5721" spans="1:16">
      <c r="A5721" s="11" t="e">
        <f t="shared" si="89"/>
        <v>#N/A</v>
      </c>
      <c r="B5721" s="11" t="e">
        <f>VLOOKUP(C5721,'Summation Index'!$A$2:$B$9956,2,FALSE)</f>
        <v>#N/A</v>
      </c>
      <c r="O5721" s="48"/>
      <c r="P5721" s="48"/>
    </row>
    <row r="5722" spans="1:16">
      <c r="A5722" s="11" t="e">
        <f t="shared" si="89"/>
        <v>#N/A</v>
      </c>
      <c r="B5722" s="11" t="e">
        <f>VLOOKUP(C5722,'Summation Index'!$A$2:$B$9956,2,FALSE)</f>
        <v>#N/A</v>
      </c>
      <c r="O5722" s="48"/>
      <c r="P5722" s="48"/>
    </row>
    <row r="5723" spans="1:16">
      <c r="A5723" s="11" t="e">
        <f t="shared" si="89"/>
        <v>#N/A</v>
      </c>
      <c r="B5723" s="11" t="e">
        <f>VLOOKUP(C5723,'Summation Index'!$A$2:$B$9956,2,FALSE)</f>
        <v>#N/A</v>
      </c>
      <c r="O5723" s="48"/>
      <c r="P5723" s="48"/>
    </row>
    <row r="5724" spans="1:16">
      <c r="A5724" s="11" t="e">
        <f t="shared" si="89"/>
        <v>#N/A</v>
      </c>
      <c r="B5724" s="11" t="e">
        <f>VLOOKUP(C5724,'Summation Index'!$A$2:$B$9956,2,FALSE)</f>
        <v>#N/A</v>
      </c>
      <c r="O5724" s="48"/>
      <c r="P5724" s="48"/>
    </row>
    <row r="5725" spans="1:16">
      <c r="A5725" s="11" t="e">
        <f t="shared" si="89"/>
        <v>#N/A</v>
      </c>
      <c r="B5725" s="11" t="e">
        <f>VLOOKUP(C5725,'Summation Index'!$A$2:$B$9956,2,FALSE)</f>
        <v>#N/A</v>
      </c>
      <c r="O5725" s="48"/>
      <c r="P5725" s="48"/>
    </row>
    <row r="5726" spans="1:16">
      <c r="A5726" s="11" t="e">
        <f t="shared" si="89"/>
        <v>#N/A</v>
      </c>
      <c r="B5726" s="11" t="e">
        <f>VLOOKUP(C5726,'Summation Index'!$A$2:$B$9956,2,FALSE)</f>
        <v>#N/A</v>
      </c>
      <c r="O5726" s="48"/>
      <c r="P5726" s="48"/>
    </row>
    <row r="5727" spans="1:16">
      <c r="A5727" s="11" t="e">
        <f t="shared" si="89"/>
        <v>#N/A</v>
      </c>
      <c r="B5727" s="11" t="e">
        <f>VLOOKUP(C5727,'Summation Index'!$A$2:$B$9956,2,FALSE)</f>
        <v>#N/A</v>
      </c>
      <c r="O5727" s="48"/>
      <c r="P5727" s="48"/>
    </row>
    <row r="5728" spans="1:16">
      <c r="A5728" s="11" t="e">
        <f t="shared" si="89"/>
        <v>#N/A</v>
      </c>
      <c r="B5728" s="11" t="e">
        <f>VLOOKUP(C5728,'Summation Index'!$A$2:$B$9956,2,FALSE)</f>
        <v>#N/A</v>
      </c>
      <c r="O5728" s="48"/>
      <c r="P5728" s="48"/>
    </row>
    <row r="5729" spans="1:16">
      <c r="A5729" s="11" t="e">
        <f t="shared" si="89"/>
        <v>#N/A</v>
      </c>
      <c r="B5729" s="11" t="e">
        <f>VLOOKUP(C5729,'Summation Index'!$A$2:$B$9956,2,FALSE)</f>
        <v>#N/A</v>
      </c>
      <c r="O5729" s="48"/>
      <c r="P5729" s="48"/>
    </row>
    <row r="5730" spans="1:16">
      <c r="A5730" s="11" t="e">
        <f t="shared" si="89"/>
        <v>#N/A</v>
      </c>
      <c r="B5730" s="11" t="e">
        <f>VLOOKUP(C5730,'Summation Index'!$A$2:$B$9956,2,FALSE)</f>
        <v>#N/A</v>
      </c>
      <c r="O5730" s="48"/>
      <c r="P5730" s="48"/>
    </row>
    <row r="5731" spans="1:16">
      <c r="A5731" s="11" t="e">
        <f t="shared" si="89"/>
        <v>#N/A</v>
      </c>
      <c r="B5731" s="11" t="e">
        <f>VLOOKUP(C5731,'Summation Index'!$A$2:$B$9956,2,FALSE)</f>
        <v>#N/A</v>
      </c>
      <c r="O5731" s="48"/>
      <c r="P5731" s="48"/>
    </row>
    <row r="5732" spans="1:16">
      <c r="A5732" s="11" t="e">
        <f t="shared" si="89"/>
        <v>#N/A</v>
      </c>
      <c r="B5732" s="11" t="e">
        <f>VLOOKUP(C5732,'Summation Index'!$A$2:$B$9956,2,FALSE)</f>
        <v>#N/A</v>
      </c>
      <c r="O5732" s="48"/>
      <c r="P5732" s="48"/>
    </row>
    <row r="5733" spans="1:16">
      <c r="A5733" s="11" t="e">
        <f t="shared" si="89"/>
        <v>#N/A</v>
      </c>
      <c r="B5733" s="11" t="e">
        <f>VLOOKUP(C5733,'Summation Index'!$A$2:$B$9956,2,FALSE)</f>
        <v>#N/A</v>
      </c>
      <c r="O5733" s="48"/>
      <c r="P5733" s="48"/>
    </row>
    <row r="5734" spans="1:16">
      <c r="A5734" s="11" t="e">
        <f t="shared" si="89"/>
        <v>#N/A</v>
      </c>
      <c r="B5734" s="11" t="e">
        <f>VLOOKUP(C5734,'Summation Index'!$A$2:$B$9956,2,FALSE)</f>
        <v>#N/A</v>
      </c>
      <c r="O5734" s="48"/>
      <c r="P5734" s="48"/>
    </row>
    <row r="5735" spans="1:16">
      <c r="A5735" s="11" t="e">
        <f t="shared" si="89"/>
        <v>#N/A</v>
      </c>
      <c r="B5735" s="11" t="e">
        <f>VLOOKUP(C5735,'Summation Index'!$A$2:$B$9956,2,FALSE)</f>
        <v>#N/A</v>
      </c>
      <c r="O5735" s="48"/>
      <c r="P5735" s="48"/>
    </row>
    <row r="5736" spans="1:16">
      <c r="A5736" s="11" t="e">
        <f t="shared" si="89"/>
        <v>#N/A</v>
      </c>
      <c r="B5736" s="11" t="e">
        <f>VLOOKUP(C5736,'Summation Index'!$A$2:$B$9956,2,FALSE)</f>
        <v>#N/A</v>
      </c>
      <c r="O5736" s="48"/>
      <c r="P5736" s="48"/>
    </row>
    <row r="5737" spans="1:16">
      <c r="A5737" s="11" t="e">
        <f t="shared" si="89"/>
        <v>#N/A</v>
      </c>
      <c r="B5737" s="11" t="e">
        <f>VLOOKUP(C5737,'Summation Index'!$A$2:$B$9956,2,FALSE)</f>
        <v>#N/A</v>
      </c>
      <c r="O5737" s="48"/>
      <c r="P5737" s="48"/>
    </row>
    <row r="5738" spans="1:16">
      <c r="A5738" s="11" t="e">
        <f t="shared" si="89"/>
        <v>#N/A</v>
      </c>
      <c r="B5738" s="11" t="e">
        <f>VLOOKUP(C5738,'Summation Index'!$A$2:$B$9956,2,FALSE)</f>
        <v>#N/A</v>
      </c>
      <c r="O5738" s="48"/>
      <c r="P5738" s="48"/>
    </row>
    <row r="5739" spans="1:16">
      <c r="A5739" s="11" t="e">
        <f t="shared" si="89"/>
        <v>#N/A</v>
      </c>
      <c r="B5739" s="11" t="e">
        <f>VLOOKUP(C5739,'Summation Index'!$A$2:$B$9956,2,FALSE)</f>
        <v>#N/A</v>
      </c>
      <c r="O5739" s="48"/>
      <c r="P5739" s="48"/>
    </row>
    <row r="5740" spans="1:16">
      <c r="A5740" s="11" t="e">
        <f t="shared" si="89"/>
        <v>#N/A</v>
      </c>
      <c r="B5740" s="11" t="e">
        <f>VLOOKUP(C5740,'Summation Index'!$A$2:$B$9956,2,FALSE)</f>
        <v>#N/A</v>
      </c>
      <c r="O5740" s="48"/>
      <c r="P5740" s="48"/>
    </row>
    <row r="5741" spans="1:16">
      <c r="A5741" s="11" t="e">
        <f t="shared" si="89"/>
        <v>#N/A</v>
      </c>
      <c r="B5741" s="11" t="e">
        <f>VLOOKUP(C5741,'Summation Index'!$A$2:$B$9956,2,FALSE)</f>
        <v>#N/A</v>
      </c>
      <c r="O5741" s="48"/>
      <c r="P5741" s="48"/>
    </row>
    <row r="5742" spans="1:16">
      <c r="A5742" s="11" t="e">
        <f t="shared" si="89"/>
        <v>#N/A</v>
      </c>
      <c r="B5742" s="11" t="e">
        <f>VLOOKUP(C5742,'Summation Index'!$A$2:$B$9956,2,FALSE)</f>
        <v>#N/A</v>
      </c>
      <c r="O5742" s="48"/>
      <c r="P5742" s="48"/>
    </row>
    <row r="5743" spans="1:16">
      <c r="A5743" s="11" t="e">
        <f t="shared" si="89"/>
        <v>#N/A</v>
      </c>
      <c r="B5743" s="11" t="e">
        <f>VLOOKUP(C5743,'Summation Index'!$A$2:$B$9956,2,FALSE)</f>
        <v>#N/A</v>
      </c>
      <c r="O5743" s="48"/>
      <c r="P5743" s="48"/>
    </row>
    <row r="5744" spans="1:16">
      <c r="A5744" s="11" t="e">
        <f t="shared" si="89"/>
        <v>#N/A</v>
      </c>
      <c r="B5744" s="11" t="e">
        <f>VLOOKUP(C5744,'Summation Index'!$A$2:$B$9956,2,FALSE)</f>
        <v>#N/A</v>
      </c>
      <c r="O5744" s="48"/>
      <c r="P5744" s="48"/>
    </row>
    <row r="5745" spans="1:16">
      <c r="A5745" s="11" t="e">
        <f t="shared" si="89"/>
        <v>#N/A</v>
      </c>
      <c r="B5745" s="11" t="e">
        <f>VLOOKUP(C5745,'Summation Index'!$A$2:$B$9956,2,FALSE)</f>
        <v>#N/A</v>
      </c>
      <c r="O5745" s="48"/>
      <c r="P5745" s="48"/>
    </row>
    <row r="5746" spans="1:16">
      <c r="A5746" s="11" t="e">
        <f t="shared" si="89"/>
        <v>#N/A</v>
      </c>
      <c r="B5746" s="11" t="e">
        <f>VLOOKUP(C5746,'Summation Index'!$A$2:$B$9956,2,FALSE)</f>
        <v>#N/A</v>
      </c>
      <c r="O5746" s="48"/>
      <c r="P5746" s="48"/>
    </row>
    <row r="5747" spans="1:16">
      <c r="A5747" s="11" t="e">
        <f t="shared" si="89"/>
        <v>#N/A</v>
      </c>
      <c r="B5747" s="11" t="e">
        <f>VLOOKUP(C5747,'Summation Index'!$A$2:$B$9956,2,FALSE)</f>
        <v>#N/A</v>
      </c>
      <c r="O5747" s="48"/>
      <c r="P5747" s="48"/>
    </row>
    <row r="5748" spans="1:16">
      <c r="A5748" s="11" t="e">
        <f t="shared" si="89"/>
        <v>#N/A</v>
      </c>
      <c r="B5748" s="11" t="e">
        <f>VLOOKUP(C5748,'Summation Index'!$A$2:$B$9956,2,FALSE)</f>
        <v>#N/A</v>
      </c>
      <c r="O5748" s="48"/>
      <c r="P5748" s="48"/>
    </row>
    <row r="5749" spans="1:16">
      <c r="A5749" s="11" t="e">
        <f t="shared" si="89"/>
        <v>#N/A</v>
      </c>
      <c r="B5749" s="11" t="e">
        <f>VLOOKUP(C5749,'Summation Index'!$A$2:$B$9956,2,FALSE)</f>
        <v>#N/A</v>
      </c>
      <c r="O5749" s="48"/>
      <c r="P5749" s="48"/>
    </row>
    <row r="5750" spans="1:16">
      <c r="A5750" s="11" t="e">
        <f t="shared" si="89"/>
        <v>#N/A</v>
      </c>
      <c r="B5750" s="11" t="e">
        <f>VLOOKUP(C5750,'Summation Index'!$A$2:$B$9956,2,FALSE)</f>
        <v>#N/A</v>
      </c>
      <c r="O5750" s="48"/>
      <c r="P5750" s="48"/>
    </row>
    <row r="5751" spans="1:16">
      <c r="A5751" s="11" t="e">
        <f t="shared" si="89"/>
        <v>#N/A</v>
      </c>
      <c r="B5751" s="11" t="e">
        <f>VLOOKUP(C5751,'Summation Index'!$A$2:$B$9956,2,FALSE)</f>
        <v>#N/A</v>
      </c>
      <c r="O5751" s="48"/>
      <c r="P5751" s="48"/>
    </row>
    <row r="5752" spans="1:16">
      <c r="A5752" s="11" t="e">
        <f t="shared" si="89"/>
        <v>#N/A</v>
      </c>
      <c r="B5752" s="11" t="e">
        <f>VLOOKUP(C5752,'Summation Index'!$A$2:$B$9956,2,FALSE)</f>
        <v>#N/A</v>
      </c>
      <c r="O5752" s="48"/>
      <c r="P5752" s="48"/>
    </row>
    <row r="5753" spans="1:16">
      <c r="A5753" s="11" t="e">
        <f t="shared" si="89"/>
        <v>#N/A</v>
      </c>
      <c r="B5753" s="11" t="e">
        <f>VLOOKUP(C5753,'Summation Index'!$A$2:$B$9956,2,FALSE)</f>
        <v>#N/A</v>
      </c>
      <c r="O5753" s="48"/>
      <c r="P5753" s="48"/>
    </row>
    <row r="5754" spans="1:16">
      <c r="A5754" s="11" t="e">
        <f t="shared" si="89"/>
        <v>#N/A</v>
      </c>
      <c r="B5754" s="11" t="e">
        <f>VLOOKUP(C5754,'Summation Index'!$A$2:$B$9956,2,FALSE)</f>
        <v>#N/A</v>
      </c>
      <c r="O5754" s="48"/>
      <c r="P5754" s="48"/>
    </row>
    <row r="5755" spans="1:16">
      <c r="A5755" s="11" t="e">
        <f t="shared" si="89"/>
        <v>#N/A</v>
      </c>
      <c r="B5755" s="11" t="e">
        <f>VLOOKUP(C5755,'Summation Index'!$A$2:$B$9956,2,FALSE)</f>
        <v>#N/A</v>
      </c>
      <c r="O5755" s="48"/>
      <c r="P5755" s="48"/>
    </row>
    <row r="5756" spans="1:16">
      <c r="A5756" s="11" t="e">
        <f t="shared" si="89"/>
        <v>#N/A</v>
      </c>
      <c r="B5756" s="11" t="e">
        <f>VLOOKUP(C5756,'Summation Index'!$A$2:$B$9956,2,FALSE)</f>
        <v>#N/A</v>
      </c>
      <c r="O5756" s="48"/>
      <c r="P5756" s="48"/>
    </row>
    <row r="5757" spans="1:16">
      <c r="A5757" s="11" t="e">
        <f t="shared" si="89"/>
        <v>#N/A</v>
      </c>
      <c r="B5757" s="11" t="e">
        <f>VLOOKUP(C5757,'Summation Index'!$A$2:$B$9956,2,FALSE)</f>
        <v>#N/A</v>
      </c>
      <c r="O5757" s="48"/>
      <c r="P5757" s="48"/>
    </row>
    <row r="5758" spans="1:16">
      <c r="A5758" s="11" t="e">
        <f t="shared" si="89"/>
        <v>#N/A</v>
      </c>
      <c r="B5758" s="11" t="e">
        <f>VLOOKUP(C5758,'Summation Index'!$A$2:$B$9956,2,FALSE)</f>
        <v>#N/A</v>
      </c>
      <c r="O5758" s="48"/>
      <c r="P5758" s="48"/>
    </row>
    <row r="5759" spans="1:16">
      <c r="A5759" s="11" t="e">
        <f t="shared" si="89"/>
        <v>#N/A</v>
      </c>
      <c r="B5759" s="11" t="e">
        <f>VLOOKUP(C5759,'Summation Index'!$A$2:$B$9956,2,FALSE)</f>
        <v>#N/A</v>
      </c>
      <c r="O5759" s="48"/>
      <c r="P5759" s="48"/>
    </row>
    <row r="5760" spans="1:16">
      <c r="A5760" s="11" t="e">
        <f t="shared" si="89"/>
        <v>#N/A</v>
      </c>
      <c r="B5760" s="11" t="e">
        <f>VLOOKUP(C5760,'Summation Index'!$A$2:$B$9956,2,FALSE)</f>
        <v>#N/A</v>
      </c>
      <c r="O5760" s="48"/>
      <c r="P5760" s="48"/>
    </row>
    <row r="5761" spans="1:16">
      <c r="A5761" s="11" t="e">
        <f t="shared" si="89"/>
        <v>#N/A</v>
      </c>
      <c r="B5761" s="11" t="e">
        <f>VLOOKUP(C5761,'Summation Index'!$A$2:$B$9956,2,FALSE)</f>
        <v>#N/A</v>
      </c>
      <c r="O5761" s="48"/>
      <c r="P5761" s="48"/>
    </row>
    <row r="5762" spans="1:16">
      <c r="A5762" s="11" t="e">
        <f t="shared" si="89"/>
        <v>#N/A</v>
      </c>
      <c r="B5762" s="11" t="e">
        <f>VLOOKUP(C5762,'Summation Index'!$A$2:$B$9956,2,FALSE)</f>
        <v>#N/A</v>
      </c>
      <c r="O5762" s="48"/>
      <c r="P5762" s="48"/>
    </row>
    <row r="5763" spans="1:16">
      <c r="A5763" s="11" t="e">
        <f t="shared" si="89"/>
        <v>#N/A</v>
      </c>
      <c r="B5763" s="11" t="e">
        <f>VLOOKUP(C5763,'Summation Index'!$A$2:$B$9956,2,FALSE)</f>
        <v>#N/A</v>
      </c>
      <c r="O5763" s="48"/>
      <c r="P5763" s="48"/>
    </row>
    <row r="5764" spans="1:16">
      <c r="A5764" s="11" t="e">
        <f t="shared" si="89"/>
        <v>#N/A</v>
      </c>
      <c r="B5764" s="11" t="e">
        <f>VLOOKUP(C5764,'Summation Index'!$A$2:$B$9956,2,FALSE)</f>
        <v>#N/A</v>
      </c>
      <c r="O5764" s="48"/>
      <c r="P5764" s="48"/>
    </row>
    <row r="5765" spans="1:16">
      <c r="A5765" s="11" t="e">
        <f t="shared" si="89"/>
        <v>#N/A</v>
      </c>
      <c r="B5765" s="11" t="e">
        <f>VLOOKUP(C5765,'Summation Index'!$A$2:$B$9956,2,FALSE)</f>
        <v>#N/A</v>
      </c>
      <c r="O5765" s="48"/>
      <c r="P5765" s="48"/>
    </row>
    <row r="5766" spans="1:16">
      <c r="A5766" s="11" t="e">
        <f t="shared" si="89"/>
        <v>#N/A</v>
      </c>
      <c r="B5766" s="11" t="e">
        <f>VLOOKUP(C5766,'Summation Index'!$A$2:$B$9956,2,FALSE)</f>
        <v>#N/A</v>
      </c>
      <c r="O5766" s="48"/>
      <c r="P5766" s="48"/>
    </row>
    <row r="5767" spans="1:16">
      <c r="A5767" s="11" t="e">
        <f t="shared" si="89"/>
        <v>#N/A</v>
      </c>
      <c r="B5767" s="11" t="e">
        <f>VLOOKUP(C5767,'Summation Index'!$A$2:$B$9956,2,FALSE)</f>
        <v>#N/A</v>
      </c>
      <c r="O5767" s="48"/>
      <c r="P5767" s="48"/>
    </row>
    <row r="5768" spans="1:16">
      <c r="A5768" s="11" t="e">
        <f t="shared" si="89"/>
        <v>#N/A</v>
      </c>
      <c r="B5768" s="11" t="e">
        <f>VLOOKUP(C5768,'Summation Index'!$A$2:$B$9956,2,FALSE)</f>
        <v>#N/A</v>
      </c>
      <c r="O5768" s="48"/>
      <c r="P5768" s="48"/>
    </row>
    <row r="5769" spans="1:16">
      <c r="A5769" s="11" t="e">
        <f t="shared" si="89"/>
        <v>#N/A</v>
      </c>
      <c r="B5769" s="11" t="e">
        <f>VLOOKUP(C5769,'Summation Index'!$A$2:$B$9956,2,FALSE)</f>
        <v>#N/A</v>
      </c>
      <c r="O5769" s="48"/>
      <c r="P5769" s="48"/>
    </row>
    <row r="5770" spans="1:16">
      <c r="A5770" s="11" t="e">
        <f t="shared" si="89"/>
        <v>#N/A</v>
      </c>
      <c r="B5770" s="11" t="e">
        <f>VLOOKUP(C5770,'Summation Index'!$A$2:$B$9956,2,FALSE)</f>
        <v>#N/A</v>
      </c>
      <c r="O5770" s="48"/>
      <c r="P5770" s="48"/>
    </row>
    <row r="5771" spans="1:16">
      <c r="A5771" s="11" t="e">
        <f t="shared" si="89"/>
        <v>#N/A</v>
      </c>
      <c r="B5771" s="11" t="e">
        <f>VLOOKUP(C5771,'Summation Index'!$A$2:$B$9956,2,FALSE)</f>
        <v>#N/A</v>
      </c>
      <c r="O5771" s="48"/>
      <c r="P5771" s="48"/>
    </row>
    <row r="5772" spans="1:16">
      <c r="A5772" s="11" t="e">
        <f t="shared" si="89"/>
        <v>#N/A</v>
      </c>
      <c r="B5772" s="11" t="e">
        <f>VLOOKUP(C5772,'Summation Index'!$A$2:$B$9956,2,FALSE)</f>
        <v>#N/A</v>
      </c>
      <c r="O5772" s="48"/>
      <c r="P5772" s="48"/>
    </row>
    <row r="5773" spans="1:16">
      <c r="A5773" s="11" t="e">
        <f t="shared" si="89"/>
        <v>#N/A</v>
      </c>
      <c r="B5773" s="11" t="e">
        <f>VLOOKUP(C5773,'Summation Index'!$A$2:$B$9956,2,FALSE)</f>
        <v>#N/A</v>
      </c>
      <c r="O5773" s="48"/>
      <c r="P5773" s="48"/>
    </row>
    <row r="5774" spans="1:16">
      <c r="A5774" s="11" t="e">
        <f t="shared" si="89"/>
        <v>#N/A</v>
      </c>
      <c r="B5774" s="11" t="e">
        <f>VLOOKUP(C5774,'Summation Index'!$A$2:$B$9956,2,FALSE)</f>
        <v>#N/A</v>
      </c>
      <c r="O5774" s="48"/>
      <c r="P5774" s="48"/>
    </row>
    <row r="5775" spans="1:16">
      <c r="A5775" s="11" t="e">
        <f t="shared" ref="A5775:A5838" si="90">B5775&amp;"&amp;"&amp;F5775</f>
        <v>#N/A</v>
      </c>
      <c r="B5775" s="11" t="e">
        <f>VLOOKUP(C5775,'Summation Index'!$A$2:$B$9956,2,FALSE)</f>
        <v>#N/A</v>
      </c>
      <c r="O5775" s="48"/>
      <c r="P5775" s="48"/>
    </row>
    <row r="5776" spans="1:16">
      <c r="A5776" s="11" t="e">
        <f t="shared" si="90"/>
        <v>#N/A</v>
      </c>
      <c r="B5776" s="11" t="e">
        <f>VLOOKUP(C5776,'Summation Index'!$A$2:$B$9956,2,FALSE)</f>
        <v>#N/A</v>
      </c>
      <c r="O5776" s="48"/>
      <c r="P5776" s="48"/>
    </row>
    <row r="5777" spans="1:16">
      <c r="A5777" s="11" t="e">
        <f t="shared" si="90"/>
        <v>#N/A</v>
      </c>
      <c r="B5777" s="11" t="e">
        <f>VLOOKUP(C5777,'Summation Index'!$A$2:$B$9956,2,FALSE)</f>
        <v>#N/A</v>
      </c>
      <c r="O5777" s="48"/>
      <c r="P5777" s="48"/>
    </row>
    <row r="5778" spans="1:16">
      <c r="A5778" s="11" t="e">
        <f t="shared" si="90"/>
        <v>#N/A</v>
      </c>
      <c r="B5778" s="11" t="e">
        <f>VLOOKUP(C5778,'Summation Index'!$A$2:$B$9956,2,FALSE)</f>
        <v>#N/A</v>
      </c>
      <c r="O5778" s="48"/>
      <c r="P5778" s="48"/>
    </row>
    <row r="5779" spans="1:16">
      <c r="A5779" s="11" t="e">
        <f t="shared" si="90"/>
        <v>#N/A</v>
      </c>
      <c r="B5779" s="11" t="e">
        <f>VLOOKUP(C5779,'Summation Index'!$A$2:$B$9956,2,FALSE)</f>
        <v>#N/A</v>
      </c>
      <c r="O5779" s="48"/>
      <c r="P5779" s="48"/>
    </row>
    <row r="5780" spans="1:16">
      <c r="A5780" s="11" t="e">
        <f t="shared" si="90"/>
        <v>#N/A</v>
      </c>
      <c r="B5780" s="11" t="e">
        <f>VLOOKUP(C5780,'Summation Index'!$A$2:$B$9956,2,FALSE)</f>
        <v>#N/A</v>
      </c>
      <c r="O5780" s="48"/>
      <c r="P5780" s="48"/>
    </row>
    <row r="5781" spans="1:16">
      <c r="A5781" s="11" t="e">
        <f t="shared" si="90"/>
        <v>#N/A</v>
      </c>
      <c r="B5781" s="11" t="e">
        <f>VLOOKUP(C5781,'Summation Index'!$A$2:$B$9956,2,FALSE)</f>
        <v>#N/A</v>
      </c>
      <c r="O5781" s="48"/>
      <c r="P5781" s="48"/>
    </row>
    <row r="5782" spans="1:16">
      <c r="A5782" s="11" t="e">
        <f t="shared" si="90"/>
        <v>#N/A</v>
      </c>
      <c r="B5782" s="11" t="e">
        <f>VLOOKUP(C5782,'Summation Index'!$A$2:$B$9956,2,FALSE)</f>
        <v>#N/A</v>
      </c>
      <c r="O5782" s="48"/>
      <c r="P5782" s="48"/>
    </row>
    <row r="5783" spans="1:16">
      <c r="A5783" s="11" t="e">
        <f t="shared" si="90"/>
        <v>#N/A</v>
      </c>
      <c r="B5783" s="11" t="e">
        <f>VLOOKUP(C5783,'Summation Index'!$A$2:$B$9956,2,FALSE)</f>
        <v>#N/A</v>
      </c>
      <c r="O5783" s="48"/>
      <c r="P5783" s="48"/>
    </row>
    <row r="5784" spans="1:16">
      <c r="A5784" s="11" t="e">
        <f t="shared" si="90"/>
        <v>#N/A</v>
      </c>
      <c r="B5784" s="11" t="e">
        <f>VLOOKUP(C5784,'Summation Index'!$A$2:$B$9956,2,FALSE)</f>
        <v>#N/A</v>
      </c>
      <c r="O5784" s="48"/>
      <c r="P5784" s="48"/>
    </row>
    <row r="5785" spans="1:16">
      <c r="A5785" s="11" t="e">
        <f t="shared" si="90"/>
        <v>#N/A</v>
      </c>
      <c r="B5785" s="11" t="e">
        <f>VLOOKUP(C5785,'Summation Index'!$A$2:$B$9956,2,FALSE)</f>
        <v>#N/A</v>
      </c>
      <c r="O5785" s="48"/>
      <c r="P5785" s="48"/>
    </row>
    <row r="5786" spans="1:16">
      <c r="A5786" s="11" t="e">
        <f t="shared" si="90"/>
        <v>#N/A</v>
      </c>
      <c r="B5786" s="11" t="e">
        <f>VLOOKUP(C5786,'Summation Index'!$A$2:$B$9956,2,FALSE)</f>
        <v>#N/A</v>
      </c>
      <c r="O5786" s="48"/>
      <c r="P5786" s="48"/>
    </row>
    <row r="5787" spans="1:16">
      <c r="A5787" s="11" t="e">
        <f t="shared" si="90"/>
        <v>#N/A</v>
      </c>
      <c r="B5787" s="11" t="e">
        <f>VLOOKUP(C5787,'Summation Index'!$A$2:$B$9956,2,FALSE)</f>
        <v>#N/A</v>
      </c>
      <c r="O5787" s="48"/>
      <c r="P5787" s="48"/>
    </row>
    <row r="5788" spans="1:16">
      <c r="A5788" s="11" t="e">
        <f t="shared" si="90"/>
        <v>#N/A</v>
      </c>
      <c r="B5788" s="11" t="e">
        <f>VLOOKUP(C5788,'Summation Index'!$A$2:$B$9956,2,FALSE)</f>
        <v>#N/A</v>
      </c>
      <c r="O5788" s="48"/>
      <c r="P5788" s="48"/>
    </row>
    <row r="5789" spans="1:16">
      <c r="A5789" s="11" t="e">
        <f t="shared" si="90"/>
        <v>#N/A</v>
      </c>
      <c r="B5789" s="11" t="e">
        <f>VLOOKUP(C5789,'Summation Index'!$A$2:$B$9956,2,FALSE)</f>
        <v>#N/A</v>
      </c>
      <c r="O5789" s="48"/>
      <c r="P5789" s="48"/>
    </row>
    <row r="5790" spans="1:16">
      <c r="A5790" s="11" t="e">
        <f t="shared" si="90"/>
        <v>#N/A</v>
      </c>
      <c r="B5790" s="11" t="e">
        <f>VLOOKUP(C5790,'Summation Index'!$A$2:$B$9956,2,FALSE)</f>
        <v>#N/A</v>
      </c>
      <c r="O5790" s="48"/>
      <c r="P5790" s="48"/>
    </row>
    <row r="5791" spans="1:16">
      <c r="A5791" s="11" t="e">
        <f t="shared" si="90"/>
        <v>#N/A</v>
      </c>
      <c r="B5791" s="11" t="e">
        <f>VLOOKUP(C5791,'Summation Index'!$A$2:$B$9956,2,FALSE)</f>
        <v>#N/A</v>
      </c>
      <c r="O5791" s="48"/>
      <c r="P5791" s="48"/>
    </row>
    <row r="5792" spans="1:16">
      <c r="A5792" s="11" t="e">
        <f t="shared" si="90"/>
        <v>#N/A</v>
      </c>
      <c r="B5792" s="11" t="e">
        <f>VLOOKUP(C5792,'Summation Index'!$A$2:$B$9956,2,FALSE)</f>
        <v>#N/A</v>
      </c>
      <c r="O5792" s="48"/>
      <c r="P5792" s="48"/>
    </row>
    <row r="5793" spans="1:16">
      <c r="A5793" s="11" t="e">
        <f t="shared" si="90"/>
        <v>#N/A</v>
      </c>
      <c r="B5793" s="11" t="e">
        <f>VLOOKUP(C5793,'Summation Index'!$A$2:$B$9956,2,FALSE)</f>
        <v>#N/A</v>
      </c>
      <c r="O5793" s="48"/>
      <c r="P5793" s="48"/>
    </row>
    <row r="5794" spans="1:16">
      <c r="A5794" s="11" t="e">
        <f t="shared" si="90"/>
        <v>#N/A</v>
      </c>
      <c r="B5794" s="11" t="e">
        <f>VLOOKUP(C5794,'Summation Index'!$A$2:$B$9956,2,FALSE)</f>
        <v>#N/A</v>
      </c>
      <c r="O5794" s="48"/>
      <c r="P5794" s="48"/>
    </row>
    <row r="5795" spans="1:16">
      <c r="A5795" s="11" t="e">
        <f t="shared" si="90"/>
        <v>#N/A</v>
      </c>
      <c r="B5795" s="11" t="e">
        <f>VLOOKUP(C5795,'Summation Index'!$A$2:$B$9956,2,FALSE)</f>
        <v>#N/A</v>
      </c>
      <c r="O5795" s="48"/>
      <c r="P5795" s="48"/>
    </row>
    <row r="5796" spans="1:16">
      <c r="A5796" s="11" t="e">
        <f t="shared" si="90"/>
        <v>#N/A</v>
      </c>
      <c r="B5796" s="11" t="e">
        <f>VLOOKUP(C5796,'Summation Index'!$A$2:$B$9956,2,FALSE)</f>
        <v>#N/A</v>
      </c>
      <c r="O5796" s="48"/>
      <c r="P5796" s="48"/>
    </row>
    <row r="5797" spans="1:16">
      <c r="A5797" s="11" t="e">
        <f t="shared" si="90"/>
        <v>#N/A</v>
      </c>
      <c r="B5797" s="11" t="e">
        <f>VLOOKUP(C5797,'Summation Index'!$A$2:$B$9956,2,FALSE)</f>
        <v>#N/A</v>
      </c>
      <c r="O5797" s="48"/>
      <c r="P5797" s="48"/>
    </row>
    <row r="5798" spans="1:16">
      <c r="A5798" s="11" t="e">
        <f t="shared" si="90"/>
        <v>#N/A</v>
      </c>
      <c r="B5798" s="11" t="e">
        <f>VLOOKUP(C5798,'Summation Index'!$A$2:$B$9956,2,FALSE)</f>
        <v>#N/A</v>
      </c>
      <c r="O5798" s="48"/>
      <c r="P5798" s="48"/>
    </row>
    <row r="5799" spans="1:16">
      <c r="A5799" s="11" t="e">
        <f t="shared" si="90"/>
        <v>#N/A</v>
      </c>
      <c r="B5799" s="11" t="e">
        <f>VLOOKUP(C5799,'Summation Index'!$A$2:$B$9956,2,FALSE)</f>
        <v>#N/A</v>
      </c>
      <c r="O5799" s="48"/>
      <c r="P5799" s="48"/>
    </row>
    <row r="5800" spans="1:16">
      <c r="A5800" s="11" t="e">
        <f t="shared" si="90"/>
        <v>#N/A</v>
      </c>
      <c r="B5800" s="11" t="e">
        <f>VLOOKUP(C5800,'Summation Index'!$A$2:$B$9956,2,FALSE)</f>
        <v>#N/A</v>
      </c>
      <c r="O5800" s="48"/>
      <c r="P5800" s="48"/>
    </row>
    <row r="5801" spans="1:16">
      <c r="A5801" s="11" t="e">
        <f t="shared" si="90"/>
        <v>#N/A</v>
      </c>
      <c r="B5801" s="11" t="e">
        <f>VLOOKUP(C5801,'Summation Index'!$A$2:$B$9956,2,FALSE)</f>
        <v>#N/A</v>
      </c>
      <c r="O5801" s="48"/>
      <c r="P5801" s="48"/>
    </row>
    <row r="5802" spans="1:16">
      <c r="A5802" s="11" t="e">
        <f t="shared" si="90"/>
        <v>#N/A</v>
      </c>
      <c r="B5802" s="11" t="e">
        <f>VLOOKUP(C5802,'Summation Index'!$A$2:$B$9956,2,FALSE)</f>
        <v>#N/A</v>
      </c>
      <c r="O5802" s="48"/>
      <c r="P5802" s="48"/>
    </row>
    <row r="5803" spans="1:16">
      <c r="A5803" s="11" t="e">
        <f t="shared" si="90"/>
        <v>#N/A</v>
      </c>
      <c r="B5803" s="11" t="e">
        <f>VLOOKUP(C5803,'Summation Index'!$A$2:$B$9956,2,FALSE)</f>
        <v>#N/A</v>
      </c>
      <c r="O5803" s="48"/>
      <c r="P5803" s="48"/>
    </row>
    <row r="5804" spans="1:16">
      <c r="A5804" s="11" t="e">
        <f t="shared" si="90"/>
        <v>#N/A</v>
      </c>
      <c r="B5804" s="11" t="e">
        <f>VLOOKUP(C5804,'Summation Index'!$A$2:$B$9956,2,FALSE)</f>
        <v>#N/A</v>
      </c>
      <c r="O5804" s="48"/>
      <c r="P5804" s="48"/>
    </row>
    <row r="5805" spans="1:16">
      <c r="A5805" s="11" t="e">
        <f t="shared" si="90"/>
        <v>#N/A</v>
      </c>
      <c r="B5805" s="11" t="e">
        <f>VLOOKUP(C5805,'Summation Index'!$A$2:$B$9956,2,FALSE)</f>
        <v>#N/A</v>
      </c>
      <c r="O5805" s="48"/>
      <c r="P5805" s="48"/>
    </row>
    <row r="5806" spans="1:16">
      <c r="A5806" s="11" t="e">
        <f t="shared" si="90"/>
        <v>#N/A</v>
      </c>
      <c r="B5806" s="11" t="e">
        <f>VLOOKUP(C5806,'Summation Index'!$A$2:$B$9956,2,FALSE)</f>
        <v>#N/A</v>
      </c>
      <c r="O5806" s="48"/>
      <c r="P5806" s="48"/>
    </row>
    <row r="5807" spans="1:16">
      <c r="A5807" s="11" t="e">
        <f t="shared" si="90"/>
        <v>#N/A</v>
      </c>
      <c r="B5807" s="11" t="e">
        <f>VLOOKUP(C5807,'Summation Index'!$A$2:$B$9956,2,FALSE)</f>
        <v>#N/A</v>
      </c>
      <c r="O5807" s="48"/>
      <c r="P5807" s="48"/>
    </row>
    <row r="5808" spans="1:16">
      <c r="A5808" s="11" t="e">
        <f t="shared" si="90"/>
        <v>#N/A</v>
      </c>
      <c r="B5808" s="11" t="e">
        <f>VLOOKUP(C5808,'Summation Index'!$A$2:$B$9956,2,FALSE)</f>
        <v>#N/A</v>
      </c>
      <c r="O5808" s="48"/>
      <c r="P5808" s="48"/>
    </row>
    <row r="5809" spans="1:16">
      <c r="A5809" s="11" t="e">
        <f t="shared" si="90"/>
        <v>#N/A</v>
      </c>
      <c r="B5809" s="11" t="e">
        <f>VLOOKUP(C5809,'Summation Index'!$A$2:$B$9956,2,FALSE)</f>
        <v>#N/A</v>
      </c>
      <c r="O5809" s="48"/>
      <c r="P5809" s="48"/>
    </row>
    <row r="5810" spans="1:16">
      <c r="A5810" s="11" t="e">
        <f t="shared" si="90"/>
        <v>#N/A</v>
      </c>
      <c r="B5810" s="11" t="e">
        <f>VLOOKUP(C5810,'Summation Index'!$A$2:$B$9956,2,FALSE)</f>
        <v>#N/A</v>
      </c>
      <c r="O5810" s="48"/>
      <c r="P5810" s="48"/>
    </row>
    <row r="5811" spans="1:16">
      <c r="A5811" s="11" t="e">
        <f t="shared" si="90"/>
        <v>#N/A</v>
      </c>
      <c r="B5811" s="11" t="e">
        <f>VLOOKUP(C5811,'Summation Index'!$A$2:$B$9956,2,FALSE)</f>
        <v>#N/A</v>
      </c>
      <c r="O5811" s="48"/>
      <c r="P5811" s="48"/>
    </row>
    <row r="5812" spans="1:16">
      <c r="A5812" s="11" t="e">
        <f t="shared" si="90"/>
        <v>#N/A</v>
      </c>
      <c r="B5812" s="11" t="e">
        <f>VLOOKUP(C5812,'Summation Index'!$A$2:$B$9956,2,FALSE)</f>
        <v>#N/A</v>
      </c>
      <c r="O5812" s="48"/>
      <c r="P5812" s="48"/>
    </row>
    <row r="5813" spans="1:16">
      <c r="A5813" s="11" t="e">
        <f t="shared" si="90"/>
        <v>#N/A</v>
      </c>
      <c r="B5813" s="11" t="e">
        <f>VLOOKUP(C5813,'Summation Index'!$A$2:$B$9956,2,FALSE)</f>
        <v>#N/A</v>
      </c>
      <c r="O5813" s="48"/>
      <c r="P5813" s="48"/>
    </row>
    <row r="5814" spans="1:16">
      <c r="A5814" s="11" t="e">
        <f t="shared" si="90"/>
        <v>#N/A</v>
      </c>
      <c r="B5814" s="11" t="e">
        <f>VLOOKUP(C5814,'Summation Index'!$A$2:$B$9956,2,FALSE)</f>
        <v>#N/A</v>
      </c>
      <c r="O5814" s="48"/>
      <c r="P5814" s="48"/>
    </row>
    <row r="5815" spans="1:16">
      <c r="A5815" s="11" t="e">
        <f t="shared" si="90"/>
        <v>#N/A</v>
      </c>
      <c r="B5815" s="11" t="e">
        <f>VLOOKUP(C5815,'Summation Index'!$A$2:$B$9956,2,FALSE)</f>
        <v>#N/A</v>
      </c>
      <c r="O5815" s="48"/>
      <c r="P5815" s="48"/>
    </row>
    <row r="5816" spans="1:16">
      <c r="A5816" s="11" t="e">
        <f t="shared" si="90"/>
        <v>#N/A</v>
      </c>
      <c r="B5816" s="11" t="e">
        <f>VLOOKUP(C5816,'Summation Index'!$A$2:$B$9956,2,FALSE)</f>
        <v>#N/A</v>
      </c>
      <c r="O5816" s="48"/>
      <c r="P5816" s="48"/>
    </row>
    <row r="5817" spans="1:16">
      <c r="A5817" s="11" t="e">
        <f t="shared" si="90"/>
        <v>#N/A</v>
      </c>
      <c r="B5817" s="11" t="e">
        <f>VLOOKUP(C5817,'Summation Index'!$A$2:$B$9956,2,FALSE)</f>
        <v>#N/A</v>
      </c>
      <c r="O5817" s="48"/>
      <c r="P5817" s="48"/>
    </row>
    <row r="5818" spans="1:16">
      <c r="A5818" s="11" t="e">
        <f t="shared" si="90"/>
        <v>#N/A</v>
      </c>
      <c r="B5818" s="11" t="e">
        <f>VLOOKUP(C5818,'Summation Index'!$A$2:$B$9956,2,FALSE)</f>
        <v>#N/A</v>
      </c>
      <c r="O5818" s="48"/>
      <c r="P5818" s="48"/>
    </row>
    <row r="5819" spans="1:16">
      <c r="A5819" s="11" t="e">
        <f t="shared" si="90"/>
        <v>#N/A</v>
      </c>
      <c r="B5819" s="11" t="e">
        <f>VLOOKUP(C5819,'Summation Index'!$A$2:$B$9956,2,FALSE)</f>
        <v>#N/A</v>
      </c>
      <c r="O5819" s="48"/>
      <c r="P5819" s="48"/>
    </row>
    <row r="5820" spans="1:16">
      <c r="A5820" s="11" t="e">
        <f t="shared" si="90"/>
        <v>#N/A</v>
      </c>
      <c r="B5820" s="11" t="e">
        <f>VLOOKUP(C5820,'Summation Index'!$A$2:$B$9956,2,FALSE)</f>
        <v>#N/A</v>
      </c>
      <c r="O5820" s="48"/>
      <c r="P5820" s="48"/>
    </row>
    <row r="5821" spans="1:16">
      <c r="A5821" s="11" t="e">
        <f t="shared" si="90"/>
        <v>#N/A</v>
      </c>
      <c r="B5821" s="11" t="e">
        <f>VLOOKUP(C5821,'Summation Index'!$A$2:$B$9956,2,FALSE)</f>
        <v>#N/A</v>
      </c>
      <c r="O5821" s="48"/>
      <c r="P5821" s="48"/>
    </row>
    <row r="5822" spans="1:16">
      <c r="A5822" s="11" t="e">
        <f t="shared" si="90"/>
        <v>#N/A</v>
      </c>
      <c r="B5822" s="11" t="e">
        <f>VLOOKUP(C5822,'Summation Index'!$A$2:$B$9956,2,FALSE)</f>
        <v>#N/A</v>
      </c>
      <c r="O5822" s="48"/>
      <c r="P5822" s="48"/>
    </row>
    <row r="5823" spans="1:16">
      <c r="A5823" s="11" t="e">
        <f t="shared" si="90"/>
        <v>#N/A</v>
      </c>
      <c r="B5823" s="11" t="e">
        <f>VLOOKUP(C5823,'Summation Index'!$A$2:$B$9956,2,FALSE)</f>
        <v>#N/A</v>
      </c>
      <c r="O5823" s="48"/>
      <c r="P5823" s="48"/>
    </row>
    <row r="5824" spans="1:16">
      <c r="A5824" s="11" t="e">
        <f t="shared" si="90"/>
        <v>#N/A</v>
      </c>
      <c r="B5824" s="11" t="e">
        <f>VLOOKUP(C5824,'Summation Index'!$A$2:$B$9956,2,FALSE)</f>
        <v>#N/A</v>
      </c>
      <c r="O5824" s="48"/>
      <c r="P5824" s="48"/>
    </row>
    <row r="5825" spans="1:16">
      <c r="A5825" s="11" t="e">
        <f t="shared" si="90"/>
        <v>#N/A</v>
      </c>
      <c r="B5825" s="11" t="e">
        <f>VLOOKUP(C5825,'Summation Index'!$A$2:$B$9956,2,FALSE)</f>
        <v>#N/A</v>
      </c>
      <c r="O5825" s="48"/>
      <c r="P5825" s="48"/>
    </row>
    <row r="5826" spans="1:16">
      <c r="A5826" s="11" t="e">
        <f t="shared" si="90"/>
        <v>#N/A</v>
      </c>
      <c r="B5826" s="11" t="e">
        <f>VLOOKUP(C5826,'Summation Index'!$A$2:$B$9956,2,FALSE)</f>
        <v>#N/A</v>
      </c>
      <c r="O5826" s="48"/>
      <c r="P5826" s="48"/>
    </row>
    <row r="5827" spans="1:16">
      <c r="A5827" s="11" t="e">
        <f t="shared" si="90"/>
        <v>#N/A</v>
      </c>
      <c r="B5827" s="11" t="e">
        <f>VLOOKUP(C5827,'Summation Index'!$A$2:$B$9956,2,FALSE)</f>
        <v>#N/A</v>
      </c>
      <c r="O5827" s="48"/>
      <c r="P5827" s="48"/>
    </row>
    <row r="5828" spans="1:16">
      <c r="A5828" s="11" t="e">
        <f t="shared" si="90"/>
        <v>#N/A</v>
      </c>
      <c r="B5828" s="11" t="e">
        <f>VLOOKUP(C5828,'Summation Index'!$A$2:$B$9956,2,FALSE)</f>
        <v>#N/A</v>
      </c>
      <c r="O5828" s="48"/>
      <c r="P5828" s="48"/>
    </row>
    <row r="5829" spans="1:16">
      <c r="A5829" s="11" t="e">
        <f t="shared" si="90"/>
        <v>#N/A</v>
      </c>
      <c r="B5829" s="11" t="e">
        <f>VLOOKUP(C5829,'Summation Index'!$A$2:$B$9956,2,FALSE)</f>
        <v>#N/A</v>
      </c>
      <c r="O5829" s="48"/>
      <c r="P5829" s="48"/>
    </row>
    <row r="5830" spans="1:16">
      <c r="A5830" s="11" t="e">
        <f t="shared" si="90"/>
        <v>#N/A</v>
      </c>
      <c r="B5830" s="11" t="e">
        <f>VLOOKUP(C5830,'Summation Index'!$A$2:$B$9956,2,FALSE)</f>
        <v>#N/A</v>
      </c>
      <c r="O5830" s="48"/>
      <c r="P5830" s="48"/>
    </row>
    <row r="5831" spans="1:16">
      <c r="A5831" s="11" t="e">
        <f t="shared" si="90"/>
        <v>#N/A</v>
      </c>
      <c r="B5831" s="11" t="e">
        <f>VLOOKUP(C5831,'Summation Index'!$A$2:$B$9956,2,FALSE)</f>
        <v>#N/A</v>
      </c>
      <c r="O5831" s="48"/>
      <c r="P5831" s="48"/>
    </row>
    <row r="5832" spans="1:16">
      <c r="A5832" s="11" t="e">
        <f t="shared" si="90"/>
        <v>#N/A</v>
      </c>
      <c r="B5832" s="11" t="e">
        <f>VLOOKUP(C5832,'Summation Index'!$A$2:$B$9956,2,FALSE)</f>
        <v>#N/A</v>
      </c>
      <c r="O5832" s="48"/>
      <c r="P5832" s="48"/>
    </row>
    <row r="5833" spans="1:16">
      <c r="A5833" s="11" t="e">
        <f t="shared" si="90"/>
        <v>#N/A</v>
      </c>
      <c r="B5833" s="11" t="e">
        <f>VLOOKUP(C5833,'Summation Index'!$A$2:$B$9956,2,FALSE)</f>
        <v>#N/A</v>
      </c>
      <c r="O5833" s="48"/>
      <c r="P5833" s="48"/>
    </row>
    <row r="5834" spans="1:16">
      <c r="A5834" s="11" t="e">
        <f t="shared" si="90"/>
        <v>#N/A</v>
      </c>
      <c r="B5834" s="11" t="e">
        <f>VLOOKUP(C5834,'Summation Index'!$A$2:$B$9956,2,FALSE)</f>
        <v>#N/A</v>
      </c>
      <c r="O5834" s="48"/>
      <c r="P5834" s="48"/>
    </row>
    <row r="5835" spans="1:16">
      <c r="A5835" s="11" t="e">
        <f t="shared" si="90"/>
        <v>#N/A</v>
      </c>
      <c r="B5835" s="11" t="e">
        <f>VLOOKUP(C5835,'Summation Index'!$A$2:$B$9956,2,FALSE)</f>
        <v>#N/A</v>
      </c>
      <c r="O5835" s="48"/>
      <c r="P5835" s="48"/>
    </row>
    <row r="5836" spans="1:16">
      <c r="A5836" s="11" t="e">
        <f t="shared" si="90"/>
        <v>#N/A</v>
      </c>
      <c r="B5836" s="11" t="e">
        <f>VLOOKUP(C5836,'Summation Index'!$A$2:$B$9956,2,FALSE)</f>
        <v>#N/A</v>
      </c>
      <c r="O5836" s="48"/>
      <c r="P5836" s="48"/>
    </row>
    <row r="5837" spans="1:16">
      <c r="A5837" s="11" t="e">
        <f t="shared" si="90"/>
        <v>#N/A</v>
      </c>
      <c r="B5837" s="11" t="e">
        <f>VLOOKUP(C5837,'Summation Index'!$A$2:$B$9956,2,FALSE)</f>
        <v>#N/A</v>
      </c>
      <c r="O5837" s="48"/>
      <c r="P5837" s="48"/>
    </row>
    <row r="5838" spans="1:16">
      <c r="A5838" s="11" t="e">
        <f t="shared" si="90"/>
        <v>#N/A</v>
      </c>
      <c r="B5838" s="11" t="e">
        <f>VLOOKUP(C5838,'Summation Index'!$A$2:$B$9956,2,FALSE)</f>
        <v>#N/A</v>
      </c>
      <c r="O5838" s="48"/>
      <c r="P5838" s="48"/>
    </row>
    <row r="5839" spans="1:16">
      <c r="A5839" s="11" t="e">
        <f t="shared" ref="A5839:A5902" si="91">B5839&amp;"&amp;"&amp;F5839</f>
        <v>#N/A</v>
      </c>
      <c r="B5839" s="11" t="e">
        <f>VLOOKUP(C5839,'Summation Index'!$A$2:$B$9956,2,FALSE)</f>
        <v>#N/A</v>
      </c>
      <c r="O5839" s="48"/>
      <c r="P5839" s="48"/>
    </row>
    <row r="5840" spans="1:16">
      <c r="A5840" s="11" t="e">
        <f t="shared" si="91"/>
        <v>#N/A</v>
      </c>
      <c r="B5840" s="11" t="e">
        <f>VLOOKUP(C5840,'Summation Index'!$A$2:$B$9956,2,FALSE)</f>
        <v>#N/A</v>
      </c>
      <c r="O5840" s="48"/>
      <c r="P5840" s="48"/>
    </row>
    <row r="5841" spans="1:16">
      <c r="A5841" s="11" t="e">
        <f t="shared" si="91"/>
        <v>#N/A</v>
      </c>
      <c r="B5841" s="11" t="e">
        <f>VLOOKUP(C5841,'Summation Index'!$A$2:$B$9956,2,FALSE)</f>
        <v>#N/A</v>
      </c>
      <c r="O5841" s="48"/>
      <c r="P5841" s="48"/>
    </row>
    <row r="5842" spans="1:16">
      <c r="A5842" s="11" t="e">
        <f t="shared" si="91"/>
        <v>#N/A</v>
      </c>
      <c r="B5842" s="11" t="e">
        <f>VLOOKUP(C5842,'Summation Index'!$A$2:$B$9956,2,FALSE)</f>
        <v>#N/A</v>
      </c>
      <c r="O5842" s="48"/>
      <c r="P5842" s="48"/>
    </row>
    <row r="5843" spans="1:16">
      <c r="A5843" s="11" t="e">
        <f t="shared" si="91"/>
        <v>#N/A</v>
      </c>
      <c r="B5843" s="11" t="e">
        <f>VLOOKUP(C5843,'Summation Index'!$A$2:$B$9956,2,FALSE)</f>
        <v>#N/A</v>
      </c>
      <c r="O5843" s="48"/>
      <c r="P5843" s="48"/>
    </row>
    <row r="5844" spans="1:16">
      <c r="A5844" s="11" t="e">
        <f t="shared" si="91"/>
        <v>#N/A</v>
      </c>
      <c r="B5844" s="11" t="e">
        <f>VLOOKUP(C5844,'Summation Index'!$A$2:$B$9956,2,FALSE)</f>
        <v>#N/A</v>
      </c>
      <c r="O5844" s="48"/>
      <c r="P5844" s="48"/>
    </row>
    <row r="5845" spans="1:16">
      <c r="A5845" s="11" t="e">
        <f t="shared" si="91"/>
        <v>#N/A</v>
      </c>
      <c r="B5845" s="11" t="e">
        <f>VLOOKUP(C5845,'Summation Index'!$A$2:$B$9956,2,FALSE)</f>
        <v>#N/A</v>
      </c>
      <c r="O5845" s="48"/>
      <c r="P5845" s="48"/>
    </row>
    <row r="5846" spans="1:16">
      <c r="A5846" s="11" t="e">
        <f t="shared" si="91"/>
        <v>#N/A</v>
      </c>
      <c r="B5846" s="11" t="e">
        <f>VLOOKUP(C5846,'Summation Index'!$A$2:$B$9956,2,FALSE)</f>
        <v>#N/A</v>
      </c>
      <c r="O5846" s="48"/>
      <c r="P5846" s="48"/>
    </row>
    <row r="5847" spans="1:16">
      <c r="A5847" s="11" t="e">
        <f t="shared" si="91"/>
        <v>#N/A</v>
      </c>
      <c r="B5847" s="11" t="e">
        <f>VLOOKUP(C5847,'Summation Index'!$A$2:$B$9956,2,FALSE)</f>
        <v>#N/A</v>
      </c>
      <c r="O5847" s="48"/>
      <c r="P5847" s="48"/>
    </row>
    <row r="5848" spans="1:16">
      <c r="A5848" s="11" t="e">
        <f t="shared" si="91"/>
        <v>#N/A</v>
      </c>
      <c r="B5848" s="11" t="e">
        <f>VLOOKUP(C5848,'Summation Index'!$A$2:$B$9956,2,FALSE)</f>
        <v>#N/A</v>
      </c>
      <c r="O5848" s="48"/>
      <c r="P5848" s="48"/>
    </row>
    <row r="5849" spans="1:16">
      <c r="A5849" s="11" t="e">
        <f t="shared" si="91"/>
        <v>#N/A</v>
      </c>
      <c r="B5849" s="11" t="e">
        <f>VLOOKUP(C5849,'Summation Index'!$A$2:$B$9956,2,FALSE)</f>
        <v>#N/A</v>
      </c>
      <c r="O5849" s="48"/>
      <c r="P5849" s="48"/>
    </row>
    <row r="5850" spans="1:16">
      <c r="A5850" s="11" t="e">
        <f t="shared" si="91"/>
        <v>#N/A</v>
      </c>
      <c r="B5850" s="11" t="e">
        <f>VLOOKUP(C5850,'Summation Index'!$A$2:$B$9956,2,FALSE)</f>
        <v>#N/A</v>
      </c>
      <c r="O5850" s="48"/>
      <c r="P5850" s="48"/>
    </row>
    <row r="5851" spans="1:16">
      <c r="A5851" s="11" t="e">
        <f t="shared" si="91"/>
        <v>#N/A</v>
      </c>
      <c r="B5851" s="11" t="e">
        <f>VLOOKUP(C5851,'Summation Index'!$A$2:$B$9956,2,FALSE)</f>
        <v>#N/A</v>
      </c>
      <c r="O5851" s="48"/>
      <c r="P5851" s="48"/>
    </row>
    <row r="5852" spans="1:16">
      <c r="A5852" s="11" t="e">
        <f t="shared" si="91"/>
        <v>#N/A</v>
      </c>
      <c r="B5852" s="11" t="e">
        <f>VLOOKUP(C5852,'Summation Index'!$A$2:$B$9956,2,FALSE)</f>
        <v>#N/A</v>
      </c>
      <c r="O5852" s="48"/>
      <c r="P5852" s="48"/>
    </row>
    <row r="5853" spans="1:16">
      <c r="A5853" s="11" t="e">
        <f t="shared" si="91"/>
        <v>#N/A</v>
      </c>
      <c r="B5853" s="11" t="e">
        <f>VLOOKUP(C5853,'Summation Index'!$A$2:$B$9956,2,FALSE)</f>
        <v>#N/A</v>
      </c>
      <c r="O5853" s="48"/>
      <c r="P5853" s="48"/>
    </row>
    <row r="5854" spans="1:16">
      <c r="A5854" s="11" t="e">
        <f t="shared" si="91"/>
        <v>#N/A</v>
      </c>
      <c r="B5854" s="11" t="e">
        <f>VLOOKUP(C5854,'Summation Index'!$A$2:$B$9956,2,FALSE)</f>
        <v>#N/A</v>
      </c>
      <c r="O5854" s="48"/>
      <c r="P5854" s="48"/>
    </row>
    <row r="5855" spans="1:16">
      <c r="A5855" s="11" t="e">
        <f t="shared" si="91"/>
        <v>#N/A</v>
      </c>
      <c r="B5855" s="11" t="e">
        <f>VLOOKUP(C5855,'Summation Index'!$A$2:$B$9956,2,FALSE)</f>
        <v>#N/A</v>
      </c>
      <c r="O5855" s="48"/>
      <c r="P5855" s="48"/>
    </row>
    <row r="5856" spans="1:16">
      <c r="A5856" s="11" t="e">
        <f t="shared" si="91"/>
        <v>#N/A</v>
      </c>
      <c r="B5856" s="11" t="e">
        <f>VLOOKUP(C5856,'Summation Index'!$A$2:$B$9956,2,FALSE)</f>
        <v>#N/A</v>
      </c>
      <c r="O5856" s="48"/>
      <c r="P5856" s="48"/>
    </row>
    <row r="5857" spans="1:16">
      <c r="A5857" s="11" t="e">
        <f t="shared" si="91"/>
        <v>#N/A</v>
      </c>
      <c r="B5857" s="11" t="e">
        <f>VLOOKUP(C5857,'Summation Index'!$A$2:$B$9956,2,FALSE)</f>
        <v>#N/A</v>
      </c>
      <c r="O5857" s="48"/>
      <c r="P5857" s="48"/>
    </row>
    <row r="5858" spans="1:16">
      <c r="A5858" s="11" t="e">
        <f t="shared" si="91"/>
        <v>#N/A</v>
      </c>
      <c r="B5858" s="11" t="e">
        <f>VLOOKUP(C5858,'Summation Index'!$A$2:$B$9956,2,FALSE)</f>
        <v>#N/A</v>
      </c>
      <c r="O5858" s="48"/>
      <c r="P5858" s="48"/>
    </row>
    <row r="5859" spans="1:16">
      <c r="A5859" s="11" t="e">
        <f t="shared" si="91"/>
        <v>#N/A</v>
      </c>
      <c r="B5859" s="11" t="e">
        <f>VLOOKUP(C5859,'Summation Index'!$A$2:$B$9956,2,FALSE)</f>
        <v>#N/A</v>
      </c>
      <c r="O5859" s="48"/>
      <c r="P5859" s="48"/>
    </row>
    <row r="5860" spans="1:16">
      <c r="A5860" s="11" t="e">
        <f t="shared" si="91"/>
        <v>#N/A</v>
      </c>
      <c r="B5860" s="11" t="e">
        <f>VLOOKUP(C5860,'Summation Index'!$A$2:$B$9956,2,FALSE)</f>
        <v>#N/A</v>
      </c>
      <c r="O5860" s="48"/>
      <c r="P5860" s="48"/>
    </row>
    <row r="5861" spans="1:16">
      <c r="A5861" s="11" t="e">
        <f t="shared" si="91"/>
        <v>#N/A</v>
      </c>
      <c r="B5861" s="11" t="e">
        <f>VLOOKUP(C5861,'Summation Index'!$A$2:$B$9956,2,FALSE)</f>
        <v>#N/A</v>
      </c>
      <c r="O5861" s="48"/>
      <c r="P5861" s="48"/>
    </row>
    <row r="5862" spans="1:16">
      <c r="A5862" s="11" t="e">
        <f t="shared" si="91"/>
        <v>#N/A</v>
      </c>
      <c r="B5862" s="11" t="e">
        <f>VLOOKUP(C5862,'Summation Index'!$A$2:$B$9956,2,FALSE)</f>
        <v>#N/A</v>
      </c>
      <c r="O5862" s="48"/>
      <c r="P5862" s="48"/>
    </row>
    <row r="5863" spans="1:16">
      <c r="A5863" s="11" t="e">
        <f t="shared" si="91"/>
        <v>#N/A</v>
      </c>
      <c r="B5863" s="11" t="e">
        <f>VLOOKUP(C5863,'Summation Index'!$A$2:$B$9956,2,FALSE)</f>
        <v>#N/A</v>
      </c>
      <c r="O5863" s="48"/>
      <c r="P5863" s="48"/>
    </row>
    <row r="5864" spans="1:16">
      <c r="A5864" s="11" t="e">
        <f t="shared" si="91"/>
        <v>#N/A</v>
      </c>
      <c r="B5864" s="11" t="e">
        <f>VLOOKUP(C5864,'Summation Index'!$A$2:$B$9956,2,FALSE)</f>
        <v>#N/A</v>
      </c>
      <c r="O5864" s="48"/>
      <c r="P5864" s="48"/>
    </row>
    <row r="5865" spans="1:16">
      <c r="A5865" s="11" t="e">
        <f t="shared" si="91"/>
        <v>#N/A</v>
      </c>
      <c r="B5865" s="11" t="e">
        <f>VLOOKUP(C5865,'Summation Index'!$A$2:$B$9956,2,FALSE)</f>
        <v>#N/A</v>
      </c>
      <c r="O5865" s="48"/>
      <c r="P5865" s="48"/>
    </row>
    <row r="5866" spans="1:16">
      <c r="A5866" s="11" t="e">
        <f t="shared" si="91"/>
        <v>#N/A</v>
      </c>
      <c r="B5866" s="11" t="e">
        <f>VLOOKUP(C5866,'Summation Index'!$A$2:$B$9956,2,FALSE)</f>
        <v>#N/A</v>
      </c>
      <c r="O5866" s="48"/>
      <c r="P5866" s="48"/>
    </row>
    <row r="5867" spans="1:16">
      <c r="A5867" s="11" t="e">
        <f t="shared" si="91"/>
        <v>#N/A</v>
      </c>
      <c r="B5867" s="11" t="e">
        <f>VLOOKUP(C5867,'Summation Index'!$A$2:$B$9956,2,FALSE)</f>
        <v>#N/A</v>
      </c>
      <c r="O5867" s="48"/>
      <c r="P5867" s="48"/>
    </row>
    <row r="5868" spans="1:16">
      <c r="A5868" s="11" t="e">
        <f t="shared" si="91"/>
        <v>#N/A</v>
      </c>
      <c r="B5868" s="11" t="e">
        <f>VLOOKUP(C5868,'Summation Index'!$A$2:$B$9956,2,FALSE)</f>
        <v>#N/A</v>
      </c>
      <c r="O5868" s="48"/>
      <c r="P5868" s="48"/>
    </row>
    <row r="5869" spans="1:16">
      <c r="A5869" s="11" t="e">
        <f t="shared" si="91"/>
        <v>#N/A</v>
      </c>
      <c r="B5869" s="11" t="e">
        <f>VLOOKUP(C5869,'Summation Index'!$A$2:$B$9956,2,FALSE)</f>
        <v>#N/A</v>
      </c>
      <c r="O5869" s="48"/>
      <c r="P5869" s="48"/>
    </row>
    <row r="5870" spans="1:16">
      <c r="A5870" s="11" t="e">
        <f t="shared" si="91"/>
        <v>#N/A</v>
      </c>
      <c r="B5870" s="11" t="e">
        <f>VLOOKUP(C5870,'Summation Index'!$A$2:$B$9956,2,FALSE)</f>
        <v>#N/A</v>
      </c>
      <c r="O5870" s="48"/>
      <c r="P5870" s="48"/>
    </row>
    <row r="5871" spans="1:16">
      <c r="A5871" s="11" t="e">
        <f t="shared" si="91"/>
        <v>#N/A</v>
      </c>
      <c r="B5871" s="11" t="e">
        <f>VLOOKUP(C5871,'Summation Index'!$A$2:$B$9956,2,FALSE)</f>
        <v>#N/A</v>
      </c>
      <c r="O5871" s="48"/>
      <c r="P5871" s="48"/>
    </row>
    <row r="5872" spans="1:16">
      <c r="A5872" s="11" t="e">
        <f t="shared" si="91"/>
        <v>#N/A</v>
      </c>
      <c r="B5872" s="11" t="e">
        <f>VLOOKUP(C5872,'Summation Index'!$A$2:$B$9956,2,FALSE)</f>
        <v>#N/A</v>
      </c>
      <c r="O5872" s="48"/>
      <c r="P5872" s="48"/>
    </row>
    <row r="5873" spans="1:16">
      <c r="A5873" s="11" t="e">
        <f t="shared" si="91"/>
        <v>#N/A</v>
      </c>
      <c r="B5873" s="11" t="e">
        <f>VLOOKUP(C5873,'Summation Index'!$A$2:$B$9956,2,FALSE)</f>
        <v>#N/A</v>
      </c>
      <c r="O5873" s="48"/>
      <c r="P5873" s="48"/>
    </row>
    <row r="5874" spans="1:16">
      <c r="A5874" s="11" t="e">
        <f t="shared" si="91"/>
        <v>#N/A</v>
      </c>
      <c r="B5874" s="11" t="e">
        <f>VLOOKUP(C5874,'Summation Index'!$A$2:$B$9956,2,FALSE)</f>
        <v>#N/A</v>
      </c>
      <c r="O5874" s="48"/>
      <c r="P5874" s="48"/>
    </row>
    <row r="5875" spans="1:16">
      <c r="A5875" s="11" t="e">
        <f t="shared" si="91"/>
        <v>#N/A</v>
      </c>
      <c r="B5875" s="11" t="e">
        <f>VLOOKUP(C5875,'Summation Index'!$A$2:$B$9956,2,FALSE)</f>
        <v>#N/A</v>
      </c>
      <c r="O5875" s="48"/>
      <c r="P5875" s="48"/>
    </row>
    <row r="5876" spans="1:16">
      <c r="A5876" s="11" t="e">
        <f t="shared" si="91"/>
        <v>#N/A</v>
      </c>
      <c r="B5876" s="11" t="e">
        <f>VLOOKUP(C5876,'Summation Index'!$A$2:$B$9956,2,FALSE)</f>
        <v>#N/A</v>
      </c>
      <c r="O5876" s="48"/>
      <c r="P5876" s="48"/>
    </row>
    <row r="5877" spans="1:16">
      <c r="A5877" s="11" t="e">
        <f t="shared" si="91"/>
        <v>#N/A</v>
      </c>
      <c r="B5877" s="11" t="e">
        <f>VLOOKUP(C5877,'Summation Index'!$A$2:$B$9956,2,FALSE)</f>
        <v>#N/A</v>
      </c>
      <c r="O5877" s="48"/>
      <c r="P5877" s="48"/>
    </row>
    <row r="5878" spans="1:16">
      <c r="A5878" s="11" t="e">
        <f t="shared" si="91"/>
        <v>#N/A</v>
      </c>
      <c r="B5878" s="11" t="e">
        <f>VLOOKUP(C5878,'Summation Index'!$A$2:$B$9956,2,FALSE)</f>
        <v>#N/A</v>
      </c>
      <c r="O5878" s="48"/>
      <c r="P5878" s="48"/>
    </row>
    <row r="5879" spans="1:16">
      <c r="A5879" s="11" t="e">
        <f t="shared" si="91"/>
        <v>#N/A</v>
      </c>
      <c r="B5879" s="11" t="e">
        <f>VLOOKUP(C5879,'Summation Index'!$A$2:$B$9956,2,FALSE)</f>
        <v>#N/A</v>
      </c>
      <c r="O5879" s="48"/>
      <c r="P5879" s="48"/>
    </row>
    <row r="5880" spans="1:16">
      <c r="A5880" s="11" t="e">
        <f t="shared" si="91"/>
        <v>#N/A</v>
      </c>
      <c r="B5880" s="11" t="e">
        <f>VLOOKUP(C5880,'Summation Index'!$A$2:$B$9956,2,FALSE)</f>
        <v>#N/A</v>
      </c>
      <c r="O5880" s="48"/>
      <c r="P5880" s="48"/>
    </row>
    <row r="5881" spans="1:16">
      <c r="A5881" s="11" t="e">
        <f t="shared" si="91"/>
        <v>#N/A</v>
      </c>
      <c r="B5881" s="11" t="e">
        <f>VLOOKUP(C5881,'Summation Index'!$A$2:$B$9956,2,FALSE)</f>
        <v>#N/A</v>
      </c>
      <c r="O5881" s="48"/>
      <c r="P5881" s="48"/>
    </row>
    <row r="5882" spans="1:16">
      <c r="A5882" s="11" t="e">
        <f t="shared" si="91"/>
        <v>#N/A</v>
      </c>
      <c r="B5882" s="11" t="e">
        <f>VLOOKUP(C5882,'Summation Index'!$A$2:$B$9956,2,FALSE)</f>
        <v>#N/A</v>
      </c>
      <c r="O5882" s="48"/>
      <c r="P5882" s="48"/>
    </row>
    <row r="5883" spans="1:16">
      <c r="A5883" s="11" t="e">
        <f t="shared" si="91"/>
        <v>#N/A</v>
      </c>
      <c r="B5883" s="11" t="e">
        <f>VLOOKUP(C5883,'Summation Index'!$A$2:$B$9956,2,FALSE)</f>
        <v>#N/A</v>
      </c>
      <c r="O5883" s="48"/>
      <c r="P5883" s="48"/>
    </row>
    <row r="5884" spans="1:16">
      <c r="A5884" s="11" t="e">
        <f t="shared" si="91"/>
        <v>#N/A</v>
      </c>
      <c r="B5884" s="11" t="e">
        <f>VLOOKUP(C5884,'Summation Index'!$A$2:$B$9956,2,FALSE)</f>
        <v>#N/A</v>
      </c>
      <c r="O5884" s="48"/>
      <c r="P5884" s="48"/>
    </row>
    <row r="5885" spans="1:16">
      <c r="A5885" s="11" t="e">
        <f t="shared" si="91"/>
        <v>#N/A</v>
      </c>
      <c r="B5885" s="11" t="e">
        <f>VLOOKUP(C5885,'Summation Index'!$A$2:$B$9956,2,FALSE)</f>
        <v>#N/A</v>
      </c>
      <c r="O5885" s="48"/>
      <c r="P5885" s="48"/>
    </row>
    <row r="5886" spans="1:16">
      <c r="A5886" s="11" t="e">
        <f t="shared" si="91"/>
        <v>#N/A</v>
      </c>
      <c r="B5886" s="11" t="e">
        <f>VLOOKUP(C5886,'Summation Index'!$A$2:$B$9956,2,FALSE)</f>
        <v>#N/A</v>
      </c>
      <c r="O5886" s="48"/>
      <c r="P5886" s="48"/>
    </row>
    <row r="5887" spans="1:16">
      <c r="A5887" s="11" t="e">
        <f t="shared" si="91"/>
        <v>#N/A</v>
      </c>
      <c r="B5887" s="11" t="e">
        <f>VLOOKUP(C5887,'Summation Index'!$A$2:$B$9956,2,FALSE)</f>
        <v>#N/A</v>
      </c>
      <c r="O5887" s="48"/>
      <c r="P5887" s="48"/>
    </row>
    <row r="5888" spans="1:16">
      <c r="A5888" s="11" t="e">
        <f t="shared" si="91"/>
        <v>#N/A</v>
      </c>
      <c r="B5888" s="11" t="e">
        <f>VLOOKUP(C5888,'Summation Index'!$A$2:$B$9956,2,FALSE)</f>
        <v>#N/A</v>
      </c>
      <c r="O5888" s="48"/>
      <c r="P5888" s="48"/>
    </row>
    <row r="5889" spans="1:16">
      <c r="A5889" s="11" t="e">
        <f t="shared" si="91"/>
        <v>#N/A</v>
      </c>
      <c r="B5889" s="11" t="e">
        <f>VLOOKUP(C5889,'Summation Index'!$A$2:$B$9956,2,FALSE)</f>
        <v>#N/A</v>
      </c>
      <c r="O5889" s="48"/>
      <c r="P5889" s="48"/>
    </row>
    <row r="5890" spans="1:16">
      <c r="A5890" s="11" t="e">
        <f t="shared" si="91"/>
        <v>#N/A</v>
      </c>
      <c r="B5890" s="11" t="e">
        <f>VLOOKUP(C5890,'Summation Index'!$A$2:$B$9956,2,FALSE)</f>
        <v>#N/A</v>
      </c>
      <c r="O5890" s="48"/>
      <c r="P5890" s="48"/>
    </row>
    <row r="5891" spans="1:16">
      <c r="A5891" s="11" t="e">
        <f t="shared" si="91"/>
        <v>#N/A</v>
      </c>
      <c r="B5891" s="11" t="e">
        <f>VLOOKUP(C5891,'Summation Index'!$A$2:$B$9956,2,FALSE)</f>
        <v>#N/A</v>
      </c>
      <c r="O5891" s="48"/>
      <c r="P5891" s="48"/>
    </row>
    <row r="5892" spans="1:16">
      <c r="A5892" s="11" t="e">
        <f t="shared" si="91"/>
        <v>#N/A</v>
      </c>
      <c r="B5892" s="11" t="e">
        <f>VLOOKUP(C5892,'Summation Index'!$A$2:$B$9956,2,FALSE)</f>
        <v>#N/A</v>
      </c>
      <c r="O5892" s="48"/>
      <c r="P5892" s="48"/>
    </row>
    <row r="5893" spans="1:16">
      <c r="A5893" s="11" t="e">
        <f t="shared" si="91"/>
        <v>#N/A</v>
      </c>
      <c r="B5893" s="11" t="e">
        <f>VLOOKUP(C5893,'Summation Index'!$A$2:$B$9956,2,FALSE)</f>
        <v>#N/A</v>
      </c>
      <c r="O5893" s="48"/>
      <c r="P5893" s="48"/>
    </row>
    <row r="5894" spans="1:16">
      <c r="A5894" s="11" t="e">
        <f t="shared" si="91"/>
        <v>#N/A</v>
      </c>
      <c r="B5894" s="11" t="e">
        <f>VLOOKUP(C5894,'Summation Index'!$A$2:$B$9956,2,FALSE)</f>
        <v>#N/A</v>
      </c>
      <c r="O5894" s="48"/>
      <c r="P5894" s="48"/>
    </row>
    <row r="5895" spans="1:16">
      <c r="A5895" s="11" t="e">
        <f t="shared" si="91"/>
        <v>#N/A</v>
      </c>
      <c r="B5895" s="11" t="e">
        <f>VLOOKUP(C5895,'Summation Index'!$A$2:$B$9956,2,FALSE)</f>
        <v>#N/A</v>
      </c>
      <c r="O5895" s="48"/>
      <c r="P5895" s="48"/>
    </row>
    <row r="5896" spans="1:16">
      <c r="A5896" s="11" t="e">
        <f t="shared" si="91"/>
        <v>#N/A</v>
      </c>
      <c r="B5896" s="11" t="e">
        <f>VLOOKUP(C5896,'Summation Index'!$A$2:$B$9956,2,FALSE)</f>
        <v>#N/A</v>
      </c>
      <c r="O5896" s="48"/>
      <c r="P5896" s="48"/>
    </row>
    <row r="5897" spans="1:16">
      <c r="A5897" s="11" t="e">
        <f t="shared" si="91"/>
        <v>#N/A</v>
      </c>
      <c r="B5897" s="11" t="e">
        <f>VLOOKUP(C5897,'Summation Index'!$A$2:$B$9956,2,FALSE)</f>
        <v>#N/A</v>
      </c>
      <c r="O5897" s="48"/>
      <c r="P5897" s="48"/>
    </row>
    <row r="5898" spans="1:16">
      <c r="A5898" s="11" t="e">
        <f t="shared" si="91"/>
        <v>#N/A</v>
      </c>
      <c r="B5898" s="11" t="e">
        <f>VLOOKUP(C5898,'Summation Index'!$A$2:$B$9956,2,FALSE)</f>
        <v>#N/A</v>
      </c>
      <c r="O5898" s="48"/>
      <c r="P5898" s="48"/>
    </row>
    <row r="5899" spans="1:16">
      <c r="A5899" s="11" t="e">
        <f t="shared" si="91"/>
        <v>#N/A</v>
      </c>
      <c r="B5899" s="11" t="e">
        <f>VLOOKUP(C5899,'Summation Index'!$A$2:$B$9956,2,FALSE)</f>
        <v>#N/A</v>
      </c>
      <c r="O5899" s="48"/>
      <c r="P5899" s="48"/>
    </row>
    <row r="5900" spans="1:16">
      <c r="A5900" s="11" t="e">
        <f t="shared" si="91"/>
        <v>#N/A</v>
      </c>
      <c r="B5900" s="11" t="e">
        <f>VLOOKUP(C5900,'Summation Index'!$A$2:$B$9956,2,FALSE)</f>
        <v>#N/A</v>
      </c>
      <c r="O5900" s="48"/>
      <c r="P5900" s="48"/>
    </row>
    <row r="5901" spans="1:16">
      <c r="A5901" s="11" t="e">
        <f t="shared" si="91"/>
        <v>#N/A</v>
      </c>
      <c r="B5901" s="11" t="e">
        <f>VLOOKUP(C5901,'Summation Index'!$A$2:$B$9956,2,FALSE)</f>
        <v>#N/A</v>
      </c>
      <c r="O5901" s="48"/>
      <c r="P5901" s="48"/>
    </row>
    <row r="5902" spans="1:16">
      <c r="A5902" s="11" t="e">
        <f t="shared" si="91"/>
        <v>#N/A</v>
      </c>
      <c r="B5902" s="11" t="e">
        <f>VLOOKUP(C5902,'Summation Index'!$A$2:$B$9956,2,FALSE)</f>
        <v>#N/A</v>
      </c>
      <c r="O5902" s="48"/>
      <c r="P5902" s="48"/>
    </row>
    <row r="5903" spans="1:16">
      <c r="A5903" s="11" t="e">
        <f t="shared" ref="A5903:A5966" si="92">B5903&amp;"&amp;"&amp;F5903</f>
        <v>#N/A</v>
      </c>
      <c r="B5903" s="11" t="e">
        <f>VLOOKUP(C5903,'Summation Index'!$A$2:$B$9956,2,FALSE)</f>
        <v>#N/A</v>
      </c>
      <c r="O5903" s="48"/>
      <c r="P5903" s="48"/>
    </row>
    <row r="5904" spans="1:16">
      <c r="A5904" s="11" t="e">
        <f t="shared" si="92"/>
        <v>#N/A</v>
      </c>
      <c r="B5904" s="11" t="e">
        <f>VLOOKUP(C5904,'Summation Index'!$A$2:$B$9956,2,FALSE)</f>
        <v>#N/A</v>
      </c>
      <c r="O5904" s="48"/>
      <c r="P5904" s="48"/>
    </row>
    <row r="5905" spans="1:16">
      <c r="A5905" s="11" t="e">
        <f t="shared" si="92"/>
        <v>#N/A</v>
      </c>
      <c r="B5905" s="11" t="e">
        <f>VLOOKUP(C5905,'Summation Index'!$A$2:$B$9956,2,FALSE)</f>
        <v>#N/A</v>
      </c>
      <c r="O5905" s="48"/>
      <c r="P5905" s="48"/>
    </row>
    <row r="5906" spans="1:16">
      <c r="A5906" s="11" t="e">
        <f t="shared" si="92"/>
        <v>#N/A</v>
      </c>
      <c r="B5906" s="11" t="e">
        <f>VLOOKUP(C5906,'Summation Index'!$A$2:$B$9956,2,FALSE)</f>
        <v>#N/A</v>
      </c>
      <c r="O5906" s="48"/>
      <c r="P5906" s="48"/>
    </row>
    <row r="5907" spans="1:16">
      <c r="A5907" s="11" t="e">
        <f t="shared" si="92"/>
        <v>#N/A</v>
      </c>
      <c r="B5907" s="11" t="e">
        <f>VLOOKUP(C5907,'Summation Index'!$A$2:$B$9956,2,FALSE)</f>
        <v>#N/A</v>
      </c>
      <c r="O5907" s="48"/>
      <c r="P5907" s="48"/>
    </row>
    <row r="5908" spans="1:16">
      <c r="A5908" s="11" t="e">
        <f t="shared" si="92"/>
        <v>#N/A</v>
      </c>
      <c r="B5908" s="11" t="e">
        <f>VLOOKUP(C5908,'Summation Index'!$A$2:$B$9956,2,FALSE)</f>
        <v>#N/A</v>
      </c>
      <c r="O5908" s="48"/>
      <c r="P5908" s="48"/>
    </row>
    <row r="5909" spans="1:16">
      <c r="A5909" s="11" t="e">
        <f t="shared" si="92"/>
        <v>#N/A</v>
      </c>
      <c r="B5909" s="11" t="e">
        <f>VLOOKUP(C5909,'Summation Index'!$A$2:$B$9956,2,FALSE)</f>
        <v>#N/A</v>
      </c>
      <c r="O5909" s="48"/>
      <c r="P5909" s="48"/>
    </row>
    <row r="5910" spans="1:16">
      <c r="A5910" s="11" t="e">
        <f t="shared" si="92"/>
        <v>#N/A</v>
      </c>
      <c r="B5910" s="11" t="e">
        <f>VLOOKUP(C5910,'Summation Index'!$A$2:$B$9956,2,FALSE)</f>
        <v>#N/A</v>
      </c>
      <c r="O5910" s="48"/>
      <c r="P5910" s="48"/>
    </row>
    <row r="5911" spans="1:16">
      <c r="A5911" s="11" t="e">
        <f t="shared" si="92"/>
        <v>#N/A</v>
      </c>
      <c r="B5911" s="11" t="e">
        <f>VLOOKUP(C5911,'Summation Index'!$A$2:$B$9956,2,FALSE)</f>
        <v>#N/A</v>
      </c>
      <c r="O5911" s="48"/>
      <c r="P5911" s="48"/>
    </row>
    <row r="5912" spans="1:16">
      <c r="A5912" s="11" t="e">
        <f t="shared" si="92"/>
        <v>#N/A</v>
      </c>
      <c r="B5912" s="11" t="e">
        <f>VLOOKUP(C5912,'Summation Index'!$A$2:$B$9956,2,FALSE)</f>
        <v>#N/A</v>
      </c>
      <c r="O5912" s="48"/>
      <c r="P5912" s="48"/>
    </row>
    <row r="5913" spans="1:16">
      <c r="A5913" s="11" t="e">
        <f t="shared" si="92"/>
        <v>#N/A</v>
      </c>
      <c r="B5913" s="11" t="e">
        <f>VLOOKUP(C5913,'Summation Index'!$A$2:$B$9956,2,FALSE)</f>
        <v>#N/A</v>
      </c>
      <c r="O5913" s="48"/>
      <c r="P5913" s="48"/>
    </row>
    <row r="5914" spans="1:16">
      <c r="A5914" s="11" t="e">
        <f t="shared" si="92"/>
        <v>#N/A</v>
      </c>
      <c r="B5914" s="11" t="e">
        <f>VLOOKUP(C5914,'Summation Index'!$A$2:$B$9956,2,FALSE)</f>
        <v>#N/A</v>
      </c>
      <c r="O5914" s="48"/>
      <c r="P5914" s="48"/>
    </row>
    <row r="5915" spans="1:16">
      <c r="A5915" s="11" t="e">
        <f t="shared" si="92"/>
        <v>#N/A</v>
      </c>
      <c r="B5915" s="11" t="e">
        <f>VLOOKUP(C5915,'Summation Index'!$A$2:$B$9956,2,FALSE)</f>
        <v>#N/A</v>
      </c>
      <c r="O5915" s="48"/>
      <c r="P5915" s="48"/>
    </row>
    <row r="5916" spans="1:16">
      <c r="A5916" s="11" t="e">
        <f t="shared" si="92"/>
        <v>#N/A</v>
      </c>
      <c r="B5916" s="11" t="e">
        <f>VLOOKUP(C5916,'Summation Index'!$A$2:$B$9956,2,FALSE)</f>
        <v>#N/A</v>
      </c>
      <c r="O5916" s="48"/>
      <c r="P5916" s="48"/>
    </row>
    <row r="5917" spans="1:16">
      <c r="A5917" s="11" t="e">
        <f t="shared" si="92"/>
        <v>#N/A</v>
      </c>
      <c r="B5917" s="11" t="e">
        <f>VLOOKUP(C5917,'Summation Index'!$A$2:$B$9956,2,FALSE)</f>
        <v>#N/A</v>
      </c>
      <c r="O5917" s="48"/>
      <c r="P5917" s="48"/>
    </row>
    <row r="5918" spans="1:16">
      <c r="A5918" s="11" t="e">
        <f t="shared" si="92"/>
        <v>#N/A</v>
      </c>
      <c r="B5918" s="11" t="e">
        <f>VLOOKUP(C5918,'Summation Index'!$A$2:$B$9956,2,FALSE)</f>
        <v>#N/A</v>
      </c>
      <c r="O5918" s="48"/>
      <c r="P5918" s="48"/>
    </row>
    <row r="5919" spans="1:16">
      <c r="A5919" s="11" t="e">
        <f t="shared" si="92"/>
        <v>#N/A</v>
      </c>
      <c r="B5919" s="11" t="e">
        <f>VLOOKUP(C5919,'Summation Index'!$A$2:$B$9956,2,FALSE)</f>
        <v>#N/A</v>
      </c>
      <c r="O5919" s="48"/>
      <c r="P5919" s="48"/>
    </row>
    <row r="5920" spans="1:16">
      <c r="A5920" s="11" t="e">
        <f t="shared" si="92"/>
        <v>#N/A</v>
      </c>
      <c r="B5920" s="11" t="e">
        <f>VLOOKUP(C5920,'Summation Index'!$A$2:$B$9956,2,FALSE)</f>
        <v>#N/A</v>
      </c>
      <c r="O5920" s="48"/>
      <c r="P5920" s="48"/>
    </row>
    <row r="5921" spans="1:16">
      <c r="A5921" s="11" t="e">
        <f t="shared" si="92"/>
        <v>#N/A</v>
      </c>
      <c r="B5921" s="11" t="e">
        <f>VLOOKUP(C5921,'Summation Index'!$A$2:$B$9956,2,FALSE)</f>
        <v>#N/A</v>
      </c>
      <c r="O5921" s="48"/>
      <c r="P5921" s="48"/>
    </row>
    <row r="5922" spans="1:16">
      <c r="A5922" s="11" t="e">
        <f t="shared" si="92"/>
        <v>#N/A</v>
      </c>
      <c r="B5922" s="11" t="e">
        <f>VLOOKUP(C5922,'Summation Index'!$A$2:$B$9956,2,FALSE)</f>
        <v>#N/A</v>
      </c>
      <c r="O5922" s="48"/>
      <c r="P5922" s="48"/>
    </row>
    <row r="5923" spans="1:16">
      <c r="A5923" s="11" t="e">
        <f t="shared" si="92"/>
        <v>#N/A</v>
      </c>
      <c r="B5923" s="11" t="e">
        <f>VLOOKUP(C5923,'Summation Index'!$A$2:$B$9956,2,FALSE)</f>
        <v>#N/A</v>
      </c>
      <c r="O5923" s="48"/>
      <c r="P5923" s="48"/>
    </row>
    <row r="5924" spans="1:16">
      <c r="A5924" s="11" t="e">
        <f t="shared" si="92"/>
        <v>#N/A</v>
      </c>
      <c r="B5924" s="11" t="e">
        <f>VLOOKUP(C5924,'Summation Index'!$A$2:$B$9956,2,FALSE)</f>
        <v>#N/A</v>
      </c>
      <c r="O5924" s="48"/>
      <c r="P5924" s="48"/>
    </row>
    <row r="5925" spans="1:16">
      <c r="A5925" s="11" t="e">
        <f t="shared" si="92"/>
        <v>#N/A</v>
      </c>
      <c r="B5925" s="11" t="e">
        <f>VLOOKUP(C5925,'Summation Index'!$A$2:$B$9956,2,FALSE)</f>
        <v>#N/A</v>
      </c>
      <c r="O5925" s="48"/>
      <c r="P5925" s="48"/>
    </row>
    <row r="5926" spans="1:16">
      <c r="A5926" s="11" t="e">
        <f t="shared" si="92"/>
        <v>#N/A</v>
      </c>
      <c r="B5926" s="11" t="e">
        <f>VLOOKUP(C5926,'Summation Index'!$A$2:$B$9956,2,FALSE)</f>
        <v>#N/A</v>
      </c>
      <c r="O5926" s="48"/>
      <c r="P5926" s="48"/>
    </row>
    <row r="5927" spans="1:16">
      <c r="A5927" s="11" t="e">
        <f t="shared" si="92"/>
        <v>#N/A</v>
      </c>
      <c r="B5927" s="11" t="e">
        <f>VLOOKUP(C5927,'Summation Index'!$A$2:$B$9956,2,FALSE)</f>
        <v>#N/A</v>
      </c>
      <c r="O5927" s="48"/>
      <c r="P5927" s="48"/>
    </row>
    <row r="5928" spans="1:16">
      <c r="A5928" s="11" t="e">
        <f t="shared" si="92"/>
        <v>#N/A</v>
      </c>
      <c r="B5928" s="11" t="e">
        <f>VLOOKUP(C5928,'Summation Index'!$A$2:$B$9956,2,FALSE)</f>
        <v>#N/A</v>
      </c>
      <c r="O5928" s="48"/>
      <c r="P5928" s="48"/>
    </row>
    <row r="5929" spans="1:16">
      <c r="A5929" s="11" t="e">
        <f t="shared" si="92"/>
        <v>#N/A</v>
      </c>
      <c r="B5929" s="11" t="e">
        <f>VLOOKUP(C5929,'Summation Index'!$A$2:$B$9956,2,FALSE)</f>
        <v>#N/A</v>
      </c>
      <c r="O5929" s="48"/>
      <c r="P5929" s="48"/>
    </row>
    <row r="5930" spans="1:16">
      <c r="A5930" s="11" t="e">
        <f t="shared" si="92"/>
        <v>#N/A</v>
      </c>
      <c r="B5930" s="11" t="e">
        <f>VLOOKUP(C5930,'Summation Index'!$A$2:$B$9956,2,FALSE)</f>
        <v>#N/A</v>
      </c>
      <c r="O5930" s="48"/>
      <c r="P5930" s="48"/>
    </row>
    <row r="5931" spans="1:16">
      <c r="A5931" s="11" t="e">
        <f t="shared" si="92"/>
        <v>#N/A</v>
      </c>
      <c r="B5931" s="11" t="e">
        <f>VLOOKUP(C5931,'Summation Index'!$A$2:$B$9956,2,FALSE)</f>
        <v>#N/A</v>
      </c>
      <c r="O5931" s="48"/>
      <c r="P5931" s="48"/>
    </row>
    <row r="5932" spans="1:16">
      <c r="A5932" s="11" t="e">
        <f t="shared" si="92"/>
        <v>#N/A</v>
      </c>
      <c r="B5932" s="11" t="e">
        <f>VLOOKUP(C5932,'Summation Index'!$A$2:$B$9956,2,FALSE)</f>
        <v>#N/A</v>
      </c>
      <c r="O5932" s="48"/>
      <c r="P5932" s="48"/>
    </row>
    <row r="5933" spans="1:16">
      <c r="A5933" s="11" t="e">
        <f t="shared" si="92"/>
        <v>#N/A</v>
      </c>
      <c r="B5933" s="11" t="e">
        <f>VLOOKUP(C5933,'Summation Index'!$A$2:$B$9956,2,FALSE)</f>
        <v>#N/A</v>
      </c>
      <c r="O5933" s="48"/>
      <c r="P5933" s="48"/>
    </row>
    <row r="5934" spans="1:16">
      <c r="A5934" s="11" t="e">
        <f t="shared" si="92"/>
        <v>#N/A</v>
      </c>
      <c r="B5934" s="11" t="e">
        <f>VLOOKUP(C5934,'Summation Index'!$A$2:$B$9956,2,FALSE)</f>
        <v>#N/A</v>
      </c>
      <c r="O5934" s="48"/>
      <c r="P5934" s="48"/>
    </row>
    <row r="5935" spans="1:16">
      <c r="A5935" s="11" t="e">
        <f t="shared" si="92"/>
        <v>#N/A</v>
      </c>
      <c r="B5935" s="11" t="e">
        <f>VLOOKUP(C5935,'Summation Index'!$A$2:$B$9956,2,FALSE)</f>
        <v>#N/A</v>
      </c>
      <c r="O5935" s="48"/>
      <c r="P5935" s="48"/>
    </row>
    <row r="5936" spans="1:16">
      <c r="A5936" s="11" t="e">
        <f t="shared" si="92"/>
        <v>#N/A</v>
      </c>
      <c r="B5936" s="11" t="e">
        <f>VLOOKUP(C5936,'Summation Index'!$A$2:$B$9956,2,FALSE)</f>
        <v>#N/A</v>
      </c>
      <c r="O5936" s="48"/>
      <c r="P5936" s="48"/>
    </row>
    <row r="5937" spans="1:16">
      <c r="A5937" s="11" t="e">
        <f t="shared" si="92"/>
        <v>#N/A</v>
      </c>
      <c r="B5937" s="11" t="e">
        <f>VLOOKUP(C5937,'Summation Index'!$A$2:$B$9956,2,FALSE)</f>
        <v>#N/A</v>
      </c>
      <c r="O5937" s="48"/>
      <c r="P5937" s="48"/>
    </row>
    <row r="5938" spans="1:16">
      <c r="A5938" s="11" t="e">
        <f t="shared" si="92"/>
        <v>#N/A</v>
      </c>
      <c r="B5938" s="11" t="e">
        <f>VLOOKUP(C5938,'Summation Index'!$A$2:$B$9956,2,FALSE)</f>
        <v>#N/A</v>
      </c>
      <c r="O5938" s="48"/>
      <c r="P5938" s="48"/>
    </row>
    <row r="5939" spans="1:16">
      <c r="A5939" s="11" t="e">
        <f t="shared" si="92"/>
        <v>#N/A</v>
      </c>
      <c r="B5939" s="11" t="e">
        <f>VLOOKUP(C5939,'Summation Index'!$A$2:$B$9956,2,FALSE)</f>
        <v>#N/A</v>
      </c>
      <c r="O5939" s="48"/>
      <c r="P5939" s="48"/>
    </row>
    <row r="5940" spans="1:16">
      <c r="A5940" s="11" t="e">
        <f t="shared" si="92"/>
        <v>#N/A</v>
      </c>
      <c r="B5940" s="11" t="e">
        <f>VLOOKUP(C5940,'Summation Index'!$A$2:$B$9956,2,FALSE)</f>
        <v>#N/A</v>
      </c>
      <c r="O5940" s="48"/>
      <c r="P5940" s="48"/>
    </row>
    <row r="5941" spans="1:16">
      <c r="A5941" s="11" t="e">
        <f t="shared" si="92"/>
        <v>#N/A</v>
      </c>
      <c r="B5941" s="11" t="e">
        <f>VLOOKUP(C5941,'Summation Index'!$A$2:$B$9956,2,FALSE)</f>
        <v>#N/A</v>
      </c>
      <c r="O5941" s="48"/>
      <c r="P5941" s="48"/>
    </row>
    <row r="5942" spans="1:16">
      <c r="A5942" s="11" t="e">
        <f t="shared" si="92"/>
        <v>#N/A</v>
      </c>
      <c r="B5942" s="11" t="e">
        <f>VLOOKUP(C5942,'Summation Index'!$A$2:$B$9956,2,FALSE)</f>
        <v>#N/A</v>
      </c>
      <c r="O5942" s="48"/>
      <c r="P5942" s="48"/>
    </row>
    <row r="5943" spans="1:16">
      <c r="A5943" s="11" t="e">
        <f t="shared" si="92"/>
        <v>#N/A</v>
      </c>
      <c r="B5943" s="11" t="e">
        <f>VLOOKUP(C5943,'Summation Index'!$A$2:$B$9956,2,FALSE)</f>
        <v>#N/A</v>
      </c>
      <c r="O5943" s="48"/>
      <c r="P5943" s="48"/>
    </row>
    <row r="5944" spans="1:16">
      <c r="A5944" s="11" t="e">
        <f t="shared" si="92"/>
        <v>#N/A</v>
      </c>
      <c r="B5944" s="11" t="e">
        <f>VLOOKUP(C5944,'Summation Index'!$A$2:$B$9956,2,FALSE)</f>
        <v>#N/A</v>
      </c>
      <c r="O5944" s="48"/>
      <c r="P5944" s="48"/>
    </row>
    <row r="5945" spans="1:16">
      <c r="A5945" s="11" t="e">
        <f t="shared" si="92"/>
        <v>#N/A</v>
      </c>
      <c r="B5945" s="11" t="e">
        <f>VLOOKUP(C5945,'Summation Index'!$A$2:$B$9956,2,FALSE)</f>
        <v>#N/A</v>
      </c>
      <c r="O5945" s="48"/>
      <c r="P5945" s="48"/>
    </row>
    <row r="5946" spans="1:16">
      <c r="A5946" s="11" t="e">
        <f t="shared" si="92"/>
        <v>#N/A</v>
      </c>
      <c r="B5946" s="11" t="e">
        <f>VLOOKUP(C5946,'Summation Index'!$A$2:$B$9956,2,FALSE)</f>
        <v>#N/A</v>
      </c>
      <c r="O5946" s="48"/>
      <c r="P5946" s="48"/>
    </row>
    <row r="5947" spans="1:16">
      <c r="A5947" s="11" t="e">
        <f t="shared" si="92"/>
        <v>#N/A</v>
      </c>
      <c r="B5947" s="11" t="e">
        <f>VLOOKUP(C5947,'Summation Index'!$A$2:$B$9956,2,FALSE)</f>
        <v>#N/A</v>
      </c>
      <c r="O5947" s="48"/>
      <c r="P5947" s="48"/>
    </row>
    <row r="5948" spans="1:16">
      <c r="A5948" s="11" t="e">
        <f t="shared" si="92"/>
        <v>#N/A</v>
      </c>
      <c r="B5948" s="11" t="e">
        <f>VLOOKUP(C5948,'Summation Index'!$A$2:$B$9956,2,FALSE)</f>
        <v>#N/A</v>
      </c>
      <c r="O5948" s="48"/>
      <c r="P5948" s="48"/>
    </row>
    <row r="5949" spans="1:16">
      <c r="A5949" s="11" t="e">
        <f t="shared" si="92"/>
        <v>#N/A</v>
      </c>
      <c r="B5949" s="11" t="e">
        <f>VLOOKUP(C5949,'Summation Index'!$A$2:$B$9956,2,FALSE)</f>
        <v>#N/A</v>
      </c>
      <c r="O5949" s="48"/>
      <c r="P5949" s="48"/>
    </row>
    <row r="5950" spans="1:16">
      <c r="A5950" s="11" t="e">
        <f t="shared" si="92"/>
        <v>#N/A</v>
      </c>
      <c r="B5950" s="11" t="e">
        <f>VLOOKUP(C5950,'Summation Index'!$A$2:$B$9956,2,FALSE)</f>
        <v>#N/A</v>
      </c>
      <c r="O5950" s="48"/>
      <c r="P5950" s="48"/>
    </row>
    <row r="5951" spans="1:16">
      <c r="A5951" s="11" t="e">
        <f t="shared" si="92"/>
        <v>#N/A</v>
      </c>
      <c r="B5951" s="11" t="e">
        <f>VLOOKUP(C5951,'Summation Index'!$A$2:$B$9956,2,FALSE)</f>
        <v>#N/A</v>
      </c>
      <c r="O5951" s="48"/>
      <c r="P5951" s="48"/>
    </row>
    <row r="5952" spans="1:16">
      <c r="A5952" s="11" t="e">
        <f t="shared" si="92"/>
        <v>#N/A</v>
      </c>
      <c r="B5952" s="11" t="e">
        <f>VLOOKUP(C5952,'Summation Index'!$A$2:$B$9956,2,FALSE)</f>
        <v>#N/A</v>
      </c>
      <c r="O5952" s="48"/>
      <c r="P5952" s="48"/>
    </row>
    <row r="5953" spans="1:16">
      <c r="A5953" s="11" t="e">
        <f t="shared" si="92"/>
        <v>#N/A</v>
      </c>
      <c r="B5953" s="11" t="e">
        <f>VLOOKUP(C5953,'Summation Index'!$A$2:$B$9956,2,FALSE)</f>
        <v>#N/A</v>
      </c>
      <c r="O5953" s="48"/>
      <c r="P5953" s="48"/>
    </row>
    <row r="5954" spans="1:16">
      <c r="A5954" s="11" t="e">
        <f t="shared" si="92"/>
        <v>#N/A</v>
      </c>
      <c r="B5954" s="11" t="e">
        <f>VLOOKUP(C5954,'Summation Index'!$A$2:$B$9956,2,FALSE)</f>
        <v>#N/A</v>
      </c>
      <c r="O5954" s="48"/>
      <c r="P5954" s="48"/>
    </row>
    <row r="5955" spans="1:16">
      <c r="A5955" s="11" t="e">
        <f t="shared" si="92"/>
        <v>#N/A</v>
      </c>
      <c r="B5955" s="11" t="e">
        <f>VLOOKUP(C5955,'Summation Index'!$A$2:$B$9956,2,FALSE)</f>
        <v>#N/A</v>
      </c>
      <c r="O5955" s="48"/>
      <c r="P5955" s="48"/>
    </row>
    <row r="5956" spans="1:16">
      <c r="A5956" s="11" t="e">
        <f t="shared" si="92"/>
        <v>#N/A</v>
      </c>
      <c r="B5956" s="11" t="e">
        <f>VLOOKUP(C5956,'Summation Index'!$A$2:$B$9956,2,FALSE)</f>
        <v>#N/A</v>
      </c>
      <c r="O5956" s="48"/>
      <c r="P5956" s="48"/>
    </row>
    <row r="5957" spans="1:16">
      <c r="A5957" s="11" t="e">
        <f t="shared" si="92"/>
        <v>#N/A</v>
      </c>
      <c r="B5957" s="11" t="e">
        <f>VLOOKUP(C5957,'Summation Index'!$A$2:$B$9956,2,FALSE)</f>
        <v>#N/A</v>
      </c>
      <c r="O5957" s="48"/>
      <c r="P5957" s="48"/>
    </row>
    <row r="5958" spans="1:16">
      <c r="A5958" s="11" t="e">
        <f t="shared" si="92"/>
        <v>#N/A</v>
      </c>
      <c r="B5958" s="11" t="e">
        <f>VLOOKUP(C5958,'Summation Index'!$A$2:$B$9956,2,FALSE)</f>
        <v>#N/A</v>
      </c>
      <c r="O5958" s="48"/>
      <c r="P5958" s="48"/>
    </row>
    <row r="5959" spans="1:16">
      <c r="A5959" s="11" t="e">
        <f t="shared" si="92"/>
        <v>#N/A</v>
      </c>
      <c r="B5959" s="11" t="e">
        <f>VLOOKUP(C5959,'Summation Index'!$A$2:$B$9956,2,FALSE)</f>
        <v>#N/A</v>
      </c>
      <c r="O5959" s="48"/>
      <c r="P5959" s="48"/>
    </row>
    <row r="5960" spans="1:16">
      <c r="A5960" s="11" t="e">
        <f t="shared" si="92"/>
        <v>#N/A</v>
      </c>
      <c r="B5960" s="11" t="e">
        <f>VLOOKUP(C5960,'Summation Index'!$A$2:$B$9956,2,FALSE)</f>
        <v>#N/A</v>
      </c>
      <c r="O5960" s="48"/>
      <c r="P5960" s="48"/>
    </row>
    <row r="5961" spans="1:16">
      <c r="A5961" s="11" t="e">
        <f t="shared" si="92"/>
        <v>#N/A</v>
      </c>
      <c r="B5961" s="11" t="e">
        <f>VLOOKUP(C5961,'Summation Index'!$A$2:$B$9956,2,FALSE)</f>
        <v>#N/A</v>
      </c>
      <c r="O5961" s="48"/>
      <c r="P5961" s="48"/>
    </row>
    <row r="5962" spans="1:16">
      <c r="A5962" s="11" t="e">
        <f t="shared" si="92"/>
        <v>#N/A</v>
      </c>
      <c r="B5962" s="11" t="e">
        <f>VLOOKUP(C5962,'Summation Index'!$A$2:$B$9956,2,FALSE)</f>
        <v>#N/A</v>
      </c>
      <c r="O5962" s="48"/>
      <c r="P5962" s="48"/>
    </row>
    <row r="5963" spans="1:16">
      <c r="A5963" s="11" t="e">
        <f t="shared" si="92"/>
        <v>#N/A</v>
      </c>
      <c r="B5963" s="11" t="e">
        <f>VLOOKUP(C5963,'Summation Index'!$A$2:$B$9956,2,FALSE)</f>
        <v>#N/A</v>
      </c>
      <c r="O5963" s="48"/>
      <c r="P5963" s="48"/>
    </row>
    <row r="5964" spans="1:16">
      <c r="A5964" s="11" t="e">
        <f t="shared" si="92"/>
        <v>#N/A</v>
      </c>
      <c r="B5964" s="11" t="e">
        <f>VLOOKUP(C5964,'Summation Index'!$A$2:$B$9956,2,FALSE)</f>
        <v>#N/A</v>
      </c>
      <c r="O5964" s="48"/>
      <c r="P5964" s="48"/>
    </row>
    <row r="5965" spans="1:16">
      <c r="A5965" s="11" t="e">
        <f t="shared" si="92"/>
        <v>#N/A</v>
      </c>
      <c r="B5965" s="11" t="e">
        <f>VLOOKUP(C5965,'Summation Index'!$A$2:$B$9956,2,FALSE)</f>
        <v>#N/A</v>
      </c>
      <c r="O5965" s="48"/>
      <c r="P5965" s="48"/>
    </row>
    <row r="5966" spans="1:16">
      <c r="A5966" s="11" t="e">
        <f t="shared" si="92"/>
        <v>#N/A</v>
      </c>
      <c r="B5966" s="11" t="e">
        <f>VLOOKUP(C5966,'Summation Index'!$A$2:$B$9956,2,FALSE)</f>
        <v>#N/A</v>
      </c>
      <c r="O5966" s="48"/>
      <c r="P5966" s="48"/>
    </row>
    <row r="5967" spans="1:16">
      <c r="A5967" s="11" t="e">
        <f t="shared" ref="A5967:A6030" si="93">B5967&amp;"&amp;"&amp;F5967</f>
        <v>#N/A</v>
      </c>
      <c r="B5967" s="11" t="e">
        <f>VLOOKUP(C5967,'Summation Index'!$A$2:$B$9956,2,FALSE)</f>
        <v>#N/A</v>
      </c>
      <c r="O5967" s="48"/>
      <c r="P5967" s="48"/>
    </row>
    <row r="5968" spans="1:16">
      <c r="A5968" s="11" t="e">
        <f t="shared" si="93"/>
        <v>#N/A</v>
      </c>
      <c r="B5968" s="11" t="e">
        <f>VLOOKUP(C5968,'Summation Index'!$A$2:$B$9956,2,FALSE)</f>
        <v>#N/A</v>
      </c>
      <c r="O5968" s="48"/>
      <c r="P5968" s="48"/>
    </row>
    <row r="5969" spans="1:16">
      <c r="A5969" s="11" t="e">
        <f t="shared" si="93"/>
        <v>#N/A</v>
      </c>
      <c r="B5969" s="11" t="e">
        <f>VLOOKUP(C5969,'Summation Index'!$A$2:$B$9956,2,FALSE)</f>
        <v>#N/A</v>
      </c>
      <c r="O5969" s="48"/>
      <c r="P5969" s="48"/>
    </row>
    <row r="5970" spans="1:16">
      <c r="A5970" s="11" t="e">
        <f t="shared" si="93"/>
        <v>#N/A</v>
      </c>
      <c r="B5970" s="11" t="e">
        <f>VLOOKUP(C5970,'Summation Index'!$A$2:$B$9956,2,FALSE)</f>
        <v>#N/A</v>
      </c>
      <c r="O5970" s="48"/>
      <c r="P5970" s="48"/>
    </row>
    <row r="5971" spans="1:16">
      <c r="A5971" s="11" t="e">
        <f t="shared" si="93"/>
        <v>#N/A</v>
      </c>
      <c r="B5971" s="11" t="e">
        <f>VLOOKUP(C5971,'Summation Index'!$A$2:$B$9956,2,FALSE)</f>
        <v>#N/A</v>
      </c>
      <c r="O5971" s="48"/>
      <c r="P5971" s="48"/>
    </row>
    <row r="5972" spans="1:16">
      <c r="A5972" s="11" t="e">
        <f t="shared" si="93"/>
        <v>#N/A</v>
      </c>
      <c r="B5972" s="11" t="e">
        <f>VLOOKUP(C5972,'Summation Index'!$A$2:$B$9956,2,FALSE)</f>
        <v>#N/A</v>
      </c>
      <c r="O5972" s="48"/>
      <c r="P5972" s="48"/>
    </row>
    <row r="5973" spans="1:16">
      <c r="A5973" s="11" t="e">
        <f t="shared" si="93"/>
        <v>#N/A</v>
      </c>
      <c r="B5973" s="11" t="e">
        <f>VLOOKUP(C5973,'Summation Index'!$A$2:$B$9956,2,FALSE)</f>
        <v>#N/A</v>
      </c>
      <c r="O5973" s="48"/>
      <c r="P5973" s="48"/>
    </row>
    <row r="5974" spans="1:16">
      <c r="A5974" s="11" t="e">
        <f t="shared" si="93"/>
        <v>#N/A</v>
      </c>
      <c r="B5974" s="11" t="e">
        <f>VLOOKUP(C5974,'Summation Index'!$A$2:$B$9956,2,FALSE)</f>
        <v>#N/A</v>
      </c>
      <c r="O5974" s="48"/>
      <c r="P5974" s="48"/>
    </row>
    <row r="5975" spans="1:16">
      <c r="A5975" s="11" t="e">
        <f t="shared" si="93"/>
        <v>#N/A</v>
      </c>
      <c r="B5975" s="11" t="e">
        <f>VLOOKUP(C5975,'Summation Index'!$A$2:$B$9956,2,FALSE)</f>
        <v>#N/A</v>
      </c>
      <c r="O5975" s="48"/>
      <c r="P5975" s="48"/>
    </row>
    <row r="5976" spans="1:16">
      <c r="A5976" s="11" t="e">
        <f t="shared" si="93"/>
        <v>#N/A</v>
      </c>
      <c r="B5976" s="11" t="e">
        <f>VLOOKUP(C5976,'Summation Index'!$A$2:$B$9956,2,FALSE)</f>
        <v>#N/A</v>
      </c>
      <c r="O5976" s="48"/>
      <c r="P5976" s="48"/>
    </row>
    <row r="5977" spans="1:16">
      <c r="A5977" s="11" t="e">
        <f t="shared" si="93"/>
        <v>#N/A</v>
      </c>
      <c r="B5977" s="11" t="e">
        <f>VLOOKUP(C5977,'Summation Index'!$A$2:$B$9956,2,FALSE)</f>
        <v>#N/A</v>
      </c>
      <c r="O5977" s="48"/>
      <c r="P5977" s="48"/>
    </row>
    <row r="5978" spans="1:16">
      <c r="A5978" s="11" t="e">
        <f t="shared" si="93"/>
        <v>#N/A</v>
      </c>
      <c r="B5978" s="11" t="e">
        <f>VLOOKUP(C5978,'Summation Index'!$A$2:$B$9956,2,FALSE)</f>
        <v>#N/A</v>
      </c>
      <c r="O5978" s="48"/>
      <c r="P5978" s="48"/>
    </row>
    <row r="5979" spans="1:16">
      <c r="A5979" s="11" t="e">
        <f t="shared" si="93"/>
        <v>#N/A</v>
      </c>
      <c r="B5979" s="11" t="e">
        <f>VLOOKUP(C5979,'Summation Index'!$A$2:$B$9956,2,FALSE)</f>
        <v>#N/A</v>
      </c>
      <c r="O5979" s="48"/>
      <c r="P5979" s="48"/>
    </row>
    <row r="5980" spans="1:16">
      <c r="A5980" s="11" t="e">
        <f t="shared" si="93"/>
        <v>#N/A</v>
      </c>
      <c r="B5980" s="11" t="e">
        <f>VLOOKUP(C5980,'Summation Index'!$A$2:$B$9956,2,FALSE)</f>
        <v>#N/A</v>
      </c>
      <c r="O5980" s="48"/>
      <c r="P5980" s="48"/>
    </row>
    <row r="5981" spans="1:16">
      <c r="A5981" s="11" t="e">
        <f t="shared" si="93"/>
        <v>#N/A</v>
      </c>
      <c r="B5981" s="11" t="e">
        <f>VLOOKUP(C5981,'Summation Index'!$A$2:$B$9956,2,FALSE)</f>
        <v>#N/A</v>
      </c>
      <c r="O5981" s="48"/>
      <c r="P5981" s="48"/>
    </row>
    <row r="5982" spans="1:16">
      <c r="A5982" s="11" t="e">
        <f t="shared" si="93"/>
        <v>#N/A</v>
      </c>
      <c r="B5982" s="11" t="e">
        <f>VLOOKUP(C5982,'Summation Index'!$A$2:$B$9956,2,FALSE)</f>
        <v>#N/A</v>
      </c>
      <c r="O5982" s="48"/>
      <c r="P5982" s="48"/>
    </row>
    <row r="5983" spans="1:16">
      <c r="A5983" s="11" t="e">
        <f t="shared" si="93"/>
        <v>#N/A</v>
      </c>
      <c r="B5983" s="11" t="e">
        <f>VLOOKUP(C5983,'Summation Index'!$A$2:$B$9956,2,FALSE)</f>
        <v>#N/A</v>
      </c>
      <c r="O5983" s="48"/>
      <c r="P5983" s="48"/>
    </row>
    <row r="5984" spans="1:16">
      <c r="A5984" s="11" t="e">
        <f t="shared" si="93"/>
        <v>#N/A</v>
      </c>
      <c r="B5984" s="11" t="e">
        <f>VLOOKUP(C5984,'Summation Index'!$A$2:$B$9956,2,FALSE)</f>
        <v>#N/A</v>
      </c>
      <c r="O5984" s="48"/>
      <c r="P5984" s="48"/>
    </row>
    <row r="5985" spans="1:16">
      <c r="A5985" s="11" t="e">
        <f t="shared" si="93"/>
        <v>#N/A</v>
      </c>
      <c r="B5985" s="11" t="e">
        <f>VLOOKUP(C5985,'Summation Index'!$A$2:$B$9956,2,FALSE)</f>
        <v>#N/A</v>
      </c>
      <c r="O5985" s="48"/>
      <c r="P5985" s="48"/>
    </row>
    <row r="5986" spans="1:16">
      <c r="A5986" s="11" t="e">
        <f t="shared" si="93"/>
        <v>#N/A</v>
      </c>
      <c r="B5986" s="11" t="e">
        <f>VLOOKUP(C5986,'Summation Index'!$A$2:$B$9956,2,FALSE)</f>
        <v>#N/A</v>
      </c>
      <c r="O5986" s="48"/>
      <c r="P5986" s="48"/>
    </row>
    <row r="5987" spans="1:16">
      <c r="A5987" s="11" t="e">
        <f t="shared" si="93"/>
        <v>#N/A</v>
      </c>
      <c r="B5987" s="11" t="e">
        <f>VLOOKUP(C5987,'Summation Index'!$A$2:$B$9956,2,FALSE)</f>
        <v>#N/A</v>
      </c>
      <c r="O5987" s="48"/>
      <c r="P5987" s="48"/>
    </row>
    <row r="5988" spans="1:16">
      <c r="A5988" s="11" t="e">
        <f t="shared" si="93"/>
        <v>#N/A</v>
      </c>
      <c r="B5988" s="11" t="e">
        <f>VLOOKUP(C5988,'Summation Index'!$A$2:$B$9956,2,FALSE)</f>
        <v>#N/A</v>
      </c>
      <c r="O5988" s="48"/>
      <c r="P5988" s="48"/>
    </row>
    <row r="5989" spans="1:16">
      <c r="A5989" s="11" t="e">
        <f t="shared" si="93"/>
        <v>#N/A</v>
      </c>
      <c r="B5989" s="11" t="e">
        <f>VLOOKUP(C5989,'Summation Index'!$A$2:$B$9956,2,FALSE)</f>
        <v>#N/A</v>
      </c>
      <c r="O5989" s="48"/>
      <c r="P5989" s="48"/>
    </row>
    <row r="5990" spans="1:16">
      <c r="A5990" s="11" t="e">
        <f t="shared" si="93"/>
        <v>#N/A</v>
      </c>
      <c r="B5990" s="11" t="e">
        <f>VLOOKUP(C5990,'Summation Index'!$A$2:$B$9956,2,FALSE)</f>
        <v>#N/A</v>
      </c>
      <c r="O5990" s="48"/>
      <c r="P5990" s="48"/>
    </row>
    <row r="5991" spans="1:16">
      <c r="A5991" s="11" t="e">
        <f t="shared" si="93"/>
        <v>#N/A</v>
      </c>
      <c r="B5991" s="11" t="e">
        <f>VLOOKUP(C5991,'Summation Index'!$A$2:$B$9956,2,FALSE)</f>
        <v>#N/A</v>
      </c>
      <c r="O5991" s="48"/>
      <c r="P5991" s="48"/>
    </row>
    <row r="5992" spans="1:16">
      <c r="A5992" s="11" t="e">
        <f t="shared" si="93"/>
        <v>#N/A</v>
      </c>
      <c r="B5992" s="11" t="e">
        <f>VLOOKUP(C5992,'Summation Index'!$A$2:$B$9956,2,FALSE)</f>
        <v>#N/A</v>
      </c>
      <c r="O5992" s="48"/>
      <c r="P5992" s="48"/>
    </row>
    <row r="5993" spans="1:16">
      <c r="A5993" s="11" t="e">
        <f t="shared" si="93"/>
        <v>#N/A</v>
      </c>
      <c r="B5993" s="11" t="e">
        <f>VLOOKUP(C5993,'Summation Index'!$A$2:$B$9956,2,FALSE)</f>
        <v>#N/A</v>
      </c>
      <c r="O5993" s="48"/>
      <c r="P5993" s="48"/>
    </row>
    <row r="5994" spans="1:16">
      <c r="A5994" s="11" t="e">
        <f t="shared" si="93"/>
        <v>#N/A</v>
      </c>
      <c r="B5994" s="11" t="e">
        <f>VLOOKUP(C5994,'Summation Index'!$A$2:$B$9956,2,FALSE)</f>
        <v>#N/A</v>
      </c>
      <c r="O5994" s="48"/>
      <c r="P5994" s="48"/>
    </row>
    <row r="5995" spans="1:16">
      <c r="A5995" s="11" t="e">
        <f t="shared" si="93"/>
        <v>#N/A</v>
      </c>
      <c r="B5995" s="11" t="e">
        <f>VLOOKUP(C5995,'Summation Index'!$A$2:$B$9956,2,FALSE)</f>
        <v>#N/A</v>
      </c>
      <c r="O5995" s="48"/>
      <c r="P5995" s="48"/>
    </row>
    <row r="5996" spans="1:16">
      <c r="A5996" s="11" t="e">
        <f t="shared" si="93"/>
        <v>#N/A</v>
      </c>
      <c r="B5996" s="11" t="e">
        <f>VLOOKUP(C5996,'Summation Index'!$A$2:$B$9956,2,FALSE)</f>
        <v>#N/A</v>
      </c>
      <c r="O5996" s="48"/>
      <c r="P5996" s="48"/>
    </row>
    <row r="5997" spans="1:16">
      <c r="A5997" s="11" t="e">
        <f t="shared" si="93"/>
        <v>#N/A</v>
      </c>
      <c r="B5997" s="11" t="e">
        <f>VLOOKUP(C5997,'Summation Index'!$A$2:$B$9956,2,FALSE)</f>
        <v>#N/A</v>
      </c>
      <c r="O5997" s="48"/>
      <c r="P5997" s="48"/>
    </row>
    <row r="5998" spans="1:16">
      <c r="A5998" s="11" t="e">
        <f t="shared" si="93"/>
        <v>#N/A</v>
      </c>
      <c r="B5998" s="11" t="e">
        <f>VLOOKUP(C5998,'Summation Index'!$A$2:$B$9956,2,FALSE)</f>
        <v>#N/A</v>
      </c>
      <c r="O5998" s="48"/>
      <c r="P5998" s="48"/>
    </row>
    <row r="5999" spans="1:16">
      <c r="A5999" s="11" t="e">
        <f t="shared" si="93"/>
        <v>#N/A</v>
      </c>
      <c r="B5999" s="11" t="e">
        <f>VLOOKUP(C5999,'Summation Index'!$A$2:$B$9956,2,FALSE)</f>
        <v>#N/A</v>
      </c>
      <c r="O5999" s="48"/>
      <c r="P5999" s="48"/>
    </row>
    <row r="6000" spans="1:16">
      <c r="A6000" s="11" t="e">
        <f t="shared" si="93"/>
        <v>#N/A</v>
      </c>
      <c r="B6000" s="11" t="e">
        <f>VLOOKUP(C6000,'Summation Index'!$A$2:$B$9956,2,FALSE)</f>
        <v>#N/A</v>
      </c>
      <c r="O6000" s="48"/>
      <c r="P6000" s="48"/>
    </row>
    <row r="6001" spans="1:16">
      <c r="A6001" s="11" t="e">
        <f t="shared" si="93"/>
        <v>#N/A</v>
      </c>
      <c r="B6001" s="11" t="e">
        <f>VLOOKUP(C6001,'Summation Index'!$A$2:$B$9956,2,FALSE)</f>
        <v>#N/A</v>
      </c>
      <c r="O6001" s="48"/>
      <c r="P6001" s="48"/>
    </row>
    <row r="6002" spans="1:16">
      <c r="A6002" s="11" t="e">
        <f t="shared" si="93"/>
        <v>#N/A</v>
      </c>
      <c r="B6002" s="11" t="e">
        <f>VLOOKUP(C6002,'Summation Index'!$A$2:$B$9956,2,FALSE)</f>
        <v>#N/A</v>
      </c>
      <c r="O6002" s="48"/>
      <c r="P6002" s="48"/>
    </row>
    <row r="6003" spans="1:16">
      <c r="A6003" s="11" t="e">
        <f t="shared" si="93"/>
        <v>#N/A</v>
      </c>
      <c r="B6003" s="11" t="e">
        <f>VLOOKUP(C6003,'Summation Index'!$A$2:$B$9956,2,FALSE)</f>
        <v>#N/A</v>
      </c>
      <c r="O6003" s="48"/>
      <c r="P6003" s="48"/>
    </row>
    <row r="6004" spans="1:16">
      <c r="A6004" s="11" t="e">
        <f t="shared" si="93"/>
        <v>#N/A</v>
      </c>
      <c r="B6004" s="11" t="e">
        <f>VLOOKUP(C6004,'Summation Index'!$A$2:$B$9956,2,FALSE)</f>
        <v>#N/A</v>
      </c>
      <c r="O6004" s="48"/>
      <c r="P6004" s="48"/>
    </row>
    <row r="6005" spans="1:16">
      <c r="A6005" s="11" t="e">
        <f t="shared" si="93"/>
        <v>#N/A</v>
      </c>
      <c r="B6005" s="11" t="e">
        <f>VLOOKUP(C6005,'Summation Index'!$A$2:$B$9956,2,FALSE)</f>
        <v>#N/A</v>
      </c>
      <c r="O6005" s="48"/>
      <c r="P6005" s="48"/>
    </row>
    <row r="6006" spans="1:16">
      <c r="A6006" s="11" t="e">
        <f t="shared" si="93"/>
        <v>#N/A</v>
      </c>
      <c r="B6006" s="11" t="e">
        <f>VLOOKUP(C6006,'Summation Index'!$A$2:$B$9956,2,FALSE)</f>
        <v>#N/A</v>
      </c>
      <c r="O6006" s="48"/>
      <c r="P6006" s="48"/>
    </row>
    <row r="6007" spans="1:16">
      <c r="A6007" s="11" t="e">
        <f t="shared" si="93"/>
        <v>#N/A</v>
      </c>
      <c r="B6007" s="11" t="e">
        <f>VLOOKUP(C6007,'Summation Index'!$A$2:$B$9956,2,FALSE)</f>
        <v>#N/A</v>
      </c>
      <c r="O6007" s="48"/>
      <c r="P6007" s="48"/>
    </row>
    <row r="6008" spans="1:16">
      <c r="A6008" s="11" t="e">
        <f t="shared" si="93"/>
        <v>#N/A</v>
      </c>
      <c r="B6008" s="11" t="e">
        <f>VLOOKUP(C6008,'Summation Index'!$A$2:$B$9956,2,FALSE)</f>
        <v>#N/A</v>
      </c>
      <c r="O6008" s="48"/>
      <c r="P6008" s="48"/>
    </row>
    <row r="6009" spans="1:16">
      <c r="A6009" s="11" t="e">
        <f t="shared" si="93"/>
        <v>#N/A</v>
      </c>
      <c r="B6009" s="11" t="e">
        <f>VLOOKUP(C6009,'Summation Index'!$A$2:$B$9956,2,FALSE)</f>
        <v>#N/A</v>
      </c>
      <c r="O6009" s="48"/>
      <c r="P6009" s="48"/>
    </row>
    <row r="6010" spans="1:16">
      <c r="A6010" s="11" t="e">
        <f t="shared" si="93"/>
        <v>#N/A</v>
      </c>
      <c r="B6010" s="11" t="e">
        <f>VLOOKUP(C6010,'Summation Index'!$A$2:$B$9956,2,FALSE)</f>
        <v>#N/A</v>
      </c>
      <c r="O6010" s="48"/>
      <c r="P6010" s="48"/>
    </row>
    <row r="6011" spans="1:16">
      <c r="A6011" s="11" t="e">
        <f t="shared" si="93"/>
        <v>#N/A</v>
      </c>
      <c r="B6011" s="11" t="e">
        <f>VLOOKUP(C6011,'Summation Index'!$A$2:$B$9956,2,FALSE)</f>
        <v>#N/A</v>
      </c>
      <c r="O6011" s="48"/>
      <c r="P6011" s="48"/>
    </row>
    <row r="6012" spans="1:16">
      <c r="A6012" s="11" t="e">
        <f t="shared" si="93"/>
        <v>#N/A</v>
      </c>
      <c r="B6012" s="11" t="e">
        <f>VLOOKUP(C6012,'Summation Index'!$A$2:$B$9956,2,FALSE)</f>
        <v>#N/A</v>
      </c>
      <c r="O6012" s="48"/>
      <c r="P6012" s="48"/>
    </row>
    <row r="6013" spans="1:16">
      <c r="A6013" s="11" t="e">
        <f t="shared" si="93"/>
        <v>#N/A</v>
      </c>
      <c r="B6013" s="11" t="e">
        <f>VLOOKUP(C6013,'Summation Index'!$A$2:$B$9956,2,FALSE)</f>
        <v>#N/A</v>
      </c>
      <c r="O6013" s="48"/>
      <c r="P6013" s="48"/>
    </row>
    <row r="6014" spans="1:16">
      <c r="A6014" s="11" t="e">
        <f t="shared" si="93"/>
        <v>#N/A</v>
      </c>
      <c r="B6014" s="11" t="e">
        <f>VLOOKUP(C6014,'Summation Index'!$A$2:$B$9956,2,FALSE)</f>
        <v>#N/A</v>
      </c>
      <c r="O6014" s="48"/>
      <c r="P6014" s="48"/>
    </row>
    <row r="6015" spans="1:16">
      <c r="A6015" s="11" t="e">
        <f t="shared" si="93"/>
        <v>#N/A</v>
      </c>
      <c r="B6015" s="11" t="e">
        <f>VLOOKUP(C6015,'Summation Index'!$A$2:$B$9956,2,FALSE)</f>
        <v>#N/A</v>
      </c>
      <c r="O6015" s="48"/>
      <c r="P6015" s="48"/>
    </row>
    <row r="6016" spans="1:16">
      <c r="A6016" s="11" t="e">
        <f t="shared" si="93"/>
        <v>#N/A</v>
      </c>
      <c r="B6016" s="11" t="e">
        <f>VLOOKUP(C6016,'Summation Index'!$A$2:$B$9956,2,FALSE)</f>
        <v>#N/A</v>
      </c>
      <c r="O6016" s="48"/>
      <c r="P6016" s="48"/>
    </row>
    <row r="6017" spans="1:16">
      <c r="A6017" s="11" t="e">
        <f t="shared" si="93"/>
        <v>#N/A</v>
      </c>
      <c r="B6017" s="11" t="e">
        <f>VLOOKUP(C6017,'Summation Index'!$A$2:$B$9956,2,FALSE)</f>
        <v>#N/A</v>
      </c>
      <c r="O6017" s="48"/>
      <c r="P6017" s="48"/>
    </row>
    <row r="6018" spans="1:16">
      <c r="A6018" s="11" t="e">
        <f t="shared" si="93"/>
        <v>#N/A</v>
      </c>
      <c r="B6018" s="11" t="e">
        <f>VLOOKUP(C6018,'Summation Index'!$A$2:$B$9956,2,FALSE)</f>
        <v>#N/A</v>
      </c>
      <c r="O6018" s="48"/>
      <c r="P6018" s="48"/>
    </row>
    <row r="6019" spans="1:16">
      <c r="A6019" s="11" t="e">
        <f t="shared" si="93"/>
        <v>#N/A</v>
      </c>
      <c r="B6019" s="11" t="e">
        <f>VLOOKUP(C6019,'Summation Index'!$A$2:$B$9956,2,FALSE)</f>
        <v>#N/A</v>
      </c>
      <c r="O6019" s="48"/>
      <c r="P6019" s="48"/>
    </row>
    <row r="6020" spans="1:16">
      <c r="A6020" s="11" t="e">
        <f t="shared" si="93"/>
        <v>#N/A</v>
      </c>
      <c r="B6020" s="11" t="e">
        <f>VLOOKUP(C6020,'Summation Index'!$A$2:$B$9956,2,FALSE)</f>
        <v>#N/A</v>
      </c>
      <c r="O6020" s="48"/>
      <c r="P6020" s="48"/>
    </row>
    <row r="6021" spans="1:16">
      <c r="A6021" s="11" t="e">
        <f t="shared" si="93"/>
        <v>#N/A</v>
      </c>
      <c r="B6021" s="11" t="e">
        <f>VLOOKUP(C6021,'Summation Index'!$A$2:$B$9956,2,FALSE)</f>
        <v>#N/A</v>
      </c>
      <c r="O6021" s="48"/>
      <c r="P6021" s="48"/>
    </row>
    <row r="6022" spans="1:16">
      <c r="A6022" s="11" t="e">
        <f t="shared" si="93"/>
        <v>#N/A</v>
      </c>
      <c r="B6022" s="11" t="e">
        <f>VLOOKUP(C6022,'Summation Index'!$A$2:$B$9956,2,FALSE)</f>
        <v>#N/A</v>
      </c>
      <c r="O6022" s="48"/>
      <c r="P6022" s="48"/>
    </row>
    <row r="6023" spans="1:16">
      <c r="A6023" s="11" t="e">
        <f t="shared" si="93"/>
        <v>#N/A</v>
      </c>
      <c r="B6023" s="11" t="e">
        <f>VLOOKUP(C6023,'Summation Index'!$A$2:$B$9956,2,FALSE)</f>
        <v>#N/A</v>
      </c>
      <c r="O6023" s="48"/>
      <c r="P6023" s="48"/>
    </row>
    <row r="6024" spans="1:16">
      <c r="A6024" s="11" t="e">
        <f t="shared" si="93"/>
        <v>#N/A</v>
      </c>
      <c r="B6024" s="11" t="e">
        <f>VLOOKUP(C6024,'Summation Index'!$A$2:$B$9956,2,FALSE)</f>
        <v>#N/A</v>
      </c>
      <c r="O6024" s="48"/>
      <c r="P6024" s="48"/>
    </row>
    <row r="6025" spans="1:16">
      <c r="A6025" s="11" t="e">
        <f t="shared" si="93"/>
        <v>#N/A</v>
      </c>
      <c r="B6025" s="11" t="e">
        <f>VLOOKUP(C6025,'Summation Index'!$A$2:$B$9956,2,FALSE)</f>
        <v>#N/A</v>
      </c>
      <c r="O6025" s="48"/>
      <c r="P6025" s="48"/>
    </row>
    <row r="6026" spans="1:16">
      <c r="A6026" s="11" t="e">
        <f t="shared" si="93"/>
        <v>#N/A</v>
      </c>
      <c r="B6026" s="11" t="e">
        <f>VLOOKUP(C6026,'Summation Index'!$A$2:$B$9956,2,FALSE)</f>
        <v>#N/A</v>
      </c>
      <c r="O6026" s="48"/>
      <c r="P6026" s="48"/>
    </row>
    <row r="6027" spans="1:16">
      <c r="A6027" s="11" t="e">
        <f t="shared" si="93"/>
        <v>#N/A</v>
      </c>
      <c r="B6027" s="11" t="e">
        <f>VLOOKUP(C6027,'Summation Index'!$A$2:$B$9956,2,FALSE)</f>
        <v>#N/A</v>
      </c>
      <c r="O6027" s="48"/>
      <c r="P6027" s="48"/>
    </row>
    <row r="6028" spans="1:16">
      <c r="A6028" s="11" t="e">
        <f t="shared" si="93"/>
        <v>#N/A</v>
      </c>
      <c r="B6028" s="11" t="e">
        <f>VLOOKUP(C6028,'Summation Index'!$A$2:$B$9956,2,FALSE)</f>
        <v>#N/A</v>
      </c>
      <c r="O6028" s="48"/>
      <c r="P6028" s="48"/>
    </row>
    <row r="6029" spans="1:16">
      <c r="A6029" s="11" t="e">
        <f t="shared" si="93"/>
        <v>#N/A</v>
      </c>
      <c r="B6029" s="11" t="e">
        <f>VLOOKUP(C6029,'Summation Index'!$A$2:$B$9956,2,FALSE)</f>
        <v>#N/A</v>
      </c>
      <c r="O6029" s="48"/>
      <c r="P6029" s="48"/>
    </row>
    <row r="6030" spans="1:16">
      <c r="A6030" s="11" t="e">
        <f t="shared" si="93"/>
        <v>#N/A</v>
      </c>
      <c r="B6030" s="11" t="e">
        <f>VLOOKUP(C6030,'Summation Index'!$A$2:$B$9956,2,FALSE)</f>
        <v>#N/A</v>
      </c>
      <c r="O6030" s="48"/>
      <c r="P6030" s="48"/>
    </row>
    <row r="6031" spans="1:16">
      <c r="A6031" s="11" t="e">
        <f t="shared" ref="A6031:A6094" si="94">B6031&amp;"&amp;"&amp;F6031</f>
        <v>#N/A</v>
      </c>
      <c r="B6031" s="11" t="e">
        <f>VLOOKUP(C6031,'Summation Index'!$A$2:$B$9956,2,FALSE)</f>
        <v>#N/A</v>
      </c>
      <c r="O6031" s="48"/>
      <c r="P6031" s="48"/>
    </row>
    <row r="6032" spans="1:16">
      <c r="A6032" s="11" t="e">
        <f t="shared" si="94"/>
        <v>#N/A</v>
      </c>
      <c r="B6032" s="11" t="e">
        <f>VLOOKUP(C6032,'Summation Index'!$A$2:$B$9956,2,FALSE)</f>
        <v>#N/A</v>
      </c>
      <c r="O6032" s="48"/>
      <c r="P6032" s="48"/>
    </row>
    <row r="6033" spans="1:16">
      <c r="A6033" s="11" t="e">
        <f t="shared" si="94"/>
        <v>#N/A</v>
      </c>
      <c r="B6033" s="11" t="e">
        <f>VLOOKUP(C6033,'Summation Index'!$A$2:$B$9956,2,FALSE)</f>
        <v>#N/A</v>
      </c>
      <c r="O6033" s="48"/>
      <c r="P6033" s="48"/>
    </row>
    <row r="6034" spans="1:16">
      <c r="A6034" s="11" t="e">
        <f t="shared" si="94"/>
        <v>#N/A</v>
      </c>
      <c r="B6034" s="11" t="e">
        <f>VLOOKUP(C6034,'Summation Index'!$A$2:$B$9956,2,FALSE)</f>
        <v>#N/A</v>
      </c>
      <c r="O6034" s="48"/>
      <c r="P6034" s="48"/>
    </row>
    <row r="6035" spans="1:16">
      <c r="A6035" s="11" t="e">
        <f t="shared" si="94"/>
        <v>#N/A</v>
      </c>
      <c r="B6035" s="11" t="e">
        <f>VLOOKUP(C6035,'Summation Index'!$A$2:$B$9956,2,FALSE)</f>
        <v>#N/A</v>
      </c>
      <c r="O6035" s="48"/>
      <c r="P6035" s="48"/>
    </row>
    <row r="6036" spans="1:16">
      <c r="A6036" s="11" t="e">
        <f t="shared" si="94"/>
        <v>#N/A</v>
      </c>
      <c r="B6036" s="11" t="e">
        <f>VLOOKUP(C6036,'Summation Index'!$A$2:$B$9956,2,FALSE)</f>
        <v>#N/A</v>
      </c>
      <c r="O6036" s="48"/>
      <c r="P6036" s="48"/>
    </row>
    <row r="6037" spans="1:16">
      <c r="A6037" s="11" t="e">
        <f t="shared" si="94"/>
        <v>#N/A</v>
      </c>
      <c r="B6037" s="11" t="e">
        <f>VLOOKUP(C6037,'Summation Index'!$A$2:$B$9956,2,FALSE)</f>
        <v>#N/A</v>
      </c>
      <c r="O6037" s="48"/>
      <c r="P6037" s="48"/>
    </row>
    <row r="6038" spans="1:16">
      <c r="A6038" s="11" t="e">
        <f t="shared" si="94"/>
        <v>#N/A</v>
      </c>
      <c r="B6038" s="11" t="e">
        <f>VLOOKUP(C6038,'Summation Index'!$A$2:$B$9956,2,FALSE)</f>
        <v>#N/A</v>
      </c>
      <c r="O6038" s="48"/>
      <c r="P6038" s="48"/>
    </row>
    <row r="6039" spans="1:16">
      <c r="A6039" s="11" t="e">
        <f t="shared" si="94"/>
        <v>#N/A</v>
      </c>
      <c r="B6039" s="11" t="e">
        <f>VLOOKUP(C6039,'Summation Index'!$A$2:$B$9956,2,FALSE)</f>
        <v>#N/A</v>
      </c>
      <c r="O6039" s="48"/>
      <c r="P6039" s="48"/>
    </row>
    <row r="6040" spans="1:16">
      <c r="A6040" s="11" t="e">
        <f t="shared" si="94"/>
        <v>#N/A</v>
      </c>
      <c r="B6040" s="11" t="e">
        <f>VLOOKUP(C6040,'Summation Index'!$A$2:$B$9956,2,FALSE)</f>
        <v>#N/A</v>
      </c>
      <c r="O6040" s="48"/>
      <c r="P6040" s="48"/>
    </row>
    <row r="6041" spans="1:16">
      <c r="A6041" s="11" t="e">
        <f t="shared" si="94"/>
        <v>#N/A</v>
      </c>
      <c r="B6041" s="11" t="e">
        <f>VLOOKUP(C6041,'Summation Index'!$A$2:$B$9956,2,FALSE)</f>
        <v>#N/A</v>
      </c>
      <c r="O6041" s="48"/>
      <c r="P6041" s="48"/>
    </row>
    <row r="6042" spans="1:16">
      <c r="A6042" s="11" t="e">
        <f t="shared" si="94"/>
        <v>#N/A</v>
      </c>
      <c r="B6042" s="11" t="e">
        <f>VLOOKUP(C6042,'Summation Index'!$A$2:$B$9956,2,FALSE)</f>
        <v>#N/A</v>
      </c>
      <c r="O6042" s="48"/>
      <c r="P6042" s="48"/>
    </row>
    <row r="6043" spans="1:16">
      <c r="A6043" s="11" t="e">
        <f t="shared" si="94"/>
        <v>#N/A</v>
      </c>
      <c r="B6043" s="11" t="e">
        <f>VLOOKUP(C6043,'Summation Index'!$A$2:$B$9956,2,FALSE)</f>
        <v>#N/A</v>
      </c>
      <c r="O6043" s="48"/>
      <c r="P6043" s="48"/>
    </row>
    <row r="6044" spans="1:16">
      <c r="A6044" s="11" t="e">
        <f t="shared" si="94"/>
        <v>#N/A</v>
      </c>
      <c r="B6044" s="11" t="e">
        <f>VLOOKUP(C6044,'Summation Index'!$A$2:$B$9956,2,FALSE)</f>
        <v>#N/A</v>
      </c>
      <c r="O6044" s="48"/>
      <c r="P6044" s="48"/>
    </row>
    <row r="6045" spans="1:16">
      <c r="A6045" s="11" t="e">
        <f t="shared" si="94"/>
        <v>#N/A</v>
      </c>
      <c r="B6045" s="11" t="e">
        <f>VLOOKUP(C6045,'Summation Index'!$A$2:$B$9956,2,FALSE)</f>
        <v>#N/A</v>
      </c>
      <c r="O6045" s="48"/>
      <c r="P6045" s="48"/>
    </row>
    <row r="6046" spans="1:16">
      <c r="A6046" s="11" t="e">
        <f t="shared" si="94"/>
        <v>#N/A</v>
      </c>
      <c r="B6046" s="11" t="e">
        <f>VLOOKUP(C6046,'Summation Index'!$A$2:$B$9956,2,FALSE)</f>
        <v>#N/A</v>
      </c>
      <c r="O6046" s="48"/>
      <c r="P6046" s="48"/>
    </row>
    <row r="6047" spans="1:16">
      <c r="A6047" s="11" t="e">
        <f t="shared" si="94"/>
        <v>#N/A</v>
      </c>
      <c r="B6047" s="11" t="e">
        <f>VLOOKUP(C6047,'Summation Index'!$A$2:$B$9956,2,FALSE)</f>
        <v>#N/A</v>
      </c>
      <c r="O6047" s="48"/>
      <c r="P6047" s="48"/>
    </row>
    <row r="6048" spans="1:16">
      <c r="A6048" s="11" t="e">
        <f t="shared" si="94"/>
        <v>#N/A</v>
      </c>
      <c r="B6048" s="11" t="e">
        <f>VLOOKUP(C6048,'Summation Index'!$A$2:$B$9956,2,FALSE)</f>
        <v>#N/A</v>
      </c>
      <c r="O6048" s="48"/>
      <c r="P6048" s="48"/>
    </row>
    <row r="6049" spans="1:16">
      <c r="A6049" s="11" t="e">
        <f t="shared" si="94"/>
        <v>#N/A</v>
      </c>
      <c r="B6049" s="11" t="e">
        <f>VLOOKUP(C6049,'Summation Index'!$A$2:$B$9956,2,FALSE)</f>
        <v>#N/A</v>
      </c>
      <c r="O6049" s="48"/>
      <c r="P6049" s="48"/>
    </row>
    <row r="6050" spans="1:16">
      <c r="A6050" s="11" t="e">
        <f t="shared" si="94"/>
        <v>#N/A</v>
      </c>
      <c r="B6050" s="11" t="e">
        <f>VLOOKUP(C6050,'Summation Index'!$A$2:$B$9956,2,FALSE)</f>
        <v>#N/A</v>
      </c>
      <c r="O6050" s="48"/>
      <c r="P6050" s="48"/>
    </row>
    <row r="6051" spans="1:16">
      <c r="A6051" s="11" t="e">
        <f t="shared" si="94"/>
        <v>#N/A</v>
      </c>
      <c r="B6051" s="11" t="e">
        <f>VLOOKUP(C6051,'Summation Index'!$A$2:$B$9956,2,FALSE)</f>
        <v>#N/A</v>
      </c>
      <c r="O6051" s="48"/>
      <c r="P6051" s="48"/>
    </row>
    <row r="6052" spans="1:16">
      <c r="A6052" s="11" t="e">
        <f t="shared" si="94"/>
        <v>#N/A</v>
      </c>
      <c r="B6052" s="11" t="e">
        <f>VLOOKUP(C6052,'Summation Index'!$A$2:$B$9956,2,FALSE)</f>
        <v>#N/A</v>
      </c>
      <c r="O6052" s="48"/>
      <c r="P6052" s="48"/>
    </row>
    <row r="6053" spans="1:16">
      <c r="A6053" s="11" t="e">
        <f t="shared" si="94"/>
        <v>#N/A</v>
      </c>
      <c r="B6053" s="11" t="e">
        <f>VLOOKUP(C6053,'Summation Index'!$A$2:$B$9956,2,FALSE)</f>
        <v>#N/A</v>
      </c>
      <c r="O6053" s="48"/>
      <c r="P6053" s="48"/>
    </row>
    <row r="6054" spans="1:16">
      <c r="A6054" s="11" t="e">
        <f t="shared" si="94"/>
        <v>#N/A</v>
      </c>
      <c r="B6054" s="11" t="e">
        <f>VLOOKUP(C6054,'Summation Index'!$A$2:$B$9956,2,FALSE)</f>
        <v>#N/A</v>
      </c>
      <c r="O6054" s="48"/>
      <c r="P6054" s="48"/>
    </row>
    <row r="6055" spans="1:16">
      <c r="A6055" s="11" t="e">
        <f t="shared" si="94"/>
        <v>#N/A</v>
      </c>
      <c r="B6055" s="11" t="e">
        <f>VLOOKUP(C6055,'Summation Index'!$A$2:$B$9956,2,FALSE)</f>
        <v>#N/A</v>
      </c>
      <c r="O6055" s="48"/>
      <c r="P6055" s="48"/>
    </row>
    <row r="6056" spans="1:16">
      <c r="A6056" s="11" t="e">
        <f t="shared" si="94"/>
        <v>#N/A</v>
      </c>
      <c r="B6056" s="11" t="e">
        <f>VLOOKUP(C6056,'Summation Index'!$A$2:$B$9956,2,FALSE)</f>
        <v>#N/A</v>
      </c>
      <c r="O6056" s="48"/>
      <c r="P6056" s="48"/>
    </row>
    <row r="6057" spans="1:16">
      <c r="A6057" s="11" t="e">
        <f t="shared" si="94"/>
        <v>#N/A</v>
      </c>
      <c r="B6057" s="11" t="e">
        <f>VLOOKUP(C6057,'Summation Index'!$A$2:$B$9956,2,FALSE)</f>
        <v>#N/A</v>
      </c>
      <c r="O6057" s="48"/>
      <c r="P6057" s="48"/>
    </row>
    <row r="6058" spans="1:16">
      <c r="A6058" s="11" t="e">
        <f t="shared" si="94"/>
        <v>#N/A</v>
      </c>
      <c r="B6058" s="11" t="e">
        <f>VLOOKUP(C6058,'Summation Index'!$A$2:$B$9956,2,FALSE)</f>
        <v>#N/A</v>
      </c>
      <c r="O6058" s="48"/>
      <c r="P6058" s="48"/>
    </row>
    <row r="6059" spans="1:16">
      <c r="A6059" s="11" t="e">
        <f t="shared" si="94"/>
        <v>#N/A</v>
      </c>
      <c r="B6059" s="11" t="e">
        <f>VLOOKUP(C6059,'Summation Index'!$A$2:$B$9956,2,FALSE)</f>
        <v>#N/A</v>
      </c>
      <c r="O6059" s="48"/>
      <c r="P6059" s="48"/>
    </row>
    <row r="6060" spans="1:16">
      <c r="A6060" s="11" t="e">
        <f t="shared" si="94"/>
        <v>#N/A</v>
      </c>
      <c r="B6060" s="11" t="e">
        <f>VLOOKUP(C6060,'Summation Index'!$A$2:$B$9956,2,FALSE)</f>
        <v>#N/A</v>
      </c>
      <c r="O6060" s="48"/>
      <c r="P6060" s="48"/>
    </row>
    <row r="6061" spans="1:16">
      <c r="A6061" s="11" t="e">
        <f t="shared" si="94"/>
        <v>#N/A</v>
      </c>
      <c r="B6061" s="11" t="e">
        <f>VLOOKUP(C6061,'Summation Index'!$A$2:$B$9956,2,FALSE)</f>
        <v>#N/A</v>
      </c>
      <c r="O6061" s="48"/>
      <c r="P6061" s="48"/>
    </row>
    <row r="6062" spans="1:16">
      <c r="A6062" s="11" t="e">
        <f t="shared" si="94"/>
        <v>#N/A</v>
      </c>
      <c r="B6062" s="11" t="e">
        <f>VLOOKUP(C6062,'Summation Index'!$A$2:$B$9956,2,FALSE)</f>
        <v>#N/A</v>
      </c>
      <c r="O6062" s="48"/>
      <c r="P6062" s="48"/>
    </row>
    <row r="6063" spans="1:16">
      <c r="A6063" s="11" t="e">
        <f t="shared" si="94"/>
        <v>#N/A</v>
      </c>
      <c r="B6063" s="11" t="e">
        <f>VLOOKUP(C6063,'Summation Index'!$A$2:$B$9956,2,FALSE)</f>
        <v>#N/A</v>
      </c>
      <c r="O6063" s="48"/>
      <c r="P6063" s="48"/>
    </row>
    <row r="6064" spans="1:16">
      <c r="A6064" s="11" t="e">
        <f t="shared" si="94"/>
        <v>#N/A</v>
      </c>
      <c r="B6064" s="11" t="e">
        <f>VLOOKUP(C6064,'Summation Index'!$A$2:$B$9956,2,FALSE)</f>
        <v>#N/A</v>
      </c>
      <c r="O6064" s="48"/>
      <c r="P6064" s="48"/>
    </row>
    <row r="6065" spans="1:16">
      <c r="A6065" s="11" t="e">
        <f t="shared" si="94"/>
        <v>#N/A</v>
      </c>
      <c r="B6065" s="11" t="e">
        <f>VLOOKUP(C6065,'Summation Index'!$A$2:$B$9956,2,FALSE)</f>
        <v>#N/A</v>
      </c>
      <c r="O6065" s="48"/>
      <c r="P6065" s="48"/>
    </row>
    <row r="6066" spans="1:16">
      <c r="A6066" s="11" t="e">
        <f t="shared" si="94"/>
        <v>#N/A</v>
      </c>
      <c r="B6066" s="11" t="e">
        <f>VLOOKUP(C6066,'Summation Index'!$A$2:$B$9956,2,FALSE)</f>
        <v>#N/A</v>
      </c>
      <c r="O6066" s="48"/>
      <c r="P6066" s="48"/>
    </row>
    <row r="6067" spans="1:16">
      <c r="A6067" s="11" t="e">
        <f t="shared" si="94"/>
        <v>#N/A</v>
      </c>
      <c r="B6067" s="11" t="e">
        <f>VLOOKUP(C6067,'Summation Index'!$A$2:$B$9956,2,FALSE)</f>
        <v>#N/A</v>
      </c>
      <c r="O6067" s="48"/>
      <c r="P6067" s="48"/>
    </row>
    <row r="6068" spans="1:16">
      <c r="A6068" s="11" t="e">
        <f t="shared" si="94"/>
        <v>#N/A</v>
      </c>
      <c r="B6068" s="11" t="e">
        <f>VLOOKUP(C6068,'Summation Index'!$A$2:$B$9956,2,FALSE)</f>
        <v>#N/A</v>
      </c>
      <c r="O6068" s="48"/>
      <c r="P6068" s="48"/>
    </row>
    <row r="6069" spans="1:16">
      <c r="A6069" s="11" t="e">
        <f t="shared" si="94"/>
        <v>#N/A</v>
      </c>
      <c r="B6069" s="11" t="e">
        <f>VLOOKUP(C6069,'Summation Index'!$A$2:$B$9956,2,FALSE)</f>
        <v>#N/A</v>
      </c>
      <c r="O6069" s="48"/>
      <c r="P6069" s="48"/>
    </row>
    <row r="6070" spans="1:16">
      <c r="A6070" s="11" t="e">
        <f t="shared" si="94"/>
        <v>#N/A</v>
      </c>
      <c r="B6070" s="11" t="e">
        <f>VLOOKUP(C6070,'Summation Index'!$A$2:$B$9956,2,FALSE)</f>
        <v>#N/A</v>
      </c>
      <c r="O6070" s="48"/>
      <c r="P6070" s="48"/>
    </row>
    <row r="6071" spans="1:16">
      <c r="A6071" s="11" t="e">
        <f t="shared" si="94"/>
        <v>#N/A</v>
      </c>
      <c r="B6071" s="11" t="e">
        <f>VLOOKUP(C6071,'Summation Index'!$A$2:$B$9956,2,FALSE)</f>
        <v>#N/A</v>
      </c>
      <c r="O6071" s="48"/>
      <c r="P6071" s="48"/>
    </row>
    <row r="6072" spans="1:16">
      <c r="A6072" s="11" t="e">
        <f t="shared" si="94"/>
        <v>#N/A</v>
      </c>
      <c r="B6072" s="11" t="e">
        <f>VLOOKUP(C6072,'Summation Index'!$A$2:$B$9956,2,FALSE)</f>
        <v>#N/A</v>
      </c>
      <c r="O6072" s="48"/>
      <c r="P6072" s="48"/>
    </row>
    <row r="6073" spans="1:16">
      <c r="A6073" s="11" t="e">
        <f t="shared" si="94"/>
        <v>#N/A</v>
      </c>
      <c r="B6073" s="11" t="e">
        <f>VLOOKUP(C6073,'Summation Index'!$A$2:$B$9956,2,FALSE)</f>
        <v>#N/A</v>
      </c>
      <c r="O6073" s="48"/>
      <c r="P6073" s="48"/>
    </row>
    <row r="6074" spans="1:16">
      <c r="A6074" s="11" t="e">
        <f t="shared" si="94"/>
        <v>#N/A</v>
      </c>
      <c r="B6074" s="11" t="e">
        <f>VLOOKUP(C6074,'Summation Index'!$A$2:$B$9956,2,FALSE)</f>
        <v>#N/A</v>
      </c>
      <c r="O6074" s="48"/>
      <c r="P6074" s="48"/>
    </row>
    <row r="6075" spans="1:16">
      <c r="A6075" s="11" t="e">
        <f t="shared" si="94"/>
        <v>#N/A</v>
      </c>
      <c r="B6075" s="11" t="e">
        <f>VLOOKUP(C6075,'Summation Index'!$A$2:$B$9956,2,FALSE)</f>
        <v>#N/A</v>
      </c>
      <c r="O6075" s="48"/>
      <c r="P6075" s="48"/>
    </row>
    <row r="6076" spans="1:16">
      <c r="A6076" s="11" t="e">
        <f t="shared" si="94"/>
        <v>#N/A</v>
      </c>
      <c r="B6076" s="11" t="e">
        <f>VLOOKUP(C6076,'Summation Index'!$A$2:$B$9956,2,FALSE)</f>
        <v>#N/A</v>
      </c>
      <c r="O6076" s="48"/>
      <c r="P6076" s="48"/>
    </row>
    <row r="6077" spans="1:16">
      <c r="A6077" s="11" t="e">
        <f t="shared" si="94"/>
        <v>#N/A</v>
      </c>
      <c r="B6077" s="11" t="e">
        <f>VLOOKUP(C6077,'Summation Index'!$A$2:$B$9956,2,FALSE)</f>
        <v>#N/A</v>
      </c>
      <c r="O6077" s="48"/>
      <c r="P6077" s="48"/>
    </row>
    <row r="6078" spans="1:16">
      <c r="A6078" s="11" t="e">
        <f t="shared" si="94"/>
        <v>#N/A</v>
      </c>
      <c r="B6078" s="11" t="e">
        <f>VLOOKUP(C6078,'Summation Index'!$A$2:$B$9956,2,FALSE)</f>
        <v>#N/A</v>
      </c>
      <c r="O6078" s="48"/>
      <c r="P6078" s="48"/>
    </row>
    <row r="6079" spans="1:16">
      <c r="A6079" s="11" t="e">
        <f t="shared" si="94"/>
        <v>#N/A</v>
      </c>
      <c r="B6079" s="11" t="e">
        <f>VLOOKUP(C6079,'Summation Index'!$A$2:$B$9956,2,FALSE)</f>
        <v>#N/A</v>
      </c>
      <c r="O6079" s="48"/>
      <c r="P6079" s="48"/>
    </row>
    <row r="6080" spans="1:16">
      <c r="A6080" s="11" t="e">
        <f t="shared" si="94"/>
        <v>#N/A</v>
      </c>
      <c r="B6080" s="11" t="e">
        <f>VLOOKUP(C6080,'Summation Index'!$A$2:$B$9956,2,FALSE)</f>
        <v>#N/A</v>
      </c>
      <c r="O6080" s="48"/>
      <c r="P6080" s="48"/>
    </row>
    <row r="6081" spans="1:16">
      <c r="A6081" s="11" t="e">
        <f t="shared" si="94"/>
        <v>#N/A</v>
      </c>
      <c r="B6081" s="11" t="e">
        <f>VLOOKUP(C6081,'Summation Index'!$A$2:$B$9956,2,FALSE)</f>
        <v>#N/A</v>
      </c>
      <c r="O6081" s="48"/>
      <c r="P6081" s="48"/>
    </row>
    <row r="6082" spans="1:16">
      <c r="A6082" s="11" t="e">
        <f t="shared" si="94"/>
        <v>#N/A</v>
      </c>
      <c r="B6082" s="11" t="e">
        <f>VLOOKUP(C6082,'Summation Index'!$A$2:$B$9956,2,FALSE)</f>
        <v>#N/A</v>
      </c>
      <c r="O6082" s="48"/>
      <c r="P6082" s="48"/>
    </row>
    <row r="6083" spans="1:16">
      <c r="A6083" s="11" t="e">
        <f t="shared" si="94"/>
        <v>#N/A</v>
      </c>
      <c r="B6083" s="11" t="e">
        <f>VLOOKUP(C6083,'Summation Index'!$A$2:$B$9956,2,FALSE)</f>
        <v>#N/A</v>
      </c>
      <c r="O6083" s="48"/>
      <c r="P6083" s="48"/>
    </row>
    <row r="6084" spans="1:16">
      <c r="A6084" s="11" t="e">
        <f t="shared" si="94"/>
        <v>#N/A</v>
      </c>
      <c r="B6084" s="11" t="e">
        <f>VLOOKUP(C6084,'Summation Index'!$A$2:$B$9956,2,FALSE)</f>
        <v>#N/A</v>
      </c>
      <c r="O6084" s="48"/>
      <c r="P6084" s="48"/>
    </row>
    <row r="6085" spans="1:16">
      <c r="A6085" s="11" t="e">
        <f t="shared" si="94"/>
        <v>#N/A</v>
      </c>
      <c r="B6085" s="11" t="e">
        <f>VLOOKUP(C6085,'Summation Index'!$A$2:$B$9956,2,FALSE)</f>
        <v>#N/A</v>
      </c>
      <c r="O6085" s="48"/>
      <c r="P6085" s="48"/>
    </row>
    <row r="6086" spans="1:16">
      <c r="A6086" s="11" t="e">
        <f t="shared" si="94"/>
        <v>#N/A</v>
      </c>
      <c r="B6086" s="11" t="e">
        <f>VLOOKUP(C6086,'Summation Index'!$A$2:$B$9956,2,FALSE)</f>
        <v>#N/A</v>
      </c>
      <c r="O6086" s="48"/>
      <c r="P6086" s="48"/>
    </row>
    <row r="6087" spans="1:16">
      <c r="A6087" s="11" t="e">
        <f t="shared" si="94"/>
        <v>#N/A</v>
      </c>
      <c r="B6087" s="11" t="e">
        <f>VLOOKUP(C6087,'Summation Index'!$A$2:$B$9956,2,FALSE)</f>
        <v>#N/A</v>
      </c>
      <c r="O6087" s="48"/>
      <c r="P6087" s="48"/>
    </row>
    <row r="6088" spans="1:16">
      <c r="A6088" s="11" t="e">
        <f t="shared" si="94"/>
        <v>#N/A</v>
      </c>
      <c r="B6088" s="11" t="e">
        <f>VLOOKUP(C6088,'Summation Index'!$A$2:$B$9956,2,FALSE)</f>
        <v>#N/A</v>
      </c>
      <c r="O6088" s="48"/>
      <c r="P6088" s="48"/>
    </row>
    <row r="6089" spans="1:16">
      <c r="A6089" s="11" t="e">
        <f t="shared" si="94"/>
        <v>#N/A</v>
      </c>
      <c r="B6089" s="11" t="e">
        <f>VLOOKUP(C6089,'Summation Index'!$A$2:$B$9956,2,FALSE)</f>
        <v>#N/A</v>
      </c>
      <c r="O6089" s="48"/>
      <c r="P6089" s="48"/>
    </row>
    <row r="6090" spans="1:16">
      <c r="A6090" s="11" t="e">
        <f t="shared" si="94"/>
        <v>#N/A</v>
      </c>
      <c r="B6090" s="11" t="e">
        <f>VLOOKUP(C6090,'Summation Index'!$A$2:$B$9956,2,FALSE)</f>
        <v>#N/A</v>
      </c>
      <c r="O6090" s="48"/>
      <c r="P6090" s="48"/>
    </row>
    <row r="6091" spans="1:16">
      <c r="A6091" s="11" t="e">
        <f t="shared" si="94"/>
        <v>#N/A</v>
      </c>
      <c r="B6091" s="11" t="e">
        <f>VLOOKUP(C6091,'Summation Index'!$A$2:$B$9956,2,FALSE)</f>
        <v>#N/A</v>
      </c>
      <c r="O6091" s="48"/>
      <c r="P6091" s="48"/>
    </row>
    <row r="6092" spans="1:16">
      <c r="A6092" s="11" t="e">
        <f t="shared" si="94"/>
        <v>#N/A</v>
      </c>
      <c r="B6092" s="11" t="e">
        <f>VLOOKUP(C6092,'Summation Index'!$A$2:$B$9956,2,FALSE)</f>
        <v>#N/A</v>
      </c>
      <c r="O6092" s="48"/>
      <c r="P6092" s="48"/>
    </row>
    <row r="6093" spans="1:16">
      <c r="A6093" s="11" t="e">
        <f t="shared" si="94"/>
        <v>#N/A</v>
      </c>
      <c r="B6093" s="11" t="e">
        <f>VLOOKUP(C6093,'Summation Index'!$A$2:$B$9956,2,FALSE)</f>
        <v>#N/A</v>
      </c>
      <c r="O6093" s="48"/>
      <c r="P6093" s="48"/>
    </row>
    <row r="6094" spans="1:16">
      <c r="A6094" s="11" t="e">
        <f t="shared" si="94"/>
        <v>#N/A</v>
      </c>
      <c r="B6094" s="11" t="e">
        <f>VLOOKUP(C6094,'Summation Index'!$A$2:$B$9956,2,FALSE)</f>
        <v>#N/A</v>
      </c>
      <c r="O6094" s="48"/>
      <c r="P6094" s="48"/>
    </row>
    <row r="6095" spans="1:16">
      <c r="A6095" s="11" t="e">
        <f t="shared" ref="A6095:A6158" si="95">B6095&amp;"&amp;"&amp;F6095</f>
        <v>#N/A</v>
      </c>
      <c r="B6095" s="11" t="e">
        <f>VLOOKUP(C6095,'Summation Index'!$A$2:$B$9956,2,FALSE)</f>
        <v>#N/A</v>
      </c>
      <c r="O6095" s="48"/>
      <c r="P6095" s="48"/>
    </row>
    <row r="6096" spans="1:16">
      <c r="A6096" s="11" t="e">
        <f t="shared" si="95"/>
        <v>#N/A</v>
      </c>
      <c r="B6096" s="11" t="e">
        <f>VLOOKUP(C6096,'Summation Index'!$A$2:$B$9956,2,FALSE)</f>
        <v>#N/A</v>
      </c>
      <c r="O6096" s="48"/>
      <c r="P6096" s="48"/>
    </row>
    <row r="6097" spans="1:16">
      <c r="A6097" s="11" t="e">
        <f t="shared" si="95"/>
        <v>#N/A</v>
      </c>
      <c r="B6097" s="11" t="e">
        <f>VLOOKUP(C6097,'Summation Index'!$A$2:$B$9956,2,FALSE)</f>
        <v>#N/A</v>
      </c>
      <c r="O6097" s="48"/>
      <c r="P6097" s="48"/>
    </row>
    <row r="6098" spans="1:16">
      <c r="A6098" s="11" t="e">
        <f t="shared" si="95"/>
        <v>#N/A</v>
      </c>
      <c r="B6098" s="11" t="e">
        <f>VLOOKUP(C6098,'Summation Index'!$A$2:$B$9956,2,FALSE)</f>
        <v>#N/A</v>
      </c>
      <c r="O6098" s="48"/>
      <c r="P6098" s="48"/>
    </row>
    <row r="6099" spans="1:16">
      <c r="A6099" s="11" t="e">
        <f t="shared" si="95"/>
        <v>#N/A</v>
      </c>
      <c r="B6099" s="11" t="e">
        <f>VLOOKUP(C6099,'Summation Index'!$A$2:$B$9956,2,FALSE)</f>
        <v>#N/A</v>
      </c>
      <c r="O6099" s="48"/>
      <c r="P6099" s="48"/>
    </row>
    <row r="6100" spans="1:16">
      <c r="A6100" s="11" t="e">
        <f t="shared" si="95"/>
        <v>#N/A</v>
      </c>
      <c r="B6100" s="11" t="e">
        <f>VLOOKUP(C6100,'Summation Index'!$A$2:$B$9956,2,FALSE)</f>
        <v>#N/A</v>
      </c>
      <c r="O6100" s="48"/>
      <c r="P6100" s="48"/>
    </row>
    <row r="6101" spans="1:16">
      <c r="A6101" s="11" t="e">
        <f t="shared" si="95"/>
        <v>#N/A</v>
      </c>
      <c r="B6101" s="11" t="e">
        <f>VLOOKUP(C6101,'Summation Index'!$A$2:$B$9956,2,FALSE)</f>
        <v>#N/A</v>
      </c>
      <c r="O6101" s="48"/>
      <c r="P6101" s="48"/>
    </row>
    <row r="6102" spans="1:16">
      <c r="A6102" s="11" t="e">
        <f t="shared" si="95"/>
        <v>#N/A</v>
      </c>
      <c r="B6102" s="11" t="e">
        <f>VLOOKUP(C6102,'Summation Index'!$A$2:$B$9956,2,FALSE)</f>
        <v>#N/A</v>
      </c>
      <c r="O6102" s="48"/>
      <c r="P6102" s="48"/>
    </row>
    <row r="6103" spans="1:16">
      <c r="A6103" s="11" t="e">
        <f t="shared" si="95"/>
        <v>#N/A</v>
      </c>
      <c r="B6103" s="11" t="e">
        <f>VLOOKUP(C6103,'Summation Index'!$A$2:$B$9956,2,FALSE)</f>
        <v>#N/A</v>
      </c>
      <c r="O6103" s="48"/>
      <c r="P6103" s="48"/>
    </row>
    <row r="6104" spans="1:16">
      <c r="A6104" s="11" t="e">
        <f t="shared" si="95"/>
        <v>#N/A</v>
      </c>
      <c r="B6104" s="11" t="e">
        <f>VLOOKUP(C6104,'Summation Index'!$A$2:$B$9956,2,FALSE)</f>
        <v>#N/A</v>
      </c>
      <c r="O6104" s="48"/>
      <c r="P6104" s="48"/>
    </row>
    <row r="6105" spans="1:16">
      <c r="A6105" s="11" t="e">
        <f t="shared" si="95"/>
        <v>#N/A</v>
      </c>
      <c r="B6105" s="11" t="e">
        <f>VLOOKUP(C6105,'Summation Index'!$A$2:$B$9956,2,FALSE)</f>
        <v>#N/A</v>
      </c>
      <c r="O6105" s="48"/>
      <c r="P6105" s="48"/>
    </row>
    <row r="6106" spans="1:16">
      <c r="A6106" s="11" t="e">
        <f t="shared" si="95"/>
        <v>#N/A</v>
      </c>
      <c r="B6106" s="11" t="e">
        <f>VLOOKUP(C6106,'Summation Index'!$A$2:$B$9956,2,FALSE)</f>
        <v>#N/A</v>
      </c>
      <c r="O6106" s="48"/>
      <c r="P6106" s="48"/>
    </row>
    <row r="6107" spans="1:16">
      <c r="A6107" s="11" t="e">
        <f t="shared" si="95"/>
        <v>#N/A</v>
      </c>
      <c r="B6107" s="11" t="e">
        <f>VLOOKUP(C6107,'Summation Index'!$A$2:$B$9956,2,FALSE)</f>
        <v>#N/A</v>
      </c>
      <c r="O6107" s="48"/>
      <c r="P6107" s="48"/>
    </row>
    <row r="6108" spans="1:16">
      <c r="A6108" s="11" t="e">
        <f t="shared" si="95"/>
        <v>#N/A</v>
      </c>
      <c r="B6108" s="11" t="e">
        <f>VLOOKUP(C6108,'Summation Index'!$A$2:$B$9956,2,FALSE)</f>
        <v>#N/A</v>
      </c>
      <c r="O6108" s="48"/>
      <c r="P6108" s="48"/>
    </row>
    <row r="6109" spans="1:16">
      <c r="A6109" s="11" t="e">
        <f t="shared" si="95"/>
        <v>#N/A</v>
      </c>
      <c r="B6109" s="11" t="e">
        <f>VLOOKUP(C6109,'Summation Index'!$A$2:$B$9956,2,FALSE)</f>
        <v>#N/A</v>
      </c>
      <c r="O6109" s="48"/>
      <c r="P6109" s="48"/>
    </row>
    <row r="6110" spans="1:16">
      <c r="A6110" s="11" t="e">
        <f t="shared" si="95"/>
        <v>#N/A</v>
      </c>
      <c r="B6110" s="11" t="e">
        <f>VLOOKUP(C6110,'Summation Index'!$A$2:$B$9956,2,FALSE)</f>
        <v>#N/A</v>
      </c>
      <c r="O6110" s="48"/>
      <c r="P6110" s="48"/>
    </row>
    <row r="6111" spans="1:16">
      <c r="A6111" s="11" t="e">
        <f t="shared" si="95"/>
        <v>#N/A</v>
      </c>
      <c r="B6111" s="11" t="e">
        <f>VLOOKUP(C6111,'Summation Index'!$A$2:$B$9956,2,FALSE)</f>
        <v>#N/A</v>
      </c>
      <c r="O6111" s="48"/>
      <c r="P6111" s="48"/>
    </row>
    <row r="6112" spans="1:16">
      <c r="A6112" s="11" t="e">
        <f t="shared" si="95"/>
        <v>#N/A</v>
      </c>
      <c r="B6112" s="11" t="e">
        <f>VLOOKUP(C6112,'Summation Index'!$A$2:$B$9956,2,FALSE)</f>
        <v>#N/A</v>
      </c>
      <c r="O6112" s="48"/>
      <c r="P6112" s="48"/>
    </row>
    <row r="6113" spans="1:16">
      <c r="A6113" s="11" t="e">
        <f t="shared" si="95"/>
        <v>#N/A</v>
      </c>
      <c r="B6113" s="11" t="e">
        <f>VLOOKUP(C6113,'Summation Index'!$A$2:$B$9956,2,FALSE)</f>
        <v>#N/A</v>
      </c>
      <c r="O6113" s="48"/>
      <c r="P6113" s="48"/>
    </row>
    <row r="6114" spans="1:16">
      <c r="A6114" s="11" t="e">
        <f t="shared" si="95"/>
        <v>#N/A</v>
      </c>
      <c r="B6114" s="11" t="e">
        <f>VLOOKUP(C6114,'Summation Index'!$A$2:$B$9956,2,FALSE)</f>
        <v>#N/A</v>
      </c>
      <c r="O6114" s="48"/>
      <c r="P6114" s="48"/>
    </row>
    <row r="6115" spans="1:16">
      <c r="A6115" s="11" t="e">
        <f t="shared" si="95"/>
        <v>#N/A</v>
      </c>
      <c r="B6115" s="11" t="e">
        <f>VLOOKUP(C6115,'Summation Index'!$A$2:$B$9956,2,FALSE)</f>
        <v>#N/A</v>
      </c>
      <c r="O6115" s="48"/>
      <c r="P6115" s="48"/>
    </row>
    <row r="6116" spans="1:16">
      <c r="A6116" s="11" t="e">
        <f t="shared" si="95"/>
        <v>#N/A</v>
      </c>
      <c r="B6116" s="11" t="e">
        <f>VLOOKUP(C6116,'Summation Index'!$A$2:$B$9956,2,FALSE)</f>
        <v>#N/A</v>
      </c>
      <c r="O6116" s="48"/>
      <c r="P6116" s="48"/>
    </row>
    <row r="6117" spans="1:16">
      <c r="A6117" s="11" t="e">
        <f t="shared" si="95"/>
        <v>#N/A</v>
      </c>
      <c r="B6117" s="11" t="e">
        <f>VLOOKUP(C6117,'Summation Index'!$A$2:$B$9956,2,FALSE)</f>
        <v>#N/A</v>
      </c>
      <c r="O6117" s="48"/>
      <c r="P6117" s="48"/>
    </row>
    <row r="6118" spans="1:16">
      <c r="A6118" s="11" t="e">
        <f t="shared" si="95"/>
        <v>#N/A</v>
      </c>
      <c r="B6118" s="11" t="e">
        <f>VLOOKUP(C6118,'Summation Index'!$A$2:$B$9956,2,FALSE)</f>
        <v>#N/A</v>
      </c>
      <c r="O6118" s="48"/>
      <c r="P6118" s="48"/>
    </row>
    <row r="6119" spans="1:16">
      <c r="A6119" s="11" t="e">
        <f t="shared" si="95"/>
        <v>#N/A</v>
      </c>
      <c r="B6119" s="11" t="e">
        <f>VLOOKUP(C6119,'Summation Index'!$A$2:$B$9956,2,FALSE)</f>
        <v>#N/A</v>
      </c>
      <c r="O6119" s="48"/>
      <c r="P6119" s="48"/>
    </row>
    <row r="6120" spans="1:16">
      <c r="A6120" s="11" t="e">
        <f t="shared" si="95"/>
        <v>#N/A</v>
      </c>
      <c r="B6120" s="11" t="e">
        <f>VLOOKUP(C6120,'Summation Index'!$A$2:$B$9956,2,FALSE)</f>
        <v>#N/A</v>
      </c>
      <c r="O6120" s="48"/>
      <c r="P6120" s="48"/>
    </row>
    <row r="6121" spans="1:16">
      <c r="A6121" s="11" t="e">
        <f t="shared" si="95"/>
        <v>#N/A</v>
      </c>
      <c r="B6121" s="11" t="e">
        <f>VLOOKUP(C6121,'Summation Index'!$A$2:$B$9956,2,FALSE)</f>
        <v>#N/A</v>
      </c>
      <c r="O6121" s="48"/>
      <c r="P6121" s="48"/>
    </row>
    <row r="6122" spans="1:16">
      <c r="A6122" s="11" t="e">
        <f t="shared" si="95"/>
        <v>#N/A</v>
      </c>
      <c r="B6122" s="11" t="e">
        <f>VLOOKUP(C6122,'Summation Index'!$A$2:$B$9956,2,FALSE)</f>
        <v>#N/A</v>
      </c>
      <c r="O6122" s="48"/>
      <c r="P6122" s="48"/>
    </row>
    <row r="6123" spans="1:16">
      <c r="A6123" s="11" t="e">
        <f t="shared" si="95"/>
        <v>#N/A</v>
      </c>
      <c r="B6123" s="11" t="e">
        <f>VLOOKUP(C6123,'Summation Index'!$A$2:$B$9956,2,FALSE)</f>
        <v>#N/A</v>
      </c>
      <c r="O6123" s="48"/>
      <c r="P6123" s="48"/>
    </row>
    <row r="6124" spans="1:16">
      <c r="A6124" s="11" t="e">
        <f t="shared" si="95"/>
        <v>#N/A</v>
      </c>
      <c r="B6124" s="11" t="e">
        <f>VLOOKUP(C6124,'Summation Index'!$A$2:$B$9956,2,FALSE)</f>
        <v>#N/A</v>
      </c>
      <c r="O6124" s="48"/>
      <c r="P6124" s="48"/>
    </row>
    <row r="6125" spans="1:16">
      <c r="A6125" s="11" t="e">
        <f t="shared" si="95"/>
        <v>#N/A</v>
      </c>
      <c r="B6125" s="11" t="e">
        <f>VLOOKUP(C6125,'Summation Index'!$A$2:$B$9956,2,FALSE)</f>
        <v>#N/A</v>
      </c>
      <c r="O6125" s="48"/>
      <c r="P6125" s="48"/>
    </row>
    <row r="6126" spans="1:16">
      <c r="A6126" s="11" t="e">
        <f t="shared" si="95"/>
        <v>#N/A</v>
      </c>
      <c r="B6126" s="11" t="e">
        <f>VLOOKUP(C6126,'Summation Index'!$A$2:$B$9956,2,FALSE)</f>
        <v>#N/A</v>
      </c>
      <c r="O6126" s="48"/>
      <c r="P6126" s="48"/>
    </row>
    <row r="6127" spans="1:16">
      <c r="A6127" s="11" t="e">
        <f t="shared" si="95"/>
        <v>#N/A</v>
      </c>
      <c r="B6127" s="11" t="e">
        <f>VLOOKUP(C6127,'Summation Index'!$A$2:$B$9956,2,FALSE)</f>
        <v>#N/A</v>
      </c>
      <c r="O6127" s="48"/>
      <c r="P6127" s="48"/>
    </row>
    <row r="6128" spans="1:16">
      <c r="A6128" s="11" t="e">
        <f t="shared" si="95"/>
        <v>#N/A</v>
      </c>
      <c r="B6128" s="11" t="e">
        <f>VLOOKUP(C6128,'Summation Index'!$A$2:$B$9956,2,FALSE)</f>
        <v>#N/A</v>
      </c>
      <c r="O6128" s="48"/>
      <c r="P6128" s="48"/>
    </row>
    <row r="6129" spans="1:16">
      <c r="A6129" s="11" t="e">
        <f t="shared" si="95"/>
        <v>#N/A</v>
      </c>
      <c r="B6129" s="11" t="e">
        <f>VLOOKUP(C6129,'Summation Index'!$A$2:$B$9956,2,FALSE)</f>
        <v>#N/A</v>
      </c>
      <c r="O6129" s="48"/>
      <c r="P6129" s="48"/>
    </row>
    <row r="6130" spans="1:16">
      <c r="A6130" s="11" t="e">
        <f t="shared" si="95"/>
        <v>#N/A</v>
      </c>
      <c r="B6130" s="11" t="e">
        <f>VLOOKUP(C6130,'Summation Index'!$A$2:$B$9956,2,FALSE)</f>
        <v>#N/A</v>
      </c>
      <c r="O6130" s="48"/>
      <c r="P6130" s="48"/>
    </row>
    <row r="6131" spans="1:16">
      <c r="A6131" s="11" t="e">
        <f t="shared" si="95"/>
        <v>#N/A</v>
      </c>
      <c r="B6131" s="11" t="e">
        <f>VLOOKUP(C6131,'Summation Index'!$A$2:$B$9956,2,FALSE)</f>
        <v>#N/A</v>
      </c>
      <c r="O6131" s="48"/>
      <c r="P6131" s="48"/>
    </row>
    <row r="6132" spans="1:16">
      <c r="A6132" s="11" t="e">
        <f t="shared" si="95"/>
        <v>#N/A</v>
      </c>
      <c r="B6132" s="11" t="e">
        <f>VLOOKUP(C6132,'Summation Index'!$A$2:$B$9956,2,FALSE)</f>
        <v>#N/A</v>
      </c>
      <c r="O6132" s="48"/>
      <c r="P6132" s="48"/>
    </row>
    <row r="6133" spans="1:16">
      <c r="A6133" s="11" t="e">
        <f t="shared" si="95"/>
        <v>#N/A</v>
      </c>
      <c r="B6133" s="11" t="e">
        <f>VLOOKUP(C6133,'Summation Index'!$A$2:$B$9956,2,FALSE)</f>
        <v>#N/A</v>
      </c>
      <c r="O6133" s="48"/>
      <c r="P6133" s="48"/>
    </row>
    <row r="6134" spans="1:16">
      <c r="A6134" s="11" t="e">
        <f t="shared" si="95"/>
        <v>#N/A</v>
      </c>
      <c r="B6134" s="11" t="e">
        <f>VLOOKUP(C6134,'Summation Index'!$A$2:$B$9956,2,FALSE)</f>
        <v>#N/A</v>
      </c>
      <c r="O6134" s="48"/>
      <c r="P6134" s="48"/>
    </row>
    <row r="6135" spans="1:16">
      <c r="A6135" s="11" t="e">
        <f t="shared" si="95"/>
        <v>#N/A</v>
      </c>
      <c r="B6135" s="11" t="e">
        <f>VLOOKUP(C6135,'Summation Index'!$A$2:$B$9956,2,FALSE)</f>
        <v>#N/A</v>
      </c>
      <c r="O6135" s="48"/>
      <c r="P6135" s="48"/>
    </row>
    <row r="6136" spans="1:16">
      <c r="A6136" s="11" t="e">
        <f t="shared" si="95"/>
        <v>#N/A</v>
      </c>
      <c r="B6136" s="11" t="e">
        <f>VLOOKUP(C6136,'Summation Index'!$A$2:$B$9956,2,FALSE)</f>
        <v>#N/A</v>
      </c>
      <c r="O6136" s="48"/>
      <c r="P6136" s="48"/>
    </row>
    <row r="6137" spans="1:16">
      <c r="A6137" s="11" t="e">
        <f t="shared" si="95"/>
        <v>#N/A</v>
      </c>
      <c r="B6137" s="11" t="e">
        <f>VLOOKUP(C6137,'Summation Index'!$A$2:$B$9956,2,FALSE)</f>
        <v>#N/A</v>
      </c>
      <c r="O6137" s="48"/>
      <c r="P6137" s="48"/>
    </row>
    <row r="6138" spans="1:16">
      <c r="A6138" s="11" t="e">
        <f t="shared" si="95"/>
        <v>#N/A</v>
      </c>
      <c r="B6138" s="11" t="e">
        <f>VLOOKUP(C6138,'Summation Index'!$A$2:$B$9956,2,FALSE)</f>
        <v>#N/A</v>
      </c>
      <c r="O6138" s="48"/>
      <c r="P6138" s="48"/>
    </row>
    <row r="6139" spans="1:16">
      <c r="A6139" s="11" t="e">
        <f t="shared" si="95"/>
        <v>#N/A</v>
      </c>
      <c r="B6139" s="11" t="e">
        <f>VLOOKUP(C6139,'Summation Index'!$A$2:$B$9956,2,FALSE)</f>
        <v>#N/A</v>
      </c>
      <c r="O6139" s="48"/>
      <c r="P6139" s="48"/>
    </row>
    <row r="6140" spans="1:16">
      <c r="A6140" s="11" t="e">
        <f t="shared" si="95"/>
        <v>#N/A</v>
      </c>
      <c r="B6140" s="11" t="e">
        <f>VLOOKUP(C6140,'Summation Index'!$A$2:$B$9956,2,FALSE)</f>
        <v>#N/A</v>
      </c>
      <c r="O6140" s="48"/>
      <c r="P6140" s="48"/>
    </row>
    <row r="6141" spans="1:16">
      <c r="A6141" s="11" t="e">
        <f t="shared" si="95"/>
        <v>#N/A</v>
      </c>
      <c r="B6141" s="11" t="e">
        <f>VLOOKUP(C6141,'Summation Index'!$A$2:$B$9956,2,FALSE)</f>
        <v>#N/A</v>
      </c>
      <c r="O6141" s="48"/>
      <c r="P6141" s="48"/>
    </row>
    <row r="6142" spans="1:16">
      <c r="A6142" s="11" t="e">
        <f t="shared" si="95"/>
        <v>#N/A</v>
      </c>
      <c r="B6142" s="11" t="e">
        <f>VLOOKUP(C6142,'Summation Index'!$A$2:$B$9956,2,FALSE)</f>
        <v>#N/A</v>
      </c>
      <c r="O6142" s="48"/>
      <c r="P6142" s="48"/>
    </row>
    <row r="6143" spans="1:16">
      <c r="A6143" s="11" t="e">
        <f t="shared" si="95"/>
        <v>#N/A</v>
      </c>
      <c r="B6143" s="11" t="e">
        <f>VLOOKUP(C6143,'Summation Index'!$A$2:$B$9956,2,FALSE)</f>
        <v>#N/A</v>
      </c>
      <c r="O6143" s="48"/>
      <c r="P6143" s="48"/>
    </row>
    <row r="6144" spans="1:16">
      <c r="A6144" s="11" t="e">
        <f t="shared" si="95"/>
        <v>#N/A</v>
      </c>
      <c r="B6144" s="11" t="e">
        <f>VLOOKUP(C6144,'Summation Index'!$A$2:$B$9956,2,FALSE)</f>
        <v>#N/A</v>
      </c>
      <c r="O6144" s="48"/>
      <c r="P6144" s="48"/>
    </row>
    <row r="6145" spans="1:16">
      <c r="A6145" s="11" t="e">
        <f t="shared" si="95"/>
        <v>#N/A</v>
      </c>
      <c r="B6145" s="11" t="e">
        <f>VLOOKUP(C6145,'Summation Index'!$A$2:$B$9956,2,FALSE)</f>
        <v>#N/A</v>
      </c>
      <c r="O6145" s="48"/>
      <c r="P6145" s="48"/>
    </row>
    <row r="6146" spans="1:16">
      <c r="A6146" s="11" t="e">
        <f t="shared" si="95"/>
        <v>#N/A</v>
      </c>
      <c r="B6146" s="11" t="e">
        <f>VLOOKUP(C6146,'Summation Index'!$A$2:$B$9956,2,FALSE)</f>
        <v>#N/A</v>
      </c>
      <c r="O6146" s="48"/>
      <c r="P6146" s="48"/>
    </row>
    <row r="6147" spans="1:16">
      <c r="A6147" s="11" t="e">
        <f t="shared" si="95"/>
        <v>#N/A</v>
      </c>
      <c r="B6147" s="11" t="e">
        <f>VLOOKUP(C6147,'Summation Index'!$A$2:$B$9956,2,FALSE)</f>
        <v>#N/A</v>
      </c>
      <c r="O6147" s="48"/>
      <c r="P6147" s="48"/>
    </row>
    <row r="6148" spans="1:16">
      <c r="A6148" s="11" t="e">
        <f t="shared" si="95"/>
        <v>#N/A</v>
      </c>
      <c r="B6148" s="11" t="e">
        <f>VLOOKUP(C6148,'Summation Index'!$A$2:$B$9956,2,FALSE)</f>
        <v>#N/A</v>
      </c>
      <c r="O6148" s="48"/>
      <c r="P6148" s="48"/>
    </row>
    <row r="6149" spans="1:16">
      <c r="A6149" s="11" t="e">
        <f t="shared" si="95"/>
        <v>#N/A</v>
      </c>
      <c r="B6149" s="11" t="e">
        <f>VLOOKUP(C6149,'Summation Index'!$A$2:$B$9956,2,FALSE)</f>
        <v>#N/A</v>
      </c>
      <c r="O6149" s="48"/>
      <c r="P6149" s="48"/>
    </row>
    <row r="6150" spans="1:16">
      <c r="A6150" s="11" t="e">
        <f t="shared" si="95"/>
        <v>#N/A</v>
      </c>
      <c r="B6150" s="11" t="e">
        <f>VLOOKUP(C6150,'Summation Index'!$A$2:$B$9956,2,FALSE)</f>
        <v>#N/A</v>
      </c>
      <c r="O6150" s="48"/>
      <c r="P6150" s="48"/>
    </row>
    <row r="6151" spans="1:16">
      <c r="A6151" s="11" t="e">
        <f t="shared" si="95"/>
        <v>#N/A</v>
      </c>
      <c r="B6151" s="11" t="e">
        <f>VLOOKUP(C6151,'Summation Index'!$A$2:$B$9956,2,FALSE)</f>
        <v>#N/A</v>
      </c>
      <c r="O6151" s="48"/>
      <c r="P6151" s="48"/>
    </row>
    <row r="6152" spans="1:16">
      <c r="A6152" s="11" t="e">
        <f t="shared" si="95"/>
        <v>#N/A</v>
      </c>
      <c r="B6152" s="11" t="e">
        <f>VLOOKUP(C6152,'Summation Index'!$A$2:$B$9956,2,FALSE)</f>
        <v>#N/A</v>
      </c>
      <c r="O6152" s="48"/>
      <c r="P6152" s="48"/>
    </row>
    <row r="6153" spans="1:16">
      <c r="A6153" s="11" t="e">
        <f t="shared" si="95"/>
        <v>#N/A</v>
      </c>
      <c r="B6153" s="11" t="e">
        <f>VLOOKUP(C6153,'Summation Index'!$A$2:$B$9956,2,FALSE)</f>
        <v>#N/A</v>
      </c>
      <c r="O6153" s="48"/>
      <c r="P6153" s="48"/>
    </row>
    <row r="6154" spans="1:16">
      <c r="A6154" s="11" t="e">
        <f t="shared" si="95"/>
        <v>#N/A</v>
      </c>
      <c r="B6154" s="11" t="e">
        <f>VLOOKUP(C6154,'Summation Index'!$A$2:$B$9956,2,FALSE)</f>
        <v>#N/A</v>
      </c>
      <c r="O6154" s="48"/>
      <c r="P6154" s="48"/>
    </row>
    <row r="6155" spans="1:16">
      <c r="A6155" s="11" t="e">
        <f t="shared" si="95"/>
        <v>#N/A</v>
      </c>
      <c r="B6155" s="11" t="e">
        <f>VLOOKUP(C6155,'Summation Index'!$A$2:$B$9956,2,FALSE)</f>
        <v>#N/A</v>
      </c>
      <c r="O6155" s="48"/>
      <c r="P6155" s="48"/>
    </row>
    <row r="6156" spans="1:16">
      <c r="A6156" s="11" t="e">
        <f t="shared" si="95"/>
        <v>#N/A</v>
      </c>
      <c r="B6156" s="11" t="e">
        <f>VLOOKUP(C6156,'Summation Index'!$A$2:$B$9956,2,FALSE)</f>
        <v>#N/A</v>
      </c>
      <c r="O6156" s="48"/>
      <c r="P6156" s="48"/>
    </row>
    <row r="6157" spans="1:16">
      <c r="A6157" s="11" t="e">
        <f t="shared" si="95"/>
        <v>#N/A</v>
      </c>
      <c r="B6157" s="11" t="e">
        <f>VLOOKUP(C6157,'Summation Index'!$A$2:$B$9956,2,FALSE)</f>
        <v>#N/A</v>
      </c>
      <c r="O6157" s="48"/>
      <c r="P6157" s="48"/>
    </row>
    <row r="6158" spans="1:16">
      <c r="A6158" s="11" t="e">
        <f t="shared" si="95"/>
        <v>#N/A</v>
      </c>
      <c r="B6158" s="11" t="e">
        <f>VLOOKUP(C6158,'Summation Index'!$A$2:$B$9956,2,FALSE)</f>
        <v>#N/A</v>
      </c>
      <c r="O6158" s="48"/>
      <c r="P6158" s="48"/>
    </row>
    <row r="6159" spans="1:16">
      <c r="A6159" s="11" t="e">
        <f t="shared" ref="A6159:A6222" si="96">B6159&amp;"&amp;"&amp;F6159</f>
        <v>#N/A</v>
      </c>
      <c r="B6159" s="11" t="e">
        <f>VLOOKUP(C6159,'Summation Index'!$A$2:$B$9956,2,FALSE)</f>
        <v>#N/A</v>
      </c>
      <c r="O6159" s="48"/>
      <c r="P6159" s="48"/>
    </row>
    <row r="6160" spans="1:16">
      <c r="A6160" s="11" t="e">
        <f t="shared" si="96"/>
        <v>#N/A</v>
      </c>
      <c r="B6160" s="11" t="e">
        <f>VLOOKUP(C6160,'Summation Index'!$A$2:$B$9956,2,FALSE)</f>
        <v>#N/A</v>
      </c>
      <c r="O6160" s="48"/>
      <c r="P6160" s="48"/>
    </row>
    <row r="6161" spans="1:16">
      <c r="A6161" s="11" t="e">
        <f t="shared" si="96"/>
        <v>#N/A</v>
      </c>
      <c r="B6161" s="11" t="e">
        <f>VLOOKUP(C6161,'Summation Index'!$A$2:$B$9956,2,FALSE)</f>
        <v>#N/A</v>
      </c>
      <c r="O6161" s="48"/>
      <c r="P6161" s="48"/>
    </row>
    <row r="6162" spans="1:16">
      <c r="A6162" s="11" t="e">
        <f t="shared" si="96"/>
        <v>#N/A</v>
      </c>
      <c r="B6162" s="11" t="e">
        <f>VLOOKUP(C6162,'Summation Index'!$A$2:$B$9956,2,FALSE)</f>
        <v>#N/A</v>
      </c>
      <c r="O6162" s="48"/>
      <c r="P6162" s="48"/>
    </row>
    <row r="6163" spans="1:16">
      <c r="A6163" s="11" t="e">
        <f t="shared" si="96"/>
        <v>#N/A</v>
      </c>
      <c r="B6163" s="11" t="e">
        <f>VLOOKUP(C6163,'Summation Index'!$A$2:$B$9956,2,FALSE)</f>
        <v>#N/A</v>
      </c>
      <c r="O6163" s="48"/>
      <c r="P6163" s="48"/>
    </row>
    <row r="6164" spans="1:16">
      <c r="A6164" s="11" t="e">
        <f t="shared" si="96"/>
        <v>#N/A</v>
      </c>
      <c r="B6164" s="11" t="e">
        <f>VLOOKUP(C6164,'Summation Index'!$A$2:$B$9956,2,FALSE)</f>
        <v>#N/A</v>
      </c>
      <c r="O6164" s="48"/>
      <c r="P6164" s="48"/>
    </row>
    <row r="6165" spans="1:16">
      <c r="A6165" s="11" t="e">
        <f t="shared" si="96"/>
        <v>#N/A</v>
      </c>
      <c r="B6165" s="11" t="e">
        <f>VLOOKUP(C6165,'Summation Index'!$A$2:$B$9956,2,FALSE)</f>
        <v>#N/A</v>
      </c>
      <c r="O6165" s="48"/>
      <c r="P6165" s="48"/>
    </row>
    <row r="6166" spans="1:16">
      <c r="A6166" s="11" t="e">
        <f t="shared" si="96"/>
        <v>#N/A</v>
      </c>
      <c r="B6166" s="11" t="e">
        <f>VLOOKUP(C6166,'Summation Index'!$A$2:$B$9956,2,FALSE)</f>
        <v>#N/A</v>
      </c>
      <c r="O6166" s="48"/>
      <c r="P6166" s="48"/>
    </row>
    <row r="6167" spans="1:16">
      <c r="A6167" s="11" t="e">
        <f t="shared" si="96"/>
        <v>#N/A</v>
      </c>
      <c r="B6167" s="11" t="e">
        <f>VLOOKUP(C6167,'Summation Index'!$A$2:$B$9956,2,FALSE)</f>
        <v>#N/A</v>
      </c>
      <c r="O6167" s="48"/>
      <c r="P6167" s="48"/>
    </row>
    <row r="6168" spans="1:16">
      <c r="A6168" s="11" t="e">
        <f t="shared" si="96"/>
        <v>#N/A</v>
      </c>
      <c r="B6168" s="11" t="e">
        <f>VLOOKUP(C6168,'Summation Index'!$A$2:$B$9956,2,FALSE)</f>
        <v>#N/A</v>
      </c>
      <c r="O6168" s="48"/>
      <c r="P6168" s="48"/>
    </row>
    <row r="6169" spans="1:16">
      <c r="A6169" s="11" t="e">
        <f t="shared" si="96"/>
        <v>#N/A</v>
      </c>
      <c r="B6169" s="11" t="e">
        <f>VLOOKUP(C6169,'Summation Index'!$A$2:$B$9956,2,FALSE)</f>
        <v>#N/A</v>
      </c>
      <c r="O6169" s="48"/>
      <c r="P6169" s="48"/>
    </row>
    <row r="6170" spans="1:16">
      <c r="A6170" s="11" t="e">
        <f t="shared" si="96"/>
        <v>#N/A</v>
      </c>
      <c r="B6170" s="11" t="e">
        <f>VLOOKUP(C6170,'Summation Index'!$A$2:$B$9956,2,FALSE)</f>
        <v>#N/A</v>
      </c>
      <c r="O6170" s="48"/>
      <c r="P6170" s="48"/>
    </row>
    <row r="6171" spans="1:16">
      <c r="A6171" s="11" t="e">
        <f t="shared" si="96"/>
        <v>#N/A</v>
      </c>
      <c r="B6171" s="11" t="e">
        <f>VLOOKUP(C6171,'Summation Index'!$A$2:$B$9956,2,FALSE)</f>
        <v>#N/A</v>
      </c>
      <c r="O6171" s="48"/>
      <c r="P6171" s="48"/>
    </row>
    <row r="6172" spans="1:16">
      <c r="A6172" s="11" t="e">
        <f t="shared" si="96"/>
        <v>#N/A</v>
      </c>
      <c r="B6172" s="11" t="e">
        <f>VLOOKUP(C6172,'Summation Index'!$A$2:$B$9956,2,FALSE)</f>
        <v>#N/A</v>
      </c>
      <c r="O6172" s="48"/>
      <c r="P6172" s="48"/>
    </row>
    <row r="6173" spans="1:16">
      <c r="A6173" s="11" t="e">
        <f t="shared" si="96"/>
        <v>#N/A</v>
      </c>
      <c r="B6173" s="11" t="e">
        <f>VLOOKUP(C6173,'Summation Index'!$A$2:$B$9956,2,FALSE)</f>
        <v>#N/A</v>
      </c>
      <c r="O6173" s="48"/>
      <c r="P6173" s="48"/>
    </row>
    <row r="6174" spans="1:16">
      <c r="A6174" s="11" t="e">
        <f t="shared" si="96"/>
        <v>#N/A</v>
      </c>
      <c r="B6174" s="11" t="e">
        <f>VLOOKUP(C6174,'Summation Index'!$A$2:$B$9956,2,FALSE)</f>
        <v>#N/A</v>
      </c>
      <c r="O6174" s="48"/>
      <c r="P6174" s="48"/>
    </row>
    <row r="6175" spans="1:16">
      <c r="A6175" s="11" t="e">
        <f t="shared" si="96"/>
        <v>#N/A</v>
      </c>
      <c r="B6175" s="11" t="e">
        <f>VLOOKUP(C6175,'Summation Index'!$A$2:$B$9956,2,FALSE)</f>
        <v>#N/A</v>
      </c>
      <c r="O6175" s="48"/>
      <c r="P6175" s="48"/>
    </row>
    <row r="6176" spans="1:16">
      <c r="A6176" s="11" t="e">
        <f t="shared" si="96"/>
        <v>#N/A</v>
      </c>
      <c r="B6176" s="11" t="e">
        <f>VLOOKUP(C6176,'Summation Index'!$A$2:$B$9956,2,FALSE)</f>
        <v>#N/A</v>
      </c>
      <c r="O6176" s="48"/>
      <c r="P6176" s="48"/>
    </row>
    <row r="6177" spans="1:16">
      <c r="A6177" s="11" t="e">
        <f t="shared" si="96"/>
        <v>#N/A</v>
      </c>
      <c r="B6177" s="11" t="e">
        <f>VLOOKUP(C6177,'Summation Index'!$A$2:$B$9956,2,FALSE)</f>
        <v>#N/A</v>
      </c>
      <c r="O6177" s="48"/>
      <c r="P6177" s="48"/>
    </row>
    <row r="6178" spans="1:16">
      <c r="A6178" s="11" t="e">
        <f t="shared" si="96"/>
        <v>#N/A</v>
      </c>
      <c r="B6178" s="11" t="e">
        <f>VLOOKUP(C6178,'Summation Index'!$A$2:$B$9956,2,FALSE)</f>
        <v>#N/A</v>
      </c>
      <c r="O6178" s="48"/>
      <c r="P6178" s="48"/>
    </row>
    <row r="6179" spans="1:16">
      <c r="A6179" s="11" t="e">
        <f t="shared" si="96"/>
        <v>#N/A</v>
      </c>
      <c r="B6179" s="11" t="e">
        <f>VLOOKUP(C6179,'Summation Index'!$A$2:$B$9956,2,FALSE)</f>
        <v>#N/A</v>
      </c>
      <c r="O6179" s="48"/>
      <c r="P6179" s="48"/>
    </row>
    <row r="6180" spans="1:16">
      <c r="A6180" s="11" t="e">
        <f t="shared" si="96"/>
        <v>#N/A</v>
      </c>
      <c r="B6180" s="11" t="e">
        <f>VLOOKUP(C6180,'Summation Index'!$A$2:$B$9956,2,FALSE)</f>
        <v>#N/A</v>
      </c>
      <c r="O6180" s="48"/>
      <c r="P6180" s="48"/>
    </row>
    <row r="6181" spans="1:16">
      <c r="A6181" s="11" t="e">
        <f t="shared" si="96"/>
        <v>#N/A</v>
      </c>
      <c r="B6181" s="11" t="e">
        <f>VLOOKUP(C6181,'Summation Index'!$A$2:$B$9956,2,FALSE)</f>
        <v>#N/A</v>
      </c>
      <c r="O6181" s="48"/>
      <c r="P6181" s="48"/>
    </row>
    <row r="6182" spans="1:16">
      <c r="A6182" s="11" t="e">
        <f t="shared" si="96"/>
        <v>#N/A</v>
      </c>
      <c r="B6182" s="11" t="e">
        <f>VLOOKUP(C6182,'Summation Index'!$A$2:$B$9956,2,FALSE)</f>
        <v>#N/A</v>
      </c>
      <c r="O6182" s="48"/>
      <c r="P6182" s="48"/>
    </row>
    <row r="6183" spans="1:16">
      <c r="A6183" s="11" t="e">
        <f t="shared" si="96"/>
        <v>#N/A</v>
      </c>
      <c r="B6183" s="11" t="e">
        <f>VLOOKUP(C6183,'Summation Index'!$A$2:$B$9956,2,FALSE)</f>
        <v>#N/A</v>
      </c>
      <c r="O6183" s="48"/>
      <c r="P6183" s="48"/>
    </row>
    <row r="6184" spans="1:16">
      <c r="A6184" s="11" t="e">
        <f t="shared" si="96"/>
        <v>#N/A</v>
      </c>
      <c r="B6184" s="11" t="e">
        <f>VLOOKUP(C6184,'Summation Index'!$A$2:$B$9956,2,FALSE)</f>
        <v>#N/A</v>
      </c>
      <c r="O6184" s="48"/>
      <c r="P6184" s="48"/>
    </row>
    <row r="6185" spans="1:16">
      <c r="A6185" s="11" t="e">
        <f t="shared" si="96"/>
        <v>#N/A</v>
      </c>
      <c r="B6185" s="11" t="e">
        <f>VLOOKUP(C6185,'Summation Index'!$A$2:$B$9956,2,FALSE)</f>
        <v>#N/A</v>
      </c>
      <c r="O6185" s="48"/>
      <c r="P6185" s="48"/>
    </row>
    <row r="6186" spans="1:16">
      <c r="A6186" s="11" t="e">
        <f t="shared" si="96"/>
        <v>#N/A</v>
      </c>
      <c r="B6186" s="11" t="e">
        <f>VLOOKUP(C6186,'Summation Index'!$A$2:$B$9956,2,FALSE)</f>
        <v>#N/A</v>
      </c>
      <c r="O6186" s="48"/>
      <c r="P6186" s="48"/>
    </row>
    <row r="6187" spans="1:16">
      <c r="A6187" s="11" t="e">
        <f t="shared" si="96"/>
        <v>#N/A</v>
      </c>
      <c r="B6187" s="11" t="e">
        <f>VLOOKUP(C6187,'Summation Index'!$A$2:$B$9956,2,FALSE)</f>
        <v>#N/A</v>
      </c>
      <c r="O6187" s="48"/>
      <c r="P6187" s="48"/>
    </row>
    <row r="6188" spans="1:16">
      <c r="A6188" s="11" t="e">
        <f t="shared" si="96"/>
        <v>#N/A</v>
      </c>
      <c r="B6188" s="11" t="e">
        <f>VLOOKUP(C6188,'Summation Index'!$A$2:$B$9956,2,FALSE)</f>
        <v>#N/A</v>
      </c>
      <c r="O6188" s="48"/>
      <c r="P6188" s="48"/>
    </row>
    <row r="6189" spans="1:16">
      <c r="A6189" s="11" t="e">
        <f t="shared" si="96"/>
        <v>#N/A</v>
      </c>
      <c r="B6189" s="11" t="e">
        <f>VLOOKUP(C6189,'Summation Index'!$A$2:$B$9956,2,FALSE)</f>
        <v>#N/A</v>
      </c>
      <c r="O6189" s="48"/>
      <c r="P6189" s="48"/>
    </row>
    <row r="6190" spans="1:16">
      <c r="A6190" s="11" t="e">
        <f t="shared" si="96"/>
        <v>#N/A</v>
      </c>
      <c r="B6190" s="11" t="e">
        <f>VLOOKUP(C6190,'Summation Index'!$A$2:$B$9956,2,FALSE)</f>
        <v>#N/A</v>
      </c>
      <c r="O6190" s="48"/>
      <c r="P6190" s="48"/>
    </row>
    <row r="6191" spans="1:16">
      <c r="A6191" s="11" t="e">
        <f t="shared" si="96"/>
        <v>#N/A</v>
      </c>
      <c r="B6191" s="11" t="e">
        <f>VLOOKUP(C6191,'Summation Index'!$A$2:$B$9956,2,FALSE)</f>
        <v>#N/A</v>
      </c>
      <c r="O6191" s="48"/>
      <c r="P6191" s="48"/>
    </row>
    <row r="6192" spans="1:16">
      <c r="A6192" s="11" t="e">
        <f t="shared" si="96"/>
        <v>#N/A</v>
      </c>
      <c r="B6192" s="11" t="e">
        <f>VLOOKUP(C6192,'Summation Index'!$A$2:$B$9956,2,FALSE)</f>
        <v>#N/A</v>
      </c>
      <c r="O6192" s="48"/>
      <c r="P6192" s="48"/>
    </row>
    <row r="6193" spans="1:16">
      <c r="A6193" s="11" t="e">
        <f t="shared" si="96"/>
        <v>#N/A</v>
      </c>
      <c r="B6193" s="11" t="e">
        <f>VLOOKUP(C6193,'Summation Index'!$A$2:$B$9956,2,FALSE)</f>
        <v>#N/A</v>
      </c>
      <c r="O6193" s="48"/>
      <c r="P6193" s="48"/>
    </row>
    <row r="6194" spans="1:16">
      <c r="A6194" s="11" t="e">
        <f t="shared" si="96"/>
        <v>#N/A</v>
      </c>
      <c r="B6194" s="11" t="e">
        <f>VLOOKUP(C6194,'Summation Index'!$A$2:$B$9956,2,FALSE)</f>
        <v>#N/A</v>
      </c>
      <c r="O6194" s="48"/>
      <c r="P6194" s="48"/>
    </row>
    <row r="6195" spans="1:16">
      <c r="A6195" s="11" t="e">
        <f t="shared" si="96"/>
        <v>#N/A</v>
      </c>
      <c r="B6195" s="11" t="e">
        <f>VLOOKUP(C6195,'Summation Index'!$A$2:$B$9956,2,FALSE)</f>
        <v>#N/A</v>
      </c>
      <c r="O6195" s="48"/>
      <c r="P6195" s="48"/>
    </row>
    <row r="6196" spans="1:16">
      <c r="A6196" s="11" t="e">
        <f t="shared" si="96"/>
        <v>#N/A</v>
      </c>
      <c r="B6196" s="11" t="e">
        <f>VLOOKUP(C6196,'Summation Index'!$A$2:$B$9956,2,FALSE)</f>
        <v>#N/A</v>
      </c>
      <c r="O6196" s="48"/>
      <c r="P6196" s="48"/>
    </row>
    <row r="6197" spans="1:16">
      <c r="A6197" s="11" t="e">
        <f t="shared" si="96"/>
        <v>#N/A</v>
      </c>
      <c r="B6197" s="11" t="e">
        <f>VLOOKUP(C6197,'Summation Index'!$A$2:$B$9956,2,FALSE)</f>
        <v>#N/A</v>
      </c>
      <c r="O6197" s="48"/>
      <c r="P6197" s="48"/>
    </row>
    <row r="6198" spans="1:16">
      <c r="A6198" s="11" t="e">
        <f t="shared" si="96"/>
        <v>#N/A</v>
      </c>
      <c r="B6198" s="11" t="e">
        <f>VLOOKUP(C6198,'Summation Index'!$A$2:$B$9956,2,FALSE)</f>
        <v>#N/A</v>
      </c>
      <c r="O6198" s="48"/>
      <c r="P6198" s="48"/>
    </row>
    <row r="6199" spans="1:16">
      <c r="A6199" s="11" t="e">
        <f t="shared" si="96"/>
        <v>#N/A</v>
      </c>
      <c r="B6199" s="11" t="e">
        <f>VLOOKUP(C6199,'Summation Index'!$A$2:$B$9956,2,FALSE)</f>
        <v>#N/A</v>
      </c>
      <c r="O6199" s="48"/>
      <c r="P6199" s="48"/>
    </row>
    <row r="6200" spans="1:16">
      <c r="A6200" s="11" t="e">
        <f t="shared" si="96"/>
        <v>#N/A</v>
      </c>
      <c r="B6200" s="11" t="e">
        <f>VLOOKUP(C6200,'Summation Index'!$A$2:$B$9956,2,FALSE)</f>
        <v>#N/A</v>
      </c>
      <c r="O6200" s="48"/>
      <c r="P6200" s="48"/>
    </row>
    <row r="6201" spans="1:16">
      <c r="A6201" s="11" t="e">
        <f t="shared" si="96"/>
        <v>#N/A</v>
      </c>
      <c r="B6201" s="11" t="e">
        <f>VLOOKUP(C6201,'Summation Index'!$A$2:$B$9956,2,FALSE)</f>
        <v>#N/A</v>
      </c>
      <c r="O6201" s="48"/>
      <c r="P6201" s="48"/>
    </row>
    <row r="6202" spans="1:16">
      <c r="A6202" s="11" t="e">
        <f t="shared" si="96"/>
        <v>#N/A</v>
      </c>
      <c r="B6202" s="11" t="e">
        <f>VLOOKUP(C6202,'Summation Index'!$A$2:$B$9956,2,FALSE)</f>
        <v>#N/A</v>
      </c>
      <c r="O6202" s="48"/>
      <c r="P6202" s="48"/>
    </row>
    <row r="6203" spans="1:16">
      <c r="A6203" s="11" t="e">
        <f t="shared" si="96"/>
        <v>#N/A</v>
      </c>
      <c r="B6203" s="11" t="e">
        <f>VLOOKUP(C6203,'Summation Index'!$A$2:$B$9956,2,FALSE)</f>
        <v>#N/A</v>
      </c>
      <c r="O6203" s="48"/>
      <c r="P6203" s="48"/>
    </row>
    <row r="6204" spans="1:16">
      <c r="A6204" s="11" t="e">
        <f t="shared" si="96"/>
        <v>#N/A</v>
      </c>
      <c r="B6204" s="11" t="e">
        <f>VLOOKUP(C6204,'Summation Index'!$A$2:$B$9956,2,FALSE)</f>
        <v>#N/A</v>
      </c>
      <c r="O6204" s="48"/>
      <c r="P6204" s="48"/>
    </row>
    <row r="6205" spans="1:16">
      <c r="A6205" s="11" t="e">
        <f t="shared" si="96"/>
        <v>#N/A</v>
      </c>
      <c r="B6205" s="11" t="e">
        <f>VLOOKUP(C6205,'Summation Index'!$A$2:$B$9956,2,FALSE)</f>
        <v>#N/A</v>
      </c>
      <c r="O6205" s="48"/>
      <c r="P6205" s="48"/>
    </row>
    <row r="6206" spans="1:16">
      <c r="A6206" s="11" t="e">
        <f t="shared" si="96"/>
        <v>#N/A</v>
      </c>
      <c r="B6206" s="11" t="e">
        <f>VLOOKUP(C6206,'Summation Index'!$A$2:$B$9956,2,FALSE)</f>
        <v>#N/A</v>
      </c>
      <c r="O6206" s="48"/>
      <c r="P6206" s="48"/>
    </row>
    <row r="6207" spans="1:16">
      <c r="A6207" s="11" t="e">
        <f t="shared" si="96"/>
        <v>#N/A</v>
      </c>
      <c r="B6207" s="11" t="e">
        <f>VLOOKUP(C6207,'Summation Index'!$A$2:$B$9956,2,FALSE)</f>
        <v>#N/A</v>
      </c>
      <c r="O6207" s="48"/>
      <c r="P6207" s="48"/>
    </row>
    <row r="6208" spans="1:16">
      <c r="A6208" s="11" t="e">
        <f t="shared" si="96"/>
        <v>#N/A</v>
      </c>
      <c r="B6208" s="11" t="e">
        <f>VLOOKUP(C6208,'Summation Index'!$A$2:$B$9956,2,FALSE)</f>
        <v>#N/A</v>
      </c>
      <c r="O6208" s="48"/>
      <c r="P6208" s="48"/>
    </row>
    <row r="6209" spans="1:16">
      <c r="A6209" s="11" t="e">
        <f t="shared" si="96"/>
        <v>#N/A</v>
      </c>
      <c r="B6209" s="11" t="e">
        <f>VLOOKUP(C6209,'Summation Index'!$A$2:$B$9956,2,FALSE)</f>
        <v>#N/A</v>
      </c>
      <c r="O6209" s="48"/>
      <c r="P6209" s="48"/>
    </row>
    <row r="6210" spans="1:16">
      <c r="A6210" s="11" t="e">
        <f t="shared" si="96"/>
        <v>#N/A</v>
      </c>
      <c r="B6210" s="11" t="e">
        <f>VLOOKUP(C6210,'Summation Index'!$A$2:$B$9956,2,FALSE)</f>
        <v>#N/A</v>
      </c>
      <c r="O6210" s="48"/>
      <c r="P6210" s="48"/>
    </row>
    <row r="6211" spans="1:16">
      <c r="A6211" s="11" t="e">
        <f t="shared" si="96"/>
        <v>#N/A</v>
      </c>
      <c r="B6211" s="11" t="e">
        <f>VLOOKUP(C6211,'Summation Index'!$A$2:$B$9956,2,FALSE)</f>
        <v>#N/A</v>
      </c>
      <c r="O6211" s="48"/>
      <c r="P6211" s="48"/>
    </row>
    <row r="6212" spans="1:16">
      <c r="A6212" s="11" t="e">
        <f t="shared" si="96"/>
        <v>#N/A</v>
      </c>
      <c r="B6212" s="11" t="e">
        <f>VLOOKUP(C6212,'Summation Index'!$A$2:$B$9956,2,FALSE)</f>
        <v>#N/A</v>
      </c>
      <c r="O6212" s="48"/>
      <c r="P6212" s="48"/>
    </row>
    <row r="6213" spans="1:16">
      <c r="A6213" s="11" t="e">
        <f t="shared" si="96"/>
        <v>#N/A</v>
      </c>
      <c r="B6213" s="11" t="e">
        <f>VLOOKUP(C6213,'Summation Index'!$A$2:$B$9956,2,FALSE)</f>
        <v>#N/A</v>
      </c>
      <c r="O6213" s="48"/>
      <c r="P6213" s="48"/>
    </row>
    <row r="6214" spans="1:16">
      <c r="A6214" s="11" t="e">
        <f t="shared" si="96"/>
        <v>#N/A</v>
      </c>
      <c r="B6214" s="11" t="e">
        <f>VLOOKUP(C6214,'Summation Index'!$A$2:$B$9956,2,FALSE)</f>
        <v>#N/A</v>
      </c>
      <c r="O6214" s="48"/>
      <c r="P6214" s="48"/>
    </row>
    <row r="6215" spans="1:16">
      <c r="A6215" s="11" t="e">
        <f t="shared" si="96"/>
        <v>#N/A</v>
      </c>
      <c r="B6215" s="11" t="e">
        <f>VLOOKUP(C6215,'Summation Index'!$A$2:$B$9956,2,FALSE)</f>
        <v>#N/A</v>
      </c>
      <c r="O6215" s="48"/>
      <c r="P6215" s="48"/>
    </row>
    <row r="6216" spans="1:16">
      <c r="A6216" s="11" t="e">
        <f t="shared" si="96"/>
        <v>#N/A</v>
      </c>
      <c r="B6216" s="11" t="e">
        <f>VLOOKUP(C6216,'Summation Index'!$A$2:$B$9956,2,FALSE)</f>
        <v>#N/A</v>
      </c>
      <c r="O6216" s="48"/>
      <c r="P6216" s="48"/>
    </row>
    <row r="6217" spans="1:16">
      <c r="A6217" s="11" t="e">
        <f t="shared" si="96"/>
        <v>#N/A</v>
      </c>
      <c r="B6217" s="11" t="e">
        <f>VLOOKUP(C6217,'Summation Index'!$A$2:$B$9956,2,FALSE)</f>
        <v>#N/A</v>
      </c>
      <c r="O6217" s="48"/>
      <c r="P6217" s="48"/>
    </row>
    <row r="6218" spans="1:16">
      <c r="A6218" s="11" t="e">
        <f t="shared" si="96"/>
        <v>#N/A</v>
      </c>
      <c r="B6218" s="11" t="e">
        <f>VLOOKUP(C6218,'Summation Index'!$A$2:$B$9956,2,FALSE)</f>
        <v>#N/A</v>
      </c>
      <c r="O6218" s="48"/>
      <c r="P6218" s="48"/>
    </row>
    <row r="6219" spans="1:16">
      <c r="A6219" s="11" t="e">
        <f t="shared" si="96"/>
        <v>#N/A</v>
      </c>
      <c r="B6219" s="11" t="e">
        <f>VLOOKUP(C6219,'Summation Index'!$A$2:$B$9956,2,FALSE)</f>
        <v>#N/A</v>
      </c>
      <c r="O6219" s="48"/>
      <c r="P6219" s="48"/>
    </row>
    <row r="6220" spans="1:16">
      <c r="A6220" s="11" t="e">
        <f t="shared" si="96"/>
        <v>#N/A</v>
      </c>
      <c r="B6220" s="11" t="e">
        <f>VLOOKUP(C6220,'Summation Index'!$A$2:$B$9956,2,FALSE)</f>
        <v>#N/A</v>
      </c>
      <c r="O6220" s="48"/>
      <c r="P6220" s="48"/>
    </row>
    <row r="6221" spans="1:16">
      <c r="A6221" s="11" t="e">
        <f t="shared" si="96"/>
        <v>#N/A</v>
      </c>
      <c r="B6221" s="11" t="e">
        <f>VLOOKUP(C6221,'Summation Index'!$A$2:$B$9956,2,FALSE)</f>
        <v>#N/A</v>
      </c>
      <c r="O6221" s="48"/>
      <c r="P6221" s="48"/>
    </row>
    <row r="6222" spans="1:16">
      <c r="A6222" s="11" t="e">
        <f t="shared" si="96"/>
        <v>#N/A</v>
      </c>
      <c r="B6222" s="11" t="e">
        <f>VLOOKUP(C6222,'Summation Index'!$A$2:$B$9956,2,FALSE)</f>
        <v>#N/A</v>
      </c>
      <c r="O6222" s="48"/>
      <c r="P6222" s="48"/>
    </row>
    <row r="6223" spans="1:16">
      <c r="A6223" s="11" t="e">
        <f t="shared" ref="A6223:A6286" si="97">B6223&amp;"&amp;"&amp;F6223</f>
        <v>#N/A</v>
      </c>
      <c r="B6223" s="11" t="e">
        <f>VLOOKUP(C6223,'Summation Index'!$A$2:$B$9956,2,FALSE)</f>
        <v>#N/A</v>
      </c>
      <c r="O6223" s="48"/>
      <c r="P6223" s="48"/>
    </row>
    <row r="6224" spans="1:16">
      <c r="A6224" s="11" t="e">
        <f t="shared" si="97"/>
        <v>#N/A</v>
      </c>
      <c r="B6224" s="11" t="e">
        <f>VLOOKUP(C6224,'Summation Index'!$A$2:$B$9956,2,FALSE)</f>
        <v>#N/A</v>
      </c>
      <c r="O6224" s="48"/>
      <c r="P6224" s="48"/>
    </row>
    <row r="6225" spans="1:16">
      <c r="A6225" s="11" t="e">
        <f t="shared" si="97"/>
        <v>#N/A</v>
      </c>
      <c r="B6225" s="11" t="e">
        <f>VLOOKUP(C6225,'Summation Index'!$A$2:$B$9956,2,FALSE)</f>
        <v>#N/A</v>
      </c>
      <c r="O6225" s="48"/>
      <c r="P6225" s="48"/>
    </row>
    <row r="6226" spans="1:16">
      <c r="A6226" s="11" t="e">
        <f t="shared" si="97"/>
        <v>#N/A</v>
      </c>
      <c r="B6226" s="11" t="e">
        <f>VLOOKUP(C6226,'Summation Index'!$A$2:$B$9956,2,FALSE)</f>
        <v>#N/A</v>
      </c>
      <c r="O6226" s="48"/>
      <c r="P6226" s="48"/>
    </row>
    <row r="6227" spans="1:16">
      <c r="A6227" s="11" t="e">
        <f t="shared" si="97"/>
        <v>#N/A</v>
      </c>
      <c r="B6227" s="11" t="e">
        <f>VLOOKUP(C6227,'Summation Index'!$A$2:$B$9956,2,FALSE)</f>
        <v>#N/A</v>
      </c>
      <c r="O6227" s="48"/>
      <c r="P6227" s="48"/>
    </row>
    <row r="6228" spans="1:16">
      <c r="A6228" s="11" t="e">
        <f t="shared" si="97"/>
        <v>#N/A</v>
      </c>
      <c r="B6228" s="11" t="e">
        <f>VLOOKUP(C6228,'Summation Index'!$A$2:$B$9956,2,FALSE)</f>
        <v>#N/A</v>
      </c>
      <c r="O6228" s="48"/>
      <c r="P6228" s="48"/>
    </row>
    <row r="6229" spans="1:16">
      <c r="A6229" s="11" t="e">
        <f t="shared" si="97"/>
        <v>#N/A</v>
      </c>
      <c r="B6229" s="11" t="e">
        <f>VLOOKUP(C6229,'Summation Index'!$A$2:$B$9956,2,FALSE)</f>
        <v>#N/A</v>
      </c>
      <c r="O6229" s="48"/>
      <c r="P6229" s="48"/>
    </row>
    <row r="6230" spans="1:16">
      <c r="A6230" s="11" t="e">
        <f t="shared" si="97"/>
        <v>#N/A</v>
      </c>
      <c r="B6230" s="11" t="e">
        <f>VLOOKUP(C6230,'Summation Index'!$A$2:$B$9956,2,FALSE)</f>
        <v>#N/A</v>
      </c>
      <c r="O6230" s="48"/>
      <c r="P6230" s="48"/>
    </row>
    <row r="6231" spans="1:16">
      <c r="A6231" s="11" t="e">
        <f t="shared" si="97"/>
        <v>#N/A</v>
      </c>
      <c r="B6231" s="11" t="e">
        <f>VLOOKUP(C6231,'Summation Index'!$A$2:$B$9956,2,FALSE)</f>
        <v>#N/A</v>
      </c>
      <c r="O6231" s="48"/>
      <c r="P6231" s="48"/>
    </row>
    <row r="6232" spans="1:16">
      <c r="A6232" s="11" t="e">
        <f t="shared" si="97"/>
        <v>#N/A</v>
      </c>
      <c r="B6232" s="11" t="e">
        <f>VLOOKUP(C6232,'Summation Index'!$A$2:$B$9956,2,FALSE)</f>
        <v>#N/A</v>
      </c>
      <c r="O6232" s="48"/>
      <c r="P6232" s="48"/>
    </row>
    <row r="6233" spans="1:16">
      <c r="A6233" s="11" t="e">
        <f t="shared" si="97"/>
        <v>#N/A</v>
      </c>
      <c r="B6233" s="11" t="e">
        <f>VLOOKUP(C6233,'Summation Index'!$A$2:$B$9956,2,FALSE)</f>
        <v>#N/A</v>
      </c>
      <c r="O6233" s="48"/>
      <c r="P6233" s="48"/>
    </row>
    <row r="6234" spans="1:16">
      <c r="A6234" s="11" t="e">
        <f t="shared" si="97"/>
        <v>#N/A</v>
      </c>
      <c r="B6234" s="11" t="e">
        <f>VLOOKUP(C6234,'Summation Index'!$A$2:$B$9956,2,FALSE)</f>
        <v>#N/A</v>
      </c>
      <c r="O6234" s="48"/>
      <c r="P6234" s="48"/>
    </row>
    <row r="6235" spans="1:16">
      <c r="A6235" s="11" t="e">
        <f t="shared" si="97"/>
        <v>#N/A</v>
      </c>
      <c r="B6235" s="11" t="e">
        <f>VLOOKUP(C6235,'Summation Index'!$A$2:$B$9956,2,FALSE)</f>
        <v>#N/A</v>
      </c>
      <c r="O6235" s="48"/>
      <c r="P6235" s="48"/>
    </row>
    <row r="6236" spans="1:16">
      <c r="A6236" s="11" t="e">
        <f t="shared" si="97"/>
        <v>#N/A</v>
      </c>
      <c r="B6236" s="11" t="e">
        <f>VLOOKUP(C6236,'Summation Index'!$A$2:$B$9956,2,FALSE)</f>
        <v>#N/A</v>
      </c>
      <c r="O6236" s="48"/>
      <c r="P6236" s="48"/>
    </row>
    <row r="6237" spans="1:16">
      <c r="A6237" s="11" t="e">
        <f t="shared" si="97"/>
        <v>#N/A</v>
      </c>
      <c r="B6237" s="11" t="e">
        <f>VLOOKUP(C6237,'Summation Index'!$A$2:$B$9956,2,FALSE)</f>
        <v>#N/A</v>
      </c>
      <c r="O6237" s="48"/>
      <c r="P6237" s="48"/>
    </row>
    <row r="6238" spans="1:16">
      <c r="A6238" s="11" t="e">
        <f t="shared" si="97"/>
        <v>#N/A</v>
      </c>
      <c r="B6238" s="11" t="e">
        <f>VLOOKUP(C6238,'Summation Index'!$A$2:$B$9956,2,FALSE)</f>
        <v>#N/A</v>
      </c>
      <c r="O6238" s="48"/>
      <c r="P6238" s="48"/>
    </row>
    <row r="6239" spans="1:16">
      <c r="A6239" s="11" t="e">
        <f t="shared" si="97"/>
        <v>#N/A</v>
      </c>
      <c r="B6239" s="11" t="e">
        <f>VLOOKUP(C6239,'Summation Index'!$A$2:$B$9956,2,FALSE)</f>
        <v>#N/A</v>
      </c>
      <c r="O6239" s="48"/>
      <c r="P6239" s="48"/>
    </row>
    <row r="6240" spans="1:16">
      <c r="A6240" s="11" t="e">
        <f t="shared" si="97"/>
        <v>#N/A</v>
      </c>
      <c r="B6240" s="11" t="e">
        <f>VLOOKUP(C6240,'Summation Index'!$A$2:$B$9956,2,FALSE)</f>
        <v>#N/A</v>
      </c>
      <c r="O6240" s="48"/>
      <c r="P6240" s="48"/>
    </row>
    <row r="6241" spans="1:16">
      <c r="A6241" s="11" t="e">
        <f t="shared" si="97"/>
        <v>#N/A</v>
      </c>
      <c r="B6241" s="11" t="e">
        <f>VLOOKUP(C6241,'Summation Index'!$A$2:$B$9956,2,FALSE)</f>
        <v>#N/A</v>
      </c>
      <c r="O6241" s="48"/>
      <c r="P6241" s="48"/>
    </row>
    <row r="6242" spans="1:16">
      <c r="A6242" s="11" t="e">
        <f t="shared" si="97"/>
        <v>#N/A</v>
      </c>
      <c r="B6242" s="11" t="e">
        <f>VLOOKUP(C6242,'Summation Index'!$A$2:$B$9956,2,FALSE)</f>
        <v>#N/A</v>
      </c>
      <c r="O6242" s="48"/>
      <c r="P6242" s="48"/>
    </row>
    <row r="6243" spans="1:16">
      <c r="A6243" s="11" t="e">
        <f t="shared" si="97"/>
        <v>#N/A</v>
      </c>
      <c r="B6243" s="11" t="e">
        <f>VLOOKUP(C6243,'Summation Index'!$A$2:$B$9956,2,FALSE)</f>
        <v>#N/A</v>
      </c>
      <c r="O6243" s="48"/>
      <c r="P6243" s="48"/>
    </row>
    <row r="6244" spans="1:16">
      <c r="A6244" s="11" t="e">
        <f t="shared" si="97"/>
        <v>#N/A</v>
      </c>
      <c r="B6244" s="11" t="e">
        <f>VLOOKUP(C6244,'Summation Index'!$A$2:$B$9956,2,FALSE)</f>
        <v>#N/A</v>
      </c>
      <c r="O6244" s="48"/>
      <c r="P6244" s="48"/>
    </row>
    <row r="6245" spans="1:16">
      <c r="A6245" s="11" t="e">
        <f t="shared" si="97"/>
        <v>#N/A</v>
      </c>
      <c r="B6245" s="11" t="e">
        <f>VLOOKUP(C6245,'Summation Index'!$A$2:$B$9956,2,FALSE)</f>
        <v>#N/A</v>
      </c>
      <c r="O6245" s="48"/>
      <c r="P6245" s="48"/>
    </row>
    <row r="6246" spans="1:16">
      <c r="A6246" s="11" t="e">
        <f t="shared" si="97"/>
        <v>#N/A</v>
      </c>
      <c r="B6246" s="11" t="e">
        <f>VLOOKUP(C6246,'Summation Index'!$A$2:$B$9956,2,FALSE)</f>
        <v>#N/A</v>
      </c>
      <c r="O6246" s="48"/>
      <c r="P6246" s="48"/>
    </row>
    <row r="6247" spans="1:16">
      <c r="A6247" s="11" t="e">
        <f t="shared" si="97"/>
        <v>#N/A</v>
      </c>
      <c r="B6247" s="11" t="e">
        <f>VLOOKUP(C6247,'Summation Index'!$A$2:$B$9956,2,FALSE)</f>
        <v>#N/A</v>
      </c>
      <c r="O6247" s="48"/>
      <c r="P6247" s="48"/>
    </row>
    <row r="6248" spans="1:16">
      <c r="A6248" s="11" t="e">
        <f t="shared" si="97"/>
        <v>#N/A</v>
      </c>
      <c r="B6248" s="11" t="e">
        <f>VLOOKUP(C6248,'Summation Index'!$A$2:$B$9956,2,FALSE)</f>
        <v>#N/A</v>
      </c>
      <c r="O6248" s="48"/>
      <c r="P6248" s="48"/>
    </row>
    <row r="6249" spans="1:16">
      <c r="A6249" s="11" t="e">
        <f t="shared" si="97"/>
        <v>#N/A</v>
      </c>
      <c r="B6249" s="11" t="e">
        <f>VLOOKUP(C6249,'Summation Index'!$A$2:$B$9956,2,FALSE)</f>
        <v>#N/A</v>
      </c>
      <c r="O6249" s="48"/>
      <c r="P6249" s="48"/>
    </row>
    <row r="6250" spans="1:16">
      <c r="A6250" s="11" t="e">
        <f t="shared" si="97"/>
        <v>#N/A</v>
      </c>
      <c r="B6250" s="11" t="e">
        <f>VLOOKUP(C6250,'Summation Index'!$A$2:$B$9956,2,FALSE)</f>
        <v>#N/A</v>
      </c>
      <c r="O6250" s="48"/>
      <c r="P6250" s="48"/>
    </row>
    <row r="6251" spans="1:16">
      <c r="A6251" s="11" t="e">
        <f t="shared" si="97"/>
        <v>#N/A</v>
      </c>
      <c r="B6251" s="11" t="e">
        <f>VLOOKUP(C6251,'Summation Index'!$A$2:$B$9956,2,FALSE)</f>
        <v>#N/A</v>
      </c>
      <c r="O6251" s="48"/>
      <c r="P6251" s="48"/>
    </row>
    <row r="6252" spans="1:16">
      <c r="A6252" s="11" t="e">
        <f t="shared" si="97"/>
        <v>#N/A</v>
      </c>
      <c r="B6252" s="11" t="e">
        <f>VLOOKUP(C6252,'Summation Index'!$A$2:$B$9956,2,FALSE)</f>
        <v>#N/A</v>
      </c>
      <c r="O6252" s="48"/>
      <c r="P6252" s="48"/>
    </row>
    <row r="6253" spans="1:16">
      <c r="A6253" s="11" t="e">
        <f t="shared" si="97"/>
        <v>#N/A</v>
      </c>
      <c r="B6253" s="11" t="e">
        <f>VLOOKUP(C6253,'Summation Index'!$A$2:$B$9956,2,FALSE)</f>
        <v>#N/A</v>
      </c>
      <c r="O6253" s="48"/>
      <c r="P6253" s="48"/>
    </row>
    <row r="6254" spans="1:16">
      <c r="A6254" s="11" t="e">
        <f t="shared" si="97"/>
        <v>#N/A</v>
      </c>
      <c r="B6254" s="11" t="e">
        <f>VLOOKUP(C6254,'Summation Index'!$A$2:$B$9956,2,FALSE)</f>
        <v>#N/A</v>
      </c>
      <c r="O6254" s="48"/>
      <c r="P6254" s="48"/>
    </row>
    <row r="6255" spans="1:16">
      <c r="A6255" s="11" t="e">
        <f t="shared" si="97"/>
        <v>#N/A</v>
      </c>
      <c r="B6255" s="11" t="e">
        <f>VLOOKUP(C6255,'Summation Index'!$A$2:$B$9956,2,FALSE)</f>
        <v>#N/A</v>
      </c>
      <c r="O6255" s="48"/>
      <c r="P6255" s="48"/>
    </row>
    <row r="6256" spans="1:16">
      <c r="A6256" s="11" t="e">
        <f t="shared" si="97"/>
        <v>#N/A</v>
      </c>
      <c r="B6256" s="11" t="e">
        <f>VLOOKUP(C6256,'Summation Index'!$A$2:$B$9956,2,FALSE)</f>
        <v>#N/A</v>
      </c>
      <c r="O6256" s="48"/>
      <c r="P6256" s="48"/>
    </row>
    <row r="6257" spans="1:16">
      <c r="A6257" s="11" t="e">
        <f t="shared" si="97"/>
        <v>#N/A</v>
      </c>
      <c r="B6257" s="11" t="e">
        <f>VLOOKUP(C6257,'Summation Index'!$A$2:$B$9956,2,FALSE)</f>
        <v>#N/A</v>
      </c>
      <c r="O6257" s="48"/>
      <c r="P6257" s="48"/>
    </row>
    <row r="6258" spans="1:16">
      <c r="A6258" s="11" t="e">
        <f t="shared" si="97"/>
        <v>#N/A</v>
      </c>
      <c r="B6258" s="11" t="e">
        <f>VLOOKUP(C6258,'Summation Index'!$A$2:$B$9956,2,FALSE)</f>
        <v>#N/A</v>
      </c>
      <c r="O6258" s="48"/>
      <c r="P6258" s="48"/>
    </row>
    <row r="6259" spans="1:16">
      <c r="A6259" s="11" t="e">
        <f t="shared" si="97"/>
        <v>#N/A</v>
      </c>
      <c r="B6259" s="11" t="e">
        <f>VLOOKUP(C6259,'Summation Index'!$A$2:$B$9956,2,FALSE)</f>
        <v>#N/A</v>
      </c>
      <c r="O6259" s="48"/>
      <c r="P6259" s="48"/>
    </row>
    <row r="6260" spans="1:16">
      <c r="A6260" s="11" t="e">
        <f t="shared" si="97"/>
        <v>#N/A</v>
      </c>
      <c r="B6260" s="11" t="e">
        <f>VLOOKUP(C6260,'Summation Index'!$A$2:$B$9956,2,FALSE)</f>
        <v>#N/A</v>
      </c>
      <c r="O6260" s="48"/>
      <c r="P6260" s="48"/>
    </row>
    <row r="6261" spans="1:16">
      <c r="A6261" s="11" t="e">
        <f t="shared" si="97"/>
        <v>#N/A</v>
      </c>
      <c r="B6261" s="11" t="e">
        <f>VLOOKUP(C6261,'Summation Index'!$A$2:$B$9956,2,FALSE)</f>
        <v>#N/A</v>
      </c>
      <c r="O6261" s="48"/>
      <c r="P6261" s="48"/>
    </row>
    <row r="6262" spans="1:16">
      <c r="A6262" s="11" t="e">
        <f t="shared" si="97"/>
        <v>#N/A</v>
      </c>
      <c r="B6262" s="11" t="e">
        <f>VLOOKUP(C6262,'Summation Index'!$A$2:$B$9956,2,FALSE)</f>
        <v>#N/A</v>
      </c>
      <c r="O6262" s="48"/>
      <c r="P6262" s="48"/>
    </row>
    <row r="6263" spans="1:16">
      <c r="A6263" s="11" t="e">
        <f t="shared" si="97"/>
        <v>#N/A</v>
      </c>
      <c r="B6263" s="11" t="e">
        <f>VLOOKUP(C6263,'Summation Index'!$A$2:$B$9956,2,FALSE)</f>
        <v>#N/A</v>
      </c>
      <c r="O6263" s="48"/>
      <c r="P6263" s="48"/>
    </row>
    <row r="6264" spans="1:16">
      <c r="A6264" s="11" t="e">
        <f t="shared" si="97"/>
        <v>#N/A</v>
      </c>
      <c r="B6264" s="11" t="e">
        <f>VLOOKUP(C6264,'Summation Index'!$A$2:$B$9956,2,FALSE)</f>
        <v>#N/A</v>
      </c>
      <c r="O6264" s="48"/>
      <c r="P6264" s="48"/>
    </row>
    <row r="6265" spans="1:16">
      <c r="A6265" s="11" t="e">
        <f t="shared" si="97"/>
        <v>#N/A</v>
      </c>
      <c r="B6265" s="11" t="e">
        <f>VLOOKUP(C6265,'Summation Index'!$A$2:$B$9956,2,FALSE)</f>
        <v>#N/A</v>
      </c>
      <c r="O6265" s="48"/>
      <c r="P6265" s="48"/>
    </row>
    <row r="6266" spans="1:16">
      <c r="A6266" s="11" t="e">
        <f t="shared" si="97"/>
        <v>#N/A</v>
      </c>
      <c r="B6266" s="11" t="e">
        <f>VLOOKUP(C6266,'Summation Index'!$A$2:$B$9956,2,FALSE)</f>
        <v>#N/A</v>
      </c>
      <c r="O6266" s="48"/>
      <c r="P6266" s="48"/>
    </row>
    <row r="6267" spans="1:16">
      <c r="A6267" s="11" t="e">
        <f t="shared" si="97"/>
        <v>#N/A</v>
      </c>
      <c r="B6267" s="11" t="e">
        <f>VLOOKUP(C6267,'Summation Index'!$A$2:$B$9956,2,FALSE)</f>
        <v>#N/A</v>
      </c>
      <c r="O6267" s="48"/>
      <c r="P6267" s="48"/>
    </row>
    <row r="6268" spans="1:16">
      <c r="A6268" s="11" t="e">
        <f t="shared" si="97"/>
        <v>#N/A</v>
      </c>
      <c r="B6268" s="11" t="e">
        <f>VLOOKUP(C6268,'Summation Index'!$A$2:$B$9956,2,FALSE)</f>
        <v>#N/A</v>
      </c>
      <c r="O6268" s="48"/>
      <c r="P6268" s="48"/>
    </row>
    <row r="6269" spans="1:16">
      <c r="A6269" s="11" t="e">
        <f t="shared" si="97"/>
        <v>#N/A</v>
      </c>
      <c r="B6269" s="11" t="e">
        <f>VLOOKUP(C6269,'Summation Index'!$A$2:$B$9956,2,FALSE)</f>
        <v>#N/A</v>
      </c>
      <c r="O6269" s="48"/>
      <c r="P6269" s="48"/>
    </row>
    <row r="6270" spans="1:16">
      <c r="A6270" s="11" t="e">
        <f t="shared" si="97"/>
        <v>#N/A</v>
      </c>
      <c r="B6270" s="11" t="e">
        <f>VLOOKUP(C6270,'Summation Index'!$A$2:$B$9956,2,FALSE)</f>
        <v>#N/A</v>
      </c>
      <c r="O6270" s="48"/>
      <c r="P6270" s="48"/>
    </row>
    <row r="6271" spans="1:16">
      <c r="A6271" s="11" t="e">
        <f t="shared" si="97"/>
        <v>#N/A</v>
      </c>
      <c r="B6271" s="11" t="e">
        <f>VLOOKUP(C6271,'Summation Index'!$A$2:$B$9956,2,FALSE)</f>
        <v>#N/A</v>
      </c>
      <c r="O6271" s="48"/>
      <c r="P6271" s="48"/>
    </row>
    <row r="6272" spans="1:16">
      <c r="A6272" s="11" t="e">
        <f t="shared" si="97"/>
        <v>#N/A</v>
      </c>
      <c r="B6272" s="11" t="e">
        <f>VLOOKUP(C6272,'Summation Index'!$A$2:$B$9956,2,FALSE)</f>
        <v>#N/A</v>
      </c>
      <c r="O6272" s="48"/>
      <c r="P6272" s="48"/>
    </row>
    <row r="6273" spans="1:16">
      <c r="A6273" s="11" t="e">
        <f t="shared" si="97"/>
        <v>#N/A</v>
      </c>
      <c r="B6273" s="11" t="e">
        <f>VLOOKUP(C6273,'Summation Index'!$A$2:$B$9956,2,FALSE)</f>
        <v>#N/A</v>
      </c>
      <c r="O6273" s="48"/>
      <c r="P6273" s="48"/>
    </row>
    <row r="6274" spans="1:16">
      <c r="A6274" s="11" t="e">
        <f t="shared" si="97"/>
        <v>#N/A</v>
      </c>
      <c r="B6274" s="11" t="e">
        <f>VLOOKUP(C6274,'Summation Index'!$A$2:$B$9956,2,FALSE)</f>
        <v>#N/A</v>
      </c>
      <c r="O6274" s="48"/>
      <c r="P6274" s="48"/>
    </row>
    <row r="6275" spans="1:16">
      <c r="A6275" s="11" t="e">
        <f t="shared" si="97"/>
        <v>#N/A</v>
      </c>
      <c r="B6275" s="11" t="e">
        <f>VLOOKUP(C6275,'Summation Index'!$A$2:$B$9956,2,FALSE)</f>
        <v>#N/A</v>
      </c>
      <c r="O6275" s="48"/>
      <c r="P6275" s="48"/>
    </row>
    <row r="6276" spans="1:16">
      <c r="A6276" s="11" t="e">
        <f t="shared" si="97"/>
        <v>#N/A</v>
      </c>
      <c r="B6276" s="11" t="e">
        <f>VLOOKUP(C6276,'Summation Index'!$A$2:$B$9956,2,FALSE)</f>
        <v>#N/A</v>
      </c>
      <c r="O6276" s="48"/>
      <c r="P6276" s="48"/>
    </row>
    <row r="6277" spans="1:16">
      <c r="A6277" s="11" t="e">
        <f t="shared" si="97"/>
        <v>#N/A</v>
      </c>
      <c r="B6277" s="11" t="e">
        <f>VLOOKUP(C6277,'Summation Index'!$A$2:$B$9956,2,FALSE)</f>
        <v>#N/A</v>
      </c>
      <c r="O6277" s="48"/>
      <c r="P6277" s="48"/>
    </row>
    <row r="6278" spans="1:16">
      <c r="A6278" s="11" t="e">
        <f t="shared" si="97"/>
        <v>#N/A</v>
      </c>
      <c r="B6278" s="11" t="e">
        <f>VLOOKUP(C6278,'Summation Index'!$A$2:$B$9956,2,FALSE)</f>
        <v>#N/A</v>
      </c>
      <c r="O6278" s="48"/>
      <c r="P6278" s="48"/>
    </row>
    <row r="6279" spans="1:16">
      <c r="A6279" s="11" t="e">
        <f t="shared" si="97"/>
        <v>#N/A</v>
      </c>
      <c r="B6279" s="11" t="e">
        <f>VLOOKUP(C6279,'Summation Index'!$A$2:$B$9956,2,FALSE)</f>
        <v>#N/A</v>
      </c>
      <c r="O6279" s="48"/>
      <c r="P6279" s="48"/>
    </row>
    <row r="6280" spans="1:16">
      <c r="A6280" s="11" t="e">
        <f t="shared" si="97"/>
        <v>#N/A</v>
      </c>
      <c r="B6280" s="11" t="e">
        <f>VLOOKUP(C6280,'Summation Index'!$A$2:$B$9956,2,FALSE)</f>
        <v>#N/A</v>
      </c>
      <c r="O6280" s="48"/>
      <c r="P6280" s="48"/>
    </row>
    <row r="6281" spans="1:16">
      <c r="A6281" s="11" t="e">
        <f t="shared" si="97"/>
        <v>#N/A</v>
      </c>
      <c r="B6281" s="11" t="e">
        <f>VLOOKUP(C6281,'Summation Index'!$A$2:$B$9956,2,FALSE)</f>
        <v>#N/A</v>
      </c>
      <c r="O6281" s="48"/>
      <c r="P6281" s="48"/>
    </row>
    <row r="6282" spans="1:16">
      <c r="A6282" s="11" t="e">
        <f t="shared" si="97"/>
        <v>#N/A</v>
      </c>
      <c r="B6282" s="11" t="e">
        <f>VLOOKUP(C6282,'Summation Index'!$A$2:$B$9956,2,FALSE)</f>
        <v>#N/A</v>
      </c>
      <c r="O6282" s="48"/>
      <c r="P6282" s="48"/>
    </row>
    <row r="6283" spans="1:16">
      <c r="A6283" s="11" t="e">
        <f t="shared" si="97"/>
        <v>#N/A</v>
      </c>
      <c r="B6283" s="11" t="e">
        <f>VLOOKUP(C6283,'Summation Index'!$A$2:$B$9956,2,FALSE)</f>
        <v>#N/A</v>
      </c>
      <c r="O6283" s="48"/>
      <c r="P6283" s="48"/>
    </row>
    <row r="6284" spans="1:16">
      <c r="A6284" s="11" t="e">
        <f t="shared" si="97"/>
        <v>#N/A</v>
      </c>
      <c r="B6284" s="11" t="e">
        <f>VLOOKUP(C6284,'Summation Index'!$A$2:$B$9956,2,FALSE)</f>
        <v>#N/A</v>
      </c>
      <c r="O6284" s="48"/>
      <c r="P6284" s="48"/>
    </row>
    <row r="6285" spans="1:16">
      <c r="A6285" s="11" t="e">
        <f t="shared" si="97"/>
        <v>#N/A</v>
      </c>
      <c r="B6285" s="11" t="e">
        <f>VLOOKUP(C6285,'Summation Index'!$A$2:$B$9956,2,FALSE)</f>
        <v>#N/A</v>
      </c>
      <c r="O6285" s="48"/>
      <c r="P6285" s="48"/>
    </row>
    <row r="6286" spans="1:16">
      <c r="A6286" s="11" t="e">
        <f t="shared" si="97"/>
        <v>#N/A</v>
      </c>
      <c r="B6286" s="11" t="e">
        <f>VLOOKUP(C6286,'Summation Index'!$A$2:$B$9956,2,FALSE)</f>
        <v>#N/A</v>
      </c>
      <c r="O6286" s="48"/>
      <c r="P6286" s="48"/>
    </row>
    <row r="6287" spans="1:16">
      <c r="A6287" s="11" t="e">
        <f t="shared" ref="A6287:A6350" si="98">B6287&amp;"&amp;"&amp;F6287</f>
        <v>#N/A</v>
      </c>
      <c r="B6287" s="11" t="e">
        <f>VLOOKUP(C6287,'Summation Index'!$A$2:$B$9956,2,FALSE)</f>
        <v>#N/A</v>
      </c>
      <c r="O6287" s="48"/>
      <c r="P6287" s="48"/>
    </row>
    <row r="6288" spans="1:16">
      <c r="A6288" s="11" t="e">
        <f t="shared" si="98"/>
        <v>#N/A</v>
      </c>
      <c r="B6288" s="11" t="e">
        <f>VLOOKUP(C6288,'Summation Index'!$A$2:$B$9956,2,FALSE)</f>
        <v>#N/A</v>
      </c>
      <c r="O6288" s="48"/>
      <c r="P6288" s="48"/>
    </row>
    <row r="6289" spans="1:16">
      <c r="A6289" s="11" t="e">
        <f t="shared" si="98"/>
        <v>#N/A</v>
      </c>
      <c r="B6289" s="11" t="e">
        <f>VLOOKUP(C6289,'Summation Index'!$A$2:$B$9956,2,FALSE)</f>
        <v>#N/A</v>
      </c>
      <c r="O6289" s="48"/>
      <c r="P6289" s="48"/>
    </row>
    <row r="6290" spans="1:16">
      <c r="A6290" s="11" t="e">
        <f t="shared" si="98"/>
        <v>#N/A</v>
      </c>
      <c r="B6290" s="11" t="e">
        <f>VLOOKUP(C6290,'Summation Index'!$A$2:$B$9956,2,FALSE)</f>
        <v>#N/A</v>
      </c>
      <c r="O6290" s="48"/>
      <c r="P6290" s="48"/>
    </row>
    <row r="6291" spans="1:16">
      <c r="A6291" s="11" t="e">
        <f t="shared" si="98"/>
        <v>#N/A</v>
      </c>
      <c r="B6291" s="11" t="e">
        <f>VLOOKUP(C6291,'Summation Index'!$A$2:$B$9956,2,FALSE)</f>
        <v>#N/A</v>
      </c>
      <c r="O6291" s="48"/>
      <c r="P6291" s="48"/>
    </row>
    <row r="6292" spans="1:16">
      <c r="A6292" s="11" t="e">
        <f t="shared" si="98"/>
        <v>#N/A</v>
      </c>
      <c r="B6292" s="11" t="e">
        <f>VLOOKUP(C6292,'Summation Index'!$A$2:$B$9956,2,FALSE)</f>
        <v>#N/A</v>
      </c>
      <c r="O6292" s="48"/>
      <c r="P6292" s="48"/>
    </row>
    <row r="6293" spans="1:16">
      <c r="A6293" s="11" t="e">
        <f t="shared" si="98"/>
        <v>#N/A</v>
      </c>
      <c r="B6293" s="11" t="e">
        <f>VLOOKUP(C6293,'Summation Index'!$A$2:$B$9956,2,FALSE)</f>
        <v>#N/A</v>
      </c>
      <c r="O6293" s="48"/>
      <c r="P6293" s="48"/>
    </row>
    <row r="6294" spans="1:16">
      <c r="A6294" s="11" t="e">
        <f t="shared" si="98"/>
        <v>#N/A</v>
      </c>
      <c r="B6294" s="11" t="e">
        <f>VLOOKUP(C6294,'Summation Index'!$A$2:$B$9956,2,FALSE)</f>
        <v>#N/A</v>
      </c>
      <c r="O6294" s="48"/>
      <c r="P6294" s="48"/>
    </row>
    <row r="6295" spans="1:16">
      <c r="A6295" s="11" t="e">
        <f t="shared" si="98"/>
        <v>#N/A</v>
      </c>
      <c r="B6295" s="11" t="e">
        <f>VLOOKUP(C6295,'Summation Index'!$A$2:$B$9956,2,FALSE)</f>
        <v>#N/A</v>
      </c>
      <c r="O6295" s="48"/>
      <c r="P6295" s="48"/>
    </row>
    <row r="6296" spans="1:16">
      <c r="A6296" s="11" t="e">
        <f t="shared" si="98"/>
        <v>#N/A</v>
      </c>
      <c r="B6296" s="11" t="e">
        <f>VLOOKUP(C6296,'Summation Index'!$A$2:$B$9956,2,FALSE)</f>
        <v>#N/A</v>
      </c>
      <c r="O6296" s="48"/>
      <c r="P6296" s="48"/>
    </row>
    <row r="6297" spans="1:16">
      <c r="A6297" s="11" t="e">
        <f t="shared" si="98"/>
        <v>#N/A</v>
      </c>
      <c r="B6297" s="11" t="e">
        <f>VLOOKUP(C6297,'Summation Index'!$A$2:$B$9956,2,FALSE)</f>
        <v>#N/A</v>
      </c>
      <c r="O6297" s="48"/>
      <c r="P6297" s="48"/>
    </row>
    <row r="6298" spans="1:16">
      <c r="A6298" s="11" t="e">
        <f t="shared" si="98"/>
        <v>#N/A</v>
      </c>
      <c r="B6298" s="11" t="e">
        <f>VLOOKUP(C6298,'Summation Index'!$A$2:$B$9956,2,FALSE)</f>
        <v>#N/A</v>
      </c>
      <c r="O6298" s="48"/>
      <c r="P6298" s="48"/>
    </row>
    <row r="6299" spans="1:16">
      <c r="A6299" s="11" t="e">
        <f t="shared" si="98"/>
        <v>#N/A</v>
      </c>
      <c r="B6299" s="11" t="e">
        <f>VLOOKUP(C6299,'Summation Index'!$A$2:$B$9956,2,FALSE)</f>
        <v>#N/A</v>
      </c>
      <c r="O6299" s="48"/>
      <c r="P6299" s="48"/>
    </row>
    <row r="6300" spans="1:16">
      <c r="A6300" s="11" t="e">
        <f t="shared" si="98"/>
        <v>#N/A</v>
      </c>
      <c r="B6300" s="11" t="e">
        <f>VLOOKUP(C6300,'Summation Index'!$A$2:$B$9956,2,FALSE)</f>
        <v>#N/A</v>
      </c>
      <c r="O6300" s="48"/>
      <c r="P6300" s="48"/>
    </row>
    <row r="6301" spans="1:16">
      <c r="A6301" s="11" t="e">
        <f t="shared" si="98"/>
        <v>#N/A</v>
      </c>
      <c r="B6301" s="11" t="e">
        <f>VLOOKUP(C6301,'Summation Index'!$A$2:$B$9956,2,FALSE)</f>
        <v>#N/A</v>
      </c>
      <c r="O6301" s="48"/>
      <c r="P6301" s="48"/>
    </row>
    <row r="6302" spans="1:16">
      <c r="A6302" s="11" t="e">
        <f t="shared" si="98"/>
        <v>#N/A</v>
      </c>
      <c r="B6302" s="11" t="e">
        <f>VLOOKUP(C6302,'Summation Index'!$A$2:$B$9956,2,FALSE)</f>
        <v>#N/A</v>
      </c>
      <c r="O6302" s="48"/>
      <c r="P6302" s="48"/>
    </row>
    <row r="6303" spans="1:16">
      <c r="A6303" s="11" t="e">
        <f t="shared" si="98"/>
        <v>#N/A</v>
      </c>
      <c r="B6303" s="11" t="e">
        <f>VLOOKUP(C6303,'Summation Index'!$A$2:$B$9956,2,FALSE)</f>
        <v>#N/A</v>
      </c>
      <c r="O6303" s="48"/>
      <c r="P6303" s="48"/>
    </row>
    <row r="6304" spans="1:16">
      <c r="A6304" s="11" t="e">
        <f t="shared" si="98"/>
        <v>#N/A</v>
      </c>
      <c r="B6304" s="11" t="e">
        <f>VLOOKUP(C6304,'Summation Index'!$A$2:$B$9956,2,FALSE)</f>
        <v>#N/A</v>
      </c>
      <c r="O6304" s="48"/>
      <c r="P6304" s="48"/>
    </row>
    <row r="6305" spans="1:16">
      <c r="A6305" s="11" t="e">
        <f t="shared" si="98"/>
        <v>#N/A</v>
      </c>
      <c r="B6305" s="11" t="e">
        <f>VLOOKUP(C6305,'Summation Index'!$A$2:$B$9956,2,FALSE)</f>
        <v>#N/A</v>
      </c>
      <c r="O6305" s="48"/>
      <c r="P6305" s="48"/>
    </row>
    <row r="6306" spans="1:16">
      <c r="A6306" s="11" t="e">
        <f t="shared" si="98"/>
        <v>#N/A</v>
      </c>
      <c r="B6306" s="11" t="e">
        <f>VLOOKUP(C6306,'Summation Index'!$A$2:$B$9956,2,FALSE)</f>
        <v>#N/A</v>
      </c>
      <c r="O6306" s="48"/>
      <c r="P6306" s="48"/>
    </row>
    <row r="6307" spans="1:16">
      <c r="A6307" s="11" t="e">
        <f t="shared" si="98"/>
        <v>#N/A</v>
      </c>
      <c r="B6307" s="11" t="e">
        <f>VLOOKUP(C6307,'Summation Index'!$A$2:$B$9956,2,FALSE)</f>
        <v>#N/A</v>
      </c>
      <c r="O6307" s="48"/>
      <c r="P6307" s="48"/>
    </row>
    <row r="6308" spans="1:16">
      <c r="A6308" s="11" t="e">
        <f t="shared" si="98"/>
        <v>#N/A</v>
      </c>
      <c r="B6308" s="11" t="e">
        <f>VLOOKUP(C6308,'Summation Index'!$A$2:$B$9956,2,FALSE)</f>
        <v>#N/A</v>
      </c>
      <c r="O6308" s="48"/>
      <c r="P6308" s="48"/>
    </row>
    <row r="6309" spans="1:16">
      <c r="A6309" s="11" t="e">
        <f t="shared" si="98"/>
        <v>#N/A</v>
      </c>
      <c r="B6309" s="11" t="e">
        <f>VLOOKUP(C6309,'Summation Index'!$A$2:$B$9956,2,FALSE)</f>
        <v>#N/A</v>
      </c>
      <c r="O6309" s="48"/>
      <c r="P6309" s="48"/>
    </row>
    <row r="6310" spans="1:16">
      <c r="A6310" s="11" t="e">
        <f t="shared" si="98"/>
        <v>#N/A</v>
      </c>
      <c r="B6310" s="11" t="e">
        <f>VLOOKUP(C6310,'Summation Index'!$A$2:$B$9956,2,FALSE)</f>
        <v>#N/A</v>
      </c>
      <c r="O6310" s="48"/>
      <c r="P6310" s="48"/>
    </row>
    <row r="6311" spans="1:16">
      <c r="A6311" s="11" t="e">
        <f t="shared" si="98"/>
        <v>#N/A</v>
      </c>
      <c r="B6311" s="11" t="e">
        <f>VLOOKUP(C6311,'Summation Index'!$A$2:$B$9956,2,FALSE)</f>
        <v>#N/A</v>
      </c>
      <c r="O6311" s="48"/>
      <c r="P6311" s="48"/>
    </row>
    <row r="6312" spans="1:16">
      <c r="A6312" s="11" t="e">
        <f t="shared" si="98"/>
        <v>#N/A</v>
      </c>
      <c r="B6312" s="11" t="e">
        <f>VLOOKUP(C6312,'Summation Index'!$A$2:$B$9956,2,FALSE)</f>
        <v>#N/A</v>
      </c>
      <c r="O6312" s="48"/>
      <c r="P6312" s="48"/>
    </row>
    <row r="6313" spans="1:16">
      <c r="A6313" s="11" t="e">
        <f t="shared" si="98"/>
        <v>#N/A</v>
      </c>
      <c r="B6313" s="11" t="e">
        <f>VLOOKUP(C6313,'Summation Index'!$A$2:$B$9956,2,FALSE)</f>
        <v>#N/A</v>
      </c>
      <c r="O6313" s="48"/>
      <c r="P6313" s="48"/>
    </row>
    <row r="6314" spans="1:16">
      <c r="A6314" s="11" t="e">
        <f t="shared" si="98"/>
        <v>#N/A</v>
      </c>
      <c r="B6314" s="11" t="e">
        <f>VLOOKUP(C6314,'Summation Index'!$A$2:$B$9956,2,FALSE)</f>
        <v>#N/A</v>
      </c>
      <c r="O6314" s="48"/>
      <c r="P6314" s="48"/>
    </row>
    <row r="6315" spans="1:16">
      <c r="A6315" s="11" t="e">
        <f t="shared" si="98"/>
        <v>#N/A</v>
      </c>
      <c r="B6315" s="11" t="e">
        <f>VLOOKUP(C6315,'Summation Index'!$A$2:$B$9956,2,FALSE)</f>
        <v>#N/A</v>
      </c>
      <c r="O6315" s="48"/>
      <c r="P6315" s="48"/>
    </row>
    <row r="6316" spans="1:16">
      <c r="A6316" s="11" t="e">
        <f t="shared" si="98"/>
        <v>#N/A</v>
      </c>
      <c r="B6316" s="11" t="e">
        <f>VLOOKUP(C6316,'Summation Index'!$A$2:$B$9956,2,FALSE)</f>
        <v>#N/A</v>
      </c>
      <c r="O6316" s="48"/>
      <c r="P6316" s="48"/>
    </row>
    <row r="6317" spans="1:16">
      <c r="A6317" s="11" t="e">
        <f t="shared" si="98"/>
        <v>#N/A</v>
      </c>
      <c r="B6317" s="11" t="e">
        <f>VLOOKUP(C6317,'Summation Index'!$A$2:$B$9956,2,FALSE)</f>
        <v>#N/A</v>
      </c>
      <c r="O6317" s="48"/>
      <c r="P6317" s="48"/>
    </row>
    <row r="6318" spans="1:16">
      <c r="A6318" s="11" t="e">
        <f t="shared" si="98"/>
        <v>#N/A</v>
      </c>
      <c r="B6318" s="11" t="e">
        <f>VLOOKUP(C6318,'Summation Index'!$A$2:$B$9956,2,FALSE)</f>
        <v>#N/A</v>
      </c>
      <c r="O6318" s="48"/>
      <c r="P6318" s="48"/>
    </row>
    <row r="6319" spans="1:16">
      <c r="A6319" s="11" t="e">
        <f t="shared" si="98"/>
        <v>#N/A</v>
      </c>
      <c r="B6319" s="11" t="e">
        <f>VLOOKUP(C6319,'Summation Index'!$A$2:$B$9956,2,FALSE)</f>
        <v>#N/A</v>
      </c>
      <c r="O6319" s="48"/>
      <c r="P6319" s="48"/>
    </row>
    <row r="6320" spans="1:16">
      <c r="A6320" s="11" t="e">
        <f t="shared" si="98"/>
        <v>#N/A</v>
      </c>
      <c r="B6320" s="11" t="e">
        <f>VLOOKUP(C6320,'Summation Index'!$A$2:$B$9956,2,FALSE)</f>
        <v>#N/A</v>
      </c>
      <c r="O6320" s="48"/>
      <c r="P6320" s="48"/>
    </row>
    <row r="6321" spans="1:16">
      <c r="A6321" s="11" t="e">
        <f t="shared" si="98"/>
        <v>#N/A</v>
      </c>
      <c r="B6321" s="11" t="e">
        <f>VLOOKUP(C6321,'Summation Index'!$A$2:$B$9956,2,FALSE)</f>
        <v>#N/A</v>
      </c>
      <c r="O6321" s="48"/>
      <c r="P6321" s="48"/>
    </row>
    <row r="6322" spans="1:16">
      <c r="A6322" s="11" t="e">
        <f t="shared" si="98"/>
        <v>#N/A</v>
      </c>
      <c r="B6322" s="11" t="e">
        <f>VLOOKUP(C6322,'Summation Index'!$A$2:$B$9956,2,FALSE)</f>
        <v>#N/A</v>
      </c>
      <c r="O6322" s="48"/>
      <c r="P6322" s="48"/>
    </row>
    <row r="6323" spans="1:16">
      <c r="A6323" s="11" t="e">
        <f t="shared" si="98"/>
        <v>#N/A</v>
      </c>
      <c r="B6323" s="11" t="e">
        <f>VLOOKUP(C6323,'Summation Index'!$A$2:$B$9956,2,FALSE)</f>
        <v>#N/A</v>
      </c>
      <c r="O6323" s="48"/>
      <c r="P6323" s="48"/>
    </row>
    <row r="6324" spans="1:16">
      <c r="A6324" s="11" t="e">
        <f t="shared" si="98"/>
        <v>#N/A</v>
      </c>
      <c r="B6324" s="11" t="e">
        <f>VLOOKUP(C6324,'Summation Index'!$A$2:$B$9956,2,FALSE)</f>
        <v>#N/A</v>
      </c>
      <c r="O6324" s="48"/>
      <c r="P6324" s="48"/>
    </row>
    <row r="6325" spans="1:16">
      <c r="A6325" s="11" t="e">
        <f t="shared" si="98"/>
        <v>#N/A</v>
      </c>
      <c r="B6325" s="11" t="e">
        <f>VLOOKUP(C6325,'Summation Index'!$A$2:$B$9956,2,FALSE)</f>
        <v>#N/A</v>
      </c>
      <c r="O6325" s="48"/>
      <c r="P6325" s="48"/>
    </row>
    <row r="6326" spans="1:16">
      <c r="A6326" s="11" t="e">
        <f t="shared" si="98"/>
        <v>#N/A</v>
      </c>
      <c r="B6326" s="11" t="e">
        <f>VLOOKUP(C6326,'Summation Index'!$A$2:$B$9956,2,FALSE)</f>
        <v>#N/A</v>
      </c>
      <c r="O6326" s="48"/>
      <c r="P6326" s="48"/>
    </row>
    <row r="6327" spans="1:16">
      <c r="A6327" s="11" t="e">
        <f t="shared" si="98"/>
        <v>#N/A</v>
      </c>
      <c r="B6327" s="11" t="e">
        <f>VLOOKUP(C6327,'Summation Index'!$A$2:$B$9956,2,FALSE)</f>
        <v>#N/A</v>
      </c>
      <c r="O6327" s="48"/>
      <c r="P6327" s="48"/>
    </row>
    <row r="6328" spans="1:16">
      <c r="A6328" s="11" t="e">
        <f t="shared" si="98"/>
        <v>#N/A</v>
      </c>
      <c r="B6328" s="11" t="e">
        <f>VLOOKUP(C6328,'Summation Index'!$A$2:$B$9956,2,FALSE)</f>
        <v>#N/A</v>
      </c>
      <c r="O6328" s="48"/>
      <c r="P6328" s="48"/>
    </row>
    <row r="6329" spans="1:16">
      <c r="A6329" s="11" t="e">
        <f t="shared" si="98"/>
        <v>#N/A</v>
      </c>
      <c r="B6329" s="11" t="e">
        <f>VLOOKUP(C6329,'Summation Index'!$A$2:$B$9956,2,FALSE)</f>
        <v>#N/A</v>
      </c>
      <c r="O6329" s="48"/>
      <c r="P6329" s="48"/>
    </row>
    <row r="6330" spans="1:16">
      <c r="A6330" s="11" t="e">
        <f t="shared" si="98"/>
        <v>#N/A</v>
      </c>
      <c r="B6330" s="11" t="e">
        <f>VLOOKUP(C6330,'Summation Index'!$A$2:$B$9956,2,FALSE)</f>
        <v>#N/A</v>
      </c>
      <c r="O6330" s="48"/>
      <c r="P6330" s="48"/>
    </row>
    <row r="6331" spans="1:16">
      <c r="A6331" s="11" t="e">
        <f t="shared" si="98"/>
        <v>#N/A</v>
      </c>
      <c r="B6331" s="11" t="e">
        <f>VLOOKUP(C6331,'Summation Index'!$A$2:$B$9956,2,FALSE)</f>
        <v>#N/A</v>
      </c>
      <c r="O6331" s="48"/>
      <c r="P6331" s="48"/>
    </row>
    <row r="6332" spans="1:16">
      <c r="A6332" s="11" t="e">
        <f t="shared" si="98"/>
        <v>#N/A</v>
      </c>
      <c r="B6332" s="11" t="e">
        <f>VLOOKUP(C6332,'Summation Index'!$A$2:$B$9956,2,FALSE)</f>
        <v>#N/A</v>
      </c>
      <c r="O6332" s="48"/>
      <c r="P6332" s="48"/>
    </row>
    <row r="6333" spans="1:16">
      <c r="A6333" s="11" t="e">
        <f t="shared" si="98"/>
        <v>#N/A</v>
      </c>
      <c r="B6333" s="11" t="e">
        <f>VLOOKUP(C6333,'Summation Index'!$A$2:$B$9956,2,FALSE)</f>
        <v>#N/A</v>
      </c>
      <c r="O6333" s="48"/>
      <c r="P6333" s="48"/>
    </row>
    <row r="6334" spans="1:16">
      <c r="A6334" s="11" t="e">
        <f t="shared" si="98"/>
        <v>#N/A</v>
      </c>
      <c r="B6334" s="11" t="e">
        <f>VLOOKUP(C6334,'Summation Index'!$A$2:$B$9956,2,FALSE)</f>
        <v>#N/A</v>
      </c>
      <c r="O6334" s="48"/>
      <c r="P6334" s="48"/>
    </row>
    <row r="6335" spans="1:16">
      <c r="A6335" s="11" t="e">
        <f t="shared" si="98"/>
        <v>#N/A</v>
      </c>
      <c r="B6335" s="11" t="e">
        <f>VLOOKUP(C6335,'Summation Index'!$A$2:$B$9956,2,FALSE)</f>
        <v>#N/A</v>
      </c>
      <c r="O6335" s="48"/>
      <c r="P6335" s="48"/>
    </row>
    <row r="6336" spans="1:16">
      <c r="A6336" s="11" t="e">
        <f t="shared" si="98"/>
        <v>#N/A</v>
      </c>
      <c r="B6336" s="11" t="e">
        <f>VLOOKUP(C6336,'Summation Index'!$A$2:$B$9956,2,FALSE)</f>
        <v>#N/A</v>
      </c>
      <c r="O6336" s="48"/>
      <c r="P6336" s="48"/>
    </row>
    <row r="6337" spans="1:16">
      <c r="A6337" s="11" t="e">
        <f t="shared" si="98"/>
        <v>#N/A</v>
      </c>
      <c r="B6337" s="11" t="e">
        <f>VLOOKUP(C6337,'Summation Index'!$A$2:$B$9956,2,FALSE)</f>
        <v>#N/A</v>
      </c>
      <c r="O6337" s="48"/>
      <c r="P6337" s="48"/>
    </row>
    <row r="6338" spans="1:16">
      <c r="A6338" s="11" t="e">
        <f t="shared" si="98"/>
        <v>#N/A</v>
      </c>
      <c r="B6338" s="11" t="e">
        <f>VLOOKUP(C6338,'Summation Index'!$A$2:$B$9956,2,FALSE)</f>
        <v>#N/A</v>
      </c>
      <c r="O6338" s="48"/>
      <c r="P6338" s="48"/>
    </row>
    <row r="6339" spans="1:16">
      <c r="A6339" s="11" t="e">
        <f t="shared" si="98"/>
        <v>#N/A</v>
      </c>
      <c r="B6339" s="11" t="e">
        <f>VLOOKUP(C6339,'Summation Index'!$A$2:$B$9956,2,FALSE)</f>
        <v>#N/A</v>
      </c>
      <c r="O6339" s="48"/>
      <c r="P6339" s="48"/>
    </row>
    <row r="6340" spans="1:16">
      <c r="A6340" s="11" t="e">
        <f t="shared" si="98"/>
        <v>#N/A</v>
      </c>
      <c r="B6340" s="11" t="e">
        <f>VLOOKUP(C6340,'Summation Index'!$A$2:$B$9956,2,FALSE)</f>
        <v>#N/A</v>
      </c>
      <c r="O6340" s="48"/>
      <c r="P6340" s="48"/>
    </row>
    <row r="6341" spans="1:16">
      <c r="A6341" s="11" t="e">
        <f t="shared" si="98"/>
        <v>#N/A</v>
      </c>
      <c r="B6341" s="11" t="e">
        <f>VLOOKUP(C6341,'Summation Index'!$A$2:$B$9956,2,FALSE)</f>
        <v>#N/A</v>
      </c>
      <c r="O6341" s="48"/>
      <c r="P6341" s="48"/>
    </row>
    <row r="6342" spans="1:16">
      <c r="A6342" s="11" t="e">
        <f t="shared" si="98"/>
        <v>#N/A</v>
      </c>
      <c r="B6342" s="11" t="e">
        <f>VLOOKUP(C6342,'Summation Index'!$A$2:$B$9956,2,FALSE)</f>
        <v>#N/A</v>
      </c>
      <c r="O6342" s="48"/>
      <c r="P6342" s="48"/>
    </row>
    <row r="6343" spans="1:16">
      <c r="A6343" s="11" t="e">
        <f t="shared" si="98"/>
        <v>#N/A</v>
      </c>
      <c r="B6343" s="11" t="e">
        <f>VLOOKUP(C6343,'Summation Index'!$A$2:$B$9956,2,FALSE)</f>
        <v>#N/A</v>
      </c>
      <c r="O6343" s="48"/>
      <c r="P6343" s="48"/>
    </row>
    <row r="6344" spans="1:16">
      <c r="A6344" s="11" t="e">
        <f t="shared" si="98"/>
        <v>#N/A</v>
      </c>
      <c r="B6344" s="11" t="e">
        <f>VLOOKUP(C6344,'Summation Index'!$A$2:$B$9956,2,FALSE)</f>
        <v>#N/A</v>
      </c>
      <c r="O6344" s="48"/>
      <c r="P6344" s="48"/>
    </row>
    <row r="6345" spans="1:16">
      <c r="A6345" s="11" t="e">
        <f t="shared" si="98"/>
        <v>#N/A</v>
      </c>
      <c r="B6345" s="11" t="e">
        <f>VLOOKUP(C6345,'Summation Index'!$A$2:$B$9956,2,FALSE)</f>
        <v>#N/A</v>
      </c>
      <c r="O6345" s="48"/>
      <c r="P6345" s="48"/>
    </row>
    <row r="6346" spans="1:16">
      <c r="A6346" s="11" t="e">
        <f t="shared" si="98"/>
        <v>#N/A</v>
      </c>
      <c r="B6346" s="11" t="e">
        <f>VLOOKUP(C6346,'Summation Index'!$A$2:$B$9956,2,FALSE)</f>
        <v>#N/A</v>
      </c>
      <c r="O6346" s="48"/>
      <c r="P6346" s="48"/>
    </row>
    <row r="6347" spans="1:16">
      <c r="A6347" s="11" t="e">
        <f t="shared" si="98"/>
        <v>#N/A</v>
      </c>
      <c r="B6347" s="11" t="e">
        <f>VLOOKUP(C6347,'Summation Index'!$A$2:$B$9956,2,FALSE)</f>
        <v>#N/A</v>
      </c>
      <c r="O6347" s="48"/>
      <c r="P6347" s="48"/>
    </row>
    <row r="6348" spans="1:16">
      <c r="A6348" s="11" t="e">
        <f t="shared" si="98"/>
        <v>#N/A</v>
      </c>
      <c r="B6348" s="11" t="e">
        <f>VLOOKUP(C6348,'Summation Index'!$A$2:$B$9956,2,FALSE)</f>
        <v>#N/A</v>
      </c>
      <c r="O6348" s="48"/>
      <c r="P6348" s="48"/>
    </row>
    <row r="6349" spans="1:16">
      <c r="A6349" s="11" t="e">
        <f t="shared" si="98"/>
        <v>#N/A</v>
      </c>
      <c r="B6349" s="11" t="e">
        <f>VLOOKUP(C6349,'Summation Index'!$A$2:$B$9956,2,FALSE)</f>
        <v>#N/A</v>
      </c>
      <c r="O6349" s="48"/>
      <c r="P6349" s="48"/>
    </row>
    <row r="6350" spans="1:16">
      <c r="A6350" s="11" t="e">
        <f t="shared" si="98"/>
        <v>#N/A</v>
      </c>
      <c r="B6350" s="11" t="e">
        <f>VLOOKUP(C6350,'Summation Index'!$A$2:$B$9956,2,FALSE)</f>
        <v>#N/A</v>
      </c>
      <c r="O6350" s="48"/>
      <c r="P6350" s="48"/>
    </row>
    <row r="6351" spans="1:16">
      <c r="A6351" s="11" t="e">
        <f t="shared" ref="A6351:A6414" si="99">B6351&amp;"&amp;"&amp;F6351</f>
        <v>#N/A</v>
      </c>
      <c r="B6351" s="11" t="e">
        <f>VLOOKUP(C6351,'Summation Index'!$A$2:$B$9956,2,FALSE)</f>
        <v>#N/A</v>
      </c>
      <c r="O6351" s="48"/>
      <c r="P6351" s="48"/>
    </row>
    <row r="6352" spans="1:16">
      <c r="A6352" s="11" t="e">
        <f t="shared" si="99"/>
        <v>#N/A</v>
      </c>
      <c r="B6352" s="11" t="e">
        <f>VLOOKUP(C6352,'Summation Index'!$A$2:$B$9956,2,FALSE)</f>
        <v>#N/A</v>
      </c>
      <c r="O6352" s="48"/>
      <c r="P6352" s="48"/>
    </row>
    <row r="6353" spans="1:16">
      <c r="A6353" s="11" t="e">
        <f t="shared" si="99"/>
        <v>#N/A</v>
      </c>
      <c r="B6353" s="11" t="e">
        <f>VLOOKUP(C6353,'Summation Index'!$A$2:$B$9956,2,FALSE)</f>
        <v>#N/A</v>
      </c>
      <c r="O6353" s="48"/>
      <c r="P6353" s="48"/>
    </row>
    <row r="6354" spans="1:16">
      <c r="A6354" s="11" t="e">
        <f t="shared" si="99"/>
        <v>#N/A</v>
      </c>
      <c r="B6354" s="11" t="e">
        <f>VLOOKUP(C6354,'Summation Index'!$A$2:$B$9956,2,FALSE)</f>
        <v>#N/A</v>
      </c>
      <c r="O6354" s="48"/>
      <c r="P6354" s="48"/>
    </row>
    <row r="6355" spans="1:16">
      <c r="A6355" s="11" t="e">
        <f t="shared" si="99"/>
        <v>#N/A</v>
      </c>
      <c r="B6355" s="11" t="e">
        <f>VLOOKUP(C6355,'Summation Index'!$A$2:$B$9956,2,FALSE)</f>
        <v>#N/A</v>
      </c>
      <c r="O6355" s="48"/>
      <c r="P6355" s="48"/>
    </row>
    <row r="6356" spans="1:16">
      <c r="A6356" s="11" t="e">
        <f t="shared" si="99"/>
        <v>#N/A</v>
      </c>
      <c r="B6356" s="11" t="e">
        <f>VLOOKUP(C6356,'Summation Index'!$A$2:$B$9956,2,FALSE)</f>
        <v>#N/A</v>
      </c>
      <c r="O6356" s="48"/>
      <c r="P6356" s="48"/>
    </row>
    <row r="6357" spans="1:16">
      <c r="A6357" s="11" t="e">
        <f t="shared" si="99"/>
        <v>#N/A</v>
      </c>
      <c r="B6357" s="11" t="e">
        <f>VLOOKUP(C6357,'Summation Index'!$A$2:$B$9956,2,FALSE)</f>
        <v>#N/A</v>
      </c>
      <c r="O6357" s="48"/>
      <c r="P6357" s="48"/>
    </row>
    <row r="6358" spans="1:16">
      <c r="A6358" s="11" t="e">
        <f t="shared" si="99"/>
        <v>#N/A</v>
      </c>
      <c r="B6358" s="11" t="e">
        <f>VLOOKUP(C6358,'Summation Index'!$A$2:$B$9956,2,FALSE)</f>
        <v>#N/A</v>
      </c>
      <c r="O6358" s="48"/>
      <c r="P6358" s="48"/>
    </row>
    <row r="6359" spans="1:16">
      <c r="A6359" s="11" t="e">
        <f t="shared" si="99"/>
        <v>#N/A</v>
      </c>
      <c r="B6359" s="11" t="e">
        <f>VLOOKUP(C6359,'Summation Index'!$A$2:$B$9956,2,FALSE)</f>
        <v>#N/A</v>
      </c>
      <c r="O6359" s="48"/>
      <c r="P6359" s="48"/>
    </row>
    <row r="6360" spans="1:16">
      <c r="A6360" s="11" t="e">
        <f t="shared" si="99"/>
        <v>#N/A</v>
      </c>
      <c r="B6360" s="11" t="e">
        <f>VLOOKUP(C6360,'Summation Index'!$A$2:$B$9956,2,FALSE)</f>
        <v>#N/A</v>
      </c>
      <c r="O6360" s="48"/>
      <c r="P6360" s="48"/>
    </row>
    <row r="6361" spans="1:16">
      <c r="A6361" s="11" t="e">
        <f t="shared" si="99"/>
        <v>#N/A</v>
      </c>
      <c r="B6361" s="11" t="e">
        <f>VLOOKUP(C6361,'Summation Index'!$A$2:$B$9956,2,FALSE)</f>
        <v>#N/A</v>
      </c>
      <c r="O6361" s="48"/>
      <c r="P6361" s="48"/>
    </row>
    <row r="6362" spans="1:16">
      <c r="A6362" s="11" t="e">
        <f t="shared" si="99"/>
        <v>#N/A</v>
      </c>
      <c r="B6362" s="11" t="e">
        <f>VLOOKUP(C6362,'Summation Index'!$A$2:$B$9956,2,FALSE)</f>
        <v>#N/A</v>
      </c>
      <c r="O6362" s="48"/>
      <c r="P6362" s="48"/>
    </row>
    <row r="6363" spans="1:16">
      <c r="A6363" s="11" t="e">
        <f t="shared" si="99"/>
        <v>#N/A</v>
      </c>
      <c r="B6363" s="11" t="e">
        <f>VLOOKUP(C6363,'Summation Index'!$A$2:$B$9956,2,FALSE)</f>
        <v>#N/A</v>
      </c>
      <c r="O6363" s="48"/>
      <c r="P6363" s="48"/>
    </row>
    <row r="6364" spans="1:16">
      <c r="A6364" s="11" t="e">
        <f t="shared" si="99"/>
        <v>#N/A</v>
      </c>
      <c r="B6364" s="11" t="e">
        <f>VLOOKUP(C6364,'Summation Index'!$A$2:$B$9956,2,FALSE)</f>
        <v>#N/A</v>
      </c>
      <c r="O6364" s="48"/>
      <c r="P6364" s="48"/>
    </row>
    <row r="6365" spans="1:16">
      <c r="A6365" s="11" t="e">
        <f t="shared" si="99"/>
        <v>#N/A</v>
      </c>
      <c r="B6365" s="11" t="e">
        <f>VLOOKUP(C6365,'Summation Index'!$A$2:$B$9956,2,FALSE)</f>
        <v>#N/A</v>
      </c>
      <c r="O6365" s="48"/>
      <c r="P6365" s="48"/>
    </row>
    <row r="6366" spans="1:16">
      <c r="A6366" s="11" t="e">
        <f t="shared" si="99"/>
        <v>#N/A</v>
      </c>
      <c r="B6366" s="11" t="e">
        <f>VLOOKUP(C6366,'Summation Index'!$A$2:$B$9956,2,FALSE)</f>
        <v>#N/A</v>
      </c>
      <c r="O6366" s="48"/>
      <c r="P6366" s="48"/>
    </row>
    <row r="6367" spans="1:16">
      <c r="A6367" s="11" t="e">
        <f t="shared" si="99"/>
        <v>#N/A</v>
      </c>
      <c r="B6367" s="11" t="e">
        <f>VLOOKUP(C6367,'Summation Index'!$A$2:$B$9956,2,FALSE)</f>
        <v>#N/A</v>
      </c>
      <c r="O6367" s="48"/>
      <c r="P6367" s="48"/>
    </row>
    <row r="6368" spans="1:16">
      <c r="A6368" s="11" t="e">
        <f t="shared" si="99"/>
        <v>#N/A</v>
      </c>
      <c r="B6368" s="11" t="e">
        <f>VLOOKUP(C6368,'Summation Index'!$A$2:$B$9956,2,FALSE)</f>
        <v>#N/A</v>
      </c>
      <c r="O6368" s="48"/>
      <c r="P6368" s="48"/>
    </row>
    <row r="6369" spans="1:16">
      <c r="A6369" s="11" t="e">
        <f t="shared" si="99"/>
        <v>#N/A</v>
      </c>
      <c r="B6369" s="11" t="e">
        <f>VLOOKUP(C6369,'Summation Index'!$A$2:$B$9956,2,FALSE)</f>
        <v>#N/A</v>
      </c>
      <c r="O6369" s="48"/>
      <c r="P6369" s="48"/>
    </row>
    <row r="6370" spans="1:16">
      <c r="A6370" s="11" t="e">
        <f t="shared" si="99"/>
        <v>#N/A</v>
      </c>
      <c r="B6370" s="11" t="e">
        <f>VLOOKUP(C6370,'Summation Index'!$A$2:$B$9956,2,FALSE)</f>
        <v>#N/A</v>
      </c>
      <c r="O6370" s="48"/>
      <c r="P6370" s="48"/>
    </row>
    <row r="6371" spans="1:16">
      <c r="A6371" s="11" t="e">
        <f t="shared" si="99"/>
        <v>#N/A</v>
      </c>
      <c r="B6371" s="11" t="e">
        <f>VLOOKUP(C6371,'Summation Index'!$A$2:$B$9956,2,FALSE)</f>
        <v>#N/A</v>
      </c>
      <c r="O6371" s="48"/>
      <c r="P6371" s="48"/>
    </row>
    <row r="6372" spans="1:16">
      <c r="A6372" s="11" t="e">
        <f t="shared" si="99"/>
        <v>#N/A</v>
      </c>
      <c r="B6372" s="11" t="e">
        <f>VLOOKUP(C6372,'Summation Index'!$A$2:$B$9956,2,FALSE)</f>
        <v>#N/A</v>
      </c>
      <c r="O6372" s="48"/>
      <c r="P6372" s="48"/>
    </row>
    <row r="6373" spans="1:16">
      <c r="A6373" s="11" t="e">
        <f t="shared" si="99"/>
        <v>#N/A</v>
      </c>
      <c r="B6373" s="11" t="e">
        <f>VLOOKUP(C6373,'Summation Index'!$A$2:$B$9956,2,FALSE)</f>
        <v>#N/A</v>
      </c>
      <c r="O6373" s="48"/>
      <c r="P6373" s="48"/>
    </row>
    <row r="6374" spans="1:16">
      <c r="A6374" s="11" t="e">
        <f t="shared" si="99"/>
        <v>#N/A</v>
      </c>
      <c r="B6374" s="11" t="e">
        <f>VLOOKUP(C6374,'Summation Index'!$A$2:$B$9956,2,FALSE)</f>
        <v>#N/A</v>
      </c>
      <c r="O6374" s="48"/>
      <c r="P6374" s="48"/>
    </row>
    <row r="6375" spans="1:16">
      <c r="A6375" s="11" t="e">
        <f t="shared" si="99"/>
        <v>#N/A</v>
      </c>
      <c r="B6375" s="11" t="e">
        <f>VLOOKUP(C6375,'Summation Index'!$A$2:$B$9956,2,FALSE)</f>
        <v>#N/A</v>
      </c>
      <c r="O6375" s="48"/>
      <c r="P6375" s="48"/>
    </row>
    <row r="6376" spans="1:16">
      <c r="A6376" s="11" t="e">
        <f t="shared" si="99"/>
        <v>#N/A</v>
      </c>
      <c r="B6376" s="11" t="e">
        <f>VLOOKUP(C6376,'Summation Index'!$A$2:$B$9956,2,FALSE)</f>
        <v>#N/A</v>
      </c>
      <c r="O6376" s="48"/>
      <c r="P6376" s="48"/>
    </row>
    <row r="6377" spans="1:16">
      <c r="A6377" s="11" t="e">
        <f t="shared" si="99"/>
        <v>#N/A</v>
      </c>
      <c r="B6377" s="11" t="e">
        <f>VLOOKUP(C6377,'Summation Index'!$A$2:$B$9956,2,FALSE)</f>
        <v>#N/A</v>
      </c>
      <c r="O6377" s="48"/>
      <c r="P6377" s="48"/>
    </row>
    <row r="6378" spans="1:16">
      <c r="A6378" s="11" t="e">
        <f t="shared" si="99"/>
        <v>#N/A</v>
      </c>
      <c r="B6378" s="11" t="e">
        <f>VLOOKUP(C6378,'Summation Index'!$A$2:$B$9956,2,FALSE)</f>
        <v>#N/A</v>
      </c>
      <c r="O6378" s="48"/>
      <c r="P6378" s="48"/>
    </row>
    <row r="6379" spans="1:16">
      <c r="A6379" s="11" t="e">
        <f t="shared" si="99"/>
        <v>#N/A</v>
      </c>
      <c r="B6379" s="11" t="e">
        <f>VLOOKUP(C6379,'Summation Index'!$A$2:$B$9956,2,FALSE)</f>
        <v>#N/A</v>
      </c>
      <c r="O6379" s="48"/>
      <c r="P6379" s="48"/>
    </row>
    <row r="6380" spans="1:16">
      <c r="A6380" s="11" t="e">
        <f t="shared" si="99"/>
        <v>#N/A</v>
      </c>
      <c r="B6380" s="11" t="e">
        <f>VLOOKUP(C6380,'Summation Index'!$A$2:$B$9956,2,FALSE)</f>
        <v>#N/A</v>
      </c>
      <c r="O6380" s="48"/>
      <c r="P6380" s="48"/>
    </row>
    <row r="6381" spans="1:16">
      <c r="A6381" s="11" t="e">
        <f t="shared" si="99"/>
        <v>#N/A</v>
      </c>
      <c r="B6381" s="11" t="e">
        <f>VLOOKUP(C6381,'Summation Index'!$A$2:$B$9956,2,FALSE)</f>
        <v>#N/A</v>
      </c>
      <c r="O6381" s="48"/>
      <c r="P6381" s="48"/>
    </row>
    <row r="6382" spans="1:16">
      <c r="A6382" s="11" t="e">
        <f t="shared" si="99"/>
        <v>#N/A</v>
      </c>
      <c r="B6382" s="11" t="e">
        <f>VLOOKUP(C6382,'Summation Index'!$A$2:$B$9956,2,FALSE)</f>
        <v>#N/A</v>
      </c>
      <c r="O6382" s="48"/>
      <c r="P6382" s="48"/>
    </row>
    <row r="6383" spans="1:16">
      <c r="A6383" s="11" t="e">
        <f t="shared" si="99"/>
        <v>#N/A</v>
      </c>
      <c r="B6383" s="11" t="e">
        <f>VLOOKUP(C6383,'Summation Index'!$A$2:$B$9956,2,FALSE)</f>
        <v>#N/A</v>
      </c>
      <c r="O6383" s="48"/>
      <c r="P6383" s="48"/>
    </row>
    <row r="6384" spans="1:16">
      <c r="A6384" s="11" t="e">
        <f t="shared" si="99"/>
        <v>#N/A</v>
      </c>
      <c r="B6384" s="11" t="e">
        <f>VLOOKUP(C6384,'Summation Index'!$A$2:$B$9956,2,FALSE)</f>
        <v>#N/A</v>
      </c>
      <c r="O6384" s="48"/>
      <c r="P6384" s="48"/>
    </row>
    <row r="6385" spans="1:16">
      <c r="A6385" s="11" t="e">
        <f t="shared" si="99"/>
        <v>#N/A</v>
      </c>
      <c r="B6385" s="11" t="e">
        <f>VLOOKUP(C6385,'Summation Index'!$A$2:$B$9956,2,FALSE)</f>
        <v>#N/A</v>
      </c>
      <c r="O6385" s="48"/>
      <c r="P6385" s="48"/>
    </row>
    <row r="6386" spans="1:16">
      <c r="A6386" s="11" t="e">
        <f t="shared" si="99"/>
        <v>#N/A</v>
      </c>
      <c r="B6386" s="11" t="e">
        <f>VLOOKUP(C6386,'Summation Index'!$A$2:$B$9956,2,FALSE)</f>
        <v>#N/A</v>
      </c>
      <c r="O6386" s="48"/>
      <c r="P6386" s="48"/>
    </row>
    <row r="6387" spans="1:16">
      <c r="A6387" s="11" t="e">
        <f t="shared" si="99"/>
        <v>#N/A</v>
      </c>
      <c r="B6387" s="11" t="e">
        <f>VLOOKUP(C6387,'Summation Index'!$A$2:$B$9956,2,FALSE)</f>
        <v>#N/A</v>
      </c>
      <c r="O6387" s="48"/>
      <c r="P6387" s="48"/>
    </row>
    <row r="6388" spans="1:16">
      <c r="A6388" s="11" t="e">
        <f t="shared" si="99"/>
        <v>#N/A</v>
      </c>
      <c r="B6388" s="11" t="e">
        <f>VLOOKUP(C6388,'Summation Index'!$A$2:$B$9956,2,FALSE)</f>
        <v>#N/A</v>
      </c>
      <c r="O6388" s="48"/>
      <c r="P6388" s="48"/>
    </row>
    <row r="6389" spans="1:16">
      <c r="A6389" s="11" t="e">
        <f t="shared" si="99"/>
        <v>#N/A</v>
      </c>
      <c r="B6389" s="11" t="e">
        <f>VLOOKUP(C6389,'Summation Index'!$A$2:$B$9956,2,FALSE)</f>
        <v>#N/A</v>
      </c>
      <c r="O6389" s="48"/>
      <c r="P6389" s="48"/>
    </row>
    <row r="6390" spans="1:16">
      <c r="A6390" s="11" t="e">
        <f t="shared" si="99"/>
        <v>#N/A</v>
      </c>
      <c r="B6390" s="11" t="e">
        <f>VLOOKUP(C6390,'Summation Index'!$A$2:$B$9956,2,FALSE)</f>
        <v>#N/A</v>
      </c>
      <c r="O6390" s="48"/>
      <c r="P6390" s="48"/>
    </row>
    <row r="6391" spans="1:16">
      <c r="A6391" s="11" t="e">
        <f t="shared" si="99"/>
        <v>#N/A</v>
      </c>
      <c r="B6391" s="11" t="e">
        <f>VLOOKUP(C6391,'Summation Index'!$A$2:$B$9956,2,FALSE)</f>
        <v>#N/A</v>
      </c>
      <c r="O6391" s="48"/>
      <c r="P6391" s="48"/>
    </row>
    <row r="6392" spans="1:16">
      <c r="A6392" s="11" t="e">
        <f t="shared" si="99"/>
        <v>#N/A</v>
      </c>
      <c r="B6392" s="11" t="e">
        <f>VLOOKUP(C6392,'Summation Index'!$A$2:$B$9956,2,FALSE)</f>
        <v>#N/A</v>
      </c>
      <c r="O6392" s="48"/>
      <c r="P6392" s="48"/>
    </row>
    <row r="6393" spans="1:16">
      <c r="A6393" s="11" t="e">
        <f t="shared" si="99"/>
        <v>#N/A</v>
      </c>
      <c r="B6393" s="11" t="e">
        <f>VLOOKUP(C6393,'Summation Index'!$A$2:$B$9956,2,FALSE)</f>
        <v>#N/A</v>
      </c>
      <c r="O6393" s="48"/>
      <c r="P6393" s="48"/>
    </row>
    <row r="6394" spans="1:16">
      <c r="A6394" s="11" t="e">
        <f t="shared" si="99"/>
        <v>#N/A</v>
      </c>
      <c r="B6394" s="11" t="e">
        <f>VLOOKUP(C6394,'Summation Index'!$A$2:$B$9956,2,FALSE)</f>
        <v>#N/A</v>
      </c>
      <c r="O6394" s="48"/>
      <c r="P6394" s="48"/>
    </row>
    <row r="6395" spans="1:16">
      <c r="A6395" s="11" t="e">
        <f t="shared" si="99"/>
        <v>#N/A</v>
      </c>
      <c r="B6395" s="11" t="e">
        <f>VLOOKUP(C6395,'Summation Index'!$A$2:$B$9956,2,FALSE)</f>
        <v>#N/A</v>
      </c>
      <c r="O6395" s="48"/>
      <c r="P6395" s="48"/>
    </row>
    <row r="6396" spans="1:16">
      <c r="A6396" s="11" t="e">
        <f t="shared" si="99"/>
        <v>#N/A</v>
      </c>
      <c r="B6396" s="11" t="e">
        <f>VLOOKUP(C6396,'Summation Index'!$A$2:$B$9956,2,FALSE)</f>
        <v>#N/A</v>
      </c>
      <c r="O6396" s="48"/>
      <c r="P6396" s="48"/>
    </row>
    <row r="6397" spans="1:16">
      <c r="A6397" s="11" t="e">
        <f t="shared" si="99"/>
        <v>#N/A</v>
      </c>
      <c r="B6397" s="11" t="e">
        <f>VLOOKUP(C6397,'Summation Index'!$A$2:$B$9956,2,FALSE)</f>
        <v>#N/A</v>
      </c>
      <c r="O6397" s="48"/>
      <c r="P6397" s="48"/>
    </row>
    <row r="6398" spans="1:16">
      <c r="A6398" s="11" t="e">
        <f t="shared" si="99"/>
        <v>#N/A</v>
      </c>
      <c r="B6398" s="11" t="e">
        <f>VLOOKUP(C6398,'Summation Index'!$A$2:$B$9956,2,FALSE)</f>
        <v>#N/A</v>
      </c>
      <c r="O6398" s="48"/>
      <c r="P6398" s="48"/>
    </row>
    <row r="6399" spans="1:16">
      <c r="A6399" s="11" t="e">
        <f t="shared" si="99"/>
        <v>#N/A</v>
      </c>
      <c r="B6399" s="11" t="e">
        <f>VLOOKUP(C6399,'Summation Index'!$A$2:$B$9956,2,FALSE)</f>
        <v>#N/A</v>
      </c>
      <c r="O6399" s="48"/>
      <c r="P6399" s="48"/>
    </row>
    <row r="6400" spans="1:16">
      <c r="A6400" s="11" t="e">
        <f t="shared" si="99"/>
        <v>#N/A</v>
      </c>
      <c r="B6400" s="11" t="e">
        <f>VLOOKUP(C6400,'Summation Index'!$A$2:$B$9956,2,FALSE)</f>
        <v>#N/A</v>
      </c>
      <c r="O6400" s="48"/>
      <c r="P6400" s="48"/>
    </row>
    <row r="6401" spans="1:16">
      <c r="A6401" s="11" t="e">
        <f t="shared" si="99"/>
        <v>#N/A</v>
      </c>
      <c r="B6401" s="11" t="e">
        <f>VLOOKUP(C6401,'Summation Index'!$A$2:$B$9956,2,FALSE)</f>
        <v>#N/A</v>
      </c>
      <c r="O6401" s="48"/>
      <c r="P6401" s="48"/>
    </row>
    <row r="6402" spans="1:16">
      <c r="A6402" s="11" t="e">
        <f t="shared" si="99"/>
        <v>#N/A</v>
      </c>
      <c r="B6402" s="11" t="e">
        <f>VLOOKUP(C6402,'Summation Index'!$A$2:$B$9956,2,FALSE)</f>
        <v>#N/A</v>
      </c>
      <c r="O6402" s="48"/>
      <c r="P6402" s="48"/>
    </row>
    <row r="6403" spans="1:16">
      <c r="A6403" s="11" t="e">
        <f t="shared" si="99"/>
        <v>#N/A</v>
      </c>
      <c r="B6403" s="11" t="e">
        <f>VLOOKUP(C6403,'Summation Index'!$A$2:$B$9956,2,FALSE)</f>
        <v>#N/A</v>
      </c>
      <c r="O6403" s="48"/>
      <c r="P6403" s="48"/>
    </row>
    <row r="6404" spans="1:16">
      <c r="A6404" s="11" t="e">
        <f t="shared" si="99"/>
        <v>#N/A</v>
      </c>
      <c r="B6404" s="11" t="e">
        <f>VLOOKUP(C6404,'Summation Index'!$A$2:$B$9956,2,FALSE)</f>
        <v>#N/A</v>
      </c>
      <c r="O6404" s="48"/>
      <c r="P6404" s="48"/>
    </row>
    <row r="6405" spans="1:16">
      <c r="A6405" s="11" t="e">
        <f t="shared" si="99"/>
        <v>#N/A</v>
      </c>
      <c r="B6405" s="11" t="e">
        <f>VLOOKUP(C6405,'Summation Index'!$A$2:$B$9956,2,FALSE)</f>
        <v>#N/A</v>
      </c>
      <c r="O6405" s="48"/>
      <c r="P6405" s="48"/>
    </row>
    <row r="6406" spans="1:16">
      <c r="A6406" s="11" t="e">
        <f t="shared" si="99"/>
        <v>#N/A</v>
      </c>
      <c r="B6406" s="11" t="e">
        <f>VLOOKUP(C6406,'Summation Index'!$A$2:$B$9956,2,FALSE)</f>
        <v>#N/A</v>
      </c>
      <c r="O6406" s="48"/>
      <c r="P6406" s="48"/>
    </row>
    <row r="6407" spans="1:16">
      <c r="A6407" s="11" t="e">
        <f t="shared" si="99"/>
        <v>#N/A</v>
      </c>
      <c r="B6407" s="11" t="e">
        <f>VLOOKUP(C6407,'Summation Index'!$A$2:$B$9956,2,FALSE)</f>
        <v>#N/A</v>
      </c>
      <c r="O6407" s="48"/>
      <c r="P6407" s="48"/>
    </row>
    <row r="6408" spans="1:16">
      <c r="A6408" s="11" t="e">
        <f t="shared" si="99"/>
        <v>#N/A</v>
      </c>
      <c r="B6408" s="11" t="e">
        <f>VLOOKUP(C6408,'Summation Index'!$A$2:$B$9956,2,FALSE)</f>
        <v>#N/A</v>
      </c>
      <c r="O6408" s="48"/>
      <c r="P6408" s="48"/>
    </row>
    <row r="6409" spans="1:16">
      <c r="A6409" s="11" t="e">
        <f t="shared" si="99"/>
        <v>#N/A</v>
      </c>
      <c r="B6409" s="11" t="e">
        <f>VLOOKUP(C6409,'Summation Index'!$A$2:$B$9956,2,FALSE)</f>
        <v>#N/A</v>
      </c>
      <c r="O6409" s="48"/>
      <c r="P6409" s="48"/>
    </row>
    <row r="6410" spans="1:16">
      <c r="A6410" s="11" t="e">
        <f t="shared" si="99"/>
        <v>#N/A</v>
      </c>
      <c r="B6410" s="11" t="e">
        <f>VLOOKUP(C6410,'Summation Index'!$A$2:$B$9956,2,FALSE)</f>
        <v>#N/A</v>
      </c>
      <c r="O6410" s="48"/>
      <c r="P6410" s="48"/>
    </row>
    <row r="6411" spans="1:16">
      <c r="A6411" s="11" t="e">
        <f t="shared" si="99"/>
        <v>#N/A</v>
      </c>
      <c r="B6411" s="11" t="e">
        <f>VLOOKUP(C6411,'Summation Index'!$A$2:$B$9956,2,FALSE)</f>
        <v>#N/A</v>
      </c>
      <c r="O6411" s="48"/>
      <c r="P6411" s="48"/>
    </row>
    <row r="6412" spans="1:16">
      <c r="A6412" s="11" t="e">
        <f t="shared" si="99"/>
        <v>#N/A</v>
      </c>
      <c r="B6412" s="11" t="e">
        <f>VLOOKUP(C6412,'Summation Index'!$A$2:$B$9956,2,FALSE)</f>
        <v>#N/A</v>
      </c>
      <c r="O6412" s="48"/>
      <c r="P6412" s="48"/>
    </row>
    <row r="6413" spans="1:16">
      <c r="A6413" s="11" t="e">
        <f t="shared" si="99"/>
        <v>#N/A</v>
      </c>
      <c r="B6413" s="11" t="e">
        <f>VLOOKUP(C6413,'Summation Index'!$A$2:$B$9956,2,FALSE)</f>
        <v>#N/A</v>
      </c>
      <c r="O6413" s="48"/>
      <c r="P6413" s="48"/>
    </row>
    <row r="6414" spans="1:16">
      <c r="A6414" s="11" t="e">
        <f t="shared" si="99"/>
        <v>#N/A</v>
      </c>
      <c r="B6414" s="11" t="e">
        <f>VLOOKUP(C6414,'Summation Index'!$A$2:$B$9956,2,FALSE)</f>
        <v>#N/A</v>
      </c>
      <c r="O6414" s="48"/>
      <c r="P6414" s="48"/>
    </row>
    <row r="6415" spans="1:16">
      <c r="A6415" s="11" t="e">
        <f t="shared" ref="A6415:A6478" si="100">B6415&amp;"&amp;"&amp;F6415</f>
        <v>#N/A</v>
      </c>
      <c r="B6415" s="11" t="e">
        <f>VLOOKUP(C6415,'Summation Index'!$A$2:$B$9956,2,FALSE)</f>
        <v>#N/A</v>
      </c>
      <c r="O6415" s="48"/>
      <c r="P6415" s="48"/>
    </row>
    <row r="6416" spans="1:16">
      <c r="A6416" s="11" t="e">
        <f t="shared" si="100"/>
        <v>#N/A</v>
      </c>
      <c r="B6416" s="11" t="e">
        <f>VLOOKUP(C6416,'Summation Index'!$A$2:$B$9956,2,FALSE)</f>
        <v>#N/A</v>
      </c>
      <c r="O6416" s="48"/>
      <c r="P6416" s="48"/>
    </row>
    <row r="6417" spans="1:16">
      <c r="A6417" s="11" t="e">
        <f t="shared" si="100"/>
        <v>#N/A</v>
      </c>
      <c r="B6417" s="11" t="e">
        <f>VLOOKUP(C6417,'Summation Index'!$A$2:$B$9956,2,FALSE)</f>
        <v>#N/A</v>
      </c>
      <c r="O6417" s="48"/>
      <c r="P6417" s="48"/>
    </row>
    <row r="6418" spans="1:16">
      <c r="A6418" s="11" t="e">
        <f t="shared" si="100"/>
        <v>#N/A</v>
      </c>
      <c r="B6418" s="11" t="e">
        <f>VLOOKUP(C6418,'Summation Index'!$A$2:$B$9956,2,FALSE)</f>
        <v>#N/A</v>
      </c>
      <c r="O6418" s="48"/>
      <c r="P6418" s="48"/>
    </row>
    <row r="6419" spans="1:16">
      <c r="A6419" s="11" t="e">
        <f t="shared" si="100"/>
        <v>#N/A</v>
      </c>
      <c r="B6419" s="11" t="e">
        <f>VLOOKUP(C6419,'Summation Index'!$A$2:$B$9956,2,FALSE)</f>
        <v>#N/A</v>
      </c>
      <c r="O6419" s="48"/>
      <c r="P6419" s="48"/>
    </row>
    <row r="6420" spans="1:16">
      <c r="A6420" s="11" t="e">
        <f t="shared" si="100"/>
        <v>#N/A</v>
      </c>
      <c r="B6420" s="11" t="e">
        <f>VLOOKUP(C6420,'Summation Index'!$A$2:$B$9956,2,FALSE)</f>
        <v>#N/A</v>
      </c>
      <c r="O6420" s="48"/>
      <c r="P6420" s="48"/>
    </row>
    <row r="6421" spans="1:16">
      <c r="A6421" s="11" t="e">
        <f t="shared" si="100"/>
        <v>#N/A</v>
      </c>
      <c r="B6421" s="11" t="e">
        <f>VLOOKUP(C6421,'Summation Index'!$A$2:$B$9956,2,FALSE)</f>
        <v>#N/A</v>
      </c>
      <c r="O6421" s="48"/>
      <c r="P6421" s="48"/>
    </row>
    <row r="6422" spans="1:16">
      <c r="A6422" s="11" t="e">
        <f t="shared" si="100"/>
        <v>#N/A</v>
      </c>
      <c r="B6422" s="11" t="e">
        <f>VLOOKUP(C6422,'Summation Index'!$A$2:$B$9956,2,FALSE)</f>
        <v>#N/A</v>
      </c>
      <c r="O6422" s="48"/>
      <c r="P6422" s="48"/>
    </row>
    <row r="6423" spans="1:16">
      <c r="A6423" s="11" t="e">
        <f t="shared" si="100"/>
        <v>#N/A</v>
      </c>
      <c r="B6423" s="11" t="e">
        <f>VLOOKUP(C6423,'Summation Index'!$A$2:$B$9956,2,FALSE)</f>
        <v>#N/A</v>
      </c>
      <c r="O6423" s="48"/>
      <c r="P6423" s="48"/>
    </row>
    <row r="6424" spans="1:16">
      <c r="A6424" s="11" t="e">
        <f t="shared" si="100"/>
        <v>#N/A</v>
      </c>
      <c r="B6424" s="11" t="e">
        <f>VLOOKUP(C6424,'Summation Index'!$A$2:$B$9956,2,FALSE)</f>
        <v>#N/A</v>
      </c>
      <c r="O6424" s="48"/>
      <c r="P6424" s="48"/>
    </row>
    <row r="6425" spans="1:16">
      <c r="A6425" s="11" t="e">
        <f t="shared" si="100"/>
        <v>#N/A</v>
      </c>
      <c r="B6425" s="11" t="e">
        <f>VLOOKUP(C6425,'Summation Index'!$A$2:$B$9956,2,FALSE)</f>
        <v>#N/A</v>
      </c>
      <c r="O6425" s="48"/>
      <c r="P6425" s="48"/>
    </row>
    <row r="6426" spans="1:16">
      <c r="A6426" s="11" t="e">
        <f t="shared" si="100"/>
        <v>#N/A</v>
      </c>
      <c r="B6426" s="11" t="e">
        <f>VLOOKUP(C6426,'Summation Index'!$A$2:$B$9956,2,FALSE)</f>
        <v>#N/A</v>
      </c>
      <c r="O6426" s="48"/>
      <c r="P6426" s="48"/>
    </row>
    <row r="6427" spans="1:16">
      <c r="A6427" s="11" t="e">
        <f t="shared" si="100"/>
        <v>#N/A</v>
      </c>
      <c r="B6427" s="11" t="e">
        <f>VLOOKUP(C6427,'Summation Index'!$A$2:$B$9956,2,FALSE)</f>
        <v>#N/A</v>
      </c>
      <c r="O6427" s="48"/>
      <c r="P6427" s="48"/>
    </row>
    <row r="6428" spans="1:16">
      <c r="A6428" s="11" t="e">
        <f t="shared" si="100"/>
        <v>#N/A</v>
      </c>
      <c r="B6428" s="11" t="e">
        <f>VLOOKUP(C6428,'Summation Index'!$A$2:$B$9956,2,FALSE)</f>
        <v>#N/A</v>
      </c>
      <c r="O6428" s="48"/>
      <c r="P6428" s="48"/>
    </row>
    <row r="6429" spans="1:16">
      <c r="A6429" s="11" t="e">
        <f t="shared" si="100"/>
        <v>#N/A</v>
      </c>
      <c r="B6429" s="11" t="e">
        <f>VLOOKUP(C6429,'Summation Index'!$A$2:$B$9956,2,FALSE)</f>
        <v>#N/A</v>
      </c>
      <c r="O6429" s="48"/>
      <c r="P6429" s="48"/>
    </row>
    <row r="6430" spans="1:16">
      <c r="A6430" s="11" t="e">
        <f t="shared" si="100"/>
        <v>#N/A</v>
      </c>
      <c r="B6430" s="11" t="e">
        <f>VLOOKUP(C6430,'Summation Index'!$A$2:$B$9956,2,FALSE)</f>
        <v>#N/A</v>
      </c>
      <c r="O6430" s="48"/>
      <c r="P6430" s="48"/>
    </row>
    <row r="6431" spans="1:16">
      <c r="A6431" s="11" t="e">
        <f t="shared" si="100"/>
        <v>#N/A</v>
      </c>
      <c r="B6431" s="11" t="e">
        <f>VLOOKUP(C6431,'Summation Index'!$A$2:$B$9956,2,FALSE)</f>
        <v>#N/A</v>
      </c>
      <c r="O6431" s="48"/>
      <c r="P6431" s="48"/>
    </row>
    <row r="6432" spans="1:16">
      <c r="A6432" s="11" t="e">
        <f t="shared" si="100"/>
        <v>#N/A</v>
      </c>
      <c r="B6432" s="11" t="e">
        <f>VLOOKUP(C6432,'Summation Index'!$A$2:$B$9956,2,FALSE)</f>
        <v>#N/A</v>
      </c>
      <c r="O6432" s="48"/>
      <c r="P6432" s="48"/>
    </row>
    <row r="6433" spans="1:16">
      <c r="A6433" s="11" t="e">
        <f t="shared" si="100"/>
        <v>#N/A</v>
      </c>
      <c r="B6433" s="11" t="e">
        <f>VLOOKUP(C6433,'Summation Index'!$A$2:$B$9956,2,FALSE)</f>
        <v>#N/A</v>
      </c>
      <c r="O6433" s="48"/>
      <c r="P6433" s="48"/>
    </row>
    <row r="6434" spans="1:16">
      <c r="A6434" s="11" t="e">
        <f t="shared" si="100"/>
        <v>#N/A</v>
      </c>
      <c r="B6434" s="11" t="e">
        <f>VLOOKUP(C6434,'Summation Index'!$A$2:$B$9956,2,FALSE)</f>
        <v>#N/A</v>
      </c>
      <c r="O6434" s="48"/>
      <c r="P6434" s="48"/>
    </row>
    <row r="6435" spans="1:16">
      <c r="A6435" s="11" t="e">
        <f t="shared" si="100"/>
        <v>#N/A</v>
      </c>
      <c r="B6435" s="11" t="e">
        <f>VLOOKUP(C6435,'Summation Index'!$A$2:$B$9956,2,FALSE)</f>
        <v>#N/A</v>
      </c>
      <c r="O6435" s="48"/>
      <c r="P6435" s="48"/>
    </row>
    <row r="6436" spans="1:16">
      <c r="A6436" s="11" t="e">
        <f t="shared" si="100"/>
        <v>#N/A</v>
      </c>
      <c r="B6436" s="11" t="e">
        <f>VLOOKUP(C6436,'Summation Index'!$A$2:$B$9956,2,FALSE)</f>
        <v>#N/A</v>
      </c>
      <c r="O6436" s="48"/>
      <c r="P6436" s="48"/>
    </row>
    <row r="6437" spans="1:16">
      <c r="A6437" s="11" t="e">
        <f t="shared" si="100"/>
        <v>#N/A</v>
      </c>
      <c r="B6437" s="11" t="e">
        <f>VLOOKUP(C6437,'Summation Index'!$A$2:$B$9956,2,FALSE)</f>
        <v>#N/A</v>
      </c>
      <c r="O6437" s="48"/>
      <c r="P6437" s="48"/>
    </row>
    <row r="6438" spans="1:16">
      <c r="A6438" s="11" t="e">
        <f t="shared" si="100"/>
        <v>#N/A</v>
      </c>
      <c r="B6438" s="11" t="e">
        <f>VLOOKUP(C6438,'Summation Index'!$A$2:$B$9956,2,FALSE)</f>
        <v>#N/A</v>
      </c>
      <c r="O6438" s="48"/>
      <c r="P6438" s="48"/>
    </row>
    <row r="6439" spans="1:16">
      <c r="A6439" s="11" t="e">
        <f t="shared" si="100"/>
        <v>#N/A</v>
      </c>
      <c r="B6439" s="11" t="e">
        <f>VLOOKUP(C6439,'Summation Index'!$A$2:$B$9956,2,FALSE)</f>
        <v>#N/A</v>
      </c>
      <c r="O6439" s="48"/>
      <c r="P6439" s="48"/>
    </row>
    <row r="6440" spans="1:16">
      <c r="A6440" s="11" t="e">
        <f t="shared" si="100"/>
        <v>#N/A</v>
      </c>
      <c r="B6440" s="11" t="e">
        <f>VLOOKUP(C6440,'Summation Index'!$A$2:$B$9956,2,FALSE)</f>
        <v>#N/A</v>
      </c>
      <c r="O6440" s="48"/>
      <c r="P6440" s="48"/>
    </row>
    <row r="6441" spans="1:16">
      <c r="A6441" s="11" t="e">
        <f t="shared" si="100"/>
        <v>#N/A</v>
      </c>
      <c r="B6441" s="11" t="e">
        <f>VLOOKUP(C6441,'Summation Index'!$A$2:$B$9956,2,FALSE)</f>
        <v>#N/A</v>
      </c>
      <c r="O6441" s="48"/>
      <c r="P6441" s="48"/>
    </row>
    <row r="6442" spans="1:16">
      <c r="A6442" s="11" t="e">
        <f t="shared" si="100"/>
        <v>#N/A</v>
      </c>
      <c r="B6442" s="11" t="e">
        <f>VLOOKUP(C6442,'Summation Index'!$A$2:$B$9956,2,FALSE)</f>
        <v>#N/A</v>
      </c>
      <c r="O6442" s="48"/>
      <c r="P6442" s="48"/>
    </row>
    <row r="6443" spans="1:16">
      <c r="A6443" s="11" t="e">
        <f t="shared" si="100"/>
        <v>#N/A</v>
      </c>
      <c r="B6443" s="11" t="e">
        <f>VLOOKUP(C6443,'Summation Index'!$A$2:$B$9956,2,FALSE)</f>
        <v>#N/A</v>
      </c>
      <c r="O6443" s="48"/>
      <c r="P6443" s="48"/>
    </row>
    <row r="6444" spans="1:16">
      <c r="A6444" s="11" t="e">
        <f t="shared" si="100"/>
        <v>#N/A</v>
      </c>
      <c r="B6444" s="11" t="e">
        <f>VLOOKUP(C6444,'Summation Index'!$A$2:$B$9956,2,FALSE)</f>
        <v>#N/A</v>
      </c>
      <c r="O6444" s="48"/>
      <c r="P6444" s="48"/>
    </row>
    <row r="6445" spans="1:16">
      <c r="A6445" s="11" t="e">
        <f t="shared" si="100"/>
        <v>#N/A</v>
      </c>
      <c r="B6445" s="11" t="e">
        <f>VLOOKUP(C6445,'Summation Index'!$A$2:$B$9956,2,FALSE)</f>
        <v>#N/A</v>
      </c>
      <c r="O6445" s="48"/>
      <c r="P6445" s="48"/>
    </row>
    <row r="6446" spans="1:16">
      <c r="A6446" s="11" t="e">
        <f t="shared" si="100"/>
        <v>#N/A</v>
      </c>
      <c r="B6446" s="11" t="e">
        <f>VLOOKUP(C6446,'Summation Index'!$A$2:$B$9956,2,FALSE)</f>
        <v>#N/A</v>
      </c>
      <c r="O6446" s="48"/>
      <c r="P6446" s="48"/>
    </row>
    <row r="6447" spans="1:16">
      <c r="A6447" s="11" t="e">
        <f t="shared" si="100"/>
        <v>#N/A</v>
      </c>
      <c r="B6447" s="11" t="e">
        <f>VLOOKUP(C6447,'Summation Index'!$A$2:$B$9956,2,FALSE)</f>
        <v>#N/A</v>
      </c>
      <c r="O6447" s="48"/>
      <c r="P6447" s="48"/>
    </row>
    <row r="6448" spans="1:16">
      <c r="A6448" s="11" t="e">
        <f t="shared" si="100"/>
        <v>#N/A</v>
      </c>
      <c r="B6448" s="11" t="e">
        <f>VLOOKUP(C6448,'Summation Index'!$A$2:$B$9956,2,FALSE)</f>
        <v>#N/A</v>
      </c>
      <c r="O6448" s="48"/>
      <c r="P6448" s="48"/>
    </row>
    <row r="6449" spans="1:16">
      <c r="A6449" s="11" t="e">
        <f t="shared" si="100"/>
        <v>#N/A</v>
      </c>
      <c r="B6449" s="11" t="e">
        <f>VLOOKUP(C6449,'Summation Index'!$A$2:$B$9956,2,FALSE)</f>
        <v>#N/A</v>
      </c>
      <c r="O6449" s="48"/>
      <c r="P6449" s="48"/>
    </row>
    <row r="6450" spans="1:16">
      <c r="A6450" s="11" t="e">
        <f t="shared" si="100"/>
        <v>#N/A</v>
      </c>
      <c r="B6450" s="11" t="e">
        <f>VLOOKUP(C6450,'Summation Index'!$A$2:$B$9956,2,FALSE)</f>
        <v>#N/A</v>
      </c>
      <c r="O6450" s="48"/>
      <c r="P6450" s="48"/>
    </row>
    <row r="6451" spans="1:16">
      <c r="A6451" s="11" t="e">
        <f t="shared" si="100"/>
        <v>#N/A</v>
      </c>
      <c r="B6451" s="11" t="e">
        <f>VLOOKUP(C6451,'Summation Index'!$A$2:$B$9956,2,FALSE)</f>
        <v>#N/A</v>
      </c>
      <c r="O6451" s="48"/>
      <c r="P6451" s="48"/>
    </row>
    <row r="6452" spans="1:16">
      <c r="A6452" s="11" t="e">
        <f t="shared" si="100"/>
        <v>#N/A</v>
      </c>
      <c r="B6452" s="11" t="e">
        <f>VLOOKUP(C6452,'Summation Index'!$A$2:$B$9956,2,FALSE)</f>
        <v>#N/A</v>
      </c>
      <c r="O6452" s="48"/>
      <c r="P6452" s="48"/>
    </row>
    <row r="6453" spans="1:16">
      <c r="A6453" s="11" t="e">
        <f t="shared" si="100"/>
        <v>#N/A</v>
      </c>
      <c r="B6453" s="11" t="e">
        <f>VLOOKUP(C6453,'Summation Index'!$A$2:$B$9956,2,FALSE)</f>
        <v>#N/A</v>
      </c>
      <c r="O6453" s="48"/>
      <c r="P6453" s="48"/>
    </row>
    <row r="6454" spans="1:16">
      <c r="A6454" s="11" t="e">
        <f t="shared" si="100"/>
        <v>#N/A</v>
      </c>
      <c r="B6454" s="11" t="e">
        <f>VLOOKUP(C6454,'Summation Index'!$A$2:$B$9956,2,FALSE)</f>
        <v>#N/A</v>
      </c>
      <c r="O6454" s="48"/>
      <c r="P6454" s="48"/>
    </row>
    <row r="6455" spans="1:16">
      <c r="A6455" s="11" t="e">
        <f t="shared" si="100"/>
        <v>#N/A</v>
      </c>
      <c r="B6455" s="11" t="e">
        <f>VLOOKUP(C6455,'Summation Index'!$A$2:$B$9956,2,FALSE)</f>
        <v>#N/A</v>
      </c>
      <c r="O6455" s="48"/>
      <c r="P6455" s="48"/>
    </row>
    <row r="6456" spans="1:16">
      <c r="A6456" s="11" t="e">
        <f t="shared" si="100"/>
        <v>#N/A</v>
      </c>
      <c r="B6456" s="11" t="e">
        <f>VLOOKUP(C6456,'Summation Index'!$A$2:$B$9956,2,FALSE)</f>
        <v>#N/A</v>
      </c>
      <c r="O6456" s="48"/>
      <c r="P6456" s="48"/>
    </row>
    <row r="6457" spans="1:16">
      <c r="A6457" s="11" t="e">
        <f t="shared" si="100"/>
        <v>#N/A</v>
      </c>
      <c r="B6457" s="11" t="e">
        <f>VLOOKUP(C6457,'Summation Index'!$A$2:$B$9956,2,FALSE)</f>
        <v>#N/A</v>
      </c>
      <c r="O6457" s="48"/>
      <c r="P6457" s="48"/>
    </row>
    <row r="6458" spans="1:16">
      <c r="A6458" s="11" t="e">
        <f t="shared" si="100"/>
        <v>#N/A</v>
      </c>
      <c r="B6458" s="11" t="e">
        <f>VLOOKUP(C6458,'Summation Index'!$A$2:$B$9956,2,FALSE)</f>
        <v>#N/A</v>
      </c>
      <c r="O6458" s="48"/>
      <c r="P6458" s="48"/>
    </row>
    <row r="6459" spans="1:16">
      <c r="A6459" s="11" t="e">
        <f t="shared" si="100"/>
        <v>#N/A</v>
      </c>
      <c r="B6459" s="11" t="e">
        <f>VLOOKUP(C6459,'Summation Index'!$A$2:$B$9956,2,FALSE)</f>
        <v>#N/A</v>
      </c>
      <c r="O6459" s="48"/>
      <c r="P6459" s="48"/>
    </row>
    <row r="6460" spans="1:16">
      <c r="A6460" s="11" t="e">
        <f t="shared" si="100"/>
        <v>#N/A</v>
      </c>
      <c r="B6460" s="11" t="e">
        <f>VLOOKUP(C6460,'Summation Index'!$A$2:$B$9956,2,FALSE)</f>
        <v>#N/A</v>
      </c>
      <c r="O6460" s="48"/>
      <c r="P6460" s="48"/>
    </row>
    <row r="6461" spans="1:16">
      <c r="A6461" s="11" t="e">
        <f t="shared" si="100"/>
        <v>#N/A</v>
      </c>
      <c r="B6461" s="11" t="e">
        <f>VLOOKUP(C6461,'Summation Index'!$A$2:$B$9956,2,FALSE)</f>
        <v>#N/A</v>
      </c>
      <c r="O6461" s="48"/>
      <c r="P6461" s="48"/>
    </row>
    <row r="6462" spans="1:16">
      <c r="A6462" s="11" t="e">
        <f t="shared" si="100"/>
        <v>#N/A</v>
      </c>
      <c r="B6462" s="11" t="e">
        <f>VLOOKUP(C6462,'Summation Index'!$A$2:$B$9956,2,FALSE)</f>
        <v>#N/A</v>
      </c>
      <c r="O6462" s="48"/>
      <c r="P6462" s="48"/>
    </row>
    <row r="6463" spans="1:16">
      <c r="A6463" s="11" t="e">
        <f t="shared" si="100"/>
        <v>#N/A</v>
      </c>
      <c r="B6463" s="11" t="e">
        <f>VLOOKUP(C6463,'Summation Index'!$A$2:$B$9956,2,FALSE)</f>
        <v>#N/A</v>
      </c>
      <c r="O6463" s="48"/>
      <c r="P6463" s="48"/>
    </row>
    <row r="6464" spans="1:16">
      <c r="A6464" s="11" t="e">
        <f t="shared" si="100"/>
        <v>#N/A</v>
      </c>
      <c r="B6464" s="11" t="e">
        <f>VLOOKUP(C6464,'Summation Index'!$A$2:$B$9956,2,FALSE)</f>
        <v>#N/A</v>
      </c>
      <c r="O6464" s="48"/>
      <c r="P6464" s="48"/>
    </row>
    <row r="6465" spans="1:16">
      <c r="A6465" s="11" t="e">
        <f t="shared" si="100"/>
        <v>#N/A</v>
      </c>
      <c r="B6465" s="11" t="e">
        <f>VLOOKUP(C6465,'Summation Index'!$A$2:$B$9956,2,FALSE)</f>
        <v>#N/A</v>
      </c>
      <c r="O6465" s="48"/>
      <c r="P6465" s="48"/>
    </row>
    <row r="6466" spans="1:16">
      <c r="A6466" s="11" t="e">
        <f t="shared" si="100"/>
        <v>#N/A</v>
      </c>
      <c r="B6466" s="11" t="e">
        <f>VLOOKUP(C6466,'Summation Index'!$A$2:$B$9956,2,FALSE)</f>
        <v>#N/A</v>
      </c>
      <c r="O6466" s="48"/>
      <c r="P6466" s="48"/>
    </row>
    <row r="6467" spans="1:16">
      <c r="A6467" s="11" t="e">
        <f t="shared" si="100"/>
        <v>#N/A</v>
      </c>
      <c r="B6467" s="11" t="e">
        <f>VLOOKUP(C6467,'Summation Index'!$A$2:$B$9956,2,FALSE)</f>
        <v>#N/A</v>
      </c>
      <c r="O6467" s="48"/>
      <c r="P6467" s="48"/>
    </row>
    <row r="6468" spans="1:16">
      <c r="A6468" s="11" t="e">
        <f t="shared" si="100"/>
        <v>#N/A</v>
      </c>
      <c r="B6468" s="11" t="e">
        <f>VLOOKUP(C6468,'Summation Index'!$A$2:$B$9956,2,FALSE)</f>
        <v>#N/A</v>
      </c>
      <c r="O6468" s="48"/>
      <c r="P6468" s="48"/>
    </row>
    <row r="6469" spans="1:16">
      <c r="A6469" s="11" t="e">
        <f t="shared" si="100"/>
        <v>#N/A</v>
      </c>
      <c r="B6469" s="11" t="e">
        <f>VLOOKUP(C6469,'Summation Index'!$A$2:$B$9956,2,FALSE)</f>
        <v>#N/A</v>
      </c>
      <c r="O6469" s="48"/>
      <c r="P6469" s="48"/>
    </row>
    <row r="6470" spans="1:16">
      <c r="A6470" s="11" t="e">
        <f t="shared" si="100"/>
        <v>#N/A</v>
      </c>
      <c r="B6470" s="11" t="e">
        <f>VLOOKUP(C6470,'Summation Index'!$A$2:$B$9956,2,FALSE)</f>
        <v>#N/A</v>
      </c>
      <c r="O6470" s="48"/>
      <c r="P6470" s="48"/>
    </row>
    <row r="6471" spans="1:16">
      <c r="A6471" s="11" t="e">
        <f t="shared" si="100"/>
        <v>#N/A</v>
      </c>
      <c r="B6471" s="11" t="e">
        <f>VLOOKUP(C6471,'Summation Index'!$A$2:$B$9956,2,FALSE)</f>
        <v>#N/A</v>
      </c>
      <c r="O6471" s="48"/>
      <c r="P6471" s="48"/>
    </row>
    <row r="6472" spans="1:16">
      <c r="A6472" s="11" t="e">
        <f t="shared" si="100"/>
        <v>#N/A</v>
      </c>
      <c r="B6472" s="11" t="e">
        <f>VLOOKUP(C6472,'Summation Index'!$A$2:$B$9956,2,FALSE)</f>
        <v>#N/A</v>
      </c>
      <c r="O6472" s="48"/>
      <c r="P6472" s="48"/>
    </row>
    <row r="6473" spans="1:16">
      <c r="A6473" s="11" t="e">
        <f t="shared" si="100"/>
        <v>#N/A</v>
      </c>
      <c r="B6473" s="11" t="e">
        <f>VLOOKUP(C6473,'Summation Index'!$A$2:$B$9956,2,FALSE)</f>
        <v>#N/A</v>
      </c>
      <c r="O6473" s="48"/>
      <c r="P6473" s="48"/>
    </row>
    <row r="6474" spans="1:16">
      <c r="A6474" s="11" t="e">
        <f t="shared" si="100"/>
        <v>#N/A</v>
      </c>
      <c r="B6474" s="11" t="e">
        <f>VLOOKUP(C6474,'Summation Index'!$A$2:$B$9956,2,FALSE)</f>
        <v>#N/A</v>
      </c>
      <c r="O6474" s="48"/>
      <c r="P6474" s="48"/>
    </row>
    <row r="6475" spans="1:16">
      <c r="A6475" s="11" t="e">
        <f t="shared" si="100"/>
        <v>#N/A</v>
      </c>
      <c r="B6475" s="11" t="e">
        <f>VLOOKUP(C6475,'Summation Index'!$A$2:$B$9956,2,FALSE)</f>
        <v>#N/A</v>
      </c>
      <c r="O6475" s="48"/>
      <c r="P6475" s="48"/>
    </row>
    <row r="6476" spans="1:16">
      <c r="A6476" s="11" t="e">
        <f t="shared" si="100"/>
        <v>#N/A</v>
      </c>
      <c r="B6476" s="11" t="e">
        <f>VLOOKUP(C6476,'Summation Index'!$A$2:$B$9956,2,FALSE)</f>
        <v>#N/A</v>
      </c>
      <c r="O6476" s="48"/>
      <c r="P6476" s="48"/>
    </row>
    <row r="6477" spans="1:16">
      <c r="A6477" s="11" t="e">
        <f t="shared" si="100"/>
        <v>#N/A</v>
      </c>
      <c r="B6477" s="11" t="e">
        <f>VLOOKUP(C6477,'Summation Index'!$A$2:$B$9956,2,FALSE)</f>
        <v>#N/A</v>
      </c>
      <c r="O6477" s="48"/>
      <c r="P6477" s="48"/>
    </row>
    <row r="6478" spans="1:16">
      <c r="A6478" s="11" t="e">
        <f t="shared" si="100"/>
        <v>#N/A</v>
      </c>
      <c r="B6478" s="11" t="e">
        <f>VLOOKUP(C6478,'Summation Index'!$A$2:$B$9956,2,FALSE)</f>
        <v>#N/A</v>
      </c>
      <c r="O6478" s="48"/>
      <c r="P6478" s="48"/>
    </row>
    <row r="6479" spans="1:16">
      <c r="A6479" s="11" t="e">
        <f t="shared" ref="A6479:A6542" si="101">B6479&amp;"&amp;"&amp;F6479</f>
        <v>#N/A</v>
      </c>
      <c r="B6479" s="11" t="e">
        <f>VLOOKUP(C6479,'Summation Index'!$A$2:$B$9956,2,FALSE)</f>
        <v>#N/A</v>
      </c>
      <c r="O6479" s="48"/>
      <c r="P6479" s="48"/>
    </row>
    <row r="6480" spans="1:16">
      <c r="A6480" s="11" t="e">
        <f t="shared" si="101"/>
        <v>#N/A</v>
      </c>
      <c r="B6480" s="11" t="e">
        <f>VLOOKUP(C6480,'Summation Index'!$A$2:$B$9956,2,FALSE)</f>
        <v>#N/A</v>
      </c>
      <c r="O6480" s="48"/>
      <c r="P6480" s="48"/>
    </row>
    <row r="6481" spans="1:16">
      <c r="A6481" s="11" t="e">
        <f t="shared" si="101"/>
        <v>#N/A</v>
      </c>
      <c r="B6481" s="11" t="e">
        <f>VLOOKUP(C6481,'Summation Index'!$A$2:$B$9956,2,FALSE)</f>
        <v>#N/A</v>
      </c>
      <c r="O6481" s="48"/>
      <c r="P6481" s="48"/>
    </row>
    <row r="6482" spans="1:16">
      <c r="A6482" s="11" t="e">
        <f t="shared" si="101"/>
        <v>#N/A</v>
      </c>
      <c r="B6482" s="11" t="e">
        <f>VLOOKUP(C6482,'Summation Index'!$A$2:$B$9956,2,FALSE)</f>
        <v>#N/A</v>
      </c>
      <c r="O6482" s="48"/>
      <c r="P6482" s="48"/>
    </row>
    <row r="6483" spans="1:16">
      <c r="A6483" s="11" t="e">
        <f t="shared" si="101"/>
        <v>#N/A</v>
      </c>
      <c r="B6483" s="11" t="e">
        <f>VLOOKUP(C6483,'Summation Index'!$A$2:$B$9956,2,FALSE)</f>
        <v>#N/A</v>
      </c>
      <c r="O6483" s="48"/>
      <c r="P6483" s="48"/>
    </row>
    <row r="6484" spans="1:16">
      <c r="A6484" s="11" t="e">
        <f t="shared" si="101"/>
        <v>#N/A</v>
      </c>
      <c r="B6484" s="11" t="e">
        <f>VLOOKUP(C6484,'Summation Index'!$A$2:$B$9956,2,FALSE)</f>
        <v>#N/A</v>
      </c>
      <c r="O6484" s="48"/>
      <c r="P6484" s="48"/>
    </row>
    <row r="6485" spans="1:16">
      <c r="A6485" s="11" t="e">
        <f t="shared" si="101"/>
        <v>#N/A</v>
      </c>
      <c r="B6485" s="11" t="e">
        <f>VLOOKUP(C6485,'Summation Index'!$A$2:$B$9956,2,FALSE)</f>
        <v>#N/A</v>
      </c>
      <c r="O6485" s="48"/>
      <c r="P6485" s="48"/>
    </row>
    <row r="6486" spans="1:16">
      <c r="A6486" s="11" t="e">
        <f t="shared" si="101"/>
        <v>#N/A</v>
      </c>
      <c r="B6486" s="11" t="e">
        <f>VLOOKUP(C6486,'Summation Index'!$A$2:$B$9956,2,FALSE)</f>
        <v>#N/A</v>
      </c>
      <c r="O6486" s="48"/>
      <c r="P6486" s="48"/>
    </row>
    <row r="6487" spans="1:16">
      <c r="A6487" s="11" t="e">
        <f t="shared" si="101"/>
        <v>#N/A</v>
      </c>
      <c r="B6487" s="11" t="e">
        <f>VLOOKUP(C6487,'Summation Index'!$A$2:$B$9956,2,FALSE)</f>
        <v>#N/A</v>
      </c>
      <c r="O6487" s="48"/>
      <c r="P6487" s="48"/>
    </row>
    <row r="6488" spans="1:16">
      <c r="A6488" s="11" t="e">
        <f t="shared" si="101"/>
        <v>#N/A</v>
      </c>
      <c r="B6488" s="11" t="e">
        <f>VLOOKUP(C6488,'Summation Index'!$A$2:$B$9956,2,FALSE)</f>
        <v>#N/A</v>
      </c>
      <c r="O6488" s="48"/>
      <c r="P6488" s="48"/>
    </row>
    <row r="6489" spans="1:16">
      <c r="A6489" s="11" t="e">
        <f t="shared" si="101"/>
        <v>#N/A</v>
      </c>
      <c r="B6489" s="11" t="e">
        <f>VLOOKUP(C6489,'Summation Index'!$A$2:$B$9956,2,FALSE)</f>
        <v>#N/A</v>
      </c>
      <c r="O6489" s="48"/>
      <c r="P6489" s="48"/>
    </row>
    <row r="6490" spans="1:16">
      <c r="A6490" s="11" t="e">
        <f t="shared" si="101"/>
        <v>#N/A</v>
      </c>
      <c r="B6490" s="11" t="e">
        <f>VLOOKUP(C6490,'Summation Index'!$A$2:$B$9956,2,FALSE)</f>
        <v>#N/A</v>
      </c>
      <c r="O6490" s="48"/>
      <c r="P6490" s="48"/>
    </row>
    <row r="6491" spans="1:16">
      <c r="A6491" s="11" t="e">
        <f t="shared" si="101"/>
        <v>#N/A</v>
      </c>
      <c r="B6491" s="11" t="e">
        <f>VLOOKUP(C6491,'Summation Index'!$A$2:$B$9956,2,FALSE)</f>
        <v>#N/A</v>
      </c>
      <c r="O6491" s="48"/>
      <c r="P6491" s="48"/>
    </row>
    <row r="6492" spans="1:16">
      <c r="A6492" s="11" t="e">
        <f t="shared" si="101"/>
        <v>#N/A</v>
      </c>
      <c r="B6492" s="11" t="e">
        <f>VLOOKUP(C6492,'Summation Index'!$A$2:$B$9956,2,FALSE)</f>
        <v>#N/A</v>
      </c>
      <c r="O6492" s="48"/>
      <c r="P6492" s="48"/>
    </row>
    <row r="6493" spans="1:16">
      <c r="A6493" s="11" t="e">
        <f t="shared" si="101"/>
        <v>#N/A</v>
      </c>
      <c r="B6493" s="11" t="e">
        <f>VLOOKUP(C6493,'Summation Index'!$A$2:$B$9956,2,FALSE)</f>
        <v>#N/A</v>
      </c>
      <c r="O6493" s="48"/>
      <c r="P6493" s="48"/>
    </row>
    <row r="6494" spans="1:16">
      <c r="A6494" s="11" t="e">
        <f t="shared" si="101"/>
        <v>#N/A</v>
      </c>
      <c r="B6494" s="11" t="e">
        <f>VLOOKUP(C6494,'Summation Index'!$A$2:$B$9956,2,FALSE)</f>
        <v>#N/A</v>
      </c>
      <c r="O6494" s="48"/>
      <c r="P6494" s="48"/>
    </row>
    <row r="6495" spans="1:16">
      <c r="A6495" s="11" t="e">
        <f t="shared" si="101"/>
        <v>#N/A</v>
      </c>
      <c r="B6495" s="11" t="e">
        <f>VLOOKUP(C6495,'Summation Index'!$A$2:$B$9956,2,FALSE)</f>
        <v>#N/A</v>
      </c>
      <c r="O6495" s="48"/>
      <c r="P6495" s="48"/>
    </row>
    <row r="6496" spans="1:16">
      <c r="A6496" s="11" t="e">
        <f t="shared" si="101"/>
        <v>#N/A</v>
      </c>
      <c r="B6496" s="11" t="e">
        <f>VLOOKUP(C6496,'Summation Index'!$A$2:$B$9956,2,FALSE)</f>
        <v>#N/A</v>
      </c>
      <c r="O6496" s="48"/>
      <c r="P6496" s="48"/>
    </row>
    <row r="6497" spans="1:16">
      <c r="A6497" s="11" t="e">
        <f t="shared" si="101"/>
        <v>#N/A</v>
      </c>
      <c r="B6497" s="11" t="e">
        <f>VLOOKUP(C6497,'Summation Index'!$A$2:$B$9956,2,FALSE)</f>
        <v>#N/A</v>
      </c>
      <c r="O6497" s="48"/>
      <c r="P6497" s="48"/>
    </row>
    <row r="6498" spans="1:16">
      <c r="A6498" s="11" t="e">
        <f t="shared" si="101"/>
        <v>#N/A</v>
      </c>
      <c r="B6498" s="11" t="e">
        <f>VLOOKUP(C6498,'Summation Index'!$A$2:$B$9956,2,FALSE)</f>
        <v>#N/A</v>
      </c>
      <c r="O6498" s="48"/>
      <c r="P6498" s="48"/>
    </row>
    <row r="6499" spans="1:16">
      <c r="A6499" s="11" t="e">
        <f t="shared" si="101"/>
        <v>#N/A</v>
      </c>
      <c r="B6499" s="11" t="e">
        <f>VLOOKUP(C6499,'Summation Index'!$A$2:$B$9956,2,FALSE)</f>
        <v>#N/A</v>
      </c>
      <c r="O6499" s="48"/>
      <c r="P6499" s="48"/>
    </row>
    <row r="6500" spans="1:16">
      <c r="A6500" s="11" t="e">
        <f t="shared" si="101"/>
        <v>#N/A</v>
      </c>
      <c r="B6500" s="11" t="e">
        <f>VLOOKUP(C6500,'Summation Index'!$A$2:$B$9956,2,FALSE)</f>
        <v>#N/A</v>
      </c>
      <c r="O6500" s="48"/>
      <c r="P6500" s="48"/>
    </row>
    <row r="6501" spans="1:16">
      <c r="A6501" s="11" t="e">
        <f t="shared" si="101"/>
        <v>#N/A</v>
      </c>
      <c r="B6501" s="11" t="e">
        <f>VLOOKUP(C6501,'Summation Index'!$A$2:$B$9956,2,FALSE)</f>
        <v>#N/A</v>
      </c>
      <c r="O6501" s="48"/>
      <c r="P6501" s="48"/>
    </row>
    <row r="6502" spans="1:16">
      <c r="A6502" s="11" t="e">
        <f t="shared" si="101"/>
        <v>#N/A</v>
      </c>
      <c r="B6502" s="11" t="e">
        <f>VLOOKUP(C6502,'Summation Index'!$A$2:$B$9956,2,FALSE)</f>
        <v>#N/A</v>
      </c>
      <c r="O6502" s="48"/>
      <c r="P6502" s="48"/>
    </row>
    <row r="6503" spans="1:16">
      <c r="A6503" s="11" t="e">
        <f t="shared" si="101"/>
        <v>#N/A</v>
      </c>
      <c r="B6503" s="11" t="e">
        <f>VLOOKUP(C6503,'Summation Index'!$A$2:$B$9956,2,FALSE)</f>
        <v>#N/A</v>
      </c>
      <c r="O6503" s="48"/>
      <c r="P6503" s="48"/>
    </row>
    <row r="6504" spans="1:16">
      <c r="A6504" s="11" t="e">
        <f t="shared" si="101"/>
        <v>#N/A</v>
      </c>
      <c r="B6504" s="11" t="e">
        <f>VLOOKUP(C6504,'Summation Index'!$A$2:$B$9956,2,FALSE)</f>
        <v>#N/A</v>
      </c>
      <c r="O6504" s="48"/>
      <c r="P6504" s="48"/>
    </row>
    <row r="6505" spans="1:16">
      <c r="A6505" s="11" t="e">
        <f t="shared" si="101"/>
        <v>#N/A</v>
      </c>
      <c r="B6505" s="11" t="e">
        <f>VLOOKUP(C6505,'Summation Index'!$A$2:$B$9956,2,FALSE)</f>
        <v>#N/A</v>
      </c>
      <c r="O6505" s="48"/>
      <c r="P6505" s="48"/>
    </row>
    <row r="6506" spans="1:16">
      <c r="A6506" s="11" t="e">
        <f t="shared" si="101"/>
        <v>#N/A</v>
      </c>
      <c r="B6506" s="11" t="e">
        <f>VLOOKUP(C6506,'Summation Index'!$A$2:$B$9956,2,FALSE)</f>
        <v>#N/A</v>
      </c>
      <c r="O6506" s="48"/>
      <c r="P6506" s="48"/>
    </row>
    <row r="6507" spans="1:16">
      <c r="A6507" s="11" t="e">
        <f t="shared" si="101"/>
        <v>#N/A</v>
      </c>
      <c r="B6507" s="11" t="e">
        <f>VLOOKUP(C6507,'Summation Index'!$A$2:$B$9956,2,FALSE)</f>
        <v>#N/A</v>
      </c>
      <c r="O6507" s="48"/>
      <c r="P6507" s="48"/>
    </row>
    <row r="6508" spans="1:16">
      <c r="A6508" s="11" t="e">
        <f t="shared" si="101"/>
        <v>#N/A</v>
      </c>
      <c r="B6508" s="11" t="e">
        <f>VLOOKUP(C6508,'Summation Index'!$A$2:$B$9956,2,FALSE)</f>
        <v>#N/A</v>
      </c>
      <c r="O6508" s="48"/>
      <c r="P6508" s="48"/>
    </row>
    <row r="6509" spans="1:16">
      <c r="A6509" s="11" t="e">
        <f t="shared" si="101"/>
        <v>#N/A</v>
      </c>
      <c r="B6509" s="11" t="e">
        <f>VLOOKUP(C6509,'Summation Index'!$A$2:$B$9956,2,FALSE)</f>
        <v>#N/A</v>
      </c>
      <c r="O6509" s="48"/>
      <c r="P6509" s="48"/>
    </row>
    <row r="6510" spans="1:16">
      <c r="A6510" s="11" t="e">
        <f t="shared" si="101"/>
        <v>#N/A</v>
      </c>
      <c r="B6510" s="11" t="e">
        <f>VLOOKUP(C6510,'Summation Index'!$A$2:$B$9956,2,FALSE)</f>
        <v>#N/A</v>
      </c>
      <c r="O6510" s="48"/>
      <c r="P6510" s="48"/>
    </row>
    <row r="6511" spans="1:16">
      <c r="A6511" s="11" t="e">
        <f t="shared" si="101"/>
        <v>#N/A</v>
      </c>
      <c r="B6511" s="11" t="e">
        <f>VLOOKUP(C6511,'Summation Index'!$A$2:$B$9956,2,FALSE)</f>
        <v>#N/A</v>
      </c>
      <c r="O6511" s="48"/>
      <c r="P6511" s="48"/>
    </row>
    <row r="6512" spans="1:16">
      <c r="A6512" s="11" t="e">
        <f t="shared" si="101"/>
        <v>#N/A</v>
      </c>
      <c r="B6512" s="11" t="e">
        <f>VLOOKUP(C6512,'Summation Index'!$A$2:$B$9956,2,FALSE)</f>
        <v>#N/A</v>
      </c>
      <c r="O6512" s="48"/>
      <c r="P6512" s="48"/>
    </row>
    <row r="6513" spans="1:16">
      <c r="A6513" s="11" t="e">
        <f t="shared" si="101"/>
        <v>#N/A</v>
      </c>
      <c r="B6513" s="11" t="e">
        <f>VLOOKUP(C6513,'Summation Index'!$A$2:$B$9956,2,FALSE)</f>
        <v>#N/A</v>
      </c>
      <c r="O6513" s="48"/>
      <c r="P6513" s="48"/>
    </row>
    <row r="6514" spans="1:16">
      <c r="A6514" s="11" t="e">
        <f t="shared" si="101"/>
        <v>#N/A</v>
      </c>
      <c r="B6514" s="11" t="e">
        <f>VLOOKUP(C6514,'Summation Index'!$A$2:$B$9956,2,FALSE)</f>
        <v>#N/A</v>
      </c>
      <c r="O6514" s="48"/>
      <c r="P6514" s="48"/>
    </row>
    <row r="6515" spans="1:16">
      <c r="A6515" s="11" t="e">
        <f t="shared" si="101"/>
        <v>#N/A</v>
      </c>
      <c r="B6515" s="11" t="e">
        <f>VLOOKUP(C6515,'Summation Index'!$A$2:$B$9956,2,FALSE)</f>
        <v>#N/A</v>
      </c>
      <c r="O6515" s="48"/>
      <c r="P6515" s="48"/>
    </row>
    <row r="6516" spans="1:16">
      <c r="A6516" s="11" t="e">
        <f t="shared" si="101"/>
        <v>#N/A</v>
      </c>
      <c r="B6516" s="11" t="e">
        <f>VLOOKUP(C6516,'Summation Index'!$A$2:$B$9956,2,FALSE)</f>
        <v>#N/A</v>
      </c>
      <c r="O6516" s="48"/>
      <c r="P6516" s="48"/>
    </row>
    <row r="6517" spans="1:16">
      <c r="A6517" s="11" t="e">
        <f t="shared" si="101"/>
        <v>#N/A</v>
      </c>
      <c r="B6517" s="11" t="e">
        <f>VLOOKUP(C6517,'Summation Index'!$A$2:$B$9956,2,FALSE)</f>
        <v>#N/A</v>
      </c>
      <c r="O6517" s="48"/>
      <c r="P6517" s="48"/>
    </row>
    <row r="6518" spans="1:16">
      <c r="A6518" s="11" t="e">
        <f t="shared" si="101"/>
        <v>#N/A</v>
      </c>
      <c r="B6518" s="11" t="e">
        <f>VLOOKUP(C6518,'Summation Index'!$A$2:$B$9956,2,FALSE)</f>
        <v>#N/A</v>
      </c>
      <c r="O6518" s="48"/>
      <c r="P6518" s="48"/>
    </row>
    <row r="6519" spans="1:16">
      <c r="A6519" s="11" t="e">
        <f t="shared" si="101"/>
        <v>#N/A</v>
      </c>
      <c r="B6519" s="11" t="e">
        <f>VLOOKUP(C6519,'Summation Index'!$A$2:$B$9956,2,FALSE)</f>
        <v>#N/A</v>
      </c>
      <c r="O6519" s="48"/>
      <c r="P6519" s="48"/>
    </row>
    <row r="6520" spans="1:16">
      <c r="A6520" s="11" t="e">
        <f t="shared" si="101"/>
        <v>#N/A</v>
      </c>
      <c r="B6520" s="11" t="e">
        <f>VLOOKUP(C6520,'Summation Index'!$A$2:$B$9956,2,FALSE)</f>
        <v>#N/A</v>
      </c>
      <c r="O6520" s="48"/>
      <c r="P6520" s="48"/>
    </row>
    <row r="6521" spans="1:16">
      <c r="A6521" s="11" t="e">
        <f t="shared" si="101"/>
        <v>#N/A</v>
      </c>
      <c r="B6521" s="11" t="e">
        <f>VLOOKUP(C6521,'Summation Index'!$A$2:$B$9956,2,FALSE)</f>
        <v>#N/A</v>
      </c>
      <c r="O6521" s="48"/>
      <c r="P6521" s="48"/>
    </row>
    <row r="6522" spans="1:16">
      <c r="A6522" s="11" t="e">
        <f t="shared" si="101"/>
        <v>#N/A</v>
      </c>
      <c r="B6522" s="11" t="e">
        <f>VLOOKUP(C6522,'Summation Index'!$A$2:$B$9956,2,FALSE)</f>
        <v>#N/A</v>
      </c>
      <c r="O6522" s="48"/>
      <c r="P6522" s="48"/>
    </row>
    <row r="6523" spans="1:16">
      <c r="A6523" s="11" t="e">
        <f t="shared" si="101"/>
        <v>#N/A</v>
      </c>
      <c r="B6523" s="11" t="e">
        <f>VLOOKUP(C6523,'Summation Index'!$A$2:$B$9956,2,FALSE)</f>
        <v>#N/A</v>
      </c>
      <c r="O6523" s="48"/>
      <c r="P6523" s="48"/>
    </row>
    <row r="6524" spans="1:16">
      <c r="A6524" s="11" t="e">
        <f t="shared" si="101"/>
        <v>#N/A</v>
      </c>
      <c r="B6524" s="11" t="e">
        <f>VLOOKUP(C6524,'Summation Index'!$A$2:$B$9956,2,FALSE)</f>
        <v>#N/A</v>
      </c>
      <c r="O6524" s="48"/>
      <c r="P6524" s="48"/>
    </row>
    <row r="6525" spans="1:16">
      <c r="A6525" s="11" t="e">
        <f t="shared" si="101"/>
        <v>#N/A</v>
      </c>
      <c r="B6525" s="11" t="e">
        <f>VLOOKUP(C6525,'Summation Index'!$A$2:$B$9956,2,FALSE)</f>
        <v>#N/A</v>
      </c>
      <c r="O6525" s="48"/>
      <c r="P6525" s="48"/>
    </row>
    <row r="6526" spans="1:16">
      <c r="A6526" s="11" t="e">
        <f t="shared" si="101"/>
        <v>#N/A</v>
      </c>
      <c r="B6526" s="11" t="e">
        <f>VLOOKUP(C6526,'Summation Index'!$A$2:$B$9956,2,FALSE)</f>
        <v>#N/A</v>
      </c>
      <c r="O6526" s="48"/>
      <c r="P6526" s="48"/>
    </row>
    <row r="6527" spans="1:16">
      <c r="A6527" s="11" t="e">
        <f t="shared" si="101"/>
        <v>#N/A</v>
      </c>
      <c r="B6527" s="11" t="e">
        <f>VLOOKUP(C6527,'Summation Index'!$A$2:$B$9956,2,FALSE)</f>
        <v>#N/A</v>
      </c>
      <c r="O6527" s="48"/>
      <c r="P6527" s="48"/>
    </row>
    <row r="6528" spans="1:16">
      <c r="A6528" s="11" t="e">
        <f t="shared" si="101"/>
        <v>#N/A</v>
      </c>
      <c r="B6528" s="11" t="e">
        <f>VLOOKUP(C6528,'Summation Index'!$A$2:$B$9956,2,FALSE)</f>
        <v>#N/A</v>
      </c>
      <c r="O6528" s="48"/>
      <c r="P6528" s="48"/>
    </row>
    <row r="6529" spans="1:16">
      <c r="A6529" s="11" t="e">
        <f t="shared" si="101"/>
        <v>#N/A</v>
      </c>
      <c r="B6529" s="11" t="e">
        <f>VLOOKUP(C6529,'Summation Index'!$A$2:$B$9956,2,FALSE)</f>
        <v>#N/A</v>
      </c>
      <c r="O6529" s="48"/>
      <c r="P6529" s="48"/>
    </row>
    <row r="6530" spans="1:16">
      <c r="A6530" s="11" t="e">
        <f t="shared" si="101"/>
        <v>#N/A</v>
      </c>
      <c r="B6530" s="11" t="e">
        <f>VLOOKUP(C6530,'Summation Index'!$A$2:$B$9956,2,FALSE)</f>
        <v>#N/A</v>
      </c>
      <c r="O6530" s="48"/>
      <c r="P6530" s="48"/>
    </row>
    <row r="6531" spans="1:16">
      <c r="A6531" s="11" t="e">
        <f t="shared" si="101"/>
        <v>#N/A</v>
      </c>
      <c r="B6531" s="11" t="e">
        <f>VLOOKUP(C6531,'Summation Index'!$A$2:$B$9956,2,FALSE)</f>
        <v>#N/A</v>
      </c>
      <c r="O6531" s="48"/>
      <c r="P6531" s="48"/>
    </row>
    <row r="6532" spans="1:16">
      <c r="A6532" s="11" t="e">
        <f t="shared" si="101"/>
        <v>#N/A</v>
      </c>
      <c r="B6532" s="11" t="e">
        <f>VLOOKUP(C6532,'Summation Index'!$A$2:$B$9956,2,FALSE)</f>
        <v>#N/A</v>
      </c>
      <c r="O6532" s="48"/>
      <c r="P6532" s="48"/>
    </row>
    <row r="6533" spans="1:16">
      <c r="A6533" s="11" t="e">
        <f t="shared" si="101"/>
        <v>#N/A</v>
      </c>
      <c r="B6533" s="11" t="e">
        <f>VLOOKUP(C6533,'Summation Index'!$A$2:$B$9956,2,FALSE)</f>
        <v>#N/A</v>
      </c>
      <c r="O6533" s="48"/>
      <c r="P6533" s="48"/>
    </row>
    <row r="6534" spans="1:16">
      <c r="A6534" s="11" t="e">
        <f t="shared" si="101"/>
        <v>#N/A</v>
      </c>
      <c r="B6534" s="11" t="e">
        <f>VLOOKUP(C6534,'Summation Index'!$A$2:$B$9956,2,FALSE)</f>
        <v>#N/A</v>
      </c>
      <c r="O6534" s="48"/>
      <c r="P6534" s="48"/>
    </row>
    <row r="6535" spans="1:16">
      <c r="A6535" s="11" t="e">
        <f t="shared" si="101"/>
        <v>#N/A</v>
      </c>
      <c r="B6535" s="11" t="e">
        <f>VLOOKUP(C6535,'Summation Index'!$A$2:$B$9956,2,FALSE)</f>
        <v>#N/A</v>
      </c>
      <c r="O6535" s="48"/>
      <c r="P6535" s="48"/>
    </row>
    <row r="6536" spans="1:16">
      <c r="A6536" s="11" t="e">
        <f t="shared" si="101"/>
        <v>#N/A</v>
      </c>
      <c r="B6536" s="11" t="e">
        <f>VLOOKUP(C6536,'Summation Index'!$A$2:$B$9956,2,FALSE)</f>
        <v>#N/A</v>
      </c>
      <c r="O6536" s="48"/>
      <c r="P6536" s="48"/>
    </row>
    <row r="6537" spans="1:16">
      <c r="A6537" s="11" t="e">
        <f t="shared" si="101"/>
        <v>#N/A</v>
      </c>
      <c r="B6537" s="11" t="e">
        <f>VLOOKUP(C6537,'Summation Index'!$A$2:$B$9956,2,FALSE)</f>
        <v>#N/A</v>
      </c>
      <c r="O6537" s="48"/>
      <c r="P6537" s="48"/>
    </row>
    <row r="6538" spans="1:16">
      <c r="A6538" s="11" t="e">
        <f t="shared" si="101"/>
        <v>#N/A</v>
      </c>
      <c r="B6538" s="11" t="e">
        <f>VLOOKUP(C6538,'Summation Index'!$A$2:$B$9956,2,FALSE)</f>
        <v>#N/A</v>
      </c>
      <c r="O6538" s="48"/>
      <c r="P6538" s="48"/>
    </row>
    <row r="6539" spans="1:16">
      <c r="A6539" s="11" t="e">
        <f t="shared" si="101"/>
        <v>#N/A</v>
      </c>
      <c r="B6539" s="11" t="e">
        <f>VLOOKUP(C6539,'Summation Index'!$A$2:$B$9956,2,FALSE)</f>
        <v>#N/A</v>
      </c>
      <c r="O6539" s="48"/>
      <c r="P6539" s="48"/>
    </row>
    <row r="6540" spans="1:16">
      <c r="A6540" s="11" t="e">
        <f t="shared" si="101"/>
        <v>#N/A</v>
      </c>
      <c r="B6540" s="11" t="e">
        <f>VLOOKUP(C6540,'Summation Index'!$A$2:$B$9956,2,FALSE)</f>
        <v>#N/A</v>
      </c>
      <c r="O6540" s="48"/>
      <c r="P6540" s="48"/>
    </row>
    <row r="6541" spans="1:16">
      <c r="A6541" s="11" t="e">
        <f t="shared" si="101"/>
        <v>#N/A</v>
      </c>
      <c r="B6541" s="11" t="e">
        <f>VLOOKUP(C6541,'Summation Index'!$A$2:$B$9956,2,FALSE)</f>
        <v>#N/A</v>
      </c>
      <c r="O6541" s="48"/>
      <c r="P6541" s="48"/>
    </row>
    <row r="6542" spans="1:16">
      <c r="A6542" s="11" t="e">
        <f t="shared" si="101"/>
        <v>#N/A</v>
      </c>
      <c r="B6542" s="11" t="e">
        <f>VLOOKUP(C6542,'Summation Index'!$A$2:$B$9956,2,FALSE)</f>
        <v>#N/A</v>
      </c>
      <c r="O6542" s="48"/>
      <c r="P6542" s="48"/>
    </row>
    <row r="6543" spans="1:16">
      <c r="A6543" s="11" t="e">
        <f t="shared" ref="A6543:A6606" si="102">B6543&amp;"&amp;"&amp;F6543</f>
        <v>#N/A</v>
      </c>
      <c r="B6543" s="11" t="e">
        <f>VLOOKUP(C6543,'Summation Index'!$A$2:$B$9956,2,FALSE)</f>
        <v>#N/A</v>
      </c>
      <c r="O6543" s="48"/>
      <c r="P6543" s="48"/>
    </row>
    <row r="6544" spans="1:16">
      <c r="A6544" s="11" t="e">
        <f t="shared" si="102"/>
        <v>#N/A</v>
      </c>
      <c r="B6544" s="11" t="e">
        <f>VLOOKUP(C6544,'Summation Index'!$A$2:$B$9956,2,FALSE)</f>
        <v>#N/A</v>
      </c>
      <c r="O6544" s="48"/>
      <c r="P6544" s="48"/>
    </row>
    <row r="6545" spans="1:16">
      <c r="A6545" s="11" t="e">
        <f t="shared" si="102"/>
        <v>#N/A</v>
      </c>
      <c r="B6545" s="11" t="e">
        <f>VLOOKUP(C6545,'Summation Index'!$A$2:$B$9956,2,FALSE)</f>
        <v>#N/A</v>
      </c>
      <c r="O6545" s="48"/>
      <c r="P6545" s="48"/>
    </row>
    <row r="6546" spans="1:16">
      <c r="A6546" s="11" t="e">
        <f t="shared" si="102"/>
        <v>#N/A</v>
      </c>
      <c r="B6546" s="11" t="e">
        <f>VLOOKUP(C6546,'Summation Index'!$A$2:$B$9956,2,FALSE)</f>
        <v>#N/A</v>
      </c>
      <c r="O6546" s="48"/>
      <c r="P6546" s="48"/>
    </row>
    <row r="6547" spans="1:16">
      <c r="A6547" s="11" t="e">
        <f t="shared" si="102"/>
        <v>#N/A</v>
      </c>
      <c r="B6547" s="11" t="e">
        <f>VLOOKUP(C6547,'Summation Index'!$A$2:$B$9956,2,FALSE)</f>
        <v>#N/A</v>
      </c>
      <c r="O6547" s="48"/>
      <c r="P6547" s="48"/>
    </row>
    <row r="6548" spans="1:16">
      <c r="A6548" s="11" t="e">
        <f t="shared" si="102"/>
        <v>#N/A</v>
      </c>
      <c r="B6548" s="11" t="e">
        <f>VLOOKUP(C6548,'Summation Index'!$A$2:$B$9956,2,FALSE)</f>
        <v>#N/A</v>
      </c>
      <c r="O6548" s="48"/>
      <c r="P6548" s="48"/>
    </row>
    <row r="6549" spans="1:16">
      <c r="A6549" s="11" t="e">
        <f t="shared" si="102"/>
        <v>#N/A</v>
      </c>
      <c r="B6549" s="11" t="e">
        <f>VLOOKUP(C6549,'Summation Index'!$A$2:$B$9956,2,FALSE)</f>
        <v>#N/A</v>
      </c>
      <c r="O6549" s="48"/>
      <c r="P6549" s="48"/>
    </row>
    <row r="6550" spans="1:16">
      <c r="A6550" s="11" t="e">
        <f t="shared" si="102"/>
        <v>#N/A</v>
      </c>
      <c r="B6550" s="11" t="e">
        <f>VLOOKUP(C6550,'Summation Index'!$A$2:$B$9956,2,FALSE)</f>
        <v>#N/A</v>
      </c>
      <c r="O6550" s="48"/>
      <c r="P6550" s="48"/>
    </row>
    <row r="6551" spans="1:16">
      <c r="A6551" s="11" t="e">
        <f t="shared" si="102"/>
        <v>#N/A</v>
      </c>
      <c r="B6551" s="11" t="e">
        <f>VLOOKUP(C6551,'Summation Index'!$A$2:$B$9956,2,FALSE)</f>
        <v>#N/A</v>
      </c>
      <c r="O6551" s="48"/>
      <c r="P6551" s="48"/>
    </row>
    <row r="6552" spans="1:16">
      <c r="A6552" s="11" t="e">
        <f t="shared" si="102"/>
        <v>#N/A</v>
      </c>
      <c r="B6552" s="11" t="e">
        <f>VLOOKUP(C6552,'Summation Index'!$A$2:$B$9956,2,FALSE)</f>
        <v>#N/A</v>
      </c>
      <c r="O6552" s="48"/>
      <c r="P6552" s="48"/>
    </row>
    <row r="6553" spans="1:16">
      <c r="A6553" s="11" t="e">
        <f t="shared" si="102"/>
        <v>#N/A</v>
      </c>
      <c r="B6553" s="11" t="e">
        <f>VLOOKUP(C6553,'Summation Index'!$A$2:$B$9956,2,FALSE)</f>
        <v>#N/A</v>
      </c>
      <c r="O6553" s="48"/>
      <c r="P6553" s="48"/>
    </row>
    <row r="6554" spans="1:16">
      <c r="A6554" s="11" t="e">
        <f t="shared" si="102"/>
        <v>#N/A</v>
      </c>
      <c r="B6554" s="11" t="e">
        <f>VLOOKUP(C6554,'Summation Index'!$A$2:$B$9956,2,FALSE)</f>
        <v>#N/A</v>
      </c>
      <c r="O6554" s="48"/>
      <c r="P6554" s="48"/>
    </row>
    <row r="6555" spans="1:16">
      <c r="A6555" s="11" t="e">
        <f t="shared" si="102"/>
        <v>#N/A</v>
      </c>
      <c r="B6555" s="11" t="e">
        <f>VLOOKUP(C6555,'Summation Index'!$A$2:$B$9956,2,FALSE)</f>
        <v>#N/A</v>
      </c>
      <c r="O6555" s="48"/>
      <c r="P6555" s="48"/>
    </row>
    <row r="6556" spans="1:16">
      <c r="A6556" s="11" t="e">
        <f t="shared" si="102"/>
        <v>#N/A</v>
      </c>
      <c r="B6556" s="11" t="e">
        <f>VLOOKUP(C6556,'Summation Index'!$A$2:$B$9956,2,FALSE)</f>
        <v>#N/A</v>
      </c>
      <c r="O6556" s="48"/>
      <c r="P6556" s="48"/>
    </row>
    <row r="6557" spans="1:16">
      <c r="A6557" s="11" t="e">
        <f t="shared" si="102"/>
        <v>#N/A</v>
      </c>
      <c r="B6557" s="11" t="e">
        <f>VLOOKUP(C6557,'Summation Index'!$A$2:$B$9956,2,FALSE)</f>
        <v>#N/A</v>
      </c>
      <c r="O6557" s="48"/>
      <c r="P6557" s="48"/>
    </row>
    <row r="6558" spans="1:16">
      <c r="A6558" s="11" t="e">
        <f t="shared" si="102"/>
        <v>#N/A</v>
      </c>
      <c r="B6558" s="11" t="e">
        <f>VLOOKUP(C6558,'Summation Index'!$A$2:$B$9956,2,FALSE)</f>
        <v>#N/A</v>
      </c>
      <c r="O6558" s="48"/>
      <c r="P6558" s="48"/>
    </row>
    <row r="6559" spans="1:16">
      <c r="A6559" s="11" t="e">
        <f t="shared" si="102"/>
        <v>#N/A</v>
      </c>
      <c r="B6559" s="11" t="e">
        <f>VLOOKUP(C6559,'Summation Index'!$A$2:$B$9956,2,FALSE)</f>
        <v>#N/A</v>
      </c>
      <c r="O6559" s="48"/>
      <c r="P6559" s="48"/>
    </row>
    <row r="6560" spans="1:16">
      <c r="A6560" s="11" t="e">
        <f t="shared" si="102"/>
        <v>#N/A</v>
      </c>
      <c r="B6560" s="11" t="e">
        <f>VLOOKUP(C6560,'Summation Index'!$A$2:$B$9956,2,FALSE)</f>
        <v>#N/A</v>
      </c>
      <c r="O6560" s="48"/>
      <c r="P6560" s="48"/>
    </row>
    <row r="6561" spans="1:16">
      <c r="A6561" s="11" t="e">
        <f t="shared" si="102"/>
        <v>#N/A</v>
      </c>
      <c r="B6561" s="11" t="e">
        <f>VLOOKUP(C6561,'Summation Index'!$A$2:$B$9956,2,FALSE)</f>
        <v>#N/A</v>
      </c>
      <c r="O6561" s="48"/>
      <c r="P6561" s="48"/>
    </row>
    <row r="6562" spans="1:16">
      <c r="A6562" s="11" t="e">
        <f t="shared" si="102"/>
        <v>#N/A</v>
      </c>
      <c r="B6562" s="11" t="e">
        <f>VLOOKUP(C6562,'Summation Index'!$A$2:$B$9956,2,FALSE)</f>
        <v>#N/A</v>
      </c>
      <c r="O6562" s="48"/>
      <c r="P6562" s="48"/>
    </row>
    <row r="6563" spans="1:16">
      <c r="A6563" s="11" t="e">
        <f t="shared" si="102"/>
        <v>#N/A</v>
      </c>
      <c r="B6563" s="11" t="e">
        <f>VLOOKUP(C6563,'Summation Index'!$A$2:$B$9956,2,FALSE)</f>
        <v>#N/A</v>
      </c>
      <c r="O6563" s="48"/>
      <c r="P6563" s="48"/>
    </row>
    <row r="6564" spans="1:16">
      <c r="A6564" s="11" t="e">
        <f t="shared" si="102"/>
        <v>#N/A</v>
      </c>
      <c r="B6564" s="11" t="e">
        <f>VLOOKUP(C6564,'Summation Index'!$A$2:$B$9956,2,FALSE)</f>
        <v>#N/A</v>
      </c>
      <c r="O6564" s="48"/>
      <c r="P6564" s="48"/>
    </row>
    <row r="6565" spans="1:16">
      <c r="A6565" s="11" t="e">
        <f t="shared" si="102"/>
        <v>#N/A</v>
      </c>
      <c r="B6565" s="11" t="e">
        <f>VLOOKUP(C6565,'Summation Index'!$A$2:$B$9956,2,FALSE)</f>
        <v>#N/A</v>
      </c>
      <c r="O6565" s="48"/>
      <c r="P6565" s="48"/>
    </row>
    <row r="6566" spans="1:16">
      <c r="A6566" s="11" t="e">
        <f t="shared" si="102"/>
        <v>#N/A</v>
      </c>
      <c r="B6566" s="11" t="e">
        <f>VLOOKUP(C6566,'Summation Index'!$A$2:$B$9956,2,FALSE)</f>
        <v>#N/A</v>
      </c>
      <c r="O6566" s="48"/>
      <c r="P6566" s="48"/>
    </row>
    <row r="6567" spans="1:16">
      <c r="A6567" s="11" t="e">
        <f t="shared" si="102"/>
        <v>#N/A</v>
      </c>
      <c r="B6567" s="11" t="e">
        <f>VLOOKUP(C6567,'Summation Index'!$A$2:$B$9956,2,FALSE)</f>
        <v>#N/A</v>
      </c>
      <c r="O6567" s="48"/>
      <c r="P6567" s="48"/>
    </row>
    <row r="6568" spans="1:16">
      <c r="A6568" s="11" t="e">
        <f t="shared" si="102"/>
        <v>#N/A</v>
      </c>
      <c r="B6568" s="11" t="e">
        <f>VLOOKUP(C6568,'Summation Index'!$A$2:$B$9956,2,FALSE)</f>
        <v>#N/A</v>
      </c>
      <c r="O6568" s="48"/>
      <c r="P6568" s="48"/>
    </row>
    <row r="6569" spans="1:16">
      <c r="A6569" s="11" t="e">
        <f t="shared" si="102"/>
        <v>#N/A</v>
      </c>
      <c r="B6569" s="11" t="e">
        <f>VLOOKUP(C6569,'Summation Index'!$A$2:$B$9956,2,FALSE)</f>
        <v>#N/A</v>
      </c>
      <c r="O6569" s="48"/>
      <c r="P6569" s="48"/>
    </row>
    <row r="6570" spans="1:16">
      <c r="A6570" s="11" t="e">
        <f t="shared" si="102"/>
        <v>#N/A</v>
      </c>
      <c r="B6570" s="11" t="e">
        <f>VLOOKUP(C6570,'Summation Index'!$A$2:$B$9956,2,FALSE)</f>
        <v>#N/A</v>
      </c>
      <c r="O6570" s="48"/>
      <c r="P6570" s="48"/>
    </row>
    <row r="6571" spans="1:16">
      <c r="A6571" s="11" t="e">
        <f t="shared" si="102"/>
        <v>#N/A</v>
      </c>
      <c r="B6571" s="11" t="e">
        <f>VLOOKUP(C6571,'Summation Index'!$A$2:$B$9956,2,FALSE)</f>
        <v>#N/A</v>
      </c>
      <c r="O6571" s="48"/>
      <c r="P6571" s="48"/>
    </row>
    <row r="6572" spans="1:16">
      <c r="A6572" s="11" t="e">
        <f t="shared" si="102"/>
        <v>#N/A</v>
      </c>
      <c r="B6572" s="11" t="e">
        <f>VLOOKUP(C6572,'Summation Index'!$A$2:$B$9956,2,FALSE)</f>
        <v>#N/A</v>
      </c>
      <c r="O6572" s="48"/>
      <c r="P6572" s="48"/>
    </row>
    <row r="6573" spans="1:16">
      <c r="A6573" s="11" t="e">
        <f t="shared" si="102"/>
        <v>#N/A</v>
      </c>
      <c r="B6573" s="11" t="e">
        <f>VLOOKUP(C6573,'Summation Index'!$A$2:$B$9956,2,FALSE)</f>
        <v>#N/A</v>
      </c>
      <c r="O6573" s="48"/>
      <c r="P6573" s="48"/>
    </row>
    <row r="6574" spans="1:16">
      <c r="A6574" s="11" t="e">
        <f t="shared" si="102"/>
        <v>#N/A</v>
      </c>
      <c r="B6574" s="11" t="e">
        <f>VLOOKUP(C6574,'Summation Index'!$A$2:$B$9956,2,FALSE)</f>
        <v>#N/A</v>
      </c>
      <c r="O6574" s="48"/>
      <c r="P6574" s="48"/>
    </row>
    <row r="6575" spans="1:16">
      <c r="A6575" s="11" t="e">
        <f t="shared" si="102"/>
        <v>#N/A</v>
      </c>
      <c r="B6575" s="11" t="e">
        <f>VLOOKUP(C6575,'Summation Index'!$A$2:$B$9956,2,FALSE)</f>
        <v>#N/A</v>
      </c>
      <c r="O6575" s="48"/>
      <c r="P6575" s="48"/>
    </row>
    <row r="6576" spans="1:16">
      <c r="A6576" s="11" t="e">
        <f t="shared" si="102"/>
        <v>#N/A</v>
      </c>
      <c r="B6576" s="11" t="e">
        <f>VLOOKUP(C6576,'Summation Index'!$A$2:$B$9956,2,FALSE)</f>
        <v>#N/A</v>
      </c>
      <c r="O6576" s="48"/>
      <c r="P6576" s="48"/>
    </row>
    <row r="6577" spans="1:16">
      <c r="A6577" s="11" t="e">
        <f t="shared" si="102"/>
        <v>#N/A</v>
      </c>
      <c r="B6577" s="11" t="e">
        <f>VLOOKUP(C6577,'Summation Index'!$A$2:$B$9956,2,FALSE)</f>
        <v>#N/A</v>
      </c>
      <c r="O6577" s="48"/>
      <c r="P6577" s="48"/>
    </row>
    <row r="6578" spans="1:16">
      <c r="A6578" s="11" t="e">
        <f t="shared" si="102"/>
        <v>#N/A</v>
      </c>
      <c r="B6578" s="11" t="e">
        <f>VLOOKUP(C6578,'Summation Index'!$A$2:$B$9956,2,FALSE)</f>
        <v>#N/A</v>
      </c>
      <c r="O6578" s="48"/>
      <c r="P6578" s="48"/>
    </row>
    <row r="6579" spans="1:16">
      <c r="A6579" s="11" t="e">
        <f t="shared" si="102"/>
        <v>#N/A</v>
      </c>
      <c r="B6579" s="11" t="e">
        <f>VLOOKUP(C6579,'Summation Index'!$A$2:$B$9956,2,FALSE)</f>
        <v>#N/A</v>
      </c>
      <c r="O6579" s="48"/>
      <c r="P6579" s="48"/>
    </row>
    <row r="6580" spans="1:16">
      <c r="A6580" s="11" t="e">
        <f t="shared" si="102"/>
        <v>#N/A</v>
      </c>
      <c r="B6580" s="11" t="e">
        <f>VLOOKUP(C6580,'Summation Index'!$A$2:$B$9956,2,FALSE)</f>
        <v>#N/A</v>
      </c>
      <c r="O6580" s="48"/>
      <c r="P6580" s="48"/>
    </row>
    <row r="6581" spans="1:16">
      <c r="A6581" s="11" t="e">
        <f t="shared" si="102"/>
        <v>#N/A</v>
      </c>
      <c r="B6581" s="11" t="e">
        <f>VLOOKUP(C6581,'Summation Index'!$A$2:$B$9956,2,FALSE)</f>
        <v>#N/A</v>
      </c>
      <c r="O6581" s="48"/>
      <c r="P6581" s="48"/>
    </row>
    <row r="6582" spans="1:16">
      <c r="A6582" s="11" t="e">
        <f t="shared" si="102"/>
        <v>#N/A</v>
      </c>
      <c r="B6582" s="11" t="e">
        <f>VLOOKUP(C6582,'Summation Index'!$A$2:$B$9956,2,FALSE)</f>
        <v>#N/A</v>
      </c>
      <c r="O6582" s="48"/>
      <c r="P6582" s="48"/>
    </row>
    <row r="6583" spans="1:16">
      <c r="A6583" s="11" t="e">
        <f t="shared" si="102"/>
        <v>#N/A</v>
      </c>
      <c r="B6583" s="11" t="e">
        <f>VLOOKUP(C6583,'Summation Index'!$A$2:$B$9956,2,FALSE)</f>
        <v>#N/A</v>
      </c>
      <c r="O6583" s="48"/>
      <c r="P6583" s="48"/>
    </row>
    <row r="6584" spans="1:16">
      <c r="A6584" s="11" t="e">
        <f t="shared" si="102"/>
        <v>#N/A</v>
      </c>
      <c r="B6584" s="11" t="e">
        <f>VLOOKUP(C6584,'Summation Index'!$A$2:$B$9956,2,FALSE)</f>
        <v>#N/A</v>
      </c>
      <c r="O6584" s="48"/>
      <c r="P6584" s="48"/>
    </row>
    <row r="6585" spans="1:16">
      <c r="A6585" s="11" t="e">
        <f t="shared" si="102"/>
        <v>#N/A</v>
      </c>
      <c r="B6585" s="11" t="e">
        <f>VLOOKUP(C6585,'Summation Index'!$A$2:$B$9956,2,FALSE)</f>
        <v>#N/A</v>
      </c>
      <c r="O6585" s="48"/>
      <c r="P6585" s="48"/>
    </row>
    <row r="6586" spans="1:16">
      <c r="A6586" s="11" t="e">
        <f t="shared" si="102"/>
        <v>#N/A</v>
      </c>
      <c r="B6586" s="11" t="e">
        <f>VLOOKUP(C6586,'Summation Index'!$A$2:$B$9956,2,FALSE)</f>
        <v>#N/A</v>
      </c>
      <c r="O6586" s="48"/>
      <c r="P6586" s="48"/>
    </row>
    <row r="6587" spans="1:16">
      <c r="A6587" s="11" t="e">
        <f t="shared" si="102"/>
        <v>#N/A</v>
      </c>
      <c r="B6587" s="11" t="e">
        <f>VLOOKUP(C6587,'Summation Index'!$A$2:$B$9956,2,FALSE)</f>
        <v>#N/A</v>
      </c>
      <c r="O6587" s="48"/>
      <c r="P6587" s="48"/>
    </row>
    <row r="6588" spans="1:16">
      <c r="A6588" s="11" t="e">
        <f t="shared" si="102"/>
        <v>#N/A</v>
      </c>
      <c r="B6588" s="11" t="e">
        <f>VLOOKUP(C6588,'Summation Index'!$A$2:$B$9956,2,FALSE)</f>
        <v>#N/A</v>
      </c>
      <c r="O6588" s="48"/>
      <c r="P6588" s="48"/>
    </row>
    <row r="6589" spans="1:16">
      <c r="A6589" s="11" t="e">
        <f t="shared" si="102"/>
        <v>#N/A</v>
      </c>
      <c r="B6589" s="11" t="e">
        <f>VLOOKUP(C6589,'Summation Index'!$A$2:$B$9956,2,FALSE)</f>
        <v>#N/A</v>
      </c>
      <c r="O6589" s="48"/>
      <c r="P6589" s="48"/>
    </row>
    <row r="6590" spans="1:16">
      <c r="A6590" s="11" t="e">
        <f t="shared" si="102"/>
        <v>#N/A</v>
      </c>
      <c r="B6590" s="11" t="e">
        <f>VLOOKUP(C6590,'Summation Index'!$A$2:$B$9956,2,FALSE)</f>
        <v>#N/A</v>
      </c>
      <c r="O6590" s="48"/>
      <c r="P6590" s="48"/>
    </row>
    <row r="6591" spans="1:16">
      <c r="A6591" s="11" t="e">
        <f t="shared" si="102"/>
        <v>#N/A</v>
      </c>
      <c r="B6591" s="11" t="e">
        <f>VLOOKUP(C6591,'Summation Index'!$A$2:$B$9956,2,FALSE)</f>
        <v>#N/A</v>
      </c>
      <c r="O6591" s="48"/>
      <c r="P6591" s="48"/>
    </row>
    <row r="6592" spans="1:16">
      <c r="A6592" s="11" t="e">
        <f t="shared" si="102"/>
        <v>#N/A</v>
      </c>
      <c r="B6592" s="11" t="e">
        <f>VLOOKUP(C6592,'Summation Index'!$A$2:$B$9956,2,FALSE)</f>
        <v>#N/A</v>
      </c>
      <c r="O6592" s="48"/>
      <c r="P6592" s="48"/>
    </row>
    <row r="6593" spans="1:16">
      <c r="A6593" s="11" t="e">
        <f t="shared" si="102"/>
        <v>#N/A</v>
      </c>
      <c r="B6593" s="11" t="e">
        <f>VLOOKUP(C6593,'Summation Index'!$A$2:$B$9956,2,FALSE)</f>
        <v>#N/A</v>
      </c>
      <c r="O6593" s="48"/>
      <c r="P6593" s="48"/>
    </row>
    <row r="6594" spans="1:16">
      <c r="A6594" s="11" t="e">
        <f t="shared" si="102"/>
        <v>#N/A</v>
      </c>
      <c r="B6594" s="11" t="e">
        <f>VLOOKUP(C6594,'Summation Index'!$A$2:$B$9956,2,FALSE)</f>
        <v>#N/A</v>
      </c>
      <c r="O6594" s="48"/>
      <c r="P6594" s="48"/>
    </row>
    <row r="6595" spans="1:16">
      <c r="A6595" s="11" t="e">
        <f t="shared" si="102"/>
        <v>#N/A</v>
      </c>
      <c r="B6595" s="11" t="e">
        <f>VLOOKUP(C6595,'Summation Index'!$A$2:$B$9956,2,FALSE)</f>
        <v>#N/A</v>
      </c>
      <c r="O6595" s="48"/>
      <c r="P6595" s="48"/>
    </row>
    <row r="6596" spans="1:16">
      <c r="A6596" s="11" t="e">
        <f t="shared" si="102"/>
        <v>#N/A</v>
      </c>
      <c r="B6596" s="11" t="e">
        <f>VLOOKUP(C6596,'Summation Index'!$A$2:$B$9956,2,FALSE)</f>
        <v>#N/A</v>
      </c>
      <c r="O6596" s="48"/>
      <c r="P6596" s="48"/>
    </row>
    <row r="6597" spans="1:16">
      <c r="A6597" s="11" t="e">
        <f t="shared" si="102"/>
        <v>#N/A</v>
      </c>
      <c r="B6597" s="11" t="e">
        <f>VLOOKUP(C6597,'Summation Index'!$A$2:$B$9956,2,FALSE)</f>
        <v>#N/A</v>
      </c>
      <c r="O6597" s="48"/>
      <c r="P6597" s="48"/>
    </row>
    <row r="6598" spans="1:16">
      <c r="A6598" s="11" t="e">
        <f t="shared" si="102"/>
        <v>#N/A</v>
      </c>
      <c r="B6598" s="11" t="e">
        <f>VLOOKUP(C6598,'Summation Index'!$A$2:$B$9956,2,FALSE)</f>
        <v>#N/A</v>
      </c>
      <c r="O6598" s="48"/>
      <c r="P6598" s="48"/>
    </row>
    <row r="6599" spans="1:16">
      <c r="A6599" s="11" t="e">
        <f t="shared" si="102"/>
        <v>#N/A</v>
      </c>
      <c r="B6599" s="11" t="e">
        <f>VLOOKUP(C6599,'Summation Index'!$A$2:$B$9956,2,FALSE)</f>
        <v>#N/A</v>
      </c>
      <c r="O6599" s="48"/>
      <c r="P6599" s="48"/>
    </row>
    <row r="6600" spans="1:16">
      <c r="A6600" s="11" t="e">
        <f t="shared" si="102"/>
        <v>#N/A</v>
      </c>
      <c r="B6600" s="11" t="e">
        <f>VLOOKUP(C6600,'Summation Index'!$A$2:$B$9956,2,FALSE)</f>
        <v>#N/A</v>
      </c>
      <c r="O6600" s="48"/>
      <c r="P6600" s="48"/>
    </row>
    <row r="6601" spans="1:16">
      <c r="A6601" s="11" t="e">
        <f t="shared" si="102"/>
        <v>#N/A</v>
      </c>
      <c r="B6601" s="11" t="e">
        <f>VLOOKUP(C6601,'Summation Index'!$A$2:$B$9956,2,FALSE)</f>
        <v>#N/A</v>
      </c>
      <c r="O6601" s="48"/>
      <c r="P6601" s="48"/>
    </row>
    <row r="6602" spans="1:16">
      <c r="A6602" s="11" t="e">
        <f t="shared" si="102"/>
        <v>#N/A</v>
      </c>
      <c r="B6602" s="11" t="e">
        <f>VLOOKUP(C6602,'Summation Index'!$A$2:$B$9956,2,FALSE)</f>
        <v>#N/A</v>
      </c>
      <c r="O6602" s="48"/>
      <c r="P6602" s="48"/>
    </row>
    <row r="6603" spans="1:16">
      <c r="A6603" s="11" t="e">
        <f t="shared" si="102"/>
        <v>#N/A</v>
      </c>
      <c r="B6603" s="11" t="e">
        <f>VLOOKUP(C6603,'Summation Index'!$A$2:$B$9956,2,FALSE)</f>
        <v>#N/A</v>
      </c>
      <c r="O6603" s="48"/>
      <c r="P6603" s="48"/>
    </row>
    <row r="6604" spans="1:16">
      <c r="A6604" s="11" t="e">
        <f t="shared" si="102"/>
        <v>#N/A</v>
      </c>
      <c r="B6604" s="11" t="e">
        <f>VLOOKUP(C6604,'Summation Index'!$A$2:$B$9956,2,FALSE)</f>
        <v>#N/A</v>
      </c>
      <c r="O6604" s="48"/>
      <c r="P6604" s="48"/>
    </row>
    <row r="6605" spans="1:16">
      <c r="A6605" s="11" t="e">
        <f t="shared" si="102"/>
        <v>#N/A</v>
      </c>
      <c r="B6605" s="11" t="e">
        <f>VLOOKUP(C6605,'Summation Index'!$A$2:$B$9956,2,FALSE)</f>
        <v>#N/A</v>
      </c>
      <c r="O6605" s="48"/>
      <c r="P6605" s="48"/>
    </row>
    <row r="6606" spans="1:16">
      <c r="A6606" s="11" t="e">
        <f t="shared" si="102"/>
        <v>#N/A</v>
      </c>
      <c r="B6606" s="11" t="e">
        <f>VLOOKUP(C6606,'Summation Index'!$A$2:$B$9956,2,FALSE)</f>
        <v>#N/A</v>
      </c>
      <c r="O6606" s="48"/>
      <c r="P6606" s="48"/>
    </row>
    <row r="6607" spans="1:16">
      <c r="A6607" s="11" t="e">
        <f t="shared" ref="A6607:A6670" si="103">B6607&amp;"&amp;"&amp;F6607</f>
        <v>#N/A</v>
      </c>
      <c r="B6607" s="11" t="e">
        <f>VLOOKUP(C6607,'Summation Index'!$A$2:$B$9956,2,FALSE)</f>
        <v>#N/A</v>
      </c>
      <c r="O6607" s="48"/>
      <c r="P6607" s="48"/>
    </row>
    <row r="6608" spans="1:16">
      <c r="A6608" s="11" t="e">
        <f t="shared" si="103"/>
        <v>#N/A</v>
      </c>
      <c r="B6608" s="11" t="e">
        <f>VLOOKUP(C6608,'Summation Index'!$A$2:$B$9956,2,FALSE)</f>
        <v>#N/A</v>
      </c>
      <c r="O6608" s="48"/>
      <c r="P6608" s="48"/>
    </row>
    <row r="6609" spans="1:16">
      <c r="A6609" s="11" t="e">
        <f t="shared" si="103"/>
        <v>#N/A</v>
      </c>
      <c r="B6609" s="11" t="e">
        <f>VLOOKUP(C6609,'Summation Index'!$A$2:$B$9956,2,FALSE)</f>
        <v>#N/A</v>
      </c>
      <c r="O6609" s="48"/>
      <c r="P6609" s="48"/>
    </row>
    <row r="6610" spans="1:16">
      <c r="A6610" s="11" t="e">
        <f t="shared" si="103"/>
        <v>#N/A</v>
      </c>
      <c r="B6610" s="11" t="e">
        <f>VLOOKUP(C6610,'Summation Index'!$A$2:$B$9956,2,FALSE)</f>
        <v>#N/A</v>
      </c>
      <c r="O6610" s="48"/>
      <c r="P6610" s="48"/>
    </row>
    <row r="6611" spans="1:16">
      <c r="A6611" s="11" t="e">
        <f t="shared" si="103"/>
        <v>#N/A</v>
      </c>
      <c r="B6611" s="11" t="e">
        <f>VLOOKUP(C6611,'Summation Index'!$A$2:$B$9956,2,FALSE)</f>
        <v>#N/A</v>
      </c>
      <c r="O6611" s="48"/>
      <c r="P6611" s="48"/>
    </row>
    <row r="6612" spans="1:16">
      <c r="A6612" s="11" t="e">
        <f t="shared" si="103"/>
        <v>#N/A</v>
      </c>
      <c r="B6612" s="11" t="e">
        <f>VLOOKUP(C6612,'Summation Index'!$A$2:$B$9956,2,FALSE)</f>
        <v>#N/A</v>
      </c>
      <c r="O6612" s="48"/>
      <c r="P6612" s="48"/>
    </row>
    <row r="6613" spans="1:16">
      <c r="A6613" s="11" t="e">
        <f t="shared" si="103"/>
        <v>#N/A</v>
      </c>
      <c r="B6613" s="11" t="e">
        <f>VLOOKUP(C6613,'Summation Index'!$A$2:$B$9956,2,FALSE)</f>
        <v>#N/A</v>
      </c>
      <c r="O6613" s="48"/>
      <c r="P6613" s="48"/>
    </row>
    <row r="6614" spans="1:16">
      <c r="A6614" s="11" t="e">
        <f t="shared" si="103"/>
        <v>#N/A</v>
      </c>
      <c r="B6614" s="11" t="e">
        <f>VLOOKUP(C6614,'Summation Index'!$A$2:$B$9956,2,FALSE)</f>
        <v>#N/A</v>
      </c>
      <c r="O6614" s="48"/>
      <c r="P6614" s="48"/>
    </row>
    <row r="6615" spans="1:16">
      <c r="A6615" s="11" t="e">
        <f t="shared" si="103"/>
        <v>#N/A</v>
      </c>
      <c r="B6615" s="11" t="e">
        <f>VLOOKUP(C6615,'Summation Index'!$A$2:$B$9956,2,FALSE)</f>
        <v>#N/A</v>
      </c>
      <c r="O6615" s="48"/>
      <c r="P6615" s="48"/>
    </row>
    <row r="6616" spans="1:16">
      <c r="A6616" s="11" t="e">
        <f t="shared" si="103"/>
        <v>#N/A</v>
      </c>
      <c r="B6616" s="11" t="e">
        <f>VLOOKUP(C6616,'Summation Index'!$A$2:$B$9956,2,FALSE)</f>
        <v>#N/A</v>
      </c>
      <c r="O6616" s="48"/>
      <c r="P6616" s="48"/>
    </row>
    <row r="6617" spans="1:16">
      <c r="A6617" s="11" t="e">
        <f t="shared" si="103"/>
        <v>#N/A</v>
      </c>
      <c r="B6617" s="11" t="e">
        <f>VLOOKUP(C6617,'Summation Index'!$A$2:$B$9956,2,FALSE)</f>
        <v>#N/A</v>
      </c>
      <c r="O6617" s="48"/>
      <c r="P6617" s="48"/>
    </row>
    <row r="6618" spans="1:16">
      <c r="A6618" s="11" t="e">
        <f t="shared" si="103"/>
        <v>#N/A</v>
      </c>
      <c r="B6618" s="11" t="e">
        <f>VLOOKUP(C6618,'Summation Index'!$A$2:$B$9956,2,FALSE)</f>
        <v>#N/A</v>
      </c>
      <c r="O6618" s="48"/>
      <c r="P6618" s="48"/>
    </row>
    <row r="6619" spans="1:16">
      <c r="A6619" s="11" t="e">
        <f t="shared" si="103"/>
        <v>#N/A</v>
      </c>
      <c r="B6619" s="11" t="e">
        <f>VLOOKUP(C6619,'Summation Index'!$A$2:$B$9956,2,FALSE)</f>
        <v>#N/A</v>
      </c>
      <c r="O6619" s="48"/>
      <c r="P6619" s="48"/>
    </row>
    <row r="6620" spans="1:16">
      <c r="A6620" s="11" t="e">
        <f t="shared" si="103"/>
        <v>#N/A</v>
      </c>
      <c r="B6620" s="11" t="e">
        <f>VLOOKUP(C6620,'Summation Index'!$A$2:$B$9956,2,FALSE)</f>
        <v>#N/A</v>
      </c>
      <c r="O6620" s="48"/>
      <c r="P6620" s="48"/>
    </row>
    <row r="6621" spans="1:16">
      <c r="A6621" s="11" t="e">
        <f t="shared" si="103"/>
        <v>#N/A</v>
      </c>
      <c r="B6621" s="11" t="e">
        <f>VLOOKUP(C6621,'Summation Index'!$A$2:$B$9956,2,FALSE)</f>
        <v>#N/A</v>
      </c>
      <c r="O6621" s="48"/>
      <c r="P6621" s="48"/>
    </row>
    <row r="6622" spans="1:16">
      <c r="A6622" s="11" t="e">
        <f t="shared" si="103"/>
        <v>#N/A</v>
      </c>
      <c r="B6622" s="11" t="e">
        <f>VLOOKUP(C6622,'Summation Index'!$A$2:$B$9956,2,FALSE)</f>
        <v>#N/A</v>
      </c>
      <c r="O6622" s="48"/>
      <c r="P6622" s="48"/>
    </row>
    <row r="6623" spans="1:16">
      <c r="A6623" s="11" t="e">
        <f t="shared" si="103"/>
        <v>#N/A</v>
      </c>
      <c r="B6623" s="11" t="e">
        <f>VLOOKUP(C6623,'Summation Index'!$A$2:$B$9956,2,FALSE)</f>
        <v>#N/A</v>
      </c>
      <c r="O6623" s="48"/>
      <c r="P6623" s="48"/>
    </row>
    <row r="6624" spans="1:16">
      <c r="A6624" s="11" t="e">
        <f t="shared" si="103"/>
        <v>#N/A</v>
      </c>
      <c r="B6624" s="11" t="e">
        <f>VLOOKUP(C6624,'Summation Index'!$A$2:$B$9956,2,FALSE)</f>
        <v>#N/A</v>
      </c>
      <c r="O6624" s="48"/>
      <c r="P6624" s="48"/>
    </row>
    <row r="6625" spans="1:16">
      <c r="A6625" s="11" t="e">
        <f t="shared" si="103"/>
        <v>#N/A</v>
      </c>
      <c r="B6625" s="11" t="e">
        <f>VLOOKUP(C6625,'Summation Index'!$A$2:$B$9956,2,FALSE)</f>
        <v>#N/A</v>
      </c>
      <c r="O6625" s="48"/>
      <c r="P6625" s="48"/>
    </row>
    <row r="6626" spans="1:16">
      <c r="A6626" s="11" t="e">
        <f t="shared" si="103"/>
        <v>#N/A</v>
      </c>
      <c r="B6626" s="11" t="e">
        <f>VLOOKUP(C6626,'Summation Index'!$A$2:$B$9956,2,FALSE)</f>
        <v>#N/A</v>
      </c>
      <c r="O6626" s="48"/>
      <c r="P6626" s="48"/>
    </row>
    <row r="6627" spans="1:16">
      <c r="A6627" s="11" t="e">
        <f t="shared" si="103"/>
        <v>#N/A</v>
      </c>
      <c r="B6627" s="11" t="e">
        <f>VLOOKUP(C6627,'Summation Index'!$A$2:$B$9956,2,FALSE)</f>
        <v>#N/A</v>
      </c>
      <c r="O6627" s="48"/>
      <c r="P6627" s="48"/>
    </row>
    <row r="6628" spans="1:16">
      <c r="A6628" s="11" t="e">
        <f t="shared" si="103"/>
        <v>#N/A</v>
      </c>
      <c r="B6628" s="11" t="e">
        <f>VLOOKUP(C6628,'Summation Index'!$A$2:$B$9956,2,FALSE)</f>
        <v>#N/A</v>
      </c>
      <c r="O6628" s="48"/>
      <c r="P6628" s="48"/>
    </row>
    <row r="6629" spans="1:16">
      <c r="A6629" s="11" t="e">
        <f t="shared" si="103"/>
        <v>#N/A</v>
      </c>
      <c r="B6629" s="11" t="e">
        <f>VLOOKUP(C6629,'Summation Index'!$A$2:$B$9956,2,FALSE)</f>
        <v>#N/A</v>
      </c>
      <c r="O6629" s="48"/>
      <c r="P6629" s="48"/>
    </row>
    <row r="6630" spans="1:16">
      <c r="A6630" s="11" t="e">
        <f t="shared" si="103"/>
        <v>#N/A</v>
      </c>
      <c r="B6630" s="11" t="e">
        <f>VLOOKUP(C6630,'Summation Index'!$A$2:$B$9956,2,FALSE)</f>
        <v>#N/A</v>
      </c>
      <c r="O6630" s="48"/>
      <c r="P6630" s="48"/>
    </row>
    <row r="6631" spans="1:16">
      <c r="A6631" s="11" t="e">
        <f t="shared" si="103"/>
        <v>#N/A</v>
      </c>
      <c r="B6631" s="11" t="e">
        <f>VLOOKUP(C6631,'Summation Index'!$A$2:$B$9956,2,FALSE)</f>
        <v>#N/A</v>
      </c>
      <c r="O6631" s="48"/>
      <c r="P6631" s="48"/>
    </row>
    <row r="6632" spans="1:16">
      <c r="A6632" s="11" t="e">
        <f t="shared" si="103"/>
        <v>#N/A</v>
      </c>
      <c r="B6632" s="11" t="e">
        <f>VLOOKUP(C6632,'Summation Index'!$A$2:$B$9956,2,FALSE)</f>
        <v>#N/A</v>
      </c>
      <c r="O6632" s="48"/>
      <c r="P6632" s="48"/>
    </row>
    <row r="6633" spans="1:16">
      <c r="A6633" s="11" t="e">
        <f t="shared" si="103"/>
        <v>#N/A</v>
      </c>
      <c r="B6633" s="11" t="e">
        <f>VLOOKUP(C6633,'Summation Index'!$A$2:$B$9956,2,FALSE)</f>
        <v>#N/A</v>
      </c>
      <c r="O6633" s="48"/>
      <c r="P6633" s="48"/>
    </row>
    <row r="6634" spans="1:16">
      <c r="A6634" s="11" t="e">
        <f t="shared" si="103"/>
        <v>#N/A</v>
      </c>
      <c r="B6634" s="11" t="e">
        <f>VLOOKUP(C6634,'Summation Index'!$A$2:$B$9956,2,FALSE)</f>
        <v>#N/A</v>
      </c>
      <c r="O6634" s="48"/>
      <c r="P6634" s="48"/>
    </row>
    <row r="6635" spans="1:16">
      <c r="A6635" s="11" t="e">
        <f t="shared" si="103"/>
        <v>#N/A</v>
      </c>
      <c r="B6635" s="11" t="e">
        <f>VLOOKUP(C6635,'Summation Index'!$A$2:$B$9956,2,FALSE)</f>
        <v>#N/A</v>
      </c>
      <c r="O6635" s="48"/>
      <c r="P6635" s="48"/>
    </row>
    <row r="6636" spans="1:16">
      <c r="A6636" s="11" t="e">
        <f t="shared" si="103"/>
        <v>#N/A</v>
      </c>
      <c r="B6636" s="11" t="e">
        <f>VLOOKUP(C6636,'Summation Index'!$A$2:$B$9956,2,FALSE)</f>
        <v>#N/A</v>
      </c>
      <c r="O6636" s="48"/>
      <c r="P6636" s="48"/>
    </row>
    <row r="6637" spans="1:16">
      <c r="A6637" s="11" t="e">
        <f t="shared" si="103"/>
        <v>#N/A</v>
      </c>
      <c r="B6637" s="11" t="e">
        <f>VLOOKUP(C6637,'Summation Index'!$A$2:$B$9956,2,FALSE)</f>
        <v>#N/A</v>
      </c>
      <c r="O6637" s="48"/>
      <c r="P6637" s="48"/>
    </row>
    <row r="6638" spans="1:16">
      <c r="A6638" s="11" t="e">
        <f t="shared" si="103"/>
        <v>#N/A</v>
      </c>
      <c r="B6638" s="11" t="e">
        <f>VLOOKUP(C6638,'Summation Index'!$A$2:$B$9956,2,FALSE)</f>
        <v>#N/A</v>
      </c>
      <c r="O6638" s="48"/>
      <c r="P6638" s="48"/>
    </row>
    <row r="6639" spans="1:16">
      <c r="A6639" s="11" t="e">
        <f t="shared" si="103"/>
        <v>#N/A</v>
      </c>
      <c r="B6639" s="11" t="e">
        <f>VLOOKUP(C6639,'Summation Index'!$A$2:$B$9956,2,FALSE)</f>
        <v>#N/A</v>
      </c>
      <c r="O6639" s="48"/>
      <c r="P6639" s="48"/>
    </row>
    <row r="6640" spans="1:16">
      <c r="A6640" s="11" t="e">
        <f t="shared" si="103"/>
        <v>#N/A</v>
      </c>
      <c r="B6640" s="11" t="e">
        <f>VLOOKUP(C6640,'Summation Index'!$A$2:$B$9956,2,FALSE)</f>
        <v>#N/A</v>
      </c>
      <c r="O6640" s="48"/>
      <c r="P6640" s="48"/>
    </row>
    <row r="6641" spans="1:16">
      <c r="A6641" s="11" t="e">
        <f t="shared" si="103"/>
        <v>#N/A</v>
      </c>
      <c r="B6641" s="11" t="e">
        <f>VLOOKUP(C6641,'Summation Index'!$A$2:$B$9956,2,FALSE)</f>
        <v>#N/A</v>
      </c>
      <c r="O6641" s="48"/>
      <c r="P6641" s="48"/>
    </row>
    <row r="6642" spans="1:16">
      <c r="A6642" s="11" t="e">
        <f t="shared" si="103"/>
        <v>#N/A</v>
      </c>
      <c r="B6642" s="11" t="e">
        <f>VLOOKUP(C6642,'Summation Index'!$A$2:$B$9956,2,FALSE)</f>
        <v>#N/A</v>
      </c>
      <c r="O6642" s="48"/>
      <c r="P6642" s="48"/>
    </row>
    <row r="6643" spans="1:16">
      <c r="A6643" s="11" t="e">
        <f t="shared" si="103"/>
        <v>#N/A</v>
      </c>
      <c r="B6643" s="11" t="e">
        <f>VLOOKUP(C6643,'Summation Index'!$A$2:$B$9956,2,FALSE)</f>
        <v>#N/A</v>
      </c>
      <c r="O6643" s="48"/>
      <c r="P6643" s="48"/>
    </row>
    <row r="6644" spans="1:16">
      <c r="A6644" s="11" t="e">
        <f t="shared" si="103"/>
        <v>#N/A</v>
      </c>
      <c r="B6644" s="11" t="e">
        <f>VLOOKUP(C6644,'Summation Index'!$A$2:$B$9956,2,FALSE)</f>
        <v>#N/A</v>
      </c>
      <c r="O6644" s="48"/>
      <c r="P6644" s="48"/>
    </row>
    <row r="6645" spans="1:16">
      <c r="A6645" s="11" t="e">
        <f t="shared" si="103"/>
        <v>#N/A</v>
      </c>
      <c r="B6645" s="11" t="e">
        <f>VLOOKUP(C6645,'Summation Index'!$A$2:$B$9956,2,FALSE)</f>
        <v>#N/A</v>
      </c>
      <c r="O6645" s="48"/>
      <c r="P6645" s="48"/>
    </row>
    <row r="6646" spans="1:16">
      <c r="A6646" s="11" t="e">
        <f t="shared" si="103"/>
        <v>#N/A</v>
      </c>
      <c r="B6646" s="11" t="e">
        <f>VLOOKUP(C6646,'Summation Index'!$A$2:$B$9956,2,FALSE)</f>
        <v>#N/A</v>
      </c>
      <c r="O6646" s="48"/>
      <c r="P6646" s="48"/>
    </row>
    <row r="6647" spans="1:16">
      <c r="A6647" s="11" t="e">
        <f t="shared" si="103"/>
        <v>#N/A</v>
      </c>
      <c r="B6647" s="11" t="e">
        <f>VLOOKUP(C6647,'Summation Index'!$A$2:$B$9956,2,FALSE)</f>
        <v>#N/A</v>
      </c>
      <c r="O6647" s="48"/>
      <c r="P6647" s="48"/>
    </row>
    <row r="6648" spans="1:16">
      <c r="A6648" s="11" t="e">
        <f t="shared" si="103"/>
        <v>#N/A</v>
      </c>
      <c r="B6648" s="11" t="e">
        <f>VLOOKUP(C6648,'Summation Index'!$A$2:$B$9956,2,FALSE)</f>
        <v>#N/A</v>
      </c>
      <c r="O6648" s="48"/>
      <c r="P6648" s="48"/>
    </row>
    <row r="6649" spans="1:16">
      <c r="A6649" s="11" t="e">
        <f t="shared" si="103"/>
        <v>#N/A</v>
      </c>
      <c r="B6649" s="11" t="e">
        <f>VLOOKUP(C6649,'Summation Index'!$A$2:$B$9956,2,FALSE)</f>
        <v>#N/A</v>
      </c>
      <c r="O6649" s="48"/>
      <c r="P6649" s="48"/>
    </row>
    <row r="6650" spans="1:16">
      <c r="A6650" s="11" t="e">
        <f t="shared" si="103"/>
        <v>#N/A</v>
      </c>
      <c r="B6650" s="11" t="e">
        <f>VLOOKUP(C6650,'Summation Index'!$A$2:$B$9956,2,FALSE)</f>
        <v>#N/A</v>
      </c>
      <c r="O6650" s="48"/>
      <c r="P6650" s="48"/>
    </row>
    <row r="6651" spans="1:16">
      <c r="A6651" s="11" t="e">
        <f t="shared" si="103"/>
        <v>#N/A</v>
      </c>
      <c r="B6651" s="11" t="e">
        <f>VLOOKUP(C6651,'Summation Index'!$A$2:$B$9956,2,FALSE)</f>
        <v>#N/A</v>
      </c>
      <c r="O6651" s="48"/>
      <c r="P6651" s="48"/>
    </row>
    <row r="6652" spans="1:16">
      <c r="A6652" s="11" t="e">
        <f t="shared" si="103"/>
        <v>#N/A</v>
      </c>
      <c r="B6652" s="11" t="e">
        <f>VLOOKUP(C6652,'Summation Index'!$A$2:$B$9956,2,FALSE)</f>
        <v>#N/A</v>
      </c>
      <c r="O6652" s="48"/>
      <c r="P6652" s="48"/>
    </row>
    <row r="6653" spans="1:16">
      <c r="A6653" s="11" t="e">
        <f t="shared" si="103"/>
        <v>#N/A</v>
      </c>
      <c r="B6653" s="11" t="e">
        <f>VLOOKUP(C6653,'Summation Index'!$A$2:$B$9956,2,FALSE)</f>
        <v>#N/A</v>
      </c>
      <c r="O6653" s="48"/>
      <c r="P6653" s="48"/>
    </row>
    <row r="6654" spans="1:16">
      <c r="A6654" s="11" t="e">
        <f t="shared" si="103"/>
        <v>#N/A</v>
      </c>
      <c r="B6654" s="11" t="e">
        <f>VLOOKUP(C6654,'Summation Index'!$A$2:$B$9956,2,FALSE)</f>
        <v>#N/A</v>
      </c>
      <c r="O6654" s="48"/>
      <c r="P6654" s="48"/>
    </row>
    <row r="6655" spans="1:16">
      <c r="A6655" s="11" t="e">
        <f t="shared" si="103"/>
        <v>#N/A</v>
      </c>
      <c r="B6655" s="11" t="e">
        <f>VLOOKUP(C6655,'Summation Index'!$A$2:$B$9956,2,FALSE)</f>
        <v>#N/A</v>
      </c>
      <c r="O6655" s="48"/>
      <c r="P6655" s="48"/>
    </row>
    <row r="6656" spans="1:16">
      <c r="A6656" s="11" t="e">
        <f t="shared" si="103"/>
        <v>#N/A</v>
      </c>
      <c r="B6656" s="11" t="e">
        <f>VLOOKUP(C6656,'Summation Index'!$A$2:$B$9956,2,FALSE)</f>
        <v>#N/A</v>
      </c>
      <c r="O6656" s="48"/>
      <c r="P6656" s="48"/>
    </row>
    <row r="6657" spans="1:16">
      <c r="A6657" s="11" t="e">
        <f t="shared" si="103"/>
        <v>#N/A</v>
      </c>
      <c r="B6657" s="11" t="e">
        <f>VLOOKUP(C6657,'Summation Index'!$A$2:$B$9956,2,FALSE)</f>
        <v>#N/A</v>
      </c>
      <c r="O6657" s="48"/>
      <c r="P6657" s="48"/>
    </row>
    <row r="6658" spans="1:16">
      <c r="A6658" s="11" t="e">
        <f t="shared" si="103"/>
        <v>#N/A</v>
      </c>
      <c r="B6658" s="11" t="e">
        <f>VLOOKUP(C6658,'Summation Index'!$A$2:$B$9956,2,FALSE)</f>
        <v>#N/A</v>
      </c>
      <c r="O6658" s="48"/>
      <c r="P6658" s="48"/>
    </row>
    <row r="6659" spans="1:16">
      <c r="A6659" s="11" t="e">
        <f t="shared" si="103"/>
        <v>#N/A</v>
      </c>
      <c r="B6659" s="11" t="e">
        <f>VLOOKUP(C6659,'Summation Index'!$A$2:$B$9956,2,FALSE)</f>
        <v>#N/A</v>
      </c>
      <c r="O6659" s="48"/>
      <c r="P6659" s="48"/>
    </row>
    <row r="6660" spans="1:16">
      <c r="A6660" s="11" t="e">
        <f t="shared" si="103"/>
        <v>#N/A</v>
      </c>
      <c r="B6660" s="11" t="e">
        <f>VLOOKUP(C6660,'Summation Index'!$A$2:$B$9956,2,FALSE)</f>
        <v>#N/A</v>
      </c>
      <c r="O6660" s="48"/>
      <c r="P6660" s="48"/>
    </row>
    <row r="6661" spans="1:16">
      <c r="A6661" s="11" t="e">
        <f t="shared" si="103"/>
        <v>#N/A</v>
      </c>
      <c r="B6661" s="11" t="e">
        <f>VLOOKUP(C6661,'Summation Index'!$A$2:$B$9956,2,FALSE)</f>
        <v>#N/A</v>
      </c>
      <c r="O6661" s="48"/>
      <c r="P6661" s="48"/>
    </row>
    <row r="6662" spans="1:16">
      <c r="A6662" s="11" t="e">
        <f t="shared" si="103"/>
        <v>#N/A</v>
      </c>
      <c r="B6662" s="11" t="e">
        <f>VLOOKUP(C6662,'Summation Index'!$A$2:$B$9956,2,FALSE)</f>
        <v>#N/A</v>
      </c>
      <c r="O6662" s="48"/>
      <c r="P6662" s="48"/>
    </row>
    <row r="6663" spans="1:16">
      <c r="A6663" s="11" t="e">
        <f t="shared" si="103"/>
        <v>#N/A</v>
      </c>
      <c r="B6663" s="11" t="e">
        <f>VLOOKUP(C6663,'Summation Index'!$A$2:$B$9956,2,FALSE)</f>
        <v>#N/A</v>
      </c>
      <c r="O6663" s="48"/>
      <c r="P6663" s="48"/>
    </row>
    <row r="6664" spans="1:16">
      <c r="A6664" s="11" t="e">
        <f t="shared" si="103"/>
        <v>#N/A</v>
      </c>
      <c r="B6664" s="11" t="e">
        <f>VLOOKUP(C6664,'Summation Index'!$A$2:$B$9956,2,FALSE)</f>
        <v>#N/A</v>
      </c>
      <c r="O6664" s="48"/>
      <c r="P6664" s="48"/>
    </row>
    <row r="6665" spans="1:16">
      <c r="A6665" s="11" t="e">
        <f t="shared" si="103"/>
        <v>#N/A</v>
      </c>
      <c r="B6665" s="11" t="e">
        <f>VLOOKUP(C6665,'Summation Index'!$A$2:$B$9956,2,FALSE)</f>
        <v>#N/A</v>
      </c>
      <c r="O6665" s="48"/>
      <c r="P6665" s="48"/>
    </row>
    <row r="6666" spans="1:16">
      <c r="A6666" s="11" t="e">
        <f t="shared" si="103"/>
        <v>#N/A</v>
      </c>
      <c r="B6666" s="11" t="e">
        <f>VLOOKUP(C6666,'Summation Index'!$A$2:$B$9956,2,FALSE)</f>
        <v>#N/A</v>
      </c>
      <c r="O6666" s="48"/>
      <c r="P6666" s="48"/>
    </row>
    <row r="6667" spans="1:16">
      <c r="A6667" s="11" t="e">
        <f t="shared" si="103"/>
        <v>#N/A</v>
      </c>
      <c r="B6667" s="11" t="e">
        <f>VLOOKUP(C6667,'Summation Index'!$A$2:$B$9956,2,FALSE)</f>
        <v>#N/A</v>
      </c>
      <c r="O6667" s="48"/>
      <c r="P6667" s="48"/>
    </row>
    <row r="6668" spans="1:16">
      <c r="A6668" s="11" t="e">
        <f t="shared" si="103"/>
        <v>#N/A</v>
      </c>
      <c r="B6668" s="11" t="e">
        <f>VLOOKUP(C6668,'Summation Index'!$A$2:$B$9956,2,FALSE)</f>
        <v>#N/A</v>
      </c>
      <c r="O6668" s="48"/>
      <c r="P6668" s="48"/>
    </row>
    <row r="6669" spans="1:16">
      <c r="A6669" s="11" t="e">
        <f t="shared" si="103"/>
        <v>#N/A</v>
      </c>
      <c r="B6669" s="11" t="e">
        <f>VLOOKUP(C6669,'Summation Index'!$A$2:$B$9956,2,FALSE)</f>
        <v>#N/A</v>
      </c>
      <c r="O6669" s="48"/>
      <c r="P6669" s="48"/>
    </row>
    <row r="6670" spans="1:16">
      <c r="A6670" s="11" t="e">
        <f t="shared" si="103"/>
        <v>#N/A</v>
      </c>
      <c r="B6670" s="11" t="e">
        <f>VLOOKUP(C6670,'Summation Index'!$A$2:$B$9956,2,FALSE)</f>
        <v>#N/A</v>
      </c>
      <c r="O6670" s="48"/>
      <c r="P6670" s="48"/>
    </row>
    <row r="6671" spans="1:16">
      <c r="A6671" s="11" t="e">
        <f t="shared" ref="A6671:A6734" si="104">B6671&amp;"&amp;"&amp;F6671</f>
        <v>#N/A</v>
      </c>
      <c r="B6671" s="11" t="e">
        <f>VLOOKUP(C6671,'Summation Index'!$A$2:$B$9956,2,FALSE)</f>
        <v>#N/A</v>
      </c>
      <c r="O6671" s="48"/>
      <c r="P6671" s="48"/>
    </row>
    <row r="6672" spans="1:16">
      <c r="A6672" s="11" t="e">
        <f t="shared" si="104"/>
        <v>#N/A</v>
      </c>
      <c r="B6672" s="11" t="e">
        <f>VLOOKUP(C6672,'Summation Index'!$A$2:$B$9956,2,FALSE)</f>
        <v>#N/A</v>
      </c>
      <c r="O6672" s="48"/>
      <c r="P6672" s="48"/>
    </row>
    <row r="6673" spans="1:16">
      <c r="A6673" s="11" t="e">
        <f t="shared" si="104"/>
        <v>#N/A</v>
      </c>
      <c r="B6673" s="11" t="e">
        <f>VLOOKUP(C6673,'Summation Index'!$A$2:$B$9956,2,FALSE)</f>
        <v>#N/A</v>
      </c>
      <c r="O6673" s="48"/>
      <c r="P6673" s="48"/>
    </row>
    <row r="6674" spans="1:16">
      <c r="A6674" s="11" t="e">
        <f t="shared" si="104"/>
        <v>#N/A</v>
      </c>
      <c r="B6674" s="11" t="e">
        <f>VLOOKUP(C6674,'Summation Index'!$A$2:$B$9956,2,FALSE)</f>
        <v>#N/A</v>
      </c>
      <c r="O6674" s="48"/>
      <c r="P6674" s="48"/>
    </row>
    <row r="6675" spans="1:16">
      <c r="A6675" s="11" t="e">
        <f t="shared" si="104"/>
        <v>#N/A</v>
      </c>
      <c r="B6675" s="11" t="e">
        <f>VLOOKUP(C6675,'Summation Index'!$A$2:$B$9956,2,FALSE)</f>
        <v>#N/A</v>
      </c>
      <c r="O6675" s="48"/>
      <c r="P6675" s="48"/>
    </row>
    <row r="6676" spans="1:16">
      <c r="A6676" s="11" t="e">
        <f t="shared" si="104"/>
        <v>#N/A</v>
      </c>
      <c r="B6676" s="11" t="e">
        <f>VLOOKUP(C6676,'Summation Index'!$A$2:$B$9956,2,FALSE)</f>
        <v>#N/A</v>
      </c>
      <c r="O6676" s="48"/>
      <c r="P6676" s="48"/>
    </row>
    <row r="6677" spans="1:16">
      <c r="A6677" s="11" t="e">
        <f t="shared" si="104"/>
        <v>#N/A</v>
      </c>
      <c r="B6677" s="11" t="e">
        <f>VLOOKUP(C6677,'Summation Index'!$A$2:$B$9956,2,FALSE)</f>
        <v>#N/A</v>
      </c>
      <c r="O6677" s="48"/>
      <c r="P6677" s="48"/>
    </row>
    <row r="6678" spans="1:16">
      <c r="A6678" s="11" t="e">
        <f t="shared" si="104"/>
        <v>#N/A</v>
      </c>
      <c r="B6678" s="11" t="e">
        <f>VLOOKUP(C6678,'Summation Index'!$A$2:$B$9956,2,FALSE)</f>
        <v>#N/A</v>
      </c>
      <c r="O6678" s="48"/>
      <c r="P6678" s="48"/>
    </row>
    <row r="6679" spans="1:16">
      <c r="A6679" s="11" t="e">
        <f t="shared" si="104"/>
        <v>#N/A</v>
      </c>
      <c r="B6679" s="11" t="e">
        <f>VLOOKUP(C6679,'Summation Index'!$A$2:$B$9956,2,FALSE)</f>
        <v>#N/A</v>
      </c>
      <c r="O6679" s="48"/>
      <c r="P6679" s="48"/>
    </row>
    <row r="6680" spans="1:16">
      <c r="A6680" s="11" t="e">
        <f t="shared" si="104"/>
        <v>#N/A</v>
      </c>
      <c r="B6680" s="11" t="e">
        <f>VLOOKUP(C6680,'Summation Index'!$A$2:$B$9956,2,FALSE)</f>
        <v>#N/A</v>
      </c>
      <c r="O6680" s="48"/>
      <c r="P6680" s="48"/>
    </row>
    <row r="6681" spans="1:16">
      <c r="A6681" s="11" t="e">
        <f t="shared" si="104"/>
        <v>#N/A</v>
      </c>
      <c r="B6681" s="11" t="e">
        <f>VLOOKUP(C6681,'Summation Index'!$A$2:$B$9956,2,FALSE)</f>
        <v>#N/A</v>
      </c>
      <c r="O6681" s="48"/>
      <c r="P6681" s="48"/>
    </row>
    <row r="6682" spans="1:16">
      <c r="A6682" s="11" t="e">
        <f t="shared" si="104"/>
        <v>#N/A</v>
      </c>
      <c r="B6682" s="11" t="e">
        <f>VLOOKUP(C6682,'Summation Index'!$A$2:$B$9956,2,FALSE)</f>
        <v>#N/A</v>
      </c>
      <c r="O6682" s="48"/>
      <c r="P6682" s="48"/>
    </row>
    <row r="6683" spans="1:16">
      <c r="A6683" s="11" t="e">
        <f t="shared" si="104"/>
        <v>#N/A</v>
      </c>
      <c r="B6683" s="11" t="e">
        <f>VLOOKUP(C6683,'Summation Index'!$A$2:$B$9956,2,FALSE)</f>
        <v>#N/A</v>
      </c>
      <c r="O6683" s="48"/>
      <c r="P6683" s="48"/>
    </row>
    <row r="6684" spans="1:16">
      <c r="A6684" s="11" t="e">
        <f t="shared" si="104"/>
        <v>#N/A</v>
      </c>
      <c r="B6684" s="11" t="e">
        <f>VLOOKUP(C6684,'Summation Index'!$A$2:$B$9956,2,FALSE)</f>
        <v>#N/A</v>
      </c>
      <c r="O6684" s="48"/>
      <c r="P6684" s="48"/>
    </row>
    <row r="6685" spans="1:16">
      <c r="A6685" s="11" t="e">
        <f t="shared" si="104"/>
        <v>#N/A</v>
      </c>
      <c r="B6685" s="11" t="e">
        <f>VLOOKUP(C6685,'Summation Index'!$A$2:$B$9956,2,FALSE)</f>
        <v>#N/A</v>
      </c>
      <c r="O6685" s="48"/>
      <c r="P6685" s="48"/>
    </row>
    <row r="6686" spans="1:16">
      <c r="A6686" s="11" t="e">
        <f t="shared" si="104"/>
        <v>#N/A</v>
      </c>
      <c r="B6686" s="11" t="e">
        <f>VLOOKUP(C6686,'Summation Index'!$A$2:$B$9956,2,FALSE)</f>
        <v>#N/A</v>
      </c>
      <c r="O6686" s="48"/>
      <c r="P6686" s="48"/>
    </row>
    <row r="6687" spans="1:16">
      <c r="A6687" s="11" t="e">
        <f t="shared" si="104"/>
        <v>#N/A</v>
      </c>
      <c r="B6687" s="11" t="e">
        <f>VLOOKUP(C6687,'Summation Index'!$A$2:$B$9956,2,FALSE)</f>
        <v>#N/A</v>
      </c>
      <c r="O6687" s="48"/>
      <c r="P6687" s="48"/>
    </row>
    <row r="6688" spans="1:16">
      <c r="A6688" s="11" t="e">
        <f t="shared" si="104"/>
        <v>#N/A</v>
      </c>
      <c r="B6688" s="11" t="e">
        <f>VLOOKUP(C6688,'Summation Index'!$A$2:$B$9956,2,FALSE)</f>
        <v>#N/A</v>
      </c>
      <c r="O6688" s="48"/>
      <c r="P6688" s="48"/>
    </row>
    <row r="6689" spans="1:16">
      <c r="A6689" s="11" t="e">
        <f t="shared" si="104"/>
        <v>#N/A</v>
      </c>
      <c r="B6689" s="11" t="e">
        <f>VLOOKUP(C6689,'Summation Index'!$A$2:$B$9956,2,FALSE)</f>
        <v>#N/A</v>
      </c>
      <c r="O6689" s="48"/>
      <c r="P6689" s="48"/>
    </row>
    <row r="6690" spans="1:16">
      <c r="A6690" s="11" t="e">
        <f t="shared" si="104"/>
        <v>#N/A</v>
      </c>
      <c r="B6690" s="11" t="e">
        <f>VLOOKUP(C6690,'Summation Index'!$A$2:$B$9956,2,FALSE)</f>
        <v>#N/A</v>
      </c>
      <c r="O6690" s="48"/>
      <c r="P6690" s="48"/>
    </row>
    <row r="6691" spans="1:16">
      <c r="A6691" s="11" t="e">
        <f t="shared" si="104"/>
        <v>#N/A</v>
      </c>
      <c r="B6691" s="11" t="e">
        <f>VLOOKUP(C6691,'Summation Index'!$A$2:$B$9956,2,FALSE)</f>
        <v>#N/A</v>
      </c>
      <c r="O6691" s="48"/>
      <c r="P6691" s="48"/>
    </row>
    <row r="6692" spans="1:16">
      <c r="A6692" s="11" t="e">
        <f t="shared" si="104"/>
        <v>#N/A</v>
      </c>
      <c r="B6692" s="11" t="e">
        <f>VLOOKUP(C6692,'Summation Index'!$A$2:$B$9956,2,FALSE)</f>
        <v>#N/A</v>
      </c>
      <c r="O6692" s="48"/>
      <c r="P6692" s="48"/>
    </row>
    <row r="6693" spans="1:16">
      <c r="A6693" s="11" t="e">
        <f t="shared" si="104"/>
        <v>#N/A</v>
      </c>
      <c r="B6693" s="11" t="e">
        <f>VLOOKUP(C6693,'Summation Index'!$A$2:$B$9956,2,FALSE)</f>
        <v>#N/A</v>
      </c>
      <c r="O6693" s="48"/>
      <c r="P6693" s="48"/>
    </row>
    <row r="6694" spans="1:16">
      <c r="A6694" s="11" t="e">
        <f t="shared" si="104"/>
        <v>#N/A</v>
      </c>
      <c r="B6694" s="11" t="e">
        <f>VLOOKUP(C6694,'Summation Index'!$A$2:$B$9956,2,FALSE)</f>
        <v>#N/A</v>
      </c>
      <c r="O6694" s="48"/>
      <c r="P6694" s="48"/>
    </row>
    <row r="6695" spans="1:16">
      <c r="A6695" s="11" t="e">
        <f t="shared" si="104"/>
        <v>#N/A</v>
      </c>
      <c r="B6695" s="11" t="e">
        <f>VLOOKUP(C6695,'Summation Index'!$A$2:$B$9956,2,FALSE)</f>
        <v>#N/A</v>
      </c>
      <c r="O6695" s="48"/>
      <c r="P6695" s="48"/>
    </row>
    <row r="6696" spans="1:16">
      <c r="A6696" s="11" t="e">
        <f t="shared" si="104"/>
        <v>#N/A</v>
      </c>
      <c r="B6696" s="11" t="e">
        <f>VLOOKUP(C6696,'Summation Index'!$A$2:$B$9956,2,FALSE)</f>
        <v>#N/A</v>
      </c>
      <c r="O6696" s="48"/>
      <c r="P6696" s="48"/>
    </row>
    <row r="6697" spans="1:16">
      <c r="A6697" s="11" t="e">
        <f t="shared" si="104"/>
        <v>#N/A</v>
      </c>
      <c r="B6697" s="11" t="e">
        <f>VLOOKUP(C6697,'Summation Index'!$A$2:$B$9956,2,FALSE)</f>
        <v>#N/A</v>
      </c>
      <c r="O6697" s="48"/>
      <c r="P6697" s="48"/>
    </row>
    <row r="6698" spans="1:16">
      <c r="A6698" s="11" t="e">
        <f t="shared" si="104"/>
        <v>#N/A</v>
      </c>
      <c r="B6698" s="11" t="e">
        <f>VLOOKUP(C6698,'Summation Index'!$A$2:$B$9956,2,FALSE)</f>
        <v>#N/A</v>
      </c>
      <c r="O6698" s="48"/>
      <c r="P6698" s="48"/>
    </row>
    <row r="6699" spans="1:16">
      <c r="A6699" s="11" t="e">
        <f t="shared" si="104"/>
        <v>#N/A</v>
      </c>
      <c r="B6699" s="11" t="e">
        <f>VLOOKUP(C6699,'Summation Index'!$A$2:$B$9956,2,FALSE)</f>
        <v>#N/A</v>
      </c>
      <c r="O6699" s="48"/>
      <c r="P6699" s="48"/>
    </row>
    <row r="6700" spans="1:16">
      <c r="A6700" s="11" t="e">
        <f t="shared" si="104"/>
        <v>#N/A</v>
      </c>
      <c r="B6700" s="11" t="e">
        <f>VLOOKUP(C6700,'Summation Index'!$A$2:$B$9956,2,FALSE)</f>
        <v>#N/A</v>
      </c>
      <c r="O6700" s="48"/>
      <c r="P6700" s="48"/>
    </row>
    <row r="6701" spans="1:16">
      <c r="A6701" s="11" t="e">
        <f t="shared" si="104"/>
        <v>#N/A</v>
      </c>
      <c r="B6701" s="11" t="e">
        <f>VLOOKUP(C6701,'Summation Index'!$A$2:$B$9956,2,FALSE)</f>
        <v>#N/A</v>
      </c>
      <c r="O6701" s="48"/>
      <c r="P6701" s="48"/>
    </row>
    <row r="6702" spans="1:16">
      <c r="A6702" s="11" t="e">
        <f t="shared" si="104"/>
        <v>#N/A</v>
      </c>
      <c r="B6702" s="11" t="e">
        <f>VLOOKUP(C6702,'Summation Index'!$A$2:$B$9956,2,FALSE)</f>
        <v>#N/A</v>
      </c>
      <c r="O6702" s="48"/>
      <c r="P6702" s="48"/>
    </row>
    <row r="6703" spans="1:16">
      <c r="A6703" s="11" t="e">
        <f t="shared" si="104"/>
        <v>#N/A</v>
      </c>
      <c r="B6703" s="11" t="e">
        <f>VLOOKUP(C6703,'Summation Index'!$A$2:$B$9956,2,FALSE)</f>
        <v>#N/A</v>
      </c>
      <c r="O6703" s="48"/>
      <c r="P6703" s="48"/>
    </row>
    <row r="6704" spans="1:16">
      <c r="A6704" s="11" t="e">
        <f t="shared" si="104"/>
        <v>#N/A</v>
      </c>
      <c r="B6704" s="11" t="e">
        <f>VLOOKUP(C6704,'Summation Index'!$A$2:$B$9956,2,FALSE)</f>
        <v>#N/A</v>
      </c>
      <c r="O6704" s="48"/>
      <c r="P6704" s="48"/>
    </row>
    <row r="6705" spans="1:16">
      <c r="A6705" s="11" t="e">
        <f t="shared" si="104"/>
        <v>#N/A</v>
      </c>
      <c r="B6705" s="11" t="e">
        <f>VLOOKUP(C6705,'Summation Index'!$A$2:$B$9956,2,FALSE)</f>
        <v>#N/A</v>
      </c>
      <c r="O6705" s="48"/>
      <c r="P6705" s="48"/>
    </row>
    <row r="6706" spans="1:16">
      <c r="A6706" s="11" t="e">
        <f t="shared" si="104"/>
        <v>#N/A</v>
      </c>
      <c r="B6706" s="11" t="e">
        <f>VLOOKUP(C6706,'Summation Index'!$A$2:$B$9956,2,FALSE)</f>
        <v>#N/A</v>
      </c>
      <c r="O6706" s="48"/>
      <c r="P6706" s="48"/>
    </row>
    <row r="6707" spans="1:16">
      <c r="A6707" s="11" t="e">
        <f t="shared" si="104"/>
        <v>#N/A</v>
      </c>
      <c r="B6707" s="11" t="e">
        <f>VLOOKUP(C6707,'Summation Index'!$A$2:$B$9956,2,FALSE)</f>
        <v>#N/A</v>
      </c>
      <c r="O6707" s="48"/>
      <c r="P6707" s="48"/>
    </row>
    <row r="6708" spans="1:16">
      <c r="A6708" s="11" t="e">
        <f t="shared" si="104"/>
        <v>#N/A</v>
      </c>
      <c r="B6708" s="11" t="e">
        <f>VLOOKUP(C6708,'Summation Index'!$A$2:$B$9956,2,FALSE)</f>
        <v>#N/A</v>
      </c>
      <c r="O6708" s="48"/>
      <c r="P6708" s="48"/>
    </row>
    <row r="6709" spans="1:16">
      <c r="A6709" s="11" t="e">
        <f t="shared" si="104"/>
        <v>#N/A</v>
      </c>
      <c r="B6709" s="11" t="e">
        <f>VLOOKUP(C6709,'Summation Index'!$A$2:$B$9956,2,FALSE)</f>
        <v>#N/A</v>
      </c>
      <c r="O6709" s="48"/>
      <c r="P6709" s="48"/>
    </row>
    <row r="6710" spans="1:16">
      <c r="A6710" s="11" t="e">
        <f t="shared" si="104"/>
        <v>#N/A</v>
      </c>
      <c r="B6710" s="11" t="e">
        <f>VLOOKUP(C6710,'Summation Index'!$A$2:$B$9956,2,FALSE)</f>
        <v>#N/A</v>
      </c>
      <c r="O6710" s="48"/>
      <c r="P6710" s="48"/>
    </row>
    <row r="6711" spans="1:16">
      <c r="A6711" s="11" t="e">
        <f t="shared" si="104"/>
        <v>#N/A</v>
      </c>
      <c r="B6711" s="11" t="e">
        <f>VLOOKUP(C6711,'Summation Index'!$A$2:$B$9956,2,FALSE)</f>
        <v>#N/A</v>
      </c>
      <c r="O6711" s="48"/>
      <c r="P6711" s="48"/>
    </row>
    <row r="6712" spans="1:16">
      <c r="A6712" s="11" t="e">
        <f t="shared" si="104"/>
        <v>#N/A</v>
      </c>
      <c r="B6712" s="11" t="e">
        <f>VLOOKUP(C6712,'Summation Index'!$A$2:$B$9956,2,FALSE)</f>
        <v>#N/A</v>
      </c>
      <c r="O6712" s="48"/>
      <c r="P6712" s="48"/>
    </row>
    <row r="6713" spans="1:16">
      <c r="A6713" s="11" t="e">
        <f t="shared" si="104"/>
        <v>#N/A</v>
      </c>
      <c r="B6713" s="11" t="e">
        <f>VLOOKUP(C6713,'Summation Index'!$A$2:$B$9956,2,FALSE)</f>
        <v>#N/A</v>
      </c>
      <c r="O6713" s="48"/>
      <c r="P6713" s="48"/>
    </row>
    <row r="6714" spans="1:16">
      <c r="A6714" s="11" t="e">
        <f t="shared" si="104"/>
        <v>#N/A</v>
      </c>
      <c r="B6714" s="11" t="e">
        <f>VLOOKUP(C6714,'Summation Index'!$A$2:$B$9956,2,FALSE)</f>
        <v>#N/A</v>
      </c>
      <c r="O6714" s="48"/>
      <c r="P6714" s="48"/>
    </row>
    <row r="6715" spans="1:16">
      <c r="A6715" s="11" t="e">
        <f t="shared" si="104"/>
        <v>#N/A</v>
      </c>
      <c r="B6715" s="11" t="e">
        <f>VLOOKUP(C6715,'Summation Index'!$A$2:$B$9956,2,FALSE)</f>
        <v>#N/A</v>
      </c>
      <c r="O6715" s="48"/>
      <c r="P6715" s="48"/>
    </row>
    <row r="6716" spans="1:16">
      <c r="A6716" s="11" t="e">
        <f t="shared" si="104"/>
        <v>#N/A</v>
      </c>
      <c r="B6716" s="11" t="e">
        <f>VLOOKUP(C6716,'Summation Index'!$A$2:$B$9956,2,FALSE)</f>
        <v>#N/A</v>
      </c>
      <c r="O6716" s="48"/>
      <c r="P6716" s="48"/>
    </row>
    <row r="6717" spans="1:16">
      <c r="A6717" s="11" t="e">
        <f t="shared" si="104"/>
        <v>#N/A</v>
      </c>
      <c r="B6717" s="11" t="e">
        <f>VLOOKUP(C6717,'Summation Index'!$A$2:$B$9956,2,FALSE)</f>
        <v>#N/A</v>
      </c>
      <c r="O6717" s="48"/>
      <c r="P6717" s="48"/>
    </row>
    <row r="6718" spans="1:16">
      <c r="A6718" s="11" t="e">
        <f t="shared" si="104"/>
        <v>#N/A</v>
      </c>
      <c r="B6718" s="11" t="e">
        <f>VLOOKUP(C6718,'Summation Index'!$A$2:$B$9956,2,FALSE)</f>
        <v>#N/A</v>
      </c>
      <c r="O6718" s="48"/>
      <c r="P6718" s="48"/>
    </row>
    <row r="6719" spans="1:16">
      <c r="A6719" s="11" t="e">
        <f t="shared" si="104"/>
        <v>#N/A</v>
      </c>
      <c r="B6719" s="11" t="e">
        <f>VLOOKUP(C6719,'Summation Index'!$A$2:$B$9956,2,FALSE)</f>
        <v>#N/A</v>
      </c>
      <c r="O6719" s="48"/>
      <c r="P6719" s="48"/>
    </row>
    <row r="6720" spans="1:16">
      <c r="A6720" s="11" t="e">
        <f t="shared" si="104"/>
        <v>#N/A</v>
      </c>
      <c r="B6720" s="11" t="e">
        <f>VLOOKUP(C6720,'Summation Index'!$A$2:$B$9956,2,FALSE)</f>
        <v>#N/A</v>
      </c>
      <c r="O6720" s="48"/>
      <c r="P6720" s="48"/>
    </row>
    <row r="6721" spans="1:16">
      <c r="A6721" s="11" t="e">
        <f t="shared" si="104"/>
        <v>#N/A</v>
      </c>
      <c r="B6721" s="11" t="e">
        <f>VLOOKUP(C6721,'Summation Index'!$A$2:$B$9956,2,FALSE)</f>
        <v>#N/A</v>
      </c>
      <c r="O6721" s="48"/>
      <c r="P6721" s="48"/>
    </row>
    <row r="6722" spans="1:16">
      <c r="A6722" s="11" t="e">
        <f t="shared" si="104"/>
        <v>#N/A</v>
      </c>
      <c r="B6722" s="11" t="e">
        <f>VLOOKUP(C6722,'Summation Index'!$A$2:$B$9956,2,FALSE)</f>
        <v>#N/A</v>
      </c>
      <c r="O6722" s="48"/>
      <c r="P6722" s="48"/>
    </row>
    <row r="6723" spans="1:16">
      <c r="A6723" s="11" t="e">
        <f t="shared" si="104"/>
        <v>#N/A</v>
      </c>
      <c r="B6723" s="11" t="e">
        <f>VLOOKUP(C6723,'Summation Index'!$A$2:$B$9956,2,FALSE)</f>
        <v>#N/A</v>
      </c>
      <c r="O6723" s="48"/>
      <c r="P6723" s="48"/>
    </row>
    <row r="6724" spans="1:16">
      <c r="A6724" s="11" t="e">
        <f t="shared" si="104"/>
        <v>#N/A</v>
      </c>
      <c r="B6724" s="11" t="e">
        <f>VLOOKUP(C6724,'Summation Index'!$A$2:$B$9956,2,FALSE)</f>
        <v>#N/A</v>
      </c>
      <c r="O6724" s="48"/>
      <c r="P6724" s="48"/>
    </row>
    <row r="6725" spans="1:16">
      <c r="A6725" s="11" t="e">
        <f t="shared" si="104"/>
        <v>#N/A</v>
      </c>
      <c r="B6725" s="11" t="e">
        <f>VLOOKUP(C6725,'Summation Index'!$A$2:$B$9956,2,FALSE)</f>
        <v>#N/A</v>
      </c>
      <c r="O6725" s="48"/>
      <c r="P6725" s="48"/>
    </row>
    <row r="6726" spans="1:16">
      <c r="A6726" s="11" t="e">
        <f t="shared" si="104"/>
        <v>#N/A</v>
      </c>
      <c r="B6726" s="11" t="e">
        <f>VLOOKUP(C6726,'Summation Index'!$A$2:$B$9956,2,FALSE)</f>
        <v>#N/A</v>
      </c>
      <c r="O6726" s="48"/>
      <c r="P6726" s="48"/>
    </row>
    <row r="6727" spans="1:16">
      <c r="A6727" s="11" t="e">
        <f t="shared" si="104"/>
        <v>#N/A</v>
      </c>
      <c r="B6727" s="11" t="e">
        <f>VLOOKUP(C6727,'Summation Index'!$A$2:$B$9956,2,FALSE)</f>
        <v>#N/A</v>
      </c>
      <c r="O6727" s="48"/>
      <c r="P6727" s="48"/>
    </row>
    <row r="6728" spans="1:16">
      <c r="A6728" s="11" t="e">
        <f t="shared" si="104"/>
        <v>#N/A</v>
      </c>
      <c r="B6728" s="11" t="e">
        <f>VLOOKUP(C6728,'Summation Index'!$A$2:$B$9956,2,FALSE)</f>
        <v>#N/A</v>
      </c>
      <c r="O6728" s="48"/>
      <c r="P6728" s="48"/>
    </row>
    <row r="6729" spans="1:16">
      <c r="A6729" s="11" t="e">
        <f t="shared" si="104"/>
        <v>#N/A</v>
      </c>
      <c r="B6729" s="11" t="e">
        <f>VLOOKUP(C6729,'Summation Index'!$A$2:$B$9956,2,FALSE)</f>
        <v>#N/A</v>
      </c>
      <c r="O6729" s="48"/>
      <c r="P6729" s="48"/>
    </row>
    <row r="6730" spans="1:16">
      <c r="A6730" s="11" t="e">
        <f t="shared" si="104"/>
        <v>#N/A</v>
      </c>
      <c r="B6730" s="11" t="e">
        <f>VLOOKUP(C6730,'Summation Index'!$A$2:$B$9956,2,FALSE)</f>
        <v>#N/A</v>
      </c>
      <c r="O6730" s="48"/>
      <c r="P6730" s="48"/>
    </row>
    <row r="6731" spans="1:16">
      <c r="A6731" s="11" t="e">
        <f t="shared" si="104"/>
        <v>#N/A</v>
      </c>
      <c r="B6731" s="11" t="e">
        <f>VLOOKUP(C6731,'Summation Index'!$A$2:$B$9956,2,FALSE)</f>
        <v>#N/A</v>
      </c>
      <c r="O6731" s="48"/>
      <c r="P6731" s="48"/>
    </row>
    <row r="6732" spans="1:16">
      <c r="A6732" s="11" t="e">
        <f t="shared" si="104"/>
        <v>#N/A</v>
      </c>
      <c r="B6732" s="11" t="e">
        <f>VLOOKUP(C6732,'Summation Index'!$A$2:$B$9956,2,FALSE)</f>
        <v>#N/A</v>
      </c>
      <c r="O6732" s="48"/>
      <c r="P6732" s="48"/>
    </row>
    <row r="6733" spans="1:16">
      <c r="A6733" s="11" t="e">
        <f t="shared" si="104"/>
        <v>#N/A</v>
      </c>
      <c r="B6733" s="11" t="e">
        <f>VLOOKUP(C6733,'Summation Index'!$A$2:$B$9956,2,FALSE)</f>
        <v>#N/A</v>
      </c>
      <c r="O6733" s="48"/>
      <c r="P6733" s="48"/>
    </row>
    <row r="6734" spans="1:16">
      <c r="A6734" s="11" t="e">
        <f t="shared" si="104"/>
        <v>#N/A</v>
      </c>
      <c r="B6734" s="11" t="e">
        <f>VLOOKUP(C6734,'Summation Index'!$A$2:$B$9956,2,FALSE)</f>
        <v>#N/A</v>
      </c>
      <c r="O6734" s="48"/>
      <c r="P6734" s="48"/>
    </row>
    <row r="6735" spans="1:16">
      <c r="A6735" s="11" t="e">
        <f t="shared" ref="A6735:A6798" si="105">B6735&amp;"&amp;"&amp;F6735</f>
        <v>#N/A</v>
      </c>
      <c r="B6735" s="11" t="e">
        <f>VLOOKUP(C6735,'Summation Index'!$A$2:$B$9956,2,FALSE)</f>
        <v>#N/A</v>
      </c>
      <c r="O6735" s="48"/>
      <c r="P6735" s="48"/>
    </row>
    <row r="6736" spans="1:16">
      <c r="A6736" s="11" t="e">
        <f t="shared" si="105"/>
        <v>#N/A</v>
      </c>
      <c r="B6736" s="11" t="e">
        <f>VLOOKUP(C6736,'Summation Index'!$A$2:$B$9956,2,FALSE)</f>
        <v>#N/A</v>
      </c>
      <c r="O6736" s="48"/>
      <c r="P6736" s="48"/>
    </row>
    <row r="6737" spans="1:16">
      <c r="A6737" s="11" t="e">
        <f t="shared" si="105"/>
        <v>#N/A</v>
      </c>
      <c r="B6737" s="11" t="e">
        <f>VLOOKUP(C6737,'Summation Index'!$A$2:$B$9956,2,FALSE)</f>
        <v>#N/A</v>
      </c>
      <c r="O6737" s="48"/>
      <c r="P6737" s="48"/>
    </row>
    <row r="6738" spans="1:16">
      <c r="A6738" s="11" t="e">
        <f t="shared" si="105"/>
        <v>#N/A</v>
      </c>
      <c r="B6738" s="11" t="e">
        <f>VLOOKUP(C6738,'Summation Index'!$A$2:$B$9956,2,FALSE)</f>
        <v>#N/A</v>
      </c>
      <c r="O6738" s="48"/>
      <c r="P6738" s="48"/>
    </row>
    <row r="6739" spans="1:16">
      <c r="A6739" s="11" t="e">
        <f t="shared" si="105"/>
        <v>#N/A</v>
      </c>
      <c r="B6739" s="11" t="e">
        <f>VLOOKUP(C6739,'Summation Index'!$A$2:$B$9956,2,FALSE)</f>
        <v>#N/A</v>
      </c>
      <c r="O6739" s="48"/>
      <c r="P6739" s="48"/>
    </row>
    <row r="6740" spans="1:16">
      <c r="A6740" s="11" t="e">
        <f t="shared" si="105"/>
        <v>#N/A</v>
      </c>
      <c r="B6740" s="11" t="e">
        <f>VLOOKUP(C6740,'Summation Index'!$A$2:$B$9956,2,FALSE)</f>
        <v>#N/A</v>
      </c>
      <c r="O6740" s="48"/>
      <c r="P6740" s="48"/>
    </row>
    <row r="6741" spans="1:16">
      <c r="A6741" s="11" t="e">
        <f t="shared" si="105"/>
        <v>#N/A</v>
      </c>
      <c r="B6741" s="11" t="e">
        <f>VLOOKUP(C6741,'Summation Index'!$A$2:$B$9956,2,FALSE)</f>
        <v>#N/A</v>
      </c>
      <c r="O6741" s="48"/>
      <c r="P6741" s="48"/>
    </row>
    <row r="6742" spans="1:16">
      <c r="A6742" s="11" t="e">
        <f t="shared" si="105"/>
        <v>#N/A</v>
      </c>
      <c r="B6742" s="11" t="e">
        <f>VLOOKUP(C6742,'Summation Index'!$A$2:$B$9956,2,FALSE)</f>
        <v>#N/A</v>
      </c>
      <c r="O6742" s="48"/>
      <c r="P6742" s="48"/>
    </row>
    <row r="6743" spans="1:16">
      <c r="A6743" s="11" t="e">
        <f t="shared" si="105"/>
        <v>#N/A</v>
      </c>
      <c r="B6743" s="11" t="e">
        <f>VLOOKUP(C6743,'Summation Index'!$A$2:$B$9956,2,FALSE)</f>
        <v>#N/A</v>
      </c>
      <c r="O6743" s="48"/>
      <c r="P6743" s="48"/>
    </row>
    <row r="6744" spans="1:16">
      <c r="A6744" s="11" t="e">
        <f t="shared" si="105"/>
        <v>#N/A</v>
      </c>
      <c r="B6744" s="11" t="e">
        <f>VLOOKUP(C6744,'Summation Index'!$A$2:$B$9956,2,FALSE)</f>
        <v>#N/A</v>
      </c>
      <c r="O6744" s="48"/>
      <c r="P6744" s="48"/>
    </row>
    <row r="6745" spans="1:16">
      <c r="A6745" s="11" t="e">
        <f t="shared" si="105"/>
        <v>#N/A</v>
      </c>
      <c r="B6745" s="11" t="e">
        <f>VLOOKUP(C6745,'Summation Index'!$A$2:$B$9956,2,FALSE)</f>
        <v>#N/A</v>
      </c>
      <c r="O6745" s="48"/>
      <c r="P6745" s="48"/>
    </row>
    <row r="6746" spans="1:16">
      <c r="A6746" s="11" t="e">
        <f t="shared" si="105"/>
        <v>#N/A</v>
      </c>
      <c r="B6746" s="11" t="e">
        <f>VLOOKUP(C6746,'Summation Index'!$A$2:$B$9956,2,FALSE)</f>
        <v>#N/A</v>
      </c>
      <c r="O6746" s="48"/>
      <c r="P6746" s="48"/>
    </row>
    <row r="6747" spans="1:16">
      <c r="A6747" s="11" t="e">
        <f t="shared" si="105"/>
        <v>#N/A</v>
      </c>
      <c r="B6747" s="11" t="e">
        <f>VLOOKUP(C6747,'Summation Index'!$A$2:$B$9956,2,FALSE)</f>
        <v>#N/A</v>
      </c>
      <c r="O6747" s="48"/>
      <c r="P6747" s="48"/>
    </row>
    <row r="6748" spans="1:16">
      <c r="A6748" s="11" t="e">
        <f t="shared" si="105"/>
        <v>#N/A</v>
      </c>
      <c r="B6748" s="11" t="e">
        <f>VLOOKUP(C6748,'Summation Index'!$A$2:$B$9956,2,FALSE)</f>
        <v>#N/A</v>
      </c>
      <c r="O6748" s="48"/>
      <c r="P6748" s="48"/>
    </row>
    <row r="6749" spans="1:16">
      <c r="A6749" s="11" t="e">
        <f t="shared" si="105"/>
        <v>#N/A</v>
      </c>
      <c r="B6749" s="11" t="e">
        <f>VLOOKUP(C6749,'Summation Index'!$A$2:$B$9956,2,FALSE)</f>
        <v>#N/A</v>
      </c>
      <c r="O6749" s="48"/>
      <c r="P6749" s="48"/>
    </row>
    <row r="6750" spans="1:16">
      <c r="A6750" s="11" t="e">
        <f t="shared" si="105"/>
        <v>#N/A</v>
      </c>
      <c r="B6750" s="11" t="e">
        <f>VLOOKUP(C6750,'Summation Index'!$A$2:$B$9956,2,FALSE)</f>
        <v>#N/A</v>
      </c>
      <c r="O6750" s="48"/>
      <c r="P6750" s="48"/>
    </row>
    <row r="6751" spans="1:16">
      <c r="A6751" s="11" t="e">
        <f t="shared" si="105"/>
        <v>#N/A</v>
      </c>
      <c r="B6751" s="11" t="e">
        <f>VLOOKUP(C6751,'Summation Index'!$A$2:$B$9956,2,FALSE)</f>
        <v>#N/A</v>
      </c>
      <c r="O6751" s="48"/>
      <c r="P6751" s="48"/>
    </row>
    <row r="6752" spans="1:16">
      <c r="A6752" s="11" t="e">
        <f t="shared" si="105"/>
        <v>#N/A</v>
      </c>
      <c r="B6752" s="11" t="e">
        <f>VLOOKUP(C6752,'Summation Index'!$A$2:$B$9956,2,FALSE)</f>
        <v>#N/A</v>
      </c>
      <c r="O6752" s="48"/>
      <c r="P6752" s="48"/>
    </row>
    <row r="6753" spans="1:16">
      <c r="A6753" s="11" t="e">
        <f t="shared" si="105"/>
        <v>#N/A</v>
      </c>
      <c r="B6753" s="11" t="e">
        <f>VLOOKUP(C6753,'Summation Index'!$A$2:$B$9956,2,FALSE)</f>
        <v>#N/A</v>
      </c>
      <c r="O6753" s="48"/>
      <c r="P6753" s="48"/>
    </row>
    <row r="6754" spans="1:16">
      <c r="A6754" s="11" t="e">
        <f t="shared" si="105"/>
        <v>#N/A</v>
      </c>
      <c r="B6754" s="11" t="e">
        <f>VLOOKUP(C6754,'Summation Index'!$A$2:$B$9956,2,FALSE)</f>
        <v>#N/A</v>
      </c>
      <c r="O6754" s="48"/>
      <c r="P6754" s="48"/>
    </row>
    <row r="6755" spans="1:16">
      <c r="A6755" s="11" t="e">
        <f t="shared" si="105"/>
        <v>#N/A</v>
      </c>
      <c r="B6755" s="11" t="e">
        <f>VLOOKUP(C6755,'Summation Index'!$A$2:$B$9956,2,FALSE)</f>
        <v>#N/A</v>
      </c>
      <c r="O6755" s="48"/>
      <c r="P6755" s="48"/>
    </row>
    <row r="6756" spans="1:16">
      <c r="A6756" s="11" t="e">
        <f t="shared" si="105"/>
        <v>#N/A</v>
      </c>
      <c r="B6756" s="11" t="e">
        <f>VLOOKUP(C6756,'Summation Index'!$A$2:$B$9956,2,FALSE)</f>
        <v>#N/A</v>
      </c>
      <c r="O6756" s="48"/>
      <c r="P6756" s="48"/>
    </row>
    <row r="6757" spans="1:16">
      <c r="A6757" s="11" t="e">
        <f t="shared" si="105"/>
        <v>#N/A</v>
      </c>
      <c r="B6757" s="11" t="e">
        <f>VLOOKUP(C6757,'Summation Index'!$A$2:$B$9956,2,FALSE)</f>
        <v>#N/A</v>
      </c>
      <c r="O6757" s="48"/>
      <c r="P6757" s="48"/>
    </row>
    <row r="6758" spans="1:16">
      <c r="A6758" s="11" t="e">
        <f t="shared" si="105"/>
        <v>#N/A</v>
      </c>
      <c r="B6758" s="11" t="e">
        <f>VLOOKUP(C6758,'Summation Index'!$A$2:$B$9956,2,FALSE)</f>
        <v>#N/A</v>
      </c>
      <c r="O6758" s="48"/>
      <c r="P6758" s="48"/>
    </row>
    <row r="6759" spans="1:16">
      <c r="A6759" s="11" t="e">
        <f t="shared" si="105"/>
        <v>#N/A</v>
      </c>
      <c r="B6759" s="11" t="e">
        <f>VLOOKUP(C6759,'Summation Index'!$A$2:$B$9956,2,FALSE)</f>
        <v>#N/A</v>
      </c>
      <c r="O6759" s="48"/>
      <c r="P6759" s="48"/>
    </row>
    <row r="6760" spans="1:16">
      <c r="A6760" s="11" t="e">
        <f t="shared" si="105"/>
        <v>#N/A</v>
      </c>
      <c r="B6760" s="11" t="e">
        <f>VLOOKUP(C6760,'Summation Index'!$A$2:$B$9956,2,FALSE)</f>
        <v>#N/A</v>
      </c>
      <c r="O6760" s="48"/>
      <c r="P6760" s="48"/>
    </row>
    <row r="6761" spans="1:16">
      <c r="A6761" s="11" t="e">
        <f t="shared" si="105"/>
        <v>#N/A</v>
      </c>
      <c r="B6761" s="11" t="e">
        <f>VLOOKUP(C6761,'Summation Index'!$A$2:$B$9956,2,FALSE)</f>
        <v>#N/A</v>
      </c>
      <c r="O6761" s="48"/>
      <c r="P6761" s="48"/>
    </row>
    <row r="6762" spans="1:16">
      <c r="A6762" s="11" t="e">
        <f t="shared" si="105"/>
        <v>#N/A</v>
      </c>
      <c r="B6762" s="11" t="e">
        <f>VLOOKUP(C6762,'Summation Index'!$A$2:$B$9956,2,FALSE)</f>
        <v>#N/A</v>
      </c>
      <c r="O6762" s="48"/>
      <c r="P6762" s="48"/>
    </row>
    <row r="6763" spans="1:16">
      <c r="A6763" s="11" t="e">
        <f t="shared" si="105"/>
        <v>#N/A</v>
      </c>
      <c r="B6763" s="11" t="e">
        <f>VLOOKUP(C6763,'Summation Index'!$A$2:$B$9956,2,FALSE)</f>
        <v>#N/A</v>
      </c>
      <c r="O6763" s="48"/>
      <c r="P6763" s="48"/>
    </row>
    <row r="6764" spans="1:16">
      <c r="A6764" s="11" t="e">
        <f t="shared" si="105"/>
        <v>#N/A</v>
      </c>
      <c r="B6764" s="11" t="e">
        <f>VLOOKUP(C6764,'Summation Index'!$A$2:$B$9956,2,FALSE)</f>
        <v>#N/A</v>
      </c>
      <c r="O6764" s="48"/>
      <c r="P6764" s="48"/>
    </row>
    <row r="6765" spans="1:16">
      <c r="A6765" s="11" t="e">
        <f t="shared" si="105"/>
        <v>#N/A</v>
      </c>
      <c r="B6765" s="11" t="e">
        <f>VLOOKUP(C6765,'Summation Index'!$A$2:$B$9956,2,FALSE)</f>
        <v>#N/A</v>
      </c>
      <c r="O6765" s="48"/>
      <c r="P6765" s="48"/>
    </row>
    <row r="6766" spans="1:16">
      <c r="A6766" s="11" t="e">
        <f t="shared" si="105"/>
        <v>#N/A</v>
      </c>
      <c r="B6766" s="11" t="e">
        <f>VLOOKUP(C6766,'Summation Index'!$A$2:$B$9956,2,FALSE)</f>
        <v>#N/A</v>
      </c>
      <c r="O6766" s="48"/>
      <c r="P6766" s="48"/>
    </row>
    <row r="6767" spans="1:16">
      <c r="A6767" s="11" t="e">
        <f t="shared" si="105"/>
        <v>#N/A</v>
      </c>
      <c r="B6767" s="11" t="e">
        <f>VLOOKUP(C6767,'Summation Index'!$A$2:$B$9956,2,FALSE)</f>
        <v>#N/A</v>
      </c>
      <c r="O6767" s="48"/>
      <c r="P6767" s="48"/>
    </row>
    <row r="6768" spans="1:16">
      <c r="A6768" s="11" t="e">
        <f t="shared" si="105"/>
        <v>#N/A</v>
      </c>
      <c r="B6768" s="11" t="e">
        <f>VLOOKUP(C6768,'Summation Index'!$A$2:$B$9956,2,FALSE)</f>
        <v>#N/A</v>
      </c>
      <c r="O6768" s="48"/>
      <c r="P6768" s="48"/>
    </row>
    <row r="6769" spans="1:16">
      <c r="A6769" s="11" t="e">
        <f t="shared" si="105"/>
        <v>#N/A</v>
      </c>
      <c r="B6769" s="11" t="e">
        <f>VLOOKUP(C6769,'Summation Index'!$A$2:$B$9956,2,FALSE)</f>
        <v>#N/A</v>
      </c>
      <c r="O6769" s="48"/>
      <c r="P6769" s="48"/>
    </row>
    <row r="6770" spans="1:16">
      <c r="A6770" s="11" t="e">
        <f t="shared" si="105"/>
        <v>#N/A</v>
      </c>
      <c r="B6770" s="11" t="e">
        <f>VLOOKUP(C6770,'Summation Index'!$A$2:$B$9956,2,FALSE)</f>
        <v>#N/A</v>
      </c>
      <c r="O6770" s="48"/>
      <c r="P6770" s="48"/>
    </row>
    <row r="6771" spans="1:16">
      <c r="A6771" s="11" t="e">
        <f t="shared" si="105"/>
        <v>#N/A</v>
      </c>
      <c r="B6771" s="11" t="e">
        <f>VLOOKUP(C6771,'Summation Index'!$A$2:$B$9956,2,FALSE)</f>
        <v>#N/A</v>
      </c>
      <c r="O6771" s="48"/>
      <c r="P6771" s="48"/>
    </row>
    <row r="6772" spans="1:16">
      <c r="A6772" s="11" t="e">
        <f t="shared" si="105"/>
        <v>#N/A</v>
      </c>
      <c r="B6772" s="11" t="e">
        <f>VLOOKUP(C6772,'Summation Index'!$A$2:$B$9956,2,FALSE)</f>
        <v>#N/A</v>
      </c>
      <c r="O6772" s="48"/>
      <c r="P6772" s="48"/>
    </row>
    <row r="6773" spans="1:16">
      <c r="A6773" s="11" t="e">
        <f t="shared" si="105"/>
        <v>#N/A</v>
      </c>
      <c r="B6773" s="11" t="e">
        <f>VLOOKUP(C6773,'Summation Index'!$A$2:$B$9956,2,FALSE)</f>
        <v>#N/A</v>
      </c>
      <c r="O6773" s="48"/>
      <c r="P6773" s="48"/>
    </row>
    <row r="6774" spans="1:16">
      <c r="A6774" s="11" t="e">
        <f t="shared" si="105"/>
        <v>#N/A</v>
      </c>
      <c r="B6774" s="11" t="e">
        <f>VLOOKUP(C6774,'Summation Index'!$A$2:$B$9956,2,FALSE)</f>
        <v>#N/A</v>
      </c>
      <c r="O6774" s="48"/>
      <c r="P6774" s="48"/>
    </row>
    <row r="6775" spans="1:16">
      <c r="A6775" s="11" t="e">
        <f t="shared" si="105"/>
        <v>#N/A</v>
      </c>
      <c r="B6775" s="11" t="e">
        <f>VLOOKUP(C6775,'Summation Index'!$A$2:$B$9956,2,FALSE)</f>
        <v>#N/A</v>
      </c>
      <c r="O6775" s="48"/>
      <c r="P6775" s="48"/>
    </row>
    <row r="6776" spans="1:16">
      <c r="A6776" s="11" t="e">
        <f t="shared" si="105"/>
        <v>#N/A</v>
      </c>
      <c r="B6776" s="11" t="e">
        <f>VLOOKUP(C6776,'Summation Index'!$A$2:$B$9956,2,FALSE)</f>
        <v>#N/A</v>
      </c>
      <c r="O6776" s="48"/>
      <c r="P6776" s="48"/>
    </row>
    <row r="6777" spans="1:16">
      <c r="A6777" s="11" t="e">
        <f t="shared" si="105"/>
        <v>#N/A</v>
      </c>
      <c r="B6777" s="11" t="e">
        <f>VLOOKUP(C6777,'Summation Index'!$A$2:$B$9956,2,FALSE)</f>
        <v>#N/A</v>
      </c>
      <c r="O6777" s="48"/>
      <c r="P6777" s="48"/>
    </row>
    <row r="6778" spans="1:16">
      <c r="A6778" s="11" t="e">
        <f t="shared" si="105"/>
        <v>#N/A</v>
      </c>
      <c r="B6778" s="11" t="e">
        <f>VLOOKUP(C6778,'Summation Index'!$A$2:$B$9956,2,FALSE)</f>
        <v>#N/A</v>
      </c>
      <c r="O6778" s="48"/>
      <c r="P6778" s="48"/>
    </row>
    <row r="6779" spans="1:16">
      <c r="A6779" s="11" t="e">
        <f t="shared" si="105"/>
        <v>#N/A</v>
      </c>
      <c r="B6779" s="11" t="e">
        <f>VLOOKUP(C6779,'Summation Index'!$A$2:$B$9956,2,FALSE)</f>
        <v>#N/A</v>
      </c>
      <c r="O6779" s="48"/>
      <c r="P6779" s="48"/>
    </row>
    <row r="6780" spans="1:16">
      <c r="A6780" s="11" t="e">
        <f t="shared" si="105"/>
        <v>#N/A</v>
      </c>
      <c r="B6780" s="11" t="e">
        <f>VLOOKUP(C6780,'Summation Index'!$A$2:$B$9956,2,FALSE)</f>
        <v>#N/A</v>
      </c>
      <c r="O6780" s="48"/>
      <c r="P6780" s="48"/>
    </row>
    <row r="6781" spans="1:16">
      <c r="A6781" s="11" t="e">
        <f t="shared" si="105"/>
        <v>#N/A</v>
      </c>
      <c r="B6781" s="11" t="e">
        <f>VLOOKUP(C6781,'Summation Index'!$A$2:$B$9956,2,FALSE)</f>
        <v>#N/A</v>
      </c>
      <c r="O6781" s="48"/>
      <c r="P6781" s="48"/>
    </row>
    <row r="6782" spans="1:16">
      <c r="A6782" s="11" t="e">
        <f t="shared" si="105"/>
        <v>#N/A</v>
      </c>
      <c r="B6782" s="11" t="e">
        <f>VLOOKUP(C6782,'Summation Index'!$A$2:$B$9956,2,FALSE)</f>
        <v>#N/A</v>
      </c>
      <c r="O6782" s="48"/>
      <c r="P6782" s="48"/>
    </row>
    <row r="6783" spans="1:16">
      <c r="A6783" s="11" t="e">
        <f t="shared" si="105"/>
        <v>#N/A</v>
      </c>
      <c r="B6783" s="11" t="e">
        <f>VLOOKUP(C6783,'Summation Index'!$A$2:$B$9956,2,FALSE)</f>
        <v>#N/A</v>
      </c>
      <c r="O6783" s="48"/>
      <c r="P6783" s="48"/>
    </row>
    <row r="6784" spans="1:16">
      <c r="A6784" s="11" t="e">
        <f t="shared" si="105"/>
        <v>#N/A</v>
      </c>
      <c r="B6784" s="11" t="e">
        <f>VLOOKUP(C6784,'Summation Index'!$A$2:$B$9956,2,FALSE)</f>
        <v>#N/A</v>
      </c>
      <c r="O6784" s="48"/>
      <c r="P6784" s="48"/>
    </row>
    <row r="6785" spans="1:16">
      <c r="A6785" s="11" t="e">
        <f t="shared" si="105"/>
        <v>#N/A</v>
      </c>
      <c r="B6785" s="11" t="e">
        <f>VLOOKUP(C6785,'Summation Index'!$A$2:$B$9956,2,FALSE)</f>
        <v>#N/A</v>
      </c>
      <c r="O6785" s="48"/>
      <c r="P6785" s="48"/>
    </row>
    <row r="6786" spans="1:16">
      <c r="A6786" s="11" t="e">
        <f t="shared" si="105"/>
        <v>#N/A</v>
      </c>
      <c r="B6786" s="11" t="e">
        <f>VLOOKUP(C6786,'Summation Index'!$A$2:$B$9956,2,FALSE)</f>
        <v>#N/A</v>
      </c>
      <c r="O6786" s="48"/>
      <c r="P6786" s="48"/>
    </row>
    <row r="6787" spans="1:16">
      <c r="A6787" s="11" t="e">
        <f t="shared" si="105"/>
        <v>#N/A</v>
      </c>
      <c r="B6787" s="11" t="e">
        <f>VLOOKUP(C6787,'Summation Index'!$A$2:$B$9956,2,FALSE)</f>
        <v>#N/A</v>
      </c>
      <c r="O6787" s="48"/>
      <c r="P6787" s="48"/>
    </row>
    <row r="6788" spans="1:16">
      <c r="A6788" s="11" t="e">
        <f t="shared" si="105"/>
        <v>#N/A</v>
      </c>
      <c r="B6788" s="11" t="e">
        <f>VLOOKUP(C6788,'Summation Index'!$A$2:$B$9956,2,FALSE)</f>
        <v>#N/A</v>
      </c>
      <c r="O6788" s="48"/>
      <c r="P6788" s="48"/>
    </row>
    <row r="6789" spans="1:16">
      <c r="A6789" s="11" t="e">
        <f t="shared" si="105"/>
        <v>#N/A</v>
      </c>
      <c r="B6789" s="11" t="e">
        <f>VLOOKUP(C6789,'Summation Index'!$A$2:$B$9956,2,FALSE)</f>
        <v>#N/A</v>
      </c>
      <c r="O6789" s="48"/>
      <c r="P6789" s="48"/>
    </row>
    <row r="6790" spans="1:16">
      <c r="A6790" s="11" t="e">
        <f t="shared" si="105"/>
        <v>#N/A</v>
      </c>
      <c r="B6790" s="11" t="e">
        <f>VLOOKUP(C6790,'Summation Index'!$A$2:$B$9956,2,FALSE)</f>
        <v>#N/A</v>
      </c>
      <c r="O6790" s="48"/>
      <c r="P6790" s="48"/>
    </row>
    <row r="6791" spans="1:16">
      <c r="A6791" s="11" t="e">
        <f t="shared" si="105"/>
        <v>#N/A</v>
      </c>
      <c r="B6791" s="11" t="e">
        <f>VLOOKUP(C6791,'Summation Index'!$A$2:$B$9956,2,FALSE)</f>
        <v>#N/A</v>
      </c>
      <c r="O6791" s="48"/>
      <c r="P6791" s="48"/>
    </row>
    <row r="6792" spans="1:16">
      <c r="A6792" s="11" t="e">
        <f t="shared" si="105"/>
        <v>#N/A</v>
      </c>
      <c r="B6792" s="11" t="e">
        <f>VLOOKUP(C6792,'Summation Index'!$A$2:$B$9956,2,FALSE)</f>
        <v>#N/A</v>
      </c>
      <c r="O6792" s="48"/>
      <c r="P6792" s="48"/>
    </row>
    <row r="6793" spans="1:16">
      <c r="A6793" s="11" t="e">
        <f t="shared" si="105"/>
        <v>#N/A</v>
      </c>
      <c r="B6793" s="11" t="e">
        <f>VLOOKUP(C6793,'Summation Index'!$A$2:$B$9956,2,FALSE)</f>
        <v>#N/A</v>
      </c>
      <c r="O6793" s="48"/>
      <c r="P6793" s="48"/>
    </row>
    <row r="6794" spans="1:16">
      <c r="A6794" s="11" t="e">
        <f t="shared" si="105"/>
        <v>#N/A</v>
      </c>
      <c r="B6794" s="11" t="e">
        <f>VLOOKUP(C6794,'Summation Index'!$A$2:$B$9956,2,FALSE)</f>
        <v>#N/A</v>
      </c>
      <c r="O6794" s="48"/>
      <c r="P6794" s="48"/>
    </row>
    <row r="6795" spans="1:16">
      <c r="A6795" s="11" t="e">
        <f t="shared" si="105"/>
        <v>#N/A</v>
      </c>
      <c r="B6795" s="11" t="e">
        <f>VLOOKUP(C6795,'Summation Index'!$A$2:$B$9956,2,FALSE)</f>
        <v>#N/A</v>
      </c>
      <c r="O6795" s="48"/>
      <c r="P6795" s="48"/>
    </row>
    <row r="6796" spans="1:16">
      <c r="A6796" s="11" t="e">
        <f t="shared" si="105"/>
        <v>#N/A</v>
      </c>
      <c r="B6796" s="11" t="e">
        <f>VLOOKUP(C6796,'Summation Index'!$A$2:$B$9956,2,FALSE)</f>
        <v>#N/A</v>
      </c>
      <c r="O6796" s="48"/>
      <c r="P6796" s="48"/>
    </row>
    <row r="6797" spans="1:16">
      <c r="A6797" s="11" t="e">
        <f t="shared" si="105"/>
        <v>#N/A</v>
      </c>
      <c r="B6797" s="11" t="e">
        <f>VLOOKUP(C6797,'Summation Index'!$A$2:$B$9956,2,FALSE)</f>
        <v>#N/A</v>
      </c>
      <c r="O6797" s="48"/>
      <c r="P6797" s="48"/>
    </row>
    <row r="6798" spans="1:16">
      <c r="A6798" s="11" t="e">
        <f t="shared" si="105"/>
        <v>#N/A</v>
      </c>
      <c r="B6798" s="11" t="e">
        <f>VLOOKUP(C6798,'Summation Index'!$A$2:$B$9956,2,FALSE)</f>
        <v>#N/A</v>
      </c>
      <c r="O6798" s="48"/>
      <c r="P6798" s="48"/>
    </row>
    <row r="6799" spans="1:16">
      <c r="A6799" s="11" t="e">
        <f t="shared" ref="A6799:A6862" si="106">B6799&amp;"&amp;"&amp;F6799</f>
        <v>#N/A</v>
      </c>
      <c r="B6799" s="11" t="e">
        <f>VLOOKUP(C6799,'Summation Index'!$A$2:$B$9956,2,FALSE)</f>
        <v>#N/A</v>
      </c>
      <c r="O6799" s="48"/>
      <c r="P6799" s="48"/>
    </row>
    <row r="6800" spans="1:16">
      <c r="A6800" s="11" t="e">
        <f t="shared" si="106"/>
        <v>#N/A</v>
      </c>
      <c r="B6800" s="11" t="e">
        <f>VLOOKUP(C6800,'Summation Index'!$A$2:$B$9956,2,FALSE)</f>
        <v>#N/A</v>
      </c>
      <c r="O6800" s="48"/>
      <c r="P6800" s="48"/>
    </row>
    <row r="6801" spans="1:16">
      <c r="A6801" s="11" t="e">
        <f t="shared" si="106"/>
        <v>#N/A</v>
      </c>
      <c r="B6801" s="11" t="e">
        <f>VLOOKUP(C6801,'Summation Index'!$A$2:$B$9956,2,FALSE)</f>
        <v>#N/A</v>
      </c>
      <c r="O6801" s="48"/>
      <c r="P6801" s="48"/>
    </row>
    <row r="6802" spans="1:16">
      <c r="A6802" s="11" t="e">
        <f t="shared" si="106"/>
        <v>#N/A</v>
      </c>
      <c r="B6802" s="11" t="e">
        <f>VLOOKUP(C6802,'Summation Index'!$A$2:$B$9956,2,FALSE)</f>
        <v>#N/A</v>
      </c>
      <c r="O6802" s="48"/>
      <c r="P6802" s="48"/>
    </row>
    <row r="6803" spans="1:16">
      <c r="A6803" s="11" t="e">
        <f t="shared" si="106"/>
        <v>#N/A</v>
      </c>
      <c r="B6803" s="11" t="e">
        <f>VLOOKUP(C6803,'Summation Index'!$A$2:$B$9956,2,FALSE)</f>
        <v>#N/A</v>
      </c>
      <c r="O6803" s="48"/>
      <c r="P6803" s="48"/>
    </row>
    <row r="6804" spans="1:16">
      <c r="A6804" s="11" t="e">
        <f t="shared" si="106"/>
        <v>#N/A</v>
      </c>
      <c r="B6804" s="11" t="e">
        <f>VLOOKUP(C6804,'Summation Index'!$A$2:$B$9956,2,FALSE)</f>
        <v>#N/A</v>
      </c>
      <c r="O6804" s="48"/>
      <c r="P6804" s="48"/>
    </row>
    <row r="6805" spans="1:16">
      <c r="A6805" s="11" t="e">
        <f t="shared" si="106"/>
        <v>#N/A</v>
      </c>
      <c r="B6805" s="11" t="e">
        <f>VLOOKUP(C6805,'Summation Index'!$A$2:$B$9956,2,FALSE)</f>
        <v>#N/A</v>
      </c>
      <c r="O6805" s="48"/>
      <c r="P6805" s="48"/>
    </row>
    <row r="6806" spans="1:16">
      <c r="A6806" s="11" t="e">
        <f t="shared" si="106"/>
        <v>#N/A</v>
      </c>
      <c r="B6806" s="11" t="e">
        <f>VLOOKUP(C6806,'Summation Index'!$A$2:$B$9956,2,FALSE)</f>
        <v>#N/A</v>
      </c>
      <c r="O6806" s="48"/>
      <c r="P6806" s="48"/>
    </row>
    <row r="6807" spans="1:16">
      <c r="A6807" s="11" t="e">
        <f t="shared" si="106"/>
        <v>#N/A</v>
      </c>
      <c r="B6807" s="11" t="e">
        <f>VLOOKUP(C6807,'Summation Index'!$A$2:$B$9956,2,FALSE)</f>
        <v>#N/A</v>
      </c>
      <c r="O6807" s="48"/>
      <c r="P6807" s="48"/>
    </row>
    <row r="6808" spans="1:16">
      <c r="A6808" s="11" t="e">
        <f t="shared" si="106"/>
        <v>#N/A</v>
      </c>
      <c r="B6808" s="11" t="e">
        <f>VLOOKUP(C6808,'Summation Index'!$A$2:$B$9956,2,FALSE)</f>
        <v>#N/A</v>
      </c>
      <c r="O6808" s="48"/>
      <c r="P6808" s="48"/>
    </row>
    <row r="6809" spans="1:16">
      <c r="A6809" s="11" t="e">
        <f t="shared" si="106"/>
        <v>#N/A</v>
      </c>
      <c r="B6809" s="11" t="e">
        <f>VLOOKUP(C6809,'Summation Index'!$A$2:$B$9956,2,FALSE)</f>
        <v>#N/A</v>
      </c>
      <c r="O6809" s="48"/>
      <c r="P6809" s="48"/>
    </row>
    <row r="6810" spans="1:16">
      <c r="A6810" s="11" t="e">
        <f t="shared" si="106"/>
        <v>#N/A</v>
      </c>
      <c r="B6810" s="11" t="e">
        <f>VLOOKUP(C6810,'Summation Index'!$A$2:$B$9956,2,FALSE)</f>
        <v>#N/A</v>
      </c>
      <c r="O6810" s="48"/>
      <c r="P6810" s="48"/>
    </row>
    <row r="6811" spans="1:16">
      <c r="A6811" s="11" t="e">
        <f t="shared" si="106"/>
        <v>#N/A</v>
      </c>
      <c r="B6811" s="11" t="e">
        <f>VLOOKUP(C6811,'Summation Index'!$A$2:$B$9956,2,FALSE)</f>
        <v>#N/A</v>
      </c>
      <c r="O6811" s="48"/>
      <c r="P6811" s="48"/>
    </row>
    <row r="6812" spans="1:16">
      <c r="A6812" s="11" t="e">
        <f t="shared" si="106"/>
        <v>#N/A</v>
      </c>
      <c r="B6812" s="11" t="e">
        <f>VLOOKUP(C6812,'Summation Index'!$A$2:$B$9956,2,FALSE)</f>
        <v>#N/A</v>
      </c>
      <c r="O6812" s="48"/>
      <c r="P6812" s="48"/>
    </row>
    <row r="6813" spans="1:16">
      <c r="A6813" s="11" t="e">
        <f t="shared" si="106"/>
        <v>#N/A</v>
      </c>
      <c r="B6813" s="11" t="e">
        <f>VLOOKUP(C6813,'Summation Index'!$A$2:$B$9956,2,FALSE)</f>
        <v>#N/A</v>
      </c>
      <c r="O6813" s="48"/>
      <c r="P6813" s="48"/>
    </row>
    <row r="6814" spans="1:16">
      <c r="A6814" s="11" t="e">
        <f t="shared" si="106"/>
        <v>#N/A</v>
      </c>
      <c r="B6814" s="11" t="e">
        <f>VLOOKUP(C6814,'Summation Index'!$A$2:$B$9956,2,FALSE)</f>
        <v>#N/A</v>
      </c>
      <c r="O6814" s="48"/>
      <c r="P6814" s="48"/>
    </row>
    <row r="6815" spans="1:16">
      <c r="A6815" s="11" t="e">
        <f t="shared" si="106"/>
        <v>#N/A</v>
      </c>
      <c r="B6815" s="11" t="e">
        <f>VLOOKUP(C6815,'Summation Index'!$A$2:$B$9956,2,FALSE)</f>
        <v>#N/A</v>
      </c>
      <c r="O6815" s="48"/>
      <c r="P6815" s="48"/>
    </row>
    <row r="6816" spans="1:16">
      <c r="A6816" s="11" t="e">
        <f t="shared" si="106"/>
        <v>#N/A</v>
      </c>
      <c r="B6816" s="11" t="e">
        <f>VLOOKUP(C6816,'Summation Index'!$A$2:$B$9956,2,FALSE)</f>
        <v>#N/A</v>
      </c>
      <c r="O6816" s="48"/>
      <c r="P6816" s="48"/>
    </row>
    <row r="6817" spans="1:16">
      <c r="A6817" s="11" t="e">
        <f t="shared" si="106"/>
        <v>#N/A</v>
      </c>
      <c r="B6817" s="11" t="e">
        <f>VLOOKUP(C6817,'Summation Index'!$A$2:$B$9956,2,FALSE)</f>
        <v>#N/A</v>
      </c>
      <c r="O6817" s="48"/>
      <c r="P6817" s="48"/>
    </row>
    <row r="6818" spans="1:16">
      <c r="A6818" s="11" t="e">
        <f t="shared" si="106"/>
        <v>#N/A</v>
      </c>
      <c r="B6818" s="11" t="e">
        <f>VLOOKUP(C6818,'Summation Index'!$A$2:$B$9956,2,FALSE)</f>
        <v>#N/A</v>
      </c>
      <c r="O6818" s="48"/>
      <c r="P6818" s="48"/>
    </row>
    <row r="6819" spans="1:16">
      <c r="A6819" s="11" t="e">
        <f t="shared" si="106"/>
        <v>#N/A</v>
      </c>
      <c r="B6819" s="11" t="e">
        <f>VLOOKUP(C6819,'Summation Index'!$A$2:$B$9956,2,FALSE)</f>
        <v>#N/A</v>
      </c>
      <c r="O6819" s="48"/>
      <c r="P6819" s="48"/>
    </row>
    <row r="6820" spans="1:16">
      <c r="A6820" s="11" t="e">
        <f t="shared" si="106"/>
        <v>#N/A</v>
      </c>
      <c r="B6820" s="11" t="e">
        <f>VLOOKUP(C6820,'Summation Index'!$A$2:$B$9956,2,FALSE)</f>
        <v>#N/A</v>
      </c>
      <c r="O6820" s="48"/>
      <c r="P6820" s="48"/>
    </row>
    <row r="6821" spans="1:16">
      <c r="A6821" s="11" t="e">
        <f t="shared" si="106"/>
        <v>#N/A</v>
      </c>
      <c r="B6821" s="11" t="e">
        <f>VLOOKUP(C6821,'Summation Index'!$A$2:$B$9956,2,FALSE)</f>
        <v>#N/A</v>
      </c>
      <c r="O6821" s="48"/>
      <c r="P6821" s="48"/>
    </row>
    <row r="6822" spans="1:16">
      <c r="A6822" s="11" t="e">
        <f t="shared" si="106"/>
        <v>#N/A</v>
      </c>
      <c r="B6822" s="11" t="e">
        <f>VLOOKUP(C6822,'Summation Index'!$A$2:$B$9956,2,FALSE)</f>
        <v>#N/A</v>
      </c>
      <c r="O6822" s="48"/>
      <c r="P6822" s="48"/>
    </row>
    <row r="6823" spans="1:16">
      <c r="A6823" s="11" t="e">
        <f t="shared" si="106"/>
        <v>#N/A</v>
      </c>
      <c r="B6823" s="11" t="e">
        <f>VLOOKUP(C6823,'Summation Index'!$A$2:$B$9956,2,FALSE)</f>
        <v>#N/A</v>
      </c>
      <c r="O6823" s="48"/>
      <c r="P6823" s="48"/>
    </row>
    <row r="6824" spans="1:16">
      <c r="A6824" s="11" t="e">
        <f t="shared" si="106"/>
        <v>#N/A</v>
      </c>
      <c r="B6824" s="11" t="e">
        <f>VLOOKUP(C6824,'Summation Index'!$A$2:$B$9956,2,FALSE)</f>
        <v>#N/A</v>
      </c>
      <c r="O6824" s="48"/>
      <c r="P6824" s="48"/>
    </row>
    <row r="6825" spans="1:16">
      <c r="A6825" s="11" t="e">
        <f t="shared" si="106"/>
        <v>#N/A</v>
      </c>
      <c r="B6825" s="11" t="e">
        <f>VLOOKUP(C6825,'Summation Index'!$A$2:$B$9956,2,FALSE)</f>
        <v>#N/A</v>
      </c>
      <c r="O6825" s="48"/>
      <c r="P6825" s="48"/>
    </row>
    <row r="6826" spans="1:16">
      <c r="A6826" s="11" t="e">
        <f t="shared" si="106"/>
        <v>#N/A</v>
      </c>
      <c r="B6826" s="11" t="e">
        <f>VLOOKUP(C6826,'Summation Index'!$A$2:$B$9956,2,FALSE)</f>
        <v>#N/A</v>
      </c>
      <c r="O6826" s="48"/>
      <c r="P6826" s="48"/>
    </row>
    <row r="6827" spans="1:16">
      <c r="A6827" s="11" t="e">
        <f t="shared" si="106"/>
        <v>#N/A</v>
      </c>
      <c r="B6827" s="11" t="e">
        <f>VLOOKUP(C6827,'Summation Index'!$A$2:$B$9956,2,FALSE)</f>
        <v>#N/A</v>
      </c>
      <c r="O6827" s="48"/>
      <c r="P6827" s="48"/>
    </row>
    <row r="6828" spans="1:16">
      <c r="A6828" s="11" t="e">
        <f t="shared" si="106"/>
        <v>#N/A</v>
      </c>
      <c r="B6828" s="11" t="e">
        <f>VLOOKUP(C6828,'Summation Index'!$A$2:$B$9956,2,FALSE)</f>
        <v>#N/A</v>
      </c>
      <c r="O6828" s="48"/>
      <c r="P6828" s="48"/>
    </row>
    <row r="6829" spans="1:16">
      <c r="A6829" s="11" t="e">
        <f t="shared" si="106"/>
        <v>#N/A</v>
      </c>
      <c r="B6829" s="11" t="e">
        <f>VLOOKUP(C6829,'Summation Index'!$A$2:$B$9956,2,FALSE)</f>
        <v>#N/A</v>
      </c>
      <c r="O6829" s="48"/>
      <c r="P6829" s="48"/>
    </row>
    <row r="6830" spans="1:16">
      <c r="A6830" s="11" t="e">
        <f t="shared" si="106"/>
        <v>#N/A</v>
      </c>
      <c r="B6830" s="11" t="e">
        <f>VLOOKUP(C6830,'Summation Index'!$A$2:$B$9956,2,FALSE)</f>
        <v>#N/A</v>
      </c>
      <c r="O6830" s="48"/>
      <c r="P6830" s="48"/>
    </row>
    <row r="6831" spans="1:16">
      <c r="A6831" s="11" t="e">
        <f t="shared" si="106"/>
        <v>#N/A</v>
      </c>
      <c r="B6831" s="11" t="e">
        <f>VLOOKUP(C6831,'Summation Index'!$A$2:$B$9956,2,FALSE)</f>
        <v>#N/A</v>
      </c>
      <c r="O6831" s="48"/>
      <c r="P6831" s="48"/>
    </row>
    <row r="6832" spans="1:16">
      <c r="A6832" s="11" t="e">
        <f t="shared" si="106"/>
        <v>#N/A</v>
      </c>
      <c r="B6832" s="11" t="e">
        <f>VLOOKUP(C6832,'Summation Index'!$A$2:$B$9956,2,FALSE)</f>
        <v>#N/A</v>
      </c>
      <c r="O6832" s="48"/>
      <c r="P6832" s="48"/>
    </row>
    <row r="6833" spans="1:16">
      <c r="A6833" s="11" t="e">
        <f t="shared" si="106"/>
        <v>#N/A</v>
      </c>
      <c r="B6833" s="11" t="e">
        <f>VLOOKUP(C6833,'Summation Index'!$A$2:$B$9956,2,FALSE)</f>
        <v>#N/A</v>
      </c>
      <c r="O6833" s="48"/>
      <c r="P6833" s="48"/>
    </row>
    <row r="6834" spans="1:16">
      <c r="A6834" s="11" t="e">
        <f t="shared" si="106"/>
        <v>#N/A</v>
      </c>
      <c r="B6834" s="11" t="e">
        <f>VLOOKUP(C6834,'Summation Index'!$A$2:$B$9956,2,FALSE)</f>
        <v>#N/A</v>
      </c>
      <c r="O6834" s="48"/>
      <c r="P6834" s="48"/>
    </row>
    <row r="6835" spans="1:16">
      <c r="A6835" s="11" t="e">
        <f t="shared" si="106"/>
        <v>#N/A</v>
      </c>
      <c r="B6835" s="11" t="e">
        <f>VLOOKUP(C6835,'Summation Index'!$A$2:$B$9956,2,FALSE)</f>
        <v>#N/A</v>
      </c>
      <c r="O6835" s="48"/>
      <c r="P6835" s="48"/>
    </row>
    <row r="6836" spans="1:16">
      <c r="A6836" s="11" t="e">
        <f t="shared" si="106"/>
        <v>#N/A</v>
      </c>
      <c r="B6836" s="11" t="e">
        <f>VLOOKUP(C6836,'Summation Index'!$A$2:$B$9956,2,FALSE)</f>
        <v>#N/A</v>
      </c>
      <c r="O6836" s="48"/>
      <c r="P6836" s="48"/>
    </row>
    <row r="6837" spans="1:16">
      <c r="A6837" s="11" t="e">
        <f t="shared" si="106"/>
        <v>#N/A</v>
      </c>
      <c r="B6837" s="11" t="e">
        <f>VLOOKUP(C6837,'Summation Index'!$A$2:$B$9956,2,FALSE)</f>
        <v>#N/A</v>
      </c>
      <c r="O6837" s="48"/>
      <c r="P6837" s="48"/>
    </row>
    <row r="6838" spans="1:16">
      <c r="A6838" s="11" t="e">
        <f t="shared" si="106"/>
        <v>#N/A</v>
      </c>
      <c r="B6838" s="11" t="e">
        <f>VLOOKUP(C6838,'Summation Index'!$A$2:$B$9956,2,FALSE)</f>
        <v>#N/A</v>
      </c>
      <c r="O6838" s="48"/>
      <c r="P6838" s="48"/>
    </row>
    <row r="6839" spans="1:16">
      <c r="A6839" s="11" t="e">
        <f t="shared" si="106"/>
        <v>#N/A</v>
      </c>
      <c r="B6839" s="11" t="e">
        <f>VLOOKUP(C6839,'Summation Index'!$A$2:$B$9956,2,FALSE)</f>
        <v>#N/A</v>
      </c>
      <c r="O6839" s="48"/>
      <c r="P6839" s="48"/>
    </row>
    <row r="6840" spans="1:16">
      <c r="A6840" s="11" t="e">
        <f t="shared" si="106"/>
        <v>#N/A</v>
      </c>
      <c r="B6840" s="11" t="e">
        <f>VLOOKUP(C6840,'Summation Index'!$A$2:$B$9956,2,FALSE)</f>
        <v>#N/A</v>
      </c>
      <c r="O6840" s="48"/>
      <c r="P6840" s="48"/>
    </row>
    <row r="6841" spans="1:16">
      <c r="A6841" s="11" t="e">
        <f t="shared" si="106"/>
        <v>#N/A</v>
      </c>
      <c r="B6841" s="11" t="e">
        <f>VLOOKUP(C6841,'Summation Index'!$A$2:$B$9956,2,FALSE)</f>
        <v>#N/A</v>
      </c>
      <c r="O6841" s="48"/>
      <c r="P6841" s="48"/>
    </row>
    <row r="6842" spans="1:16">
      <c r="A6842" s="11" t="e">
        <f t="shared" si="106"/>
        <v>#N/A</v>
      </c>
      <c r="B6842" s="11" t="e">
        <f>VLOOKUP(C6842,'Summation Index'!$A$2:$B$9956,2,FALSE)</f>
        <v>#N/A</v>
      </c>
      <c r="O6842" s="48"/>
      <c r="P6842" s="48"/>
    </row>
    <row r="6843" spans="1:16">
      <c r="A6843" s="11" t="e">
        <f t="shared" si="106"/>
        <v>#N/A</v>
      </c>
      <c r="B6843" s="11" t="e">
        <f>VLOOKUP(C6843,'Summation Index'!$A$2:$B$9956,2,FALSE)</f>
        <v>#N/A</v>
      </c>
      <c r="O6843" s="48"/>
      <c r="P6843" s="48"/>
    </row>
    <row r="6844" spans="1:16">
      <c r="A6844" s="11" t="e">
        <f t="shared" si="106"/>
        <v>#N/A</v>
      </c>
      <c r="B6844" s="11" t="e">
        <f>VLOOKUP(C6844,'Summation Index'!$A$2:$B$9956,2,FALSE)</f>
        <v>#N/A</v>
      </c>
      <c r="O6844" s="48"/>
      <c r="P6844" s="48"/>
    </row>
    <row r="6845" spans="1:16">
      <c r="A6845" s="11" t="e">
        <f t="shared" si="106"/>
        <v>#N/A</v>
      </c>
      <c r="B6845" s="11" t="e">
        <f>VLOOKUP(C6845,'Summation Index'!$A$2:$B$9956,2,FALSE)</f>
        <v>#N/A</v>
      </c>
      <c r="O6845" s="48"/>
      <c r="P6845" s="48"/>
    </row>
    <row r="6846" spans="1:16">
      <c r="A6846" s="11" t="e">
        <f t="shared" si="106"/>
        <v>#N/A</v>
      </c>
      <c r="B6846" s="11" t="e">
        <f>VLOOKUP(C6846,'Summation Index'!$A$2:$B$9956,2,FALSE)</f>
        <v>#N/A</v>
      </c>
      <c r="O6846" s="48"/>
      <c r="P6846" s="48"/>
    </row>
    <row r="6847" spans="1:16">
      <c r="A6847" s="11" t="e">
        <f t="shared" si="106"/>
        <v>#N/A</v>
      </c>
      <c r="B6847" s="11" t="e">
        <f>VLOOKUP(C6847,'Summation Index'!$A$2:$B$9956,2,FALSE)</f>
        <v>#N/A</v>
      </c>
      <c r="O6847" s="48"/>
      <c r="P6847" s="48"/>
    </row>
    <row r="6848" spans="1:16">
      <c r="A6848" s="11" t="e">
        <f t="shared" si="106"/>
        <v>#N/A</v>
      </c>
      <c r="B6848" s="11" t="e">
        <f>VLOOKUP(C6848,'Summation Index'!$A$2:$B$9956,2,FALSE)</f>
        <v>#N/A</v>
      </c>
      <c r="O6848" s="48"/>
      <c r="P6848" s="48"/>
    </row>
    <row r="6849" spans="1:16">
      <c r="A6849" s="11" t="e">
        <f t="shared" si="106"/>
        <v>#N/A</v>
      </c>
      <c r="B6849" s="11" t="e">
        <f>VLOOKUP(C6849,'Summation Index'!$A$2:$B$9956,2,FALSE)</f>
        <v>#N/A</v>
      </c>
      <c r="O6849" s="48"/>
      <c r="P6849" s="48"/>
    </row>
    <row r="6850" spans="1:16">
      <c r="A6850" s="11" t="e">
        <f t="shared" si="106"/>
        <v>#N/A</v>
      </c>
      <c r="B6850" s="11" t="e">
        <f>VLOOKUP(C6850,'Summation Index'!$A$2:$B$9956,2,FALSE)</f>
        <v>#N/A</v>
      </c>
      <c r="O6850" s="48"/>
      <c r="P6850" s="48"/>
    </row>
    <row r="6851" spans="1:16">
      <c r="A6851" s="11" t="e">
        <f t="shared" si="106"/>
        <v>#N/A</v>
      </c>
      <c r="B6851" s="11" t="e">
        <f>VLOOKUP(C6851,'Summation Index'!$A$2:$B$9956,2,FALSE)</f>
        <v>#N/A</v>
      </c>
      <c r="O6851" s="48"/>
      <c r="P6851" s="48"/>
    </row>
    <row r="6852" spans="1:16">
      <c r="A6852" s="11" t="e">
        <f t="shared" si="106"/>
        <v>#N/A</v>
      </c>
      <c r="B6852" s="11" t="e">
        <f>VLOOKUP(C6852,'Summation Index'!$A$2:$B$9956,2,FALSE)</f>
        <v>#N/A</v>
      </c>
      <c r="O6852" s="48"/>
      <c r="P6852" s="48"/>
    </row>
    <row r="6853" spans="1:16">
      <c r="A6853" s="11" t="e">
        <f t="shared" si="106"/>
        <v>#N/A</v>
      </c>
      <c r="B6853" s="11" t="e">
        <f>VLOOKUP(C6853,'Summation Index'!$A$2:$B$9956,2,FALSE)</f>
        <v>#N/A</v>
      </c>
      <c r="O6853" s="48"/>
      <c r="P6853" s="48"/>
    </row>
    <row r="6854" spans="1:16">
      <c r="A6854" s="11" t="e">
        <f t="shared" si="106"/>
        <v>#N/A</v>
      </c>
      <c r="B6854" s="11" t="e">
        <f>VLOOKUP(C6854,'Summation Index'!$A$2:$B$9956,2,FALSE)</f>
        <v>#N/A</v>
      </c>
      <c r="O6854" s="48"/>
      <c r="P6854" s="48"/>
    </row>
    <row r="6855" spans="1:16">
      <c r="A6855" s="11" t="e">
        <f t="shared" si="106"/>
        <v>#N/A</v>
      </c>
      <c r="B6855" s="11" t="e">
        <f>VLOOKUP(C6855,'Summation Index'!$A$2:$B$9956,2,FALSE)</f>
        <v>#N/A</v>
      </c>
      <c r="O6855" s="48"/>
      <c r="P6855" s="48"/>
    </row>
    <row r="6856" spans="1:16">
      <c r="A6856" s="11" t="e">
        <f t="shared" si="106"/>
        <v>#N/A</v>
      </c>
      <c r="B6856" s="11" t="e">
        <f>VLOOKUP(C6856,'Summation Index'!$A$2:$B$9956,2,FALSE)</f>
        <v>#N/A</v>
      </c>
      <c r="O6856" s="48"/>
      <c r="P6856" s="48"/>
    </row>
    <row r="6857" spans="1:16">
      <c r="A6857" s="11" t="e">
        <f t="shared" si="106"/>
        <v>#N/A</v>
      </c>
      <c r="B6857" s="11" t="e">
        <f>VLOOKUP(C6857,'Summation Index'!$A$2:$B$9956,2,FALSE)</f>
        <v>#N/A</v>
      </c>
      <c r="O6857" s="48"/>
      <c r="P6857" s="48"/>
    </row>
    <row r="6858" spans="1:16">
      <c r="A6858" s="11" t="e">
        <f t="shared" si="106"/>
        <v>#N/A</v>
      </c>
      <c r="B6858" s="11" t="e">
        <f>VLOOKUP(C6858,'Summation Index'!$A$2:$B$9956,2,FALSE)</f>
        <v>#N/A</v>
      </c>
      <c r="O6858" s="48"/>
      <c r="P6858" s="48"/>
    </row>
    <row r="6859" spans="1:16">
      <c r="A6859" s="11" t="e">
        <f t="shared" si="106"/>
        <v>#N/A</v>
      </c>
      <c r="B6859" s="11" t="e">
        <f>VLOOKUP(C6859,'Summation Index'!$A$2:$B$9956,2,FALSE)</f>
        <v>#N/A</v>
      </c>
      <c r="O6859" s="48"/>
      <c r="P6859" s="48"/>
    </row>
    <row r="6860" spans="1:16">
      <c r="A6860" s="11" t="e">
        <f t="shared" si="106"/>
        <v>#N/A</v>
      </c>
      <c r="B6860" s="11" t="e">
        <f>VLOOKUP(C6860,'Summation Index'!$A$2:$B$9956,2,FALSE)</f>
        <v>#N/A</v>
      </c>
      <c r="O6860" s="48"/>
      <c r="P6860" s="48"/>
    </row>
    <row r="6861" spans="1:16">
      <c r="A6861" s="11" t="e">
        <f t="shared" si="106"/>
        <v>#N/A</v>
      </c>
      <c r="B6861" s="11" t="e">
        <f>VLOOKUP(C6861,'Summation Index'!$A$2:$B$9956,2,FALSE)</f>
        <v>#N/A</v>
      </c>
      <c r="O6861" s="48"/>
      <c r="P6861" s="48"/>
    </row>
    <row r="6862" spans="1:16">
      <c r="A6862" s="11" t="e">
        <f t="shared" si="106"/>
        <v>#N/A</v>
      </c>
      <c r="B6862" s="11" t="e">
        <f>VLOOKUP(C6862,'Summation Index'!$A$2:$B$9956,2,FALSE)</f>
        <v>#N/A</v>
      </c>
      <c r="O6862" s="48"/>
      <c r="P6862" s="48"/>
    </row>
    <row r="6863" spans="1:16">
      <c r="A6863" s="11" t="e">
        <f t="shared" ref="A6863:A6926" si="107">B6863&amp;"&amp;"&amp;F6863</f>
        <v>#N/A</v>
      </c>
      <c r="B6863" s="11" t="e">
        <f>VLOOKUP(C6863,'Summation Index'!$A$2:$B$9956,2,FALSE)</f>
        <v>#N/A</v>
      </c>
      <c r="O6863" s="48"/>
      <c r="P6863" s="48"/>
    </row>
    <row r="6864" spans="1:16">
      <c r="A6864" s="11" t="e">
        <f t="shared" si="107"/>
        <v>#N/A</v>
      </c>
      <c r="B6864" s="11" t="e">
        <f>VLOOKUP(C6864,'Summation Index'!$A$2:$B$9956,2,FALSE)</f>
        <v>#N/A</v>
      </c>
      <c r="O6864" s="48"/>
      <c r="P6864" s="48"/>
    </row>
    <row r="6865" spans="1:16">
      <c r="A6865" s="11" t="e">
        <f t="shared" si="107"/>
        <v>#N/A</v>
      </c>
      <c r="B6865" s="11" t="e">
        <f>VLOOKUP(C6865,'Summation Index'!$A$2:$B$9956,2,FALSE)</f>
        <v>#N/A</v>
      </c>
      <c r="O6865" s="48"/>
      <c r="P6865" s="48"/>
    </row>
    <row r="6866" spans="1:16">
      <c r="A6866" s="11" t="e">
        <f t="shared" si="107"/>
        <v>#N/A</v>
      </c>
      <c r="B6866" s="11" t="e">
        <f>VLOOKUP(C6866,'Summation Index'!$A$2:$B$9956,2,FALSE)</f>
        <v>#N/A</v>
      </c>
      <c r="O6866" s="48"/>
      <c r="P6866" s="48"/>
    </row>
    <row r="6867" spans="1:16">
      <c r="A6867" s="11" t="e">
        <f t="shared" si="107"/>
        <v>#N/A</v>
      </c>
      <c r="B6867" s="11" t="e">
        <f>VLOOKUP(C6867,'Summation Index'!$A$2:$B$9956,2,FALSE)</f>
        <v>#N/A</v>
      </c>
      <c r="O6867" s="48"/>
      <c r="P6867" s="48"/>
    </row>
    <row r="6868" spans="1:16">
      <c r="A6868" s="11" t="e">
        <f t="shared" si="107"/>
        <v>#N/A</v>
      </c>
      <c r="B6868" s="11" t="e">
        <f>VLOOKUP(C6868,'Summation Index'!$A$2:$B$9956,2,FALSE)</f>
        <v>#N/A</v>
      </c>
      <c r="O6868" s="48"/>
      <c r="P6868" s="48"/>
    </row>
    <row r="6869" spans="1:16">
      <c r="A6869" s="11" t="e">
        <f t="shared" si="107"/>
        <v>#N/A</v>
      </c>
      <c r="B6869" s="11" t="e">
        <f>VLOOKUP(C6869,'Summation Index'!$A$2:$B$9956,2,FALSE)</f>
        <v>#N/A</v>
      </c>
      <c r="O6869" s="48"/>
      <c r="P6869" s="48"/>
    </row>
    <row r="6870" spans="1:16">
      <c r="A6870" s="11" t="e">
        <f t="shared" si="107"/>
        <v>#N/A</v>
      </c>
      <c r="B6870" s="11" t="e">
        <f>VLOOKUP(C6870,'Summation Index'!$A$2:$B$9956,2,FALSE)</f>
        <v>#N/A</v>
      </c>
      <c r="O6870" s="48"/>
      <c r="P6870" s="48"/>
    </row>
    <row r="6871" spans="1:16">
      <c r="A6871" s="11" t="e">
        <f t="shared" si="107"/>
        <v>#N/A</v>
      </c>
      <c r="B6871" s="11" t="e">
        <f>VLOOKUP(C6871,'Summation Index'!$A$2:$B$9956,2,FALSE)</f>
        <v>#N/A</v>
      </c>
      <c r="O6871" s="48"/>
      <c r="P6871" s="48"/>
    </row>
    <row r="6872" spans="1:16">
      <c r="A6872" s="11" t="e">
        <f t="shared" si="107"/>
        <v>#N/A</v>
      </c>
      <c r="B6872" s="11" t="e">
        <f>VLOOKUP(C6872,'Summation Index'!$A$2:$B$9956,2,FALSE)</f>
        <v>#N/A</v>
      </c>
      <c r="O6872" s="48"/>
      <c r="P6872" s="48"/>
    </row>
    <row r="6873" spans="1:16">
      <c r="A6873" s="11" t="e">
        <f t="shared" si="107"/>
        <v>#N/A</v>
      </c>
      <c r="B6873" s="11" t="e">
        <f>VLOOKUP(C6873,'Summation Index'!$A$2:$B$9956,2,FALSE)</f>
        <v>#N/A</v>
      </c>
      <c r="O6873" s="48"/>
      <c r="P6873" s="48"/>
    </row>
    <row r="6874" spans="1:16">
      <c r="A6874" s="11" t="e">
        <f t="shared" si="107"/>
        <v>#N/A</v>
      </c>
      <c r="B6874" s="11" t="e">
        <f>VLOOKUP(C6874,'Summation Index'!$A$2:$B$9956,2,FALSE)</f>
        <v>#N/A</v>
      </c>
      <c r="O6874" s="48"/>
      <c r="P6874" s="48"/>
    </row>
    <row r="6875" spans="1:16">
      <c r="A6875" s="11" t="e">
        <f t="shared" si="107"/>
        <v>#N/A</v>
      </c>
      <c r="B6875" s="11" t="e">
        <f>VLOOKUP(C6875,'Summation Index'!$A$2:$B$9956,2,FALSE)</f>
        <v>#N/A</v>
      </c>
      <c r="O6875" s="48"/>
      <c r="P6875" s="48"/>
    </row>
    <row r="6876" spans="1:16">
      <c r="A6876" s="11" t="e">
        <f t="shared" si="107"/>
        <v>#N/A</v>
      </c>
      <c r="B6876" s="11" t="e">
        <f>VLOOKUP(C6876,'Summation Index'!$A$2:$B$9956,2,FALSE)</f>
        <v>#N/A</v>
      </c>
      <c r="O6876" s="48"/>
      <c r="P6876" s="48"/>
    </row>
    <row r="6877" spans="1:16">
      <c r="A6877" s="11" t="e">
        <f t="shared" si="107"/>
        <v>#N/A</v>
      </c>
      <c r="B6877" s="11" t="e">
        <f>VLOOKUP(C6877,'Summation Index'!$A$2:$B$9956,2,FALSE)</f>
        <v>#N/A</v>
      </c>
      <c r="O6877" s="48"/>
      <c r="P6877" s="48"/>
    </row>
    <row r="6878" spans="1:16">
      <c r="A6878" s="11" t="e">
        <f t="shared" si="107"/>
        <v>#N/A</v>
      </c>
      <c r="B6878" s="11" t="e">
        <f>VLOOKUP(C6878,'Summation Index'!$A$2:$B$9956,2,FALSE)</f>
        <v>#N/A</v>
      </c>
      <c r="O6878" s="48"/>
      <c r="P6878" s="48"/>
    </row>
    <row r="6879" spans="1:16">
      <c r="A6879" s="11" t="e">
        <f t="shared" si="107"/>
        <v>#N/A</v>
      </c>
      <c r="B6879" s="11" t="e">
        <f>VLOOKUP(C6879,'Summation Index'!$A$2:$B$9956,2,FALSE)</f>
        <v>#N/A</v>
      </c>
      <c r="O6879" s="48"/>
      <c r="P6879" s="48"/>
    </row>
    <row r="6880" spans="1:16">
      <c r="A6880" s="11" t="e">
        <f t="shared" si="107"/>
        <v>#N/A</v>
      </c>
      <c r="B6880" s="11" t="e">
        <f>VLOOKUP(C6880,'Summation Index'!$A$2:$B$9956,2,FALSE)</f>
        <v>#N/A</v>
      </c>
      <c r="O6880" s="48"/>
      <c r="P6880" s="48"/>
    </row>
    <row r="6881" spans="1:16">
      <c r="A6881" s="11" t="e">
        <f t="shared" si="107"/>
        <v>#N/A</v>
      </c>
      <c r="B6881" s="11" t="e">
        <f>VLOOKUP(C6881,'Summation Index'!$A$2:$B$9956,2,FALSE)</f>
        <v>#N/A</v>
      </c>
      <c r="O6881" s="48"/>
      <c r="P6881" s="48"/>
    </row>
    <row r="6882" spans="1:16">
      <c r="A6882" s="11" t="e">
        <f t="shared" si="107"/>
        <v>#N/A</v>
      </c>
      <c r="B6882" s="11" t="e">
        <f>VLOOKUP(C6882,'Summation Index'!$A$2:$B$9956,2,FALSE)</f>
        <v>#N/A</v>
      </c>
      <c r="O6882" s="48"/>
      <c r="P6882" s="48"/>
    </row>
    <row r="6883" spans="1:16">
      <c r="A6883" s="11" t="e">
        <f t="shared" si="107"/>
        <v>#N/A</v>
      </c>
      <c r="B6883" s="11" t="e">
        <f>VLOOKUP(C6883,'Summation Index'!$A$2:$B$9956,2,FALSE)</f>
        <v>#N/A</v>
      </c>
      <c r="O6883" s="48"/>
      <c r="P6883" s="48"/>
    </row>
    <row r="6884" spans="1:16">
      <c r="A6884" s="11" t="e">
        <f t="shared" si="107"/>
        <v>#N/A</v>
      </c>
      <c r="B6884" s="11" t="e">
        <f>VLOOKUP(C6884,'Summation Index'!$A$2:$B$9956,2,FALSE)</f>
        <v>#N/A</v>
      </c>
      <c r="O6884" s="48"/>
      <c r="P6884" s="48"/>
    </row>
    <row r="6885" spans="1:16">
      <c r="A6885" s="11" t="e">
        <f t="shared" si="107"/>
        <v>#N/A</v>
      </c>
      <c r="B6885" s="11" t="e">
        <f>VLOOKUP(C6885,'Summation Index'!$A$2:$B$9956,2,FALSE)</f>
        <v>#N/A</v>
      </c>
      <c r="O6885" s="48"/>
      <c r="P6885" s="48"/>
    </row>
    <row r="6886" spans="1:16">
      <c r="A6886" s="11" t="e">
        <f t="shared" si="107"/>
        <v>#N/A</v>
      </c>
      <c r="B6886" s="11" t="e">
        <f>VLOOKUP(C6886,'Summation Index'!$A$2:$B$9956,2,FALSE)</f>
        <v>#N/A</v>
      </c>
      <c r="O6886" s="48"/>
      <c r="P6886" s="48"/>
    </row>
    <row r="6887" spans="1:16">
      <c r="A6887" s="11" t="e">
        <f t="shared" si="107"/>
        <v>#N/A</v>
      </c>
      <c r="B6887" s="11" t="e">
        <f>VLOOKUP(C6887,'Summation Index'!$A$2:$B$9956,2,FALSE)</f>
        <v>#N/A</v>
      </c>
      <c r="O6887" s="48"/>
      <c r="P6887" s="48"/>
    </row>
    <row r="6888" spans="1:16">
      <c r="A6888" s="11" t="e">
        <f t="shared" si="107"/>
        <v>#N/A</v>
      </c>
      <c r="B6888" s="11" t="e">
        <f>VLOOKUP(C6888,'Summation Index'!$A$2:$B$9956,2,FALSE)</f>
        <v>#N/A</v>
      </c>
      <c r="O6888" s="48"/>
      <c r="P6888" s="48"/>
    </row>
    <row r="6889" spans="1:16">
      <c r="A6889" s="11" t="e">
        <f t="shared" si="107"/>
        <v>#N/A</v>
      </c>
      <c r="B6889" s="11" t="e">
        <f>VLOOKUP(C6889,'Summation Index'!$A$2:$B$9956,2,FALSE)</f>
        <v>#N/A</v>
      </c>
      <c r="O6889" s="48"/>
      <c r="P6889" s="48"/>
    </row>
    <row r="6890" spans="1:16">
      <c r="A6890" s="11" t="e">
        <f t="shared" si="107"/>
        <v>#N/A</v>
      </c>
      <c r="B6890" s="11" t="e">
        <f>VLOOKUP(C6890,'Summation Index'!$A$2:$B$9956,2,FALSE)</f>
        <v>#N/A</v>
      </c>
      <c r="O6890" s="48"/>
      <c r="P6890" s="48"/>
    </row>
    <row r="6891" spans="1:16">
      <c r="A6891" s="11" t="e">
        <f t="shared" si="107"/>
        <v>#N/A</v>
      </c>
      <c r="B6891" s="11" t="e">
        <f>VLOOKUP(C6891,'Summation Index'!$A$2:$B$9956,2,FALSE)</f>
        <v>#N/A</v>
      </c>
      <c r="O6891" s="48"/>
      <c r="P6891" s="48"/>
    </row>
    <row r="6892" spans="1:16">
      <c r="A6892" s="11" t="e">
        <f t="shared" si="107"/>
        <v>#N/A</v>
      </c>
      <c r="B6892" s="11" t="e">
        <f>VLOOKUP(C6892,'Summation Index'!$A$2:$B$9956,2,FALSE)</f>
        <v>#N/A</v>
      </c>
      <c r="O6892" s="48"/>
      <c r="P6892" s="48"/>
    </row>
    <row r="6893" spans="1:16">
      <c r="A6893" s="11" t="e">
        <f t="shared" si="107"/>
        <v>#N/A</v>
      </c>
      <c r="B6893" s="11" t="e">
        <f>VLOOKUP(C6893,'Summation Index'!$A$2:$B$9956,2,FALSE)</f>
        <v>#N/A</v>
      </c>
      <c r="O6893" s="48"/>
      <c r="P6893" s="48"/>
    </row>
    <row r="6894" spans="1:16">
      <c r="A6894" s="11" t="e">
        <f t="shared" si="107"/>
        <v>#N/A</v>
      </c>
      <c r="B6894" s="11" t="e">
        <f>VLOOKUP(C6894,'Summation Index'!$A$2:$B$9956,2,FALSE)</f>
        <v>#N/A</v>
      </c>
      <c r="O6894" s="48"/>
      <c r="P6894" s="48"/>
    </row>
    <row r="6895" spans="1:16">
      <c r="A6895" s="11" t="e">
        <f t="shared" si="107"/>
        <v>#N/A</v>
      </c>
      <c r="B6895" s="11" t="e">
        <f>VLOOKUP(C6895,'Summation Index'!$A$2:$B$9956,2,FALSE)</f>
        <v>#N/A</v>
      </c>
      <c r="O6895" s="48"/>
      <c r="P6895" s="48"/>
    </row>
    <row r="6896" spans="1:16">
      <c r="A6896" s="11" t="e">
        <f t="shared" si="107"/>
        <v>#N/A</v>
      </c>
      <c r="B6896" s="11" t="e">
        <f>VLOOKUP(C6896,'Summation Index'!$A$2:$B$9956,2,FALSE)</f>
        <v>#N/A</v>
      </c>
      <c r="O6896" s="48"/>
      <c r="P6896" s="48"/>
    </row>
    <row r="6897" spans="1:16">
      <c r="A6897" s="11" t="e">
        <f t="shared" si="107"/>
        <v>#N/A</v>
      </c>
      <c r="B6897" s="11" t="e">
        <f>VLOOKUP(C6897,'Summation Index'!$A$2:$B$9956,2,FALSE)</f>
        <v>#N/A</v>
      </c>
      <c r="O6897" s="48"/>
      <c r="P6897" s="48"/>
    </row>
    <row r="6898" spans="1:16">
      <c r="A6898" s="11" t="e">
        <f t="shared" si="107"/>
        <v>#N/A</v>
      </c>
      <c r="B6898" s="11" t="e">
        <f>VLOOKUP(C6898,'Summation Index'!$A$2:$B$9956,2,FALSE)</f>
        <v>#N/A</v>
      </c>
      <c r="O6898" s="48"/>
      <c r="P6898" s="48"/>
    </row>
    <row r="6899" spans="1:16">
      <c r="A6899" s="11" t="e">
        <f t="shared" si="107"/>
        <v>#N/A</v>
      </c>
      <c r="B6899" s="11" t="e">
        <f>VLOOKUP(C6899,'Summation Index'!$A$2:$B$9956,2,FALSE)</f>
        <v>#N/A</v>
      </c>
      <c r="O6899" s="48"/>
      <c r="P6899" s="48"/>
    </row>
    <row r="6900" spans="1:16">
      <c r="A6900" s="11" t="e">
        <f t="shared" si="107"/>
        <v>#N/A</v>
      </c>
      <c r="B6900" s="11" t="e">
        <f>VLOOKUP(C6900,'Summation Index'!$A$2:$B$9956,2,FALSE)</f>
        <v>#N/A</v>
      </c>
      <c r="O6900" s="48"/>
      <c r="P6900" s="48"/>
    </row>
    <row r="6901" spans="1:16">
      <c r="A6901" s="11" t="e">
        <f t="shared" si="107"/>
        <v>#N/A</v>
      </c>
      <c r="B6901" s="11" t="e">
        <f>VLOOKUP(C6901,'Summation Index'!$A$2:$B$9956,2,FALSE)</f>
        <v>#N/A</v>
      </c>
      <c r="O6901" s="48"/>
      <c r="P6901" s="48"/>
    </row>
    <row r="6902" spans="1:16">
      <c r="A6902" s="11" t="e">
        <f t="shared" si="107"/>
        <v>#N/A</v>
      </c>
      <c r="B6902" s="11" t="e">
        <f>VLOOKUP(C6902,'Summation Index'!$A$2:$B$9956,2,FALSE)</f>
        <v>#N/A</v>
      </c>
      <c r="O6902" s="48"/>
      <c r="P6902" s="48"/>
    </row>
    <row r="6903" spans="1:16">
      <c r="A6903" s="11" t="e">
        <f t="shared" si="107"/>
        <v>#N/A</v>
      </c>
      <c r="B6903" s="11" t="e">
        <f>VLOOKUP(C6903,'Summation Index'!$A$2:$B$9956,2,FALSE)</f>
        <v>#N/A</v>
      </c>
      <c r="O6903" s="48"/>
      <c r="P6903" s="48"/>
    </row>
    <row r="6904" spans="1:16">
      <c r="A6904" s="11" t="e">
        <f t="shared" si="107"/>
        <v>#N/A</v>
      </c>
      <c r="B6904" s="11" t="e">
        <f>VLOOKUP(C6904,'Summation Index'!$A$2:$B$9956,2,FALSE)</f>
        <v>#N/A</v>
      </c>
      <c r="O6904" s="48"/>
      <c r="P6904" s="48"/>
    </row>
    <row r="6905" spans="1:16">
      <c r="A6905" s="11" t="e">
        <f t="shared" si="107"/>
        <v>#N/A</v>
      </c>
      <c r="B6905" s="11" t="e">
        <f>VLOOKUP(C6905,'Summation Index'!$A$2:$B$9956,2,FALSE)</f>
        <v>#N/A</v>
      </c>
      <c r="O6905" s="48"/>
      <c r="P6905" s="48"/>
    </row>
    <row r="6906" spans="1:16">
      <c r="A6906" s="11" t="e">
        <f t="shared" si="107"/>
        <v>#N/A</v>
      </c>
      <c r="B6906" s="11" t="e">
        <f>VLOOKUP(C6906,'Summation Index'!$A$2:$B$9956,2,FALSE)</f>
        <v>#N/A</v>
      </c>
      <c r="O6906" s="48"/>
      <c r="P6906" s="48"/>
    </row>
    <row r="6907" spans="1:16">
      <c r="A6907" s="11" t="e">
        <f t="shared" si="107"/>
        <v>#N/A</v>
      </c>
      <c r="B6907" s="11" t="e">
        <f>VLOOKUP(C6907,'Summation Index'!$A$2:$B$9956,2,FALSE)</f>
        <v>#N/A</v>
      </c>
      <c r="O6907" s="48"/>
      <c r="P6907" s="48"/>
    </row>
    <row r="6908" spans="1:16">
      <c r="A6908" s="11" t="e">
        <f t="shared" si="107"/>
        <v>#N/A</v>
      </c>
      <c r="B6908" s="11" t="e">
        <f>VLOOKUP(C6908,'Summation Index'!$A$2:$B$9956,2,FALSE)</f>
        <v>#N/A</v>
      </c>
      <c r="O6908" s="48"/>
      <c r="P6908" s="48"/>
    </row>
    <row r="6909" spans="1:16">
      <c r="A6909" s="11" t="e">
        <f t="shared" si="107"/>
        <v>#N/A</v>
      </c>
      <c r="B6909" s="11" t="e">
        <f>VLOOKUP(C6909,'Summation Index'!$A$2:$B$9956,2,FALSE)</f>
        <v>#N/A</v>
      </c>
      <c r="O6909" s="48"/>
      <c r="P6909" s="48"/>
    </row>
    <row r="6910" spans="1:16">
      <c r="A6910" s="11" t="e">
        <f t="shared" si="107"/>
        <v>#N/A</v>
      </c>
      <c r="B6910" s="11" t="e">
        <f>VLOOKUP(C6910,'Summation Index'!$A$2:$B$9956,2,FALSE)</f>
        <v>#N/A</v>
      </c>
      <c r="O6910" s="48"/>
      <c r="P6910" s="48"/>
    </row>
    <row r="6911" spans="1:16">
      <c r="A6911" s="11" t="e">
        <f t="shared" si="107"/>
        <v>#N/A</v>
      </c>
      <c r="B6911" s="11" t="e">
        <f>VLOOKUP(C6911,'Summation Index'!$A$2:$B$9956,2,FALSE)</f>
        <v>#N/A</v>
      </c>
      <c r="O6911" s="48"/>
      <c r="P6911" s="48"/>
    </row>
    <row r="6912" spans="1:16">
      <c r="A6912" s="11" t="e">
        <f t="shared" si="107"/>
        <v>#N/A</v>
      </c>
      <c r="B6912" s="11" t="e">
        <f>VLOOKUP(C6912,'Summation Index'!$A$2:$B$9956,2,FALSE)</f>
        <v>#N/A</v>
      </c>
      <c r="O6912" s="48"/>
      <c r="P6912" s="48"/>
    </row>
    <row r="6913" spans="1:16">
      <c r="A6913" s="11" t="e">
        <f t="shared" si="107"/>
        <v>#N/A</v>
      </c>
      <c r="B6913" s="11" t="e">
        <f>VLOOKUP(C6913,'Summation Index'!$A$2:$B$9956,2,FALSE)</f>
        <v>#N/A</v>
      </c>
      <c r="O6913" s="48"/>
      <c r="P6913" s="48"/>
    </row>
    <row r="6914" spans="1:16">
      <c r="A6914" s="11" t="e">
        <f t="shared" si="107"/>
        <v>#N/A</v>
      </c>
      <c r="B6914" s="11" t="e">
        <f>VLOOKUP(C6914,'Summation Index'!$A$2:$B$9956,2,FALSE)</f>
        <v>#N/A</v>
      </c>
      <c r="O6914" s="48"/>
      <c r="P6914" s="48"/>
    </row>
    <row r="6915" spans="1:16">
      <c r="A6915" s="11" t="e">
        <f t="shared" si="107"/>
        <v>#N/A</v>
      </c>
      <c r="B6915" s="11" t="e">
        <f>VLOOKUP(C6915,'Summation Index'!$A$2:$B$9956,2,FALSE)</f>
        <v>#N/A</v>
      </c>
      <c r="O6915" s="48"/>
      <c r="P6915" s="48"/>
    </row>
    <row r="6916" spans="1:16">
      <c r="A6916" s="11" t="e">
        <f t="shared" si="107"/>
        <v>#N/A</v>
      </c>
      <c r="B6916" s="11" t="e">
        <f>VLOOKUP(C6916,'Summation Index'!$A$2:$B$9956,2,FALSE)</f>
        <v>#N/A</v>
      </c>
      <c r="O6916" s="48"/>
      <c r="P6916" s="48"/>
    </row>
    <row r="6917" spans="1:16">
      <c r="A6917" s="11" t="e">
        <f t="shared" si="107"/>
        <v>#N/A</v>
      </c>
      <c r="B6917" s="11" t="e">
        <f>VLOOKUP(C6917,'Summation Index'!$A$2:$B$9956,2,FALSE)</f>
        <v>#N/A</v>
      </c>
      <c r="O6917" s="48"/>
      <c r="P6917" s="48"/>
    </row>
    <row r="6918" spans="1:16">
      <c r="A6918" s="11" t="e">
        <f t="shared" si="107"/>
        <v>#N/A</v>
      </c>
      <c r="B6918" s="11" t="e">
        <f>VLOOKUP(C6918,'Summation Index'!$A$2:$B$9956,2,FALSE)</f>
        <v>#N/A</v>
      </c>
      <c r="O6918" s="48"/>
      <c r="P6918" s="48"/>
    </row>
    <row r="6919" spans="1:16">
      <c r="A6919" s="11" t="e">
        <f t="shared" si="107"/>
        <v>#N/A</v>
      </c>
      <c r="B6919" s="11" t="e">
        <f>VLOOKUP(C6919,'Summation Index'!$A$2:$B$9956,2,FALSE)</f>
        <v>#N/A</v>
      </c>
      <c r="O6919" s="48"/>
      <c r="P6919" s="48"/>
    </row>
    <row r="6920" spans="1:16">
      <c r="A6920" s="11" t="e">
        <f t="shared" si="107"/>
        <v>#N/A</v>
      </c>
      <c r="B6920" s="11" t="e">
        <f>VLOOKUP(C6920,'Summation Index'!$A$2:$B$9956,2,FALSE)</f>
        <v>#N/A</v>
      </c>
      <c r="O6920" s="48"/>
      <c r="P6920" s="48"/>
    </row>
    <row r="6921" spans="1:16">
      <c r="A6921" s="11" t="e">
        <f t="shared" si="107"/>
        <v>#N/A</v>
      </c>
      <c r="B6921" s="11" t="e">
        <f>VLOOKUP(C6921,'Summation Index'!$A$2:$B$9956,2,FALSE)</f>
        <v>#N/A</v>
      </c>
      <c r="O6921" s="48"/>
      <c r="P6921" s="48"/>
    </row>
    <row r="6922" spans="1:16">
      <c r="A6922" s="11" t="e">
        <f t="shared" si="107"/>
        <v>#N/A</v>
      </c>
      <c r="B6922" s="11" t="e">
        <f>VLOOKUP(C6922,'Summation Index'!$A$2:$B$9956,2,FALSE)</f>
        <v>#N/A</v>
      </c>
      <c r="O6922" s="48"/>
      <c r="P6922" s="48"/>
    </row>
    <row r="6923" spans="1:16">
      <c r="A6923" s="11" t="e">
        <f t="shared" si="107"/>
        <v>#N/A</v>
      </c>
      <c r="B6923" s="11" t="e">
        <f>VLOOKUP(C6923,'Summation Index'!$A$2:$B$9956,2,FALSE)</f>
        <v>#N/A</v>
      </c>
      <c r="O6923" s="48"/>
      <c r="P6923" s="48"/>
    </row>
    <row r="6924" spans="1:16">
      <c r="A6924" s="11" t="e">
        <f t="shared" si="107"/>
        <v>#N/A</v>
      </c>
      <c r="B6924" s="11" t="e">
        <f>VLOOKUP(C6924,'Summation Index'!$A$2:$B$9956,2,FALSE)</f>
        <v>#N/A</v>
      </c>
      <c r="O6924" s="48"/>
      <c r="P6924" s="48"/>
    </row>
    <row r="6925" spans="1:16">
      <c r="A6925" s="11" t="e">
        <f t="shared" si="107"/>
        <v>#N/A</v>
      </c>
      <c r="B6925" s="11" t="e">
        <f>VLOOKUP(C6925,'Summation Index'!$A$2:$B$9956,2,FALSE)</f>
        <v>#N/A</v>
      </c>
      <c r="O6925" s="48"/>
      <c r="P6925" s="48"/>
    </row>
    <row r="6926" spans="1:16">
      <c r="A6926" s="11" t="e">
        <f t="shared" si="107"/>
        <v>#N/A</v>
      </c>
      <c r="B6926" s="11" t="e">
        <f>VLOOKUP(C6926,'Summation Index'!$A$2:$B$9956,2,FALSE)</f>
        <v>#N/A</v>
      </c>
      <c r="O6926" s="48"/>
      <c r="P6926" s="48"/>
    </row>
    <row r="6927" spans="1:16">
      <c r="A6927" s="11" t="e">
        <f t="shared" ref="A6927:A6990" si="108">B6927&amp;"&amp;"&amp;F6927</f>
        <v>#N/A</v>
      </c>
      <c r="B6927" s="11" t="e">
        <f>VLOOKUP(C6927,'Summation Index'!$A$2:$B$9956,2,FALSE)</f>
        <v>#N/A</v>
      </c>
      <c r="O6927" s="48"/>
      <c r="P6927" s="48"/>
    </row>
    <row r="6928" spans="1:16">
      <c r="A6928" s="11" t="e">
        <f t="shared" si="108"/>
        <v>#N/A</v>
      </c>
      <c r="B6928" s="11" t="e">
        <f>VLOOKUP(C6928,'Summation Index'!$A$2:$B$9956,2,FALSE)</f>
        <v>#N/A</v>
      </c>
      <c r="O6928" s="48"/>
      <c r="P6928" s="48"/>
    </row>
    <row r="6929" spans="1:16">
      <c r="A6929" s="11" t="e">
        <f t="shared" si="108"/>
        <v>#N/A</v>
      </c>
      <c r="B6929" s="11" t="e">
        <f>VLOOKUP(C6929,'Summation Index'!$A$2:$B$9956,2,FALSE)</f>
        <v>#N/A</v>
      </c>
      <c r="O6929" s="48"/>
      <c r="P6929" s="48"/>
    </row>
    <row r="6930" spans="1:16">
      <c r="A6930" s="11" t="e">
        <f t="shared" si="108"/>
        <v>#N/A</v>
      </c>
      <c r="B6930" s="11" t="e">
        <f>VLOOKUP(C6930,'Summation Index'!$A$2:$B$9956,2,FALSE)</f>
        <v>#N/A</v>
      </c>
      <c r="O6930" s="48"/>
      <c r="P6930" s="48"/>
    </row>
    <row r="6931" spans="1:16">
      <c r="A6931" s="11" t="e">
        <f t="shared" si="108"/>
        <v>#N/A</v>
      </c>
      <c r="B6931" s="11" t="e">
        <f>VLOOKUP(C6931,'Summation Index'!$A$2:$B$9956,2,FALSE)</f>
        <v>#N/A</v>
      </c>
      <c r="O6931" s="48"/>
      <c r="P6931" s="48"/>
    </row>
    <row r="6932" spans="1:16">
      <c r="A6932" s="11" t="e">
        <f t="shared" si="108"/>
        <v>#N/A</v>
      </c>
      <c r="B6932" s="11" t="e">
        <f>VLOOKUP(C6932,'Summation Index'!$A$2:$B$9956,2,FALSE)</f>
        <v>#N/A</v>
      </c>
      <c r="O6932" s="48"/>
      <c r="P6932" s="48"/>
    </row>
    <row r="6933" spans="1:16">
      <c r="A6933" s="11" t="e">
        <f t="shared" si="108"/>
        <v>#N/A</v>
      </c>
      <c r="B6933" s="11" t="e">
        <f>VLOOKUP(C6933,'Summation Index'!$A$2:$B$9956,2,FALSE)</f>
        <v>#N/A</v>
      </c>
      <c r="O6933" s="48"/>
      <c r="P6933" s="48"/>
    </row>
    <row r="6934" spans="1:16">
      <c r="A6934" s="11" t="e">
        <f t="shared" si="108"/>
        <v>#N/A</v>
      </c>
      <c r="B6934" s="11" t="e">
        <f>VLOOKUP(C6934,'Summation Index'!$A$2:$B$9956,2,FALSE)</f>
        <v>#N/A</v>
      </c>
      <c r="O6934" s="48"/>
      <c r="P6934" s="48"/>
    </row>
    <row r="6935" spans="1:16">
      <c r="A6935" s="11" t="e">
        <f t="shared" si="108"/>
        <v>#N/A</v>
      </c>
      <c r="B6935" s="11" t="e">
        <f>VLOOKUP(C6935,'Summation Index'!$A$2:$B$9956,2,FALSE)</f>
        <v>#N/A</v>
      </c>
      <c r="O6935" s="48"/>
      <c r="P6935" s="48"/>
    </row>
    <row r="6936" spans="1:16">
      <c r="A6936" s="11" t="e">
        <f t="shared" si="108"/>
        <v>#N/A</v>
      </c>
      <c r="B6936" s="11" t="e">
        <f>VLOOKUP(C6936,'Summation Index'!$A$2:$B$9956,2,FALSE)</f>
        <v>#N/A</v>
      </c>
      <c r="O6936" s="48"/>
      <c r="P6936" s="48"/>
    </row>
    <row r="6937" spans="1:16">
      <c r="A6937" s="11" t="e">
        <f t="shared" si="108"/>
        <v>#N/A</v>
      </c>
      <c r="B6937" s="11" t="e">
        <f>VLOOKUP(C6937,'Summation Index'!$A$2:$B$9956,2,FALSE)</f>
        <v>#N/A</v>
      </c>
      <c r="O6937" s="48"/>
      <c r="P6937" s="48"/>
    </row>
    <row r="6938" spans="1:16">
      <c r="A6938" s="11" t="e">
        <f t="shared" si="108"/>
        <v>#N/A</v>
      </c>
      <c r="B6938" s="11" t="e">
        <f>VLOOKUP(C6938,'Summation Index'!$A$2:$B$9956,2,FALSE)</f>
        <v>#N/A</v>
      </c>
      <c r="O6938" s="48"/>
      <c r="P6938" s="48"/>
    </row>
    <row r="6939" spans="1:16">
      <c r="A6939" s="11" t="e">
        <f t="shared" si="108"/>
        <v>#N/A</v>
      </c>
      <c r="B6939" s="11" t="e">
        <f>VLOOKUP(C6939,'Summation Index'!$A$2:$B$9956,2,FALSE)</f>
        <v>#N/A</v>
      </c>
      <c r="O6939" s="48"/>
      <c r="P6939" s="48"/>
    </row>
    <row r="6940" spans="1:16">
      <c r="A6940" s="11" t="e">
        <f t="shared" si="108"/>
        <v>#N/A</v>
      </c>
      <c r="B6940" s="11" t="e">
        <f>VLOOKUP(C6940,'Summation Index'!$A$2:$B$9956,2,FALSE)</f>
        <v>#N/A</v>
      </c>
      <c r="O6940" s="48"/>
      <c r="P6940" s="48"/>
    </row>
    <row r="6941" spans="1:16">
      <c r="A6941" s="11" t="e">
        <f t="shared" si="108"/>
        <v>#N/A</v>
      </c>
      <c r="B6941" s="11" t="e">
        <f>VLOOKUP(C6941,'Summation Index'!$A$2:$B$9956,2,FALSE)</f>
        <v>#N/A</v>
      </c>
      <c r="O6941" s="48"/>
      <c r="P6941" s="48"/>
    </row>
    <row r="6942" spans="1:16">
      <c r="A6942" s="11" t="e">
        <f t="shared" si="108"/>
        <v>#N/A</v>
      </c>
      <c r="B6942" s="11" t="e">
        <f>VLOOKUP(C6942,'Summation Index'!$A$2:$B$9956,2,FALSE)</f>
        <v>#N/A</v>
      </c>
      <c r="O6942" s="48"/>
      <c r="P6942" s="48"/>
    </row>
    <row r="6943" spans="1:16">
      <c r="A6943" s="11" t="e">
        <f t="shared" si="108"/>
        <v>#N/A</v>
      </c>
      <c r="B6943" s="11" t="e">
        <f>VLOOKUP(C6943,'Summation Index'!$A$2:$B$9956,2,FALSE)</f>
        <v>#N/A</v>
      </c>
      <c r="O6943" s="48"/>
      <c r="P6943" s="48"/>
    </row>
    <row r="6944" spans="1:16">
      <c r="A6944" s="11" t="e">
        <f t="shared" si="108"/>
        <v>#N/A</v>
      </c>
      <c r="B6944" s="11" t="e">
        <f>VLOOKUP(C6944,'Summation Index'!$A$2:$B$9956,2,FALSE)</f>
        <v>#N/A</v>
      </c>
      <c r="O6944" s="48"/>
      <c r="P6944" s="48"/>
    </row>
    <row r="6945" spans="1:16">
      <c r="A6945" s="11" t="e">
        <f t="shared" si="108"/>
        <v>#N/A</v>
      </c>
      <c r="B6945" s="11" t="e">
        <f>VLOOKUP(C6945,'Summation Index'!$A$2:$B$9956,2,FALSE)</f>
        <v>#N/A</v>
      </c>
      <c r="O6945" s="48"/>
      <c r="P6945" s="48"/>
    </row>
    <row r="6946" spans="1:16">
      <c r="A6946" s="11" t="e">
        <f t="shared" si="108"/>
        <v>#N/A</v>
      </c>
      <c r="B6946" s="11" t="e">
        <f>VLOOKUP(C6946,'Summation Index'!$A$2:$B$9956,2,FALSE)</f>
        <v>#N/A</v>
      </c>
      <c r="O6946" s="48"/>
      <c r="P6946" s="48"/>
    </row>
    <row r="6947" spans="1:16">
      <c r="A6947" s="11" t="e">
        <f t="shared" si="108"/>
        <v>#N/A</v>
      </c>
      <c r="B6947" s="11" t="e">
        <f>VLOOKUP(C6947,'Summation Index'!$A$2:$B$9956,2,FALSE)</f>
        <v>#N/A</v>
      </c>
      <c r="O6947" s="48"/>
      <c r="P6947" s="48"/>
    </row>
    <row r="6948" spans="1:16">
      <c r="A6948" s="11" t="e">
        <f t="shared" si="108"/>
        <v>#N/A</v>
      </c>
      <c r="B6948" s="11" t="e">
        <f>VLOOKUP(C6948,'Summation Index'!$A$2:$B$9956,2,FALSE)</f>
        <v>#N/A</v>
      </c>
      <c r="O6948" s="48"/>
      <c r="P6948" s="48"/>
    </row>
    <row r="6949" spans="1:16">
      <c r="A6949" s="11" t="e">
        <f t="shared" si="108"/>
        <v>#N/A</v>
      </c>
      <c r="B6949" s="11" t="e">
        <f>VLOOKUP(C6949,'Summation Index'!$A$2:$B$9956,2,FALSE)</f>
        <v>#N/A</v>
      </c>
      <c r="O6949" s="48"/>
      <c r="P6949" s="48"/>
    </row>
    <row r="6950" spans="1:16">
      <c r="A6950" s="11" t="e">
        <f t="shared" si="108"/>
        <v>#N/A</v>
      </c>
      <c r="B6950" s="11" t="e">
        <f>VLOOKUP(C6950,'Summation Index'!$A$2:$B$9956,2,FALSE)</f>
        <v>#N/A</v>
      </c>
      <c r="O6950" s="48"/>
      <c r="P6950" s="48"/>
    </row>
    <row r="6951" spans="1:16">
      <c r="A6951" s="11" t="e">
        <f t="shared" si="108"/>
        <v>#N/A</v>
      </c>
      <c r="B6951" s="11" t="e">
        <f>VLOOKUP(C6951,'Summation Index'!$A$2:$B$9956,2,FALSE)</f>
        <v>#N/A</v>
      </c>
      <c r="O6951" s="48"/>
      <c r="P6951" s="48"/>
    </row>
    <row r="6952" spans="1:16">
      <c r="A6952" s="11" t="e">
        <f t="shared" si="108"/>
        <v>#N/A</v>
      </c>
      <c r="B6952" s="11" t="e">
        <f>VLOOKUP(C6952,'Summation Index'!$A$2:$B$9956,2,FALSE)</f>
        <v>#N/A</v>
      </c>
      <c r="O6952" s="48"/>
      <c r="P6952" s="48"/>
    </row>
    <row r="6953" spans="1:16">
      <c r="A6953" s="11" t="e">
        <f t="shared" si="108"/>
        <v>#N/A</v>
      </c>
      <c r="B6953" s="11" t="e">
        <f>VLOOKUP(C6953,'Summation Index'!$A$2:$B$9956,2,FALSE)</f>
        <v>#N/A</v>
      </c>
      <c r="O6953" s="48"/>
      <c r="P6953" s="48"/>
    </row>
    <row r="6954" spans="1:16">
      <c r="A6954" s="11" t="e">
        <f t="shared" si="108"/>
        <v>#N/A</v>
      </c>
      <c r="B6954" s="11" t="e">
        <f>VLOOKUP(C6954,'Summation Index'!$A$2:$B$9956,2,FALSE)</f>
        <v>#N/A</v>
      </c>
      <c r="O6954" s="48"/>
      <c r="P6954" s="48"/>
    </row>
    <row r="6955" spans="1:16">
      <c r="A6955" s="11" t="e">
        <f t="shared" si="108"/>
        <v>#N/A</v>
      </c>
      <c r="B6955" s="11" t="e">
        <f>VLOOKUP(C6955,'Summation Index'!$A$2:$B$9956,2,FALSE)</f>
        <v>#N/A</v>
      </c>
      <c r="O6955" s="48"/>
      <c r="P6955" s="48"/>
    </row>
    <row r="6956" spans="1:16">
      <c r="A6956" s="11" t="e">
        <f t="shared" si="108"/>
        <v>#N/A</v>
      </c>
      <c r="B6956" s="11" t="e">
        <f>VLOOKUP(C6956,'Summation Index'!$A$2:$B$9956,2,FALSE)</f>
        <v>#N/A</v>
      </c>
      <c r="O6956" s="48"/>
      <c r="P6956" s="48"/>
    </row>
    <row r="6957" spans="1:16">
      <c r="A6957" s="11" t="e">
        <f t="shared" si="108"/>
        <v>#N/A</v>
      </c>
      <c r="B6957" s="11" t="e">
        <f>VLOOKUP(C6957,'Summation Index'!$A$2:$B$9956,2,FALSE)</f>
        <v>#N/A</v>
      </c>
      <c r="O6957" s="48"/>
      <c r="P6957" s="48"/>
    </row>
    <row r="6958" spans="1:16">
      <c r="A6958" s="11" t="e">
        <f t="shared" si="108"/>
        <v>#N/A</v>
      </c>
      <c r="B6958" s="11" t="e">
        <f>VLOOKUP(C6958,'Summation Index'!$A$2:$B$9956,2,FALSE)</f>
        <v>#N/A</v>
      </c>
      <c r="O6958" s="48"/>
      <c r="P6958" s="48"/>
    </row>
    <row r="6959" spans="1:16">
      <c r="A6959" s="11" t="e">
        <f t="shared" si="108"/>
        <v>#N/A</v>
      </c>
      <c r="B6959" s="11" t="e">
        <f>VLOOKUP(C6959,'Summation Index'!$A$2:$B$9956,2,FALSE)</f>
        <v>#N/A</v>
      </c>
      <c r="O6959" s="48"/>
      <c r="P6959" s="48"/>
    </row>
    <row r="6960" spans="1:16">
      <c r="A6960" s="11" t="e">
        <f t="shared" si="108"/>
        <v>#N/A</v>
      </c>
      <c r="B6960" s="11" t="e">
        <f>VLOOKUP(C6960,'Summation Index'!$A$2:$B$9956,2,FALSE)</f>
        <v>#N/A</v>
      </c>
      <c r="O6960" s="48"/>
      <c r="P6960" s="48"/>
    </row>
    <row r="6961" spans="1:16">
      <c r="A6961" s="11" t="e">
        <f t="shared" si="108"/>
        <v>#N/A</v>
      </c>
      <c r="B6961" s="11" t="e">
        <f>VLOOKUP(C6961,'Summation Index'!$A$2:$B$9956,2,FALSE)</f>
        <v>#N/A</v>
      </c>
      <c r="O6961" s="48"/>
      <c r="P6961" s="48"/>
    </row>
    <row r="6962" spans="1:16">
      <c r="A6962" s="11" t="e">
        <f t="shared" si="108"/>
        <v>#N/A</v>
      </c>
      <c r="B6962" s="11" t="e">
        <f>VLOOKUP(C6962,'Summation Index'!$A$2:$B$9956,2,FALSE)</f>
        <v>#N/A</v>
      </c>
      <c r="O6962" s="48"/>
      <c r="P6962" s="48"/>
    </row>
    <row r="6963" spans="1:16">
      <c r="A6963" s="11" t="e">
        <f t="shared" si="108"/>
        <v>#N/A</v>
      </c>
      <c r="B6963" s="11" t="e">
        <f>VLOOKUP(C6963,'Summation Index'!$A$2:$B$9956,2,FALSE)</f>
        <v>#N/A</v>
      </c>
      <c r="O6963" s="48"/>
      <c r="P6963" s="48"/>
    </row>
    <row r="6964" spans="1:16">
      <c r="A6964" s="11" t="e">
        <f t="shared" si="108"/>
        <v>#N/A</v>
      </c>
      <c r="B6964" s="11" t="e">
        <f>VLOOKUP(C6964,'Summation Index'!$A$2:$B$9956,2,FALSE)</f>
        <v>#N/A</v>
      </c>
      <c r="O6964" s="48"/>
      <c r="P6964" s="48"/>
    </row>
    <row r="6965" spans="1:16">
      <c r="A6965" s="11" t="e">
        <f t="shared" si="108"/>
        <v>#N/A</v>
      </c>
      <c r="B6965" s="11" t="e">
        <f>VLOOKUP(C6965,'Summation Index'!$A$2:$B$9956,2,FALSE)</f>
        <v>#N/A</v>
      </c>
      <c r="O6965" s="48"/>
      <c r="P6965" s="48"/>
    </row>
    <row r="6966" spans="1:16">
      <c r="A6966" s="11" t="e">
        <f t="shared" si="108"/>
        <v>#N/A</v>
      </c>
      <c r="B6966" s="11" t="e">
        <f>VLOOKUP(C6966,'Summation Index'!$A$2:$B$9956,2,FALSE)</f>
        <v>#N/A</v>
      </c>
      <c r="O6966" s="48"/>
      <c r="P6966" s="48"/>
    </row>
    <row r="6967" spans="1:16">
      <c r="A6967" s="11" t="e">
        <f t="shared" si="108"/>
        <v>#N/A</v>
      </c>
      <c r="B6967" s="11" t="e">
        <f>VLOOKUP(C6967,'Summation Index'!$A$2:$B$9956,2,FALSE)</f>
        <v>#N/A</v>
      </c>
      <c r="O6967" s="48"/>
      <c r="P6967" s="48"/>
    </row>
    <row r="6968" spans="1:16">
      <c r="A6968" s="11" t="e">
        <f t="shared" si="108"/>
        <v>#N/A</v>
      </c>
      <c r="B6968" s="11" t="e">
        <f>VLOOKUP(C6968,'Summation Index'!$A$2:$B$9956,2,FALSE)</f>
        <v>#N/A</v>
      </c>
      <c r="O6968" s="48"/>
      <c r="P6968" s="48"/>
    </row>
    <row r="6969" spans="1:16">
      <c r="A6969" s="11" t="e">
        <f t="shared" si="108"/>
        <v>#N/A</v>
      </c>
      <c r="B6969" s="11" t="e">
        <f>VLOOKUP(C6969,'Summation Index'!$A$2:$B$9956,2,FALSE)</f>
        <v>#N/A</v>
      </c>
      <c r="O6969" s="48"/>
      <c r="P6969" s="48"/>
    </row>
    <row r="6970" spans="1:16">
      <c r="A6970" s="11" t="e">
        <f t="shared" si="108"/>
        <v>#N/A</v>
      </c>
      <c r="B6970" s="11" t="e">
        <f>VLOOKUP(C6970,'Summation Index'!$A$2:$B$9956,2,FALSE)</f>
        <v>#N/A</v>
      </c>
      <c r="O6970" s="48"/>
      <c r="P6970" s="48"/>
    </row>
    <row r="6971" spans="1:16">
      <c r="A6971" s="11" t="e">
        <f t="shared" si="108"/>
        <v>#N/A</v>
      </c>
      <c r="B6971" s="11" t="e">
        <f>VLOOKUP(C6971,'Summation Index'!$A$2:$B$9956,2,FALSE)</f>
        <v>#N/A</v>
      </c>
      <c r="O6971" s="48"/>
      <c r="P6971" s="48"/>
    </row>
    <row r="6972" spans="1:16">
      <c r="A6972" s="11" t="e">
        <f t="shared" si="108"/>
        <v>#N/A</v>
      </c>
      <c r="B6972" s="11" t="e">
        <f>VLOOKUP(C6972,'Summation Index'!$A$2:$B$9956,2,FALSE)</f>
        <v>#N/A</v>
      </c>
      <c r="O6972" s="48"/>
      <c r="P6972" s="48"/>
    </row>
    <row r="6973" spans="1:16">
      <c r="A6973" s="11" t="e">
        <f t="shared" si="108"/>
        <v>#N/A</v>
      </c>
      <c r="B6973" s="11" t="e">
        <f>VLOOKUP(C6973,'Summation Index'!$A$2:$B$9956,2,FALSE)</f>
        <v>#N/A</v>
      </c>
      <c r="O6973" s="48"/>
      <c r="P6973" s="48"/>
    </row>
    <row r="6974" spans="1:16">
      <c r="A6974" s="11" t="e">
        <f t="shared" si="108"/>
        <v>#N/A</v>
      </c>
      <c r="B6974" s="11" t="e">
        <f>VLOOKUP(C6974,'Summation Index'!$A$2:$B$9956,2,FALSE)</f>
        <v>#N/A</v>
      </c>
      <c r="O6974" s="48"/>
      <c r="P6974" s="48"/>
    </row>
    <row r="6975" spans="1:16">
      <c r="A6975" s="11" t="e">
        <f t="shared" si="108"/>
        <v>#N/A</v>
      </c>
      <c r="B6975" s="11" t="e">
        <f>VLOOKUP(C6975,'Summation Index'!$A$2:$B$9956,2,FALSE)</f>
        <v>#N/A</v>
      </c>
      <c r="O6975" s="48"/>
      <c r="P6975" s="48"/>
    </row>
    <row r="6976" spans="1:16">
      <c r="A6976" s="11" t="e">
        <f t="shared" si="108"/>
        <v>#N/A</v>
      </c>
      <c r="B6976" s="11" t="e">
        <f>VLOOKUP(C6976,'Summation Index'!$A$2:$B$9956,2,FALSE)</f>
        <v>#N/A</v>
      </c>
      <c r="O6976" s="48"/>
      <c r="P6976" s="48"/>
    </row>
    <row r="6977" spans="1:16">
      <c r="A6977" s="11" t="e">
        <f t="shared" si="108"/>
        <v>#N/A</v>
      </c>
      <c r="B6977" s="11" t="e">
        <f>VLOOKUP(C6977,'Summation Index'!$A$2:$B$9956,2,FALSE)</f>
        <v>#N/A</v>
      </c>
      <c r="O6977" s="48"/>
      <c r="P6977" s="48"/>
    </row>
    <row r="6978" spans="1:16">
      <c r="A6978" s="11" t="e">
        <f t="shared" si="108"/>
        <v>#N/A</v>
      </c>
      <c r="B6978" s="11" t="e">
        <f>VLOOKUP(C6978,'Summation Index'!$A$2:$B$9956,2,FALSE)</f>
        <v>#N/A</v>
      </c>
      <c r="O6978" s="48"/>
      <c r="P6978" s="48"/>
    </row>
    <row r="6979" spans="1:16">
      <c r="A6979" s="11" t="e">
        <f t="shared" si="108"/>
        <v>#N/A</v>
      </c>
      <c r="B6979" s="11" t="e">
        <f>VLOOKUP(C6979,'Summation Index'!$A$2:$B$9956,2,FALSE)</f>
        <v>#N/A</v>
      </c>
      <c r="O6979" s="48"/>
      <c r="P6979" s="48"/>
    </row>
    <row r="6980" spans="1:16">
      <c r="A6980" s="11" t="e">
        <f t="shared" si="108"/>
        <v>#N/A</v>
      </c>
      <c r="B6980" s="11" t="e">
        <f>VLOOKUP(C6980,'Summation Index'!$A$2:$B$9956,2,FALSE)</f>
        <v>#N/A</v>
      </c>
      <c r="O6980" s="48"/>
      <c r="P6980" s="48"/>
    </row>
    <row r="6981" spans="1:16">
      <c r="A6981" s="11" t="e">
        <f t="shared" si="108"/>
        <v>#N/A</v>
      </c>
      <c r="B6981" s="11" t="e">
        <f>VLOOKUP(C6981,'Summation Index'!$A$2:$B$9956,2,FALSE)</f>
        <v>#N/A</v>
      </c>
      <c r="O6981" s="48"/>
      <c r="P6981" s="48"/>
    </row>
    <row r="6982" spans="1:16">
      <c r="A6982" s="11" t="e">
        <f t="shared" si="108"/>
        <v>#N/A</v>
      </c>
      <c r="B6982" s="11" t="e">
        <f>VLOOKUP(C6982,'Summation Index'!$A$2:$B$9956,2,FALSE)</f>
        <v>#N/A</v>
      </c>
      <c r="O6982" s="48"/>
      <c r="P6982" s="48"/>
    </row>
    <row r="6983" spans="1:16">
      <c r="A6983" s="11" t="e">
        <f t="shared" si="108"/>
        <v>#N/A</v>
      </c>
      <c r="B6983" s="11" t="e">
        <f>VLOOKUP(C6983,'Summation Index'!$A$2:$B$9956,2,FALSE)</f>
        <v>#N/A</v>
      </c>
      <c r="O6983" s="48"/>
      <c r="P6983" s="48"/>
    </row>
    <row r="6984" spans="1:16">
      <c r="A6984" s="11" t="e">
        <f t="shared" si="108"/>
        <v>#N/A</v>
      </c>
      <c r="B6984" s="11" t="e">
        <f>VLOOKUP(C6984,'Summation Index'!$A$2:$B$9956,2,FALSE)</f>
        <v>#N/A</v>
      </c>
      <c r="O6984" s="48"/>
      <c r="P6984" s="48"/>
    </row>
    <row r="6985" spans="1:16">
      <c r="A6985" s="11" t="e">
        <f t="shared" si="108"/>
        <v>#N/A</v>
      </c>
      <c r="B6985" s="11" t="e">
        <f>VLOOKUP(C6985,'Summation Index'!$A$2:$B$9956,2,FALSE)</f>
        <v>#N/A</v>
      </c>
      <c r="O6985" s="48"/>
      <c r="P6985" s="48"/>
    </row>
    <row r="6986" spans="1:16">
      <c r="A6986" s="11" t="e">
        <f t="shared" si="108"/>
        <v>#N/A</v>
      </c>
      <c r="B6986" s="11" t="e">
        <f>VLOOKUP(C6986,'Summation Index'!$A$2:$B$9956,2,FALSE)</f>
        <v>#N/A</v>
      </c>
      <c r="O6986" s="48"/>
      <c r="P6986" s="48"/>
    </row>
    <row r="6987" spans="1:16">
      <c r="A6987" s="11" t="e">
        <f t="shared" si="108"/>
        <v>#N/A</v>
      </c>
      <c r="B6987" s="11" t="e">
        <f>VLOOKUP(C6987,'Summation Index'!$A$2:$B$9956,2,FALSE)</f>
        <v>#N/A</v>
      </c>
      <c r="O6987" s="48"/>
      <c r="P6987" s="48"/>
    </row>
    <row r="6988" spans="1:16">
      <c r="A6988" s="11" t="e">
        <f t="shared" si="108"/>
        <v>#N/A</v>
      </c>
      <c r="B6988" s="11" t="e">
        <f>VLOOKUP(C6988,'Summation Index'!$A$2:$B$9956,2,FALSE)</f>
        <v>#N/A</v>
      </c>
      <c r="O6988" s="48"/>
      <c r="P6988" s="48"/>
    </row>
    <row r="6989" spans="1:16">
      <c r="A6989" s="11" t="e">
        <f t="shared" si="108"/>
        <v>#N/A</v>
      </c>
      <c r="B6989" s="11" t="e">
        <f>VLOOKUP(C6989,'Summation Index'!$A$2:$B$9956,2,FALSE)</f>
        <v>#N/A</v>
      </c>
      <c r="O6989" s="48"/>
      <c r="P6989" s="48"/>
    </row>
    <row r="6990" spans="1:16">
      <c r="A6990" s="11" t="e">
        <f t="shared" si="108"/>
        <v>#N/A</v>
      </c>
      <c r="B6990" s="11" t="e">
        <f>VLOOKUP(C6990,'Summation Index'!$A$2:$B$9956,2,FALSE)</f>
        <v>#N/A</v>
      </c>
      <c r="O6990" s="48"/>
      <c r="P6990" s="48"/>
    </row>
    <row r="6991" spans="1:16">
      <c r="A6991" s="11" t="e">
        <f t="shared" ref="A6991:A7054" si="109">B6991&amp;"&amp;"&amp;F6991</f>
        <v>#N/A</v>
      </c>
      <c r="B6991" s="11" t="e">
        <f>VLOOKUP(C6991,'Summation Index'!$A$2:$B$9956,2,FALSE)</f>
        <v>#N/A</v>
      </c>
      <c r="O6991" s="48"/>
      <c r="P6991" s="48"/>
    </row>
    <row r="6992" spans="1:16">
      <c r="A6992" s="11" t="e">
        <f t="shared" si="109"/>
        <v>#N/A</v>
      </c>
      <c r="B6992" s="11" t="e">
        <f>VLOOKUP(C6992,'Summation Index'!$A$2:$B$9956,2,FALSE)</f>
        <v>#N/A</v>
      </c>
      <c r="O6992" s="48"/>
      <c r="P6992" s="48"/>
    </row>
    <row r="6993" spans="1:16">
      <c r="A6993" s="11" t="e">
        <f t="shared" si="109"/>
        <v>#N/A</v>
      </c>
      <c r="B6993" s="11" t="e">
        <f>VLOOKUP(C6993,'Summation Index'!$A$2:$B$9956,2,FALSE)</f>
        <v>#N/A</v>
      </c>
      <c r="O6993" s="48"/>
      <c r="P6993" s="48"/>
    </row>
    <row r="6994" spans="1:16">
      <c r="A6994" s="11" t="e">
        <f t="shared" si="109"/>
        <v>#N/A</v>
      </c>
      <c r="B6994" s="11" t="e">
        <f>VLOOKUP(C6994,'Summation Index'!$A$2:$B$9956,2,FALSE)</f>
        <v>#N/A</v>
      </c>
      <c r="O6994" s="48"/>
      <c r="P6994" s="48"/>
    </row>
    <row r="6995" spans="1:16">
      <c r="A6995" s="11" t="e">
        <f t="shared" si="109"/>
        <v>#N/A</v>
      </c>
      <c r="B6995" s="11" t="e">
        <f>VLOOKUP(C6995,'Summation Index'!$A$2:$B$9956,2,FALSE)</f>
        <v>#N/A</v>
      </c>
      <c r="O6995" s="48"/>
      <c r="P6995" s="48"/>
    </row>
    <row r="6996" spans="1:16">
      <c r="A6996" s="11" t="e">
        <f t="shared" si="109"/>
        <v>#N/A</v>
      </c>
      <c r="B6996" s="11" t="e">
        <f>VLOOKUP(C6996,'Summation Index'!$A$2:$B$9956,2,FALSE)</f>
        <v>#N/A</v>
      </c>
      <c r="O6996" s="48"/>
      <c r="P6996" s="48"/>
    </row>
    <row r="6997" spans="1:16">
      <c r="A6997" s="11" t="e">
        <f t="shared" si="109"/>
        <v>#N/A</v>
      </c>
      <c r="B6997" s="11" t="e">
        <f>VLOOKUP(C6997,'Summation Index'!$A$2:$B$9956,2,FALSE)</f>
        <v>#N/A</v>
      </c>
      <c r="O6997" s="48"/>
      <c r="P6997" s="48"/>
    </row>
    <row r="6998" spans="1:16">
      <c r="A6998" s="11" t="e">
        <f t="shared" si="109"/>
        <v>#N/A</v>
      </c>
      <c r="B6998" s="11" t="e">
        <f>VLOOKUP(C6998,'Summation Index'!$A$2:$B$9956,2,FALSE)</f>
        <v>#N/A</v>
      </c>
      <c r="O6998" s="48"/>
      <c r="P6998" s="48"/>
    </row>
    <row r="6999" spans="1:16">
      <c r="A6999" s="11" t="e">
        <f t="shared" si="109"/>
        <v>#N/A</v>
      </c>
      <c r="B6999" s="11" t="e">
        <f>VLOOKUP(C6999,'Summation Index'!$A$2:$B$9956,2,FALSE)</f>
        <v>#N/A</v>
      </c>
      <c r="O6999" s="48"/>
      <c r="P6999" s="48"/>
    </row>
    <row r="7000" spans="1:16">
      <c r="A7000" s="11" t="e">
        <f t="shared" si="109"/>
        <v>#N/A</v>
      </c>
      <c r="B7000" s="11" t="e">
        <f>VLOOKUP(C7000,'Summation Index'!$A$2:$B$9956,2,FALSE)</f>
        <v>#N/A</v>
      </c>
      <c r="O7000" s="48"/>
      <c r="P7000" s="48"/>
    </row>
    <row r="7001" spans="1:16">
      <c r="A7001" s="11" t="e">
        <f t="shared" si="109"/>
        <v>#N/A</v>
      </c>
      <c r="B7001" s="11" t="e">
        <f>VLOOKUP(C7001,'Summation Index'!$A$2:$B$9956,2,FALSE)</f>
        <v>#N/A</v>
      </c>
      <c r="O7001" s="48"/>
      <c r="P7001" s="48"/>
    </row>
    <row r="7002" spans="1:16">
      <c r="A7002" s="11" t="e">
        <f t="shared" si="109"/>
        <v>#N/A</v>
      </c>
      <c r="B7002" s="11" t="e">
        <f>VLOOKUP(C7002,'Summation Index'!$A$2:$B$9956,2,FALSE)</f>
        <v>#N/A</v>
      </c>
      <c r="O7002" s="48"/>
      <c r="P7002" s="48"/>
    </row>
    <row r="7003" spans="1:16">
      <c r="A7003" s="11" t="e">
        <f t="shared" si="109"/>
        <v>#N/A</v>
      </c>
      <c r="B7003" s="11" t="e">
        <f>VLOOKUP(C7003,'Summation Index'!$A$2:$B$9956,2,FALSE)</f>
        <v>#N/A</v>
      </c>
      <c r="O7003" s="48"/>
      <c r="P7003" s="48"/>
    </row>
    <row r="7004" spans="1:16">
      <c r="A7004" s="11" t="e">
        <f t="shared" si="109"/>
        <v>#N/A</v>
      </c>
      <c r="B7004" s="11" t="e">
        <f>VLOOKUP(C7004,'Summation Index'!$A$2:$B$9956,2,FALSE)</f>
        <v>#N/A</v>
      </c>
      <c r="O7004" s="48"/>
      <c r="P7004" s="48"/>
    </row>
    <row r="7005" spans="1:16">
      <c r="A7005" s="11" t="e">
        <f t="shared" si="109"/>
        <v>#N/A</v>
      </c>
      <c r="B7005" s="11" t="e">
        <f>VLOOKUP(C7005,'Summation Index'!$A$2:$B$9956,2,FALSE)</f>
        <v>#N/A</v>
      </c>
      <c r="O7005" s="48"/>
      <c r="P7005" s="48"/>
    </row>
    <row r="7006" spans="1:16">
      <c r="A7006" s="11" t="e">
        <f t="shared" si="109"/>
        <v>#N/A</v>
      </c>
      <c r="B7006" s="11" t="e">
        <f>VLOOKUP(C7006,'Summation Index'!$A$2:$B$9956,2,FALSE)</f>
        <v>#N/A</v>
      </c>
      <c r="O7006" s="48"/>
      <c r="P7006" s="48"/>
    </row>
    <row r="7007" spans="1:16">
      <c r="A7007" s="11" t="e">
        <f t="shared" si="109"/>
        <v>#N/A</v>
      </c>
      <c r="B7007" s="11" t="e">
        <f>VLOOKUP(C7007,'Summation Index'!$A$2:$B$9956,2,FALSE)</f>
        <v>#N/A</v>
      </c>
      <c r="O7007" s="48"/>
      <c r="P7007" s="48"/>
    </row>
    <row r="7008" spans="1:16">
      <c r="A7008" s="11" t="e">
        <f t="shared" si="109"/>
        <v>#N/A</v>
      </c>
      <c r="B7008" s="11" t="e">
        <f>VLOOKUP(C7008,'Summation Index'!$A$2:$B$9956,2,FALSE)</f>
        <v>#N/A</v>
      </c>
      <c r="O7008" s="48"/>
      <c r="P7008" s="48"/>
    </row>
    <row r="7009" spans="1:16">
      <c r="A7009" s="11" t="e">
        <f t="shared" si="109"/>
        <v>#N/A</v>
      </c>
      <c r="B7009" s="11" t="e">
        <f>VLOOKUP(C7009,'Summation Index'!$A$2:$B$9956,2,FALSE)</f>
        <v>#N/A</v>
      </c>
      <c r="O7009" s="48"/>
      <c r="P7009" s="48"/>
    </row>
    <row r="7010" spans="1:16">
      <c r="A7010" s="11" t="e">
        <f t="shared" si="109"/>
        <v>#N/A</v>
      </c>
      <c r="B7010" s="11" t="e">
        <f>VLOOKUP(C7010,'Summation Index'!$A$2:$B$9956,2,FALSE)</f>
        <v>#N/A</v>
      </c>
      <c r="O7010" s="48"/>
      <c r="P7010" s="48"/>
    </row>
    <row r="7011" spans="1:16">
      <c r="A7011" s="11" t="e">
        <f t="shared" si="109"/>
        <v>#N/A</v>
      </c>
      <c r="B7011" s="11" t="e">
        <f>VLOOKUP(C7011,'Summation Index'!$A$2:$B$9956,2,FALSE)</f>
        <v>#N/A</v>
      </c>
      <c r="O7011" s="48"/>
      <c r="P7011" s="48"/>
    </row>
    <row r="7012" spans="1:16">
      <c r="A7012" s="11" t="e">
        <f t="shared" si="109"/>
        <v>#N/A</v>
      </c>
      <c r="B7012" s="11" t="e">
        <f>VLOOKUP(C7012,'Summation Index'!$A$2:$B$9956,2,FALSE)</f>
        <v>#N/A</v>
      </c>
      <c r="O7012" s="48"/>
      <c r="P7012" s="48"/>
    </row>
    <row r="7013" spans="1:16">
      <c r="A7013" s="11" t="e">
        <f t="shared" si="109"/>
        <v>#N/A</v>
      </c>
      <c r="B7013" s="11" t="e">
        <f>VLOOKUP(C7013,'Summation Index'!$A$2:$B$9956,2,FALSE)</f>
        <v>#N/A</v>
      </c>
      <c r="O7013" s="48"/>
      <c r="P7013" s="48"/>
    </row>
    <row r="7014" spans="1:16">
      <c r="A7014" s="11" t="e">
        <f t="shared" si="109"/>
        <v>#N/A</v>
      </c>
      <c r="B7014" s="11" t="e">
        <f>VLOOKUP(C7014,'Summation Index'!$A$2:$B$9956,2,FALSE)</f>
        <v>#N/A</v>
      </c>
      <c r="O7014" s="48"/>
      <c r="P7014" s="48"/>
    </row>
    <row r="7015" spans="1:16">
      <c r="A7015" s="11" t="e">
        <f t="shared" si="109"/>
        <v>#N/A</v>
      </c>
      <c r="B7015" s="11" t="e">
        <f>VLOOKUP(C7015,'Summation Index'!$A$2:$B$9956,2,FALSE)</f>
        <v>#N/A</v>
      </c>
      <c r="O7015" s="48"/>
      <c r="P7015" s="48"/>
    </row>
    <row r="7016" spans="1:16">
      <c r="A7016" s="11" t="e">
        <f t="shared" si="109"/>
        <v>#N/A</v>
      </c>
      <c r="B7016" s="11" t="e">
        <f>VLOOKUP(C7016,'Summation Index'!$A$2:$B$9956,2,FALSE)</f>
        <v>#N/A</v>
      </c>
      <c r="O7016" s="48"/>
      <c r="P7016" s="48"/>
    </row>
    <row r="7017" spans="1:16">
      <c r="A7017" s="11" t="e">
        <f t="shared" si="109"/>
        <v>#N/A</v>
      </c>
      <c r="B7017" s="11" t="e">
        <f>VLOOKUP(C7017,'Summation Index'!$A$2:$B$9956,2,FALSE)</f>
        <v>#N/A</v>
      </c>
      <c r="O7017" s="48"/>
      <c r="P7017" s="48"/>
    </row>
    <row r="7018" spans="1:16">
      <c r="A7018" s="11" t="e">
        <f t="shared" si="109"/>
        <v>#N/A</v>
      </c>
      <c r="B7018" s="11" t="e">
        <f>VLOOKUP(C7018,'Summation Index'!$A$2:$B$9956,2,FALSE)</f>
        <v>#N/A</v>
      </c>
      <c r="O7018" s="48"/>
      <c r="P7018" s="48"/>
    </row>
    <row r="7019" spans="1:16">
      <c r="A7019" s="11" t="e">
        <f t="shared" si="109"/>
        <v>#N/A</v>
      </c>
      <c r="B7019" s="11" t="e">
        <f>VLOOKUP(C7019,'Summation Index'!$A$2:$B$9956,2,FALSE)</f>
        <v>#N/A</v>
      </c>
      <c r="O7019" s="48"/>
      <c r="P7019" s="48"/>
    </row>
    <row r="7020" spans="1:16">
      <c r="A7020" s="11" t="e">
        <f t="shared" si="109"/>
        <v>#N/A</v>
      </c>
      <c r="B7020" s="11" t="e">
        <f>VLOOKUP(C7020,'Summation Index'!$A$2:$B$9956,2,FALSE)</f>
        <v>#N/A</v>
      </c>
      <c r="O7020" s="48"/>
      <c r="P7020" s="48"/>
    </row>
    <row r="7021" spans="1:16">
      <c r="A7021" s="11" t="e">
        <f t="shared" si="109"/>
        <v>#N/A</v>
      </c>
      <c r="B7021" s="11" t="e">
        <f>VLOOKUP(C7021,'Summation Index'!$A$2:$B$9956,2,FALSE)</f>
        <v>#N/A</v>
      </c>
      <c r="O7021" s="48"/>
      <c r="P7021" s="48"/>
    </row>
    <row r="7022" spans="1:16">
      <c r="A7022" s="11" t="e">
        <f t="shared" si="109"/>
        <v>#N/A</v>
      </c>
      <c r="B7022" s="11" t="e">
        <f>VLOOKUP(C7022,'Summation Index'!$A$2:$B$9956,2,FALSE)</f>
        <v>#N/A</v>
      </c>
      <c r="O7022" s="48"/>
      <c r="P7022" s="48"/>
    </row>
    <row r="7023" spans="1:16">
      <c r="A7023" s="11" t="e">
        <f t="shared" si="109"/>
        <v>#N/A</v>
      </c>
      <c r="B7023" s="11" t="e">
        <f>VLOOKUP(C7023,'Summation Index'!$A$2:$B$9956,2,FALSE)</f>
        <v>#N/A</v>
      </c>
      <c r="O7023" s="48"/>
      <c r="P7023" s="48"/>
    </row>
    <row r="7024" spans="1:16">
      <c r="A7024" s="11" t="e">
        <f t="shared" si="109"/>
        <v>#N/A</v>
      </c>
      <c r="B7024" s="11" t="e">
        <f>VLOOKUP(C7024,'Summation Index'!$A$2:$B$9956,2,FALSE)</f>
        <v>#N/A</v>
      </c>
      <c r="O7024" s="48"/>
      <c r="P7024" s="48"/>
    </row>
    <row r="7025" spans="1:16">
      <c r="A7025" s="11" t="e">
        <f t="shared" si="109"/>
        <v>#N/A</v>
      </c>
      <c r="B7025" s="11" t="e">
        <f>VLOOKUP(C7025,'Summation Index'!$A$2:$B$9956,2,FALSE)</f>
        <v>#N/A</v>
      </c>
      <c r="O7025" s="48"/>
      <c r="P7025" s="48"/>
    </row>
    <row r="7026" spans="1:16">
      <c r="A7026" s="11" t="e">
        <f t="shared" si="109"/>
        <v>#N/A</v>
      </c>
      <c r="B7026" s="11" t="e">
        <f>VLOOKUP(C7026,'Summation Index'!$A$2:$B$9956,2,FALSE)</f>
        <v>#N/A</v>
      </c>
      <c r="O7026" s="48"/>
      <c r="P7026" s="48"/>
    </row>
    <row r="7027" spans="1:16">
      <c r="A7027" s="11" t="e">
        <f t="shared" si="109"/>
        <v>#N/A</v>
      </c>
      <c r="B7027" s="11" t="e">
        <f>VLOOKUP(C7027,'Summation Index'!$A$2:$B$9956,2,FALSE)</f>
        <v>#N/A</v>
      </c>
      <c r="O7027" s="48"/>
      <c r="P7027" s="48"/>
    </row>
    <row r="7028" spans="1:16">
      <c r="A7028" s="11" t="e">
        <f t="shared" si="109"/>
        <v>#N/A</v>
      </c>
      <c r="B7028" s="11" t="e">
        <f>VLOOKUP(C7028,'Summation Index'!$A$2:$B$9956,2,FALSE)</f>
        <v>#N/A</v>
      </c>
      <c r="O7028" s="48"/>
      <c r="P7028" s="48"/>
    </row>
    <row r="7029" spans="1:16">
      <c r="A7029" s="11" t="e">
        <f t="shared" si="109"/>
        <v>#N/A</v>
      </c>
      <c r="B7029" s="11" t="e">
        <f>VLOOKUP(C7029,'Summation Index'!$A$2:$B$9956,2,FALSE)</f>
        <v>#N/A</v>
      </c>
      <c r="O7029" s="48"/>
      <c r="P7029" s="48"/>
    </row>
    <row r="7030" spans="1:16">
      <c r="A7030" s="11" t="e">
        <f t="shared" si="109"/>
        <v>#N/A</v>
      </c>
      <c r="B7030" s="11" t="e">
        <f>VLOOKUP(C7030,'Summation Index'!$A$2:$B$9956,2,FALSE)</f>
        <v>#N/A</v>
      </c>
      <c r="O7030" s="48"/>
      <c r="P7030" s="48"/>
    </row>
    <row r="7031" spans="1:16">
      <c r="A7031" s="11" t="e">
        <f t="shared" si="109"/>
        <v>#N/A</v>
      </c>
      <c r="B7031" s="11" t="e">
        <f>VLOOKUP(C7031,'Summation Index'!$A$2:$B$9956,2,FALSE)</f>
        <v>#N/A</v>
      </c>
      <c r="O7031" s="48"/>
      <c r="P7031" s="48"/>
    </row>
    <row r="7032" spans="1:16">
      <c r="A7032" s="11" t="e">
        <f t="shared" si="109"/>
        <v>#N/A</v>
      </c>
      <c r="B7032" s="11" t="e">
        <f>VLOOKUP(C7032,'Summation Index'!$A$2:$B$9956,2,FALSE)</f>
        <v>#N/A</v>
      </c>
      <c r="O7032" s="48"/>
      <c r="P7032" s="48"/>
    </row>
    <row r="7033" spans="1:16">
      <c r="A7033" s="11" t="e">
        <f t="shared" si="109"/>
        <v>#N/A</v>
      </c>
      <c r="B7033" s="11" t="e">
        <f>VLOOKUP(C7033,'Summation Index'!$A$2:$B$9956,2,FALSE)</f>
        <v>#N/A</v>
      </c>
      <c r="O7033" s="48"/>
      <c r="P7033" s="48"/>
    </row>
    <row r="7034" spans="1:16">
      <c r="A7034" s="11" t="e">
        <f t="shared" si="109"/>
        <v>#N/A</v>
      </c>
      <c r="B7034" s="11" t="e">
        <f>VLOOKUP(C7034,'Summation Index'!$A$2:$B$9956,2,FALSE)</f>
        <v>#N/A</v>
      </c>
      <c r="O7034" s="48"/>
      <c r="P7034" s="48"/>
    </row>
    <row r="7035" spans="1:16">
      <c r="A7035" s="11" t="e">
        <f t="shared" si="109"/>
        <v>#N/A</v>
      </c>
      <c r="B7035" s="11" t="e">
        <f>VLOOKUP(C7035,'Summation Index'!$A$2:$B$9956,2,FALSE)</f>
        <v>#N/A</v>
      </c>
      <c r="O7035" s="48"/>
      <c r="P7035" s="48"/>
    </row>
    <row r="7036" spans="1:16">
      <c r="A7036" s="11" t="e">
        <f t="shared" si="109"/>
        <v>#N/A</v>
      </c>
      <c r="B7036" s="11" t="e">
        <f>VLOOKUP(C7036,'Summation Index'!$A$2:$B$9956,2,FALSE)</f>
        <v>#N/A</v>
      </c>
      <c r="O7036" s="48"/>
      <c r="P7036" s="48"/>
    </row>
    <row r="7037" spans="1:16">
      <c r="A7037" s="11" t="e">
        <f t="shared" si="109"/>
        <v>#N/A</v>
      </c>
      <c r="B7037" s="11" t="e">
        <f>VLOOKUP(C7037,'Summation Index'!$A$2:$B$9956,2,FALSE)</f>
        <v>#N/A</v>
      </c>
      <c r="O7037" s="48"/>
      <c r="P7037" s="48"/>
    </row>
    <row r="7038" spans="1:16">
      <c r="A7038" s="11" t="e">
        <f t="shared" si="109"/>
        <v>#N/A</v>
      </c>
      <c r="B7038" s="11" t="e">
        <f>VLOOKUP(C7038,'Summation Index'!$A$2:$B$9956,2,FALSE)</f>
        <v>#N/A</v>
      </c>
      <c r="O7038" s="48"/>
      <c r="P7038" s="48"/>
    </row>
    <row r="7039" spans="1:16">
      <c r="A7039" s="11" t="e">
        <f t="shared" si="109"/>
        <v>#N/A</v>
      </c>
      <c r="B7039" s="11" t="e">
        <f>VLOOKUP(C7039,'Summation Index'!$A$2:$B$9956,2,FALSE)</f>
        <v>#N/A</v>
      </c>
      <c r="O7039" s="48"/>
      <c r="P7039" s="48"/>
    </row>
    <row r="7040" spans="1:16">
      <c r="A7040" s="11" t="e">
        <f t="shared" si="109"/>
        <v>#N/A</v>
      </c>
      <c r="B7040" s="11" t="e">
        <f>VLOOKUP(C7040,'Summation Index'!$A$2:$B$9956,2,FALSE)</f>
        <v>#N/A</v>
      </c>
      <c r="O7040" s="48"/>
      <c r="P7040" s="48"/>
    </row>
    <row r="7041" spans="1:16">
      <c r="A7041" s="11" t="e">
        <f t="shared" si="109"/>
        <v>#N/A</v>
      </c>
      <c r="B7041" s="11" t="e">
        <f>VLOOKUP(C7041,'Summation Index'!$A$2:$B$9956,2,FALSE)</f>
        <v>#N/A</v>
      </c>
      <c r="O7041" s="48"/>
      <c r="P7041" s="48"/>
    </row>
    <row r="7042" spans="1:16">
      <c r="A7042" s="11" t="e">
        <f t="shared" si="109"/>
        <v>#N/A</v>
      </c>
      <c r="B7042" s="11" t="e">
        <f>VLOOKUP(C7042,'Summation Index'!$A$2:$B$9956,2,FALSE)</f>
        <v>#N/A</v>
      </c>
      <c r="O7042" s="48"/>
      <c r="P7042" s="48"/>
    </row>
    <row r="7043" spans="1:16">
      <c r="A7043" s="11" t="e">
        <f t="shared" si="109"/>
        <v>#N/A</v>
      </c>
      <c r="B7043" s="11" t="e">
        <f>VLOOKUP(C7043,'Summation Index'!$A$2:$B$9956,2,FALSE)</f>
        <v>#N/A</v>
      </c>
      <c r="O7043" s="48"/>
      <c r="P7043" s="48"/>
    </row>
    <row r="7044" spans="1:16">
      <c r="A7044" s="11" t="e">
        <f t="shared" si="109"/>
        <v>#N/A</v>
      </c>
      <c r="B7044" s="11" t="e">
        <f>VLOOKUP(C7044,'Summation Index'!$A$2:$B$9956,2,FALSE)</f>
        <v>#N/A</v>
      </c>
      <c r="O7044" s="48"/>
      <c r="P7044" s="48"/>
    </row>
    <row r="7045" spans="1:16">
      <c r="A7045" s="11" t="e">
        <f t="shared" si="109"/>
        <v>#N/A</v>
      </c>
      <c r="B7045" s="11" t="e">
        <f>VLOOKUP(C7045,'Summation Index'!$A$2:$B$9956,2,FALSE)</f>
        <v>#N/A</v>
      </c>
      <c r="O7045" s="48"/>
      <c r="P7045" s="48"/>
    </row>
    <row r="7046" spans="1:16">
      <c r="A7046" s="11" t="e">
        <f t="shared" si="109"/>
        <v>#N/A</v>
      </c>
      <c r="B7046" s="11" t="e">
        <f>VLOOKUP(C7046,'Summation Index'!$A$2:$B$9956,2,FALSE)</f>
        <v>#N/A</v>
      </c>
      <c r="O7046" s="48"/>
      <c r="P7046" s="48"/>
    </row>
    <row r="7047" spans="1:16">
      <c r="A7047" s="11" t="e">
        <f t="shared" si="109"/>
        <v>#N/A</v>
      </c>
      <c r="B7047" s="11" t="e">
        <f>VLOOKUP(C7047,'Summation Index'!$A$2:$B$9956,2,FALSE)</f>
        <v>#N/A</v>
      </c>
      <c r="O7047" s="48"/>
      <c r="P7047" s="48"/>
    </row>
    <row r="7048" spans="1:16">
      <c r="A7048" s="11" t="e">
        <f t="shared" si="109"/>
        <v>#N/A</v>
      </c>
      <c r="B7048" s="11" t="e">
        <f>VLOOKUP(C7048,'Summation Index'!$A$2:$B$9956,2,FALSE)</f>
        <v>#N/A</v>
      </c>
      <c r="O7048" s="48"/>
      <c r="P7048" s="48"/>
    </row>
    <row r="7049" spans="1:16">
      <c r="A7049" s="11" t="e">
        <f t="shared" si="109"/>
        <v>#N/A</v>
      </c>
      <c r="B7049" s="11" t="e">
        <f>VLOOKUP(C7049,'Summation Index'!$A$2:$B$9956,2,FALSE)</f>
        <v>#N/A</v>
      </c>
      <c r="O7049" s="48"/>
      <c r="P7049" s="48"/>
    </row>
    <row r="7050" spans="1:16">
      <c r="A7050" s="11" t="e">
        <f t="shared" si="109"/>
        <v>#N/A</v>
      </c>
      <c r="B7050" s="11" t="e">
        <f>VLOOKUP(C7050,'Summation Index'!$A$2:$B$9956,2,FALSE)</f>
        <v>#N/A</v>
      </c>
      <c r="O7050" s="48"/>
      <c r="P7050" s="48"/>
    </row>
    <row r="7051" spans="1:16">
      <c r="A7051" s="11" t="e">
        <f t="shared" si="109"/>
        <v>#N/A</v>
      </c>
      <c r="B7051" s="11" t="e">
        <f>VLOOKUP(C7051,'Summation Index'!$A$2:$B$9956,2,FALSE)</f>
        <v>#N/A</v>
      </c>
      <c r="O7051" s="48"/>
      <c r="P7051" s="48"/>
    </row>
    <row r="7052" spans="1:16">
      <c r="A7052" s="11" t="e">
        <f t="shared" si="109"/>
        <v>#N/A</v>
      </c>
      <c r="B7052" s="11" t="e">
        <f>VLOOKUP(C7052,'Summation Index'!$A$2:$B$9956,2,FALSE)</f>
        <v>#N/A</v>
      </c>
      <c r="O7052" s="48"/>
      <c r="P7052" s="48"/>
    </row>
    <row r="7053" spans="1:16">
      <c r="A7053" s="11" t="e">
        <f t="shared" si="109"/>
        <v>#N/A</v>
      </c>
      <c r="B7053" s="11" t="e">
        <f>VLOOKUP(C7053,'Summation Index'!$A$2:$B$9956,2,FALSE)</f>
        <v>#N/A</v>
      </c>
      <c r="O7053" s="48"/>
      <c r="P7053" s="48"/>
    </row>
    <row r="7054" spans="1:16">
      <c r="A7054" s="11" t="e">
        <f t="shared" si="109"/>
        <v>#N/A</v>
      </c>
      <c r="B7054" s="11" t="e">
        <f>VLOOKUP(C7054,'Summation Index'!$A$2:$B$9956,2,FALSE)</f>
        <v>#N/A</v>
      </c>
      <c r="O7054" s="48"/>
      <c r="P7054" s="48"/>
    </row>
    <row r="7055" spans="1:16">
      <c r="A7055" s="11" t="e">
        <f t="shared" ref="A7055:A7118" si="110">B7055&amp;"&amp;"&amp;F7055</f>
        <v>#N/A</v>
      </c>
      <c r="B7055" s="11" t="e">
        <f>VLOOKUP(C7055,'Summation Index'!$A$2:$B$9956,2,FALSE)</f>
        <v>#N/A</v>
      </c>
      <c r="O7055" s="48"/>
      <c r="P7055" s="48"/>
    </row>
    <row r="7056" spans="1:16">
      <c r="A7056" s="11" t="e">
        <f t="shared" si="110"/>
        <v>#N/A</v>
      </c>
      <c r="B7056" s="11" t="e">
        <f>VLOOKUP(C7056,'Summation Index'!$A$2:$B$9956,2,FALSE)</f>
        <v>#N/A</v>
      </c>
      <c r="O7056" s="48"/>
      <c r="P7056" s="48"/>
    </row>
    <row r="7057" spans="1:16">
      <c r="A7057" s="11" t="e">
        <f t="shared" si="110"/>
        <v>#N/A</v>
      </c>
      <c r="B7057" s="11" t="e">
        <f>VLOOKUP(C7057,'Summation Index'!$A$2:$B$9956,2,FALSE)</f>
        <v>#N/A</v>
      </c>
      <c r="O7057" s="48"/>
      <c r="P7057" s="48"/>
    </row>
    <row r="7058" spans="1:16">
      <c r="A7058" s="11" t="e">
        <f t="shared" si="110"/>
        <v>#N/A</v>
      </c>
      <c r="B7058" s="11" t="e">
        <f>VLOOKUP(C7058,'Summation Index'!$A$2:$B$9956,2,FALSE)</f>
        <v>#N/A</v>
      </c>
      <c r="O7058" s="48"/>
      <c r="P7058" s="48"/>
    </row>
    <row r="7059" spans="1:16">
      <c r="A7059" s="11" t="e">
        <f t="shared" si="110"/>
        <v>#N/A</v>
      </c>
      <c r="B7059" s="11" t="e">
        <f>VLOOKUP(C7059,'Summation Index'!$A$2:$B$9956,2,FALSE)</f>
        <v>#N/A</v>
      </c>
      <c r="O7059" s="48"/>
      <c r="P7059" s="48"/>
    </row>
    <row r="7060" spans="1:16">
      <c r="A7060" s="11" t="e">
        <f t="shared" si="110"/>
        <v>#N/A</v>
      </c>
      <c r="B7060" s="11" t="e">
        <f>VLOOKUP(C7060,'Summation Index'!$A$2:$B$9956,2,FALSE)</f>
        <v>#N/A</v>
      </c>
      <c r="O7060" s="48"/>
      <c r="P7060" s="48"/>
    </row>
    <row r="7061" spans="1:16">
      <c r="A7061" s="11" t="e">
        <f t="shared" si="110"/>
        <v>#N/A</v>
      </c>
      <c r="B7061" s="11" t="e">
        <f>VLOOKUP(C7061,'Summation Index'!$A$2:$B$9956,2,FALSE)</f>
        <v>#N/A</v>
      </c>
      <c r="O7061" s="48"/>
      <c r="P7061" s="48"/>
    </row>
    <row r="7062" spans="1:16">
      <c r="A7062" s="11" t="e">
        <f t="shared" si="110"/>
        <v>#N/A</v>
      </c>
      <c r="B7062" s="11" t="e">
        <f>VLOOKUP(C7062,'Summation Index'!$A$2:$B$9956,2,FALSE)</f>
        <v>#N/A</v>
      </c>
      <c r="O7062" s="48"/>
      <c r="P7062" s="48"/>
    </row>
    <row r="7063" spans="1:16">
      <c r="A7063" s="11" t="e">
        <f t="shared" si="110"/>
        <v>#N/A</v>
      </c>
      <c r="B7063" s="11" t="e">
        <f>VLOOKUP(C7063,'Summation Index'!$A$2:$B$9956,2,FALSE)</f>
        <v>#N/A</v>
      </c>
      <c r="O7063" s="48"/>
      <c r="P7063" s="48"/>
    </row>
    <row r="7064" spans="1:16">
      <c r="A7064" s="11" t="e">
        <f t="shared" si="110"/>
        <v>#N/A</v>
      </c>
      <c r="B7064" s="11" t="e">
        <f>VLOOKUP(C7064,'Summation Index'!$A$2:$B$9956,2,FALSE)</f>
        <v>#N/A</v>
      </c>
      <c r="O7064" s="48"/>
      <c r="P7064" s="48"/>
    </row>
    <row r="7065" spans="1:16">
      <c r="A7065" s="11" t="e">
        <f t="shared" si="110"/>
        <v>#N/A</v>
      </c>
      <c r="B7065" s="11" t="e">
        <f>VLOOKUP(C7065,'Summation Index'!$A$2:$B$9956,2,FALSE)</f>
        <v>#N/A</v>
      </c>
      <c r="O7065" s="48"/>
      <c r="P7065" s="48"/>
    </row>
    <row r="7066" spans="1:16">
      <c r="A7066" s="11" t="e">
        <f t="shared" si="110"/>
        <v>#N/A</v>
      </c>
      <c r="B7066" s="11" t="e">
        <f>VLOOKUP(C7066,'Summation Index'!$A$2:$B$9956,2,FALSE)</f>
        <v>#N/A</v>
      </c>
      <c r="O7066" s="48"/>
      <c r="P7066" s="48"/>
    </row>
    <row r="7067" spans="1:16">
      <c r="A7067" s="11" t="e">
        <f t="shared" si="110"/>
        <v>#N/A</v>
      </c>
      <c r="B7067" s="11" t="e">
        <f>VLOOKUP(C7067,'Summation Index'!$A$2:$B$9956,2,FALSE)</f>
        <v>#N/A</v>
      </c>
      <c r="O7067" s="48"/>
      <c r="P7067" s="48"/>
    </row>
    <row r="7068" spans="1:16">
      <c r="A7068" s="11" t="e">
        <f t="shared" si="110"/>
        <v>#N/A</v>
      </c>
      <c r="B7068" s="11" t="e">
        <f>VLOOKUP(C7068,'Summation Index'!$A$2:$B$9956,2,FALSE)</f>
        <v>#N/A</v>
      </c>
      <c r="O7068" s="48"/>
      <c r="P7068" s="48"/>
    </row>
    <row r="7069" spans="1:16">
      <c r="A7069" s="11" t="e">
        <f t="shared" si="110"/>
        <v>#N/A</v>
      </c>
      <c r="B7069" s="11" t="e">
        <f>VLOOKUP(C7069,'Summation Index'!$A$2:$B$9956,2,FALSE)</f>
        <v>#N/A</v>
      </c>
      <c r="O7069" s="48"/>
      <c r="P7069" s="48"/>
    </row>
    <row r="7070" spans="1:16">
      <c r="A7070" s="11" t="e">
        <f t="shared" si="110"/>
        <v>#N/A</v>
      </c>
      <c r="B7070" s="11" t="e">
        <f>VLOOKUP(C7070,'Summation Index'!$A$2:$B$9956,2,FALSE)</f>
        <v>#N/A</v>
      </c>
      <c r="O7070" s="48"/>
      <c r="P7070" s="48"/>
    </row>
    <row r="7071" spans="1:16">
      <c r="A7071" s="11" t="e">
        <f t="shared" si="110"/>
        <v>#N/A</v>
      </c>
      <c r="B7071" s="11" t="e">
        <f>VLOOKUP(C7071,'Summation Index'!$A$2:$B$9956,2,FALSE)</f>
        <v>#N/A</v>
      </c>
      <c r="O7071" s="48"/>
      <c r="P7071" s="48"/>
    </row>
    <row r="7072" spans="1:16">
      <c r="A7072" s="11" t="e">
        <f t="shared" si="110"/>
        <v>#N/A</v>
      </c>
      <c r="B7072" s="11" t="e">
        <f>VLOOKUP(C7072,'Summation Index'!$A$2:$B$9956,2,FALSE)</f>
        <v>#N/A</v>
      </c>
      <c r="O7072" s="48"/>
      <c r="P7072" s="48"/>
    </row>
    <row r="7073" spans="1:16">
      <c r="A7073" s="11" t="e">
        <f t="shared" si="110"/>
        <v>#N/A</v>
      </c>
      <c r="B7073" s="11" t="e">
        <f>VLOOKUP(C7073,'Summation Index'!$A$2:$B$9956,2,FALSE)</f>
        <v>#N/A</v>
      </c>
      <c r="O7073" s="48"/>
      <c r="P7073" s="48"/>
    </row>
    <row r="7074" spans="1:16">
      <c r="A7074" s="11" t="e">
        <f t="shared" si="110"/>
        <v>#N/A</v>
      </c>
      <c r="B7074" s="11" t="e">
        <f>VLOOKUP(C7074,'Summation Index'!$A$2:$B$9956,2,FALSE)</f>
        <v>#N/A</v>
      </c>
      <c r="O7074" s="48"/>
      <c r="P7074" s="48"/>
    </row>
    <row r="7075" spans="1:16">
      <c r="A7075" s="11" t="e">
        <f t="shared" si="110"/>
        <v>#N/A</v>
      </c>
      <c r="B7075" s="11" t="e">
        <f>VLOOKUP(C7075,'Summation Index'!$A$2:$B$9956,2,FALSE)</f>
        <v>#N/A</v>
      </c>
      <c r="O7075" s="48"/>
      <c r="P7075" s="48"/>
    </row>
    <row r="7076" spans="1:16">
      <c r="A7076" s="11" t="e">
        <f t="shared" si="110"/>
        <v>#N/A</v>
      </c>
      <c r="B7076" s="11" t="e">
        <f>VLOOKUP(C7076,'Summation Index'!$A$2:$B$9956,2,FALSE)</f>
        <v>#N/A</v>
      </c>
      <c r="O7076" s="48"/>
      <c r="P7076" s="48"/>
    </row>
    <row r="7077" spans="1:16">
      <c r="A7077" s="11" t="e">
        <f t="shared" si="110"/>
        <v>#N/A</v>
      </c>
      <c r="B7077" s="11" t="e">
        <f>VLOOKUP(C7077,'Summation Index'!$A$2:$B$9956,2,FALSE)</f>
        <v>#N/A</v>
      </c>
      <c r="O7077" s="48"/>
      <c r="P7077" s="48"/>
    </row>
    <row r="7078" spans="1:16">
      <c r="A7078" s="11" t="e">
        <f t="shared" si="110"/>
        <v>#N/A</v>
      </c>
      <c r="B7078" s="11" t="e">
        <f>VLOOKUP(C7078,'Summation Index'!$A$2:$B$9956,2,FALSE)</f>
        <v>#N/A</v>
      </c>
      <c r="O7078" s="48"/>
      <c r="P7078" s="48"/>
    </row>
    <row r="7079" spans="1:16">
      <c r="A7079" s="11" t="e">
        <f t="shared" si="110"/>
        <v>#N/A</v>
      </c>
      <c r="B7079" s="11" t="e">
        <f>VLOOKUP(C7079,'Summation Index'!$A$2:$B$9956,2,FALSE)</f>
        <v>#N/A</v>
      </c>
      <c r="O7079" s="48"/>
      <c r="P7079" s="48"/>
    </row>
    <row r="7080" spans="1:16">
      <c r="A7080" s="11" t="e">
        <f t="shared" si="110"/>
        <v>#N/A</v>
      </c>
      <c r="B7080" s="11" t="e">
        <f>VLOOKUP(C7080,'Summation Index'!$A$2:$B$9956,2,FALSE)</f>
        <v>#N/A</v>
      </c>
      <c r="O7080" s="48"/>
      <c r="P7080" s="48"/>
    </row>
    <row r="7081" spans="1:16">
      <c r="A7081" s="11" t="e">
        <f t="shared" si="110"/>
        <v>#N/A</v>
      </c>
      <c r="B7081" s="11" t="e">
        <f>VLOOKUP(C7081,'Summation Index'!$A$2:$B$9956,2,FALSE)</f>
        <v>#N/A</v>
      </c>
      <c r="O7081" s="48"/>
      <c r="P7081" s="48"/>
    </row>
    <row r="7082" spans="1:16">
      <c r="A7082" s="11" t="e">
        <f t="shared" si="110"/>
        <v>#N/A</v>
      </c>
      <c r="B7082" s="11" t="e">
        <f>VLOOKUP(C7082,'Summation Index'!$A$2:$B$9956,2,FALSE)</f>
        <v>#N/A</v>
      </c>
      <c r="O7082" s="48"/>
      <c r="P7082" s="48"/>
    </row>
    <row r="7083" spans="1:16">
      <c r="A7083" s="11" t="e">
        <f t="shared" si="110"/>
        <v>#N/A</v>
      </c>
      <c r="B7083" s="11" t="e">
        <f>VLOOKUP(C7083,'Summation Index'!$A$2:$B$9956,2,FALSE)</f>
        <v>#N/A</v>
      </c>
      <c r="O7083" s="48"/>
      <c r="P7083" s="48"/>
    </row>
    <row r="7084" spans="1:16">
      <c r="A7084" s="11" t="e">
        <f t="shared" si="110"/>
        <v>#N/A</v>
      </c>
      <c r="B7084" s="11" t="e">
        <f>VLOOKUP(C7084,'Summation Index'!$A$2:$B$9956,2,FALSE)</f>
        <v>#N/A</v>
      </c>
      <c r="O7084" s="48"/>
      <c r="P7084" s="48"/>
    </row>
    <row r="7085" spans="1:16">
      <c r="A7085" s="11" t="e">
        <f t="shared" si="110"/>
        <v>#N/A</v>
      </c>
      <c r="B7085" s="11" t="e">
        <f>VLOOKUP(C7085,'Summation Index'!$A$2:$B$9956,2,FALSE)</f>
        <v>#N/A</v>
      </c>
      <c r="O7085" s="48"/>
      <c r="P7085" s="48"/>
    </row>
    <row r="7086" spans="1:16">
      <c r="A7086" s="11" t="e">
        <f t="shared" si="110"/>
        <v>#N/A</v>
      </c>
      <c r="B7086" s="11" t="e">
        <f>VLOOKUP(C7086,'Summation Index'!$A$2:$B$9956,2,FALSE)</f>
        <v>#N/A</v>
      </c>
      <c r="O7086" s="48"/>
      <c r="P7086" s="48"/>
    </row>
    <row r="7087" spans="1:16">
      <c r="A7087" s="11" t="e">
        <f t="shared" si="110"/>
        <v>#N/A</v>
      </c>
      <c r="B7087" s="11" t="e">
        <f>VLOOKUP(C7087,'Summation Index'!$A$2:$B$9956,2,FALSE)</f>
        <v>#N/A</v>
      </c>
      <c r="O7087" s="48"/>
      <c r="P7087" s="48"/>
    </row>
    <row r="7088" spans="1:16">
      <c r="A7088" s="11" t="e">
        <f t="shared" si="110"/>
        <v>#N/A</v>
      </c>
      <c r="B7088" s="11" t="e">
        <f>VLOOKUP(C7088,'Summation Index'!$A$2:$B$9956,2,FALSE)</f>
        <v>#N/A</v>
      </c>
      <c r="O7088" s="48"/>
      <c r="P7088" s="48"/>
    </row>
    <row r="7089" spans="1:16">
      <c r="A7089" s="11" t="e">
        <f t="shared" si="110"/>
        <v>#N/A</v>
      </c>
      <c r="B7089" s="11" t="e">
        <f>VLOOKUP(C7089,'Summation Index'!$A$2:$B$9956,2,FALSE)</f>
        <v>#N/A</v>
      </c>
      <c r="O7089" s="48"/>
      <c r="P7089" s="48"/>
    </row>
    <row r="7090" spans="1:16">
      <c r="A7090" s="11" t="e">
        <f t="shared" si="110"/>
        <v>#N/A</v>
      </c>
      <c r="B7090" s="11" t="e">
        <f>VLOOKUP(C7090,'Summation Index'!$A$2:$B$9956,2,FALSE)</f>
        <v>#N/A</v>
      </c>
      <c r="O7090" s="48"/>
      <c r="P7090" s="48"/>
    </row>
    <row r="7091" spans="1:16">
      <c r="A7091" s="11" t="e">
        <f t="shared" si="110"/>
        <v>#N/A</v>
      </c>
      <c r="B7091" s="11" t="e">
        <f>VLOOKUP(C7091,'Summation Index'!$A$2:$B$9956,2,FALSE)</f>
        <v>#N/A</v>
      </c>
      <c r="O7091" s="48"/>
      <c r="P7091" s="48"/>
    </row>
    <row r="7092" spans="1:16">
      <c r="A7092" s="11" t="e">
        <f t="shared" si="110"/>
        <v>#N/A</v>
      </c>
      <c r="B7092" s="11" t="e">
        <f>VLOOKUP(C7092,'Summation Index'!$A$2:$B$9956,2,FALSE)</f>
        <v>#N/A</v>
      </c>
      <c r="O7092" s="48"/>
      <c r="P7092" s="48"/>
    </row>
    <row r="7093" spans="1:16">
      <c r="A7093" s="11" t="e">
        <f t="shared" si="110"/>
        <v>#N/A</v>
      </c>
      <c r="B7093" s="11" t="e">
        <f>VLOOKUP(C7093,'Summation Index'!$A$2:$B$9956,2,FALSE)</f>
        <v>#N/A</v>
      </c>
      <c r="O7093" s="48"/>
      <c r="P7093" s="48"/>
    </row>
    <row r="7094" spans="1:16">
      <c r="A7094" s="11" t="e">
        <f t="shared" si="110"/>
        <v>#N/A</v>
      </c>
      <c r="B7094" s="11" t="e">
        <f>VLOOKUP(C7094,'Summation Index'!$A$2:$B$9956,2,FALSE)</f>
        <v>#N/A</v>
      </c>
      <c r="O7094" s="48"/>
      <c r="P7094" s="48"/>
    </row>
    <row r="7095" spans="1:16">
      <c r="A7095" s="11" t="e">
        <f t="shared" si="110"/>
        <v>#N/A</v>
      </c>
      <c r="B7095" s="11" t="e">
        <f>VLOOKUP(C7095,'Summation Index'!$A$2:$B$9956,2,FALSE)</f>
        <v>#N/A</v>
      </c>
      <c r="O7095" s="48"/>
      <c r="P7095" s="48"/>
    </row>
    <row r="7096" spans="1:16">
      <c r="A7096" s="11" t="e">
        <f t="shared" si="110"/>
        <v>#N/A</v>
      </c>
      <c r="B7096" s="11" t="e">
        <f>VLOOKUP(C7096,'Summation Index'!$A$2:$B$9956,2,FALSE)</f>
        <v>#N/A</v>
      </c>
      <c r="O7096" s="48"/>
      <c r="P7096" s="48"/>
    </row>
    <row r="7097" spans="1:16">
      <c r="A7097" s="11" t="e">
        <f t="shared" si="110"/>
        <v>#N/A</v>
      </c>
      <c r="B7097" s="11" t="e">
        <f>VLOOKUP(C7097,'Summation Index'!$A$2:$B$9956,2,FALSE)</f>
        <v>#N/A</v>
      </c>
      <c r="O7097" s="48"/>
      <c r="P7097" s="48"/>
    </row>
    <row r="7098" spans="1:16">
      <c r="A7098" s="11" t="e">
        <f t="shared" si="110"/>
        <v>#N/A</v>
      </c>
      <c r="B7098" s="11" t="e">
        <f>VLOOKUP(C7098,'Summation Index'!$A$2:$B$9956,2,FALSE)</f>
        <v>#N/A</v>
      </c>
      <c r="O7098" s="48"/>
      <c r="P7098" s="48"/>
    </row>
    <row r="7099" spans="1:16">
      <c r="A7099" s="11" t="e">
        <f t="shared" si="110"/>
        <v>#N/A</v>
      </c>
      <c r="B7099" s="11" t="e">
        <f>VLOOKUP(C7099,'Summation Index'!$A$2:$B$9956,2,FALSE)</f>
        <v>#N/A</v>
      </c>
      <c r="O7099" s="48"/>
      <c r="P7099" s="48"/>
    </row>
    <row r="7100" spans="1:16">
      <c r="A7100" s="11" t="e">
        <f t="shared" si="110"/>
        <v>#N/A</v>
      </c>
      <c r="B7100" s="11" t="e">
        <f>VLOOKUP(C7100,'Summation Index'!$A$2:$B$9956,2,FALSE)</f>
        <v>#N/A</v>
      </c>
      <c r="O7100" s="48"/>
      <c r="P7100" s="48"/>
    </row>
    <row r="7101" spans="1:16">
      <c r="A7101" s="11" t="e">
        <f t="shared" si="110"/>
        <v>#N/A</v>
      </c>
      <c r="B7101" s="11" t="e">
        <f>VLOOKUP(C7101,'Summation Index'!$A$2:$B$9956,2,FALSE)</f>
        <v>#N/A</v>
      </c>
      <c r="O7101" s="48"/>
      <c r="P7101" s="48"/>
    </row>
    <row r="7102" spans="1:16">
      <c r="A7102" s="11" t="e">
        <f t="shared" si="110"/>
        <v>#N/A</v>
      </c>
      <c r="B7102" s="11" t="e">
        <f>VLOOKUP(C7102,'Summation Index'!$A$2:$B$9956,2,FALSE)</f>
        <v>#N/A</v>
      </c>
      <c r="O7102" s="48"/>
      <c r="P7102" s="48"/>
    </row>
    <row r="7103" spans="1:16">
      <c r="A7103" s="11" t="e">
        <f t="shared" si="110"/>
        <v>#N/A</v>
      </c>
      <c r="B7103" s="11" t="e">
        <f>VLOOKUP(C7103,'Summation Index'!$A$2:$B$9956,2,FALSE)</f>
        <v>#N/A</v>
      </c>
      <c r="O7103" s="48"/>
      <c r="P7103" s="48"/>
    </row>
    <row r="7104" spans="1:16">
      <c r="A7104" s="11" t="e">
        <f t="shared" si="110"/>
        <v>#N/A</v>
      </c>
      <c r="B7104" s="11" t="e">
        <f>VLOOKUP(C7104,'Summation Index'!$A$2:$B$9956,2,FALSE)</f>
        <v>#N/A</v>
      </c>
      <c r="O7104" s="48"/>
      <c r="P7104" s="48"/>
    </row>
    <row r="7105" spans="1:16">
      <c r="A7105" s="11" t="e">
        <f t="shared" si="110"/>
        <v>#N/A</v>
      </c>
      <c r="B7105" s="11" t="e">
        <f>VLOOKUP(C7105,'Summation Index'!$A$2:$B$9956,2,FALSE)</f>
        <v>#N/A</v>
      </c>
      <c r="O7105" s="48"/>
      <c r="P7105" s="48"/>
    </row>
    <row r="7106" spans="1:16">
      <c r="A7106" s="11" t="e">
        <f t="shared" si="110"/>
        <v>#N/A</v>
      </c>
      <c r="B7106" s="11" t="e">
        <f>VLOOKUP(C7106,'Summation Index'!$A$2:$B$9956,2,FALSE)</f>
        <v>#N/A</v>
      </c>
      <c r="O7106" s="48"/>
      <c r="P7106" s="48"/>
    </row>
    <row r="7107" spans="1:16">
      <c r="A7107" s="11" t="e">
        <f t="shared" si="110"/>
        <v>#N/A</v>
      </c>
      <c r="B7107" s="11" t="e">
        <f>VLOOKUP(C7107,'Summation Index'!$A$2:$B$9956,2,FALSE)</f>
        <v>#N/A</v>
      </c>
      <c r="O7107" s="48"/>
      <c r="P7107" s="48"/>
    </row>
    <row r="7108" spans="1:16">
      <c r="A7108" s="11" t="e">
        <f t="shared" si="110"/>
        <v>#N/A</v>
      </c>
      <c r="B7108" s="11" t="e">
        <f>VLOOKUP(C7108,'Summation Index'!$A$2:$B$9956,2,FALSE)</f>
        <v>#N/A</v>
      </c>
      <c r="O7108" s="48"/>
      <c r="P7108" s="48"/>
    </row>
    <row r="7109" spans="1:16">
      <c r="A7109" s="11" t="e">
        <f t="shared" si="110"/>
        <v>#N/A</v>
      </c>
      <c r="B7109" s="11" t="e">
        <f>VLOOKUP(C7109,'Summation Index'!$A$2:$B$9956,2,FALSE)</f>
        <v>#N/A</v>
      </c>
      <c r="O7109" s="48"/>
      <c r="P7109" s="48"/>
    </row>
    <row r="7110" spans="1:16">
      <c r="A7110" s="11" t="e">
        <f t="shared" si="110"/>
        <v>#N/A</v>
      </c>
      <c r="B7110" s="11" t="e">
        <f>VLOOKUP(C7110,'Summation Index'!$A$2:$B$9956,2,FALSE)</f>
        <v>#N/A</v>
      </c>
      <c r="O7110" s="48"/>
      <c r="P7110" s="48"/>
    </row>
    <row r="7111" spans="1:16">
      <c r="A7111" s="11" t="e">
        <f t="shared" si="110"/>
        <v>#N/A</v>
      </c>
      <c r="B7111" s="11" t="e">
        <f>VLOOKUP(C7111,'Summation Index'!$A$2:$B$9956,2,FALSE)</f>
        <v>#N/A</v>
      </c>
      <c r="O7111" s="48"/>
      <c r="P7111" s="48"/>
    </row>
    <row r="7112" spans="1:16">
      <c r="A7112" s="11" t="e">
        <f t="shared" si="110"/>
        <v>#N/A</v>
      </c>
      <c r="B7112" s="11" t="e">
        <f>VLOOKUP(C7112,'Summation Index'!$A$2:$B$9956,2,FALSE)</f>
        <v>#N/A</v>
      </c>
      <c r="O7112" s="48"/>
      <c r="P7112" s="48"/>
    </row>
    <row r="7113" spans="1:16">
      <c r="A7113" s="11" t="e">
        <f t="shared" si="110"/>
        <v>#N/A</v>
      </c>
      <c r="B7113" s="11" t="e">
        <f>VLOOKUP(C7113,'Summation Index'!$A$2:$B$9956,2,FALSE)</f>
        <v>#N/A</v>
      </c>
      <c r="O7113" s="48"/>
      <c r="P7113" s="48"/>
    </row>
    <row r="7114" spans="1:16">
      <c r="A7114" s="11" t="e">
        <f t="shared" si="110"/>
        <v>#N/A</v>
      </c>
      <c r="B7114" s="11" t="e">
        <f>VLOOKUP(C7114,'Summation Index'!$A$2:$B$9956,2,FALSE)</f>
        <v>#N/A</v>
      </c>
      <c r="O7114" s="48"/>
      <c r="P7114" s="48"/>
    </row>
    <row r="7115" spans="1:16">
      <c r="A7115" s="11" t="e">
        <f t="shared" si="110"/>
        <v>#N/A</v>
      </c>
      <c r="B7115" s="11" t="e">
        <f>VLOOKUP(C7115,'Summation Index'!$A$2:$B$9956,2,FALSE)</f>
        <v>#N/A</v>
      </c>
      <c r="O7115" s="48"/>
      <c r="P7115" s="48"/>
    </row>
    <row r="7116" spans="1:16">
      <c r="A7116" s="11" t="e">
        <f t="shared" si="110"/>
        <v>#N/A</v>
      </c>
      <c r="B7116" s="11" t="e">
        <f>VLOOKUP(C7116,'Summation Index'!$A$2:$B$9956,2,FALSE)</f>
        <v>#N/A</v>
      </c>
      <c r="O7116" s="48"/>
      <c r="P7116" s="48"/>
    </row>
    <row r="7117" spans="1:16">
      <c r="A7117" s="11" t="e">
        <f t="shared" si="110"/>
        <v>#N/A</v>
      </c>
      <c r="B7117" s="11" t="e">
        <f>VLOOKUP(C7117,'Summation Index'!$A$2:$B$9956,2,FALSE)</f>
        <v>#N/A</v>
      </c>
      <c r="O7117" s="48"/>
      <c r="P7117" s="48"/>
    </row>
    <row r="7118" spans="1:16">
      <c r="A7118" s="11" t="e">
        <f t="shared" si="110"/>
        <v>#N/A</v>
      </c>
      <c r="B7118" s="11" t="e">
        <f>VLOOKUP(C7118,'Summation Index'!$A$2:$B$9956,2,FALSE)</f>
        <v>#N/A</v>
      </c>
      <c r="O7118" s="48"/>
      <c r="P7118" s="48"/>
    </row>
    <row r="7119" spans="1:16">
      <c r="A7119" s="11" t="e">
        <f t="shared" ref="A7119:A7182" si="111">B7119&amp;"&amp;"&amp;F7119</f>
        <v>#N/A</v>
      </c>
      <c r="B7119" s="11" t="e">
        <f>VLOOKUP(C7119,'Summation Index'!$A$2:$B$9956,2,FALSE)</f>
        <v>#N/A</v>
      </c>
      <c r="O7119" s="48"/>
      <c r="P7119" s="48"/>
    </row>
    <row r="7120" spans="1:16">
      <c r="A7120" s="11" t="e">
        <f t="shared" si="111"/>
        <v>#N/A</v>
      </c>
      <c r="B7120" s="11" t="e">
        <f>VLOOKUP(C7120,'Summation Index'!$A$2:$B$9956,2,FALSE)</f>
        <v>#N/A</v>
      </c>
      <c r="O7120" s="48"/>
      <c r="P7120" s="48"/>
    </row>
    <row r="7121" spans="1:16">
      <c r="A7121" s="11" t="e">
        <f t="shared" si="111"/>
        <v>#N/A</v>
      </c>
      <c r="B7121" s="11" t="e">
        <f>VLOOKUP(C7121,'Summation Index'!$A$2:$B$9956,2,FALSE)</f>
        <v>#N/A</v>
      </c>
      <c r="O7121" s="48"/>
      <c r="P7121" s="48"/>
    </row>
    <row r="7122" spans="1:16">
      <c r="A7122" s="11" t="e">
        <f t="shared" si="111"/>
        <v>#N/A</v>
      </c>
      <c r="B7122" s="11" t="e">
        <f>VLOOKUP(C7122,'Summation Index'!$A$2:$B$9956,2,FALSE)</f>
        <v>#N/A</v>
      </c>
      <c r="O7122" s="48"/>
      <c r="P7122" s="48"/>
    </row>
    <row r="7123" spans="1:16">
      <c r="A7123" s="11" t="e">
        <f t="shared" si="111"/>
        <v>#N/A</v>
      </c>
      <c r="B7123" s="11" t="e">
        <f>VLOOKUP(C7123,'Summation Index'!$A$2:$B$9956,2,FALSE)</f>
        <v>#N/A</v>
      </c>
      <c r="O7123" s="48"/>
      <c r="P7123" s="48"/>
    </row>
    <row r="7124" spans="1:16">
      <c r="A7124" s="11" t="e">
        <f t="shared" si="111"/>
        <v>#N/A</v>
      </c>
      <c r="B7124" s="11" t="e">
        <f>VLOOKUP(C7124,'Summation Index'!$A$2:$B$9956,2,FALSE)</f>
        <v>#N/A</v>
      </c>
      <c r="O7124" s="48"/>
      <c r="P7124" s="48"/>
    </row>
    <row r="7125" spans="1:16">
      <c r="A7125" s="11" t="e">
        <f t="shared" si="111"/>
        <v>#N/A</v>
      </c>
      <c r="B7125" s="11" t="e">
        <f>VLOOKUP(C7125,'Summation Index'!$A$2:$B$9956,2,FALSE)</f>
        <v>#N/A</v>
      </c>
      <c r="O7125" s="48"/>
      <c r="P7125" s="48"/>
    </row>
    <row r="7126" spans="1:16">
      <c r="A7126" s="11" t="e">
        <f t="shared" si="111"/>
        <v>#N/A</v>
      </c>
      <c r="B7126" s="11" t="e">
        <f>VLOOKUP(C7126,'Summation Index'!$A$2:$B$9956,2,FALSE)</f>
        <v>#N/A</v>
      </c>
      <c r="O7126" s="48"/>
      <c r="P7126" s="48"/>
    </row>
    <row r="7127" spans="1:16">
      <c r="A7127" s="11" t="e">
        <f t="shared" si="111"/>
        <v>#N/A</v>
      </c>
      <c r="B7127" s="11" t="e">
        <f>VLOOKUP(C7127,'Summation Index'!$A$2:$B$9956,2,FALSE)</f>
        <v>#N/A</v>
      </c>
      <c r="O7127" s="48"/>
      <c r="P7127" s="48"/>
    </row>
    <row r="7128" spans="1:16">
      <c r="A7128" s="11" t="e">
        <f t="shared" si="111"/>
        <v>#N/A</v>
      </c>
      <c r="B7128" s="11" t="e">
        <f>VLOOKUP(C7128,'Summation Index'!$A$2:$B$9956,2,FALSE)</f>
        <v>#N/A</v>
      </c>
      <c r="O7128" s="48"/>
      <c r="P7128" s="48"/>
    </row>
    <row r="7129" spans="1:16">
      <c r="A7129" s="11" t="e">
        <f t="shared" si="111"/>
        <v>#N/A</v>
      </c>
      <c r="B7129" s="11" t="e">
        <f>VLOOKUP(C7129,'Summation Index'!$A$2:$B$9956,2,FALSE)</f>
        <v>#N/A</v>
      </c>
      <c r="O7129" s="48"/>
      <c r="P7129" s="48"/>
    </row>
    <row r="7130" spans="1:16">
      <c r="A7130" s="11" t="e">
        <f t="shared" si="111"/>
        <v>#N/A</v>
      </c>
      <c r="B7130" s="11" t="e">
        <f>VLOOKUP(C7130,'Summation Index'!$A$2:$B$9956,2,FALSE)</f>
        <v>#N/A</v>
      </c>
      <c r="O7130" s="48"/>
      <c r="P7130" s="48"/>
    </row>
    <row r="7131" spans="1:16">
      <c r="A7131" s="11" t="e">
        <f t="shared" si="111"/>
        <v>#N/A</v>
      </c>
      <c r="B7131" s="11" t="e">
        <f>VLOOKUP(C7131,'Summation Index'!$A$2:$B$9956,2,FALSE)</f>
        <v>#N/A</v>
      </c>
      <c r="O7131" s="48"/>
      <c r="P7131" s="48"/>
    </row>
    <row r="7132" spans="1:16">
      <c r="A7132" s="11" t="e">
        <f t="shared" si="111"/>
        <v>#N/A</v>
      </c>
      <c r="B7132" s="11" t="e">
        <f>VLOOKUP(C7132,'Summation Index'!$A$2:$B$9956,2,FALSE)</f>
        <v>#N/A</v>
      </c>
      <c r="O7132" s="48"/>
      <c r="P7132" s="48"/>
    </row>
    <row r="7133" spans="1:16">
      <c r="A7133" s="11" t="e">
        <f t="shared" si="111"/>
        <v>#N/A</v>
      </c>
      <c r="B7133" s="11" t="e">
        <f>VLOOKUP(C7133,'Summation Index'!$A$2:$B$9956,2,FALSE)</f>
        <v>#N/A</v>
      </c>
      <c r="O7133" s="48"/>
      <c r="P7133" s="48"/>
    </row>
    <row r="7134" spans="1:16">
      <c r="A7134" s="11" t="e">
        <f t="shared" si="111"/>
        <v>#N/A</v>
      </c>
      <c r="B7134" s="11" t="e">
        <f>VLOOKUP(C7134,'Summation Index'!$A$2:$B$9956,2,FALSE)</f>
        <v>#N/A</v>
      </c>
      <c r="O7134" s="48"/>
      <c r="P7134" s="48"/>
    </row>
    <row r="7135" spans="1:16">
      <c r="A7135" s="11" t="e">
        <f t="shared" si="111"/>
        <v>#N/A</v>
      </c>
      <c r="B7135" s="11" t="e">
        <f>VLOOKUP(C7135,'Summation Index'!$A$2:$B$9956,2,FALSE)</f>
        <v>#N/A</v>
      </c>
      <c r="O7135" s="48"/>
      <c r="P7135" s="48"/>
    </row>
    <row r="7136" spans="1:16">
      <c r="A7136" s="11" t="e">
        <f t="shared" si="111"/>
        <v>#N/A</v>
      </c>
      <c r="B7136" s="11" t="e">
        <f>VLOOKUP(C7136,'Summation Index'!$A$2:$B$9956,2,FALSE)</f>
        <v>#N/A</v>
      </c>
      <c r="O7136" s="48"/>
      <c r="P7136" s="48"/>
    </row>
    <row r="7137" spans="1:16">
      <c r="A7137" s="11" t="e">
        <f t="shared" si="111"/>
        <v>#N/A</v>
      </c>
      <c r="B7137" s="11" t="e">
        <f>VLOOKUP(C7137,'Summation Index'!$A$2:$B$9956,2,FALSE)</f>
        <v>#N/A</v>
      </c>
      <c r="O7137" s="48"/>
      <c r="P7137" s="48"/>
    </row>
    <row r="7138" spans="1:16">
      <c r="A7138" s="11" t="e">
        <f t="shared" si="111"/>
        <v>#N/A</v>
      </c>
      <c r="B7138" s="11" t="e">
        <f>VLOOKUP(C7138,'Summation Index'!$A$2:$B$9956,2,FALSE)</f>
        <v>#N/A</v>
      </c>
      <c r="O7138" s="48"/>
      <c r="P7138" s="48"/>
    </row>
    <row r="7139" spans="1:16">
      <c r="A7139" s="11" t="e">
        <f t="shared" si="111"/>
        <v>#N/A</v>
      </c>
      <c r="B7139" s="11" t="e">
        <f>VLOOKUP(C7139,'Summation Index'!$A$2:$B$9956,2,FALSE)</f>
        <v>#N/A</v>
      </c>
      <c r="O7139" s="48"/>
      <c r="P7139" s="48"/>
    </row>
    <row r="7140" spans="1:16">
      <c r="A7140" s="11" t="e">
        <f t="shared" si="111"/>
        <v>#N/A</v>
      </c>
      <c r="B7140" s="11" t="e">
        <f>VLOOKUP(C7140,'Summation Index'!$A$2:$B$9956,2,FALSE)</f>
        <v>#N/A</v>
      </c>
      <c r="O7140" s="48"/>
      <c r="P7140" s="48"/>
    </row>
    <row r="7141" spans="1:16">
      <c r="A7141" s="11" t="e">
        <f t="shared" si="111"/>
        <v>#N/A</v>
      </c>
      <c r="B7141" s="11" t="e">
        <f>VLOOKUP(C7141,'Summation Index'!$A$2:$B$9956,2,FALSE)</f>
        <v>#N/A</v>
      </c>
      <c r="O7141" s="48"/>
      <c r="P7141" s="48"/>
    </row>
    <row r="7142" spans="1:16">
      <c r="A7142" s="11" t="e">
        <f t="shared" si="111"/>
        <v>#N/A</v>
      </c>
      <c r="B7142" s="11" t="e">
        <f>VLOOKUP(C7142,'Summation Index'!$A$2:$B$9956,2,FALSE)</f>
        <v>#N/A</v>
      </c>
      <c r="O7142" s="48"/>
      <c r="P7142" s="48"/>
    </row>
    <row r="7143" spans="1:16">
      <c r="A7143" s="11" t="e">
        <f t="shared" si="111"/>
        <v>#N/A</v>
      </c>
      <c r="B7143" s="11" t="e">
        <f>VLOOKUP(C7143,'Summation Index'!$A$2:$B$9956,2,FALSE)</f>
        <v>#N/A</v>
      </c>
      <c r="O7143" s="48"/>
      <c r="P7143" s="48"/>
    </row>
    <row r="7144" spans="1:16">
      <c r="A7144" s="11" t="e">
        <f t="shared" si="111"/>
        <v>#N/A</v>
      </c>
      <c r="B7144" s="11" t="e">
        <f>VLOOKUP(C7144,'Summation Index'!$A$2:$B$9956,2,FALSE)</f>
        <v>#N/A</v>
      </c>
      <c r="O7144" s="48"/>
      <c r="P7144" s="48"/>
    </row>
    <row r="7145" spans="1:16">
      <c r="A7145" s="11" t="e">
        <f t="shared" si="111"/>
        <v>#N/A</v>
      </c>
      <c r="B7145" s="11" t="e">
        <f>VLOOKUP(C7145,'Summation Index'!$A$2:$B$9956,2,FALSE)</f>
        <v>#N/A</v>
      </c>
      <c r="O7145" s="48"/>
      <c r="P7145" s="48"/>
    </row>
    <row r="7146" spans="1:16">
      <c r="A7146" s="11" t="e">
        <f t="shared" si="111"/>
        <v>#N/A</v>
      </c>
      <c r="B7146" s="11" t="e">
        <f>VLOOKUP(C7146,'Summation Index'!$A$2:$B$9956,2,FALSE)</f>
        <v>#N/A</v>
      </c>
      <c r="O7146" s="48"/>
      <c r="P7146" s="48"/>
    </row>
    <row r="7147" spans="1:16">
      <c r="A7147" s="11" t="e">
        <f t="shared" si="111"/>
        <v>#N/A</v>
      </c>
      <c r="B7147" s="11" t="e">
        <f>VLOOKUP(C7147,'Summation Index'!$A$2:$B$9956,2,FALSE)</f>
        <v>#N/A</v>
      </c>
      <c r="O7147" s="48"/>
      <c r="P7147" s="48"/>
    </row>
    <row r="7148" spans="1:16">
      <c r="A7148" s="11" t="e">
        <f t="shared" si="111"/>
        <v>#N/A</v>
      </c>
      <c r="B7148" s="11" t="e">
        <f>VLOOKUP(C7148,'Summation Index'!$A$2:$B$9956,2,FALSE)</f>
        <v>#N/A</v>
      </c>
      <c r="O7148" s="48"/>
      <c r="P7148" s="48"/>
    </row>
    <row r="7149" spans="1:16">
      <c r="A7149" s="11" t="e">
        <f t="shared" si="111"/>
        <v>#N/A</v>
      </c>
      <c r="B7149" s="11" t="e">
        <f>VLOOKUP(C7149,'Summation Index'!$A$2:$B$9956,2,FALSE)</f>
        <v>#N/A</v>
      </c>
      <c r="O7149" s="48"/>
      <c r="P7149" s="48"/>
    </row>
    <row r="7150" spans="1:16">
      <c r="A7150" s="11" t="e">
        <f t="shared" si="111"/>
        <v>#N/A</v>
      </c>
      <c r="B7150" s="11" t="e">
        <f>VLOOKUP(C7150,'Summation Index'!$A$2:$B$9956,2,FALSE)</f>
        <v>#N/A</v>
      </c>
      <c r="O7150" s="48"/>
      <c r="P7150" s="48"/>
    </row>
    <row r="7151" spans="1:16">
      <c r="A7151" s="11" t="e">
        <f t="shared" si="111"/>
        <v>#N/A</v>
      </c>
      <c r="B7151" s="11" t="e">
        <f>VLOOKUP(C7151,'Summation Index'!$A$2:$B$9956,2,FALSE)</f>
        <v>#N/A</v>
      </c>
      <c r="O7151" s="48"/>
      <c r="P7151" s="48"/>
    </row>
    <row r="7152" spans="1:16">
      <c r="A7152" s="11" t="e">
        <f t="shared" si="111"/>
        <v>#N/A</v>
      </c>
      <c r="B7152" s="11" t="e">
        <f>VLOOKUP(C7152,'Summation Index'!$A$2:$B$9956,2,FALSE)</f>
        <v>#N/A</v>
      </c>
      <c r="O7152" s="48"/>
      <c r="P7152" s="48"/>
    </row>
    <row r="7153" spans="1:16">
      <c r="A7153" s="11" t="e">
        <f t="shared" si="111"/>
        <v>#N/A</v>
      </c>
      <c r="B7153" s="11" t="e">
        <f>VLOOKUP(C7153,'Summation Index'!$A$2:$B$9956,2,FALSE)</f>
        <v>#N/A</v>
      </c>
      <c r="O7153" s="48"/>
      <c r="P7153" s="48"/>
    </row>
    <row r="7154" spans="1:16">
      <c r="A7154" s="11" t="e">
        <f t="shared" si="111"/>
        <v>#N/A</v>
      </c>
      <c r="B7154" s="11" t="e">
        <f>VLOOKUP(C7154,'Summation Index'!$A$2:$B$9956,2,FALSE)</f>
        <v>#N/A</v>
      </c>
      <c r="O7154" s="48"/>
      <c r="P7154" s="48"/>
    </row>
    <row r="7155" spans="1:16">
      <c r="A7155" s="11" t="e">
        <f t="shared" si="111"/>
        <v>#N/A</v>
      </c>
      <c r="B7155" s="11" t="e">
        <f>VLOOKUP(C7155,'Summation Index'!$A$2:$B$9956,2,FALSE)</f>
        <v>#N/A</v>
      </c>
      <c r="O7155" s="48"/>
      <c r="P7155" s="48"/>
    </row>
    <row r="7156" spans="1:16">
      <c r="A7156" s="11" t="e">
        <f t="shared" si="111"/>
        <v>#N/A</v>
      </c>
      <c r="B7156" s="11" t="e">
        <f>VLOOKUP(C7156,'Summation Index'!$A$2:$B$9956,2,FALSE)</f>
        <v>#N/A</v>
      </c>
      <c r="O7156" s="48"/>
      <c r="P7156" s="48"/>
    </row>
    <row r="7157" spans="1:16">
      <c r="A7157" s="11" t="e">
        <f t="shared" si="111"/>
        <v>#N/A</v>
      </c>
      <c r="B7157" s="11" t="e">
        <f>VLOOKUP(C7157,'Summation Index'!$A$2:$B$9956,2,FALSE)</f>
        <v>#N/A</v>
      </c>
      <c r="O7157" s="48"/>
      <c r="P7157" s="48"/>
    </row>
    <row r="7158" spans="1:16">
      <c r="A7158" s="11" t="e">
        <f t="shared" si="111"/>
        <v>#N/A</v>
      </c>
      <c r="B7158" s="11" t="e">
        <f>VLOOKUP(C7158,'Summation Index'!$A$2:$B$9956,2,FALSE)</f>
        <v>#N/A</v>
      </c>
      <c r="O7158" s="48"/>
      <c r="P7158" s="48"/>
    </row>
    <row r="7159" spans="1:16">
      <c r="A7159" s="11" t="e">
        <f t="shared" si="111"/>
        <v>#N/A</v>
      </c>
      <c r="B7159" s="11" t="e">
        <f>VLOOKUP(C7159,'Summation Index'!$A$2:$B$9956,2,FALSE)</f>
        <v>#N/A</v>
      </c>
      <c r="O7159" s="48"/>
      <c r="P7159" s="48"/>
    </row>
    <row r="7160" spans="1:16">
      <c r="A7160" s="11" t="e">
        <f t="shared" si="111"/>
        <v>#N/A</v>
      </c>
      <c r="B7160" s="11" t="e">
        <f>VLOOKUP(C7160,'Summation Index'!$A$2:$B$9956,2,FALSE)</f>
        <v>#N/A</v>
      </c>
      <c r="O7160" s="48"/>
      <c r="P7160" s="48"/>
    </row>
    <row r="7161" spans="1:16">
      <c r="A7161" s="11" t="e">
        <f t="shared" si="111"/>
        <v>#N/A</v>
      </c>
      <c r="B7161" s="11" t="e">
        <f>VLOOKUP(C7161,'Summation Index'!$A$2:$B$9956,2,FALSE)</f>
        <v>#N/A</v>
      </c>
      <c r="O7161" s="48"/>
      <c r="P7161" s="48"/>
    </row>
    <row r="7162" spans="1:16">
      <c r="A7162" s="11" t="e">
        <f t="shared" si="111"/>
        <v>#N/A</v>
      </c>
      <c r="B7162" s="11" t="e">
        <f>VLOOKUP(C7162,'Summation Index'!$A$2:$B$9956,2,FALSE)</f>
        <v>#N/A</v>
      </c>
      <c r="O7162" s="48"/>
      <c r="P7162" s="48"/>
    </row>
    <row r="7163" spans="1:16">
      <c r="A7163" s="11" t="e">
        <f t="shared" si="111"/>
        <v>#N/A</v>
      </c>
      <c r="B7163" s="11" t="e">
        <f>VLOOKUP(C7163,'Summation Index'!$A$2:$B$9956,2,FALSE)</f>
        <v>#N/A</v>
      </c>
      <c r="O7163" s="48"/>
      <c r="P7163" s="48"/>
    </row>
    <row r="7164" spans="1:16">
      <c r="A7164" s="11" t="e">
        <f t="shared" si="111"/>
        <v>#N/A</v>
      </c>
      <c r="B7164" s="11" t="e">
        <f>VLOOKUP(C7164,'Summation Index'!$A$2:$B$9956,2,FALSE)</f>
        <v>#N/A</v>
      </c>
      <c r="O7164" s="48"/>
      <c r="P7164" s="48"/>
    </row>
    <row r="7165" spans="1:16">
      <c r="A7165" s="11" t="e">
        <f t="shared" si="111"/>
        <v>#N/A</v>
      </c>
      <c r="B7165" s="11" t="e">
        <f>VLOOKUP(C7165,'Summation Index'!$A$2:$B$9956,2,FALSE)</f>
        <v>#N/A</v>
      </c>
      <c r="O7165" s="48"/>
      <c r="P7165" s="48"/>
    </row>
    <row r="7166" spans="1:16">
      <c r="A7166" s="11" t="e">
        <f t="shared" si="111"/>
        <v>#N/A</v>
      </c>
      <c r="B7166" s="11" t="e">
        <f>VLOOKUP(C7166,'Summation Index'!$A$2:$B$9956,2,FALSE)</f>
        <v>#N/A</v>
      </c>
      <c r="O7166" s="48"/>
      <c r="P7166" s="48"/>
    </row>
    <row r="7167" spans="1:16">
      <c r="A7167" s="11" t="e">
        <f t="shared" si="111"/>
        <v>#N/A</v>
      </c>
      <c r="B7167" s="11" t="e">
        <f>VLOOKUP(C7167,'Summation Index'!$A$2:$B$9956,2,FALSE)</f>
        <v>#N/A</v>
      </c>
      <c r="O7167" s="48"/>
      <c r="P7167" s="48"/>
    </row>
    <row r="7168" spans="1:16">
      <c r="A7168" s="11" t="e">
        <f t="shared" si="111"/>
        <v>#N/A</v>
      </c>
      <c r="B7168" s="11" t="e">
        <f>VLOOKUP(C7168,'Summation Index'!$A$2:$B$9956,2,FALSE)</f>
        <v>#N/A</v>
      </c>
      <c r="O7168" s="48"/>
      <c r="P7168" s="48"/>
    </row>
    <row r="7169" spans="1:16">
      <c r="A7169" s="11" t="e">
        <f t="shared" si="111"/>
        <v>#N/A</v>
      </c>
      <c r="B7169" s="11" t="e">
        <f>VLOOKUP(C7169,'Summation Index'!$A$2:$B$9956,2,FALSE)</f>
        <v>#N/A</v>
      </c>
      <c r="O7169" s="48"/>
      <c r="P7169" s="48"/>
    </row>
    <row r="7170" spans="1:16">
      <c r="A7170" s="11" t="e">
        <f t="shared" si="111"/>
        <v>#N/A</v>
      </c>
      <c r="B7170" s="11" t="e">
        <f>VLOOKUP(C7170,'Summation Index'!$A$2:$B$9956,2,FALSE)</f>
        <v>#N/A</v>
      </c>
      <c r="O7170" s="48"/>
      <c r="P7170" s="48"/>
    </row>
    <row r="7171" spans="1:16">
      <c r="A7171" s="11" t="e">
        <f t="shared" si="111"/>
        <v>#N/A</v>
      </c>
      <c r="B7171" s="11" t="e">
        <f>VLOOKUP(C7171,'Summation Index'!$A$2:$B$9956,2,FALSE)</f>
        <v>#N/A</v>
      </c>
      <c r="O7171" s="48"/>
      <c r="P7171" s="48"/>
    </row>
    <row r="7172" spans="1:16">
      <c r="A7172" s="11" t="e">
        <f t="shared" si="111"/>
        <v>#N/A</v>
      </c>
      <c r="B7172" s="11" t="e">
        <f>VLOOKUP(C7172,'Summation Index'!$A$2:$B$9956,2,FALSE)</f>
        <v>#N/A</v>
      </c>
      <c r="O7172" s="48"/>
      <c r="P7172" s="48"/>
    </row>
    <row r="7173" spans="1:16">
      <c r="A7173" s="11" t="e">
        <f t="shared" si="111"/>
        <v>#N/A</v>
      </c>
      <c r="B7173" s="11" t="e">
        <f>VLOOKUP(C7173,'Summation Index'!$A$2:$B$9956,2,FALSE)</f>
        <v>#N/A</v>
      </c>
      <c r="O7173" s="48"/>
      <c r="P7173" s="48"/>
    </row>
    <row r="7174" spans="1:16">
      <c r="A7174" s="11" t="e">
        <f t="shared" si="111"/>
        <v>#N/A</v>
      </c>
      <c r="B7174" s="11" t="e">
        <f>VLOOKUP(C7174,'Summation Index'!$A$2:$B$9956,2,FALSE)</f>
        <v>#N/A</v>
      </c>
      <c r="O7174" s="48"/>
      <c r="P7174" s="48"/>
    </row>
    <row r="7175" spans="1:16">
      <c r="A7175" s="11" t="e">
        <f t="shared" si="111"/>
        <v>#N/A</v>
      </c>
      <c r="B7175" s="11" t="e">
        <f>VLOOKUP(C7175,'Summation Index'!$A$2:$B$9956,2,FALSE)</f>
        <v>#N/A</v>
      </c>
      <c r="O7175" s="48"/>
      <c r="P7175" s="48"/>
    </row>
    <row r="7176" spans="1:16">
      <c r="A7176" s="11" t="e">
        <f t="shared" si="111"/>
        <v>#N/A</v>
      </c>
      <c r="B7176" s="11" t="e">
        <f>VLOOKUP(C7176,'Summation Index'!$A$2:$B$9956,2,FALSE)</f>
        <v>#N/A</v>
      </c>
      <c r="O7176" s="48"/>
      <c r="P7176" s="48"/>
    </row>
    <row r="7177" spans="1:16">
      <c r="A7177" s="11" t="e">
        <f t="shared" si="111"/>
        <v>#N/A</v>
      </c>
      <c r="B7177" s="11" t="e">
        <f>VLOOKUP(C7177,'Summation Index'!$A$2:$B$9956,2,FALSE)</f>
        <v>#N/A</v>
      </c>
      <c r="O7177" s="48"/>
      <c r="P7177" s="48"/>
    </row>
    <row r="7178" spans="1:16">
      <c r="A7178" s="11" t="e">
        <f t="shared" si="111"/>
        <v>#N/A</v>
      </c>
      <c r="B7178" s="11" t="e">
        <f>VLOOKUP(C7178,'Summation Index'!$A$2:$B$9956,2,FALSE)</f>
        <v>#N/A</v>
      </c>
      <c r="O7178" s="48"/>
      <c r="P7178" s="48"/>
    </row>
    <row r="7179" spans="1:16">
      <c r="A7179" s="11" t="e">
        <f t="shared" si="111"/>
        <v>#N/A</v>
      </c>
      <c r="B7179" s="11" t="e">
        <f>VLOOKUP(C7179,'Summation Index'!$A$2:$B$9956,2,FALSE)</f>
        <v>#N/A</v>
      </c>
      <c r="O7179" s="48"/>
      <c r="P7179" s="48"/>
    </row>
    <row r="7180" spans="1:16">
      <c r="A7180" s="11" t="e">
        <f t="shared" si="111"/>
        <v>#N/A</v>
      </c>
      <c r="B7180" s="11" t="e">
        <f>VLOOKUP(C7180,'Summation Index'!$A$2:$B$9956,2,FALSE)</f>
        <v>#N/A</v>
      </c>
      <c r="O7180" s="48"/>
      <c r="P7180" s="48"/>
    </row>
    <row r="7181" spans="1:16">
      <c r="A7181" s="11" t="e">
        <f t="shared" si="111"/>
        <v>#N/A</v>
      </c>
      <c r="B7181" s="11" t="e">
        <f>VLOOKUP(C7181,'Summation Index'!$A$2:$B$9956,2,FALSE)</f>
        <v>#N/A</v>
      </c>
      <c r="O7181" s="48"/>
      <c r="P7181" s="48"/>
    </row>
    <row r="7182" spans="1:16">
      <c r="A7182" s="11" t="e">
        <f t="shared" si="111"/>
        <v>#N/A</v>
      </c>
      <c r="B7182" s="11" t="e">
        <f>VLOOKUP(C7182,'Summation Index'!$A$2:$B$9956,2,FALSE)</f>
        <v>#N/A</v>
      </c>
      <c r="O7182" s="48"/>
      <c r="P7182" s="48"/>
    </row>
    <row r="7183" spans="1:16">
      <c r="A7183" s="11" t="e">
        <f t="shared" ref="A7183:A7246" si="112">B7183&amp;"&amp;"&amp;F7183</f>
        <v>#N/A</v>
      </c>
      <c r="B7183" s="11" t="e">
        <f>VLOOKUP(C7183,'Summation Index'!$A$2:$B$9956,2,FALSE)</f>
        <v>#N/A</v>
      </c>
      <c r="O7183" s="48"/>
      <c r="P7183" s="48"/>
    </row>
    <row r="7184" spans="1:16">
      <c r="A7184" s="11" t="e">
        <f t="shared" si="112"/>
        <v>#N/A</v>
      </c>
      <c r="B7184" s="11" t="e">
        <f>VLOOKUP(C7184,'Summation Index'!$A$2:$B$9956,2,FALSE)</f>
        <v>#N/A</v>
      </c>
      <c r="O7184" s="48"/>
      <c r="P7184" s="48"/>
    </row>
    <row r="7185" spans="1:16">
      <c r="A7185" s="11" t="e">
        <f t="shared" si="112"/>
        <v>#N/A</v>
      </c>
      <c r="B7185" s="11" t="e">
        <f>VLOOKUP(C7185,'Summation Index'!$A$2:$B$9956,2,FALSE)</f>
        <v>#N/A</v>
      </c>
      <c r="O7185" s="48"/>
      <c r="P7185" s="48"/>
    </row>
    <row r="7186" spans="1:16">
      <c r="A7186" s="11" t="e">
        <f t="shared" si="112"/>
        <v>#N/A</v>
      </c>
      <c r="B7186" s="11" t="e">
        <f>VLOOKUP(C7186,'Summation Index'!$A$2:$B$9956,2,FALSE)</f>
        <v>#N/A</v>
      </c>
      <c r="O7186" s="48"/>
      <c r="P7186" s="48"/>
    </row>
    <row r="7187" spans="1:16">
      <c r="A7187" s="11" t="e">
        <f t="shared" si="112"/>
        <v>#N/A</v>
      </c>
      <c r="B7187" s="11" t="e">
        <f>VLOOKUP(C7187,'Summation Index'!$A$2:$B$9956,2,FALSE)</f>
        <v>#N/A</v>
      </c>
      <c r="O7187" s="48"/>
      <c r="P7187" s="48"/>
    </row>
    <row r="7188" spans="1:16">
      <c r="A7188" s="11" t="e">
        <f t="shared" si="112"/>
        <v>#N/A</v>
      </c>
      <c r="B7188" s="11" t="e">
        <f>VLOOKUP(C7188,'Summation Index'!$A$2:$B$9956,2,FALSE)</f>
        <v>#N/A</v>
      </c>
      <c r="O7188" s="48"/>
      <c r="P7188" s="48"/>
    </row>
    <row r="7189" spans="1:16">
      <c r="A7189" s="11" t="e">
        <f t="shared" si="112"/>
        <v>#N/A</v>
      </c>
      <c r="B7189" s="11" t="e">
        <f>VLOOKUP(C7189,'Summation Index'!$A$2:$B$9956,2,FALSE)</f>
        <v>#N/A</v>
      </c>
      <c r="O7189" s="48"/>
      <c r="P7189" s="48"/>
    </row>
    <row r="7190" spans="1:16">
      <c r="A7190" s="11" t="e">
        <f t="shared" si="112"/>
        <v>#N/A</v>
      </c>
      <c r="B7190" s="11" t="e">
        <f>VLOOKUP(C7190,'Summation Index'!$A$2:$B$9956,2,FALSE)</f>
        <v>#N/A</v>
      </c>
      <c r="O7190" s="48"/>
      <c r="P7190" s="48"/>
    </row>
    <row r="7191" spans="1:16">
      <c r="A7191" s="11" t="e">
        <f t="shared" si="112"/>
        <v>#N/A</v>
      </c>
      <c r="B7191" s="11" t="e">
        <f>VLOOKUP(C7191,'Summation Index'!$A$2:$B$9956,2,FALSE)</f>
        <v>#N/A</v>
      </c>
      <c r="O7191" s="48"/>
      <c r="P7191" s="48"/>
    </row>
    <row r="7192" spans="1:16">
      <c r="A7192" s="11" t="e">
        <f t="shared" si="112"/>
        <v>#N/A</v>
      </c>
      <c r="B7192" s="11" t="e">
        <f>VLOOKUP(C7192,'Summation Index'!$A$2:$B$9956,2,FALSE)</f>
        <v>#N/A</v>
      </c>
      <c r="O7192" s="48"/>
      <c r="P7192" s="48"/>
    </row>
    <row r="7193" spans="1:16">
      <c r="A7193" s="11" t="e">
        <f t="shared" si="112"/>
        <v>#N/A</v>
      </c>
      <c r="B7193" s="11" t="e">
        <f>VLOOKUP(C7193,'Summation Index'!$A$2:$B$9956,2,FALSE)</f>
        <v>#N/A</v>
      </c>
      <c r="O7193" s="48"/>
      <c r="P7193" s="48"/>
    </row>
    <row r="7194" spans="1:16">
      <c r="A7194" s="11" t="e">
        <f t="shared" si="112"/>
        <v>#N/A</v>
      </c>
      <c r="B7194" s="11" t="e">
        <f>VLOOKUP(C7194,'Summation Index'!$A$2:$B$9956,2,FALSE)</f>
        <v>#N/A</v>
      </c>
      <c r="O7194" s="48"/>
      <c r="P7194" s="48"/>
    </row>
    <row r="7195" spans="1:16">
      <c r="A7195" s="11" t="e">
        <f t="shared" si="112"/>
        <v>#N/A</v>
      </c>
      <c r="B7195" s="11" t="e">
        <f>VLOOKUP(C7195,'Summation Index'!$A$2:$B$9956,2,FALSE)</f>
        <v>#N/A</v>
      </c>
      <c r="O7195" s="48"/>
      <c r="P7195" s="48"/>
    </row>
    <row r="7196" spans="1:16">
      <c r="A7196" s="11" t="e">
        <f t="shared" si="112"/>
        <v>#N/A</v>
      </c>
      <c r="B7196" s="11" t="e">
        <f>VLOOKUP(C7196,'Summation Index'!$A$2:$B$9956,2,FALSE)</f>
        <v>#N/A</v>
      </c>
      <c r="O7196" s="48"/>
      <c r="P7196" s="48"/>
    </row>
    <row r="7197" spans="1:16">
      <c r="A7197" s="11" t="e">
        <f t="shared" si="112"/>
        <v>#N/A</v>
      </c>
      <c r="B7197" s="11" t="e">
        <f>VLOOKUP(C7197,'Summation Index'!$A$2:$B$9956,2,FALSE)</f>
        <v>#N/A</v>
      </c>
      <c r="O7197" s="48"/>
      <c r="P7197" s="48"/>
    </row>
    <row r="7198" spans="1:16">
      <c r="A7198" s="11" t="e">
        <f t="shared" si="112"/>
        <v>#N/A</v>
      </c>
      <c r="B7198" s="11" t="e">
        <f>VLOOKUP(C7198,'Summation Index'!$A$2:$B$9956,2,FALSE)</f>
        <v>#N/A</v>
      </c>
      <c r="O7198" s="48"/>
      <c r="P7198" s="48"/>
    </row>
    <row r="7199" spans="1:16">
      <c r="A7199" s="11" t="e">
        <f t="shared" si="112"/>
        <v>#N/A</v>
      </c>
      <c r="B7199" s="11" t="e">
        <f>VLOOKUP(C7199,'Summation Index'!$A$2:$B$9956,2,FALSE)</f>
        <v>#N/A</v>
      </c>
      <c r="O7199" s="48"/>
      <c r="P7199" s="48"/>
    </row>
    <row r="7200" spans="1:16">
      <c r="A7200" s="11" t="e">
        <f t="shared" si="112"/>
        <v>#N/A</v>
      </c>
      <c r="B7200" s="11" t="e">
        <f>VLOOKUP(C7200,'Summation Index'!$A$2:$B$9956,2,FALSE)</f>
        <v>#N/A</v>
      </c>
      <c r="O7200" s="48"/>
      <c r="P7200" s="48"/>
    </row>
    <row r="7201" spans="1:16">
      <c r="A7201" s="11" t="e">
        <f t="shared" si="112"/>
        <v>#N/A</v>
      </c>
      <c r="B7201" s="11" t="e">
        <f>VLOOKUP(C7201,'Summation Index'!$A$2:$B$9956,2,FALSE)</f>
        <v>#N/A</v>
      </c>
      <c r="O7201" s="48"/>
      <c r="P7201" s="48"/>
    </row>
    <row r="7202" spans="1:16">
      <c r="A7202" s="11" t="e">
        <f t="shared" si="112"/>
        <v>#N/A</v>
      </c>
      <c r="B7202" s="11" t="e">
        <f>VLOOKUP(C7202,'Summation Index'!$A$2:$B$9956,2,FALSE)</f>
        <v>#N/A</v>
      </c>
      <c r="O7202" s="48"/>
      <c r="P7202" s="48"/>
    </row>
    <row r="7203" spans="1:16">
      <c r="A7203" s="11" t="e">
        <f t="shared" si="112"/>
        <v>#N/A</v>
      </c>
      <c r="B7203" s="11" t="e">
        <f>VLOOKUP(C7203,'Summation Index'!$A$2:$B$9956,2,FALSE)</f>
        <v>#N/A</v>
      </c>
      <c r="O7203" s="48"/>
      <c r="P7203" s="48"/>
    </row>
    <row r="7204" spans="1:16">
      <c r="A7204" s="11" t="e">
        <f t="shared" si="112"/>
        <v>#N/A</v>
      </c>
      <c r="B7204" s="11" t="e">
        <f>VLOOKUP(C7204,'Summation Index'!$A$2:$B$9956,2,FALSE)</f>
        <v>#N/A</v>
      </c>
      <c r="O7204" s="48"/>
      <c r="P7204" s="48"/>
    </row>
    <row r="7205" spans="1:16">
      <c r="A7205" s="11" t="e">
        <f t="shared" si="112"/>
        <v>#N/A</v>
      </c>
      <c r="B7205" s="11" t="e">
        <f>VLOOKUP(C7205,'Summation Index'!$A$2:$B$9956,2,FALSE)</f>
        <v>#N/A</v>
      </c>
      <c r="O7205" s="48"/>
      <c r="P7205" s="48"/>
    </row>
    <row r="7206" spans="1:16">
      <c r="A7206" s="11" t="e">
        <f t="shared" si="112"/>
        <v>#N/A</v>
      </c>
      <c r="B7206" s="11" t="e">
        <f>VLOOKUP(C7206,'Summation Index'!$A$2:$B$9956,2,FALSE)</f>
        <v>#N/A</v>
      </c>
      <c r="O7206" s="48"/>
      <c r="P7206" s="48"/>
    </row>
    <row r="7207" spans="1:16">
      <c r="A7207" s="11" t="e">
        <f t="shared" si="112"/>
        <v>#N/A</v>
      </c>
      <c r="B7207" s="11" t="e">
        <f>VLOOKUP(C7207,'Summation Index'!$A$2:$B$9956,2,FALSE)</f>
        <v>#N/A</v>
      </c>
      <c r="O7207" s="48"/>
      <c r="P7207" s="48"/>
    </row>
    <row r="7208" spans="1:16">
      <c r="A7208" s="11" t="e">
        <f t="shared" si="112"/>
        <v>#N/A</v>
      </c>
      <c r="B7208" s="11" t="e">
        <f>VLOOKUP(C7208,'Summation Index'!$A$2:$B$9956,2,FALSE)</f>
        <v>#N/A</v>
      </c>
      <c r="O7208" s="48"/>
      <c r="P7208" s="48"/>
    </row>
    <row r="7209" spans="1:16">
      <c r="A7209" s="11" t="e">
        <f t="shared" si="112"/>
        <v>#N/A</v>
      </c>
      <c r="B7209" s="11" t="e">
        <f>VLOOKUP(C7209,'Summation Index'!$A$2:$B$9956,2,FALSE)</f>
        <v>#N/A</v>
      </c>
      <c r="O7209" s="48"/>
      <c r="P7209" s="48"/>
    </row>
    <row r="7210" spans="1:16">
      <c r="A7210" s="11" t="e">
        <f t="shared" si="112"/>
        <v>#N/A</v>
      </c>
      <c r="B7210" s="11" t="e">
        <f>VLOOKUP(C7210,'Summation Index'!$A$2:$B$9956,2,FALSE)</f>
        <v>#N/A</v>
      </c>
      <c r="O7210" s="48"/>
      <c r="P7210" s="48"/>
    </row>
    <row r="7211" spans="1:16">
      <c r="A7211" s="11" t="e">
        <f t="shared" si="112"/>
        <v>#N/A</v>
      </c>
      <c r="B7211" s="11" t="e">
        <f>VLOOKUP(C7211,'Summation Index'!$A$2:$B$9956,2,FALSE)</f>
        <v>#N/A</v>
      </c>
      <c r="O7211" s="48"/>
      <c r="P7211" s="48"/>
    </row>
    <row r="7212" spans="1:16">
      <c r="A7212" s="11" t="e">
        <f t="shared" si="112"/>
        <v>#N/A</v>
      </c>
      <c r="B7212" s="11" t="e">
        <f>VLOOKUP(C7212,'Summation Index'!$A$2:$B$9956,2,FALSE)</f>
        <v>#N/A</v>
      </c>
      <c r="O7212" s="48"/>
      <c r="P7212" s="48"/>
    </row>
    <row r="7213" spans="1:16">
      <c r="A7213" s="11" t="e">
        <f t="shared" si="112"/>
        <v>#N/A</v>
      </c>
      <c r="B7213" s="11" t="e">
        <f>VLOOKUP(C7213,'Summation Index'!$A$2:$B$9956,2,FALSE)</f>
        <v>#N/A</v>
      </c>
      <c r="O7213" s="48"/>
      <c r="P7213" s="48"/>
    </row>
    <row r="7214" spans="1:16">
      <c r="A7214" s="11" t="e">
        <f t="shared" si="112"/>
        <v>#N/A</v>
      </c>
      <c r="B7214" s="11" t="e">
        <f>VLOOKUP(C7214,'Summation Index'!$A$2:$B$9956,2,FALSE)</f>
        <v>#N/A</v>
      </c>
      <c r="O7214" s="48"/>
      <c r="P7214" s="48"/>
    </row>
    <row r="7215" spans="1:16">
      <c r="A7215" s="11" t="e">
        <f t="shared" si="112"/>
        <v>#N/A</v>
      </c>
      <c r="B7215" s="11" t="e">
        <f>VLOOKUP(C7215,'Summation Index'!$A$2:$B$9956,2,FALSE)</f>
        <v>#N/A</v>
      </c>
      <c r="O7215" s="48"/>
      <c r="P7215" s="48"/>
    </row>
    <row r="7216" spans="1:16">
      <c r="A7216" s="11" t="e">
        <f t="shared" si="112"/>
        <v>#N/A</v>
      </c>
      <c r="B7216" s="11" t="e">
        <f>VLOOKUP(C7216,'Summation Index'!$A$2:$B$9956,2,FALSE)</f>
        <v>#N/A</v>
      </c>
      <c r="O7216" s="48"/>
      <c r="P7216" s="48"/>
    </row>
    <row r="7217" spans="1:16">
      <c r="A7217" s="11" t="e">
        <f t="shared" si="112"/>
        <v>#N/A</v>
      </c>
      <c r="B7217" s="11" t="e">
        <f>VLOOKUP(C7217,'Summation Index'!$A$2:$B$9956,2,FALSE)</f>
        <v>#N/A</v>
      </c>
      <c r="O7217" s="48"/>
      <c r="P7217" s="48"/>
    </row>
    <row r="7218" spans="1:16">
      <c r="A7218" s="11" t="e">
        <f t="shared" si="112"/>
        <v>#N/A</v>
      </c>
      <c r="B7218" s="11" t="e">
        <f>VLOOKUP(C7218,'Summation Index'!$A$2:$B$9956,2,FALSE)</f>
        <v>#N/A</v>
      </c>
      <c r="O7218" s="48"/>
      <c r="P7218" s="48"/>
    </row>
    <row r="7219" spans="1:16">
      <c r="A7219" s="11" t="e">
        <f t="shared" si="112"/>
        <v>#N/A</v>
      </c>
      <c r="B7219" s="11" t="e">
        <f>VLOOKUP(C7219,'Summation Index'!$A$2:$B$9956,2,FALSE)</f>
        <v>#N/A</v>
      </c>
      <c r="O7219" s="48"/>
      <c r="P7219" s="48"/>
    </row>
    <row r="7220" spans="1:16">
      <c r="A7220" s="11" t="e">
        <f t="shared" si="112"/>
        <v>#N/A</v>
      </c>
      <c r="B7220" s="11" t="e">
        <f>VLOOKUP(C7220,'Summation Index'!$A$2:$B$9956,2,FALSE)</f>
        <v>#N/A</v>
      </c>
      <c r="O7220" s="48"/>
      <c r="P7220" s="48"/>
    </row>
    <row r="7221" spans="1:16">
      <c r="A7221" s="11" t="e">
        <f t="shared" si="112"/>
        <v>#N/A</v>
      </c>
      <c r="B7221" s="11" t="e">
        <f>VLOOKUP(C7221,'Summation Index'!$A$2:$B$9956,2,FALSE)</f>
        <v>#N/A</v>
      </c>
      <c r="O7221" s="48"/>
      <c r="P7221" s="48"/>
    </row>
    <row r="7222" spans="1:16">
      <c r="A7222" s="11" t="e">
        <f t="shared" si="112"/>
        <v>#N/A</v>
      </c>
      <c r="B7222" s="11" t="e">
        <f>VLOOKUP(C7222,'Summation Index'!$A$2:$B$9956,2,FALSE)</f>
        <v>#N/A</v>
      </c>
      <c r="O7222" s="48"/>
      <c r="P7222" s="48"/>
    </row>
    <row r="7223" spans="1:16">
      <c r="A7223" s="11" t="e">
        <f t="shared" si="112"/>
        <v>#N/A</v>
      </c>
      <c r="B7223" s="11" t="e">
        <f>VLOOKUP(C7223,'Summation Index'!$A$2:$B$9956,2,FALSE)</f>
        <v>#N/A</v>
      </c>
      <c r="O7223" s="48"/>
      <c r="P7223" s="48"/>
    </row>
    <row r="7224" spans="1:16">
      <c r="A7224" s="11" t="e">
        <f t="shared" si="112"/>
        <v>#N/A</v>
      </c>
      <c r="B7224" s="11" t="e">
        <f>VLOOKUP(C7224,'Summation Index'!$A$2:$B$9956,2,FALSE)</f>
        <v>#N/A</v>
      </c>
      <c r="O7224" s="48"/>
      <c r="P7224" s="48"/>
    </row>
    <row r="7225" spans="1:16">
      <c r="A7225" s="11" t="e">
        <f t="shared" si="112"/>
        <v>#N/A</v>
      </c>
      <c r="B7225" s="11" t="e">
        <f>VLOOKUP(C7225,'Summation Index'!$A$2:$B$9956,2,FALSE)</f>
        <v>#N/A</v>
      </c>
      <c r="O7225" s="48"/>
      <c r="P7225" s="48"/>
    </row>
    <row r="7226" spans="1:16">
      <c r="A7226" s="11" t="e">
        <f t="shared" si="112"/>
        <v>#N/A</v>
      </c>
      <c r="B7226" s="11" t="e">
        <f>VLOOKUP(C7226,'Summation Index'!$A$2:$B$9956,2,FALSE)</f>
        <v>#N/A</v>
      </c>
      <c r="O7226" s="48"/>
      <c r="P7226" s="48"/>
    </row>
    <row r="7227" spans="1:16">
      <c r="A7227" s="11" t="e">
        <f t="shared" si="112"/>
        <v>#N/A</v>
      </c>
      <c r="B7227" s="11" t="e">
        <f>VLOOKUP(C7227,'Summation Index'!$A$2:$B$9956,2,FALSE)</f>
        <v>#N/A</v>
      </c>
      <c r="O7227" s="48"/>
      <c r="P7227" s="48"/>
    </row>
    <row r="7228" spans="1:16">
      <c r="A7228" s="11" t="e">
        <f t="shared" si="112"/>
        <v>#N/A</v>
      </c>
      <c r="B7228" s="11" t="e">
        <f>VLOOKUP(C7228,'Summation Index'!$A$2:$B$9956,2,FALSE)</f>
        <v>#N/A</v>
      </c>
      <c r="O7228" s="48"/>
      <c r="P7228" s="48"/>
    </row>
    <row r="7229" spans="1:16">
      <c r="A7229" s="11" t="e">
        <f t="shared" si="112"/>
        <v>#N/A</v>
      </c>
      <c r="B7229" s="11" t="e">
        <f>VLOOKUP(C7229,'Summation Index'!$A$2:$B$9956,2,FALSE)</f>
        <v>#N/A</v>
      </c>
      <c r="O7229" s="48"/>
      <c r="P7229" s="48"/>
    </row>
    <row r="7230" spans="1:16">
      <c r="A7230" s="11" t="e">
        <f t="shared" si="112"/>
        <v>#N/A</v>
      </c>
      <c r="B7230" s="11" t="e">
        <f>VLOOKUP(C7230,'Summation Index'!$A$2:$B$9956,2,FALSE)</f>
        <v>#N/A</v>
      </c>
      <c r="O7230" s="48"/>
      <c r="P7230" s="48"/>
    </row>
    <row r="7231" spans="1:16">
      <c r="A7231" s="11" t="e">
        <f t="shared" si="112"/>
        <v>#N/A</v>
      </c>
      <c r="B7231" s="11" t="e">
        <f>VLOOKUP(C7231,'Summation Index'!$A$2:$B$9956,2,FALSE)</f>
        <v>#N/A</v>
      </c>
      <c r="O7231" s="48"/>
      <c r="P7231" s="48"/>
    </row>
    <row r="7232" spans="1:16">
      <c r="A7232" s="11" t="e">
        <f t="shared" si="112"/>
        <v>#N/A</v>
      </c>
      <c r="B7232" s="11" t="e">
        <f>VLOOKUP(C7232,'Summation Index'!$A$2:$B$9956,2,FALSE)</f>
        <v>#N/A</v>
      </c>
      <c r="O7232" s="48"/>
      <c r="P7232" s="48"/>
    </row>
    <row r="7233" spans="1:16">
      <c r="A7233" s="11" t="e">
        <f t="shared" si="112"/>
        <v>#N/A</v>
      </c>
      <c r="B7233" s="11" t="e">
        <f>VLOOKUP(C7233,'Summation Index'!$A$2:$B$9956,2,FALSE)</f>
        <v>#N/A</v>
      </c>
      <c r="O7233" s="48"/>
      <c r="P7233" s="48"/>
    </row>
    <row r="7234" spans="1:16">
      <c r="A7234" s="11" t="e">
        <f t="shared" si="112"/>
        <v>#N/A</v>
      </c>
      <c r="B7234" s="11" t="e">
        <f>VLOOKUP(C7234,'Summation Index'!$A$2:$B$9956,2,FALSE)</f>
        <v>#N/A</v>
      </c>
      <c r="O7234" s="48"/>
      <c r="P7234" s="48"/>
    </row>
    <row r="7235" spans="1:16">
      <c r="A7235" s="11" t="e">
        <f t="shared" si="112"/>
        <v>#N/A</v>
      </c>
      <c r="B7235" s="11" t="e">
        <f>VLOOKUP(C7235,'Summation Index'!$A$2:$B$9956,2,FALSE)</f>
        <v>#N/A</v>
      </c>
      <c r="O7235" s="48"/>
      <c r="P7235" s="48"/>
    </row>
    <row r="7236" spans="1:16">
      <c r="A7236" s="11" t="e">
        <f t="shared" si="112"/>
        <v>#N/A</v>
      </c>
      <c r="B7236" s="11" t="e">
        <f>VLOOKUP(C7236,'Summation Index'!$A$2:$B$9956,2,FALSE)</f>
        <v>#N/A</v>
      </c>
      <c r="O7236" s="48"/>
      <c r="P7236" s="48"/>
    </row>
    <row r="7237" spans="1:16">
      <c r="A7237" s="11" t="e">
        <f t="shared" si="112"/>
        <v>#N/A</v>
      </c>
      <c r="B7237" s="11" t="e">
        <f>VLOOKUP(C7237,'Summation Index'!$A$2:$B$9956,2,FALSE)</f>
        <v>#N/A</v>
      </c>
      <c r="O7237" s="48"/>
      <c r="P7237" s="48"/>
    </row>
    <row r="7238" spans="1:16">
      <c r="A7238" s="11" t="e">
        <f t="shared" si="112"/>
        <v>#N/A</v>
      </c>
      <c r="B7238" s="11" t="e">
        <f>VLOOKUP(C7238,'Summation Index'!$A$2:$B$9956,2,FALSE)</f>
        <v>#N/A</v>
      </c>
      <c r="O7238" s="48"/>
      <c r="P7238" s="48"/>
    </row>
    <row r="7239" spans="1:16">
      <c r="A7239" s="11" t="e">
        <f t="shared" si="112"/>
        <v>#N/A</v>
      </c>
      <c r="B7239" s="11" t="e">
        <f>VLOOKUP(C7239,'Summation Index'!$A$2:$B$9956,2,FALSE)</f>
        <v>#N/A</v>
      </c>
      <c r="O7239" s="48"/>
      <c r="P7239" s="48"/>
    </row>
    <row r="7240" spans="1:16">
      <c r="A7240" s="11" t="e">
        <f t="shared" si="112"/>
        <v>#N/A</v>
      </c>
      <c r="B7240" s="11" t="e">
        <f>VLOOKUP(C7240,'Summation Index'!$A$2:$B$9956,2,FALSE)</f>
        <v>#N/A</v>
      </c>
      <c r="O7240" s="48"/>
      <c r="P7240" s="48"/>
    </row>
    <row r="7241" spans="1:16">
      <c r="A7241" s="11" t="e">
        <f t="shared" si="112"/>
        <v>#N/A</v>
      </c>
      <c r="B7241" s="11" t="e">
        <f>VLOOKUP(C7241,'Summation Index'!$A$2:$B$9956,2,FALSE)</f>
        <v>#N/A</v>
      </c>
      <c r="O7241" s="48"/>
      <c r="P7241" s="48"/>
    </row>
    <row r="7242" spans="1:16">
      <c r="A7242" s="11" t="e">
        <f t="shared" si="112"/>
        <v>#N/A</v>
      </c>
      <c r="B7242" s="11" t="e">
        <f>VLOOKUP(C7242,'Summation Index'!$A$2:$B$9956,2,FALSE)</f>
        <v>#N/A</v>
      </c>
      <c r="O7242" s="48"/>
      <c r="P7242" s="48"/>
    </row>
    <row r="7243" spans="1:16">
      <c r="A7243" s="11" t="e">
        <f t="shared" si="112"/>
        <v>#N/A</v>
      </c>
      <c r="B7243" s="11" t="e">
        <f>VLOOKUP(C7243,'Summation Index'!$A$2:$B$9956,2,FALSE)</f>
        <v>#N/A</v>
      </c>
      <c r="O7243" s="48"/>
      <c r="P7243" s="48"/>
    </row>
    <row r="7244" spans="1:16">
      <c r="A7244" s="11" t="e">
        <f t="shared" si="112"/>
        <v>#N/A</v>
      </c>
      <c r="B7244" s="11" t="e">
        <f>VLOOKUP(C7244,'Summation Index'!$A$2:$B$9956,2,FALSE)</f>
        <v>#N/A</v>
      </c>
      <c r="O7244" s="48"/>
      <c r="P7244" s="48"/>
    </row>
    <row r="7245" spans="1:16">
      <c r="A7245" s="11" t="e">
        <f t="shared" si="112"/>
        <v>#N/A</v>
      </c>
      <c r="B7245" s="11" t="e">
        <f>VLOOKUP(C7245,'Summation Index'!$A$2:$B$9956,2,FALSE)</f>
        <v>#N/A</v>
      </c>
      <c r="O7245" s="48"/>
      <c r="P7245" s="48"/>
    </row>
    <row r="7246" spans="1:16">
      <c r="A7246" s="11" t="e">
        <f t="shared" si="112"/>
        <v>#N/A</v>
      </c>
      <c r="B7246" s="11" t="e">
        <f>VLOOKUP(C7246,'Summation Index'!$A$2:$B$9956,2,FALSE)</f>
        <v>#N/A</v>
      </c>
      <c r="O7246" s="48"/>
      <c r="P7246" s="48"/>
    </row>
    <row r="7247" spans="1:16">
      <c r="A7247" s="11" t="e">
        <f t="shared" ref="A7247:A7310" si="113">B7247&amp;"&amp;"&amp;F7247</f>
        <v>#N/A</v>
      </c>
      <c r="B7247" s="11" t="e">
        <f>VLOOKUP(C7247,'Summation Index'!$A$2:$B$9956,2,FALSE)</f>
        <v>#N/A</v>
      </c>
      <c r="O7247" s="48"/>
      <c r="P7247" s="48"/>
    </row>
    <row r="7248" spans="1:16">
      <c r="A7248" s="11" t="e">
        <f t="shared" si="113"/>
        <v>#N/A</v>
      </c>
      <c r="B7248" s="11" t="e">
        <f>VLOOKUP(C7248,'Summation Index'!$A$2:$B$9956,2,FALSE)</f>
        <v>#N/A</v>
      </c>
      <c r="O7248" s="48"/>
      <c r="P7248" s="48"/>
    </row>
    <row r="7249" spans="1:16">
      <c r="A7249" s="11" t="e">
        <f t="shared" si="113"/>
        <v>#N/A</v>
      </c>
      <c r="B7249" s="11" t="e">
        <f>VLOOKUP(C7249,'Summation Index'!$A$2:$B$9956,2,FALSE)</f>
        <v>#N/A</v>
      </c>
      <c r="O7249" s="48"/>
      <c r="P7249" s="48"/>
    </row>
    <row r="7250" spans="1:16">
      <c r="A7250" s="11" t="e">
        <f t="shared" si="113"/>
        <v>#N/A</v>
      </c>
      <c r="B7250" s="11" t="e">
        <f>VLOOKUP(C7250,'Summation Index'!$A$2:$B$9956,2,FALSE)</f>
        <v>#N/A</v>
      </c>
      <c r="O7250" s="48"/>
      <c r="P7250" s="48"/>
    </row>
    <row r="7251" spans="1:16">
      <c r="A7251" s="11" t="e">
        <f t="shared" si="113"/>
        <v>#N/A</v>
      </c>
      <c r="B7251" s="11" t="e">
        <f>VLOOKUP(C7251,'Summation Index'!$A$2:$B$9956,2,FALSE)</f>
        <v>#N/A</v>
      </c>
      <c r="O7251" s="48"/>
      <c r="P7251" s="48"/>
    </row>
    <row r="7252" spans="1:16">
      <c r="A7252" s="11" t="e">
        <f t="shared" si="113"/>
        <v>#N/A</v>
      </c>
      <c r="B7252" s="11" t="e">
        <f>VLOOKUP(C7252,'Summation Index'!$A$2:$B$9956,2,FALSE)</f>
        <v>#N/A</v>
      </c>
      <c r="O7252" s="48"/>
      <c r="P7252" s="48"/>
    </row>
    <row r="7253" spans="1:16">
      <c r="A7253" s="11" t="e">
        <f t="shared" si="113"/>
        <v>#N/A</v>
      </c>
      <c r="B7253" s="11" t="e">
        <f>VLOOKUP(C7253,'Summation Index'!$A$2:$B$9956,2,FALSE)</f>
        <v>#N/A</v>
      </c>
      <c r="O7253" s="48"/>
      <c r="P7253" s="48"/>
    </row>
    <row r="7254" spans="1:16">
      <c r="A7254" s="11" t="e">
        <f t="shared" si="113"/>
        <v>#N/A</v>
      </c>
      <c r="B7254" s="11" t="e">
        <f>VLOOKUP(C7254,'Summation Index'!$A$2:$B$9956,2,FALSE)</f>
        <v>#N/A</v>
      </c>
      <c r="O7254" s="48"/>
      <c r="P7254" s="48"/>
    </row>
    <row r="7255" spans="1:16">
      <c r="A7255" s="11" t="e">
        <f t="shared" si="113"/>
        <v>#N/A</v>
      </c>
      <c r="B7255" s="11" t="e">
        <f>VLOOKUP(C7255,'Summation Index'!$A$2:$B$9956,2,FALSE)</f>
        <v>#N/A</v>
      </c>
      <c r="O7255" s="48"/>
      <c r="P7255" s="48"/>
    </row>
    <row r="7256" spans="1:16">
      <c r="A7256" s="11" t="e">
        <f t="shared" si="113"/>
        <v>#N/A</v>
      </c>
      <c r="B7256" s="11" t="e">
        <f>VLOOKUP(C7256,'Summation Index'!$A$2:$B$9956,2,FALSE)</f>
        <v>#N/A</v>
      </c>
      <c r="O7256" s="48"/>
      <c r="P7256" s="48"/>
    </row>
    <row r="7257" spans="1:16">
      <c r="A7257" s="11" t="e">
        <f t="shared" si="113"/>
        <v>#N/A</v>
      </c>
      <c r="B7257" s="11" t="e">
        <f>VLOOKUP(C7257,'Summation Index'!$A$2:$B$9956,2,FALSE)</f>
        <v>#N/A</v>
      </c>
      <c r="O7257" s="48"/>
      <c r="P7257" s="48"/>
    </row>
    <row r="7258" spans="1:16">
      <c r="A7258" s="11" t="e">
        <f t="shared" si="113"/>
        <v>#N/A</v>
      </c>
      <c r="B7258" s="11" t="e">
        <f>VLOOKUP(C7258,'Summation Index'!$A$2:$B$9956,2,FALSE)</f>
        <v>#N/A</v>
      </c>
      <c r="O7258" s="48"/>
      <c r="P7258" s="48"/>
    </row>
    <row r="7259" spans="1:16">
      <c r="A7259" s="11" t="e">
        <f t="shared" si="113"/>
        <v>#N/A</v>
      </c>
      <c r="B7259" s="11" t="e">
        <f>VLOOKUP(C7259,'Summation Index'!$A$2:$B$9956,2,FALSE)</f>
        <v>#N/A</v>
      </c>
      <c r="O7259" s="48"/>
      <c r="P7259" s="48"/>
    </row>
    <row r="7260" spans="1:16">
      <c r="A7260" s="11" t="e">
        <f t="shared" si="113"/>
        <v>#N/A</v>
      </c>
      <c r="B7260" s="11" t="e">
        <f>VLOOKUP(C7260,'Summation Index'!$A$2:$B$9956,2,FALSE)</f>
        <v>#N/A</v>
      </c>
      <c r="O7260" s="48"/>
      <c r="P7260" s="48"/>
    </row>
    <row r="7261" spans="1:16">
      <c r="A7261" s="11" t="e">
        <f t="shared" si="113"/>
        <v>#N/A</v>
      </c>
      <c r="B7261" s="11" t="e">
        <f>VLOOKUP(C7261,'Summation Index'!$A$2:$B$9956,2,FALSE)</f>
        <v>#N/A</v>
      </c>
      <c r="O7261" s="48"/>
      <c r="P7261" s="48"/>
    </row>
    <row r="7262" spans="1:16">
      <c r="A7262" s="11" t="e">
        <f t="shared" si="113"/>
        <v>#N/A</v>
      </c>
      <c r="B7262" s="11" t="e">
        <f>VLOOKUP(C7262,'Summation Index'!$A$2:$B$9956,2,FALSE)</f>
        <v>#N/A</v>
      </c>
      <c r="O7262" s="48"/>
      <c r="P7262" s="48"/>
    </row>
    <row r="7263" spans="1:16">
      <c r="A7263" s="11" t="e">
        <f t="shared" si="113"/>
        <v>#N/A</v>
      </c>
      <c r="B7263" s="11" t="e">
        <f>VLOOKUP(C7263,'Summation Index'!$A$2:$B$9956,2,FALSE)</f>
        <v>#N/A</v>
      </c>
      <c r="O7263" s="48"/>
      <c r="P7263" s="48"/>
    </row>
    <row r="7264" spans="1:16">
      <c r="A7264" s="11" t="e">
        <f t="shared" si="113"/>
        <v>#N/A</v>
      </c>
      <c r="B7264" s="11" t="e">
        <f>VLOOKUP(C7264,'Summation Index'!$A$2:$B$9956,2,FALSE)</f>
        <v>#N/A</v>
      </c>
      <c r="O7264" s="48"/>
      <c r="P7264" s="48"/>
    </row>
    <row r="7265" spans="1:16">
      <c r="A7265" s="11" t="e">
        <f t="shared" si="113"/>
        <v>#N/A</v>
      </c>
      <c r="B7265" s="11" t="e">
        <f>VLOOKUP(C7265,'Summation Index'!$A$2:$B$9956,2,FALSE)</f>
        <v>#N/A</v>
      </c>
      <c r="O7265" s="48"/>
      <c r="P7265" s="48"/>
    </row>
    <row r="7266" spans="1:16">
      <c r="A7266" s="11" t="e">
        <f t="shared" si="113"/>
        <v>#N/A</v>
      </c>
      <c r="B7266" s="11" t="e">
        <f>VLOOKUP(C7266,'Summation Index'!$A$2:$B$9956,2,FALSE)</f>
        <v>#N/A</v>
      </c>
      <c r="O7266" s="48"/>
      <c r="P7266" s="48"/>
    </row>
    <row r="7267" spans="1:16">
      <c r="A7267" s="11" t="e">
        <f t="shared" si="113"/>
        <v>#N/A</v>
      </c>
      <c r="B7267" s="11" t="e">
        <f>VLOOKUP(C7267,'Summation Index'!$A$2:$B$9956,2,FALSE)</f>
        <v>#N/A</v>
      </c>
      <c r="O7267" s="48"/>
      <c r="P7267" s="48"/>
    </row>
    <row r="7268" spans="1:16">
      <c r="A7268" s="11" t="e">
        <f t="shared" si="113"/>
        <v>#N/A</v>
      </c>
      <c r="B7268" s="11" t="e">
        <f>VLOOKUP(C7268,'Summation Index'!$A$2:$B$9956,2,FALSE)</f>
        <v>#N/A</v>
      </c>
      <c r="O7268" s="48"/>
      <c r="P7268" s="48"/>
    </row>
    <row r="7269" spans="1:16">
      <c r="A7269" s="11" t="e">
        <f t="shared" si="113"/>
        <v>#N/A</v>
      </c>
      <c r="B7269" s="11" t="e">
        <f>VLOOKUP(C7269,'Summation Index'!$A$2:$B$9956,2,FALSE)</f>
        <v>#N/A</v>
      </c>
      <c r="O7269" s="48"/>
      <c r="P7269" s="48"/>
    </row>
    <row r="7270" spans="1:16">
      <c r="A7270" s="11" t="e">
        <f t="shared" si="113"/>
        <v>#N/A</v>
      </c>
      <c r="B7270" s="11" t="e">
        <f>VLOOKUP(C7270,'Summation Index'!$A$2:$B$9956,2,FALSE)</f>
        <v>#N/A</v>
      </c>
      <c r="O7270" s="48"/>
      <c r="P7270" s="48"/>
    </row>
    <row r="7271" spans="1:16">
      <c r="A7271" s="11" t="e">
        <f t="shared" si="113"/>
        <v>#N/A</v>
      </c>
      <c r="B7271" s="11" t="e">
        <f>VLOOKUP(C7271,'Summation Index'!$A$2:$B$9956,2,FALSE)</f>
        <v>#N/A</v>
      </c>
      <c r="O7271" s="48"/>
      <c r="P7271" s="48"/>
    </row>
    <row r="7272" spans="1:16">
      <c r="A7272" s="11" t="e">
        <f t="shared" si="113"/>
        <v>#N/A</v>
      </c>
      <c r="B7272" s="11" t="e">
        <f>VLOOKUP(C7272,'Summation Index'!$A$2:$B$9956,2,FALSE)</f>
        <v>#N/A</v>
      </c>
      <c r="O7272" s="48"/>
      <c r="P7272" s="48"/>
    </row>
    <row r="7273" spans="1:16">
      <c r="A7273" s="11" t="e">
        <f t="shared" si="113"/>
        <v>#N/A</v>
      </c>
      <c r="B7273" s="11" t="e">
        <f>VLOOKUP(C7273,'Summation Index'!$A$2:$B$9956,2,FALSE)</f>
        <v>#N/A</v>
      </c>
      <c r="O7273" s="48"/>
      <c r="P7273" s="48"/>
    </row>
    <row r="7274" spans="1:16">
      <c r="A7274" s="11" t="e">
        <f t="shared" si="113"/>
        <v>#N/A</v>
      </c>
      <c r="B7274" s="11" t="e">
        <f>VLOOKUP(C7274,'Summation Index'!$A$2:$B$9956,2,FALSE)</f>
        <v>#N/A</v>
      </c>
      <c r="O7274" s="48"/>
      <c r="P7274" s="48"/>
    </row>
    <row r="7275" spans="1:16">
      <c r="A7275" s="11" t="e">
        <f t="shared" si="113"/>
        <v>#N/A</v>
      </c>
      <c r="B7275" s="11" t="e">
        <f>VLOOKUP(C7275,'Summation Index'!$A$2:$B$9956,2,FALSE)</f>
        <v>#N/A</v>
      </c>
      <c r="O7275" s="48"/>
      <c r="P7275" s="48"/>
    </row>
    <row r="7276" spans="1:16">
      <c r="A7276" s="11" t="e">
        <f t="shared" si="113"/>
        <v>#N/A</v>
      </c>
      <c r="B7276" s="11" t="e">
        <f>VLOOKUP(C7276,'Summation Index'!$A$2:$B$9956,2,FALSE)</f>
        <v>#N/A</v>
      </c>
      <c r="O7276" s="48"/>
      <c r="P7276" s="48"/>
    </row>
    <row r="7277" spans="1:16">
      <c r="A7277" s="11" t="e">
        <f t="shared" si="113"/>
        <v>#N/A</v>
      </c>
      <c r="B7277" s="11" t="e">
        <f>VLOOKUP(C7277,'Summation Index'!$A$2:$B$9956,2,FALSE)</f>
        <v>#N/A</v>
      </c>
      <c r="O7277" s="48"/>
      <c r="P7277" s="48"/>
    </row>
    <row r="7278" spans="1:16">
      <c r="A7278" s="11" t="e">
        <f t="shared" si="113"/>
        <v>#N/A</v>
      </c>
      <c r="B7278" s="11" t="e">
        <f>VLOOKUP(C7278,'Summation Index'!$A$2:$B$9956,2,FALSE)</f>
        <v>#N/A</v>
      </c>
      <c r="O7278" s="48"/>
      <c r="P7278" s="48"/>
    </row>
    <row r="7279" spans="1:16">
      <c r="A7279" s="11" t="e">
        <f t="shared" si="113"/>
        <v>#N/A</v>
      </c>
      <c r="B7279" s="11" t="e">
        <f>VLOOKUP(C7279,'Summation Index'!$A$2:$B$9956,2,FALSE)</f>
        <v>#N/A</v>
      </c>
      <c r="O7279" s="48"/>
      <c r="P7279" s="48"/>
    </row>
    <row r="7280" spans="1:16">
      <c r="A7280" s="11" t="e">
        <f t="shared" si="113"/>
        <v>#N/A</v>
      </c>
      <c r="B7280" s="11" t="e">
        <f>VLOOKUP(C7280,'Summation Index'!$A$2:$B$9956,2,FALSE)</f>
        <v>#N/A</v>
      </c>
      <c r="O7280" s="48"/>
      <c r="P7280" s="48"/>
    </row>
    <row r="7281" spans="1:16">
      <c r="A7281" s="11" t="e">
        <f t="shared" si="113"/>
        <v>#N/A</v>
      </c>
      <c r="B7281" s="11" t="e">
        <f>VLOOKUP(C7281,'Summation Index'!$A$2:$B$9956,2,FALSE)</f>
        <v>#N/A</v>
      </c>
      <c r="O7281" s="48"/>
      <c r="P7281" s="48"/>
    </row>
    <row r="7282" spans="1:16">
      <c r="A7282" s="11" t="e">
        <f t="shared" si="113"/>
        <v>#N/A</v>
      </c>
      <c r="B7282" s="11" t="e">
        <f>VLOOKUP(C7282,'Summation Index'!$A$2:$B$9956,2,FALSE)</f>
        <v>#N/A</v>
      </c>
      <c r="O7282" s="48"/>
      <c r="P7282" s="48"/>
    </row>
    <row r="7283" spans="1:16">
      <c r="A7283" s="11" t="e">
        <f t="shared" si="113"/>
        <v>#N/A</v>
      </c>
      <c r="B7283" s="11" t="e">
        <f>VLOOKUP(C7283,'Summation Index'!$A$2:$B$9956,2,FALSE)</f>
        <v>#N/A</v>
      </c>
      <c r="O7283" s="48"/>
      <c r="P7283" s="48"/>
    </row>
    <row r="7284" spans="1:16">
      <c r="A7284" s="11" t="e">
        <f t="shared" si="113"/>
        <v>#N/A</v>
      </c>
      <c r="B7284" s="11" t="e">
        <f>VLOOKUP(C7284,'Summation Index'!$A$2:$B$9956,2,FALSE)</f>
        <v>#N/A</v>
      </c>
      <c r="O7284" s="48"/>
      <c r="P7284" s="48"/>
    </row>
    <row r="7285" spans="1:16">
      <c r="A7285" s="11" t="e">
        <f t="shared" si="113"/>
        <v>#N/A</v>
      </c>
      <c r="B7285" s="11" t="e">
        <f>VLOOKUP(C7285,'Summation Index'!$A$2:$B$9956,2,FALSE)</f>
        <v>#N/A</v>
      </c>
      <c r="O7285" s="48"/>
      <c r="P7285" s="48"/>
    </row>
    <row r="7286" spans="1:16">
      <c r="A7286" s="11" t="e">
        <f t="shared" si="113"/>
        <v>#N/A</v>
      </c>
      <c r="B7286" s="11" t="e">
        <f>VLOOKUP(C7286,'Summation Index'!$A$2:$B$9956,2,FALSE)</f>
        <v>#N/A</v>
      </c>
      <c r="O7286" s="48"/>
      <c r="P7286" s="48"/>
    </row>
    <row r="7287" spans="1:16">
      <c r="A7287" s="11" t="e">
        <f t="shared" si="113"/>
        <v>#N/A</v>
      </c>
      <c r="B7287" s="11" t="e">
        <f>VLOOKUP(C7287,'Summation Index'!$A$2:$B$9956,2,FALSE)</f>
        <v>#N/A</v>
      </c>
      <c r="O7287" s="48"/>
      <c r="P7287" s="48"/>
    </row>
    <row r="7288" spans="1:16">
      <c r="A7288" s="11" t="e">
        <f t="shared" si="113"/>
        <v>#N/A</v>
      </c>
      <c r="B7288" s="11" t="e">
        <f>VLOOKUP(C7288,'Summation Index'!$A$2:$B$9956,2,FALSE)</f>
        <v>#N/A</v>
      </c>
      <c r="O7288" s="48"/>
      <c r="P7288" s="48"/>
    </row>
    <row r="7289" spans="1:16">
      <c r="A7289" s="11" t="e">
        <f t="shared" si="113"/>
        <v>#N/A</v>
      </c>
      <c r="B7289" s="11" t="e">
        <f>VLOOKUP(C7289,'Summation Index'!$A$2:$B$9956,2,FALSE)</f>
        <v>#N/A</v>
      </c>
      <c r="O7289" s="48"/>
      <c r="P7289" s="48"/>
    </row>
    <row r="7290" spans="1:16">
      <c r="A7290" s="11" t="e">
        <f t="shared" si="113"/>
        <v>#N/A</v>
      </c>
      <c r="B7290" s="11" t="e">
        <f>VLOOKUP(C7290,'Summation Index'!$A$2:$B$9956,2,FALSE)</f>
        <v>#N/A</v>
      </c>
      <c r="O7290" s="48"/>
      <c r="P7290" s="48"/>
    </row>
    <row r="7291" spans="1:16">
      <c r="A7291" s="11" t="e">
        <f t="shared" si="113"/>
        <v>#N/A</v>
      </c>
      <c r="B7291" s="11" t="e">
        <f>VLOOKUP(C7291,'Summation Index'!$A$2:$B$9956,2,FALSE)</f>
        <v>#N/A</v>
      </c>
      <c r="O7291" s="48"/>
      <c r="P7291" s="48"/>
    </row>
    <row r="7292" spans="1:16">
      <c r="A7292" s="11" t="e">
        <f t="shared" si="113"/>
        <v>#N/A</v>
      </c>
      <c r="B7292" s="11" t="e">
        <f>VLOOKUP(C7292,'Summation Index'!$A$2:$B$9956,2,FALSE)</f>
        <v>#N/A</v>
      </c>
      <c r="O7292" s="48"/>
      <c r="P7292" s="48"/>
    </row>
    <row r="7293" spans="1:16">
      <c r="A7293" s="11" t="e">
        <f t="shared" si="113"/>
        <v>#N/A</v>
      </c>
      <c r="B7293" s="11" t="e">
        <f>VLOOKUP(C7293,'Summation Index'!$A$2:$B$9956,2,FALSE)</f>
        <v>#N/A</v>
      </c>
      <c r="O7293" s="48"/>
      <c r="P7293" s="48"/>
    </row>
    <row r="7294" spans="1:16">
      <c r="A7294" s="11" t="e">
        <f t="shared" si="113"/>
        <v>#N/A</v>
      </c>
      <c r="B7294" s="11" t="e">
        <f>VLOOKUP(C7294,'Summation Index'!$A$2:$B$9956,2,FALSE)</f>
        <v>#N/A</v>
      </c>
      <c r="O7294" s="48"/>
      <c r="P7294" s="48"/>
    </row>
    <row r="7295" spans="1:16">
      <c r="A7295" s="11" t="e">
        <f t="shared" si="113"/>
        <v>#N/A</v>
      </c>
      <c r="B7295" s="11" t="e">
        <f>VLOOKUP(C7295,'Summation Index'!$A$2:$B$9956,2,FALSE)</f>
        <v>#N/A</v>
      </c>
      <c r="O7295" s="48"/>
      <c r="P7295" s="48"/>
    </row>
    <row r="7296" spans="1:16">
      <c r="A7296" s="11" t="e">
        <f t="shared" si="113"/>
        <v>#N/A</v>
      </c>
      <c r="B7296" s="11" t="e">
        <f>VLOOKUP(C7296,'Summation Index'!$A$2:$B$9956,2,FALSE)</f>
        <v>#N/A</v>
      </c>
      <c r="O7296" s="48"/>
      <c r="P7296" s="48"/>
    </row>
    <row r="7297" spans="1:16">
      <c r="A7297" s="11" t="e">
        <f t="shared" si="113"/>
        <v>#N/A</v>
      </c>
      <c r="B7297" s="11" t="e">
        <f>VLOOKUP(C7297,'Summation Index'!$A$2:$B$9956,2,FALSE)</f>
        <v>#N/A</v>
      </c>
      <c r="O7297" s="48"/>
      <c r="P7297" s="48"/>
    </row>
    <row r="7298" spans="1:16">
      <c r="A7298" s="11" t="e">
        <f t="shared" si="113"/>
        <v>#N/A</v>
      </c>
      <c r="B7298" s="11" t="e">
        <f>VLOOKUP(C7298,'Summation Index'!$A$2:$B$9956,2,FALSE)</f>
        <v>#N/A</v>
      </c>
      <c r="O7298" s="48"/>
      <c r="P7298" s="48"/>
    </row>
    <row r="7299" spans="1:16">
      <c r="A7299" s="11" t="e">
        <f t="shared" si="113"/>
        <v>#N/A</v>
      </c>
      <c r="B7299" s="11" t="e">
        <f>VLOOKUP(C7299,'Summation Index'!$A$2:$B$9956,2,FALSE)</f>
        <v>#N/A</v>
      </c>
      <c r="O7299" s="48"/>
      <c r="P7299" s="48"/>
    </row>
    <row r="7300" spans="1:16">
      <c r="A7300" s="11" t="e">
        <f t="shared" si="113"/>
        <v>#N/A</v>
      </c>
      <c r="B7300" s="11" t="e">
        <f>VLOOKUP(C7300,'Summation Index'!$A$2:$B$9956,2,FALSE)</f>
        <v>#N/A</v>
      </c>
      <c r="O7300" s="48"/>
      <c r="P7300" s="48"/>
    </row>
    <row r="7301" spans="1:16">
      <c r="A7301" s="11" t="e">
        <f t="shared" si="113"/>
        <v>#N/A</v>
      </c>
      <c r="B7301" s="11" t="e">
        <f>VLOOKUP(C7301,'Summation Index'!$A$2:$B$9956,2,FALSE)</f>
        <v>#N/A</v>
      </c>
      <c r="O7301" s="48"/>
      <c r="P7301" s="48"/>
    </row>
    <row r="7302" spans="1:16">
      <c r="A7302" s="11" t="e">
        <f t="shared" si="113"/>
        <v>#N/A</v>
      </c>
      <c r="B7302" s="11" t="e">
        <f>VLOOKUP(C7302,'Summation Index'!$A$2:$B$9956,2,FALSE)</f>
        <v>#N/A</v>
      </c>
      <c r="O7302" s="48"/>
      <c r="P7302" s="48"/>
    </row>
    <row r="7303" spans="1:16">
      <c r="A7303" s="11" t="e">
        <f t="shared" si="113"/>
        <v>#N/A</v>
      </c>
      <c r="B7303" s="11" t="e">
        <f>VLOOKUP(C7303,'Summation Index'!$A$2:$B$9956,2,FALSE)</f>
        <v>#N/A</v>
      </c>
      <c r="O7303" s="48"/>
      <c r="P7303" s="48"/>
    </row>
    <row r="7304" spans="1:16">
      <c r="A7304" s="11" t="e">
        <f t="shared" si="113"/>
        <v>#N/A</v>
      </c>
      <c r="B7304" s="11" t="e">
        <f>VLOOKUP(C7304,'Summation Index'!$A$2:$B$9956,2,FALSE)</f>
        <v>#N/A</v>
      </c>
      <c r="O7304" s="48"/>
      <c r="P7304" s="48"/>
    </row>
    <row r="7305" spans="1:16">
      <c r="A7305" s="11" t="e">
        <f t="shared" si="113"/>
        <v>#N/A</v>
      </c>
      <c r="B7305" s="11" t="e">
        <f>VLOOKUP(C7305,'Summation Index'!$A$2:$B$9956,2,FALSE)</f>
        <v>#N/A</v>
      </c>
      <c r="O7305" s="48"/>
      <c r="P7305" s="48"/>
    </row>
    <row r="7306" spans="1:16">
      <c r="A7306" s="11" t="e">
        <f t="shared" si="113"/>
        <v>#N/A</v>
      </c>
      <c r="B7306" s="11" t="e">
        <f>VLOOKUP(C7306,'Summation Index'!$A$2:$B$9956,2,FALSE)</f>
        <v>#N/A</v>
      </c>
      <c r="O7306" s="48"/>
      <c r="P7306" s="48"/>
    </row>
    <row r="7307" spans="1:16">
      <c r="A7307" s="11" t="e">
        <f t="shared" si="113"/>
        <v>#N/A</v>
      </c>
      <c r="B7307" s="11" t="e">
        <f>VLOOKUP(C7307,'Summation Index'!$A$2:$B$9956,2,FALSE)</f>
        <v>#N/A</v>
      </c>
      <c r="O7307" s="48"/>
      <c r="P7307" s="48"/>
    </row>
    <row r="7308" spans="1:16">
      <c r="A7308" s="11" t="e">
        <f t="shared" si="113"/>
        <v>#N/A</v>
      </c>
      <c r="B7308" s="11" t="e">
        <f>VLOOKUP(C7308,'Summation Index'!$A$2:$B$9956,2,FALSE)</f>
        <v>#N/A</v>
      </c>
      <c r="O7308" s="48"/>
      <c r="P7308" s="48"/>
    </row>
    <row r="7309" spans="1:16">
      <c r="A7309" s="11" t="e">
        <f t="shared" si="113"/>
        <v>#N/A</v>
      </c>
      <c r="B7309" s="11" t="e">
        <f>VLOOKUP(C7309,'Summation Index'!$A$2:$B$9956,2,FALSE)</f>
        <v>#N/A</v>
      </c>
      <c r="O7309" s="48"/>
      <c r="P7309" s="48"/>
    </row>
    <row r="7310" spans="1:16">
      <c r="A7310" s="11" t="e">
        <f t="shared" si="113"/>
        <v>#N/A</v>
      </c>
      <c r="B7310" s="11" t="e">
        <f>VLOOKUP(C7310,'Summation Index'!$A$2:$B$9956,2,FALSE)</f>
        <v>#N/A</v>
      </c>
      <c r="O7310" s="48"/>
      <c r="P7310" s="48"/>
    </row>
    <row r="7311" spans="1:16">
      <c r="A7311" s="11" t="e">
        <f t="shared" ref="A7311:A7374" si="114">B7311&amp;"&amp;"&amp;F7311</f>
        <v>#N/A</v>
      </c>
      <c r="B7311" s="11" t="e">
        <f>VLOOKUP(C7311,'Summation Index'!$A$2:$B$9956,2,FALSE)</f>
        <v>#N/A</v>
      </c>
      <c r="O7311" s="48"/>
      <c r="P7311" s="48"/>
    </row>
    <row r="7312" spans="1:16">
      <c r="A7312" s="11" t="e">
        <f t="shared" si="114"/>
        <v>#N/A</v>
      </c>
      <c r="B7312" s="11" t="e">
        <f>VLOOKUP(C7312,'Summation Index'!$A$2:$B$9956,2,FALSE)</f>
        <v>#N/A</v>
      </c>
      <c r="O7312" s="48"/>
      <c r="P7312" s="48"/>
    </row>
    <row r="7313" spans="1:16">
      <c r="A7313" s="11" t="e">
        <f t="shared" si="114"/>
        <v>#N/A</v>
      </c>
      <c r="B7313" s="11" t="e">
        <f>VLOOKUP(C7313,'Summation Index'!$A$2:$B$9956,2,FALSE)</f>
        <v>#N/A</v>
      </c>
      <c r="O7313" s="48"/>
      <c r="P7313" s="48"/>
    </row>
    <row r="7314" spans="1:16">
      <c r="A7314" s="11" t="e">
        <f t="shared" si="114"/>
        <v>#N/A</v>
      </c>
      <c r="B7314" s="11" t="e">
        <f>VLOOKUP(C7314,'Summation Index'!$A$2:$B$9956,2,FALSE)</f>
        <v>#N/A</v>
      </c>
      <c r="O7314" s="48"/>
      <c r="P7314" s="48"/>
    </row>
    <row r="7315" spans="1:16">
      <c r="A7315" s="11" t="e">
        <f t="shared" si="114"/>
        <v>#N/A</v>
      </c>
      <c r="B7315" s="11" t="e">
        <f>VLOOKUP(C7315,'Summation Index'!$A$2:$B$9956,2,FALSE)</f>
        <v>#N/A</v>
      </c>
      <c r="O7315" s="48"/>
      <c r="P7315" s="48"/>
    </row>
    <row r="7316" spans="1:16">
      <c r="A7316" s="11" t="e">
        <f t="shared" si="114"/>
        <v>#N/A</v>
      </c>
      <c r="B7316" s="11" t="e">
        <f>VLOOKUP(C7316,'Summation Index'!$A$2:$B$9956,2,FALSE)</f>
        <v>#N/A</v>
      </c>
      <c r="O7316" s="48"/>
      <c r="P7316" s="48"/>
    </row>
    <row r="7317" spans="1:16">
      <c r="A7317" s="11" t="e">
        <f t="shared" si="114"/>
        <v>#N/A</v>
      </c>
      <c r="B7317" s="11" t="e">
        <f>VLOOKUP(C7317,'Summation Index'!$A$2:$B$9956,2,FALSE)</f>
        <v>#N/A</v>
      </c>
      <c r="O7317" s="48"/>
      <c r="P7317" s="48"/>
    </row>
    <row r="7318" spans="1:16">
      <c r="A7318" s="11" t="e">
        <f t="shared" si="114"/>
        <v>#N/A</v>
      </c>
      <c r="B7318" s="11" t="e">
        <f>VLOOKUP(C7318,'Summation Index'!$A$2:$B$9956,2,FALSE)</f>
        <v>#N/A</v>
      </c>
      <c r="O7318" s="48"/>
      <c r="P7318" s="48"/>
    </row>
    <row r="7319" spans="1:16">
      <c r="A7319" s="11" t="e">
        <f t="shared" si="114"/>
        <v>#N/A</v>
      </c>
      <c r="B7319" s="11" t="e">
        <f>VLOOKUP(C7319,'Summation Index'!$A$2:$B$9956,2,FALSE)</f>
        <v>#N/A</v>
      </c>
      <c r="O7319" s="48"/>
      <c r="P7319" s="48"/>
    </row>
    <row r="7320" spans="1:16">
      <c r="A7320" s="11" t="e">
        <f t="shared" si="114"/>
        <v>#N/A</v>
      </c>
      <c r="B7320" s="11" t="e">
        <f>VLOOKUP(C7320,'Summation Index'!$A$2:$B$9956,2,FALSE)</f>
        <v>#N/A</v>
      </c>
      <c r="O7320" s="48"/>
      <c r="P7320" s="48"/>
    </row>
    <row r="7321" spans="1:16">
      <c r="A7321" s="11" t="e">
        <f t="shared" si="114"/>
        <v>#N/A</v>
      </c>
      <c r="B7321" s="11" t="e">
        <f>VLOOKUP(C7321,'Summation Index'!$A$2:$B$9956,2,FALSE)</f>
        <v>#N/A</v>
      </c>
      <c r="O7321" s="48"/>
      <c r="P7321" s="48"/>
    </row>
    <row r="7322" spans="1:16">
      <c r="A7322" s="11" t="e">
        <f t="shared" si="114"/>
        <v>#N/A</v>
      </c>
      <c r="B7322" s="11" t="e">
        <f>VLOOKUP(C7322,'Summation Index'!$A$2:$B$9956,2,FALSE)</f>
        <v>#N/A</v>
      </c>
      <c r="O7322" s="48"/>
      <c r="P7322" s="48"/>
    </row>
    <row r="7323" spans="1:16">
      <c r="A7323" s="11" t="e">
        <f t="shared" si="114"/>
        <v>#N/A</v>
      </c>
      <c r="B7323" s="11" t="e">
        <f>VLOOKUP(C7323,'Summation Index'!$A$2:$B$9956,2,FALSE)</f>
        <v>#N/A</v>
      </c>
      <c r="O7323" s="48"/>
      <c r="P7323" s="48"/>
    </row>
    <row r="7324" spans="1:16">
      <c r="A7324" s="11" t="e">
        <f t="shared" si="114"/>
        <v>#N/A</v>
      </c>
      <c r="B7324" s="11" t="e">
        <f>VLOOKUP(C7324,'Summation Index'!$A$2:$B$9956,2,FALSE)</f>
        <v>#N/A</v>
      </c>
      <c r="O7324" s="48"/>
      <c r="P7324" s="48"/>
    </row>
    <row r="7325" spans="1:16">
      <c r="A7325" s="11" t="e">
        <f t="shared" si="114"/>
        <v>#N/A</v>
      </c>
      <c r="B7325" s="11" t="e">
        <f>VLOOKUP(C7325,'Summation Index'!$A$2:$B$9956,2,FALSE)</f>
        <v>#N/A</v>
      </c>
      <c r="O7325" s="48"/>
      <c r="P7325" s="48"/>
    </row>
    <row r="7326" spans="1:16">
      <c r="A7326" s="11" t="e">
        <f t="shared" si="114"/>
        <v>#N/A</v>
      </c>
      <c r="B7326" s="11" t="e">
        <f>VLOOKUP(C7326,'Summation Index'!$A$2:$B$9956,2,FALSE)</f>
        <v>#N/A</v>
      </c>
      <c r="O7326" s="48"/>
      <c r="P7326" s="48"/>
    </row>
    <row r="7327" spans="1:16">
      <c r="A7327" s="11" t="e">
        <f t="shared" si="114"/>
        <v>#N/A</v>
      </c>
      <c r="B7327" s="11" t="e">
        <f>VLOOKUP(C7327,'Summation Index'!$A$2:$B$9956,2,FALSE)</f>
        <v>#N/A</v>
      </c>
      <c r="O7327" s="48"/>
      <c r="P7327" s="48"/>
    </row>
    <row r="7328" spans="1:16">
      <c r="A7328" s="11" t="e">
        <f t="shared" si="114"/>
        <v>#N/A</v>
      </c>
      <c r="B7328" s="11" t="e">
        <f>VLOOKUP(C7328,'Summation Index'!$A$2:$B$9956,2,FALSE)</f>
        <v>#N/A</v>
      </c>
      <c r="O7328" s="48"/>
      <c r="P7328" s="48"/>
    </row>
    <row r="7329" spans="1:16">
      <c r="A7329" s="11" t="e">
        <f t="shared" si="114"/>
        <v>#N/A</v>
      </c>
      <c r="B7329" s="11" t="e">
        <f>VLOOKUP(C7329,'Summation Index'!$A$2:$B$9956,2,FALSE)</f>
        <v>#N/A</v>
      </c>
      <c r="O7329" s="48"/>
      <c r="P7329" s="48"/>
    </row>
    <row r="7330" spans="1:16">
      <c r="A7330" s="11" t="e">
        <f t="shared" si="114"/>
        <v>#N/A</v>
      </c>
      <c r="B7330" s="11" t="e">
        <f>VLOOKUP(C7330,'Summation Index'!$A$2:$B$9956,2,FALSE)</f>
        <v>#N/A</v>
      </c>
      <c r="O7330" s="48"/>
      <c r="P7330" s="48"/>
    </row>
    <row r="7331" spans="1:16">
      <c r="A7331" s="11" t="e">
        <f t="shared" si="114"/>
        <v>#N/A</v>
      </c>
      <c r="B7331" s="11" t="e">
        <f>VLOOKUP(C7331,'Summation Index'!$A$2:$B$9956,2,FALSE)</f>
        <v>#N/A</v>
      </c>
      <c r="O7331" s="48"/>
      <c r="P7331" s="48"/>
    </row>
    <row r="7332" spans="1:16">
      <c r="A7332" s="11" t="e">
        <f t="shared" si="114"/>
        <v>#N/A</v>
      </c>
      <c r="B7332" s="11" t="e">
        <f>VLOOKUP(C7332,'Summation Index'!$A$2:$B$9956,2,FALSE)</f>
        <v>#N/A</v>
      </c>
      <c r="O7332" s="48"/>
      <c r="P7332" s="48"/>
    </row>
    <row r="7333" spans="1:16">
      <c r="A7333" s="11" t="e">
        <f t="shared" si="114"/>
        <v>#N/A</v>
      </c>
      <c r="B7333" s="11" t="e">
        <f>VLOOKUP(C7333,'Summation Index'!$A$2:$B$9956,2,FALSE)</f>
        <v>#N/A</v>
      </c>
      <c r="O7333" s="48"/>
      <c r="P7333" s="48"/>
    </row>
    <row r="7334" spans="1:16">
      <c r="A7334" s="11" t="e">
        <f t="shared" si="114"/>
        <v>#N/A</v>
      </c>
      <c r="B7334" s="11" t="e">
        <f>VLOOKUP(C7334,'Summation Index'!$A$2:$B$9956,2,FALSE)</f>
        <v>#N/A</v>
      </c>
      <c r="O7334" s="48"/>
      <c r="P7334" s="48"/>
    </row>
    <row r="7335" spans="1:16">
      <c r="A7335" s="11" t="e">
        <f t="shared" si="114"/>
        <v>#N/A</v>
      </c>
      <c r="B7335" s="11" t="e">
        <f>VLOOKUP(C7335,'Summation Index'!$A$2:$B$9956,2,FALSE)</f>
        <v>#N/A</v>
      </c>
      <c r="O7335" s="48"/>
      <c r="P7335" s="48"/>
    </row>
    <row r="7336" spans="1:16">
      <c r="A7336" s="11" t="e">
        <f t="shared" si="114"/>
        <v>#N/A</v>
      </c>
      <c r="B7336" s="11" t="e">
        <f>VLOOKUP(C7336,'Summation Index'!$A$2:$B$9956,2,FALSE)</f>
        <v>#N/A</v>
      </c>
      <c r="O7336" s="48"/>
      <c r="P7336" s="48"/>
    </row>
    <row r="7337" spans="1:16">
      <c r="A7337" s="11" t="e">
        <f t="shared" si="114"/>
        <v>#N/A</v>
      </c>
      <c r="B7337" s="11" t="e">
        <f>VLOOKUP(C7337,'Summation Index'!$A$2:$B$9956,2,FALSE)</f>
        <v>#N/A</v>
      </c>
      <c r="O7337" s="48"/>
      <c r="P7337" s="48"/>
    </row>
    <row r="7338" spans="1:16">
      <c r="A7338" s="11" t="e">
        <f t="shared" si="114"/>
        <v>#N/A</v>
      </c>
      <c r="B7338" s="11" t="e">
        <f>VLOOKUP(C7338,'Summation Index'!$A$2:$B$9956,2,FALSE)</f>
        <v>#N/A</v>
      </c>
      <c r="O7338" s="48"/>
      <c r="P7338" s="48"/>
    </row>
    <row r="7339" spans="1:16">
      <c r="A7339" s="11" t="e">
        <f t="shared" si="114"/>
        <v>#N/A</v>
      </c>
      <c r="B7339" s="11" t="e">
        <f>VLOOKUP(C7339,'Summation Index'!$A$2:$B$9956,2,FALSE)</f>
        <v>#N/A</v>
      </c>
      <c r="O7339" s="48"/>
      <c r="P7339" s="48"/>
    </row>
    <row r="7340" spans="1:16">
      <c r="A7340" s="11" t="e">
        <f t="shared" si="114"/>
        <v>#N/A</v>
      </c>
      <c r="B7340" s="11" t="e">
        <f>VLOOKUP(C7340,'Summation Index'!$A$2:$B$9956,2,FALSE)</f>
        <v>#N/A</v>
      </c>
      <c r="O7340" s="48"/>
      <c r="P7340" s="48"/>
    </row>
    <row r="7341" spans="1:16">
      <c r="A7341" s="11" t="e">
        <f t="shared" si="114"/>
        <v>#N/A</v>
      </c>
      <c r="B7341" s="11" t="e">
        <f>VLOOKUP(C7341,'Summation Index'!$A$2:$B$9956,2,FALSE)</f>
        <v>#N/A</v>
      </c>
      <c r="O7341" s="48"/>
      <c r="P7341" s="48"/>
    </row>
    <row r="7342" spans="1:16">
      <c r="A7342" s="11" t="e">
        <f t="shared" si="114"/>
        <v>#N/A</v>
      </c>
      <c r="B7342" s="11" t="e">
        <f>VLOOKUP(C7342,'Summation Index'!$A$2:$B$9956,2,FALSE)</f>
        <v>#N/A</v>
      </c>
      <c r="O7342" s="48"/>
      <c r="P7342" s="48"/>
    </row>
    <row r="7343" spans="1:16">
      <c r="A7343" s="11" t="e">
        <f t="shared" si="114"/>
        <v>#N/A</v>
      </c>
      <c r="B7343" s="11" t="e">
        <f>VLOOKUP(C7343,'Summation Index'!$A$2:$B$9956,2,FALSE)</f>
        <v>#N/A</v>
      </c>
      <c r="O7343" s="48"/>
      <c r="P7343" s="48"/>
    </row>
    <row r="7344" spans="1:16">
      <c r="A7344" s="11" t="e">
        <f t="shared" si="114"/>
        <v>#N/A</v>
      </c>
      <c r="B7344" s="11" t="e">
        <f>VLOOKUP(C7344,'Summation Index'!$A$2:$B$9956,2,FALSE)</f>
        <v>#N/A</v>
      </c>
      <c r="O7344" s="48"/>
      <c r="P7344" s="48"/>
    </row>
    <row r="7345" spans="1:16">
      <c r="A7345" s="11" t="e">
        <f t="shared" si="114"/>
        <v>#N/A</v>
      </c>
      <c r="B7345" s="11" t="e">
        <f>VLOOKUP(C7345,'Summation Index'!$A$2:$B$9956,2,FALSE)</f>
        <v>#N/A</v>
      </c>
      <c r="O7345" s="48"/>
      <c r="P7345" s="48"/>
    </row>
    <row r="7346" spans="1:16">
      <c r="A7346" s="11" t="e">
        <f t="shared" si="114"/>
        <v>#N/A</v>
      </c>
      <c r="B7346" s="11" t="e">
        <f>VLOOKUP(C7346,'Summation Index'!$A$2:$B$9956,2,FALSE)</f>
        <v>#N/A</v>
      </c>
      <c r="O7346" s="48"/>
      <c r="P7346" s="48"/>
    </row>
    <row r="7347" spans="1:16">
      <c r="A7347" s="11" t="e">
        <f t="shared" si="114"/>
        <v>#N/A</v>
      </c>
      <c r="B7347" s="11" t="e">
        <f>VLOOKUP(C7347,'Summation Index'!$A$2:$B$9956,2,FALSE)</f>
        <v>#N/A</v>
      </c>
      <c r="O7347" s="48"/>
      <c r="P7347" s="48"/>
    </row>
    <row r="7348" spans="1:16">
      <c r="A7348" s="11" t="e">
        <f t="shared" si="114"/>
        <v>#N/A</v>
      </c>
      <c r="B7348" s="11" t="e">
        <f>VLOOKUP(C7348,'Summation Index'!$A$2:$B$9956,2,FALSE)</f>
        <v>#N/A</v>
      </c>
      <c r="O7348" s="48"/>
      <c r="P7348" s="48"/>
    </row>
    <row r="7349" spans="1:16">
      <c r="A7349" s="11" t="e">
        <f t="shared" si="114"/>
        <v>#N/A</v>
      </c>
      <c r="B7349" s="11" t="e">
        <f>VLOOKUP(C7349,'Summation Index'!$A$2:$B$9956,2,FALSE)</f>
        <v>#N/A</v>
      </c>
      <c r="O7349" s="48"/>
      <c r="P7349" s="48"/>
    </row>
    <row r="7350" spans="1:16">
      <c r="A7350" s="11" t="e">
        <f t="shared" si="114"/>
        <v>#N/A</v>
      </c>
      <c r="B7350" s="11" t="e">
        <f>VLOOKUP(C7350,'Summation Index'!$A$2:$B$9956,2,FALSE)</f>
        <v>#N/A</v>
      </c>
      <c r="O7350" s="48"/>
      <c r="P7350" s="48"/>
    </row>
    <row r="7351" spans="1:16">
      <c r="A7351" s="11" t="e">
        <f t="shared" si="114"/>
        <v>#N/A</v>
      </c>
      <c r="B7351" s="11" t="e">
        <f>VLOOKUP(C7351,'Summation Index'!$A$2:$B$9956,2,FALSE)</f>
        <v>#N/A</v>
      </c>
      <c r="O7351" s="48"/>
      <c r="P7351" s="48"/>
    </row>
    <row r="7352" spans="1:16">
      <c r="A7352" s="11" t="e">
        <f t="shared" si="114"/>
        <v>#N/A</v>
      </c>
      <c r="B7352" s="11" t="e">
        <f>VLOOKUP(C7352,'Summation Index'!$A$2:$B$9956,2,FALSE)</f>
        <v>#N/A</v>
      </c>
      <c r="O7352" s="48"/>
      <c r="P7352" s="48"/>
    </row>
    <row r="7353" spans="1:16">
      <c r="A7353" s="11" t="e">
        <f t="shared" si="114"/>
        <v>#N/A</v>
      </c>
      <c r="B7353" s="11" t="e">
        <f>VLOOKUP(C7353,'Summation Index'!$A$2:$B$9956,2,FALSE)</f>
        <v>#N/A</v>
      </c>
      <c r="O7353" s="48"/>
      <c r="P7353" s="48"/>
    </row>
    <row r="7354" spans="1:16">
      <c r="A7354" s="11" t="e">
        <f t="shared" si="114"/>
        <v>#N/A</v>
      </c>
      <c r="B7354" s="11" t="e">
        <f>VLOOKUP(C7354,'Summation Index'!$A$2:$B$9956,2,FALSE)</f>
        <v>#N/A</v>
      </c>
      <c r="O7354" s="48"/>
      <c r="P7354" s="48"/>
    </row>
    <row r="7355" spans="1:16">
      <c r="A7355" s="11" t="e">
        <f t="shared" si="114"/>
        <v>#N/A</v>
      </c>
      <c r="B7355" s="11" t="e">
        <f>VLOOKUP(C7355,'Summation Index'!$A$2:$B$9956,2,FALSE)</f>
        <v>#N/A</v>
      </c>
      <c r="O7355" s="48"/>
      <c r="P7355" s="48"/>
    </row>
    <row r="7356" spans="1:16">
      <c r="A7356" s="11" t="e">
        <f t="shared" si="114"/>
        <v>#N/A</v>
      </c>
      <c r="B7356" s="11" t="e">
        <f>VLOOKUP(C7356,'Summation Index'!$A$2:$B$9956,2,FALSE)</f>
        <v>#N/A</v>
      </c>
      <c r="O7356" s="48"/>
      <c r="P7356" s="48"/>
    </row>
    <row r="7357" spans="1:16">
      <c r="A7357" s="11" t="e">
        <f t="shared" si="114"/>
        <v>#N/A</v>
      </c>
      <c r="B7357" s="11" t="e">
        <f>VLOOKUP(C7357,'Summation Index'!$A$2:$B$9956,2,FALSE)</f>
        <v>#N/A</v>
      </c>
      <c r="O7357" s="48"/>
      <c r="P7357" s="48"/>
    </row>
    <row r="7358" spans="1:16">
      <c r="A7358" s="11" t="e">
        <f t="shared" si="114"/>
        <v>#N/A</v>
      </c>
      <c r="B7358" s="11" t="e">
        <f>VLOOKUP(C7358,'Summation Index'!$A$2:$B$9956,2,FALSE)</f>
        <v>#N/A</v>
      </c>
      <c r="O7358" s="48"/>
      <c r="P7358" s="48"/>
    </row>
    <row r="7359" spans="1:16">
      <c r="A7359" s="11" t="e">
        <f t="shared" si="114"/>
        <v>#N/A</v>
      </c>
      <c r="B7359" s="11" t="e">
        <f>VLOOKUP(C7359,'Summation Index'!$A$2:$B$9956,2,FALSE)</f>
        <v>#N/A</v>
      </c>
      <c r="O7359" s="48"/>
      <c r="P7359" s="48"/>
    </row>
    <row r="7360" spans="1:16">
      <c r="A7360" s="11" t="e">
        <f t="shared" si="114"/>
        <v>#N/A</v>
      </c>
      <c r="B7360" s="11" t="e">
        <f>VLOOKUP(C7360,'Summation Index'!$A$2:$B$9956,2,FALSE)</f>
        <v>#N/A</v>
      </c>
      <c r="O7360" s="48"/>
      <c r="P7360" s="48"/>
    </row>
    <row r="7361" spans="1:16">
      <c r="A7361" s="11" t="e">
        <f t="shared" si="114"/>
        <v>#N/A</v>
      </c>
      <c r="B7361" s="11" t="e">
        <f>VLOOKUP(C7361,'Summation Index'!$A$2:$B$9956,2,FALSE)</f>
        <v>#N/A</v>
      </c>
      <c r="O7361" s="48"/>
      <c r="P7361" s="48"/>
    </row>
    <row r="7362" spans="1:16">
      <c r="A7362" s="11" t="e">
        <f t="shared" si="114"/>
        <v>#N/A</v>
      </c>
      <c r="B7362" s="11" t="e">
        <f>VLOOKUP(C7362,'Summation Index'!$A$2:$B$9956,2,FALSE)</f>
        <v>#N/A</v>
      </c>
      <c r="O7362" s="48"/>
      <c r="P7362" s="48"/>
    </row>
    <row r="7363" spans="1:16">
      <c r="A7363" s="11" t="e">
        <f t="shared" si="114"/>
        <v>#N/A</v>
      </c>
      <c r="B7363" s="11" t="e">
        <f>VLOOKUP(C7363,'Summation Index'!$A$2:$B$9956,2,FALSE)</f>
        <v>#N/A</v>
      </c>
      <c r="O7363" s="48"/>
      <c r="P7363" s="48"/>
    </row>
    <row r="7364" spans="1:16">
      <c r="A7364" s="11" t="e">
        <f t="shared" si="114"/>
        <v>#N/A</v>
      </c>
      <c r="B7364" s="11" t="e">
        <f>VLOOKUP(C7364,'Summation Index'!$A$2:$B$9956,2,FALSE)</f>
        <v>#N/A</v>
      </c>
      <c r="O7364" s="48"/>
      <c r="P7364" s="48"/>
    </row>
    <row r="7365" spans="1:16">
      <c r="A7365" s="11" t="e">
        <f t="shared" si="114"/>
        <v>#N/A</v>
      </c>
      <c r="B7365" s="11" t="e">
        <f>VLOOKUP(C7365,'Summation Index'!$A$2:$B$9956,2,FALSE)</f>
        <v>#N/A</v>
      </c>
      <c r="O7365" s="48"/>
      <c r="P7365" s="48"/>
    </row>
    <row r="7366" spans="1:16">
      <c r="A7366" s="11" t="e">
        <f t="shared" si="114"/>
        <v>#N/A</v>
      </c>
      <c r="B7366" s="11" t="e">
        <f>VLOOKUP(C7366,'Summation Index'!$A$2:$B$9956,2,FALSE)</f>
        <v>#N/A</v>
      </c>
      <c r="O7366" s="48"/>
      <c r="P7366" s="48"/>
    </row>
    <row r="7367" spans="1:16">
      <c r="A7367" s="11" t="e">
        <f t="shared" si="114"/>
        <v>#N/A</v>
      </c>
      <c r="B7367" s="11" t="e">
        <f>VLOOKUP(C7367,'Summation Index'!$A$2:$B$9956,2,FALSE)</f>
        <v>#N/A</v>
      </c>
      <c r="O7367" s="48"/>
      <c r="P7367" s="48"/>
    </row>
    <row r="7368" spans="1:16">
      <c r="A7368" s="11" t="e">
        <f t="shared" si="114"/>
        <v>#N/A</v>
      </c>
      <c r="B7368" s="11" t="e">
        <f>VLOOKUP(C7368,'Summation Index'!$A$2:$B$9956,2,FALSE)</f>
        <v>#N/A</v>
      </c>
      <c r="O7368" s="48"/>
      <c r="P7368" s="48"/>
    </row>
    <row r="7369" spans="1:16">
      <c r="A7369" s="11" t="e">
        <f t="shared" si="114"/>
        <v>#N/A</v>
      </c>
      <c r="B7369" s="11" t="e">
        <f>VLOOKUP(C7369,'Summation Index'!$A$2:$B$9956,2,FALSE)</f>
        <v>#N/A</v>
      </c>
      <c r="O7369" s="48"/>
      <c r="P7369" s="48"/>
    </row>
    <row r="7370" spans="1:16">
      <c r="A7370" s="11" t="e">
        <f t="shared" si="114"/>
        <v>#N/A</v>
      </c>
      <c r="B7370" s="11" t="e">
        <f>VLOOKUP(C7370,'Summation Index'!$A$2:$B$9956,2,FALSE)</f>
        <v>#N/A</v>
      </c>
      <c r="O7370" s="48"/>
      <c r="P7370" s="48"/>
    </row>
    <row r="7371" spans="1:16">
      <c r="A7371" s="11" t="e">
        <f t="shared" si="114"/>
        <v>#N/A</v>
      </c>
      <c r="B7371" s="11" t="e">
        <f>VLOOKUP(C7371,'Summation Index'!$A$2:$B$9956,2,FALSE)</f>
        <v>#N/A</v>
      </c>
      <c r="O7371" s="48"/>
      <c r="P7371" s="48"/>
    </row>
    <row r="7372" spans="1:16">
      <c r="A7372" s="11" t="e">
        <f t="shared" si="114"/>
        <v>#N/A</v>
      </c>
      <c r="B7372" s="11" t="e">
        <f>VLOOKUP(C7372,'Summation Index'!$A$2:$B$9956,2,FALSE)</f>
        <v>#N/A</v>
      </c>
      <c r="O7372" s="48"/>
      <c r="P7372" s="48"/>
    </row>
    <row r="7373" spans="1:16">
      <c r="A7373" s="11" t="e">
        <f t="shared" si="114"/>
        <v>#N/A</v>
      </c>
      <c r="B7373" s="11" t="e">
        <f>VLOOKUP(C7373,'Summation Index'!$A$2:$B$9956,2,FALSE)</f>
        <v>#N/A</v>
      </c>
      <c r="O7373" s="48"/>
      <c r="P7373" s="48"/>
    </row>
    <row r="7374" spans="1:16">
      <c r="A7374" s="11" t="e">
        <f t="shared" si="114"/>
        <v>#N/A</v>
      </c>
      <c r="B7374" s="11" t="e">
        <f>VLOOKUP(C7374,'Summation Index'!$A$2:$B$9956,2,FALSE)</f>
        <v>#N/A</v>
      </c>
      <c r="O7374" s="48"/>
      <c r="P7374" s="48"/>
    </row>
    <row r="7375" spans="1:16">
      <c r="A7375" s="11" t="e">
        <f t="shared" ref="A7375:A7438" si="115">B7375&amp;"&amp;"&amp;F7375</f>
        <v>#N/A</v>
      </c>
      <c r="B7375" s="11" t="e">
        <f>VLOOKUP(C7375,'Summation Index'!$A$2:$B$9956,2,FALSE)</f>
        <v>#N/A</v>
      </c>
      <c r="O7375" s="48"/>
      <c r="P7375" s="48"/>
    </row>
    <row r="7376" spans="1:16">
      <c r="A7376" s="11" t="e">
        <f t="shared" si="115"/>
        <v>#N/A</v>
      </c>
      <c r="B7376" s="11" t="e">
        <f>VLOOKUP(C7376,'Summation Index'!$A$2:$B$9956,2,FALSE)</f>
        <v>#N/A</v>
      </c>
      <c r="O7376" s="48"/>
      <c r="P7376" s="48"/>
    </row>
    <row r="7377" spans="1:16">
      <c r="A7377" s="11" t="e">
        <f t="shared" si="115"/>
        <v>#N/A</v>
      </c>
      <c r="B7377" s="11" t="e">
        <f>VLOOKUP(C7377,'Summation Index'!$A$2:$B$9956,2,FALSE)</f>
        <v>#N/A</v>
      </c>
      <c r="O7377" s="48"/>
      <c r="P7377" s="48"/>
    </row>
    <row r="7378" spans="1:16">
      <c r="A7378" s="11" t="e">
        <f t="shared" si="115"/>
        <v>#N/A</v>
      </c>
      <c r="B7378" s="11" t="e">
        <f>VLOOKUP(C7378,'Summation Index'!$A$2:$B$9956,2,FALSE)</f>
        <v>#N/A</v>
      </c>
      <c r="O7378" s="48"/>
      <c r="P7378" s="48"/>
    </row>
    <row r="7379" spans="1:16">
      <c r="A7379" s="11" t="e">
        <f t="shared" si="115"/>
        <v>#N/A</v>
      </c>
      <c r="B7379" s="11" t="e">
        <f>VLOOKUP(C7379,'Summation Index'!$A$2:$B$9956,2,FALSE)</f>
        <v>#N/A</v>
      </c>
      <c r="O7379" s="48"/>
      <c r="P7379" s="48"/>
    </row>
    <row r="7380" spans="1:16">
      <c r="A7380" s="11" t="e">
        <f t="shared" si="115"/>
        <v>#N/A</v>
      </c>
      <c r="B7380" s="11" t="e">
        <f>VLOOKUP(C7380,'Summation Index'!$A$2:$B$9956,2,FALSE)</f>
        <v>#N/A</v>
      </c>
      <c r="O7380" s="48"/>
      <c r="P7380" s="48"/>
    </row>
    <row r="7381" spans="1:16">
      <c r="A7381" s="11" t="e">
        <f t="shared" si="115"/>
        <v>#N/A</v>
      </c>
      <c r="B7381" s="11" t="e">
        <f>VLOOKUP(C7381,'Summation Index'!$A$2:$B$9956,2,FALSE)</f>
        <v>#N/A</v>
      </c>
      <c r="O7381" s="48"/>
      <c r="P7381" s="48"/>
    </row>
    <row r="7382" spans="1:16">
      <c r="A7382" s="11" t="e">
        <f t="shared" si="115"/>
        <v>#N/A</v>
      </c>
      <c r="B7382" s="11" t="e">
        <f>VLOOKUP(C7382,'Summation Index'!$A$2:$B$9956,2,FALSE)</f>
        <v>#N/A</v>
      </c>
      <c r="O7382" s="48"/>
      <c r="P7382" s="48"/>
    </row>
    <row r="7383" spans="1:16">
      <c r="A7383" s="11" t="e">
        <f t="shared" si="115"/>
        <v>#N/A</v>
      </c>
      <c r="B7383" s="11" t="e">
        <f>VLOOKUP(C7383,'Summation Index'!$A$2:$B$9956,2,FALSE)</f>
        <v>#N/A</v>
      </c>
      <c r="O7383" s="48"/>
      <c r="P7383" s="48"/>
    </row>
    <row r="7384" spans="1:16">
      <c r="A7384" s="11" t="e">
        <f t="shared" si="115"/>
        <v>#N/A</v>
      </c>
      <c r="B7384" s="11" t="e">
        <f>VLOOKUP(C7384,'Summation Index'!$A$2:$B$9956,2,FALSE)</f>
        <v>#N/A</v>
      </c>
      <c r="O7384" s="48"/>
      <c r="P7384" s="48"/>
    </row>
    <row r="7385" spans="1:16">
      <c r="A7385" s="11" t="e">
        <f t="shared" si="115"/>
        <v>#N/A</v>
      </c>
      <c r="B7385" s="11" t="e">
        <f>VLOOKUP(C7385,'Summation Index'!$A$2:$B$9956,2,FALSE)</f>
        <v>#N/A</v>
      </c>
      <c r="O7385" s="48"/>
      <c r="P7385" s="48"/>
    </row>
    <row r="7386" spans="1:16">
      <c r="A7386" s="11" t="e">
        <f t="shared" si="115"/>
        <v>#N/A</v>
      </c>
      <c r="B7386" s="11" t="e">
        <f>VLOOKUP(C7386,'Summation Index'!$A$2:$B$9956,2,FALSE)</f>
        <v>#N/A</v>
      </c>
      <c r="O7386" s="48"/>
      <c r="P7386" s="48"/>
    </row>
    <row r="7387" spans="1:16">
      <c r="A7387" s="11" t="e">
        <f t="shared" si="115"/>
        <v>#N/A</v>
      </c>
      <c r="B7387" s="11" t="e">
        <f>VLOOKUP(C7387,'Summation Index'!$A$2:$B$9956,2,FALSE)</f>
        <v>#N/A</v>
      </c>
      <c r="O7387" s="48"/>
      <c r="P7387" s="48"/>
    </row>
    <row r="7388" spans="1:16">
      <c r="A7388" s="11" t="e">
        <f t="shared" si="115"/>
        <v>#N/A</v>
      </c>
      <c r="B7388" s="11" t="e">
        <f>VLOOKUP(C7388,'Summation Index'!$A$2:$B$9956,2,FALSE)</f>
        <v>#N/A</v>
      </c>
      <c r="O7388" s="48"/>
      <c r="P7388" s="48"/>
    </row>
    <row r="7389" spans="1:16">
      <c r="A7389" s="11" t="e">
        <f t="shared" si="115"/>
        <v>#N/A</v>
      </c>
      <c r="B7389" s="11" t="e">
        <f>VLOOKUP(C7389,'Summation Index'!$A$2:$B$9956,2,FALSE)</f>
        <v>#N/A</v>
      </c>
      <c r="O7389" s="48"/>
      <c r="P7389" s="48"/>
    </row>
    <row r="7390" spans="1:16">
      <c r="A7390" s="11" t="e">
        <f t="shared" si="115"/>
        <v>#N/A</v>
      </c>
      <c r="B7390" s="11" t="e">
        <f>VLOOKUP(C7390,'Summation Index'!$A$2:$B$9956,2,FALSE)</f>
        <v>#N/A</v>
      </c>
      <c r="O7390" s="48"/>
      <c r="P7390" s="48"/>
    </row>
    <row r="7391" spans="1:16">
      <c r="A7391" s="11" t="e">
        <f t="shared" si="115"/>
        <v>#N/A</v>
      </c>
      <c r="B7391" s="11" t="e">
        <f>VLOOKUP(C7391,'Summation Index'!$A$2:$B$9956,2,FALSE)</f>
        <v>#N/A</v>
      </c>
      <c r="O7391" s="48"/>
      <c r="P7391" s="48"/>
    </row>
    <row r="7392" spans="1:16">
      <c r="A7392" s="11" t="e">
        <f t="shared" si="115"/>
        <v>#N/A</v>
      </c>
      <c r="B7392" s="11" t="e">
        <f>VLOOKUP(C7392,'Summation Index'!$A$2:$B$9956,2,FALSE)</f>
        <v>#N/A</v>
      </c>
      <c r="O7392" s="48"/>
      <c r="P7392" s="48"/>
    </row>
    <row r="7393" spans="1:16">
      <c r="A7393" s="11" t="e">
        <f t="shared" si="115"/>
        <v>#N/A</v>
      </c>
      <c r="B7393" s="11" t="e">
        <f>VLOOKUP(C7393,'Summation Index'!$A$2:$B$9956,2,FALSE)</f>
        <v>#N/A</v>
      </c>
      <c r="O7393" s="48"/>
      <c r="P7393" s="48"/>
    </row>
    <row r="7394" spans="1:16">
      <c r="A7394" s="11" t="e">
        <f t="shared" si="115"/>
        <v>#N/A</v>
      </c>
      <c r="B7394" s="11" t="e">
        <f>VLOOKUP(C7394,'Summation Index'!$A$2:$B$9956,2,FALSE)</f>
        <v>#N/A</v>
      </c>
      <c r="O7394" s="48"/>
      <c r="P7394" s="48"/>
    </row>
    <row r="7395" spans="1:16">
      <c r="A7395" s="11" t="e">
        <f t="shared" si="115"/>
        <v>#N/A</v>
      </c>
      <c r="B7395" s="11" t="e">
        <f>VLOOKUP(C7395,'Summation Index'!$A$2:$B$9956,2,FALSE)</f>
        <v>#N/A</v>
      </c>
      <c r="O7395" s="48"/>
      <c r="P7395" s="48"/>
    </row>
    <row r="7396" spans="1:16">
      <c r="A7396" s="11" t="e">
        <f t="shared" si="115"/>
        <v>#N/A</v>
      </c>
      <c r="B7396" s="11" t="e">
        <f>VLOOKUP(C7396,'Summation Index'!$A$2:$B$9956,2,FALSE)</f>
        <v>#N/A</v>
      </c>
      <c r="O7396" s="48"/>
      <c r="P7396" s="48"/>
    </row>
    <row r="7397" spans="1:16">
      <c r="A7397" s="11" t="e">
        <f t="shared" si="115"/>
        <v>#N/A</v>
      </c>
      <c r="B7397" s="11" t="e">
        <f>VLOOKUP(C7397,'Summation Index'!$A$2:$B$9956,2,FALSE)</f>
        <v>#N/A</v>
      </c>
      <c r="O7397" s="48"/>
      <c r="P7397" s="48"/>
    </row>
    <row r="7398" spans="1:16">
      <c r="A7398" s="11" t="e">
        <f t="shared" si="115"/>
        <v>#N/A</v>
      </c>
      <c r="B7398" s="11" t="e">
        <f>VLOOKUP(C7398,'Summation Index'!$A$2:$B$9956,2,FALSE)</f>
        <v>#N/A</v>
      </c>
      <c r="O7398" s="48"/>
      <c r="P7398" s="48"/>
    </row>
    <row r="7399" spans="1:16">
      <c r="A7399" s="11" t="e">
        <f t="shared" si="115"/>
        <v>#N/A</v>
      </c>
      <c r="B7399" s="11" t="e">
        <f>VLOOKUP(C7399,'Summation Index'!$A$2:$B$9956,2,FALSE)</f>
        <v>#N/A</v>
      </c>
      <c r="O7399" s="48"/>
      <c r="P7399" s="48"/>
    </row>
    <row r="7400" spans="1:16">
      <c r="A7400" s="11" t="e">
        <f t="shared" si="115"/>
        <v>#N/A</v>
      </c>
      <c r="B7400" s="11" t="e">
        <f>VLOOKUP(C7400,'Summation Index'!$A$2:$B$9956,2,FALSE)</f>
        <v>#N/A</v>
      </c>
      <c r="O7400" s="48"/>
      <c r="P7400" s="48"/>
    </row>
    <row r="7401" spans="1:16">
      <c r="A7401" s="11" t="e">
        <f t="shared" si="115"/>
        <v>#N/A</v>
      </c>
      <c r="B7401" s="11" t="e">
        <f>VLOOKUP(C7401,'Summation Index'!$A$2:$B$9956,2,FALSE)</f>
        <v>#N/A</v>
      </c>
      <c r="O7401" s="48"/>
      <c r="P7401" s="48"/>
    </row>
    <row r="7402" spans="1:16">
      <c r="A7402" s="11" t="e">
        <f t="shared" si="115"/>
        <v>#N/A</v>
      </c>
      <c r="B7402" s="11" t="e">
        <f>VLOOKUP(C7402,'Summation Index'!$A$2:$B$9956,2,FALSE)</f>
        <v>#N/A</v>
      </c>
      <c r="O7402" s="48"/>
      <c r="P7402" s="48"/>
    </row>
    <row r="7403" spans="1:16">
      <c r="A7403" s="11" t="e">
        <f t="shared" si="115"/>
        <v>#N/A</v>
      </c>
      <c r="B7403" s="11" t="e">
        <f>VLOOKUP(C7403,'Summation Index'!$A$2:$B$9956,2,FALSE)</f>
        <v>#N/A</v>
      </c>
      <c r="O7403" s="48"/>
      <c r="P7403" s="48"/>
    </row>
    <row r="7404" spans="1:16">
      <c r="A7404" s="11" t="e">
        <f t="shared" si="115"/>
        <v>#N/A</v>
      </c>
      <c r="B7404" s="11" t="e">
        <f>VLOOKUP(C7404,'Summation Index'!$A$2:$B$9956,2,FALSE)</f>
        <v>#N/A</v>
      </c>
      <c r="O7404" s="48"/>
      <c r="P7404" s="48"/>
    </row>
    <row r="7405" spans="1:16">
      <c r="A7405" s="11" t="e">
        <f t="shared" si="115"/>
        <v>#N/A</v>
      </c>
      <c r="B7405" s="11" t="e">
        <f>VLOOKUP(C7405,'Summation Index'!$A$2:$B$9956,2,FALSE)</f>
        <v>#N/A</v>
      </c>
      <c r="O7405" s="48"/>
      <c r="P7405" s="48"/>
    </row>
    <row r="7406" spans="1:16">
      <c r="A7406" s="11" t="e">
        <f t="shared" si="115"/>
        <v>#N/A</v>
      </c>
      <c r="B7406" s="11" t="e">
        <f>VLOOKUP(C7406,'Summation Index'!$A$2:$B$9956,2,FALSE)</f>
        <v>#N/A</v>
      </c>
      <c r="O7406" s="48"/>
      <c r="P7406" s="48"/>
    </row>
    <row r="7407" spans="1:16">
      <c r="A7407" s="11" t="e">
        <f t="shared" si="115"/>
        <v>#N/A</v>
      </c>
      <c r="B7407" s="11" t="e">
        <f>VLOOKUP(C7407,'Summation Index'!$A$2:$B$9956,2,FALSE)</f>
        <v>#N/A</v>
      </c>
      <c r="O7407" s="48"/>
      <c r="P7407" s="48"/>
    </row>
    <row r="7408" spans="1:16">
      <c r="A7408" s="11" t="e">
        <f t="shared" si="115"/>
        <v>#N/A</v>
      </c>
      <c r="B7408" s="11" t="e">
        <f>VLOOKUP(C7408,'Summation Index'!$A$2:$B$9956,2,FALSE)</f>
        <v>#N/A</v>
      </c>
      <c r="O7408" s="48"/>
      <c r="P7408" s="48"/>
    </row>
    <row r="7409" spans="1:16">
      <c r="A7409" s="11" t="e">
        <f t="shared" si="115"/>
        <v>#N/A</v>
      </c>
      <c r="B7409" s="11" t="e">
        <f>VLOOKUP(C7409,'Summation Index'!$A$2:$B$9956,2,FALSE)</f>
        <v>#N/A</v>
      </c>
      <c r="O7409" s="48"/>
      <c r="P7409" s="48"/>
    </row>
    <row r="7410" spans="1:16">
      <c r="A7410" s="11" t="e">
        <f t="shared" si="115"/>
        <v>#N/A</v>
      </c>
      <c r="B7410" s="11" t="e">
        <f>VLOOKUP(C7410,'Summation Index'!$A$2:$B$9956,2,FALSE)</f>
        <v>#N/A</v>
      </c>
      <c r="O7410" s="48"/>
      <c r="P7410" s="48"/>
    </row>
    <row r="7411" spans="1:16">
      <c r="A7411" s="11" t="e">
        <f t="shared" si="115"/>
        <v>#N/A</v>
      </c>
      <c r="B7411" s="11" t="e">
        <f>VLOOKUP(C7411,'Summation Index'!$A$2:$B$9956,2,FALSE)</f>
        <v>#N/A</v>
      </c>
      <c r="O7411" s="48"/>
      <c r="P7411" s="48"/>
    </row>
    <row r="7412" spans="1:16">
      <c r="A7412" s="11" t="e">
        <f t="shared" si="115"/>
        <v>#N/A</v>
      </c>
      <c r="B7412" s="11" t="e">
        <f>VLOOKUP(C7412,'Summation Index'!$A$2:$B$9956,2,FALSE)</f>
        <v>#N/A</v>
      </c>
      <c r="O7412" s="48"/>
      <c r="P7412" s="48"/>
    </row>
    <row r="7413" spans="1:16">
      <c r="A7413" s="11" t="e">
        <f t="shared" si="115"/>
        <v>#N/A</v>
      </c>
      <c r="B7413" s="11" t="e">
        <f>VLOOKUP(C7413,'Summation Index'!$A$2:$B$9956,2,FALSE)</f>
        <v>#N/A</v>
      </c>
      <c r="O7413" s="48"/>
      <c r="P7413" s="48"/>
    </row>
    <row r="7414" spans="1:16">
      <c r="A7414" s="11" t="e">
        <f t="shared" si="115"/>
        <v>#N/A</v>
      </c>
      <c r="B7414" s="11" t="e">
        <f>VLOOKUP(C7414,'Summation Index'!$A$2:$B$9956,2,FALSE)</f>
        <v>#N/A</v>
      </c>
      <c r="O7414" s="48"/>
      <c r="P7414" s="48"/>
    </row>
    <row r="7415" spans="1:16">
      <c r="A7415" s="11" t="e">
        <f t="shared" si="115"/>
        <v>#N/A</v>
      </c>
      <c r="B7415" s="11" t="e">
        <f>VLOOKUP(C7415,'Summation Index'!$A$2:$B$9956,2,FALSE)</f>
        <v>#N/A</v>
      </c>
      <c r="O7415" s="48"/>
      <c r="P7415" s="48"/>
    </row>
    <row r="7416" spans="1:16">
      <c r="A7416" s="11" t="e">
        <f t="shared" si="115"/>
        <v>#N/A</v>
      </c>
      <c r="B7416" s="11" t="e">
        <f>VLOOKUP(C7416,'Summation Index'!$A$2:$B$9956,2,FALSE)</f>
        <v>#N/A</v>
      </c>
      <c r="O7416" s="48"/>
      <c r="P7416" s="48"/>
    </row>
    <row r="7417" spans="1:16">
      <c r="A7417" s="11" t="e">
        <f t="shared" si="115"/>
        <v>#N/A</v>
      </c>
      <c r="B7417" s="11" t="e">
        <f>VLOOKUP(C7417,'Summation Index'!$A$2:$B$9956,2,FALSE)</f>
        <v>#N/A</v>
      </c>
      <c r="O7417" s="48"/>
      <c r="P7417" s="48"/>
    </row>
    <row r="7418" spans="1:16">
      <c r="A7418" s="11" t="e">
        <f t="shared" si="115"/>
        <v>#N/A</v>
      </c>
      <c r="B7418" s="11" t="e">
        <f>VLOOKUP(C7418,'Summation Index'!$A$2:$B$9956,2,FALSE)</f>
        <v>#N/A</v>
      </c>
      <c r="O7418" s="48"/>
      <c r="P7418" s="48"/>
    </row>
    <row r="7419" spans="1:16">
      <c r="A7419" s="11" t="e">
        <f t="shared" si="115"/>
        <v>#N/A</v>
      </c>
      <c r="B7419" s="11" t="e">
        <f>VLOOKUP(C7419,'Summation Index'!$A$2:$B$9956,2,FALSE)</f>
        <v>#N/A</v>
      </c>
      <c r="O7419" s="48"/>
      <c r="P7419" s="48"/>
    </row>
    <row r="7420" spans="1:16">
      <c r="A7420" s="11" t="e">
        <f t="shared" si="115"/>
        <v>#N/A</v>
      </c>
      <c r="B7420" s="11" t="e">
        <f>VLOOKUP(C7420,'Summation Index'!$A$2:$B$9956,2,FALSE)</f>
        <v>#N/A</v>
      </c>
      <c r="O7420" s="48"/>
      <c r="P7420" s="48"/>
    </row>
    <row r="7421" spans="1:16">
      <c r="A7421" s="11" t="e">
        <f t="shared" si="115"/>
        <v>#N/A</v>
      </c>
      <c r="B7421" s="11" t="e">
        <f>VLOOKUP(C7421,'Summation Index'!$A$2:$B$9956,2,FALSE)</f>
        <v>#N/A</v>
      </c>
      <c r="O7421" s="48"/>
      <c r="P7421" s="48"/>
    </row>
    <row r="7422" spans="1:16">
      <c r="A7422" s="11" t="e">
        <f t="shared" si="115"/>
        <v>#N/A</v>
      </c>
      <c r="B7422" s="11" t="e">
        <f>VLOOKUP(C7422,'Summation Index'!$A$2:$B$9956,2,FALSE)</f>
        <v>#N/A</v>
      </c>
      <c r="O7422" s="48"/>
      <c r="P7422" s="48"/>
    </row>
    <row r="7423" spans="1:16">
      <c r="A7423" s="11" t="e">
        <f t="shared" si="115"/>
        <v>#N/A</v>
      </c>
      <c r="B7423" s="11" t="e">
        <f>VLOOKUP(C7423,'Summation Index'!$A$2:$B$9956,2,FALSE)</f>
        <v>#N/A</v>
      </c>
      <c r="O7423" s="48"/>
      <c r="P7423" s="48"/>
    </row>
    <row r="7424" spans="1:16">
      <c r="A7424" s="11" t="e">
        <f t="shared" si="115"/>
        <v>#N/A</v>
      </c>
      <c r="B7424" s="11" t="e">
        <f>VLOOKUP(C7424,'Summation Index'!$A$2:$B$9956,2,FALSE)</f>
        <v>#N/A</v>
      </c>
      <c r="O7424" s="48"/>
      <c r="P7424" s="48"/>
    </row>
    <row r="7425" spans="1:16">
      <c r="A7425" s="11" t="e">
        <f t="shared" si="115"/>
        <v>#N/A</v>
      </c>
      <c r="B7425" s="11" t="e">
        <f>VLOOKUP(C7425,'Summation Index'!$A$2:$B$9956,2,FALSE)</f>
        <v>#N/A</v>
      </c>
      <c r="O7425" s="48"/>
      <c r="P7425" s="48"/>
    </row>
    <row r="7426" spans="1:16">
      <c r="A7426" s="11" t="e">
        <f t="shared" si="115"/>
        <v>#N/A</v>
      </c>
      <c r="B7426" s="11" t="e">
        <f>VLOOKUP(C7426,'Summation Index'!$A$2:$B$9956,2,FALSE)</f>
        <v>#N/A</v>
      </c>
      <c r="O7426" s="48"/>
      <c r="P7426" s="48"/>
    </row>
    <row r="7427" spans="1:16">
      <c r="A7427" s="11" t="e">
        <f t="shared" si="115"/>
        <v>#N/A</v>
      </c>
      <c r="B7427" s="11" t="e">
        <f>VLOOKUP(C7427,'Summation Index'!$A$2:$B$9956,2,FALSE)</f>
        <v>#N/A</v>
      </c>
      <c r="O7427" s="48"/>
      <c r="P7427" s="48"/>
    </row>
    <row r="7428" spans="1:16">
      <c r="A7428" s="11" t="e">
        <f t="shared" si="115"/>
        <v>#N/A</v>
      </c>
      <c r="B7428" s="11" t="e">
        <f>VLOOKUP(C7428,'Summation Index'!$A$2:$B$9956,2,FALSE)</f>
        <v>#N/A</v>
      </c>
      <c r="O7428" s="48"/>
      <c r="P7428" s="48"/>
    </row>
    <row r="7429" spans="1:16">
      <c r="A7429" s="11" t="e">
        <f t="shared" si="115"/>
        <v>#N/A</v>
      </c>
      <c r="B7429" s="11" t="e">
        <f>VLOOKUP(C7429,'Summation Index'!$A$2:$B$9956,2,FALSE)</f>
        <v>#N/A</v>
      </c>
      <c r="O7429" s="48"/>
      <c r="P7429" s="48"/>
    </row>
    <row r="7430" spans="1:16">
      <c r="A7430" s="11" t="e">
        <f t="shared" si="115"/>
        <v>#N/A</v>
      </c>
      <c r="B7430" s="11" t="e">
        <f>VLOOKUP(C7430,'Summation Index'!$A$2:$B$9956,2,FALSE)</f>
        <v>#N/A</v>
      </c>
      <c r="O7430" s="48"/>
      <c r="P7430" s="48"/>
    </row>
    <row r="7431" spans="1:16">
      <c r="A7431" s="11" t="e">
        <f t="shared" si="115"/>
        <v>#N/A</v>
      </c>
      <c r="B7431" s="11" t="e">
        <f>VLOOKUP(C7431,'Summation Index'!$A$2:$B$9956,2,FALSE)</f>
        <v>#N/A</v>
      </c>
      <c r="O7431" s="48"/>
      <c r="P7431" s="48"/>
    </row>
    <row r="7432" spans="1:16">
      <c r="A7432" s="11" t="e">
        <f t="shared" si="115"/>
        <v>#N/A</v>
      </c>
      <c r="B7432" s="11" t="e">
        <f>VLOOKUP(C7432,'Summation Index'!$A$2:$B$9956,2,FALSE)</f>
        <v>#N/A</v>
      </c>
      <c r="O7432" s="48"/>
      <c r="P7432" s="48"/>
    </row>
    <row r="7433" spans="1:16">
      <c r="A7433" s="11" t="e">
        <f t="shared" si="115"/>
        <v>#N/A</v>
      </c>
      <c r="B7433" s="11" t="e">
        <f>VLOOKUP(C7433,'Summation Index'!$A$2:$B$9956,2,FALSE)</f>
        <v>#N/A</v>
      </c>
      <c r="O7433" s="48"/>
      <c r="P7433" s="48"/>
    </row>
    <row r="7434" spans="1:16">
      <c r="A7434" s="11" t="e">
        <f t="shared" si="115"/>
        <v>#N/A</v>
      </c>
      <c r="B7434" s="11" t="e">
        <f>VLOOKUP(C7434,'Summation Index'!$A$2:$B$9956,2,FALSE)</f>
        <v>#N/A</v>
      </c>
      <c r="O7434" s="48"/>
      <c r="P7434" s="48"/>
    </row>
    <row r="7435" spans="1:16">
      <c r="A7435" s="11" t="e">
        <f t="shared" si="115"/>
        <v>#N/A</v>
      </c>
      <c r="B7435" s="11" t="e">
        <f>VLOOKUP(C7435,'Summation Index'!$A$2:$B$9956,2,FALSE)</f>
        <v>#N/A</v>
      </c>
      <c r="O7435" s="48"/>
      <c r="P7435" s="48"/>
    </row>
    <row r="7436" spans="1:16">
      <c r="A7436" s="11" t="e">
        <f t="shared" si="115"/>
        <v>#N/A</v>
      </c>
      <c r="B7436" s="11" t="e">
        <f>VLOOKUP(C7436,'Summation Index'!$A$2:$B$9956,2,FALSE)</f>
        <v>#N/A</v>
      </c>
      <c r="O7436" s="48"/>
      <c r="P7436" s="48"/>
    </row>
    <row r="7437" spans="1:16">
      <c r="A7437" s="11" t="e">
        <f t="shared" si="115"/>
        <v>#N/A</v>
      </c>
      <c r="B7437" s="11" t="e">
        <f>VLOOKUP(C7437,'Summation Index'!$A$2:$B$9956,2,FALSE)</f>
        <v>#N/A</v>
      </c>
      <c r="O7437" s="48"/>
      <c r="P7437" s="48"/>
    </row>
    <row r="7438" spans="1:16">
      <c r="A7438" s="11" t="e">
        <f t="shared" si="115"/>
        <v>#N/A</v>
      </c>
      <c r="B7438" s="11" t="e">
        <f>VLOOKUP(C7438,'Summation Index'!$A$2:$B$9956,2,FALSE)</f>
        <v>#N/A</v>
      </c>
      <c r="O7438" s="48"/>
      <c r="P7438" s="48"/>
    </row>
    <row r="7439" spans="1:16">
      <c r="A7439" s="11" t="e">
        <f t="shared" ref="A7439:A7502" si="116">B7439&amp;"&amp;"&amp;F7439</f>
        <v>#N/A</v>
      </c>
      <c r="B7439" s="11" t="e">
        <f>VLOOKUP(C7439,'Summation Index'!$A$2:$B$9956,2,FALSE)</f>
        <v>#N/A</v>
      </c>
      <c r="O7439" s="48"/>
      <c r="P7439" s="48"/>
    </row>
    <row r="7440" spans="1:16">
      <c r="A7440" s="11" t="e">
        <f t="shared" si="116"/>
        <v>#N/A</v>
      </c>
      <c r="B7440" s="11" t="e">
        <f>VLOOKUP(C7440,'Summation Index'!$A$2:$B$9956,2,FALSE)</f>
        <v>#N/A</v>
      </c>
      <c r="O7440" s="48"/>
      <c r="P7440" s="48"/>
    </row>
    <row r="7441" spans="1:16">
      <c r="A7441" s="11" t="e">
        <f t="shared" si="116"/>
        <v>#N/A</v>
      </c>
      <c r="B7441" s="11" t="e">
        <f>VLOOKUP(C7441,'Summation Index'!$A$2:$B$9956,2,FALSE)</f>
        <v>#N/A</v>
      </c>
      <c r="O7441" s="48"/>
      <c r="P7441" s="48"/>
    </row>
    <row r="7442" spans="1:16">
      <c r="A7442" s="11" t="e">
        <f t="shared" si="116"/>
        <v>#N/A</v>
      </c>
      <c r="B7442" s="11" t="e">
        <f>VLOOKUP(C7442,'Summation Index'!$A$2:$B$9956,2,FALSE)</f>
        <v>#N/A</v>
      </c>
      <c r="O7442" s="48"/>
      <c r="P7442" s="48"/>
    </row>
    <row r="7443" spans="1:16">
      <c r="A7443" s="11" t="e">
        <f t="shared" si="116"/>
        <v>#N/A</v>
      </c>
      <c r="B7443" s="11" t="e">
        <f>VLOOKUP(C7443,'Summation Index'!$A$2:$B$9956,2,FALSE)</f>
        <v>#N/A</v>
      </c>
      <c r="O7443" s="48"/>
      <c r="P7443" s="48"/>
    </row>
    <row r="7444" spans="1:16">
      <c r="A7444" s="11" t="e">
        <f t="shared" si="116"/>
        <v>#N/A</v>
      </c>
      <c r="B7444" s="11" t="e">
        <f>VLOOKUP(C7444,'Summation Index'!$A$2:$B$9956,2,FALSE)</f>
        <v>#N/A</v>
      </c>
      <c r="O7444" s="48"/>
      <c r="P7444" s="48"/>
    </row>
    <row r="7445" spans="1:16">
      <c r="A7445" s="11" t="e">
        <f t="shared" si="116"/>
        <v>#N/A</v>
      </c>
      <c r="B7445" s="11" t="e">
        <f>VLOOKUP(C7445,'Summation Index'!$A$2:$B$9956,2,FALSE)</f>
        <v>#N/A</v>
      </c>
      <c r="O7445" s="48"/>
      <c r="P7445" s="48"/>
    </row>
    <row r="7446" spans="1:16">
      <c r="A7446" s="11" t="e">
        <f t="shared" si="116"/>
        <v>#N/A</v>
      </c>
      <c r="B7446" s="11" t="e">
        <f>VLOOKUP(C7446,'Summation Index'!$A$2:$B$9956,2,FALSE)</f>
        <v>#N/A</v>
      </c>
      <c r="O7446" s="48"/>
      <c r="P7446" s="48"/>
    </row>
    <row r="7447" spans="1:16">
      <c r="A7447" s="11" t="e">
        <f t="shared" si="116"/>
        <v>#N/A</v>
      </c>
      <c r="B7447" s="11" t="e">
        <f>VLOOKUP(C7447,'Summation Index'!$A$2:$B$9956,2,FALSE)</f>
        <v>#N/A</v>
      </c>
      <c r="O7447" s="48"/>
      <c r="P7447" s="48"/>
    </row>
    <row r="7448" spans="1:16">
      <c r="A7448" s="11" t="e">
        <f t="shared" si="116"/>
        <v>#N/A</v>
      </c>
      <c r="B7448" s="11" t="e">
        <f>VLOOKUP(C7448,'Summation Index'!$A$2:$B$9956,2,FALSE)</f>
        <v>#N/A</v>
      </c>
      <c r="O7448" s="48"/>
      <c r="P7448" s="48"/>
    </row>
    <row r="7449" spans="1:16">
      <c r="A7449" s="11" t="e">
        <f t="shared" si="116"/>
        <v>#N/A</v>
      </c>
      <c r="B7449" s="11" t="e">
        <f>VLOOKUP(C7449,'Summation Index'!$A$2:$B$9956,2,FALSE)</f>
        <v>#N/A</v>
      </c>
      <c r="O7449" s="48"/>
      <c r="P7449" s="48"/>
    </row>
    <row r="7450" spans="1:16">
      <c r="A7450" s="11" t="e">
        <f t="shared" si="116"/>
        <v>#N/A</v>
      </c>
      <c r="B7450" s="11" t="e">
        <f>VLOOKUP(C7450,'Summation Index'!$A$2:$B$9956,2,FALSE)</f>
        <v>#N/A</v>
      </c>
      <c r="O7450" s="48"/>
      <c r="P7450" s="48"/>
    </row>
    <row r="7451" spans="1:16">
      <c r="A7451" s="11" t="e">
        <f t="shared" si="116"/>
        <v>#N/A</v>
      </c>
      <c r="B7451" s="11" t="e">
        <f>VLOOKUP(C7451,'Summation Index'!$A$2:$B$9956,2,FALSE)</f>
        <v>#N/A</v>
      </c>
      <c r="O7451" s="48"/>
      <c r="P7451" s="48"/>
    </row>
    <row r="7452" spans="1:16">
      <c r="A7452" s="11" t="e">
        <f t="shared" si="116"/>
        <v>#N/A</v>
      </c>
      <c r="B7452" s="11" t="e">
        <f>VLOOKUP(C7452,'Summation Index'!$A$2:$B$9956,2,FALSE)</f>
        <v>#N/A</v>
      </c>
      <c r="O7452" s="48"/>
      <c r="P7452" s="48"/>
    </row>
    <row r="7453" spans="1:16">
      <c r="A7453" s="11" t="e">
        <f t="shared" si="116"/>
        <v>#N/A</v>
      </c>
      <c r="B7453" s="11" t="e">
        <f>VLOOKUP(C7453,'Summation Index'!$A$2:$B$9956,2,FALSE)</f>
        <v>#N/A</v>
      </c>
      <c r="O7453" s="48"/>
      <c r="P7453" s="48"/>
    </row>
    <row r="7454" spans="1:16">
      <c r="A7454" s="11" t="e">
        <f t="shared" si="116"/>
        <v>#N/A</v>
      </c>
      <c r="B7454" s="11" t="e">
        <f>VLOOKUP(C7454,'Summation Index'!$A$2:$B$9956,2,FALSE)</f>
        <v>#N/A</v>
      </c>
      <c r="O7454" s="48"/>
      <c r="P7454" s="48"/>
    </row>
    <row r="7455" spans="1:16">
      <c r="A7455" s="11" t="e">
        <f t="shared" si="116"/>
        <v>#N/A</v>
      </c>
      <c r="B7455" s="11" t="e">
        <f>VLOOKUP(C7455,'Summation Index'!$A$2:$B$9956,2,FALSE)</f>
        <v>#N/A</v>
      </c>
      <c r="O7455" s="48"/>
      <c r="P7455" s="48"/>
    </row>
    <row r="7456" spans="1:16">
      <c r="A7456" s="11" t="e">
        <f t="shared" si="116"/>
        <v>#N/A</v>
      </c>
      <c r="B7456" s="11" t="e">
        <f>VLOOKUP(C7456,'Summation Index'!$A$2:$B$9956,2,FALSE)</f>
        <v>#N/A</v>
      </c>
      <c r="O7456" s="48"/>
      <c r="P7456" s="48"/>
    </row>
    <row r="7457" spans="1:16">
      <c r="A7457" s="11" t="e">
        <f t="shared" si="116"/>
        <v>#N/A</v>
      </c>
      <c r="B7457" s="11" t="e">
        <f>VLOOKUP(C7457,'Summation Index'!$A$2:$B$9956,2,FALSE)</f>
        <v>#N/A</v>
      </c>
      <c r="O7457" s="48"/>
      <c r="P7457" s="48"/>
    </row>
    <row r="7458" spans="1:16">
      <c r="A7458" s="11" t="e">
        <f t="shared" si="116"/>
        <v>#N/A</v>
      </c>
      <c r="B7458" s="11" t="e">
        <f>VLOOKUP(C7458,'Summation Index'!$A$2:$B$9956,2,FALSE)</f>
        <v>#N/A</v>
      </c>
      <c r="O7458" s="48"/>
      <c r="P7458" s="48"/>
    </row>
    <row r="7459" spans="1:16">
      <c r="A7459" s="11" t="e">
        <f t="shared" si="116"/>
        <v>#N/A</v>
      </c>
      <c r="B7459" s="11" t="e">
        <f>VLOOKUP(C7459,'Summation Index'!$A$2:$B$9956,2,FALSE)</f>
        <v>#N/A</v>
      </c>
      <c r="O7459" s="48"/>
      <c r="P7459" s="48"/>
    </row>
    <row r="7460" spans="1:16">
      <c r="A7460" s="11" t="e">
        <f t="shared" si="116"/>
        <v>#N/A</v>
      </c>
      <c r="B7460" s="11" t="e">
        <f>VLOOKUP(C7460,'Summation Index'!$A$2:$B$9956,2,FALSE)</f>
        <v>#N/A</v>
      </c>
      <c r="O7460" s="48"/>
      <c r="P7460" s="48"/>
    </row>
    <row r="7461" spans="1:16">
      <c r="A7461" s="11" t="e">
        <f t="shared" si="116"/>
        <v>#N/A</v>
      </c>
      <c r="B7461" s="11" t="e">
        <f>VLOOKUP(C7461,'Summation Index'!$A$2:$B$9956,2,FALSE)</f>
        <v>#N/A</v>
      </c>
      <c r="O7461" s="48"/>
      <c r="P7461" s="48"/>
    </row>
    <row r="7462" spans="1:16">
      <c r="A7462" s="11" t="e">
        <f t="shared" si="116"/>
        <v>#N/A</v>
      </c>
      <c r="B7462" s="11" t="e">
        <f>VLOOKUP(C7462,'Summation Index'!$A$2:$B$9956,2,FALSE)</f>
        <v>#N/A</v>
      </c>
      <c r="O7462" s="48"/>
      <c r="P7462" s="48"/>
    </row>
    <row r="7463" spans="1:16">
      <c r="A7463" s="11" t="e">
        <f t="shared" si="116"/>
        <v>#N/A</v>
      </c>
      <c r="B7463" s="11" t="e">
        <f>VLOOKUP(C7463,'Summation Index'!$A$2:$B$9956,2,FALSE)</f>
        <v>#N/A</v>
      </c>
      <c r="O7463" s="48"/>
      <c r="P7463" s="48"/>
    </row>
    <row r="7464" spans="1:16">
      <c r="A7464" s="11" t="e">
        <f t="shared" si="116"/>
        <v>#N/A</v>
      </c>
      <c r="B7464" s="11" t="e">
        <f>VLOOKUP(C7464,'Summation Index'!$A$2:$B$9956,2,FALSE)</f>
        <v>#N/A</v>
      </c>
      <c r="O7464" s="48"/>
      <c r="P7464" s="48"/>
    </row>
    <row r="7465" spans="1:16">
      <c r="A7465" s="11" t="e">
        <f t="shared" si="116"/>
        <v>#N/A</v>
      </c>
      <c r="B7465" s="11" t="e">
        <f>VLOOKUP(C7465,'Summation Index'!$A$2:$B$9956,2,FALSE)</f>
        <v>#N/A</v>
      </c>
      <c r="O7465" s="48"/>
      <c r="P7465" s="48"/>
    </row>
    <row r="7466" spans="1:16">
      <c r="A7466" s="11" t="e">
        <f t="shared" si="116"/>
        <v>#N/A</v>
      </c>
      <c r="B7466" s="11" t="e">
        <f>VLOOKUP(C7466,'Summation Index'!$A$2:$B$9956,2,FALSE)</f>
        <v>#N/A</v>
      </c>
      <c r="O7466" s="48"/>
      <c r="P7466" s="48"/>
    </row>
    <row r="7467" spans="1:16">
      <c r="A7467" s="11" t="e">
        <f t="shared" si="116"/>
        <v>#N/A</v>
      </c>
      <c r="B7467" s="11" t="e">
        <f>VLOOKUP(C7467,'Summation Index'!$A$2:$B$9956,2,FALSE)</f>
        <v>#N/A</v>
      </c>
      <c r="O7467" s="48"/>
      <c r="P7467" s="48"/>
    </row>
    <row r="7468" spans="1:16">
      <c r="A7468" s="11" t="e">
        <f t="shared" si="116"/>
        <v>#N/A</v>
      </c>
      <c r="B7468" s="11" t="e">
        <f>VLOOKUP(C7468,'Summation Index'!$A$2:$B$9956,2,FALSE)</f>
        <v>#N/A</v>
      </c>
      <c r="O7468" s="48"/>
      <c r="P7468" s="48"/>
    </row>
    <row r="7469" spans="1:16">
      <c r="A7469" s="11" t="e">
        <f t="shared" si="116"/>
        <v>#N/A</v>
      </c>
      <c r="B7469" s="11" t="e">
        <f>VLOOKUP(C7469,'Summation Index'!$A$2:$B$9956,2,FALSE)</f>
        <v>#N/A</v>
      </c>
      <c r="O7469" s="48"/>
      <c r="P7469" s="48"/>
    </row>
    <row r="7470" spans="1:16">
      <c r="A7470" s="11" t="e">
        <f t="shared" si="116"/>
        <v>#N/A</v>
      </c>
      <c r="B7470" s="11" t="e">
        <f>VLOOKUP(C7470,'Summation Index'!$A$2:$B$9956,2,FALSE)</f>
        <v>#N/A</v>
      </c>
      <c r="O7470" s="48"/>
      <c r="P7470" s="48"/>
    </row>
    <row r="7471" spans="1:16">
      <c r="A7471" s="11" t="e">
        <f t="shared" si="116"/>
        <v>#N/A</v>
      </c>
      <c r="B7471" s="11" t="e">
        <f>VLOOKUP(C7471,'Summation Index'!$A$2:$B$9956,2,FALSE)</f>
        <v>#N/A</v>
      </c>
      <c r="O7471" s="48"/>
      <c r="P7471" s="48"/>
    </row>
    <row r="7472" spans="1:16">
      <c r="A7472" s="11" t="e">
        <f t="shared" si="116"/>
        <v>#N/A</v>
      </c>
      <c r="B7472" s="11" t="e">
        <f>VLOOKUP(C7472,'Summation Index'!$A$2:$B$9956,2,FALSE)</f>
        <v>#N/A</v>
      </c>
      <c r="O7472" s="48"/>
      <c r="P7472" s="48"/>
    </row>
    <row r="7473" spans="1:16">
      <c r="A7473" s="11" t="e">
        <f t="shared" si="116"/>
        <v>#N/A</v>
      </c>
      <c r="B7473" s="11" t="e">
        <f>VLOOKUP(C7473,'Summation Index'!$A$2:$B$9956,2,FALSE)</f>
        <v>#N/A</v>
      </c>
      <c r="O7473" s="48"/>
      <c r="P7473" s="48"/>
    </row>
    <row r="7474" spans="1:16">
      <c r="A7474" s="11" t="e">
        <f t="shared" si="116"/>
        <v>#N/A</v>
      </c>
      <c r="B7474" s="11" t="e">
        <f>VLOOKUP(C7474,'Summation Index'!$A$2:$B$9956,2,FALSE)</f>
        <v>#N/A</v>
      </c>
      <c r="O7474" s="48"/>
      <c r="P7474" s="48"/>
    </row>
    <row r="7475" spans="1:16">
      <c r="A7475" s="11" t="e">
        <f t="shared" si="116"/>
        <v>#N/A</v>
      </c>
      <c r="B7475" s="11" t="e">
        <f>VLOOKUP(C7475,'Summation Index'!$A$2:$B$9956,2,FALSE)</f>
        <v>#N/A</v>
      </c>
      <c r="O7475" s="48"/>
      <c r="P7475" s="48"/>
    </row>
    <row r="7476" spans="1:16">
      <c r="A7476" s="11" t="e">
        <f t="shared" si="116"/>
        <v>#N/A</v>
      </c>
      <c r="B7476" s="11" t="e">
        <f>VLOOKUP(C7476,'Summation Index'!$A$2:$B$9956,2,FALSE)</f>
        <v>#N/A</v>
      </c>
      <c r="O7476" s="48"/>
      <c r="P7476" s="48"/>
    </row>
    <row r="7477" spans="1:16">
      <c r="A7477" s="11" t="e">
        <f t="shared" si="116"/>
        <v>#N/A</v>
      </c>
      <c r="B7477" s="11" t="e">
        <f>VLOOKUP(C7477,'Summation Index'!$A$2:$B$9956,2,FALSE)</f>
        <v>#N/A</v>
      </c>
      <c r="O7477" s="48"/>
      <c r="P7477" s="48"/>
    </row>
    <row r="7478" spans="1:16">
      <c r="A7478" s="11" t="e">
        <f t="shared" si="116"/>
        <v>#N/A</v>
      </c>
      <c r="B7478" s="11" t="e">
        <f>VLOOKUP(C7478,'Summation Index'!$A$2:$B$9956,2,FALSE)</f>
        <v>#N/A</v>
      </c>
      <c r="O7478" s="48"/>
      <c r="P7478" s="48"/>
    </row>
    <row r="7479" spans="1:16">
      <c r="A7479" s="11" t="e">
        <f t="shared" si="116"/>
        <v>#N/A</v>
      </c>
      <c r="B7479" s="11" t="e">
        <f>VLOOKUP(C7479,'Summation Index'!$A$2:$B$9956,2,FALSE)</f>
        <v>#N/A</v>
      </c>
      <c r="O7479" s="48"/>
      <c r="P7479" s="48"/>
    </row>
    <row r="7480" spans="1:16">
      <c r="A7480" s="11" t="e">
        <f t="shared" si="116"/>
        <v>#N/A</v>
      </c>
      <c r="B7480" s="11" t="e">
        <f>VLOOKUP(C7480,'Summation Index'!$A$2:$B$9956,2,FALSE)</f>
        <v>#N/A</v>
      </c>
      <c r="O7480" s="48"/>
      <c r="P7480" s="48"/>
    </row>
    <row r="7481" spans="1:16">
      <c r="A7481" s="11" t="e">
        <f t="shared" si="116"/>
        <v>#N/A</v>
      </c>
      <c r="B7481" s="11" t="e">
        <f>VLOOKUP(C7481,'Summation Index'!$A$2:$B$9956,2,FALSE)</f>
        <v>#N/A</v>
      </c>
      <c r="O7481" s="48"/>
      <c r="P7481" s="48"/>
    </row>
    <row r="7482" spans="1:16">
      <c r="A7482" s="11" t="e">
        <f t="shared" si="116"/>
        <v>#N/A</v>
      </c>
      <c r="B7482" s="11" t="e">
        <f>VLOOKUP(C7482,'Summation Index'!$A$2:$B$9956,2,FALSE)</f>
        <v>#N/A</v>
      </c>
      <c r="O7482" s="48"/>
      <c r="P7482" s="48"/>
    </row>
    <row r="7483" spans="1:16">
      <c r="A7483" s="11" t="e">
        <f t="shared" si="116"/>
        <v>#N/A</v>
      </c>
      <c r="B7483" s="11" t="e">
        <f>VLOOKUP(C7483,'Summation Index'!$A$2:$B$9956,2,FALSE)</f>
        <v>#N/A</v>
      </c>
      <c r="O7483" s="48"/>
      <c r="P7483" s="48"/>
    </row>
    <row r="7484" spans="1:16">
      <c r="A7484" s="11" t="e">
        <f t="shared" si="116"/>
        <v>#N/A</v>
      </c>
      <c r="B7484" s="11" t="e">
        <f>VLOOKUP(C7484,'Summation Index'!$A$2:$B$9956,2,FALSE)</f>
        <v>#N/A</v>
      </c>
      <c r="O7484" s="48"/>
      <c r="P7484" s="48"/>
    </row>
    <row r="7485" spans="1:16">
      <c r="A7485" s="11" t="e">
        <f t="shared" si="116"/>
        <v>#N/A</v>
      </c>
      <c r="B7485" s="11" t="e">
        <f>VLOOKUP(C7485,'Summation Index'!$A$2:$B$9956,2,FALSE)</f>
        <v>#N/A</v>
      </c>
      <c r="O7485" s="48"/>
      <c r="P7485" s="48"/>
    </row>
    <row r="7486" spans="1:16">
      <c r="A7486" s="11" t="e">
        <f t="shared" si="116"/>
        <v>#N/A</v>
      </c>
      <c r="B7486" s="11" t="e">
        <f>VLOOKUP(C7486,'Summation Index'!$A$2:$B$9956,2,FALSE)</f>
        <v>#N/A</v>
      </c>
      <c r="O7486" s="48"/>
      <c r="P7486" s="48"/>
    </row>
    <row r="7487" spans="1:16">
      <c r="A7487" s="11" t="e">
        <f t="shared" si="116"/>
        <v>#N/A</v>
      </c>
      <c r="B7487" s="11" t="e">
        <f>VLOOKUP(C7487,'Summation Index'!$A$2:$B$9956,2,FALSE)</f>
        <v>#N/A</v>
      </c>
      <c r="O7487" s="48"/>
      <c r="P7487" s="48"/>
    </row>
    <row r="7488" spans="1:16">
      <c r="A7488" s="11" t="e">
        <f t="shared" si="116"/>
        <v>#N/A</v>
      </c>
      <c r="B7488" s="11" t="e">
        <f>VLOOKUP(C7488,'Summation Index'!$A$2:$B$9956,2,FALSE)</f>
        <v>#N/A</v>
      </c>
      <c r="O7488" s="48"/>
      <c r="P7488" s="48"/>
    </row>
    <row r="7489" spans="1:16">
      <c r="A7489" s="11" t="e">
        <f t="shared" si="116"/>
        <v>#N/A</v>
      </c>
      <c r="B7489" s="11" t="e">
        <f>VLOOKUP(C7489,'Summation Index'!$A$2:$B$9956,2,FALSE)</f>
        <v>#N/A</v>
      </c>
      <c r="O7489" s="48"/>
      <c r="P7489" s="48"/>
    </row>
    <row r="7490" spans="1:16">
      <c r="A7490" s="11" t="e">
        <f t="shared" si="116"/>
        <v>#N/A</v>
      </c>
      <c r="B7490" s="11" t="e">
        <f>VLOOKUP(C7490,'Summation Index'!$A$2:$B$9956,2,FALSE)</f>
        <v>#N/A</v>
      </c>
      <c r="O7490" s="48"/>
      <c r="P7490" s="48"/>
    </row>
    <row r="7491" spans="1:16">
      <c r="A7491" s="11" t="e">
        <f t="shared" si="116"/>
        <v>#N/A</v>
      </c>
      <c r="B7491" s="11" t="e">
        <f>VLOOKUP(C7491,'Summation Index'!$A$2:$B$9956,2,FALSE)</f>
        <v>#N/A</v>
      </c>
      <c r="O7491" s="48"/>
      <c r="P7491" s="48"/>
    </row>
    <row r="7492" spans="1:16">
      <c r="A7492" s="11" t="e">
        <f t="shared" si="116"/>
        <v>#N/A</v>
      </c>
      <c r="B7492" s="11" t="e">
        <f>VLOOKUP(C7492,'Summation Index'!$A$2:$B$9956,2,FALSE)</f>
        <v>#N/A</v>
      </c>
      <c r="O7492" s="48"/>
      <c r="P7492" s="48"/>
    </row>
    <row r="7493" spans="1:16">
      <c r="A7493" s="11" t="e">
        <f t="shared" si="116"/>
        <v>#N/A</v>
      </c>
      <c r="B7493" s="11" t="e">
        <f>VLOOKUP(C7493,'Summation Index'!$A$2:$B$9956,2,FALSE)</f>
        <v>#N/A</v>
      </c>
      <c r="O7493" s="48"/>
      <c r="P7493" s="48"/>
    </row>
    <row r="7494" spans="1:16">
      <c r="A7494" s="11" t="e">
        <f t="shared" si="116"/>
        <v>#N/A</v>
      </c>
      <c r="B7494" s="11" t="e">
        <f>VLOOKUP(C7494,'Summation Index'!$A$2:$B$9956,2,FALSE)</f>
        <v>#N/A</v>
      </c>
      <c r="O7494" s="48"/>
      <c r="P7494" s="48"/>
    </row>
    <row r="7495" spans="1:16">
      <c r="A7495" s="11" t="e">
        <f t="shared" si="116"/>
        <v>#N/A</v>
      </c>
      <c r="B7495" s="11" t="e">
        <f>VLOOKUP(C7495,'Summation Index'!$A$2:$B$9956,2,FALSE)</f>
        <v>#N/A</v>
      </c>
      <c r="O7495" s="48"/>
      <c r="P7495" s="48"/>
    </row>
    <row r="7496" spans="1:16">
      <c r="A7496" s="11" t="e">
        <f t="shared" si="116"/>
        <v>#N/A</v>
      </c>
      <c r="B7496" s="11" t="e">
        <f>VLOOKUP(C7496,'Summation Index'!$A$2:$B$9956,2,FALSE)</f>
        <v>#N/A</v>
      </c>
      <c r="O7496" s="48"/>
      <c r="P7496" s="48"/>
    </row>
    <row r="7497" spans="1:16">
      <c r="A7497" s="11" t="e">
        <f t="shared" si="116"/>
        <v>#N/A</v>
      </c>
      <c r="B7497" s="11" t="e">
        <f>VLOOKUP(C7497,'Summation Index'!$A$2:$B$9956,2,FALSE)</f>
        <v>#N/A</v>
      </c>
      <c r="O7497" s="48"/>
      <c r="P7497" s="48"/>
    </row>
    <row r="7498" spans="1:16">
      <c r="A7498" s="11" t="e">
        <f t="shared" si="116"/>
        <v>#N/A</v>
      </c>
      <c r="B7498" s="11" t="e">
        <f>VLOOKUP(C7498,'Summation Index'!$A$2:$B$9956,2,FALSE)</f>
        <v>#N/A</v>
      </c>
      <c r="O7498" s="48"/>
      <c r="P7498" s="48"/>
    </row>
    <row r="7499" spans="1:16">
      <c r="A7499" s="11" t="e">
        <f t="shared" si="116"/>
        <v>#N/A</v>
      </c>
      <c r="B7499" s="11" t="e">
        <f>VLOOKUP(C7499,'Summation Index'!$A$2:$B$9956,2,FALSE)</f>
        <v>#N/A</v>
      </c>
      <c r="O7499" s="48"/>
      <c r="P7499" s="48"/>
    </row>
    <row r="7500" spans="1:16">
      <c r="A7500" s="11" t="e">
        <f t="shared" si="116"/>
        <v>#N/A</v>
      </c>
      <c r="B7500" s="11" t="e">
        <f>VLOOKUP(C7500,'Summation Index'!$A$2:$B$9956,2,FALSE)</f>
        <v>#N/A</v>
      </c>
      <c r="O7500" s="48"/>
      <c r="P7500" s="48"/>
    </row>
    <row r="7501" spans="1:16">
      <c r="A7501" s="11" t="e">
        <f t="shared" si="116"/>
        <v>#N/A</v>
      </c>
      <c r="B7501" s="11" t="e">
        <f>VLOOKUP(C7501,'Summation Index'!$A$2:$B$9956,2,FALSE)</f>
        <v>#N/A</v>
      </c>
      <c r="O7501" s="48"/>
      <c r="P7501" s="48"/>
    </row>
    <row r="7502" spans="1:16">
      <c r="A7502" s="11" t="e">
        <f t="shared" si="116"/>
        <v>#N/A</v>
      </c>
      <c r="B7502" s="11" t="e">
        <f>VLOOKUP(C7502,'Summation Index'!$A$2:$B$9956,2,FALSE)</f>
        <v>#N/A</v>
      </c>
      <c r="O7502" s="48"/>
      <c r="P7502" s="48"/>
    </row>
    <row r="7503" spans="1:16">
      <c r="A7503" s="11" t="e">
        <f t="shared" ref="A7503:A7550" si="117">B7503&amp;"&amp;"&amp;F7503</f>
        <v>#N/A</v>
      </c>
      <c r="B7503" s="11" t="e">
        <f>VLOOKUP(C7503,'Summation Index'!$A$2:$B$9956,2,FALSE)</f>
        <v>#N/A</v>
      </c>
      <c r="O7503" s="48"/>
      <c r="P7503" s="48"/>
    </row>
    <row r="7504" spans="1:16">
      <c r="A7504" s="11" t="e">
        <f t="shared" si="117"/>
        <v>#N/A</v>
      </c>
      <c r="B7504" s="11" t="e">
        <f>VLOOKUP(C7504,'Summation Index'!$A$2:$B$9956,2,FALSE)</f>
        <v>#N/A</v>
      </c>
      <c r="O7504" s="48"/>
      <c r="P7504" s="48"/>
    </row>
    <row r="7505" spans="1:16">
      <c r="A7505" s="11" t="e">
        <f t="shared" si="117"/>
        <v>#N/A</v>
      </c>
      <c r="B7505" s="11" t="e">
        <f>VLOOKUP(C7505,'Summation Index'!$A$2:$B$9956,2,FALSE)</f>
        <v>#N/A</v>
      </c>
      <c r="O7505" s="48"/>
      <c r="P7505" s="48"/>
    </row>
    <row r="7506" spans="1:16">
      <c r="A7506" s="11" t="e">
        <f t="shared" si="117"/>
        <v>#N/A</v>
      </c>
      <c r="B7506" s="11" t="e">
        <f>VLOOKUP(C7506,'Summation Index'!$A$2:$B$9956,2,FALSE)</f>
        <v>#N/A</v>
      </c>
      <c r="O7506" s="48"/>
      <c r="P7506" s="48"/>
    </row>
    <row r="7507" spans="1:16">
      <c r="A7507" s="11" t="e">
        <f t="shared" si="117"/>
        <v>#N/A</v>
      </c>
      <c r="B7507" s="11" t="e">
        <f>VLOOKUP(C7507,'Summation Index'!$A$2:$B$9956,2,FALSE)</f>
        <v>#N/A</v>
      </c>
      <c r="O7507" s="48"/>
      <c r="P7507" s="48"/>
    </row>
    <row r="7508" spans="1:16">
      <c r="A7508" s="11" t="e">
        <f t="shared" si="117"/>
        <v>#N/A</v>
      </c>
      <c r="B7508" s="11" t="e">
        <f>VLOOKUP(C7508,'Summation Index'!$A$2:$B$9956,2,FALSE)</f>
        <v>#N/A</v>
      </c>
      <c r="O7508" s="48"/>
      <c r="P7508" s="48"/>
    </row>
    <row r="7509" spans="1:16">
      <c r="A7509" s="11" t="e">
        <f t="shared" si="117"/>
        <v>#N/A</v>
      </c>
      <c r="B7509" s="11" t="e">
        <f>VLOOKUP(C7509,'Summation Index'!$A$2:$B$9956,2,FALSE)</f>
        <v>#N/A</v>
      </c>
      <c r="O7509" s="48"/>
      <c r="P7509" s="48"/>
    </row>
    <row r="7510" spans="1:16">
      <c r="A7510" s="11" t="e">
        <f t="shared" si="117"/>
        <v>#N/A</v>
      </c>
      <c r="B7510" s="11" t="e">
        <f>VLOOKUP(C7510,'Summation Index'!$A$2:$B$9956,2,FALSE)</f>
        <v>#N/A</v>
      </c>
      <c r="O7510" s="48"/>
      <c r="P7510" s="48"/>
    </row>
    <row r="7511" spans="1:16">
      <c r="A7511" s="11" t="e">
        <f t="shared" si="117"/>
        <v>#N/A</v>
      </c>
      <c r="B7511" s="11" t="e">
        <f>VLOOKUP(C7511,'Summation Index'!$A$2:$B$9956,2,FALSE)</f>
        <v>#N/A</v>
      </c>
      <c r="O7511" s="48"/>
      <c r="P7511" s="48"/>
    </row>
    <row r="7512" spans="1:16">
      <c r="A7512" s="11" t="e">
        <f t="shared" si="117"/>
        <v>#N/A</v>
      </c>
      <c r="B7512" s="11" t="e">
        <f>VLOOKUP(C7512,'Summation Index'!$A$2:$B$9956,2,FALSE)</f>
        <v>#N/A</v>
      </c>
      <c r="O7512" s="48"/>
      <c r="P7512" s="48"/>
    </row>
    <row r="7513" spans="1:16">
      <c r="A7513" s="11" t="e">
        <f t="shared" si="117"/>
        <v>#N/A</v>
      </c>
      <c r="B7513" s="11" t="e">
        <f>VLOOKUP(C7513,'Summation Index'!$A$2:$B$9956,2,FALSE)</f>
        <v>#N/A</v>
      </c>
      <c r="O7513" s="48"/>
      <c r="P7513" s="48"/>
    </row>
    <row r="7514" spans="1:16">
      <c r="A7514" s="11" t="e">
        <f t="shared" si="117"/>
        <v>#N/A</v>
      </c>
      <c r="B7514" s="11" t="e">
        <f>VLOOKUP(C7514,'Summation Index'!$A$2:$B$9956,2,FALSE)</f>
        <v>#N/A</v>
      </c>
      <c r="O7514" s="48"/>
      <c r="P7514" s="48"/>
    </row>
    <row r="7515" spans="1:16">
      <c r="A7515" s="11" t="e">
        <f t="shared" si="117"/>
        <v>#N/A</v>
      </c>
      <c r="B7515" s="11" t="e">
        <f>VLOOKUP(C7515,'Summation Index'!$A$2:$B$9956,2,FALSE)</f>
        <v>#N/A</v>
      </c>
      <c r="O7515" s="48"/>
      <c r="P7515" s="48"/>
    </row>
    <row r="7516" spans="1:16">
      <c r="A7516" s="11" t="e">
        <f t="shared" si="117"/>
        <v>#N/A</v>
      </c>
      <c r="B7516" s="11" t="e">
        <f>VLOOKUP(C7516,'Summation Index'!$A$2:$B$9956,2,FALSE)</f>
        <v>#N/A</v>
      </c>
      <c r="O7516" s="48"/>
      <c r="P7516" s="48"/>
    </row>
    <row r="7517" spans="1:16">
      <c r="A7517" s="11" t="e">
        <f t="shared" si="117"/>
        <v>#N/A</v>
      </c>
      <c r="B7517" s="11" t="e">
        <f>VLOOKUP(C7517,'Summation Index'!$A$2:$B$9956,2,FALSE)</f>
        <v>#N/A</v>
      </c>
      <c r="O7517" s="48"/>
      <c r="P7517" s="48"/>
    </row>
    <row r="7518" spans="1:16">
      <c r="A7518" s="11" t="e">
        <f t="shared" si="117"/>
        <v>#N/A</v>
      </c>
      <c r="B7518" s="11" t="e">
        <f>VLOOKUP(C7518,'Summation Index'!$A$2:$B$9956,2,FALSE)</f>
        <v>#N/A</v>
      </c>
      <c r="O7518" s="48"/>
      <c r="P7518" s="48"/>
    </row>
    <row r="7519" spans="1:16">
      <c r="A7519" s="11" t="e">
        <f t="shared" si="117"/>
        <v>#N/A</v>
      </c>
      <c r="B7519" s="11" t="e">
        <f>VLOOKUP(C7519,'Summation Index'!$A$2:$B$9956,2,FALSE)</f>
        <v>#N/A</v>
      </c>
      <c r="O7519" s="48"/>
      <c r="P7519" s="48"/>
    </row>
    <row r="7520" spans="1:16">
      <c r="A7520" s="11" t="e">
        <f t="shared" si="117"/>
        <v>#N/A</v>
      </c>
      <c r="B7520" s="11" t="e">
        <f>VLOOKUP(C7520,'Summation Index'!$A$2:$B$9956,2,FALSE)</f>
        <v>#N/A</v>
      </c>
      <c r="O7520" s="48"/>
      <c r="P7520" s="48"/>
    </row>
    <row r="7521" spans="1:16">
      <c r="A7521" s="11" t="e">
        <f t="shared" si="117"/>
        <v>#N/A</v>
      </c>
      <c r="B7521" s="11" t="e">
        <f>VLOOKUP(C7521,'Summation Index'!$A$2:$B$9956,2,FALSE)</f>
        <v>#N/A</v>
      </c>
      <c r="O7521" s="48"/>
      <c r="P7521" s="48"/>
    </row>
    <row r="7522" spans="1:16">
      <c r="A7522" s="11" t="e">
        <f t="shared" si="117"/>
        <v>#N/A</v>
      </c>
      <c r="B7522" s="11" t="e">
        <f>VLOOKUP(C7522,'Summation Index'!$A$2:$B$9956,2,FALSE)</f>
        <v>#N/A</v>
      </c>
      <c r="O7522" s="48"/>
      <c r="P7522" s="48"/>
    </row>
    <row r="7523" spans="1:16">
      <c r="A7523" s="11" t="e">
        <f t="shared" si="117"/>
        <v>#N/A</v>
      </c>
      <c r="B7523" s="11" t="e">
        <f>VLOOKUP(C7523,'Summation Index'!$A$2:$B$9956,2,FALSE)</f>
        <v>#N/A</v>
      </c>
      <c r="O7523" s="48"/>
      <c r="P7523" s="48"/>
    </row>
    <row r="7524" spans="1:16">
      <c r="A7524" s="11" t="e">
        <f t="shared" si="117"/>
        <v>#N/A</v>
      </c>
      <c r="B7524" s="11" t="e">
        <f>VLOOKUP(C7524,'Summation Index'!$A$2:$B$9956,2,FALSE)</f>
        <v>#N/A</v>
      </c>
      <c r="O7524" s="48"/>
      <c r="P7524" s="48"/>
    </row>
    <row r="7525" spans="1:16">
      <c r="A7525" s="11" t="e">
        <f t="shared" si="117"/>
        <v>#N/A</v>
      </c>
      <c r="B7525" s="11" t="e">
        <f>VLOOKUP(C7525,'Summation Index'!$A$2:$B$9956,2,FALSE)</f>
        <v>#N/A</v>
      </c>
      <c r="O7525" s="48"/>
      <c r="P7525" s="48"/>
    </row>
    <row r="7526" spans="1:16">
      <c r="A7526" s="11" t="e">
        <f t="shared" si="117"/>
        <v>#N/A</v>
      </c>
      <c r="B7526" s="11" t="e">
        <f>VLOOKUP(C7526,'Summation Index'!$A$2:$B$9956,2,FALSE)</f>
        <v>#N/A</v>
      </c>
      <c r="O7526" s="48"/>
      <c r="P7526" s="48"/>
    </row>
    <row r="7527" spans="1:16">
      <c r="A7527" s="11" t="e">
        <f t="shared" si="117"/>
        <v>#N/A</v>
      </c>
      <c r="B7527" s="11" t="e">
        <f>VLOOKUP(C7527,'Summation Index'!$A$2:$B$9956,2,FALSE)</f>
        <v>#N/A</v>
      </c>
      <c r="O7527" s="48"/>
      <c r="P7527" s="48"/>
    </row>
    <row r="7528" spans="1:16">
      <c r="A7528" s="11" t="e">
        <f t="shared" si="117"/>
        <v>#N/A</v>
      </c>
      <c r="B7528" s="11" t="e">
        <f>VLOOKUP(C7528,'Summation Index'!$A$2:$B$9956,2,FALSE)</f>
        <v>#N/A</v>
      </c>
      <c r="O7528" s="48"/>
      <c r="P7528" s="48"/>
    </row>
    <row r="7529" spans="1:16">
      <c r="A7529" s="11" t="e">
        <f t="shared" si="117"/>
        <v>#N/A</v>
      </c>
      <c r="B7529" s="11" t="e">
        <f>VLOOKUP(C7529,'Summation Index'!$A$2:$B$9956,2,FALSE)</f>
        <v>#N/A</v>
      </c>
      <c r="O7529" s="48"/>
      <c r="P7529" s="48"/>
    </row>
    <row r="7530" spans="1:16">
      <c r="A7530" s="11" t="e">
        <f t="shared" si="117"/>
        <v>#N/A</v>
      </c>
      <c r="B7530" s="11" t="e">
        <f>VLOOKUP(C7530,'Summation Index'!$A$2:$B$9956,2,FALSE)</f>
        <v>#N/A</v>
      </c>
      <c r="O7530" s="48"/>
      <c r="P7530" s="48"/>
    </row>
    <row r="7531" spans="1:16">
      <c r="A7531" s="11" t="e">
        <f t="shared" si="117"/>
        <v>#N/A</v>
      </c>
      <c r="B7531" s="11" t="e">
        <f>VLOOKUP(C7531,'Summation Index'!$A$2:$B$9956,2,FALSE)</f>
        <v>#N/A</v>
      </c>
      <c r="O7531" s="48"/>
      <c r="P7531" s="48"/>
    </row>
    <row r="7532" spans="1:16">
      <c r="A7532" s="11" t="e">
        <f t="shared" si="117"/>
        <v>#N/A</v>
      </c>
      <c r="B7532" s="11" t="e">
        <f>VLOOKUP(C7532,'Summation Index'!$A$2:$B$9956,2,FALSE)</f>
        <v>#N/A</v>
      </c>
      <c r="O7532" s="48"/>
      <c r="P7532" s="48"/>
    </row>
    <row r="7533" spans="1:16">
      <c r="A7533" s="11" t="e">
        <f t="shared" si="117"/>
        <v>#N/A</v>
      </c>
      <c r="B7533" s="11" t="e">
        <f>VLOOKUP(C7533,'Summation Index'!$A$2:$B$9956,2,FALSE)</f>
        <v>#N/A</v>
      </c>
      <c r="O7533" s="48"/>
      <c r="P7533" s="48"/>
    </row>
    <row r="7534" spans="1:16">
      <c r="A7534" s="11" t="e">
        <f t="shared" si="117"/>
        <v>#N/A</v>
      </c>
      <c r="B7534" s="11" t="e">
        <f>VLOOKUP(C7534,'Summation Index'!$A$2:$B$9956,2,FALSE)</f>
        <v>#N/A</v>
      </c>
      <c r="O7534" s="48"/>
      <c r="P7534" s="48"/>
    </row>
    <row r="7535" spans="1:16">
      <c r="A7535" s="11" t="e">
        <f t="shared" si="117"/>
        <v>#N/A</v>
      </c>
      <c r="B7535" s="11" t="e">
        <f>VLOOKUP(C7535,'Summation Index'!$A$2:$B$9956,2,FALSE)</f>
        <v>#N/A</v>
      </c>
      <c r="O7535" s="48"/>
      <c r="P7535" s="48"/>
    </row>
    <row r="7536" spans="1:16">
      <c r="A7536" s="11" t="e">
        <f t="shared" si="117"/>
        <v>#N/A</v>
      </c>
      <c r="B7536" s="11" t="e">
        <f>VLOOKUP(C7536,'Summation Index'!$A$2:$B$9956,2,FALSE)</f>
        <v>#N/A</v>
      </c>
      <c r="O7536" s="48"/>
      <c r="P7536" s="48"/>
    </row>
    <row r="7537" spans="1:16">
      <c r="A7537" s="11" t="e">
        <f t="shared" si="117"/>
        <v>#N/A</v>
      </c>
      <c r="B7537" s="11" t="e">
        <f>VLOOKUP(C7537,'Summation Index'!$A$2:$B$9956,2,FALSE)</f>
        <v>#N/A</v>
      </c>
      <c r="O7537" s="48"/>
      <c r="P7537" s="48"/>
    </row>
    <row r="7538" spans="1:16">
      <c r="A7538" s="11" t="e">
        <f t="shared" si="117"/>
        <v>#N/A</v>
      </c>
      <c r="B7538" s="11" t="e">
        <f>VLOOKUP(C7538,'Summation Index'!$A$2:$B$9956,2,FALSE)</f>
        <v>#N/A</v>
      </c>
      <c r="O7538" s="48"/>
      <c r="P7538" s="48"/>
    </row>
    <row r="7539" spans="1:16">
      <c r="A7539" s="11" t="e">
        <f t="shared" si="117"/>
        <v>#N/A</v>
      </c>
      <c r="B7539" s="11" t="e">
        <f>VLOOKUP(C7539,'Summation Index'!$A$2:$B$9956,2,FALSE)</f>
        <v>#N/A</v>
      </c>
      <c r="O7539" s="48"/>
      <c r="P7539" s="48"/>
    </row>
    <row r="7540" spans="1:16">
      <c r="A7540" s="11" t="e">
        <f t="shared" si="117"/>
        <v>#N/A</v>
      </c>
      <c r="B7540" s="11" t="e">
        <f>VLOOKUP(C7540,'Summation Index'!$A$2:$B$9956,2,FALSE)</f>
        <v>#N/A</v>
      </c>
      <c r="O7540" s="48"/>
      <c r="P7540" s="48"/>
    </row>
    <row r="7541" spans="1:16">
      <c r="A7541" s="11" t="e">
        <f t="shared" si="117"/>
        <v>#N/A</v>
      </c>
      <c r="B7541" s="11" t="e">
        <f>VLOOKUP(C7541,'Summation Index'!$A$2:$B$9956,2,FALSE)</f>
        <v>#N/A</v>
      </c>
      <c r="O7541" s="48"/>
      <c r="P7541" s="48"/>
    </row>
    <row r="7542" spans="1:16">
      <c r="A7542" s="11" t="e">
        <f t="shared" si="117"/>
        <v>#N/A</v>
      </c>
      <c r="B7542" s="11" t="e">
        <f>VLOOKUP(C7542,'Summation Index'!$A$2:$B$9956,2,FALSE)</f>
        <v>#N/A</v>
      </c>
      <c r="O7542" s="48"/>
      <c r="P7542" s="48"/>
    </row>
    <row r="7543" spans="1:16">
      <c r="A7543" s="11" t="e">
        <f t="shared" si="117"/>
        <v>#N/A</v>
      </c>
      <c r="B7543" s="11" t="e">
        <f>VLOOKUP(C7543,'Summation Index'!$A$2:$B$9956,2,FALSE)</f>
        <v>#N/A</v>
      </c>
      <c r="O7543" s="48"/>
      <c r="P7543" s="48"/>
    </row>
    <row r="7544" spans="1:16">
      <c r="A7544" s="11" t="e">
        <f t="shared" si="117"/>
        <v>#N/A</v>
      </c>
      <c r="B7544" s="11" t="e">
        <f>VLOOKUP(C7544,'Summation Index'!$A$2:$B$9956,2,FALSE)</f>
        <v>#N/A</v>
      </c>
      <c r="O7544" s="48"/>
      <c r="P7544" s="48"/>
    </row>
    <row r="7545" spans="1:16">
      <c r="A7545" s="11" t="e">
        <f t="shared" si="117"/>
        <v>#N/A</v>
      </c>
      <c r="B7545" s="11" t="e">
        <f>VLOOKUP(C7545,'Summation Index'!$A$2:$B$9956,2,FALSE)</f>
        <v>#N/A</v>
      </c>
      <c r="O7545" s="48"/>
      <c r="P7545" s="48"/>
    </row>
    <row r="7546" spans="1:16">
      <c r="A7546" s="11" t="e">
        <f t="shared" si="117"/>
        <v>#N/A</v>
      </c>
      <c r="B7546" s="11" t="e">
        <f>VLOOKUP(C7546,'Summation Index'!$A$2:$B$9956,2,FALSE)</f>
        <v>#N/A</v>
      </c>
      <c r="O7546" s="48"/>
      <c r="P7546" s="48"/>
    </row>
    <row r="7547" spans="1:16">
      <c r="A7547" s="11" t="e">
        <f t="shared" si="117"/>
        <v>#N/A</v>
      </c>
      <c r="B7547" s="11" t="e">
        <f>VLOOKUP(C7547,'Summation Index'!$A$2:$B$9956,2,FALSE)</f>
        <v>#N/A</v>
      </c>
      <c r="O7547" s="48"/>
      <c r="P7547" s="48"/>
    </row>
    <row r="7548" spans="1:16">
      <c r="A7548" s="11" t="e">
        <f t="shared" si="117"/>
        <v>#N/A</v>
      </c>
      <c r="B7548" s="11" t="e">
        <f>VLOOKUP(C7548,'Summation Index'!$A$2:$B$9956,2,FALSE)</f>
        <v>#N/A</v>
      </c>
      <c r="O7548" s="48"/>
      <c r="P7548" s="48"/>
    </row>
    <row r="7549" spans="1:16">
      <c r="A7549" s="11" t="e">
        <f t="shared" si="117"/>
        <v>#N/A</v>
      </c>
      <c r="B7549" s="11" t="e">
        <f>VLOOKUP(C7549,'Summation Index'!$A$2:$B$9956,2,FALSE)</f>
        <v>#N/A</v>
      </c>
      <c r="O7549" s="48"/>
      <c r="P7549" s="48"/>
    </row>
    <row r="7550" spans="1:16">
      <c r="A7550" s="11" t="e">
        <f t="shared" si="117"/>
        <v>#N/A</v>
      </c>
      <c r="B7550" s="11" t="e">
        <f>VLOOKUP(C7550,'Summation Index'!$A$2:$B$9956,2,FALSE)</f>
        <v>#N/A</v>
      </c>
      <c r="O7550" s="48"/>
      <c r="P7550" s="48"/>
    </row>
    <row r="7551" spans="1:16">
      <c r="G7551" s="390">
        <f>SUM(G495:G506)</f>
        <v>0</v>
      </c>
    </row>
  </sheetData>
  <autoFilter ref="A14:H7551" xr:uid="{00000000-0009-0000-0000-000008000000}"/>
  <phoneticPr fontId="32" type="noConversion"/>
  <pageMargins left="0.7" right="0.7" top="0.75" bottom="0.75" header="0.3" footer="0.3"/>
  <pageSetup orientation="portrait" r:id="rId1"/>
  <headerFooter>
    <oddHeader>&amp;CConfidential per Protective Order</oddHeader>
    <oddFooter>&amp;L&amp;A&amp;R&amp;P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sheetPr>
  <dimension ref="A1:XEG400"/>
  <sheetViews>
    <sheetView showGridLines="0" zoomScale="80" zoomScaleNormal="80" workbookViewId="0">
      <pane xSplit="3" ySplit="21" topLeftCell="W22" activePane="bottomRight" state="frozen"/>
      <selection pane="topRight" activeCell="D1" sqref="D1"/>
      <selection pane="bottomLeft" activeCell="A22" sqref="A22"/>
      <selection pane="bottomRight" activeCell="AH28" sqref="AH28"/>
    </sheetView>
  </sheetViews>
  <sheetFormatPr defaultRowHeight="12.75"/>
  <cols>
    <col min="3" max="3" width="11.7109375" style="7" bestFit="1" customWidth="1"/>
    <col min="4" max="8" width="15.140625" customWidth="1"/>
    <col min="13" max="13" width="11.5703125" bestFit="1" customWidth="1"/>
    <col min="20" max="20" width="8.28515625" customWidth="1"/>
    <col min="38" max="38" width="10.7109375" bestFit="1" customWidth="1"/>
    <col min="45" max="45" width="12.140625" customWidth="1"/>
    <col min="46" max="46" width="14.28515625" customWidth="1"/>
    <col min="47" max="47" width="16.5703125" customWidth="1"/>
    <col min="49" max="49" width="13.7109375" bestFit="1" customWidth="1"/>
  </cols>
  <sheetData>
    <row r="1" spans="1:16361" s="11" customFormat="1">
      <c r="A1" s="11" t="s">
        <v>420</v>
      </c>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row>
    <row r="2" spans="1:16361" s="11" customFormat="1">
      <c r="A2" s="11" t="s">
        <v>421</v>
      </c>
      <c r="B2" s="64"/>
      <c r="L2" s="64"/>
      <c r="AG2" s="64"/>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row>
    <row r="3" spans="1:16361" s="11" customFormat="1">
      <c r="A3" s="11" t="s">
        <v>422</v>
      </c>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row>
    <row r="4" spans="1:16361" s="11" customFormat="1">
      <c r="A4" s="11" t="s">
        <v>423</v>
      </c>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row>
    <row r="5" spans="1:16361" s="11" customFormat="1">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row>
    <row r="6" spans="1:16361" s="11" customFormat="1">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row>
    <row r="7" spans="1:16361" s="11" customFormat="1">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row>
    <row r="8" spans="1:16361" s="11" customFormat="1">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row>
    <row r="9" spans="1:16361" s="11" customFormat="1">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row>
    <row r="10" spans="1:16361" s="11" customFormat="1">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row>
    <row r="11" spans="1:16361" s="11" customFormat="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row>
    <row r="12" spans="1:16361" s="11" customFormat="1">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row>
    <row r="13" spans="1:16361" s="11" customFormat="1">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row>
    <row r="14" spans="1:16361" s="11" customFormat="1">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row>
    <row r="15" spans="1:16361" s="11" customFormat="1">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row>
    <row r="16" spans="1:16361" s="11" customFormat="1">
      <c r="AS16" s="65"/>
      <c r="AT16" s="65"/>
      <c r="AU16" s="65"/>
      <c r="AV16" s="65"/>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row>
    <row r="17" spans="1:16361" s="11" customFormat="1">
      <c r="AS17" s="65"/>
      <c r="AT17" s="65"/>
      <c r="AU17" s="65"/>
      <c r="AV17" s="65"/>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row>
    <row r="18" spans="1:16361" s="11" customFormat="1">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row>
    <row r="19" spans="1:16361" s="11" customFormat="1">
      <c r="D19" s="11" t="s">
        <v>410</v>
      </c>
      <c r="E19" s="11" t="s">
        <v>410</v>
      </c>
      <c r="N19" s="455" t="s">
        <v>409</v>
      </c>
      <c r="O19" s="455"/>
      <c r="P19" s="455"/>
      <c r="Q19" s="455"/>
      <c r="R19" s="455"/>
      <c r="S19" s="455"/>
      <c r="T19" s="455"/>
      <c r="U19" s="455"/>
      <c r="V19" s="455"/>
      <c r="W19" s="455"/>
      <c r="X19" s="455"/>
      <c r="Y19" s="455"/>
      <c r="Z19" s="455"/>
      <c r="AA19" s="455"/>
      <c r="AI19" s="455" t="s">
        <v>409</v>
      </c>
      <c r="AJ19" s="455"/>
      <c r="AK19" s="455"/>
      <c r="AL19" s="455"/>
      <c r="AM19" s="455"/>
      <c r="AN19" s="455"/>
      <c r="AO19" s="455"/>
      <c r="AP19" s="455"/>
      <c r="AQ19" s="455"/>
      <c r="AR19" s="455"/>
      <c r="AS19" s="455"/>
      <c r="AT19" s="455"/>
      <c r="AU19" s="455"/>
      <c r="AV19" s="455"/>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row>
    <row r="20" spans="1:16361">
      <c r="A20" s="55" t="s">
        <v>142</v>
      </c>
      <c r="B20" s="55" t="s">
        <v>143</v>
      </c>
      <c r="C20" s="147" t="s">
        <v>159</v>
      </c>
      <c r="D20" s="146" t="s">
        <v>285</v>
      </c>
      <c r="E20" s="146" t="s">
        <v>180</v>
      </c>
      <c r="K20" s="55" t="s">
        <v>142</v>
      </c>
      <c r="L20" s="55" t="s">
        <v>143</v>
      </c>
      <c r="M20" t="s">
        <v>159</v>
      </c>
      <c r="N20" s="57" t="s">
        <v>260</v>
      </c>
      <c r="O20" s="58" t="s">
        <v>259</v>
      </c>
      <c r="P20" s="58" t="s">
        <v>249</v>
      </c>
      <c r="Q20" s="57" t="s">
        <v>248</v>
      </c>
      <c r="R20" s="57" t="s">
        <v>286</v>
      </c>
      <c r="S20" s="58" t="s">
        <v>15</v>
      </c>
      <c r="T20" s="57" t="s">
        <v>287</v>
      </c>
      <c r="U20" s="57" t="s">
        <v>288</v>
      </c>
      <c r="V20" s="57" t="s">
        <v>230</v>
      </c>
      <c r="W20" s="57" t="s">
        <v>222</v>
      </c>
      <c r="X20" s="57" t="s">
        <v>221</v>
      </c>
      <c r="Y20" s="57" t="s">
        <v>220</v>
      </c>
      <c r="Z20" s="57" t="s">
        <v>219</v>
      </c>
      <c r="AA20" s="57" t="s">
        <v>218</v>
      </c>
      <c r="AB20" s="57" t="s">
        <v>217</v>
      </c>
      <c r="AC20" s="57"/>
      <c r="AE20" s="55" t="s">
        <v>142</v>
      </c>
      <c r="AF20" s="55" t="s">
        <v>143</v>
      </c>
      <c r="AG20" s="57" t="s">
        <v>159</v>
      </c>
      <c r="AH20" s="57" t="s">
        <v>260</v>
      </c>
      <c r="AI20" s="57" t="s">
        <v>259</v>
      </c>
      <c r="AJ20" s="57" t="s">
        <v>249</v>
      </c>
      <c r="AK20" s="57" t="s">
        <v>248</v>
      </c>
      <c r="AL20" s="57" t="s">
        <v>286</v>
      </c>
      <c r="AM20" s="57" t="s">
        <v>15</v>
      </c>
      <c r="AN20" s="57" t="s">
        <v>287</v>
      </c>
      <c r="AO20" s="57" t="s">
        <v>288</v>
      </c>
      <c r="AP20" s="57" t="s">
        <v>230</v>
      </c>
      <c r="AQ20" s="57" t="s">
        <v>222</v>
      </c>
      <c r="AR20" s="57" t="s">
        <v>221</v>
      </c>
      <c r="AS20" s="58" t="s">
        <v>220</v>
      </c>
      <c r="AT20" s="58" t="s">
        <v>219</v>
      </c>
      <c r="AU20" s="57" t="s">
        <v>218</v>
      </c>
      <c r="AV20" s="57" t="s">
        <v>217</v>
      </c>
    </row>
    <row r="21" spans="1:16361">
      <c r="C21" s="147" t="s">
        <v>160</v>
      </c>
      <c r="D21" s="146" t="s">
        <v>161</v>
      </c>
      <c r="E21" s="146" t="s">
        <v>161</v>
      </c>
      <c r="M21" t="s">
        <v>160</v>
      </c>
      <c r="N21" s="57" t="s">
        <v>161</v>
      </c>
      <c r="O21" s="57" t="s">
        <v>161</v>
      </c>
      <c r="P21" s="57" t="s">
        <v>161</v>
      </c>
      <c r="Q21" s="57" t="s">
        <v>161</v>
      </c>
      <c r="R21" s="57" t="s">
        <v>161</v>
      </c>
      <c r="S21" s="57" t="s">
        <v>161</v>
      </c>
      <c r="T21" s="57" t="s">
        <v>161</v>
      </c>
      <c r="U21" s="57" t="s">
        <v>161</v>
      </c>
      <c r="V21" s="57" t="s">
        <v>161</v>
      </c>
      <c r="W21" s="57" t="s">
        <v>161</v>
      </c>
      <c r="X21" s="57" t="s">
        <v>161</v>
      </c>
      <c r="Y21" s="57" t="s">
        <v>161</v>
      </c>
      <c r="Z21" s="57" t="s">
        <v>161</v>
      </c>
      <c r="AA21" s="57" t="s">
        <v>161</v>
      </c>
      <c r="AB21" s="57" t="s">
        <v>161</v>
      </c>
      <c r="AC21" s="57"/>
      <c r="AG21" s="57" t="s">
        <v>160</v>
      </c>
      <c r="AH21" s="57" t="s">
        <v>161</v>
      </c>
      <c r="AI21" s="57" t="s">
        <v>161</v>
      </c>
      <c r="AJ21" s="57" t="s">
        <v>161</v>
      </c>
      <c r="AK21" s="57" t="s">
        <v>161</v>
      </c>
      <c r="AL21" s="57" t="s">
        <v>161</v>
      </c>
      <c r="AM21" s="57" t="s">
        <v>161</v>
      </c>
      <c r="AN21" s="57" t="s">
        <v>161</v>
      </c>
      <c r="AO21" s="57" t="s">
        <v>161</v>
      </c>
      <c r="AP21" s="57" t="s">
        <v>161</v>
      </c>
      <c r="AQ21" s="57" t="s">
        <v>161</v>
      </c>
      <c r="AR21" s="57" t="s">
        <v>161</v>
      </c>
      <c r="AS21" s="57" t="s">
        <v>161</v>
      </c>
      <c r="AT21" s="57" t="s">
        <v>161</v>
      </c>
      <c r="AU21" s="57" t="s">
        <v>161</v>
      </c>
      <c r="AV21" s="57" t="s">
        <v>161</v>
      </c>
    </row>
    <row r="22" spans="1:16361">
      <c r="A22" s="56">
        <f>VALUE(LEFT(C22,4))</f>
        <v>2023</v>
      </c>
      <c r="B22" s="56">
        <f>VALUE(MID(C22,6,2))</f>
        <v>1</v>
      </c>
      <c r="C22" s="147" t="s">
        <v>690</v>
      </c>
      <c r="D22" s="146">
        <v>4.51</v>
      </c>
      <c r="E22" s="146">
        <v>3.14</v>
      </c>
      <c r="K22" s="56">
        <f t="shared" ref="K22:K85" si="0">VALUE(LEFT(M22,4))</f>
        <v>2023</v>
      </c>
      <c r="L22" s="56">
        <f t="shared" ref="L22:L85" si="1">VALUE(MID(M22,6,2))</f>
        <v>1</v>
      </c>
      <c r="M22" t="s">
        <v>690</v>
      </c>
      <c r="N22" s="57">
        <v>0</v>
      </c>
      <c r="O22" s="57">
        <v>0</v>
      </c>
      <c r="P22" s="57">
        <v>0</v>
      </c>
      <c r="Q22" s="57">
        <v>0</v>
      </c>
      <c r="R22" s="57">
        <v>0</v>
      </c>
      <c r="S22" s="57">
        <v>0</v>
      </c>
      <c r="T22" s="57">
        <v>0</v>
      </c>
      <c r="U22" s="57">
        <v>0</v>
      </c>
      <c r="V22" s="57">
        <v>0</v>
      </c>
      <c r="W22" s="57">
        <v>0</v>
      </c>
      <c r="X22" s="57">
        <v>0</v>
      </c>
      <c r="Y22" s="57">
        <v>0</v>
      </c>
      <c r="Z22" s="57">
        <v>0</v>
      </c>
      <c r="AA22" s="57">
        <v>0</v>
      </c>
      <c r="AB22" s="57">
        <v>0</v>
      </c>
      <c r="AC22" s="57"/>
      <c r="AE22" s="56">
        <f t="shared" ref="AE22:AE85" si="2">VALUE(LEFT(AG22,4))</f>
        <v>2023</v>
      </c>
      <c r="AF22" s="56">
        <f t="shared" ref="AF22:AF85" si="3">VALUE(MID(AG22,6,2))</f>
        <v>1</v>
      </c>
      <c r="AG22" s="57" t="s">
        <v>690</v>
      </c>
      <c r="AH22" s="57">
        <v>0</v>
      </c>
      <c r="AI22" s="57">
        <v>0</v>
      </c>
      <c r="AJ22" s="57">
        <v>0</v>
      </c>
      <c r="AK22" s="57">
        <v>0</v>
      </c>
      <c r="AL22" s="57">
        <v>0</v>
      </c>
      <c r="AM22" s="57">
        <v>0</v>
      </c>
      <c r="AN22" s="57">
        <v>0</v>
      </c>
      <c r="AO22" s="57">
        <v>0</v>
      </c>
      <c r="AP22" s="57">
        <v>0</v>
      </c>
      <c r="AQ22" s="57">
        <v>0</v>
      </c>
      <c r="AR22" s="57">
        <v>0</v>
      </c>
      <c r="AS22" s="57">
        <v>0</v>
      </c>
      <c r="AT22" s="57">
        <v>0</v>
      </c>
      <c r="AU22" s="57">
        <v>0</v>
      </c>
      <c r="AV22" s="57">
        <v>0</v>
      </c>
    </row>
    <row r="23" spans="1:16361">
      <c r="A23" s="56">
        <f t="shared" ref="A23:A86" si="4">VALUE(LEFT(C23,4))</f>
        <v>2023</v>
      </c>
      <c r="B23" s="56">
        <f t="shared" ref="B23:B86" si="5">VALUE(MID(C23,6,2))</f>
        <v>1</v>
      </c>
      <c r="C23" s="147" t="s">
        <v>691</v>
      </c>
      <c r="D23" s="146">
        <v>4.51</v>
      </c>
      <c r="E23" s="146">
        <v>3.14</v>
      </c>
      <c r="K23" s="56">
        <f t="shared" si="0"/>
        <v>2023</v>
      </c>
      <c r="L23" s="56">
        <f t="shared" si="1"/>
        <v>1</v>
      </c>
      <c r="M23" t="s">
        <v>691</v>
      </c>
      <c r="N23" s="57">
        <v>0</v>
      </c>
      <c r="O23" s="57">
        <v>0</v>
      </c>
      <c r="P23" s="57">
        <v>0</v>
      </c>
      <c r="Q23" s="57">
        <v>0</v>
      </c>
      <c r="R23" s="57">
        <v>1230.645</v>
      </c>
      <c r="S23" s="57">
        <v>29282.57</v>
      </c>
      <c r="T23" s="57">
        <v>0</v>
      </c>
      <c r="U23" s="57">
        <v>1110.626</v>
      </c>
      <c r="V23" s="57">
        <v>41620.120000000003</v>
      </c>
      <c r="W23" s="57">
        <v>139.4254</v>
      </c>
      <c r="X23" s="57">
        <v>139.4254</v>
      </c>
      <c r="Y23" s="57">
        <v>139.4254</v>
      </c>
      <c r="Z23" s="57">
        <v>139.4254</v>
      </c>
      <c r="AA23" s="57">
        <v>139.4254</v>
      </c>
      <c r="AB23" s="57">
        <v>139.4254</v>
      </c>
      <c r="AC23" s="57"/>
      <c r="AE23" s="56">
        <f t="shared" si="2"/>
        <v>2023</v>
      </c>
      <c r="AF23" s="56">
        <f t="shared" si="3"/>
        <v>1</v>
      </c>
      <c r="AG23" s="57" t="s">
        <v>691</v>
      </c>
      <c r="AH23" s="57">
        <v>0</v>
      </c>
      <c r="AI23" s="57">
        <v>0</v>
      </c>
      <c r="AJ23" s="57">
        <v>0</v>
      </c>
      <c r="AK23" s="57">
        <v>0</v>
      </c>
      <c r="AL23" s="57">
        <v>0</v>
      </c>
      <c r="AM23" s="57">
        <v>1574.8</v>
      </c>
      <c r="AN23" s="57">
        <v>0</v>
      </c>
      <c r="AO23" s="57">
        <v>0</v>
      </c>
      <c r="AP23" s="57">
        <v>1846.856</v>
      </c>
      <c r="AQ23" s="57">
        <v>0</v>
      </c>
      <c r="AR23" s="57">
        <v>0</v>
      </c>
      <c r="AS23" s="57">
        <v>0</v>
      </c>
      <c r="AT23" s="57">
        <v>0</v>
      </c>
      <c r="AU23" s="57">
        <v>0</v>
      </c>
      <c r="AV23" s="57">
        <v>0</v>
      </c>
    </row>
    <row r="24" spans="1:16361">
      <c r="A24" s="56">
        <f t="shared" si="4"/>
        <v>2023</v>
      </c>
      <c r="B24" s="56">
        <f t="shared" si="5"/>
        <v>1</v>
      </c>
      <c r="C24" s="147" t="s">
        <v>692</v>
      </c>
      <c r="D24" s="146">
        <v>4.03</v>
      </c>
      <c r="E24" s="146">
        <v>2.8</v>
      </c>
      <c r="K24" s="56">
        <f t="shared" si="0"/>
        <v>2023</v>
      </c>
      <c r="L24" s="56">
        <f t="shared" si="1"/>
        <v>1</v>
      </c>
      <c r="M24" t="s">
        <v>692</v>
      </c>
      <c r="N24" s="57">
        <v>0</v>
      </c>
      <c r="O24" s="57">
        <v>0</v>
      </c>
      <c r="P24" s="57">
        <v>0</v>
      </c>
      <c r="Q24" s="57">
        <v>0</v>
      </c>
      <c r="R24" s="57">
        <v>2666.3969999999999</v>
      </c>
      <c r="S24" s="57">
        <v>31021.27</v>
      </c>
      <c r="T24" s="57">
        <v>0</v>
      </c>
      <c r="U24" s="57">
        <v>1974.4469999999999</v>
      </c>
      <c r="V24" s="57">
        <v>44979.62</v>
      </c>
      <c r="W24" s="57">
        <v>209.13810000000001</v>
      </c>
      <c r="X24" s="57">
        <v>209.13810000000001</v>
      </c>
      <c r="Y24" s="57">
        <v>209.13810000000001</v>
      </c>
      <c r="Z24" s="57">
        <v>209.13810000000001</v>
      </c>
      <c r="AA24" s="57">
        <v>209.13810000000001</v>
      </c>
      <c r="AB24" s="57">
        <v>209.13810000000001</v>
      </c>
      <c r="AC24" s="57"/>
      <c r="AE24" s="56">
        <f t="shared" si="2"/>
        <v>2023</v>
      </c>
      <c r="AF24" s="56">
        <f t="shared" si="3"/>
        <v>1</v>
      </c>
      <c r="AG24" s="57" t="s">
        <v>692</v>
      </c>
      <c r="AH24" s="57">
        <v>0</v>
      </c>
      <c r="AI24" s="57">
        <v>0</v>
      </c>
      <c r="AJ24" s="57">
        <v>0</v>
      </c>
      <c r="AK24" s="57">
        <v>0</v>
      </c>
      <c r="AL24" s="57">
        <v>0</v>
      </c>
      <c r="AM24" s="57">
        <v>1568.6</v>
      </c>
      <c r="AN24" s="57">
        <v>0</v>
      </c>
      <c r="AO24" s="57">
        <v>0</v>
      </c>
      <c r="AP24" s="57">
        <v>0</v>
      </c>
      <c r="AQ24" s="57">
        <v>0</v>
      </c>
      <c r="AR24" s="57">
        <v>0</v>
      </c>
      <c r="AS24" s="57">
        <v>0</v>
      </c>
      <c r="AT24" s="57">
        <v>0</v>
      </c>
      <c r="AU24" s="57">
        <v>0</v>
      </c>
      <c r="AV24" s="57">
        <v>0</v>
      </c>
    </row>
    <row r="25" spans="1:16361">
      <c r="A25" s="56">
        <f t="shared" si="4"/>
        <v>2023</v>
      </c>
      <c r="B25" s="56">
        <f t="shared" si="5"/>
        <v>1</v>
      </c>
      <c r="C25" s="147" t="s">
        <v>693</v>
      </c>
      <c r="D25" s="146">
        <v>4</v>
      </c>
      <c r="E25" s="146">
        <v>2.78</v>
      </c>
      <c r="K25" s="56">
        <f t="shared" si="0"/>
        <v>2023</v>
      </c>
      <c r="L25" s="56">
        <f t="shared" si="1"/>
        <v>1</v>
      </c>
      <c r="M25" t="s">
        <v>693</v>
      </c>
      <c r="N25" s="57">
        <v>0</v>
      </c>
      <c r="O25" s="57">
        <v>0</v>
      </c>
      <c r="P25" s="57">
        <v>0</v>
      </c>
      <c r="Q25" s="57">
        <v>0</v>
      </c>
      <c r="R25" s="57">
        <v>2666.3969999999999</v>
      </c>
      <c r="S25" s="57">
        <v>41961.18</v>
      </c>
      <c r="T25" s="57">
        <v>0</v>
      </c>
      <c r="U25" s="57">
        <v>1974.4469999999999</v>
      </c>
      <c r="V25" s="57">
        <v>47148.61</v>
      </c>
      <c r="W25" s="57">
        <v>557.70169999999996</v>
      </c>
      <c r="X25" s="57">
        <v>557.70169999999996</v>
      </c>
      <c r="Y25" s="57">
        <v>557.70169999999996</v>
      </c>
      <c r="Z25" s="57">
        <v>557.70169999999996</v>
      </c>
      <c r="AA25" s="57">
        <v>557.70169999999996</v>
      </c>
      <c r="AB25" s="57">
        <v>557.70169999999996</v>
      </c>
      <c r="AC25" s="57"/>
      <c r="AE25" s="56">
        <f t="shared" si="2"/>
        <v>2023</v>
      </c>
      <c r="AF25" s="56">
        <f t="shared" si="3"/>
        <v>1</v>
      </c>
      <c r="AG25" s="57" t="s">
        <v>693</v>
      </c>
      <c r="AH25" s="57">
        <v>0</v>
      </c>
      <c r="AI25" s="57">
        <v>0</v>
      </c>
      <c r="AJ25" s="57">
        <v>0</v>
      </c>
      <c r="AK25" s="57">
        <v>0</v>
      </c>
      <c r="AL25" s="57">
        <v>0</v>
      </c>
      <c r="AM25" s="57">
        <v>0</v>
      </c>
      <c r="AN25" s="57">
        <v>0</v>
      </c>
      <c r="AO25" s="57">
        <v>0</v>
      </c>
      <c r="AP25" s="57">
        <v>0</v>
      </c>
      <c r="AQ25" s="57">
        <v>0</v>
      </c>
      <c r="AR25" s="57">
        <v>0</v>
      </c>
      <c r="AS25" s="57">
        <v>0</v>
      </c>
      <c r="AT25" s="57">
        <v>0</v>
      </c>
      <c r="AU25" s="57">
        <v>0</v>
      </c>
      <c r="AV25" s="57">
        <v>0</v>
      </c>
    </row>
    <row r="26" spans="1:16361">
      <c r="A26" s="56">
        <f t="shared" si="4"/>
        <v>2023</v>
      </c>
      <c r="B26" s="56">
        <f t="shared" si="5"/>
        <v>1</v>
      </c>
      <c r="C26" s="147" t="s">
        <v>694</v>
      </c>
      <c r="D26" s="146">
        <v>4.1500000000000004</v>
      </c>
      <c r="E26" s="146">
        <v>2.89</v>
      </c>
      <c r="K26" s="56">
        <f t="shared" si="0"/>
        <v>2023</v>
      </c>
      <c r="L26" s="56">
        <f t="shared" si="1"/>
        <v>1</v>
      </c>
      <c r="M26" t="s">
        <v>694</v>
      </c>
      <c r="N26" s="57">
        <v>13616.28</v>
      </c>
      <c r="O26" s="57">
        <v>13615.14</v>
      </c>
      <c r="P26" s="57">
        <v>0</v>
      </c>
      <c r="Q26" s="57">
        <v>0</v>
      </c>
      <c r="R26" s="57">
        <v>1640.86</v>
      </c>
      <c r="S26" s="57">
        <v>41961.18</v>
      </c>
      <c r="T26" s="57">
        <v>0</v>
      </c>
      <c r="U26" s="57">
        <v>1974.4469999999999</v>
      </c>
      <c r="V26" s="57">
        <v>47148.61</v>
      </c>
      <c r="W26" s="57">
        <v>697.12710000000004</v>
      </c>
      <c r="X26" s="57">
        <v>697.12710000000004</v>
      </c>
      <c r="Y26" s="57">
        <v>697.12710000000004</v>
      </c>
      <c r="Z26" s="57">
        <v>697.12710000000004</v>
      </c>
      <c r="AA26" s="57">
        <v>697.12710000000004</v>
      </c>
      <c r="AB26" s="57">
        <v>697.12710000000004</v>
      </c>
      <c r="AC26" s="57"/>
      <c r="AE26" s="56">
        <f t="shared" si="2"/>
        <v>2023</v>
      </c>
      <c r="AF26" s="56">
        <f t="shared" si="3"/>
        <v>1</v>
      </c>
      <c r="AG26" s="57" t="s">
        <v>694</v>
      </c>
      <c r="AH26" s="57">
        <v>131.328</v>
      </c>
      <c r="AI26" s="57">
        <v>131.328</v>
      </c>
      <c r="AJ26" s="57">
        <v>0</v>
      </c>
      <c r="AK26" s="57">
        <v>0</v>
      </c>
      <c r="AL26" s="57">
        <v>0</v>
      </c>
      <c r="AM26" s="57">
        <v>0</v>
      </c>
      <c r="AN26" s="57">
        <v>0</v>
      </c>
      <c r="AO26" s="57">
        <v>0</v>
      </c>
      <c r="AP26" s="57">
        <v>0</v>
      </c>
      <c r="AQ26" s="57">
        <v>0</v>
      </c>
      <c r="AR26" s="57">
        <v>0</v>
      </c>
      <c r="AS26" s="57">
        <v>0</v>
      </c>
      <c r="AT26" s="57">
        <v>0</v>
      </c>
      <c r="AU26" s="57">
        <v>0</v>
      </c>
      <c r="AV26" s="57">
        <v>0</v>
      </c>
    </row>
    <row r="27" spans="1:16361">
      <c r="A27" s="56">
        <f t="shared" si="4"/>
        <v>2023</v>
      </c>
      <c r="B27" s="56">
        <f t="shared" si="5"/>
        <v>1</v>
      </c>
      <c r="C27" s="147" t="s">
        <v>695</v>
      </c>
      <c r="D27" s="146">
        <v>4.26</v>
      </c>
      <c r="E27" s="146">
        <v>2.96</v>
      </c>
      <c r="K27" s="56">
        <f t="shared" si="0"/>
        <v>2023</v>
      </c>
      <c r="L27" s="56">
        <f t="shared" si="1"/>
        <v>1</v>
      </c>
      <c r="M27" t="s">
        <v>695</v>
      </c>
      <c r="N27" s="57">
        <v>0</v>
      </c>
      <c r="O27" s="57">
        <v>0</v>
      </c>
      <c r="P27" s="57">
        <v>0</v>
      </c>
      <c r="Q27" s="57">
        <v>0</v>
      </c>
      <c r="R27" s="57">
        <v>615.32240000000002</v>
      </c>
      <c r="S27" s="57">
        <v>41961.18</v>
      </c>
      <c r="T27" s="57">
        <v>0</v>
      </c>
      <c r="U27" s="57">
        <v>1851.0440000000001</v>
      </c>
      <c r="V27" s="57">
        <v>47148.61</v>
      </c>
      <c r="W27" s="57">
        <v>592.55799999999999</v>
      </c>
      <c r="X27" s="57">
        <v>592.55799999999999</v>
      </c>
      <c r="Y27" s="57">
        <v>592.55799999999999</v>
      </c>
      <c r="Z27" s="57">
        <v>592.55799999999999</v>
      </c>
      <c r="AA27" s="57">
        <v>592.55799999999999</v>
      </c>
      <c r="AB27" s="57">
        <v>592.55799999999999</v>
      </c>
      <c r="AC27" s="57"/>
      <c r="AE27" s="56">
        <f t="shared" si="2"/>
        <v>2023</v>
      </c>
      <c r="AF27" s="56">
        <f t="shared" si="3"/>
        <v>1</v>
      </c>
      <c r="AG27" s="57" t="s">
        <v>695</v>
      </c>
      <c r="AH27" s="57">
        <v>0</v>
      </c>
      <c r="AI27" s="57">
        <v>0</v>
      </c>
      <c r="AJ27" s="57">
        <v>0</v>
      </c>
      <c r="AK27" s="57">
        <v>0</v>
      </c>
      <c r="AL27" s="57">
        <v>0</v>
      </c>
      <c r="AM27" s="57">
        <v>0</v>
      </c>
      <c r="AN27" s="57">
        <v>0</v>
      </c>
      <c r="AO27" s="57">
        <v>0</v>
      </c>
      <c r="AP27" s="57">
        <v>0</v>
      </c>
      <c r="AQ27" s="57">
        <v>0</v>
      </c>
      <c r="AR27" s="57">
        <v>0</v>
      </c>
      <c r="AS27" s="57">
        <v>0</v>
      </c>
      <c r="AT27" s="57">
        <v>0</v>
      </c>
      <c r="AU27" s="57">
        <v>0</v>
      </c>
      <c r="AV27" s="57">
        <v>0</v>
      </c>
    </row>
    <row r="28" spans="1:16361">
      <c r="A28" s="56">
        <f t="shared" si="4"/>
        <v>2023</v>
      </c>
      <c r="B28" s="56">
        <f t="shared" si="5"/>
        <v>1</v>
      </c>
      <c r="C28" s="147" t="s">
        <v>696</v>
      </c>
      <c r="D28" s="146">
        <v>4.2300000000000004</v>
      </c>
      <c r="E28" s="146">
        <v>2.94</v>
      </c>
      <c r="K28" s="56">
        <f t="shared" si="0"/>
        <v>2023</v>
      </c>
      <c r="L28" s="56">
        <f t="shared" si="1"/>
        <v>1</v>
      </c>
      <c r="M28" t="s">
        <v>696</v>
      </c>
      <c r="N28" s="57">
        <v>5446.5119999999997</v>
      </c>
      <c r="O28" s="57">
        <v>6353.73</v>
      </c>
      <c r="P28" s="57">
        <v>0</v>
      </c>
      <c r="Q28" s="57">
        <v>0</v>
      </c>
      <c r="R28" s="57">
        <v>0</v>
      </c>
      <c r="S28" s="57">
        <v>41961.18</v>
      </c>
      <c r="T28" s="57">
        <v>0</v>
      </c>
      <c r="U28" s="57">
        <v>1604.2380000000001</v>
      </c>
      <c r="V28" s="57">
        <v>47148.61</v>
      </c>
      <c r="W28" s="57">
        <v>557.70169999999996</v>
      </c>
      <c r="X28" s="57">
        <v>557.70169999999996</v>
      </c>
      <c r="Y28" s="57">
        <v>557.70169999999996</v>
      </c>
      <c r="Z28" s="57">
        <v>592.55799999999999</v>
      </c>
      <c r="AA28" s="57">
        <v>557.70169999999996</v>
      </c>
      <c r="AB28" s="57">
        <v>592.55799999999999</v>
      </c>
      <c r="AC28" s="57"/>
      <c r="AE28" s="56">
        <f t="shared" si="2"/>
        <v>2023</v>
      </c>
      <c r="AF28" s="56">
        <f t="shared" si="3"/>
        <v>1</v>
      </c>
      <c r="AG28" s="57" t="s">
        <v>696</v>
      </c>
      <c r="AH28" s="57">
        <v>131.328</v>
      </c>
      <c r="AI28" s="57">
        <v>131.328</v>
      </c>
      <c r="AJ28" s="57">
        <v>0</v>
      </c>
      <c r="AK28" s="57">
        <v>0</v>
      </c>
      <c r="AL28" s="57">
        <v>0</v>
      </c>
      <c r="AM28" s="57">
        <v>0</v>
      </c>
      <c r="AN28" s="57">
        <v>0</v>
      </c>
      <c r="AO28" s="57">
        <v>0</v>
      </c>
      <c r="AP28" s="57">
        <v>0</v>
      </c>
      <c r="AQ28" s="57">
        <v>0</v>
      </c>
      <c r="AR28" s="57">
        <v>0</v>
      </c>
      <c r="AS28" s="57">
        <v>0</v>
      </c>
      <c r="AT28" s="57">
        <v>0</v>
      </c>
      <c r="AU28" s="57">
        <v>0</v>
      </c>
      <c r="AV28" s="57">
        <v>0</v>
      </c>
    </row>
    <row r="29" spans="1:16361">
      <c r="A29" s="56">
        <f t="shared" si="4"/>
        <v>2023</v>
      </c>
      <c r="B29" s="56">
        <f t="shared" si="5"/>
        <v>1</v>
      </c>
      <c r="C29" s="147" t="s">
        <v>697</v>
      </c>
      <c r="D29" s="146">
        <v>4.2300000000000004</v>
      </c>
      <c r="E29" s="146">
        <v>2.94</v>
      </c>
      <c r="K29" s="56">
        <f t="shared" si="0"/>
        <v>2023</v>
      </c>
      <c r="L29" s="56">
        <f t="shared" si="1"/>
        <v>1</v>
      </c>
      <c r="M29" t="s">
        <v>697</v>
      </c>
      <c r="N29" s="57">
        <v>18756.21</v>
      </c>
      <c r="O29" s="57">
        <v>18754.63</v>
      </c>
      <c r="P29" s="57">
        <v>0</v>
      </c>
      <c r="Q29" s="57">
        <v>0</v>
      </c>
      <c r="R29" s="57">
        <v>410.21499999999997</v>
      </c>
      <c r="S29" s="57">
        <v>41961.18</v>
      </c>
      <c r="T29" s="57">
        <v>1403.2840000000001</v>
      </c>
      <c r="U29" s="57">
        <v>1727.6410000000001</v>
      </c>
      <c r="V29" s="57">
        <v>47148.61</v>
      </c>
      <c r="W29" s="57">
        <v>766.83979999999997</v>
      </c>
      <c r="X29" s="57">
        <v>766.83979999999997</v>
      </c>
      <c r="Y29" s="57">
        <v>766.83979999999997</v>
      </c>
      <c r="Z29" s="57">
        <v>766.83979999999997</v>
      </c>
      <c r="AA29" s="57">
        <v>766.83979999999997</v>
      </c>
      <c r="AB29" s="57">
        <v>766.83979999999997</v>
      </c>
      <c r="AC29" s="57"/>
      <c r="AE29" s="56">
        <f t="shared" si="2"/>
        <v>2023</v>
      </c>
      <c r="AF29" s="56">
        <f t="shared" si="3"/>
        <v>1</v>
      </c>
      <c r="AG29" s="57" t="s">
        <v>697</v>
      </c>
      <c r="AH29" s="57">
        <v>132.06399999999999</v>
      </c>
      <c r="AI29" s="57">
        <v>132.06399999999999</v>
      </c>
      <c r="AJ29" s="57">
        <v>0</v>
      </c>
      <c r="AK29" s="57">
        <v>0</v>
      </c>
      <c r="AL29" s="57">
        <v>0</v>
      </c>
      <c r="AM29" s="57">
        <v>0</v>
      </c>
      <c r="AN29" s="57">
        <v>0</v>
      </c>
      <c r="AO29" s="57">
        <v>0</v>
      </c>
      <c r="AP29" s="57">
        <v>0</v>
      </c>
      <c r="AQ29" s="57">
        <v>0</v>
      </c>
      <c r="AR29" s="57">
        <v>0</v>
      </c>
      <c r="AS29" s="57">
        <v>0</v>
      </c>
      <c r="AT29" s="57">
        <v>0</v>
      </c>
      <c r="AU29" s="57">
        <v>0</v>
      </c>
      <c r="AV29" s="57">
        <v>0</v>
      </c>
    </row>
    <row r="30" spans="1:16361">
      <c r="A30" s="56">
        <f t="shared" si="4"/>
        <v>2023</v>
      </c>
      <c r="B30" s="56">
        <f t="shared" si="5"/>
        <v>1</v>
      </c>
      <c r="C30" s="147" t="s">
        <v>698</v>
      </c>
      <c r="D30" s="146">
        <v>4.2300000000000004</v>
      </c>
      <c r="E30" s="146">
        <v>2.94</v>
      </c>
      <c r="K30" s="56">
        <f t="shared" si="0"/>
        <v>2023</v>
      </c>
      <c r="L30" s="56">
        <f t="shared" si="1"/>
        <v>1</v>
      </c>
      <c r="M30" t="s">
        <v>698</v>
      </c>
      <c r="N30" s="57">
        <v>12094.44</v>
      </c>
      <c r="O30" s="57">
        <v>12093.42</v>
      </c>
      <c r="P30" s="57">
        <v>0</v>
      </c>
      <c r="Q30" s="57">
        <v>0</v>
      </c>
      <c r="R30" s="57">
        <v>2461.29</v>
      </c>
      <c r="S30" s="57">
        <v>41961.18</v>
      </c>
      <c r="T30" s="57">
        <v>389.80119999999999</v>
      </c>
      <c r="U30" s="57">
        <v>2098.4189999999999</v>
      </c>
      <c r="V30" s="57">
        <v>47148.61</v>
      </c>
      <c r="W30" s="57">
        <v>766.83979999999997</v>
      </c>
      <c r="X30" s="57">
        <v>766.83979999999997</v>
      </c>
      <c r="Y30" s="57">
        <v>766.83979999999997</v>
      </c>
      <c r="Z30" s="57">
        <v>766.83979999999997</v>
      </c>
      <c r="AA30" s="57">
        <v>766.83979999999997</v>
      </c>
      <c r="AB30" s="57">
        <v>766.83979999999997</v>
      </c>
      <c r="AC30" s="57"/>
      <c r="AE30" s="56">
        <f t="shared" si="2"/>
        <v>2023</v>
      </c>
      <c r="AF30" s="56">
        <f t="shared" si="3"/>
        <v>1</v>
      </c>
      <c r="AG30" s="57" t="s">
        <v>698</v>
      </c>
      <c r="AH30" s="57">
        <v>0</v>
      </c>
      <c r="AI30" s="57">
        <v>0</v>
      </c>
      <c r="AJ30" s="57">
        <v>0</v>
      </c>
      <c r="AK30" s="57">
        <v>0</v>
      </c>
      <c r="AL30" s="57">
        <v>0</v>
      </c>
      <c r="AM30" s="57">
        <v>0</v>
      </c>
      <c r="AN30" s="57">
        <v>0</v>
      </c>
      <c r="AO30" s="57">
        <v>0</v>
      </c>
      <c r="AP30" s="57">
        <v>0</v>
      </c>
      <c r="AQ30" s="57">
        <v>0</v>
      </c>
      <c r="AR30" s="57">
        <v>0</v>
      </c>
      <c r="AS30" s="57">
        <v>0</v>
      </c>
      <c r="AT30" s="57">
        <v>0</v>
      </c>
      <c r="AU30" s="57">
        <v>0</v>
      </c>
      <c r="AV30" s="57">
        <v>0</v>
      </c>
    </row>
    <row r="31" spans="1:16361">
      <c r="A31" s="56">
        <f t="shared" si="4"/>
        <v>2023</v>
      </c>
      <c r="B31" s="56">
        <f t="shared" si="5"/>
        <v>1</v>
      </c>
      <c r="C31" s="147" t="s">
        <v>699</v>
      </c>
      <c r="D31" s="146">
        <v>4.0599999999999996</v>
      </c>
      <c r="E31" s="146">
        <v>2.83</v>
      </c>
      <c r="K31" s="56">
        <f t="shared" si="0"/>
        <v>2023</v>
      </c>
      <c r="L31" s="56">
        <f t="shared" si="1"/>
        <v>1</v>
      </c>
      <c r="M31" t="s">
        <v>699</v>
      </c>
      <c r="N31" s="57">
        <v>13718.19</v>
      </c>
      <c r="O31" s="57">
        <v>13717.04</v>
      </c>
      <c r="P31" s="57">
        <v>0</v>
      </c>
      <c r="Q31" s="57">
        <v>0</v>
      </c>
      <c r="R31" s="57">
        <v>2871.5050000000001</v>
      </c>
      <c r="S31" s="57">
        <v>41961.18</v>
      </c>
      <c r="T31" s="57">
        <v>311.84089999999998</v>
      </c>
      <c r="U31" s="57">
        <v>1851.0440000000001</v>
      </c>
      <c r="V31" s="57">
        <v>47148.61</v>
      </c>
      <c r="W31" s="57">
        <v>627.4144</v>
      </c>
      <c r="X31" s="57">
        <v>627.4144</v>
      </c>
      <c r="Y31" s="57">
        <v>627.4144</v>
      </c>
      <c r="Z31" s="57">
        <v>627.4144</v>
      </c>
      <c r="AA31" s="57">
        <v>627.4144</v>
      </c>
      <c r="AB31" s="57">
        <v>627.4144</v>
      </c>
      <c r="AC31" s="57"/>
      <c r="AE31" s="56">
        <f t="shared" si="2"/>
        <v>2023</v>
      </c>
      <c r="AF31" s="56">
        <f t="shared" si="3"/>
        <v>1</v>
      </c>
      <c r="AG31" s="57" t="s">
        <v>699</v>
      </c>
      <c r="AH31" s="57">
        <v>132.06399999999999</v>
      </c>
      <c r="AI31" s="57">
        <v>132.06399999999999</v>
      </c>
      <c r="AJ31" s="57">
        <v>0</v>
      </c>
      <c r="AK31" s="57">
        <v>0</v>
      </c>
      <c r="AL31" s="57">
        <v>0</v>
      </c>
      <c r="AM31" s="57">
        <v>0</v>
      </c>
      <c r="AN31" s="57">
        <v>0</v>
      </c>
      <c r="AO31" s="57">
        <v>0</v>
      </c>
      <c r="AP31" s="57">
        <v>0</v>
      </c>
      <c r="AQ31" s="57">
        <v>0</v>
      </c>
      <c r="AR31" s="57">
        <v>0</v>
      </c>
      <c r="AS31" s="57">
        <v>0</v>
      </c>
      <c r="AT31" s="57">
        <v>0</v>
      </c>
      <c r="AU31" s="57">
        <v>0</v>
      </c>
      <c r="AV31" s="57">
        <v>0</v>
      </c>
    </row>
    <row r="32" spans="1:16361">
      <c r="A32" s="56">
        <f t="shared" si="4"/>
        <v>2023</v>
      </c>
      <c r="B32" s="56">
        <f t="shared" si="5"/>
        <v>1</v>
      </c>
      <c r="C32" s="147" t="s">
        <v>700</v>
      </c>
      <c r="D32" s="146">
        <v>4.26</v>
      </c>
      <c r="E32" s="146">
        <v>2.96</v>
      </c>
      <c r="K32" s="56">
        <f t="shared" si="0"/>
        <v>2023</v>
      </c>
      <c r="L32" s="56">
        <f t="shared" si="1"/>
        <v>1</v>
      </c>
      <c r="M32" t="s">
        <v>700</v>
      </c>
      <c r="N32" s="57">
        <v>0</v>
      </c>
      <c r="O32" s="57">
        <v>0</v>
      </c>
      <c r="P32" s="57">
        <v>0</v>
      </c>
      <c r="Q32" s="57">
        <v>0</v>
      </c>
      <c r="R32" s="57">
        <v>820.42989999999998</v>
      </c>
      <c r="S32" s="57">
        <v>36229.9</v>
      </c>
      <c r="T32" s="57">
        <v>0</v>
      </c>
      <c r="U32" s="57">
        <v>740.98689999999999</v>
      </c>
      <c r="V32" s="57">
        <v>36557.42</v>
      </c>
      <c r="W32" s="57">
        <v>139.4254</v>
      </c>
      <c r="X32" s="57">
        <v>139.4254</v>
      </c>
      <c r="Y32" s="57">
        <v>139.4254</v>
      </c>
      <c r="Z32" s="57">
        <v>139.4254</v>
      </c>
      <c r="AA32" s="57">
        <v>139.4254</v>
      </c>
      <c r="AB32" s="57">
        <v>139.4254</v>
      </c>
      <c r="AC32" s="57"/>
      <c r="AE32" s="56">
        <f t="shared" si="2"/>
        <v>2023</v>
      </c>
      <c r="AF32" s="56">
        <f t="shared" si="3"/>
        <v>1</v>
      </c>
      <c r="AG32" s="57" t="s">
        <v>700</v>
      </c>
      <c r="AH32" s="57">
        <v>0</v>
      </c>
      <c r="AI32" s="57">
        <v>0</v>
      </c>
      <c r="AJ32" s="57">
        <v>0</v>
      </c>
      <c r="AK32" s="57">
        <v>0</v>
      </c>
      <c r="AL32" s="57">
        <v>0</v>
      </c>
      <c r="AM32" s="57">
        <v>0</v>
      </c>
      <c r="AN32" s="57">
        <v>0</v>
      </c>
      <c r="AO32" s="57">
        <v>0</v>
      </c>
      <c r="AP32" s="57">
        <v>0</v>
      </c>
      <c r="AQ32" s="57">
        <v>0</v>
      </c>
      <c r="AR32" s="57">
        <v>0</v>
      </c>
      <c r="AS32" s="57">
        <v>0</v>
      </c>
      <c r="AT32" s="57">
        <v>0</v>
      </c>
      <c r="AU32" s="57">
        <v>0</v>
      </c>
      <c r="AV32" s="57">
        <v>0</v>
      </c>
    </row>
    <row r="33" spans="1:48">
      <c r="A33" s="56">
        <f t="shared" si="4"/>
        <v>2023</v>
      </c>
      <c r="B33" s="56">
        <f t="shared" si="5"/>
        <v>1</v>
      </c>
      <c r="C33" s="147" t="s">
        <v>701</v>
      </c>
      <c r="D33" s="146">
        <v>4.1900000000000004</v>
      </c>
      <c r="E33" s="146">
        <v>2.91</v>
      </c>
      <c r="K33" s="56">
        <f t="shared" si="0"/>
        <v>2023</v>
      </c>
      <c r="L33" s="56">
        <f t="shared" si="1"/>
        <v>1</v>
      </c>
      <c r="M33" t="s">
        <v>701</v>
      </c>
      <c r="N33" s="57">
        <v>3631.0079999999998</v>
      </c>
      <c r="O33" s="57">
        <v>4542.1289999999999</v>
      </c>
      <c r="P33" s="57">
        <v>0</v>
      </c>
      <c r="Q33" s="57">
        <v>0</v>
      </c>
      <c r="R33" s="57">
        <v>3076.6120000000001</v>
      </c>
      <c r="S33" s="57">
        <v>41961.18</v>
      </c>
      <c r="T33" s="57">
        <v>0</v>
      </c>
      <c r="U33" s="57">
        <v>2222.3910000000001</v>
      </c>
      <c r="V33" s="57">
        <v>47148.61</v>
      </c>
      <c r="W33" s="57">
        <v>592.55790000000002</v>
      </c>
      <c r="X33" s="57">
        <v>766.83950000000004</v>
      </c>
      <c r="Y33" s="57">
        <v>627.41420000000005</v>
      </c>
      <c r="Z33" s="57">
        <v>766.83950000000004</v>
      </c>
      <c r="AA33" s="57">
        <v>627.41420000000005</v>
      </c>
      <c r="AB33" s="57">
        <v>766.83950000000004</v>
      </c>
      <c r="AC33" s="57"/>
      <c r="AE33" s="56">
        <f t="shared" si="2"/>
        <v>2023</v>
      </c>
      <c r="AF33" s="56">
        <f t="shared" si="3"/>
        <v>1</v>
      </c>
      <c r="AG33" s="57" t="s">
        <v>701</v>
      </c>
      <c r="AH33" s="57">
        <v>131.328</v>
      </c>
      <c r="AI33" s="57">
        <v>132.06399999999999</v>
      </c>
      <c r="AJ33" s="57">
        <v>0</v>
      </c>
      <c r="AK33" s="57">
        <v>0</v>
      </c>
      <c r="AL33" s="57">
        <v>0</v>
      </c>
      <c r="AM33" s="57">
        <v>0</v>
      </c>
      <c r="AN33" s="57">
        <v>0</v>
      </c>
      <c r="AO33" s="57">
        <v>0</v>
      </c>
      <c r="AP33" s="57">
        <v>0</v>
      </c>
      <c r="AQ33" s="57">
        <v>0</v>
      </c>
      <c r="AR33" s="57">
        <v>0</v>
      </c>
      <c r="AS33" s="57">
        <v>0</v>
      </c>
      <c r="AT33" s="57">
        <v>0</v>
      </c>
      <c r="AU33" s="57">
        <v>0</v>
      </c>
      <c r="AV33" s="57">
        <v>0</v>
      </c>
    </row>
    <row r="34" spans="1:48">
      <c r="A34" s="56">
        <f t="shared" si="4"/>
        <v>2023</v>
      </c>
      <c r="B34" s="56">
        <f t="shared" si="5"/>
        <v>1</v>
      </c>
      <c r="C34" s="147" t="s">
        <v>702</v>
      </c>
      <c r="D34" s="146">
        <v>4.07</v>
      </c>
      <c r="E34" s="146">
        <v>2.83</v>
      </c>
      <c r="K34" s="56">
        <f t="shared" si="0"/>
        <v>2023</v>
      </c>
      <c r="L34" s="56">
        <f t="shared" si="1"/>
        <v>1</v>
      </c>
      <c r="M34" t="s">
        <v>702</v>
      </c>
      <c r="N34" s="57">
        <v>3468.3389999999999</v>
      </c>
      <c r="O34" s="57">
        <v>4213.0680000000002</v>
      </c>
      <c r="P34" s="57">
        <v>0</v>
      </c>
      <c r="Q34" s="57">
        <v>0</v>
      </c>
      <c r="R34" s="57">
        <v>2871.5050000000001</v>
      </c>
      <c r="S34" s="57">
        <v>41961.18</v>
      </c>
      <c r="T34" s="57">
        <v>0</v>
      </c>
      <c r="U34" s="57">
        <v>2098.4189999999999</v>
      </c>
      <c r="V34" s="57">
        <v>47148.61</v>
      </c>
      <c r="W34" s="57">
        <v>522.84500000000003</v>
      </c>
      <c r="X34" s="57">
        <v>522.84500000000003</v>
      </c>
      <c r="Y34" s="57">
        <v>522.84500000000003</v>
      </c>
      <c r="Z34" s="57">
        <v>522.84500000000003</v>
      </c>
      <c r="AA34" s="57">
        <v>522.84500000000003</v>
      </c>
      <c r="AB34" s="57">
        <v>522.84500000000003</v>
      </c>
      <c r="AC34" s="57"/>
      <c r="AE34" s="56">
        <f t="shared" si="2"/>
        <v>2023</v>
      </c>
      <c r="AF34" s="56">
        <f t="shared" si="3"/>
        <v>1</v>
      </c>
      <c r="AG34" s="57" t="s">
        <v>702</v>
      </c>
      <c r="AH34" s="57">
        <v>131.328</v>
      </c>
      <c r="AI34" s="57">
        <v>131.328</v>
      </c>
      <c r="AJ34" s="57">
        <v>0</v>
      </c>
      <c r="AK34" s="57">
        <v>0</v>
      </c>
      <c r="AL34" s="57">
        <v>0</v>
      </c>
      <c r="AM34" s="57">
        <v>0</v>
      </c>
      <c r="AN34" s="57">
        <v>0</v>
      </c>
      <c r="AO34" s="57">
        <v>0</v>
      </c>
      <c r="AP34" s="57">
        <v>0</v>
      </c>
      <c r="AQ34" s="57">
        <v>0</v>
      </c>
      <c r="AR34" s="57">
        <v>0</v>
      </c>
      <c r="AS34" s="57">
        <v>0</v>
      </c>
      <c r="AT34" s="57">
        <v>0</v>
      </c>
      <c r="AU34" s="57">
        <v>0</v>
      </c>
      <c r="AV34" s="57">
        <v>0</v>
      </c>
    </row>
    <row r="35" spans="1:48">
      <c r="A35" s="56">
        <f t="shared" si="4"/>
        <v>2023</v>
      </c>
      <c r="B35" s="56">
        <f t="shared" si="5"/>
        <v>1</v>
      </c>
      <c r="C35" s="147" t="s">
        <v>703</v>
      </c>
      <c r="D35" s="146">
        <v>4.1100000000000003</v>
      </c>
      <c r="E35" s="146">
        <v>2.86</v>
      </c>
      <c r="K35" s="56">
        <f t="shared" si="0"/>
        <v>2023</v>
      </c>
      <c r="L35" s="56">
        <f t="shared" si="1"/>
        <v>1</v>
      </c>
      <c r="M35" t="s">
        <v>703</v>
      </c>
      <c r="N35" s="57">
        <v>2980.3319999999999</v>
      </c>
      <c r="O35" s="57">
        <v>3732.3719999999998</v>
      </c>
      <c r="P35" s="57">
        <v>0</v>
      </c>
      <c r="Q35" s="57">
        <v>0</v>
      </c>
      <c r="R35" s="57">
        <v>0</v>
      </c>
      <c r="S35" s="57">
        <v>41961.18</v>
      </c>
      <c r="T35" s="57">
        <v>0</v>
      </c>
      <c r="U35" s="57">
        <v>1851.0440000000001</v>
      </c>
      <c r="V35" s="57">
        <v>47148.61</v>
      </c>
      <c r="W35" s="57">
        <v>592.55790000000002</v>
      </c>
      <c r="X35" s="57">
        <v>592.55790000000002</v>
      </c>
      <c r="Y35" s="57">
        <v>592.55790000000002</v>
      </c>
      <c r="Z35" s="57">
        <v>592.55790000000002</v>
      </c>
      <c r="AA35" s="57">
        <v>592.55790000000002</v>
      </c>
      <c r="AB35" s="57">
        <v>592.55790000000002</v>
      </c>
      <c r="AC35" s="57"/>
      <c r="AE35" s="56">
        <f t="shared" si="2"/>
        <v>2023</v>
      </c>
      <c r="AF35" s="56">
        <f t="shared" si="3"/>
        <v>1</v>
      </c>
      <c r="AG35" s="57" t="s">
        <v>703</v>
      </c>
      <c r="AH35" s="57">
        <v>131.328</v>
      </c>
      <c r="AI35" s="57">
        <v>132.06399999999999</v>
      </c>
      <c r="AJ35" s="57">
        <v>0</v>
      </c>
      <c r="AK35" s="57">
        <v>0</v>
      </c>
      <c r="AL35" s="57">
        <v>0</v>
      </c>
      <c r="AM35" s="57">
        <v>0</v>
      </c>
      <c r="AN35" s="57">
        <v>0</v>
      </c>
      <c r="AO35" s="57">
        <v>0</v>
      </c>
      <c r="AP35" s="57">
        <v>0</v>
      </c>
      <c r="AQ35" s="57">
        <v>0</v>
      </c>
      <c r="AR35" s="57">
        <v>0</v>
      </c>
      <c r="AS35" s="57">
        <v>0</v>
      </c>
      <c r="AT35" s="57">
        <v>0</v>
      </c>
      <c r="AU35" s="57">
        <v>0</v>
      </c>
      <c r="AV35" s="57">
        <v>0</v>
      </c>
    </row>
    <row r="36" spans="1:48">
      <c r="A36" s="56">
        <f t="shared" si="4"/>
        <v>2023</v>
      </c>
      <c r="B36" s="56">
        <f t="shared" si="5"/>
        <v>1</v>
      </c>
      <c r="C36" s="147" t="s">
        <v>704</v>
      </c>
      <c r="D36" s="146">
        <v>4.1100000000000003</v>
      </c>
      <c r="E36" s="146">
        <v>2.86</v>
      </c>
      <c r="K36" s="56">
        <f t="shared" si="0"/>
        <v>2023</v>
      </c>
      <c r="L36" s="56">
        <f t="shared" si="1"/>
        <v>1</v>
      </c>
      <c r="M36" t="s">
        <v>704</v>
      </c>
      <c r="N36" s="57">
        <v>2987.6030000000001</v>
      </c>
      <c r="O36" s="57">
        <v>4484.6629999999996</v>
      </c>
      <c r="P36" s="57">
        <v>0</v>
      </c>
      <c r="Q36" s="57">
        <v>0</v>
      </c>
      <c r="R36" s="57">
        <v>1025.537</v>
      </c>
      <c r="S36" s="57">
        <v>41961.18</v>
      </c>
      <c r="T36" s="57">
        <v>0</v>
      </c>
      <c r="U36" s="57">
        <v>1481.404</v>
      </c>
      <c r="V36" s="57">
        <v>47148.61</v>
      </c>
      <c r="W36" s="57">
        <v>522.84500000000003</v>
      </c>
      <c r="X36" s="57">
        <v>557.70129999999995</v>
      </c>
      <c r="Y36" s="57">
        <v>522.84500000000003</v>
      </c>
      <c r="Z36" s="57">
        <v>557.70129999999995</v>
      </c>
      <c r="AA36" s="57">
        <v>522.84500000000003</v>
      </c>
      <c r="AB36" s="57">
        <v>557.70129999999995</v>
      </c>
      <c r="AC36" s="57"/>
      <c r="AE36" s="56">
        <f t="shared" si="2"/>
        <v>2023</v>
      </c>
      <c r="AF36" s="56">
        <f t="shared" si="3"/>
        <v>1</v>
      </c>
      <c r="AG36" s="57" t="s">
        <v>704</v>
      </c>
      <c r="AH36" s="57">
        <v>132.06399999999999</v>
      </c>
      <c r="AI36" s="57">
        <v>132.06399999999999</v>
      </c>
      <c r="AJ36" s="57">
        <v>0</v>
      </c>
      <c r="AK36" s="57">
        <v>0</v>
      </c>
      <c r="AL36" s="57">
        <v>0</v>
      </c>
      <c r="AM36" s="57">
        <v>0</v>
      </c>
      <c r="AN36" s="57">
        <v>0</v>
      </c>
      <c r="AO36" s="57">
        <v>0</v>
      </c>
      <c r="AP36" s="57">
        <v>0</v>
      </c>
      <c r="AQ36" s="57">
        <v>0</v>
      </c>
      <c r="AR36" s="57">
        <v>0</v>
      </c>
      <c r="AS36" s="57">
        <v>0</v>
      </c>
      <c r="AT36" s="57">
        <v>0</v>
      </c>
      <c r="AU36" s="57">
        <v>0</v>
      </c>
      <c r="AV36" s="57">
        <v>0</v>
      </c>
    </row>
    <row r="37" spans="1:48">
      <c r="A37" s="56">
        <f t="shared" si="4"/>
        <v>2023</v>
      </c>
      <c r="B37" s="56">
        <f t="shared" si="5"/>
        <v>1</v>
      </c>
      <c r="C37" s="147" t="s">
        <v>705</v>
      </c>
      <c r="D37" s="146">
        <v>4.1100000000000003</v>
      </c>
      <c r="E37" s="146">
        <v>2.86</v>
      </c>
      <c r="K37" s="56">
        <f t="shared" si="0"/>
        <v>2023</v>
      </c>
      <c r="L37" s="56">
        <f t="shared" si="1"/>
        <v>1</v>
      </c>
      <c r="M37" t="s">
        <v>705</v>
      </c>
      <c r="N37" s="57">
        <v>6361.7650000000003</v>
      </c>
      <c r="O37" s="57">
        <v>6361.23</v>
      </c>
      <c r="P37" s="57">
        <v>0</v>
      </c>
      <c r="Q37" s="57">
        <v>0</v>
      </c>
      <c r="R37" s="57">
        <v>3076.6120000000001</v>
      </c>
      <c r="S37" s="57">
        <v>41961.18</v>
      </c>
      <c r="T37" s="57">
        <v>0</v>
      </c>
      <c r="U37" s="57">
        <v>2222.3910000000001</v>
      </c>
      <c r="V37" s="57">
        <v>47148.61</v>
      </c>
      <c r="W37" s="57">
        <v>522.84529999999995</v>
      </c>
      <c r="X37" s="57">
        <v>627.4144</v>
      </c>
      <c r="Y37" s="57">
        <v>592.55799999999999</v>
      </c>
      <c r="Z37" s="57">
        <v>627.4144</v>
      </c>
      <c r="AA37" s="57">
        <v>592.55799999999999</v>
      </c>
      <c r="AB37" s="57">
        <v>627.4144</v>
      </c>
      <c r="AC37" s="57"/>
      <c r="AE37" s="56">
        <f t="shared" si="2"/>
        <v>2023</v>
      </c>
      <c r="AF37" s="56">
        <f t="shared" si="3"/>
        <v>1</v>
      </c>
      <c r="AG37" s="57" t="s">
        <v>705</v>
      </c>
      <c r="AH37" s="57">
        <v>131.328</v>
      </c>
      <c r="AI37" s="57">
        <v>131.328</v>
      </c>
      <c r="AJ37" s="57">
        <v>0</v>
      </c>
      <c r="AK37" s="57">
        <v>0</v>
      </c>
      <c r="AL37" s="57">
        <v>0</v>
      </c>
      <c r="AM37" s="57">
        <v>0</v>
      </c>
      <c r="AN37" s="57">
        <v>0</v>
      </c>
      <c r="AO37" s="57">
        <v>0</v>
      </c>
      <c r="AP37" s="57">
        <v>0</v>
      </c>
      <c r="AQ37" s="57">
        <v>0</v>
      </c>
      <c r="AR37" s="57">
        <v>0</v>
      </c>
      <c r="AS37" s="57">
        <v>0</v>
      </c>
      <c r="AT37" s="57">
        <v>0</v>
      </c>
      <c r="AU37" s="57">
        <v>0</v>
      </c>
      <c r="AV37" s="57">
        <v>0</v>
      </c>
    </row>
    <row r="38" spans="1:48">
      <c r="A38" s="56">
        <f t="shared" si="4"/>
        <v>2023</v>
      </c>
      <c r="B38" s="56">
        <f t="shared" si="5"/>
        <v>1</v>
      </c>
      <c r="C38" s="147" t="s">
        <v>706</v>
      </c>
      <c r="D38" s="146">
        <v>4.1100000000000003</v>
      </c>
      <c r="E38" s="146">
        <v>2.86</v>
      </c>
      <c r="K38" s="56">
        <f t="shared" si="0"/>
        <v>2023</v>
      </c>
      <c r="L38" s="56">
        <f t="shared" si="1"/>
        <v>1</v>
      </c>
      <c r="M38" t="s">
        <v>706</v>
      </c>
      <c r="N38" s="57">
        <v>19085.29</v>
      </c>
      <c r="O38" s="57">
        <v>19083.689999999999</v>
      </c>
      <c r="P38" s="57">
        <v>0</v>
      </c>
      <c r="Q38" s="57">
        <v>0</v>
      </c>
      <c r="R38" s="57">
        <v>3281.72</v>
      </c>
      <c r="S38" s="57">
        <v>41961.18</v>
      </c>
      <c r="T38" s="57">
        <v>311.84100000000001</v>
      </c>
      <c r="U38" s="57">
        <v>2346.364</v>
      </c>
      <c r="V38" s="57">
        <v>47148.61</v>
      </c>
      <c r="W38" s="57">
        <v>731.98350000000005</v>
      </c>
      <c r="X38" s="57">
        <v>801.69619999999998</v>
      </c>
      <c r="Y38" s="57">
        <v>801.69619999999998</v>
      </c>
      <c r="Z38" s="57">
        <v>801.69619999999998</v>
      </c>
      <c r="AA38" s="57">
        <v>801.69619999999998</v>
      </c>
      <c r="AB38" s="57">
        <v>801.69619999999998</v>
      </c>
      <c r="AC38" s="57"/>
      <c r="AE38" s="56">
        <f t="shared" si="2"/>
        <v>2023</v>
      </c>
      <c r="AF38" s="56">
        <f t="shared" si="3"/>
        <v>1</v>
      </c>
      <c r="AG38" s="57" t="s">
        <v>706</v>
      </c>
      <c r="AH38" s="57">
        <v>0</v>
      </c>
      <c r="AI38" s="57">
        <v>0</v>
      </c>
      <c r="AJ38" s="57">
        <v>0</v>
      </c>
      <c r="AK38" s="57">
        <v>0</v>
      </c>
      <c r="AL38" s="57">
        <v>0</v>
      </c>
      <c r="AM38" s="57">
        <v>0</v>
      </c>
      <c r="AN38" s="57">
        <v>0</v>
      </c>
      <c r="AO38" s="57">
        <v>0</v>
      </c>
      <c r="AP38" s="57">
        <v>0</v>
      </c>
      <c r="AQ38" s="57">
        <v>0</v>
      </c>
      <c r="AR38" s="57">
        <v>0</v>
      </c>
      <c r="AS38" s="57">
        <v>0</v>
      </c>
      <c r="AT38" s="57">
        <v>0</v>
      </c>
      <c r="AU38" s="57">
        <v>0</v>
      </c>
      <c r="AV38" s="57">
        <v>0</v>
      </c>
    </row>
    <row r="39" spans="1:48">
      <c r="A39" s="56">
        <f t="shared" si="4"/>
        <v>2023</v>
      </c>
      <c r="B39" s="56">
        <f t="shared" si="5"/>
        <v>1</v>
      </c>
      <c r="C39" s="147" t="s">
        <v>707</v>
      </c>
      <c r="D39" s="146">
        <v>3.9</v>
      </c>
      <c r="E39" s="146">
        <v>2.72</v>
      </c>
      <c r="K39" s="56">
        <f t="shared" si="0"/>
        <v>2023</v>
      </c>
      <c r="L39" s="56">
        <f t="shared" si="1"/>
        <v>1</v>
      </c>
      <c r="M39" t="s">
        <v>707</v>
      </c>
      <c r="N39" s="57">
        <v>17258.54</v>
      </c>
      <c r="O39" s="57">
        <v>17257.09</v>
      </c>
      <c r="P39" s="57">
        <v>0</v>
      </c>
      <c r="Q39" s="57">
        <v>0</v>
      </c>
      <c r="R39" s="57">
        <v>3486.8270000000002</v>
      </c>
      <c r="S39" s="57">
        <v>41961.18</v>
      </c>
      <c r="T39" s="57">
        <v>857.56269999999995</v>
      </c>
      <c r="U39" s="57">
        <v>2346.364</v>
      </c>
      <c r="V39" s="57">
        <v>47148.61</v>
      </c>
      <c r="W39" s="57">
        <v>731.98350000000005</v>
      </c>
      <c r="X39" s="57">
        <v>731.98350000000005</v>
      </c>
      <c r="Y39" s="57">
        <v>731.98350000000005</v>
      </c>
      <c r="Z39" s="57">
        <v>731.98350000000005</v>
      </c>
      <c r="AA39" s="57">
        <v>731.98350000000005</v>
      </c>
      <c r="AB39" s="57">
        <v>731.98350000000005</v>
      </c>
      <c r="AC39" s="57"/>
      <c r="AE39" s="56">
        <f t="shared" si="2"/>
        <v>2023</v>
      </c>
      <c r="AF39" s="56">
        <f t="shared" si="3"/>
        <v>1</v>
      </c>
      <c r="AG39" s="57" t="s">
        <v>707</v>
      </c>
      <c r="AH39" s="57">
        <v>132.06399999999999</v>
      </c>
      <c r="AI39" s="57">
        <v>132.06399999999999</v>
      </c>
      <c r="AJ39" s="57">
        <v>0</v>
      </c>
      <c r="AK39" s="57">
        <v>0</v>
      </c>
      <c r="AL39" s="57">
        <v>0</v>
      </c>
      <c r="AM39" s="57">
        <v>0</v>
      </c>
      <c r="AN39" s="57">
        <v>0</v>
      </c>
      <c r="AO39" s="57">
        <v>0</v>
      </c>
      <c r="AP39" s="57">
        <v>0</v>
      </c>
      <c r="AQ39" s="57">
        <v>0</v>
      </c>
      <c r="AR39" s="57">
        <v>0</v>
      </c>
      <c r="AS39" s="57">
        <v>0</v>
      </c>
      <c r="AT39" s="57">
        <v>0</v>
      </c>
      <c r="AU39" s="57">
        <v>0</v>
      </c>
      <c r="AV39" s="57">
        <v>0</v>
      </c>
    </row>
    <row r="40" spans="1:48">
      <c r="A40" s="56">
        <f t="shared" si="4"/>
        <v>2023</v>
      </c>
      <c r="B40" s="56">
        <f t="shared" si="5"/>
        <v>1</v>
      </c>
      <c r="C40" s="147" t="s">
        <v>708</v>
      </c>
      <c r="D40" s="146">
        <v>3.75</v>
      </c>
      <c r="E40" s="146">
        <v>2.61</v>
      </c>
      <c r="K40" s="56">
        <f t="shared" si="0"/>
        <v>2023</v>
      </c>
      <c r="L40" s="56">
        <f t="shared" si="1"/>
        <v>1</v>
      </c>
      <c r="M40" t="s">
        <v>708</v>
      </c>
      <c r="N40" s="57">
        <v>21816.05</v>
      </c>
      <c r="O40" s="57">
        <v>21814.22</v>
      </c>
      <c r="P40" s="57">
        <v>0</v>
      </c>
      <c r="Q40" s="57">
        <v>0</v>
      </c>
      <c r="R40" s="57">
        <v>3691.9349999999999</v>
      </c>
      <c r="S40" s="57">
        <v>41961.18</v>
      </c>
      <c r="T40" s="57">
        <v>1091.443</v>
      </c>
      <c r="U40" s="57">
        <v>2966.2249999999999</v>
      </c>
      <c r="V40" s="57">
        <v>47148.61</v>
      </c>
      <c r="W40" s="57">
        <v>836.55250000000001</v>
      </c>
      <c r="X40" s="57">
        <v>836.55250000000001</v>
      </c>
      <c r="Y40" s="57">
        <v>836.55250000000001</v>
      </c>
      <c r="Z40" s="57">
        <v>836.55250000000001</v>
      </c>
      <c r="AA40" s="57">
        <v>836.55250000000001</v>
      </c>
      <c r="AB40" s="57">
        <v>836.55250000000001</v>
      </c>
      <c r="AC40" s="57"/>
      <c r="AE40" s="56">
        <f t="shared" si="2"/>
        <v>2023</v>
      </c>
      <c r="AF40" s="56">
        <f t="shared" si="3"/>
        <v>1</v>
      </c>
      <c r="AG40" s="57" t="s">
        <v>708</v>
      </c>
      <c r="AH40" s="57">
        <v>0</v>
      </c>
      <c r="AI40" s="57">
        <v>0</v>
      </c>
      <c r="AJ40" s="57">
        <v>0</v>
      </c>
      <c r="AK40" s="57">
        <v>0</v>
      </c>
      <c r="AL40" s="57">
        <v>0</v>
      </c>
      <c r="AM40" s="57">
        <v>0</v>
      </c>
      <c r="AN40" s="57">
        <v>0</v>
      </c>
      <c r="AO40" s="57">
        <v>0</v>
      </c>
      <c r="AP40" s="57">
        <v>0</v>
      </c>
      <c r="AQ40" s="57">
        <v>0</v>
      </c>
      <c r="AR40" s="57">
        <v>0</v>
      </c>
      <c r="AS40" s="57">
        <v>0</v>
      </c>
      <c r="AT40" s="57">
        <v>0</v>
      </c>
      <c r="AU40" s="57">
        <v>0</v>
      </c>
      <c r="AV40" s="57">
        <v>0</v>
      </c>
    </row>
    <row r="41" spans="1:48">
      <c r="A41" s="56">
        <f t="shared" si="4"/>
        <v>2023</v>
      </c>
      <c r="B41" s="56">
        <f t="shared" si="5"/>
        <v>1</v>
      </c>
      <c r="C41" s="147" t="s">
        <v>709</v>
      </c>
      <c r="D41" s="146">
        <v>3.91</v>
      </c>
      <c r="E41" s="146">
        <v>2.72</v>
      </c>
      <c r="K41" s="56">
        <f t="shared" si="0"/>
        <v>2023</v>
      </c>
      <c r="L41" s="56">
        <f t="shared" si="1"/>
        <v>1</v>
      </c>
      <c r="M41" t="s">
        <v>709</v>
      </c>
      <c r="N41" s="57">
        <v>21494.23</v>
      </c>
      <c r="O41" s="57">
        <v>21492.43</v>
      </c>
      <c r="P41" s="57">
        <v>0</v>
      </c>
      <c r="Q41" s="57">
        <v>0</v>
      </c>
      <c r="R41" s="57">
        <v>3897.0419999999999</v>
      </c>
      <c r="S41" s="57">
        <v>41961.18</v>
      </c>
      <c r="T41" s="57">
        <v>311.84100000000001</v>
      </c>
      <c r="U41" s="57">
        <v>2966.2249999999999</v>
      </c>
      <c r="V41" s="57">
        <v>47148.61</v>
      </c>
      <c r="W41" s="57">
        <v>836.55250000000001</v>
      </c>
      <c r="X41" s="57">
        <v>836.55250000000001</v>
      </c>
      <c r="Y41" s="57">
        <v>836.55250000000001</v>
      </c>
      <c r="Z41" s="57">
        <v>836.55250000000001</v>
      </c>
      <c r="AA41" s="57">
        <v>836.55250000000001</v>
      </c>
      <c r="AB41" s="57">
        <v>836.55250000000001</v>
      </c>
      <c r="AC41" s="57"/>
      <c r="AE41" s="56">
        <f t="shared" si="2"/>
        <v>2023</v>
      </c>
      <c r="AF41" s="56">
        <f t="shared" si="3"/>
        <v>1</v>
      </c>
      <c r="AG41" s="57" t="s">
        <v>709</v>
      </c>
      <c r="AH41" s="57">
        <v>0</v>
      </c>
      <c r="AI41" s="57">
        <v>0</v>
      </c>
      <c r="AJ41" s="57">
        <v>0</v>
      </c>
      <c r="AK41" s="57">
        <v>0</v>
      </c>
      <c r="AL41" s="57">
        <v>0</v>
      </c>
      <c r="AM41" s="57">
        <v>0</v>
      </c>
      <c r="AN41" s="57">
        <v>0</v>
      </c>
      <c r="AO41" s="57">
        <v>0</v>
      </c>
      <c r="AP41" s="57">
        <v>0</v>
      </c>
      <c r="AQ41" s="57">
        <v>0</v>
      </c>
      <c r="AR41" s="57">
        <v>0</v>
      </c>
      <c r="AS41" s="57">
        <v>0</v>
      </c>
      <c r="AT41" s="57">
        <v>0</v>
      </c>
      <c r="AU41" s="57">
        <v>0</v>
      </c>
      <c r="AV41" s="57">
        <v>0</v>
      </c>
    </row>
    <row r="42" spans="1:48">
      <c r="A42" s="56">
        <f t="shared" si="4"/>
        <v>2023</v>
      </c>
      <c r="B42" s="56">
        <f t="shared" si="5"/>
        <v>1</v>
      </c>
      <c r="C42" s="147" t="s">
        <v>710</v>
      </c>
      <c r="D42" s="146">
        <v>3.83</v>
      </c>
      <c r="E42" s="146">
        <v>2.66</v>
      </c>
      <c r="K42" s="56">
        <f t="shared" si="0"/>
        <v>2023</v>
      </c>
      <c r="L42" s="56">
        <f t="shared" si="1"/>
        <v>1</v>
      </c>
      <c r="M42" t="s">
        <v>710</v>
      </c>
      <c r="N42" s="57">
        <v>21816.05</v>
      </c>
      <c r="O42" s="57">
        <v>21814.22</v>
      </c>
      <c r="P42" s="57">
        <v>0</v>
      </c>
      <c r="Q42" s="57">
        <v>0</v>
      </c>
      <c r="R42" s="57">
        <v>3691.9349999999999</v>
      </c>
      <c r="S42" s="57">
        <v>41961.18</v>
      </c>
      <c r="T42" s="57">
        <v>1247.364</v>
      </c>
      <c r="U42" s="57">
        <v>2966.2249999999999</v>
      </c>
      <c r="V42" s="57">
        <v>47148.61</v>
      </c>
      <c r="W42" s="57">
        <v>836.55250000000001</v>
      </c>
      <c r="X42" s="57">
        <v>836.55250000000001</v>
      </c>
      <c r="Y42" s="57">
        <v>836.55250000000001</v>
      </c>
      <c r="Z42" s="57">
        <v>836.55250000000001</v>
      </c>
      <c r="AA42" s="57">
        <v>836.55250000000001</v>
      </c>
      <c r="AB42" s="57">
        <v>836.55250000000001</v>
      </c>
      <c r="AC42" s="57"/>
      <c r="AE42" s="56">
        <f t="shared" si="2"/>
        <v>2023</v>
      </c>
      <c r="AF42" s="56">
        <f t="shared" si="3"/>
        <v>1</v>
      </c>
      <c r="AG42" s="57" t="s">
        <v>710</v>
      </c>
      <c r="AH42" s="57">
        <v>0</v>
      </c>
      <c r="AI42" s="57">
        <v>0</v>
      </c>
      <c r="AJ42" s="57">
        <v>0</v>
      </c>
      <c r="AK42" s="57">
        <v>0</v>
      </c>
      <c r="AL42" s="57">
        <v>0</v>
      </c>
      <c r="AM42" s="57">
        <v>0</v>
      </c>
      <c r="AN42" s="57">
        <v>0</v>
      </c>
      <c r="AO42" s="57">
        <v>0</v>
      </c>
      <c r="AP42" s="57">
        <v>0</v>
      </c>
      <c r="AQ42" s="57">
        <v>0</v>
      </c>
      <c r="AR42" s="57">
        <v>0</v>
      </c>
      <c r="AS42" s="57">
        <v>0</v>
      </c>
      <c r="AT42" s="57">
        <v>0</v>
      </c>
      <c r="AU42" s="57">
        <v>0</v>
      </c>
      <c r="AV42" s="57">
        <v>0</v>
      </c>
    </row>
    <row r="43" spans="1:48">
      <c r="A43" s="56">
        <f t="shared" si="4"/>
        <v>2023</v>
      </c>
      <c r="B43" s="56">
        <f t="shared" si="5"/>
        <v>1</v>
      </c>
      <c r="C43" s="147" t="s">
        <v>711</v>
      </c>
      <c r="D43" s="146">
        <v>3.83</v>
      </c>
      <c r="E43" s="146">
        <v>2.66</v>
      </c>
      <c r="K43" s="56">
        <f t="shared" si="0"/>
        <v>2023</v>
      </c>
      <c r="L43" s="56">
        <f t="shared" si="1"/>
        <v>1</v>
      </c>
      <c r="M43" t="s">
        <v>711</v>
      </c>
      <c r="N43" s="57">
        <v>14554.03</v>
      </c>
      <c r="O43" s="57">
        <v>21814.22</v>
      </c>
      <c r="P43" s="57">
        <v>0</v>
      </c>
      <c r="Q43" s="57">
        <v>0</v>
      </c>
      <c r="R43" s="57">
        <v>4922.58</v>
      </c>
      <c r="S43" s="57">
        <v>41961.18</v>
      </c>
      <c r="T43" s="57">
        <v>623.68200000000002</v>
      </c>
      <c r="U43" s="57">
        <v>2966.2249999999999</v>
      </c>
      <c r="V43" s="57">
        <v>47148.61</v>
      </c>
      <c r="W43" s="57">
        <v>836.55250000000001</v>
      </c>
      <c r="X43" s="57">
        <v>836.55250000000001</v>
      </c>
      <c r="Y43" s="57">
        <v>836.55250000000001</v>
      </c>
      <c r="Z43" s="57">
        <v>836.55250000000001</v>
      </c>
      <c r="AA43" s="57">
        <v>836.55250000000001</v>
      </c>
      <c r="AB43" s="57">
        <v>836.55250000000001</v>
      </c>
      <c r="AC43" s="57"/>
      <c r="AE43" s="56">
        <f t="shared" si="2"/>
        <v>2023</v>
      </c>
      <c r="AF43" s="56">
        <f t="shared" si="3"/>
        <v>1</v>
      </c>
      <c r="AG43" s="57" t="s">
        <v>711</v>
      </c>
      <c r="AH43" s="57">
        <v>131.328</v>
      </c>
      <c r="AI43" s="57">
        <v>0</v>
      </c>
      <c r="AJ43" s="57">
        <v>0</v>
      </c>
      <c r="AK43" s="57">
        <v>0</v>
      </c>
      <c r="AL43" s="57">
        <v>0</v>
      </c>
      <c r="AM43" s="57">
        <v>0</v>
      </c>
      <c r="AN43" s="57">
        <v>0</v>
      </c>
      <c r="AO43" s="57">
        <v>0</v>
      </c>
      <c r="AP43" s="57">
        <v>0</v>
      </c>
      <c r="AQ43" s="57">
        <v>0</v>
      </c>
      <c r="AR43" s="57">
        <v>0</v>
      </c>
      <c r="AS43" s="57">
        <v>0</v>
      </c>
      <c r="AT43" s="57">
        <v>0</v>
      </c>
      <c r="AU43" s="57">
        <v>0</v>
      </c>
      <c r="AV43" s="57">
        <v>0</v>
      </c>
    </row>
    <row r="44" spans="1:48">
      <c r="A44" s="56">
        <f t="shared" si="4"/>
        <v>2023</v>
      </c>
      <c r="B44" s="56">
        <f t="shared" si="5"/>
        <v>1</v>
      </c>
      <c r="C44" s="147" t="s">
        <v>712</v>
      </c>
      <c r="D44" s="146">
        <v>3.83</v>
      </c>
      <c r="E44" s="146">
        <v>2.66</v>
      </c>
      <c r="K44" s="56">
        <f t="shared" si="0"/>
        <v>2023</v>
      </c>
      <c r="L44" s="56">
        <f t="shared" si="1"/>
        <v>1</v>
      </c>
      <c r="M44" t="s">
        <v>712</v>
      </c>
      <c r="N44" s="57">
        <v>21816.05</v>
      </c>
      <c r="O44" s="57">
        <v>21814.22</v>
      </c>
      <c r="P44" s="57">
        <v>0</v>
      </c>
      <c r="Q44" s="57">
        <v>0</v>
      </c>
      <c r="R44" s="57">
        <v>4922.58</v>
      </c>
      <c r="S44" s="57">
        <v>41961.18</v>
      </c>
      <c r="T44" s="57">
        <v>1871.046</v>
      </c>
      <c r="U44" s="57">
        <v>2966.2249999999999</v>
      </c>
      <c r="V44" s="57">
        <v>47148.61</v>
      </c>
      <c r="W44" s="57">
        <v>836.55250000000001</v>
      </c>
      <c r="X44" s="57">
        <v>836.55250000000001</v>
      </c>
      <c r="Y44" s="57">
        <v>836.55250000000001</v>
      </c>
      <c r="Z44" s="57">
        <v>836.55250000000001</v>
      </c>
      <c r="AA44" s="57">
        <v>836.55250000000001</v>
      </c>
      <c r="AB44" s="57">
        <v>836.55250000000001</v>
      </c>
      <c r="AC44" s="57"/>
      <c r="AE44" s="56">
        <f t="shared" si="2"/>
        <v>2023</v>
      </c>
      <c r="AF44" s="56">
        <f t="shared" si="3"/>
        <v>1</v>
      </c>
      <c r="AG44" s="57" t="s">
        <v>712</v>
      </c>
      <c r="AH44" s="57">
        <v>0</v>
      </c>
      <c r="AI44" s="57">
        <v>0</v>
      </c>
      <c r="AJ44" s="57">
        <v>0</v>
      </c>
      <c r="AK44" s="57">
        <v>0</v>
      </c>
      <c r="AL44" s="57">
        <v>0</v>
      </c>
      <c r="AM44" s="57">
        <v>0</v>
      </c>
      <c r="AN44" s="57">
        <v>0</v>
      </c>
      <c r="AO44" s="57">
        <v>0</v>
      </c>
      <c r="AP44" s="57">
        <v>0</v>
      </c>
      <c r="AQ44" s="57">
        <v>0</v>
      </c>
      <c r="AR44" s="57">
        <v>0</v>
      </c>
      <c r="AS44" s="57">
        <v>0</v>
      </c>
      <c r="AT44" s="57">
        <v>0</v>
      </c>
      <c r="AU44" s="57">
        <v>0</v>
      </c>
      <c r="AV44" s="57">
        <v>0</v>
      </c>
    </row>
    <row r="45" spans="1:48">
      <c r="A45" s="56">
        <f t="shared" si="4"/>
        <v>2023</v>
      </c>
      <c r="B45" s="56">
        <f t="shared" si="5"/>
        <v>1</v>
      </c>
      <c r="C45" s="147" t="s">
        <v>713</v>
      </c>
      <c r="D45" s="146">
        <v>4.2</v>
      </c>
      <c r="E45" s="146">
        <v>2.92</v>
      </c>
      <c r="K45" s="56">
        <f t="shared" si="0"/>
        <v>2023</v>
      </c>
      <c r="L45" s="56">
        <f t="shared" si="1"/>
        <v>1</v>
      </c>
      <c r="M45" t="s">
        <v>713</v>
      </c>
      <c r="N45" s="57">
        <v>21656.9</v>
      </c>
      <c r="O45" s="57">
        <v>21655.08</v>
      </c>
      <c r="P45" s="57">
        <v>0</v>
      </c>
      <c r="Q45" s="57">
        <v>0</v>
      </c>
      <c r="R45" s="57">
        <v>4922.58</v>
      </c>
      <c r="S45" s="57">
        <v>41961.18</v>
      </c>
      <c r="T45" s="57">
        <v>1091.443</v>
      </c>
      <c r="U45" s="57">
        <v>2966.2249999999999</v>
      </c>
      <c r="V45" s="57">
        <v>47148.61</v>
      </c>
      <c r="W45" s="57">
        <v>836.55250000000001</v>
      </c>
      <c r="X45" s="57">
        <v>836.55250000000001</v>
      </c>
      <c r="Y45" s="57">
        <v>836.55250000000001</v>
      </c>
      <c r="Z45" s="57">
        <v>836.55250000000001</v>
      </c>
      <c r="AA45" s="57">
        <v>836.55250000000001</v>
      </c>
      <c r="AB45" s="57">
        <v>836.55250000000001</v>
      </c>
      <c r="AC45" s="57"/>
      <c r="AE45" s="56">
        <f t="shared" si="2"/>
        <v>2023</v>
      </c>
      <c r="AF45" s="56">
        <f t="shared" si="3"/>
        <v>1</v>
      </c>
      <c r="AG45" s="57" t="s">
        <v>713</v>
      </c>
      <c r="AH45" s="57">
        <v>0</v>
      </c>
      <c r="AI45" s="57">
        <v>0</v>
      </c>
      <c r="AJ45" s="57">
        <v>0</v>
      </c>
      <c r="AK45" s="57">
        <v>0</v>
      </c>
      <c r="AL45" s="57">
        <v>0</v>
      </c>
      <c r="AM45" s="57">
        <v>0</v>
      </c>
      <c r="AN45" s="57">
        <v>0</v>
      </c>
      <c r="AO45" s="57">
        <v>0</v>
      </c>
      <c r="AP45" s="57">
        <v>0</v>
      </c>
      <c r="AQ45" s="57">
        <v>0</v>
      </c>
      <c r="AR45" s="57">
        <v>0</v>
      </c>
      <c r="AS45" s="57">
        <v>0</v>
      </c>
      <c r="AT45" s="57">
        <v>0</v>
      </c>
      <c r="AU45" s="57">
        <v>0</v>
      </c>
      <c r="AV45" s="57">
        <v>0</v>
      </c>
    </row>
    <row r="46" spans="1:48">
      <c r="A46" s="56">
        <f t="shared" si="4"/>
        <v>2023</v>
      </c>
      <c r="B46" s="56">
        <f t="shared" si="5"/>
        <v>1</v>
      </c>
      <c r="C46" s="147" t="s">
        <v>714</v>
      </c>
      <c r="D46" s="146">
        <v>4.3600000000000003</v>
      </c>
      <c r="E46" s="146">
        <v>3.03</v>
      </c>
      <c r="K46" s="56">
        <f t="shared" si="0"/>
        <v>2023</v>
      </c>
      <c r="L46" s="56">
        <f t="shared" si="1"/>
        <v>1</v>
      </c>
      <c r="M46" t="s">
        <v>714</v>
      </c>
      <c r="N46" s="57">
        <v>20702.009999999998</v>
      </c>
      <c r="O46" s="57">
        <v>20700.27</v>
      </c>
      <c r="P46" s="57">
        <v>0</v>
      </c>
      <c r="Q46" s="57">
        <v>0</v>
      </c>
      <c r="R46" s="57">
        <v>3897.0419999999999</v>
      </c>
      <c r="S46" s="57">
        <v>41961.18</v>
      </c>
      <c r="T46" s="57">
        <v>935.52279999999996</v>
      </c>
      <c r="U46" s="57">
        <v>2966.2249999999999</v>
      </c>
      <c r="V46" s="57">
        <v>47148.61</v>
      </c>
      <c r="W46" s="57">
        <v>836.55250000000001</v>
      </c>
      <c r="X46" s="57">
        <v>836.55250000000001</v>
      </c>
      <c r="Y46" s="57">
        <v>836.55250000000001</v>
      </c>
      <c r="Z46" s="57">
        <v>836.55250000000001</v>
      </c>
      <c r="AA46" s="57">
        <v>836.55250000000001</v>
      </c>
      <c r="AB46" s="57">
        <v>836.55250000000001</v>
      </c>
      <c r="AC46" s="57"/>
      <c r="AE46" s="56">
        <f t="shared" si="2"/>
        <v>2023</v>
      </c>
      <c r="AF46" s="56">
        <f t="shared" si="3"/>
        <v>1</v>
      </c>
      <c r="AG46" s="57" t="s">
        <v>714</v>
      </c>
      <c r="AH46" s="57">
        <v>0</v>
      </c>
      <c r="AI46" s="57">
        <v>0</v>
      </c>
      <c r="AJ46" s="57">
        <v>0</v>
      </c>
      <c r="AK46" s="57">
        <v>0</v>
      </c>
      <c r="AL46" s="57">
        <v>0</v>
      </c>
      <c r="AM46" s="57">
        <v>0</v>
      </c>
      <c r="AN46" s="57">
        <v>0</v>
      </c>
      <c r="AO46" s="57">
        <v>0</v>
      </c>
      <c r="AP46" s="57">
        <v>0</v>
      </c>
      <c r="AQ46" s="57">
        <v>0</v>
      </c>
      <c r="AR46" s="57">
        <v>0</v>
      </c>
      <c r="AS46" s="57">
        <v>0</v>
      </c>
      <c r="AT46" s="57">
        <v>0</v>
      </c>
      <c r="AU46" s="57">
        <v>0</v>
      </c>
      <c r="AV46" s="57">
        <v>0</v>
      </c>
    </row>
    <row r="47" spans="1:48">
      <c r="A47" s="56">
        <f t="shared" si="4"/>
        <v>2023</v>
      </c>
      <c r="B47" s="56">
        <f t="shared" si="5"/>
        <v>1</v>
      </c>
      <c r="C47" s="147" t="s">
        <v>715</v>
      </c>
      <c r="D47" s="146">
        <v>4.1500000000000004</v>
      </c>
      <c r="E47" s="146">
        <v>2.89</v>
      </c>
      <c r="K47" s="56">
        <f t="shared" si="0"/>
        <v>2023</v>
      </c>
      <c r="L47" s="56">
        <f t="shared" si="1"/>
        <v>1</v>
      </c>
      <c r="M47" t="s">
        <v>715</v>
      </c>
      <c r="N47" s="57">
        <v>21338.61</v>
      </c>
      <c r="O47" s="57">
        <v>21336.81</v>
      </c>
      <c r="P47" s="57">
        <v>0</v>
      </c>
      <c r="Q47" s="57">
        <v>0</v>
      </c>
      <c r="R47" s="57">
        <v>3486.8270000000002</v>
      </c>
      <c r="S47" s="57">
        <v>41961.18</v>
      </c>
      <c r="T47" s="57">
        <v>389.80119999999999</v>
      </c>
      <c r="U47" s="57">
        <v>2966.2249999999999</v>
      </c>
      <c r="V47" s="57">
        <v>47148.61</v>
      </c>
      <c r="W47" s="57">
        <v>836.55250000000001</v>
      </c>
      <c r="X47" s="57">
        <v>836.55250000000001</v>
      </c>
      <c r="Y47" s="57">
        <v>836.55250000000001</v>
      </c>
      <c r="Z47" s="57">
        <v>836.55250000000001</v>
      </c>
      <c r="AA47" s="57">
        <v>836.55250000000001</v>
      </c>
      <c r="AB47" s="57">
        <v>836.55250000000001</v>
      </c>
      <c r="AC47" s="57"/>
      <c r="AE47" s="56">
        <f t="shared" si="2"/>
        <v>2023</v>
      </c>
      <c r="AF47" s="56">
        <f t="shared" si="3"/>
        <v>1</v>
      </c>
      <c r="AG47" s="57" t="s">
        <v>715</v>
      </c>
      <c r="AH47" s="57">
        <v>0</v>
      </c>
      <c r="AI47" s="57">
        <v>0</v>
      </c>
      <c r="AJ47" s="57">
        <v>0</v>
      </c>
      <c r="AK47" s="57">
        <v>0</v>
      </c>
      <c r="AL47" s="57">
        <v>0</v>
      </c>
      <c r="AM47" s="57">
        <v>0</v>
      </c>
      <c r="AN47" s="57">
        <v>0</v>
      </c>
      <c r="AO47" s="57">
        <v>0</v>
      </c>
      <c r="AP47" s="57">
        <v>0</v>
      </c>
      <c r="AQ47" s="57">
        <v>0</v>
      </c>
      <c r="AR47" s="57">
        <v>0</v>
      </c>
      <c r="AS47" s="57">
        <v>0</v>
      </c>
      <c r="AT47" s="57">
        <v>0</v>
      </c>
      <c r="AU47" s="57">
        <v>0</v>
      </c>
      <c r="AV47" s="57">
        <v>0</v>
      </c>
    </row>
    <row r="48" spans="1:48">
      <c r="A48" s="56">
        <f t="shared" si="4"/>
        <v>2023</v>
      </c>
      <c r="B48" s="56">
        <f t="shared" si="5"/>
        <v>1</v>
      </c>
      <c r="C48" s="147" t="s">
        <v>716</v>
      </c>
      <c r="D48" s="146">
        <v>4.0999999999999996</v>
      </c>
      <c r="E48" s="146">
        <v>2.86</v>
      </c>
      <c r="K48" s="56">
        <f t="shared" si="0"/>
        <v>2023</v>
      </c>
      <c r="L48" s="56">
        <f t="shared" si="1"/>
        <v>1</v>
      </c>
      <c r="M48" t="s">
        <v>716</v>
      </c>
      <c r="N48" s="57">
        <v>21656.9</v>
      </c>
      <c r="O48" s="57">
        <v>21655.08</v>
      </c>
      <c r="P48" s="57">
        <v>0</v>
      </c>
      <c r="Q48" s="57">
        <v>0</v>
      </c>
      <c r="R48" s="57">
        <v>3281.72</v>
      </c>
      <c r="S48" s="57">
        <v>41961.18</v>
      </c>
      <c r="T48" s="57">
        <v>545.72140000000002</v>
      </c>
      <c r="U48" s="57">
        <v>2594.308</v>
      </c>
      <c r="V48" s="57">
        <v>47148.61</v>
      </c>
      <c r="W48" s="57">
        <v>836.55250000000001</v>
      </c>
      <c r="X48" s="57">
        <v>836.55250000000001</v>
      </c>
      <c r="Y48" s="57">
        <v>836.55250000000001</v>
      </c>
      <c r="Z48" s="57">
        <v>836.55250000000001</v>
      </c>
      <c r="AA48" s="57">
        <v>836.55250000000001</v>
      </c>
      <c r="AB48" s="57">
        <v>836.55250000000001</v>
      </c>
      <c r="AC48" s="57"/>
      <c r="AE48" s="56">
        <f t="shared" si="2"/>
        <v>2023</v>
      </c>
      <c r="AF48" s="56">
        <f t="shared" si="3"/>
        <v>1</v>
      </c>
      <c r="AG48" s="57" t="s">
        <v>716</v>
      </c>
      <c r="AH48" s="57">
        <v>0</v>
      </c>
      <c r="AI48" s="57">
        <v>0</v>
      </c>
      <c r="AJ48" s="57">
        <v>0</v>
      </c>
      <c r="AK48" s="57">
        <v>0</v>
      </c>
      <c r="AL48" s="57">
        <v>0</v>
      </c>
      <c r="AM48" s="57">
        <v>0</v>
      </c>
      <c r="AN48" s="57">
        <v>0</v>
      </c>
      <c r="AO48" s="57">
        <v>0</v>
      </c>
      <c r="AP48" s="57">
        <v>0</v>
      </c>
      <c r="AQ48" s="57">
        <v>0</v>
      </c>
      <c r="AR48" s="57">
        <v>0</v>
      </c>
      <c r="AS48" s="57">
        <v>0</v>
      </c>
      <c r="AT48" s="57">
        <v>0</v>
      </c>
      <c r="AU48" s="57">
        <v>0</v>
      </c>
      <c r="AV48" s="57">
        <v>0</v>
      </c>
    </row>
    <row r="49" spans="1:48">
      <c r="A49" s="56">
        <f t="shared" si="4"/>
        <v>2023</v>
      </c>
      <c r="B49" s="56">
        <f t="shared" si="5"/>
        <v>1</v>
      </c>
      <c r="C49" s="147" t="s">
        <v>717</v>
      </c>
      <c r="D49" s="146">
        <v>4.0999999999999996</v>
      </c>
      <c r="E49" s="146">
        <v>2.86</v>
      </c>
      <c r="K49" s="56">
        <f t="shared" si="0"/>
        <v>2023</v>
      </c>
      <c r="L49" s="56">
        <f t="shared" si="1"/>
        <v>1</v>
      </c>
      <c r="M49" t="s">
        <v>717</v>
      </c>
      <c r="N49" s="57">
        <v>7866.9319999999998</v>
      </c>
      <c r="O49" s="57">
        <v>7866.2709999999997</v>
      </c>
      <c r="P49" s="57">
        <v>0</v>
      </c>
      <c r="Q49" s="57">
        <v>0</v>
      </c>
      <c r="R49" s="57">
        <v>2256.1819999999998</v>
      </c>
      <c r="S49" s="57">
        <v>41961.18</v>
      </c>
      <c r="T49" s="57">
        <v>233.88050000000001</v>
      </c>
      <c r="U49" s="57">
        <v>2718.2809999999999</v>
      </c>
      <c r="V49" s="57">
        <v>47148.61</v>
      </c>
      <c r="W49" s="57">
        <v>662.27059999999994</v>
      </c>
      <c r="X49" s="57">
        <v>662.27059999999994</v>
      </c>
      <c r="Y49" s="57">
        <v>662.27059999999994</v>
      </c>
      <c r="Z49" s="57">
        <v>662.27059999999994</v>
      </c>
      <c r="AA49" s="57">
        <v>662.27059999999994</v>
      </c>
      <c r="AB49" s="57">
        <v>662.27059999999994</v>
      </c>
      <c r="AC49" s="57"/>
      <c r="AE49" s="56">
        <f t="shared" si="2"/>
        <v>2023</v>
      </c>
      <c r="AF49" s="56">
        <f t="shared" si="3"/>
        <v>1</v>
      </c>
      <c r="AG49" s="57" t="s">
        <v>717</v>
      </c>
      <c r="AH49" s="57">
        <v>0</v>
      </c>
      <c r="AI49" s="57">
        <v>0</v>
      </c>
      <c r="AJ49" s="57">
        <v>0</v>
      </c>
      <c r="AK49" s="57">
        <v>0</v>
      </c>
      <c r="AL49" s="57">
        <v>0</v>
      </c>
      <c r="AM49" s="57">
        <v>0</v>
      </c>
      <c r="AN49" s="57">
        <v>0</v>
      </c>
      <c r="AO49" s="57">
        <v>0</v>
      </c>
      <c r="AP49" s="57">
        <v>0</v>
      </c>
      <c r="AQ49" s="57">
        <v>0</v>
      </c>
      <c r="AR49" s="57">
        <v>0</v>
      </c>
      <c r="AS49" s="57">
        <v>0</v>
      </c>
      <c r="AT49" s="57">
        <v>0</v>
      </c>
      <c r="AU49" s="57">
        <v>0</v>
      </c>
      <c r="AV49" s="57">
        <v>0</v>
      </c>
    </row>
    <row r="50" spans="1:48">
      <c r="A50" s="56">
        <f t="shared" si="4"/>
        <v>2023</v>
      </c>
      <c r="B50" s="56">
        <f t="shared" si="5"/>
        <v>1</v>
      </c>
      <c r="C50" s="147" t="s">
        <v>718</v>
      </c>
      <c r="D50" s="146">
        <v>4.0999999999999996</v>
      </c>
      <c r="E50" s="146">
        <v>2.86</v>
      </c>
      <c r="K50" s="56">
        <f t="shared" si="0"/>
        <v>2023</v>
      </c>
      <c r="L50" s="56">
        <f t="shared" si="1"/>
        <v>1</v>
      </c>
      <c r="M50" t="s">
        <v>718</v>
      </c>
      <c r="N50" s="57">
        <v>7696.3029999999999</v>
      </c>
      <c r="O50" s="57">
        <v>7695.6570000000002</v>
      </c>
      <c r="P50" s="57">
        <v>0</v>
      </c>
      <c r="Q50" s="57">
        <v>0</v>
      </c>
      <c r="R50" s="57">
        <v>2871.5050000000001</v>
      </c>
      <c r="S50" s="57">
        <v>41961.18</v>
      </c>
      <c r="T50" s="57">
        <v>311.84089999999998</v>
      </c>
      <c r="U50" s="57">
        <v>2966.2249999999999</v>
      </c>
      <c r="V50" s="57">
        <v>47148.61</v>
      </c>
      <c r="W50" s="57">
        <v>697.1268</v>
      </c>
      <c r="X50" s="57">
        <v>697.1268</v>
      </c>
      <c r="Y50" s="57">
        <v>697.1268</v>
      </c>
      <c r="Z50" s="57">
        <v>697.1268</v>
      </c>
      <c r="AA50" s="57">
        <v>697.1268</v>
      </c>
      <c r="AB50" s="57">
        <v>697.1268</v>
      </c>
      <c r="AC50" s="57"/>
      <c r="AE50" s="56">
        <f t="shared" si="2"/>
        <v>2023</v>
      </c>
      <c r="AF50" s="56">
        <f t="shared" si="3"/>
        <v>1</v>
      </c>
      <c r="AG50" s="57" t="s">
        <v>718</v>
      </c>
      <c r="AH50" s="57">
        <v>131.328</v>
      </c>
      <c r="AI50" s="57">
        <v>131.328</v>
      </c>
      <c r="AJ50" s="57">
        <v>0</v>
      </c>
      <c r="AK50" s="57">
        <v>0</v>
      </c>
      <c r="AL50" s="57">
        <v>0</v>
      </c>
      <c r="AM50" s="57">
        <v>0</v>
      </c>
      <c r="AN50" s="57">
        <v>0</v>
      </c>
      <c r="AO50" s="57">
        <v>0</v>
      </c>
      <c r="AP50" s="57">
        <v>0</v>
      </c>
      <c r="AQ50" s="57">
        <v>0</v>
      </c>
      <c r="AR50" s="57">
        <v>0</v>
      </c>
      <c r="AS50" s="57">
        <v>0</v>
      </c>
      <c r="AT50" s="57">
        <v>0</v>
      </c>
      <c r="AU50" s="57">
        <v>0</v>
      </c>
      <c r="AV50" s="57">
        <v>0</v>
      </c>
    </row>
    <row r="51" spans="1:48">
      <c r="A51" s="56">
        <f t="shared" si="4"/>
        <v>2023</v>
      </c>
      <c r="B51" s="56">
        <f t="shared" si="5"/>
        <v>1</v>
      </c>
      <c r="C51" s="147" t="s">
        <v>719</v>
      </c>
      <c r="D51" s="146">
        <v>4.0599999999999996</v>
      </c>
      <c r="E51" s="146">
        <v>2.83</v>
      </c>
      <c r="K51" s="56">
        <f t="shared" si="0"/>
        <v>2023</v>
      </c>
      <c r="L51" s="56">
        <f t="shared" si="1"/>
        <v>1</v>
      </c>
      <c r="M51" t="s">
        <v>719</v>
      </c>
      <c r="N51" s="57">
        <v>14050.57</v>
      </c>
      <c r="O51" s="57">
        <v>20696.75</v>
      </c>
      <c r="P51" s="57">
        <v>0</v>
      </c>
      <c r="Q51" s="57">
        <v>0</v>
      </c>
      <c r="R51" s="57">
        <v>3486.8270000000002</v>
      </c>
      <c r="S51" s="57">
        <v>41961.18</v>
      </c>
      <c r="T51" s="57">
        <v>311.84089999999998</v>
      </c>
      <c r="U51" s="57">
        <v>2966.2249999999999</v>
      </c>
      <c r="V51" s="57">
        <v>47148.61</v>
      </c>
      <c r="W51" s="57">
        <v>836.55240000000003</v>
      </c>
      <c r="X51" s="57">
        <v>836.55240000000003</v>
      </c>
      <c r="Y51" s="57">
        <v>836.55240000000003</v>
      </c>
      <c r="Z51" s="57">
        <v>836.55240000000003</v>
      </c>
      <c r="AA51" s="57">
        <v>836.55240000000003</v>
      </c>
      <c r="AB51" s="57">
        <v>836.55240000000003</v>
      </c>
      <c r="AC51" s="57"/>
      <c r="AE51" s="56">
        <f t="shared" si="2"/>
        <v>2023</v>
      </c>
      <c r="AF51" s="56">
        <f t="shared" si="3"/>
        <v>1</v>
      </c>
      <c r="AG51" s="57" t="s">
        <v>719</v>
      </c>
      <c r="AH51" s="57">
        <v>131.328</v>
      </c>
      <c r="AI51" s="57">
        <v>0</v>
      </c>
      <c r="AJ51" s="57">
        <v>0</v>
      </c>
      <c r="AK51" s="57">
        <v>0</v>
      </c>
      <c r="AL51" s="57">
        <v>0</v>
      </c>
      <c r="AM51" s="57">
        <v>0</v>
      </c>
      <c r="AN51" s="57">
        <v>0</v>
      </c>
      <c r="AO51" s="57">
        <v>0</v>
      </c>
      <c r="AP51" s="57">
        <v>0</v>
      </c>
      <c r="AQ51" s="57">
        <v>0</v>
      </c>
      <c r="AR51" s="57">
        <v>0</v>
      </c>
      <c r="AS51" s="57">
        <v>0</v>
      </c>
      <c r="AT51" s="57">
        <v>0</v>
      </c>
      <c r="AU51" s="57">
        <v>0</v>
      </c>
      <c r="AV51" s="57">
        <v>0</v>
      </c>
    </row>
    <row r="52" spans="1:48">
      <c r="A52" s="56">
        <f t="shared" si="4"/>
        <v>2023</v>
      </c>
      <c r="B52" s="56">
        <f t="shared" si="5"/>
        <v>1</v>
      </c>
      <c r="C52" s="147" t="s">
        <v>720</v>
      </c>
      <c r="D52" s="146">
        <v>4.0999999999999996</v>
      </c>
      <c r="E52" s="146">
        <v>2.85</v>
      </c>
      <c r="K52" s="56">
        <f t="shared" si="0"/>
        <v>2023</v>
      </c>
      <c r="L52" s="56">
        <f t="shared" si="1"/>
        <v>1</v>
      </c>
      <c r="M52" t="s">
        <v>720</v>
      </c>
      <c r="N52" s="57">
        <v>6326.107</v>
      </c>
      <c r="O52" s="57">
        <v>7233.2510000000002</v>
      </c>
      <c r="P52" s="57">
        <v>0</v>
      </c>
      <c r="Q52" s="57">
        <v>0</v>
      </c>
      <c r="R52" s="57">
        <v>3486.8270000000002</v>
      </c>
      <c r="S52" s="57">
        <v>41961.18</v>
      </c>
      <c r="T52" s="57">
        <v>0</v>
      </c>
      <c r="U52" s="57">
        <v>2966.2249999999999</v>
      </c>
      <c r="V52" s="57">
        <v>47148.61</v>
      </c>
      <c r="W52" s="57">
        <v>487.98880000000003</v>
      </c>
      <c r="X52" s="57">
        <v>522.84519999999998</v>
      </c>
      <c r="Y52" s="57">
        <v>487.98880000000003</v>
      </c>
      <c r="Z52" s="57">
        <v>522.84519999999998</v>
      </c>
      <c r="AA52" s="57">
        <v>522.84519999999998</v>
      </c>
      <c r="AB52" s="57">
        <v>522.84519999999998</v>
      </c>
      <c r="AC52" s="57"/>
      <c r="AE52" s="56">
        <f t="shared" si="2"/>
        <v>2023</v>
      </c>
      <c r="AF52" s="56">
        <f t="shared" si="3"/>
        <v>1</v>
      </c>
      <c r="AG52" s="57" t="s">
        <v>720</v>
      </c>
      <c r="AH52" s="57">
        <v>0</v>
      </c>
      <c r="AI52" s="57">
        <v>0</v>
      </c>
      <c r="AJ52" s="57">
        <v>0</v>
      </c>
      <c r="AK52" s="57">
        <v>0</v>
      </c>
      <c r="AL52" s="57">
        <v>0</v>
      </c>
      <c r="AM52" s="57">
        <v>0</v>
      </c>
      <c r="AN52" s="57">
        <v>0</v>
      </c>
      <c r="AO52" s="57">
        <v>0</v>
      </c>
      <c r="AP52" s="57">
        <v>0</v>
      </c>
      <c r="AQ52" s="57">
        <v>0</v>
      </c>
      <c r="AR52" s="57">
        <v>0</v>
      </c>
      <c r="AS52" s="57">
        <v>0</v>
      </c>
      <c r="AT52" s="57">
        <v>0</v>
      </c>
      <c r="AU52" s="57">
        <v>0</v>
      </c>
      <c r="AV52" s="57">
        <v>0</v>
      </c>
    </row>
    <row r="53" spans="1:48">
      <c r="A53" s="56">
        <f t="shared" si="4"/>
        <v>2023</v>
      </c>
      <c r="B53" s="56">
        <f t="shared" si="5"/>
        <v>2</v>
      </c>
      <c r="C53" s="147" t="s">
        <v>721</v>
      </c>
      <c r="D53" s="146">
        <v>2.63</v>
      </c>
      <c r="E53" s="146">
        <v>1.87</v>
      </c>
      <c r="K53" s="56">
        <f t="shared" si="0"/>
        <v>2023</v>
      </c>
      <c r="L53" s="56">
        <f t="shared" si="1"/>
        <v>2</v>
      </c>
      <c r="M53" t="s">
        <v>721</v>
      </c>
      <c r="N53" s="57">
        <v>12882.75</v>
      </c>
      <c r="O53" s="57">
        <v>9216.2819999999992</v>
      </c>
      <c r="P53" s="57">
        <v>0</v>
      </c>
      <c r="Q53" s="57">
        <v>0</v>
      </c>
      <c r="R53" s="57">
        <v>820.10919999999999</v>
      </c>
      <c r="S53" s="57">
        <v>39931.699999999997</v>
      </c>
      <c r="T53" s="57">
        <v>311.54509999999999</v>
      </c>
      <c r="U53" s="57">
        <v>740.09209999999996</v>
      </c>
      <c r="V53" s="57">
        <v>41815.25</v>
      </c>
      <c r="W53" s="57">
        <v>487.98860000000002</v>
      </c>
      <c r="X53" s="57">
        <v>444.70400000000001</v>
      </c>
      <c r="Y53" s="57">
        <v>509.82600000000002</v>
      </c>
      <c r="Z53" s="57">
        <v>459.83159999999998</v>
      </c>
      <c r="AA53" s="57">
        <v>481.38330000000002</v>
      </c>
      <c r="AB53" s="57">
        <v>455.68369999999999</v>
      </c>
      <c r="AC53" s="57"/>
      <c r="AE53" s="56">
        <f t="shared" si="2"/>
        <v>2023</v>
      </c>
      <c r="AF53" s="56">
        <f t="shared" si="3"/>
        <v>2</v>
      </c>
      <c r="AG53" s="57" t="s">
        <v>721</v>
      </c>
      <c r="AH53" s="57">
        <v>131.488</v>
      </c>
      <c r="AI53" s="57">
        <v>131.488</v>
      </c>
      <c r="AJ53" s="57">
        <v>0</v>
      </c>
      <c r="AK53" s="57">
        <v>0</v>
      </c>
      <c r="AL53" s="57">
        <v>0</v>
      </c>
      <c r="AM53" s="57">
        <v>0</v>
      </c>
      <c r="AN53" s="57">
        <v>0</v>
      </c>
      <c r="AO53" s="57">
        <v>0</v>
      </c>
      <c r="AP53" s="57">
        <v>0</v>
      </c>
      <c r="AQ53" s="57">
        <v>0</v>
      </c>
      <c r="AR53" s="57">
        <v>0</v>
      </c>
      <c r="AS53" s="57">
        <v>0</v>
      </c>
      <c r="AT53" s="57">
        <v>0</v>
      </c>
      <c r="AU53" s="57">
        <v>0</v>
      </c>
      <c r="AV53" s="57">
        <v>0</v>
      </c>
    </row>
    <row r="54" spans="1:48">
      <c r="A54" s="56">
        <f t="shared" si="4"/>
        <v>2023</v>
      </c>
      <c r="B54" s="56">
        <f t="shared" si="5"/>
        <v>2</v>
      </c>
      <c r="C54" s="147" t="s">
        <v>722</v>
      </c>
      <c r="D54" s="146">
        <v>2.56</v>
      </c>
      <c r="E54" s="146">
        <v>1.81</v>
      </c>
      <c r="K54" s="56">
        <f t="shared" si="0"/>
        <v>2023</v>
      </c>
      <c r="L54" s="56">
        <f t="shared" si="1"/>
        <v>2</v>
      </c>
      <c r="M54" t="s">
        <v>722</v>
      </c>
      <c r="N54" s="57">
        <v>0</v>
      </c>
      <c r="O54" s="57">
        <v>0</v>
      </c>
      <c r="P54" s="57">
        <v>0</v>
      </c>
      <c r="Q54" s="57">
        <v>0</v>
      </c>
      <c r="R54" s="57">
        <v>0</v>
      </c>
      <c r="S54" s="57">
        <v>38182.75</v>
      </c>
      <c r="T54" s="57">
        <v>0</v>
      </c>
      <c r="U54" s="57">
        <v>0</v>
      </c>
      <c r="V54" s="57">
        <v>38327.800000000003</v>
      </c>
      <c r="W54" s="57">
        <v>0</v>
      </c>
      <c r="X54" s="57">
        <v>0</v>
      </c>
      <c r="Y54" s="57">
        <v>0</v>
      </c>
      <c r="Z54" s="57">
        <v>131.38040000000001</v>
      </c>
      <c r="AA54" s="57">
        <v>128.3689</v>
      </c>
      <c r="AB54" s="57">
        <v>130.1953</v>
      </c>
      <c r="AC54" s="57"/>
      <c r="AE54" s="56">
        <f t="shared" si="2"/>
        <v>2023</v>
      </c>
      <c r="AF54" s="56">
        <f t="shared" si="3"/>
        <v>2</v>
      </c>
      <c r="AG54" s="57" t="s">
        <v>722</v>
      </c>
      <c r="AH54" s="57">
        <v>0</v>
      </c>
      <c r="AI54" s="57">
        <v>0</v>
      </c>
      <c r="AJ54" s="57">
        <v>0</v>
      </c>
      <c r="AK54" s="57">
        <v>0</v>
      </c>
      <c r="AL54" s="57">
        <v>0</v>
      </c>
      <c r="AM54" s="57">
        <v>0</v>
      </c>
      <c r="AN54" s="57">
        <v>0</v>
      </c>
      <c r="AO54" s="57">
        <v>0</v>
      </c>
      <c r="AP54" s="57">
        <v>0</v>
      </c>
      <c r="AQ54" s="57">
        <v>0</v>
      </c>
      <c r="AR54" s="57">
        <v>0</v>
      </c>
      <c r="AS54" s="57">
        <v>0</v>
      </c>
      <c r="AT54" s="57">
        <v>0</v>
      </c>
      <c r="AU54" s="57">
        <v>0</v>
      </c>
      <c r="AV54" s="57">
        <v>0</v>
      </c>
    </row>
    <row r="55" spans="1:48">
      <c r="A55" s="56">
        <f t="shared" si="4"/>
        <v>2023</v>
      </c>
      <c r="B55" s="56">
        <f t="shared" si="5"/>
        <v>2</v>
      </c>
      <c r="C55" s="147" t="s">
        <v>723</v>
      </c>
      <c r="D55" s="146">
        <v>2.61</v>
      </c>
      <c r="E55" s="146">
        <v>1.85</v>
      </c>
      <c r="K55" s="56">
        <f t="shared" si="0"/>
        <v>2023</v>
      </c>
      <c r="L55" s="56">
        <f t="shared" si="1"/>
        <v>2</v>
      </c>
      <c r="M55" t="s">
        <v>723</v>
      </c>
      <c r="N55" s="57">
        <v>0</v>
      </c>
      <c r="O55" s="57">
        <v>0</v>
      </c>
      <c r="P55" s="57">
        <v>0</v>
      </c>
      <c r="Q55" s="57">
        <v>0</v>
      </c>
      <c r="R55" s="57">
        <v>0</v>
      </c>
      <c r="S55" s="57">
        <v>39497</v>
      </c>
      <c r="T55" s="57">
        <v>0</v>
      </c>
      <c r="U55" s="57">
        <v>0</v>
      </c>
      <c r="V55" s="57">
        <v>39779.269999999997</v>
      </c>
      <c r="W55" s="57">
        <v>0</v>
      </c>
      <c r="X55" s="57">
        <v>0</v>
      </c>
      <c r="Y55" s="57">
        <v>0</v>
      </c>
      <c r="Z55" s="57">
        <v>0</v>
      </c>
      <c r="AA55" s="57">
        <v>0</v>
      </c>
      <c r="AB55" s="57">
        <v>0</v>
      </c>
      <c r="AC55" s="57"/>
      <c r="AE55" s="56">
        <f t="shared" si="2"/>
        <v>2023</v>
      </c>
      <c r="AF55" s="56">
        <f t="shared" si="3"/>
        <v>2</v>
      </c>
      <c r="AG55" s="57" t="s">
        <v>723</v>
      </c>
      <c r="AH55" s="57">
        <v>0</v>
      </c>
      <c r="AI55" s="57">
        <v>0</v>
      </c>
      <c r="AJ55" s="57">
        <v>0</v>
      </c>
      <c r="AK55" s="57">
        <v>0</v>
      </c>
      <c r="AL55" s="57">
        <v>0</v>
      </c>
      <c r="AM55" s="57">
        <v>0</v>
      </c>
      <c r="AN55" s="57">
        <v>0</v>
      </c>
      <c r="AO55" s="57">
        <v>0</v>
      </c>
      <c r="AP55" s="57">
        <v>0</v>
      </c>
      <c r="AQ55" s="57">
        <v>0</v>
      </c>
      <c r="AR55" s="57">
        <v>0</v>
      </c>
      <c r="AS55" s="57">
        <v>0</v>
      </c>
      <c r="AT55" s="57">
        <v>0</v>
      </c>
      <c r="AU55" s="57">
        <v>0</v>
      </c>
      <c r="AV55" s="57">
        <v>0</v>
      </c>
    </row>
    <row r="56" spans="1:48">
      <c r="A56" s="56">
        <f t="shared" si="4"/>
        <v>2023</v>
      </c>
      <c r="B56" s="56">
        <f t="shared" si="5"/>
        <v>2</v>
      </c>
      <c r="C56" s="147" t="s">
        <v>724</v>
      </c>
      <c r="D56" s="146">
        <v>3.1</v>
      </c>
      <c r="E56" s="146">
        <v>2.2000000000000002</v>
      </c>
      <c r="K56" s="56">
        <f t="shared" si="0"/>
        <v>2023</v>
      </c>
      <c r="L56" s="56">
        <f t="shared" si="1"/>
        <v>2</v>
      </c>
      <c r="M56" t="s">
        <v>724</v>
      </c>
      <c r="N56" s="57">
        <v>0</v>
      </c>
      <c r="O56" s="57">
        <v>0</v>
      </c>
      <c r="P56" s="57">
        <v>0</v>
      </c>
      <c r="Q56" s="57">
        <v>0</v>
      </c>
      <c r="R56" s="57">
        <v>0</v>
      </c>
      <c r="S56" s="57">
        <v>0</v>
      </c>
      <c r="T56" s="57">
        <v>0</v>
      </c>
      <c r="U56" s="57">
        <v>0</v>
      </c>
      <c r="V56" s="57">
        <v>33471.160000000003</v>
      </c>
      <c r="W56" s="57">
        <v>0</v>
      </c>
      <c r="X56" s="57">
        <v>0</v>
      </c>
      <c r="Y56" s="57">
        <v>0</v>
      </c>
      <c r="Z56" s="57">
        <v>0</v>
      </c>
      <c r="AA56" s="57">
        <v>0</v>
      </c>
      <c r="AB56" s="57">
        <v>0</v>
      </c>
      <c r="AC56" s="57"/>
      <c r="AE56" s="56">
        <f t="shared" si="2"/>
        <v>2023</v>
      </c>
      <c r="AF56" s="56">
        <f t="shared" si="3"/>
        <v>2</v>
      </c>
      <c r="AG56" s="57" t="s">
        <v>724</v>
      </c>
      <c r="AH56" s="57">
        <v>0</v>
      </c>
      <c r="AI56" s="57">
        <v>0</v>
      </c>
      <c r="AJ56" s="57">
        <v>0</v>
      </c>
      <c r="AK56" s="57">
        <v>0</v>
      </c>
      <c r="AL56" s="57">
        <v>0</v>
      </c>
      <c r="AM56" s="57">
        <v>0</v>
      </c>
      <c r="AN56" s="57">
        <v>0</v>
      </c>
      <c r="AO56" s="57">
        <v>0</v>
      </c>
      <c r="AP56" s="57">
        <v>0</v>
      </c>
      <c r="AQ56" s="57">
        <v>0</v>
      </c>
      <c r="AR56" s="57">
        <v>0</v>
      </c>
      <c r="AS56" s="57">
        <v>0</v>
      </c>
      <c r="AT56" s="57">
        <v>0</v>
      </c>
      <c r="AU56" s="57">
        <v>0</v>
      </c>
      <c r="AV56" s="57">
        <v>0</v>
      </c>
    </row>
    <row r="57" spans="1:48">
      <c r="A57" s="56">
        <f t="shared" si="4"/>
        <v>2023</v>
      </c>
      <c r="B57" s="56">
        <f t="shared" si="5"/>
        <v>2</v>
      </c>
      <c r="C57" s="147" t="s">
        <v>725</v>
      </c>
      <c r="D57" s="146">
        <v>3.1</v>
      </c>
      <c r="E57" s="146">
        <v>2.2000000000000002</v>
      </c>
      <c r="K57" s="56">
        <f t="shared" si="0"/>
        <v>2023</v>
      </c>
      <c r="L57" s="56">
        <f t="shared" si="1"/>
        <v>2</v>
      </c>
      <c r="M57" t="s">
        <v>725</v>
      </c>
      <c r="N57" s="57">
        <v>0</v>
      </c>
      <c r="O57" s="57">
        <v>0</v>
      </c>
      <c r="P57" s="57">
        <v>0</v>
      </c>
      <c r="Q57" s="57">
        <v>0</v>
      </c>
      <c r="R57" s="57">
        <v>0</v>
      </c>
      <c r="S57" s="57">
        <v>14305.85</v>
      </c>
      <c r="T57" s="57">
        <v>0</v>
      </c>
      <c r="U57" s="57">
        <v>0</v>
      </c>
      <c r="V57" s="57">
        <v>32636.61</v>
      </c>
      <c r="W57" s="57">
        <v>0</v>
      </c>
      <c r="X57" s="57">
        <v>0</v>
      </c>
      <c r="Y57" s="57">
        <v>0</v>
      </c>
      <c r="Z57" s="57">
        <v>0</v>
      </c>
      <c r="AA57" s="57">
        <v>0</v>
      </c>
      <c r="AB57" s="57">
        <v>0</v>
      </c>
      <c r="AC57" s="57"/>
      <c r="AE57" s="56">
        <f t="shared" si="2"/>
        <v>2023</v>
      </c>
      <c r="AF57" s="56">
        <f t="shared" si="3"/>
        <v>2</v>
      </c>
      <c r="AG57" s="57" t="s">
        <v>725</v>
      </c>
      <c r="AH57" s="57">
        <v>0</v>
      </c>
      <c r="AI57" s="57">
        <v>0</v>
      </c>
      <c r="AJ57" s="57">
        <v>0</v>
      </c>
      <c r="AK57" s="57">
        <v>0</v>
      </c>
      <c r="AL57" s="57">
        <v>0</v>
      </c>
      <c r="AM57" s="57">
        <v>1556.2</v>
      </c>
      <c r="AN57" s="57">
        <v>0</v>
      </c>
      <c r="AO57" s="57">
        <v>0</v>
      </c>
      <c r="AP57" s="57">
        <v>0</v>
      </c>
      <c r="AQ57" s="57">
        <v>0</v>
      </c>
      <c r="AR57" s="57">
        <v>0</v>
      </c>
      <c r="AS57" s="57">
        <v>0</v>
      </c>
      <c r="AT57" s="57">
        <v>0</v>
      </c>
      <c r="AU57" s="57">
        <v>0</v>
      </c>
      <c r="AV57" s="57">
        <v>0</v>
      </c>
    </row>
    <row r="58" spans="1:48">
      <c r="A58" s="56">
        <f t="shared" si="4"/>
        <v>2023</v>
      </c>
      <c r="B58" s="56">
        <f t="shared" si="5"/>
        <v>2</v>
      </c>
      <c r="C58" s="147" t="s">
        <v>726</v>
      </c>
      <c r="D58" s="146">
        <v>3.1</v>
      </c>
      <c r="E58" s="146">
        <v>2.2000000000000002</v>
      </c>
      <c r="K58" s="56">
        <f t="shared" si="0"/>
        <v>2023</v>
      </c>
      <c r="L58" s="56">
        <f t="shared" si="1"/>
        <v>2</v>
      </c>
      <c r="M58" t="s">
        <v>726</v>
      </c>
      <c r="N58" s="57">
        <v>0</v>
      </c>
      <c r="O58" s="57">
        <v>0</v>
      </c>
      <c r="P58" s="57">
        <v>0</v>
      </c>
      <c r="Q58" s="57">
        <v>0</v>
      </c>
      <c r="R58" s="57">
        <v>1845.2460000000001</v>
      </c>
      <c r="S58" s="57">
        <v>41685.019999999997</v>
      </c>
      <c r="T58" s="57">
        <v>0</v>
      </c>
      <c r="U58" s="57">
        <v>1356.8630000000001</v>
      </c>
      <c r="V58" s="57">
        <v>44659.86</v>
      </c>
      <c r="W58" s="57">
        <v>139.4254</v>
      </c>
      <c r="X58" s="57">
        <v>136.8321</v>
      </c>
      <c r="Y58" s="57">
        <v>135.9537</v>
      </c>
      <c r="Z58" s="57">
        <v>164.22569999999999</v>
      </c>
      <c r="AA58" s="57">
        <v>160.46119999999999</v>
      </c>
      <c r="AB58" s="57">
        <v>162.74430000000001</v>
      </c>
      <c r="AC58" s="57"/>
      <c r="AE58" s="56">
        <f t="shared" si="2"/>
        <v>2023</v>
      </c>
      <c r="AF58" s="56">
        <f t="shared" si="3"/>
        <v>2</v>
      </c>
      <c r="AG58" s="57" t="s">
        <v>726</v>
      </c>
      <c r="AH58" s="57">
        <v>0</v>
      </c>
      <c r="AI58" s="57">
        <v>0</v>
      </c>
      <c r="AJ58" s="57">
        <v>0</v>
      </c>
      <c r="AK58" s="57">
        <v>0</v>
      </c>
      <c r="AL58" s="57">
        <v>0</v>
      </c>
      <c r="AM58" s="57">
        <v>0</v>
      </c>
      <c r="AN58" s="57">
        <v>0</v>
      </c>
      <c r="AO58" s="57">
        <v>0</v>
      </c>
      <c r="AP58" s="57">
        <v>0</v>
      </c>
      <c r="AQ58" s="57">
        <v>0</v>
      </c>
      <c r="AR58" s="57">
        <v>0</v>
      </c>
      <c r="AS58" s="57">
        <v>0</v>
      </c>
      <c r="AT58" s="57">
        <v>0</v>
      </c>
      <c r="AU58" s="57">
        <v>0</v>
      </c>
      <c r="AV58" s="57">
        <v>0</v>
      </c>
    </row>
    <row r="59" spans="1:48">
      <c r="A59" s="56">
        <f t="shared" si="4"/>
        <v>2023</v>
      </c>
      <c r="B59" s="56">
        <f t="shared" si="5"/>
        <v>2</v>
      </c>
      <c r="C59" s="147" t="s">
        <v>727</v>
      </c>
      <c r="D59" s="146">
        <v>3.1</v>
      </c>
      <c r="E59" s="146">
        <v>2.19</v>
      </c>
      <c r="K59" s="56">
        <f t="shared" si="0"/>
        <v>2023</v>
      </c>
      <c r="L59" s="56">
        <f t="shared" si="1"/>
        <v>2</v>
      </c>
      <c r="M59" t="s">
        <v>727</v>
      </c>
      <c r="N59" s="57">
        <v>0</v>
      </c>
      <c r="O59" s="57">
        <v>0</v>
      </c>
      <c r="P59" s="57">
        <v>0</v>
      </c>
      <c r="Q59" s="57">
        <v>0</v>
      </c>
      <c r="R59" s="57">
        <v>3690.491</v>
      </c>
      <c r="S59" s="57">
        <v>41685.019999999997</v>
      </c>
      <c r="T59" s="57">
        <v>0</v>
      </c>
      <c r="U59" s="57">
        <v>2961.0189999999998</v>
      </c>
      <c r="V59" s="57">
        <v>46831.89</v>
      </c>
      <c r="W59" s="57">
        <v>348.56349999999998</v>
      </c>
      <c r="X59" s="57">
        <v>376.28820000000002</v>
      </c>
      <c r="Y59" s="57">
        <v>407.86110000000002</v>
      </c>
      <c r="Z59" s="57">
        <v>591.21230000000003</v>
      </c>
      <c r="AA59" s="57">
        <v>641.84460000000001</v>
      </c>
      <c r="AB59" s="57">
        <v>650.97699999999998</v>
      </c>
      <c r="AC59" s="57"/>
      <c r="AE59" s="56">
        <f t="shared" si="2"/>
        <v>2023</v>
      </c>
      <c r="AF59" s="56">
        <f t="shared" si="3"/>
        <v>2</v>
      </c>
      <c r="AG59" s="57" t="s">
        <v>727</v>
      </c>
      <c r="AH59" s="57">
        <v>0</v>
      </c>
      <c r="AI59" s="57">
        <v>0</v>
      </c>
      <c r="AJ59" s="57">
        <v>0</v>
      </c>
      <c r="AK59" s="57">
        <v>0</v>
      </c>
      <c r="AL59" s="57">
        <v>0</v>
      </c>
      <c r="AM59" s="57">
        <v>0</v>
      </c>
      <c r="AN59" s="57">
        <v>0</v>
      </c>
      <c r="AO59" s="57">
        <v>0</v>
      </c>
      <c r="AP59" s="57">
        <v>0</v>
      </c>
      <c r="AQ59" s="57">
        <v>0</v>
      </c>
      <c r="AR59" s="57">
        <v>0</v>
      </c>
      <c r="AS59" s="57">
        <v>0</v>
      </c>
      <c r="AT59" s="57">
        <v>0</v>
      </c>
      <c r="AU59" s="57">
        <v>0</v>
      </c>
      <c r="AV59" s="57">
        <v>0</v>
      </c>
    </row>
    <row r="60" spans="1:48">
      <c r="A60" s="56">
        <f t="shared" si="4"/>
        <v>2023</v>
      </c>
      <c r="B60" s="56">
        <f t="shared" si="5"/>
        <v>2</v>
      </c>
      <c r="C60" s="147" t="s">
        <v>728</v>
      </c>
      <c r="D60" s="146">
        <v>3.11</v>
      </c>
      <c r="E60" s="146">
        <v>2.2000000000000002</v>
      </c>
      <c r="K60" s="56">
        <f t="shared" si="0"/>
        <v>2023</v>
      </c>
      <c r="L60" s="56">
        <f t="shared" si="1"/>
        <v>2</v>
      </c>
      <c r="M60" t="s">
        <v>728</v>
      </c>
      <c r="N60" s="57">
        <v>3606.51</v>
      </c>
      <c r="O60" s="57">
        <v>3606.51</v>
      </c>
      <c r="P60" s="57">
        <v>0</v>
      </c>
      <c r="Q60" s="57">
        <v>0</v>
      </c>
      <c r="R60" s="57">
        <v>3690.491</v>
      </c>
      <c r="S60" s="57">
        <v>41685.019999999997</v>
      </c>
      <c r="T60" s="57">
        <v>0</v>
      </c>
      <c r="U60" s="57">
        <v>2961.0189999999998</v>
      </c>
      <c r="V60" s="57">
        <v>46831.89</v>
      </c>
      <c r="W60" s="57">
        <v>348.56349999999998</v>
      </c>
      <c r="X60" s="57">
        <v>376.28829999999999</v>
      </c>
      <c r="Y60" s="57">
        <v>373.87270000000001</v>
      </c>
      <c r="Z60" s="57">
        <v>492.67700000000002</v>
      </c>
      <c r="AA60" s="57">
        <v>513.47580000000005</v>
      </c>
      <c r="AB60" s="57">
        <v>520.7817</v>
      </c>
      <c r="AC60" s="57"/>
      <c r="AE60" s="56">
        <f t="shared" si="2"/>
        <v>2023</v>
      </c>
      <c r="AF60" s="56">
        <f t="shared" si="3"/>
        <v>2</v>
      </c>
      <c r="AG60" s="57" t="s">
        <v>728</v>
      </c>
      <c r="AH60" s="57">
        <v>130.12799999999999</v>
      </c>
      <c r="AI60" s="57">
        <v>130.12799999999999</v>
      </c>
      <c r="AJ60" s="57">
        <v>0</v>
      </c>
      <c r="AK60" s="57">
        <v>0</v>
      </c>
      <c r="AL60" s="57">
        <v>0</v>
      </c>
      <c r="AM60" s="57">
        <v>0</v>
      </c>
      <c r="AN60" s="57">
        <v>0</v>
      </c>
      <c r="AO60" s="57">
        <v>0</v>
      </c>
      <c r="AP60" s="57">
        <v>0</v>
      </c>
      <c r="AQ60" s="57">
        <v>0</v>
      </c>
      <c r="AR60" s="57">
        <v>0</v>
      </c>
      <c r="AS60" s="57">
        <v>0</v>
      </c>
      <c r="AT60" s="57">
        <v>0</v>
      </c>
      <c r="AU60" s="57">
        <v>0</v>
      </c>
      <c r="AV60" s="57">
        <v>0</v>
      </c>
    </row>
    <row r="61" spans="1:48">
      <c r="A61" s="56">
        <f t="shared" si="4"/>
        <v>2023</v>
      </c>
      <c r="B61" s="56">
        <f t="shared" si="5"/>
        <v>2</v>
      </c>
      <c r="C61" s="147" t="s">
        <v>729</v>
      </c>
      <c r="D61" s="146">
        <v>3.75</v>
      </c>
      <c r="E61" s="146">
        <v>2.65</v>
      </c>
      <c r="K61" s="56">
        <f t="shared" si="0"/>
        <v>2023</v>
      </c>
      <c r="L61" s="56">
        <f t="shared" si="1"/>
        <v>2</v>
      </c>
      <c r="M61" t="s">
        <v>729</v>
      </c>
      <c r="N61" s="57">
        <v>0</v>
      </c>
      <c r="O61" s="57">
        <v>0</v>
      </c>
      <c r="P61" s="57">
        <v>0</v>
      </c>
      <c r="Q61" s="57">
        <v>0</v>
      </c>
      <c r="R61" s="57">
        <v>3690.491</v>
      </c>
      <c r="S61" s="57">
        <v>41685.019999999997</v>
      </c>
      <c r="T61" s="57">
        <v>0</v>
      </c>
      <c r="U61" s="57">
        <v>2343.598</v>
      </c>
      <c r="V61" s="57">
        <v>46831.89</v>
      </c>
      <c r="W61" s="57">
        <v>209.13810000000001</v>
      </c>
      <c r="X61" s="57">
        <v>342.08010000000002</v>
      </c>
      <c r="Y61" s="57">
        <v>407.86099999999999</v>
      </c>
      <c r="Z61" s="57">
        <v>459.83179999999999</v>
      </c>
      <c r="AA61" s="57">
        <v>577.66020000000003</v>
      </c>
      <c r="AB61" s="57">
        <v>585.87929999999994</v>
      </c>
      <c r="AC61" s="57"/>
      <c r="AE61" s="56">
        <f t="shared" si="2"/>
        <v>2023</v>
      </c>
      <c r="AF61" s="56">
        <f t="shared" si="3"/>
        <v>2</v>
      </c>
      <c r="AG61" s="57" t="s">
        <v>729</v>
      </c>
      <c r="AH61" s="57">
        <v>0</v>
      </c>
      <c r="AI61" s="57">
        <v>0</v>
      </c>
      <c r="AJ61" s="57">
        <v>0</v>
      </c>
      <c r="AK61" s="57">
        <v>0</v>
      </c>
      <c r="AL61" s="57">
        <v>0</v>
      </c>
      <c r="AM61" s="57">
        <v>0</v>
      </c>
      <c r="AN61" s="57">
        <v>0</v>
      </c>
      <c r="AO61" s="57">
        <v>0</v>
      </c>
      <c r="AP61" s="57">
        <v>0</v>
      </c>
      <c r="AQ61" s="57">
        <v>0</v>
      </c>
      <c r="AR61" s="57">
        <v>0</v>
      </c>
      <c r="AS61" s="57">
        <v>0</v>
      </c>
      <c r="AT61" s="57">
        <v>0</v>
      </c>
      <c r="AU61" s="57">
        <v>0</v>
      </c>
      <c r="AV61" s="57">
        <v>0</v>
      </c>
    </row>
    <row r="62" spans="1:48">
      <c r="A62" s="56">
        <f t="shared" si="4"/>
        <v>2023</v>
      </c>
      <c r="B62" s="56">
        <f t="shared" si="5"/>
        <v>2</v>
      </c>
      <c r="C62" s="147" t="s">
        <v>730</v>
      </c>
      <c r="D62" s="146">
        <v>7.61</v>
      </c>
      <c r="E62" s="146">
        <v>5.39</v>
      </c>
      <c r="K62" s="56">
        <f t="shared" si="0"/>
        <v>2023</v>
      </c>
      <c r="L62" s="56">
        <f t="shared" si="1"/>
        <v>2</v>
      </c>
      <c r="M62" t="s">
        <v>730</v>
      </c>
      <c r="N62" s="57">
        <v>0</v>
      </c>
      <c r="O62" s="57">
        <v>0</v>
      </c>
      <c r="P62" s="57">
        <v>0</v>
      </c>
      <c r="Q62" s="57">
        <v>0</v>
      </c>
      <c r="R62" s="57">
        <v>2460.328</v>
      </c>
      <c r="S62" s="57">
        <v>27321.4</v>
      </c>
      <c r="T62" s="57">
        <v>0</v>
      </c>
      <c r="U62" s="57">
        <v>2096.9549999999999</v>
      </c>
      <c r="V62" s="57">
        <v>44659.86</v>
      </c>
      <c r="W62" s="57">
        <v>139.4254</v>
      </c>
      <c r="X62" s="57">
        <v>273.66419999999999</v>
      </c>
      <c r="Y62" s="57">
        <v>271.9074</v>
      </c>
      <c r="Z62" s="57">
        <v>262.7611</v>
      </c>
      <c r="AA62" s="57">
        <v>481.38350000000003</v>
      </c>
      <c r="AB62" s="57">
        <v>488.23270000000002</v>
      </c>
      <c r="AC62" s="57"/>
      <c r="AE62" s="56">
        <f t="shared" si="2"/>
        <v>2023</v>
      </c>
      <c r="AF62" s="56">
        <f t="shared" si="3"/>
        <v>2</v>
      </c>
      <c r="AG62" s="57" t="s">
        <v>730</v>
      </c>
      <c r="AH62" s="57">
        <v>0</v>
      </c>
      <c r="AI62" s="57">
        <v>0</v>
      </c>
      <c r="AJ62" s="57">
        <v>0</v>
      </c>
      <c r="AK62" s="57">
        <v>0</v>
      </c>
      <c r="AL62" s="57">
        <v>0</v>
      </c>
      <c r="AM62" s="57">
        <v>1556.2</v>
      </c>
      <c r="AN62" s="57">
        <v>0</v>
      </c>
      <c r="AO62" s="57">
        <v>0</v>
      </c>
      <c r="AP62" s="57">
        <v>0</v>
      </c>
      <c r="AQ62" s="57">
        <v>0</v>
      </c>
      <c r="AR62" s="57">
        <v>0</v>
      </c>
      <c r="AS62" s="57">
        <v>0</v>
      </c>
      <c r="AT62" s="57">
        <v>0</v>
      </c>
      <c r="AU62" s="57">
        <v>0</v>
      </c>
      <c r="AV62" s="57">
        <v>0</v>
      </c>
    </row>
    <row r="63" spans="1:48">
      <c r="A63" s="56">
        <f t="shared" si="4"/>
        <v>2023</v>
      </c>
      <c r="B63" s="56">
        <f t="shared" si="5"/>
        <v>2</v>
      </c>
      <c r="C63" s="147" t="s">
        <v>731</v>
      </c>
      <c r="D63" s="146">
        <v>6.6</v>
      </c>
      <c r="E63" s="146">
        <v>4.67</v>
      </c>
      <c r="K63" s="56">
        <f t="shared" si="0"/>
        <v>2023</v>
      </c>
      <c r="L63" s="56">
        <f t="shared" si="1"/>
        <v>2</v>
      </c>
      <c r="M63" t="s">
        <v>731</v>
      </c>
      <c r="N63" s="57">
        <v>6325.2269999999999</v>
      </c>
      <c r="O63" s="57">
        <v>6325.2269999999999</v>
      </c>
      <c r="P63" s="57">
        <v>0</v>
      </c>
      <c r="Q63" s="57">
        <v>0</v>
      </c>
      <c r="R63" s="57">
        <v>3280.4369999999999</v>
      </c>
      <c r="S63" s="57">
        <v>41685.019999999997</v>
      </c>
      <c r="T63" s="57">
        <v>545.20450000000005</v>
      </c>
      <c r="U63" s="57">
        <v>2837.5349999999999</v>
      </c>
      <c r="V63" s="57">
        <v>46831.89</v>
      </c>
      <c r="W63" s="57">
        <v>836.55240000000003</v>
      </c>
      <c r="X63" s="57">
        <v>820.99260000000004</v>
      </c>
      <c r="Y63" s="57">
        <v>815.72230000000002</v>
      </c>
      <c r="Z63" s="57">
        <v>788.28330000000005</v>
      </c>
      <c r="AA63" s="57">
        <v>770.21379999999999</v>
      </c>
      <c r="AB63" s="57">
        <v>781.17269999999996</v>
      </c>
      <c r="AC63" s="57"/>
      <c r="AE63" s="56">
        <f t="shared" si="2"/>
        <v>2023</v>
      </c>
      <c r="AF63" s="56">
        <f t="shared" si="3"/>
        <v>2</v>
      </c>
      <c r="AG63" s="57" t="s">
        <v>731</v>
      </c>
      <c r="AH63" s="57">
        <v>130.12799999999999</v>
      </c>
      <c r="AI63" s="57">
        <v>130.12799999999999</v>
      </c>
      <c r="AJ63" s="57">
        <v>0</v>
      </c>
      <c r="AK63" s="57">
        <v>0</v>
      </c>
      <c r="AL63" s="57">
        <v>0</v>
      </c>
      <c r="AM63" s="57">
        <v>0</v>
      </c>
      <c r="AN63" s="57">
        <v>0</v>
      </c>
      <c r="AO63" s="57">
        <v>0</v>
      </c>
      <c r="AP63" s="57">
        <v>0</v>
      </c>
      <c r="AQ63" s="57">
        <v>0</v>
      </c>
      <c r="AR63" s="57">
        <v>0</v>
      </c>
      <c r="AS63" s="57">
        <v>0</v>
      </c>
      <c r="AT63" s="57">
        <v>0</v>
      </c>
      <c r="AU63" s="57">
        <v>0</v>
      </c>
      <c r="AV63" s="57">
        <v>0</v>
      </c>
    </row>
    <row r="64" spans="1:48">
      <c r="A64" s="56">
        <f t="shared" si="4"/>
        <v>2023</v>
      </c>
      <c r="B64" s="56">
        <f t="shared" si="5"/>
        <v>2</v>
      </c>
      <c r="C64" s="147" t="s">
        <v>732</v>
      </c>
      <c r="D64" s="146">
        <v>6.6</v>
      </c>
      <c r="E64" s="146">
        <v>4.67</v>
      </c>
      <c r="K64" s="56">
        <f t="shared" si="0"/>
        <v>2023</v>
      </c>
      <c r="L64" s="56">
        <f t="shared" si="1"/>
        <v>2</v>
      </c>
      <c r="M64" t="s">
        <v>732</v>
      </c>
      <c r="N64" s="57">
        <v>8882.0409999999993</v>
      </c>
      <c r="O64" s="57">
        <v>8882.0409999999993</v>
      </c>
      <c r="P64" s="57">
        <v>0</v>
      </c>
      <c r="Q64" s="57">
        <v>0</v>
      </c>
      <c r="R64" s="57">
        <v>2255.3000000000002</v>
      </c>
      <c r="S64" s="57">
        <v>41685.019999999997</v>
      </c>
      <c r="T64" s="57">
        <v>623.09079999999994</v>
      </c>
      <c r="U64" s="57">
        <v>2467.0819999999999</v>
      </c>
      <c r="V64" s="57">
        <v>46831.89</v>
      </c>
      <c r="W64" s="57">
        <v>836.55250000000001</v>
      </c>
      <c r="X64" s="57">
        <v>820.99260000000004</v>
      </c>
      <c r="Y64" s="57">
        <v>815.72239999999999</v>
      </c>
      <c r="Z64" s="57">
        <v>788.28340000000003</v>
      </c>
      <c r="AA64" s="57">
        <v>770.21389999999997</v>
      </c>
      <c r="AB64" s="57">
        <v>781.17269999999996</v>
      </c>
      <c r="AC64" s="57"/>
      <c r="AE64" s="56">
        <f t="shared" si="2"/>
        <v>2023</v>
      </c>
      <c r="AF64" s="56">
        <f t="shared" si="3"/>
        <v>2</v>
      </c>
      <c r="AG64" s="57" t="s">
        <v>732</v>
      </c>
      <c r="AH64" s="57">
        <v>130.12799999999999</v>
      </c>
      <c r="AI64" s="57">
        <v>130.12799999999999</v>
      </c>
      <c r="AJ64" s="57">
        <v>0</v>
      </c>
      <c r="AK64" s="57">
        <v>0</v>
      </c>
      <c r="AL64" s="57">
        <v>0</v>
      </c>
      <c r="AM64" s="57">
        <v>0</v>
      </c>
      <c r="AN64" s="57">
        <v>0</v>
      </c>
      <c r="AO64" s="57">
        <v>0</v>
      </c>
      <c r="AP64" s="57">
        <v>0</v>
      </c>
      <c r="AQ64" s="57">
        <v>0</v>
      </c>
      <c r="AR64" s="57">
        <v>0</v>
      </c>
      <c r="AS64" s="57">
        <v>0</v>
      </c>
      <c r="AT64" s="57">
        <v>0</v>
      </c>
      <c r="AU64" s="57">
        <v>0</v>
      </c>
      <c r="AV64" s="57">
        <v>0</v>
      </c>
    </row>
    <row r="65" spans="1:48">
      <c r="A65" s="56">
        <f t="shared" si="4"/>
        <v>2023</v>
      </c>
      <c r="B65" s="56">
        <f t="shared" si="5"/>
        <v>2</v>
      </c>
      <c r="C65" s="147" t="s">
        <v>733</v>
      </c>
      <c r="D65" s="146">
        <v>6.6</v>
      </c>
      <c r="E65" s="146">
        <v>4.67</v>
      </c>
      <c r="K65" s="56">
        <f t="shared" si="0"/>
        <v>2023</v>
      </c>
      <c r="L65" s="56">
        <f t="shared" si="1"/>
        <v>2</v>
      </c>
      <c r="M65" t="s">
        <v>733</v>
      </c>
      <c r="N65" s="57">
        <v>21526.06</v>
      </c>
      <c r="O65" s="57">
        <v>21526.06</v>
      </c>
      <c r="P65" s="57">
        <v>0</v>
      </c>
      <c r="Q65" s="57">
        <v>0</v>
      </c>
      <c r="R65" s="57">
        <v>3280.4369999999999</v>
      </c>
      <c r="S65" s="57">
        <v>41685.019999999997</v>
      </c>
      <c r="T65" s="57">
        <v>1869.2719999999999</v>
      </c>
      <c r="U65" s="57">
        <v>2343.598</v>
      </c>
      <c r="V65" s="57">
        <v>46831.89</v>
      </c>
      <c r="W65" s="57">
        <v>836.55250000000001</v>
      </c>
      <c r="X65" s="57">
        <v>820.99260000000004</v>
      </c>
      <c r="Y65" s="57">
        <v>815.72239999999999</v>
      </c>
      <c r="Z65" s="57">
        <v>788.28340000000003</v>
      </c>
      <c r="AA65" s="57">
        <v>770.21389999999997</v>
      </c>
      <c r="AB65" s="57">
        <v>781.17269999999996</v>
      </c>
      <c r="AC65" s="57"/>
      <c r="AE65" s="56">
        <f t="shared" si="2"/>
        <v>2023</v>
      </c>
      <c r="AF65" s="56">
        <f t="shared" si="3"/>
        <v>2</v>
      </c>
      <c r="AG65" s="57" t="s">
        <v>733</v>
      </c>
      <c r="AH65" s="57">
        <v>0</v>
      </c>
      <c r="AI65" s="57">
        <v>0</v>
      </c>
      <c r="AJ65" s="57">
        <v>0</v>
      </c>
      <c r="AK65" s="57">
        <v>0</v>
      </c>
      <c r="AL65" s="57">
        <v>0</v>
      </c>
      <c r="AM65" s="57">
        <v>0</v>
      </c>
      <c r="AN65" s="57">
        <v>0</v>
      </c>
      <c r="AO65" s="57">
        <v>0</v>
      </c>
      <c r="AP65" s="57">
        <v>0</v>
      </c>
      <c r="AQ65" s="57">
        <v>0</v>
      </c>
      <c r="AR65" s="57">
        <v>0</v>
      </c>
      <c r="AS65" s="57">
        <v>0</v>
      </c>
      <c r="AT65" s="57">
        <v>0</v>
      </c>
      <c r="AU65" s="57">
        <v>0</v>
      </c>
      <c r="AV65" s="57">
        <v>0</v>
      </c>
    </row>
    <row r="66" spans="1:48">
      <c r="A66" s="56">
        <f t="shared" si="4"/>
        <v>2023</v>
      </c>
      <c r="B66" s="56">
        <f t="shared" si="5"/>
        <v>2</v>
      </c>
      <c r="C66" s="147" t="s">
        <v>734</v>
      </c>
      <c r="D66" s="146">
        <v>6.6</v>
      </c>
      <c r="E66" s="146">
        <v>4.67</v>
      </c>
      <c r="K66" s="56">
        <f t="shared" si="0"/>
        <v>2023</v>
      </c>
      <c r="L66" s="56">
        <f t="shared" si="1"/>
        <v>2</v>
      </c>
      <c r="M66" t="s">
        <v>734</v>
      </c>
      <c r="N66" s="57">
        <v>10356.030000000001</v>
      </c>
      <c r="O66" s="57">
        <v>10356.030000000001</v>
      </c>
      <c r="P66" s="57">
        <v>0</v>
      </c>
      <c r="Q66" s="57">
        <v>0</v>
      </c>
      <c r="R66" s="57">
        <v>2255.3000000000002</v>
      </c>
      <c r="S66" s="57">
        <v>41685.019999999997</v>
      </c>
      <c r="T66" s="57">
        <v>1090.4090000000001</v>
      </c>
      <c r="U66" s="57">
        <v>1726.827</v>
      </c>
      <c r="V66" s="57">
        <v>46831.89</v>
      </c>
      <c r="W66" s="57">
        <v>836.55219999999997</v>
      </c>
      <c r="X66" s="57">
        <v>820.9923</v>
      </c>
      <c r="Y66" s="57">
        <v>815.72199999999998</v>
      </c>
      <c r="Z66" s="57">
        <v>788.28309999999999</v>
      </c>
      <c r="AA66" s="57">
        <v>770.21360000000004</v>
      </c>
      <c r="AB66" s="57">
        <v>781.17240000000004</v>
      </c>
      <c r="AC66" s="57"/>
      <c r="AE66" s="56">
        <f t="shared" si="2"/>
        <v>2023</v>
      </c>
      <c r="AF66" s="56">
        <f t="shared" si="3"/>
        <v>2</v>
      </c>
      <c r="AG66" s="57" t="s">
        <v>734</v>
      </c>
      <c r="AH66" s="57">
        <v>0</v>
      </c>
      <c r="AI66" s="57">
        <v>0</v>
      </c>
      <c r="AJ66" s="57">
        <v>0</v>
      </c>
      <c r="AK66" s="57">
        <v>0</v>
      </c>
      <c r="AL66" s="57">
        <v>0</v>
      </c>
      <c r="AM66" s="57">
        <v>0</v>
      </c>
      <c r="AN66" s="57">
        <v>0</v>
      </c>
      <c r="AO66" s="57">
        <v>0</v>
      </c>
      <c r="AP66" s="57">
        <v>0</v>
      </c>
      <c r="AQ66" s="57">
        <v>0</v>
      </c>
      <c r="AR66" s="57">
        <v>0</v>
      </c>
      <c r="AS66" s="57">
        <v>0</v>
      </c>
      <c r="AT66" s="57">
        <v>0</v>
      </c>
      <c r="AU66" s="57">
        <v>0</v>
      </c>
      <c r="AV66" s="57">
        <v>0</v>
      </c>
    </row>
    <row r="67" spans="1:48">
      <c r="A67" s="56">
        <f t="shared" si="4"/>
        <v>2023</v>
      </c>
      <c r="B67" s="56">
        <f t="shared" si="5"/>
        <v>2</v>
      </c>
      <c r="C67" s="147" t="s">
        <v>735</v>
      </c>
      <c r="D67" s="146">
        <v>10.16</v>
      </c>
      <c r="E67" s="146">
        <v>7.2</v>
      </c>
      <c r="K67" s="56">
        <f t="shared" si="0"/>
        <v>2023</v>
      </c>
      <c r="L67" s="56">
        <f t="shared" si="1"/>
        <v>2</v>
      </c>
      <c r="M67" t="s">
        <v>735</v>
      </c>
      <c r="N67" s="57">
        <v>0</v>
      </c>
      <c r="O67" s="57">
        <v>0</v>
      </c>
      <c r="P67" s="57">
        <v>0</v>
      </c>
      <c r="Q67" s="57">
        <v>0</v>
      </c>
      <c r="R67" s="57">
        <v>410.05459999999999</v>
      </c>
      <c r="S67" s="57">
        <v>8248.2800000000007</v>
      </c>
      <c r="T67" s="57">
        <v>0</v>
      </c>
      <c r="U67" s="57">
        <v>1357.0250000000001</v>
      </c>
      <c r="V67" s="57">
        <v>37646.089999999997</v>
      </c>
      <c r="W67" s="57">
        <v>278.85079999999999</v>
      </c>
      <c r="X67" s="57">
        <v>273.66419999999999</v>
      </c>
      <c r="Y67" s="57">
        <v>271.9074</v>
      </c>
      <c r="Z67" s="57">
        <v>262.7611</v>
      </c>
      <c r="AA67" s="57">
        <v>256.73790000000002</v>
      </c>
      <c r="AB67" s="57">
        <v>260.39080000000001</v>
      </c>
      <c r="AC67" s="57"/>
      <c r="AE67" s="56">
        <f t="shared" si="2"/>
        <v>2023</v>
      </c>
      <c r="AF67" s="56">
        <f t="shared" si="3"/>
        <v>2</v>
      </c>
      <c r="AG67" s="57" t="s">
        <v>735</v>
      </c>
      <c r="AH67" s="57">
        <v>0</v>
      </c>
      <c r="AI67" s="57">
        <v>0</v>
      </c>
      <c r="AJ67" s="57">
        <v>0</v>
      </c>
      <c r="AK67" s="57">
        <v>0</v>
      </c>
      <c r="AL67" s="57">
        <v>0</v>
      </c>
      <c r="AM67" s="57">
        <v>1556.2</v>
      </c>
      <c r="AN67" s="57">
        <v>0</v>
      </c>
      <c r="AO67" s="57">
        <v>0</v>
      </c>
      <c r="AP67" s="57">
        <v>0</v>
      </c>
      <c r="AQ67" s="57">
        <v>0</v>
      </c>
      <c r="AR67" s="57">
        <v>0</v>
      </c>
      <c r="AS67" s="57">
        <v>0</v>
      </c>
      <c r="AT67" s="57">
        <v>0</v>
      </c>
      <c r="AU67" s="57">
        <v>0</v>
      </c>
      <c r="AV67" s="57">
        <v>0</v>
      </c>
    </row>
    <row r="68" spans="1:48">
      <c r="A68" s="56">
        <f t="shared" si="4"/>
        <v>2023</v>
      </c>
      <c r="B68" s="56">
        <f t="shared" si="5"/>
        <v>2</v>
      </c>
      <c r="C68" s="147" t="s">
        <v>736</v>
      </c>
      <c r="D68" s="146">
        <v>7.62</v>
      </c>
      <c r="E68" s="146">
        <v>5.39</v>
      </c>
      <c r="K68" s="56">
        <f t="shared" si="0"/>
        <v>2023</v>
      </c>
      <c r="L68" s="56">
        <f t="shared" si="1"/>
        <v>2</v>
      </c>
      <c r="M68" t="s">
        <v>736</v>
      </c>
      <c r="N68" s="57">
        <v>10005.530000000001</v>
      </c>
      <c r="O68" s="57">
        <v>10005.530000000001</v>
      </c>
      <c r="P68" s="57">
        <v>0</v>
      </c>
      <c r="Q68" s="57">
        <v>0</v>
      </c>
      <c r="R68" s="57">
        <v>2050.2730000000001</v>
      </c>
      <c r="S68" s="57">
        <v>39928.800000000003</v>
      </c>
      <c r="T68" s="57">
        <v>778.86329999999998</v>
      </c>
      <c r="U68" s="57">
        <v>1603.6679999999999</v>
      </c>
      <c r="V68" s="57">
        <v>43294.58</v>
      </c>
      <c r="W68" s="57">
        <v>801.69590000000005</v>
      </c>
      <c r="X68" s="57">
        <v>786.78440000000001</v>
      </c>
      <c r="Y68" s="57">
        <v>781.7337</v>
      </c>
      <c r="Z68" s="57">
        <v>755.43799999999999</v>
      </c>
      <c r="AA68" s="57">
        <v>738.12149999999997</v>
      </c>
      <c r="AB68" s="57">
        <v>748.62369999999999</v>
      </c>
      <c r="AC68" s="57"/>
      <c r="AE68" s="56">
        <f t="shared" si="2"/>
        <v>2023</v>
      </c>
      <c r="AF68" s="56">
        <f t="shared" si="3"/>
        <v>2</v>
      </c>
      <c r="AG68" s="57" t="s">
        <v>736</v>
      </c>
      <c r="AH68" s="57">
        <v>131.488</v>
      </c>
      <c r="AI68" s="57">
        <v>131.488</v>
      </c>
      <c r="AJ68" s="57">
        <v>0</v>
      </c>
      <c r="AK68" s="57">
        <v>0</v>
      </c>
      <c r="AL68" s="57">
        <v>0</v>
      </c>
      <c r="AM68" s="57">
        <v>0</v>
      </c>
      <c r="AN68" s="57">
        <v>0</v>
      </c>
      <c r="AO68" s="57">
        <v>0</v>
      </c>
      <c r="AP68" s="57">
        <v>0</v>
      </c>
      <c r="AQ68" s="57">
        <v>0</v>
      </c>
      <c r="AR68" s="57">
        <v>0</v>
      </c>
      <c r="AS68" s="57">
        <v>0</v>
      </c>
      <c r="AT68" s="57">
        <v>0</v>
      </c>
      <c r="AU68" s="57">
        <v>0</v>
      </c>
      <c r="AV68" s="57">
        <v>0</v>
      </c>
    </row>
    <row r="69" spans="1:48">
      <c r="A69" s="56">
        <f t="shared" si="4"/>
        <v>2023</v>
      </c>
      <c r="B69" s="56">
        <f t="shared" si="5"/>
        <v>2</v>
      </c>
      <c r="C69" s="147" t="s">
        <v>737</v>
      </c>
      <c r="D69" s="146">
        <v>3.76</v>
      </c>
      <c r="E69" s="146">
        <v>2.66</v>
      </c>
      <c r="K69" s="56">
        <f t="shared" si="0"/>
        <v>2023</v>
      </c>
      <c r="L69" s="56">
        <f t="shared" si="1"/>
        <v>2</v>
      </c>
      <c r="M69" t="s">
        <v>737</v>
      </c>
      <c r="N69" s="57">
        <v>14270.09</v>
      </c>
      <c r="O69" s="57">
        <v>11336.91</v>
      </c>
      <c r="P69" s="57">
        <v>0</v>
      </c>
      <c r="Q69" s="57">
        <v>0</v>
      </c>
      <c r="R69" s="57">
        <v>2665.355</v>
      </c>
      <c r="S69" s="57">
        <v>41685.019999999997</v>
      </c>
      <c r="T69" s="57">
        <v>700.97640000000001</v>
      </c>
      <c r="U69" s="57">
        <v>2467.7330000000002</v>
      </c>
      <c r="V69" s="57">
        <v>46831.89</v>
      </c>
      <c r="W69" s="57">
        <v>697.1268</v>
      </c>
      <c r="X69" s="57">
        <v>684.16020000000003</v>
      </c>
      <c r="Y69" s="57">
        <v>679.76829999999995</v>
      </c>
      <c r="Z69" s="57">
        <v>788.28300000000002</v>
      </c>
      <c r="AA69" s="57">
        <v>770.21349999999995</v>
      </c>
      <c r="AB69" s="57">
        <v>781.17229999999995</v>
      </c>
      <c r="AC69" s="57"/>
      <c r="AE69" s="56">
        <f t="shared" si="2"/>
        <v>2023</v>
      </c>
      <c r="AF69" s="56">
        <f t="shared" si="3"/>
        <v>2</v>
      </c>
      <c r="AG69" s="57" t="s">
        <v>737</v>
      </c>
      <c r="AH69" s="57">
        <v>131.488</v>
      </c>
      <c r="AI69" s="57">
        <v>131.488</v>
      </c>
      <c r="AJ69" s="57">
        <v>0</v>
      </c>
      <c r="AK69" s="57">
        <v>0</v>
      </c>
      <c r="AL69" s="57">
        <v>0</v>
      </c>
      <c r="AM69" s="57">
        <v>0</v>
      </c>
      <c r="AN69" s="57">
        <v>0</v>
      </c>
      <c r="AO69" s="57">
        <v>0</v>
      </c>
      <c r="AP69" s="57">
        <v>0</v>
      </c>
      <c r="AQ69" s="57">
        <v>0</v>
      </c>
      <c r="AR69" s="57">
        <v>0</v>
      </c>
      <c r="AS69" s="57">
        <v>0</v>
      </c>
      <c r="AT69" s="57">
        <v>0</v>
      </c>
      <c r="AU69" s="57">
        <v>0</v>
      </c>
      <c r="AV69" s="57">
        <v>0</v>
      </c>
    </row>
    <row r="70" spans="1:48">
      <c r="A70" s="56">
        <f t="shared" si="4"/>
        <v>2023</v>
      </c>
      <c r="B70" s="56">
        <f t="shared" si="5"/>
        <v>2</v>
      </c>
      <c r="C70" s="147" t="s">
        <v>738</v>
      </c>
      <c r="D70" s="146">
        <v>3.15</v>
      </c>
      <c r="E70" s="146">
        <v>2.23</v>
      </c>
      <c r="K70" s="56">
        <f t="shared" si="0"/>
        <v>2023</v>
      </c>
      <c r="L70" s="56">
        <f t="shared" si="1"/>
        <v>2</v>
      </c>
      <c r="M70" t="s">
        <v>738</v>
      </c>
      <c r="N70" s="57">
        <v>0</v>
      </c>
      <c r="O70" s="57">
        <v>0</v>
      </c>
      <c r="P70" s="57">
        <v>0</v>
      </c>
      <c r="Q70" s="57">
        <v>0</v>
      </c>
      <c r="R70" s="57">
        <v>0</v>
      </c>
      <c r="S70" s="57">
        <v>34226.910000000003</v>
      </c>
      <c r="T70" s="57">
        <v>0</v>
      </c>
      <c r="U70" s="57">
        <v>123.3216</v>
      </c>
      <c r="V70" s="57">
        <v>34264.85</v>
      </c>
      <c r="W70" s="57">
        <v>69.712639999999993</v>
      </c>
      <c r="X70" s="57">
        <v>102.624</v>
      </c>
      <c r="Y70" s="57">
        <v>101.9652</v>
      </c>
      <c r="Z70" s="57">
        <v>131.38040000000001</v>
      </c>
      <c r="AA70" s="57">
        <v>160.46109999999999</v>
      </c>
      <c r="AB70" s="57">
        <v>130.1953</v>
      </c>
      <c r="AC70" s="57"/>
      <c r="AE70" s="56">
        <f t="shared" si="2"/>
        <v>2023</v>
      </c>
      <c r="AF70" s="56">
        <f t="shared" si="3"/>
        <v>2</v>
      </c>
      <c r="AG70" s="57" t="s">
        <v>738</v>
      </c>
      <c r="AH70" s="57">
        <v>0</v>
      </c>
      <c r="AI70" s="57">
        <v>0</v>
      </c>
      <c r="AJ70" s="57">
        <v>0</v>
      </c>
      <c r="AK70" s="57">
        <v>0</v>
      </c>
      <c r="AL70" s="57">
        <v>0</v>
      </c>
      <c r="AM70" s="57">
        <v>0</v>
      </c>
      <c r="AN70" s="57">
        <v>0</v>
      </c>
      <c r="AO70" s="57">
        <v>0</v>
      </c>
      <c r="AP70" s="57">
        <v>0</v>
      </c>
      <c r="AQ70" s="57">
        <v>0</v>
      </c>
      <c r="AR70" s="57">
        <v>0</v>
      </c>
      <c r="AS70" s="57">
        <v>0</v>
      </c>
      <c r="AT70" s="57">
        <v>0</v>
      </c>
      <c r="AU70" s="57">
        <v>0</v>
      </c>
      <c r="AV70" s="57">
        <v>0</v>
      </c>
    </row>
    <row r="71" spans="1:48">
      <c r="A71" s="56">
        <f t="shared" si="4"/>
        <v>2023</v>
      </c>
      <c r="B71" s="56">
        <f t="shared" si="5"/>
        <v>2</v>
      </c>
      <c r="C71" s="147" t="s">
        <v>739</v>
      </c>
      <c r="D71" s="146">
        <v>3.15</v>
      </c>
      <c r="E71" s="146">
        <v>2.23</v>
      </c>
      <c r="K71" s="56">
        <f t="shared" si="0"/>
        <v>2023</v>
      </c>
      <c r="L71" s="56">
        <f t="shared" si="1"/>
        <v>2</v>
      </c>
      <c r="M71" t="s">
        <v>739</v>
      </c>
      <c r="N71" s="57">
        <v>0</v>
      </c>
      <c r="O71" s="57">
        <v>0</v>
      </c>
      <c r="P71" s="57">
        <v>0</v>
      </c>
      <c r="Q71" s="57">
        <v>0</v>
      </c>
      <c r="R71" s="57">
        <v>820.10919999999999</v>
      </c>
      <c r="S71" s="57">
        <v>36423.629999999997</v>
      </c>
      <c r="T71" s="57">
        <v>0</v>
      </c>
      <c r="U71" s="57">
        <v>863.25099999999998</v>
      </c>
      <c r="V71" s="57">
        <v>37639.620000000003</v>
      </c>
      <c r="W71" s="57">
        <v>0</v>
      </c>
      <c r="X71" s="57">
        <v>0</v>
      </c>
      <c r="Y71" s="57">
        <v>0</v>
      </c>
      <c r="Z71" s="57">
        <v>0</v>
      </c>
      <c r="AA71" s="57">
        <v>0</v>
      </c>
      <c r="AB71" s="57">
        <v>0</v>
      </c>
      <c r="AC71" s="57"/>
      <c r="AE71" s="56">
        <f t="shared" si="2"/>
        <v>2023</v>
      </c>
      <c r="AF71" s="56">
        <f t="shared" si="3"/>
        <v>2</v>
      </c>
      <c r="AG71" s="57" t="s">
        <v>739</v>
      </c>
      <c r="AH71" s="57">
        <v>0</v>
      </c>
      <c r="AI71" s="57">
        <v>0</v>
      </c>
      <c r="AJ71" s="57">
        <v>0</v>
      </c>
      <c r="AK71" s="57">
        <v>0</v>
      </c>
      <c r="AL71" s="57">
        <v>0</v>
      </c>
      <c r="AM71" s="57">
        <v>0</v>
      </c>
      <c r="AN71" s="57">
        <v>0</v>
      </c>
      <c r="AO71" s="57">
        <v>0</v>
      </c>
      <c r="AP71" s="57">
        <v>0</v>
      </c>
      <c r="AQ71" s="57">
        <v>0</v>
      </c>
      <c r="AR71" s="57">
        <v>0</v>
      </c>
      <c r="AS71" s="57">
        <v>0</v>
      </c>
      <c r="AT71" s="57">
        <v>0</v>
      </c>
      <c r="AU71" s="57">
        <v>0</v>
      </c>
      <c r="AV71" s="57">
        <v>0</v>
      </c>
    </row>
    <row r="72" spans="1:48">
      <c r="A72" s="56">
        <f t="shared" si="4"/>
        <v>2023</v>
      </c>
      <c r="B72" s="56">
        <f t="shared" si="5"/>
        <v>2</v>
      </c>
      <c r="C72" s="147" t="s">
        <v>740</v>
      </c>
      <c r="D72" s="146">
        <v>3.15</v>
      </c>
      <c r="E72" s="146">
        <v>2.23</v>
      </c>
      <c r="K72" s="56">
        <f t="shared" si="0"/>
        <v>2023</v>
      </c>
      <c r="L72" s="56">
        <f t="shared" si="1"/>
        <v>2</v>
      </c>
      <c r="M72" t="s">
        <v>740</v>
      </c>
      <c r="N72" s="57">
        <v>0</v>
      </c>
      <c r="O72" s="57">
        <v>0</v>
      </c>
      <c r="P72" s="57">
        <v>0</v>
      </c>
      <c r="Q72" s="57">
        <v>0</v>
      </c>
      <c r="R72" s="57">
        <v>205.0273</v>
      </c>
      <c r="S72" s="57">
        <v>38184.199999999997</v>
      </c>
      <c r="T72" s="57">
        <v>0</v>
      </c>
      <c r="U72" s="57">
        <v>369.96469999999999</v>
      </c>
      <c r="V72" s="57">
        <v>36942.39</v>
      </c>
      <c r="W72" s="57">
        <v>0</v>
      </c>
      <c r="X72" s="57">
        <v>136.83199999999999</v>
      </c>
      <c r="Y72" s="57">
        <v>135.95359999999999</v>
      </c>
      <c r="Z72" s="57">
        <v>131.38040000000001</v>
      </c>
      <c r="AA72" s="57">
        <v>128.3689</v>
      </c>
      <c r="AB72" s="57">
        <v>130.1953</v>
      </c>
      <c r="AC72" s="57"/>
      <c r="AE72" s="56">
        <f t="shared" si="2"/>
        <v>2023</v>
      </c>
      <c r="AF72" s="56">
        <f t="shared" si="3"/>
        <v>2</v>
      </c>
      <c r="AG72" s="57" t="s">
        <v>740</v>
      </c>
      <c r="AH72" s="57">
        <v>0</v>
      </c>
      <c r="AI72" s="57">
        <v>0</v>
      </c>
      <c r="AJ72" s="57">
        <v>0</v>
      </c>
      <c r="AK72" s="57">
        <v>0</v>
      </c>
      <c r="AL72" s="57">
        <v>0</v>
      </c>
      <c r="AM72" s="57">
        <v>0</v>
      </c>
      <c r="AN72" s="57">
        <v>0</v>
      </c>
      <c r="AO72" s="57">
        <v>0</v>
      </c>
      <c r="AP72" s="57">
        <v>0</v>
      </c>
      <c r="AQ72" s="57">
        <v>0</v>
      </c>
      <c r="AR72" s="57">
        <v>0</v>
      </c>
      <c r="AS72" s="57">
        <v>0</v>
      </c>
      <c r="AT72" s="57">
        <v>0</v>
      </c>
      <c r="AU72" s="57">
        <v>0</v>
      </c>
      <c r="AV72" s="57">
        <v>0</v>
      </c>
    </row>
    <row r="73" spans="1:48">
      <c r="A73" s="56">
        <f t="shared" si="4"/>
        <v>2023</v>
      </c>
      <c r="B73" s="56">
        <f t="shared" si="5"/>
        <v>2</v>
      </c>
      <c r="C73" s="147" t="s">
        <v>741</v>
      </c>
      <c r="D73" s="146">
        <v>2.57</v>
      </c>
      <c r="E73" s="146">
        <v>1.82</v>
      </c>
      <c r="K73" s="56">
        <f t="shared" si="0"/>
        <v>2023</v>
      </c>
      <c r="L73" s="56">
        <f t="shared" si="1"/>
        <v>2</v>
      </c>
      <c r="M73" t="s">
        <v>741</v>
      </c>
      <c r="N73" s="57">
        <v>0</v>
      </c>
      <c r="O73" s="57">
        <v>0</v>
      </c>
      <c r="P73" s="57">
        <v>0</v>
      </c>
      <c r="Q73" s="57">
        <v>0</v>
      </c>
      <c r="R73" s="57">
        <v>1230.164</v>
      </c>
      <c r="S73" s="57">
        <v>39497</v>
      </c>
      <c r="T73" s="57">
        <v>0</v>
      </c>
      <c r="U73" s="57">
        <v>986.57249999999999</v>
      </c>
      <c r="V73" s="57">
        <v>40336.6</v>
      </c>
      <c r="W73" s="57">
        <v>0</v>
      </c>
      <c r="X73" s="57">
        <v>0</v>
      </c>
      <c r="Y73" s="57">
        <v>0</v>
      </c>
      <c r="Z73" s="57">
        <v>0</v>
      </c>
      <c r="AA73" s="57">
        <v>0</v>
      </c>
      <c r="AB73" s="57">
        <v>0</v>
      </c>
      <c r="AC73" s="57"/>
      <c r="AE73" s="56">
        <f t="shared" si="2"/>
        <v>2023</v>
      </c>
      <c r="AF73" s="56">
        <f t="shared" si="3"/>
        <v>2</v>
      </c>
      <c r="AG73" s="57" t="s">
        <v>741</v>
      </c>
      <c r="AH73" s="57">
        <v>0</v>
      </c>
      <c r="AI73" s="57">
        <v>0</v>
      </c>
      <c r="AJ73" s="57">
        <v>0</v>
      </c>
      <c r="AK73" s="57">
        <v>0</v>
      </c>
      <c r="AL73" s="57">
        <v>0</v>
      </c>
      <c r="AM73" s="57">
        <v>0</v>
      </c>
      <c r="AN73" s="57">
        <v>0</v>
      </c>
      <c r="AO73" s="57">
        <v>0</v>
      </c>
      <c r="AP73" s="57">
        <v>0</v>
      </c>
      <c r="AQ73" s="57">
        <v>0</v>
      </c>
      <c r="AR73" s="57">
        <v>0</v>
      </c>
      <c r="AS73" s="57">
        <v>0</v>
      </c>
      <c r="AT73" s="57">
        <v>0</v>
      </c>
      <c r="AU73" s="57">
        <v>0</v>
      </c>
      <c r="AV73" s="57">
        <v>0</v>
      </c>
    </row>
    <row r="74" spans="1:48">
      <c r="A74" s="56">
        <f t="shared" si="4"/>
        <v>2023</v>
      </c>
      <c r="B74" s="56">
        <f t="shared" si="5"/>
        <v>2</v>
      </c>
      <c r="C74" s="147" t="s">
        <v>742</v>
      </c>
      <c r="D74" s="146">
        <v>2.59</v>
      </c>
      <c r="E74" s="146">
        <v>1.83</v>
      </c>
      <c r="K74" s="56">
        <f t="shared" si="0"/>
        <v>2023</v>
      </c>
      <c r="L74" s="56">
        <f t="shared" si="1"/>
        <v>2</v>
      </c>
      <c r="M74" t="s">
        <v>742</v>
      </c>
      <c r="N74" s="57">
        <v>8369.6370000000006</v>
      </c>
      <c r="O74" s="57">
        <v>6734.7150000000001</v>
      </c>
      <c r="P74" s="57">
        <v>0</v>
      </c>
      <c r="Q74" s="57">
        <v>0</v>
      </c>
      <c r="R74" s="57">
        <v>3280.4369999999999</v>
      </c>
      <c r="S74" s="57">
        <v>41685.019999999997</v>
      </c>
      <c r="T74" s="57">
        <v>545.20420000000001</v>
      </c>
      <c r="U74" s="57">
        <v>2467.0819999999999</v>
      </c>
      <c r="V74" s="57">
        <v>46757.39</v>
      </c>
      <c r="W74" s="57">
        <v>418.27620000000002</v>
      </c>
      <c r="X74" s="57">
        <v>410.49619999999999</v>
      </c>
      <c r="Y74" s="57">
        <v>441.84949999999998</v>
      </c>
      <c r="Z74" s="57">
        <v>426.98669999999998</v>
      </c>
      <c r="AA74" s="57">
        <v>449.29129999999998</v>
      </c>
      <c r="AB74" s="57">
        <v>455.68389999999999</v>
      </c>
      <c r="AC74" s="57"/>
      <c r="AE74" s="56">
        <f t="shared" si="2"/>
        <v>2023</v>
      </c>
      <c r="AF74" s="56">
        <f t="shared" si="3"/>
        <v>2</v>
      </c>
      <c r="AG74" s="57" t="s">
        <v>742</v>
      </c>
      <c r="AH74" s="57">
        <v>260.25599999999997</v>
      </c>
      <c r="AI74" s="57">
        <v>130.12799999999999</v>
      </c>
      <c r="AJ74" s="57">
        <v>0</v>
      </c>
      <c r="AK74" s="57">
        <v>0</v>
      </c>
      <c r="AL74" s="57">
        <v>0</v>
      </c>
      <c r="AM74" s="57">
        <v>0</v>
      </c>
      <c r="AN74" s="57">
        <v>0</v>
      </c>
      <c r="AO74" s="57">
        <v>0</v>
      </c>
      <c r="AP74" s="57">
        <v>0</v>
      </c>
      <c r="AQ74" s="57">
        <v>0</v>
      </c>
      <c r="AR74" s="57">
        <v>0</v>
      </c>
      <c r="AS74" s="57">
        <v>0</v>
      </c>
      <c r="AT74" s="57">
        <v>0</v>
      </c>
      <c r="AU74" s="57">
        <v>0</v>
      </c>
      <c r="AV74" s="57">
        <v>0</v>
      </c>
    </row>
    <row r="75" spans="1:48">
      <c r="A75" s="56">
        <f t="shared" si="4"/>
        <v>2023</v>
      </c>
      <c r="B75" s="56">
        <f t="shared" si="5"/>
        <v>2</v>
      </c>
      <c r="C75" s="147" t="s">
        <v>743</v>
      </c>
      <c r="D75" s="146">
        <v>2.52</v>
      </c>
      <c r="E75" s="146">
        <v>1.79</v>
      </c>
      <c r="K75" s="56">
        <f t="shared" si="0"/>
        <v>2023</v>
      </c>
      <c r="L75" s="56">
        <f t="shared" si="1"/>
        <v>2</v>
      </c>
      <c r="M75" t="s">
        <v>743</v>
      </c>
      <c r="N75" s="57">
        <v>6848.067</v>
      </c>
      <c r="O75" s="57">
        <v>6848.067</v>
      </c>
      <c r="P75" s="57">
        <v>0</v>
      </c>
      <c r="Q75" s="57">
        <v>0</v>
      </c>
      <c r="R75" s="57">
        <v>410.05459999999999</v>
      </c>
      <c r="S75" s="57">
        <v>41685.019999999997</v>
      </c>
      <c r="T75" s="57">
        <v>545.20389999999998</v>
      </c>
      <c r="U75" s="57">
        <v>1480.184</v>
      </c>
      <c r="V75" s="57">
        <v>46831.89</v>
      </c>
      <c r="W75" s="57">
        <v>348.56330000000003</v>
      </c>
      <c r="X75" s="57">
        <v>342.08</v>
      </c>
      <c r="Y75" s="57">
        <v>339.88400000000001</v>
      </c>
      <c r="Z75" s="57">
        <v>328.45119999999997</v>
      </c>
      <c r="AA75" s="57">
        <v>320.92219999999998</v>
      </c>
      <c r="AB75" s="57">
        <v>325.48840000000001</v>
      </c>
      <c r="AC75" s="57"/>
      <c r="AE75" s="56">
        <f t="shared" si="2"/>
        <v>2023</v>
      </c>
      <c r="AF75" s="56">
        <f t="shared" si="3"/>
        <v>2</v>
      </c>
      <c r="AG75" s="57" t="s">
        <v>743</v>
      </c>
      <c r="AH75" s="57">
        <v>0</v>
      </c>
      <c r="AI75" s="57">
        <v>0</v>
      </c>
      <c r="AJ75" s="57">
        <v>0</v>
      </c>
      <c r="AK75" s="57">
        <v>0</v>
      </c>
      <c r="AL75" s="57">
        <v>0</v>
      </c>
      <c r="AM75" s="57">
        <v>0</v>
      </c>
      <c r="AN75" s="57">
        <v>0</v>
      </c>
      <c r="AO75" s="57">
        <v>0</v>
      </c>
      <c r="AP75" s="57">
        <v>0</v>
      </c>
      <c r="AQ75" s="57">
        <v>0</v>
      </c>
      <c r="AR75" s="57">
        <v>0</v>
      </c>
      <c r="AS75" s="57">
        <v>0</v>
      </c>
      <c r="AT75" s="57">
        <v>0</v>
      </c>
      <c r="AU75" s="57">
        <v>0</v>
      </c>
      <c r="AV75" s="57">
        <v>0</v>
      </c>
    </row>
    <row r="76" spans="1:48">
      <c r="A76" s="56">
        <f t="shared" si="4"/>
        <v>2023</v>
      </c>
      <c r="B76" s="56">
        <f t="shared" si="5"/>
        <v>2</v>
      </c>
      <c r="C76" s="147" t="s">
        <v>744</v>
      </c>
      <c r="D76" s="146">
        <v>2.41</v>
      </c>
      <c r="E76" s="146">
        <v>1.71</v>
      </c>
      <c r="K76" s="56">
        <f t="shared" si="0"/>
        <v>2023</v>
      </c>
      <c r="L76" s="56">
        <f t="shared" si="1"/>
        <v>2</v>
      </c>
      <c r="M76" t="s">
        <v>744</v>
      </c>
      <c r="N76" s="57">
        <v>0</v>
      </c>
      <c r="O76" s="57">
        <v>0</v>
      </c>
      <c r="P76" s="57">
        <v>0</v>
      </c>
      <c r="Q76" s="57">
        <v>0</v>
      </c>
      <c r="R76" s="57">
        <v>410.05459999999999</v>
      </c>
      <c r="S76" s="57">
        <v>41685.019999999997</v>
      </c>
      <c r="T76" s="57">
        <v>0</v>
      </c>
      <c r="U76" s="57">
        <v>1726.99</v>
      </c>
      <c r="V76" s="57">
        <v>46831.89</v>
      </c>
      <c r="W76" s="57">
        <v>0</v>
      </c>
      <c r="X76" s="57">
        <v>0</v>
      </c>
      <c r="Y76" s="57">
        <v>0</v>
      </c>
      <c r="Z76" s="57">
        <v>0</v>
      </c>
      <c r="AA76" s="57">
        <v>0</v>
      </c>
      <c r="AB76" s="57">
        <v>0</v>
      </c>
      <c r="AC76" s="57"/>
      <c r="AE76" s="56">
        <f t="shared" si="2"/>
        <v>2023</v>
      </c>
      <c r="AF76" s="56">
        <f t="shared" si="3"/>
        <v>2</v>
      </c>
      <c r="AG76" s="57" t="s">
        <v>744</v>
      </c>
      <c r="AH76" s="57">
        <v>0</v>
      </c>
      <c r="AI76" s="57">
        <v>0</v>
      </c>
      <c r="AJ76" s="57">
        <v>0</v>
      </c>
      <c r="AK76" s="57">
        <v>0</v>
      </c>
      <c r="AL76" s="57">
        <v>0</v>
      </c>
      <c r="AM76" s="57">
        <v>0</v>
      </c>
      <c r="AN76" s="57">
        <v>0</v>
      </c>
      <c r="AO76" s="57">
        <v>0</v>
      </c>
      <c r="AP76" s="57">
        <v>0</v>
      </c>
      <c r="AQ76" s="57">
        <v>0</v>
      </c>
      <c r="AR76" s="57">
        <v>0</v>
      </c>
      <c r="AS76" s="57">
        <v>0</v>
      </c>
      <c r="AT76" s="57">
        <v>0</v>
      </c>
      <c r="AU76" s="57">
        <v>0</v>
      </c>
      <c r="AV76" s="57">
        <v>0</v>
      </c>
    </row>
    <row r="77" spans="1:48">
      <c r="A77" s="56">
        <f t="shared" si="4"/>
        <v>2023</v>
      </c>
      <c r="B77" s="56">
        <f t="shared" si="5"/>
        <v>2</v>
      </c>
      <c r="C77" s="147" t="s">
        <v>745</v>
      </c>
      <c r="D77" s="146">
        <v>2.41</v>
      </c>
      <c r="E77" s="146">
        <v>1.71</v>
      </c>
      <c r="K77" s="56">
        <f t="shared" si="0"/>
        <v>2023</v>
      </c>
      <c r="L77" s="56">
        <f t="shared" si="1"/>
        <v>2</v>
      </c>
      <c r="M77" t="s">
        <v>745</v>
      </c>
      <c r="N77" s="57">
        <v>0</v>
      </c>
      <c r="O77" s="57">
        <v>0</v>
      </c>
      <c r="P77" s="57">
        <v>0</v>
      </c>
      <c r="Q77" s="57">
        <v>0</v>
      </c>
      <c r="R77" s="57">
        <v>0</v>
      </c>
      <c r="S77" s="57">
        <v>1742.7860000000001</v>
      </c>
      <c r="T77" s="57">
        <v>0</v>
      </c>
      <c r="U77" s="57">
        <v>863.57640000000004</v>
      </c>
      <c r="V77" s="57">
        <v>41909.18</v>
      </c>
      <c r="W77" s="57">
        <v>0</v>
      </c>
      <c r="X77" s="57">
        <v>0</v>
      </c>
      <c r="Y77" s="57">
        <v>0</v>
      </c>
      <c r="Z77" s="57">
        <v>0</v>
      </c>
      <c r="AA77" s="57">
        <v>0</v>
      </c>
      <c r="AB77" s="57">
        <v>0</v>
      </c>
      <c r="AC77" s="57"/>
      <c r="AE77" s="56">
        <f t="shared" si="2"/>
        <v>2023</v>
      </c>
      <c r="AF77" s="56">
        <f t="shared" si="3"/>
        <v>2</v>
      </c>
      <c r="AG77" s="57" t="s">
        <v>745</v>
      </c>
      <c r="AH77" s="57">
        <v>0</v>
      </c>
      <c r="AI77" s="57">
        <v>0</v>
      </c>
      <c r="AJ77" s="57">
        <v>0</v>
      </c>
      <c r="AK77" s="57">
        <v>0</v>
      </c>
      <c r="AL77" s="57">
        <v>0</v>
      </c>
      <c r="AM77" s="57">
        <v>0</v>
      </c>
      <c r="AN77" s="57">
        <v>0</v>
      </c>
      <c r="AO77" s="57">
        <v>0</v>
      </c>
      <c r="AP77" s="57">
        <v>0</v>
      </c>
      <c r="AQ77" s="57">
        <v>0</v>
      </c>
      <c r="AR77" s="57">
        <v>0</v>
      </c>
      <c r="AS77" s="57">
        <v>0</v>
      </c>
      <c r="AT77" s="57">
        <v>0</v>
      </c>
      <c r="AU77" s="57">
        <v>0</v>
      </c>
      <c r="AV77" s="57">
        <v>0</v>
      </c>
    </row>
    <row r="78" spans="1:48">
      <c r="A78" s="56">
        <f t="shared" si="4"/>
        <v>2023</v>
      </c>
      <c r="B78" s="56">
        <f t="shared" si="5"/>
        <v>2</v>
      </c>
      <c r="C78" s="147" t="s">
        <v>746</v>
      </c>
      <c r="D78" s="146">
        <v>2.41</v>
      </c>
      <c r="E78" s="146">
        <v>1.71</v>
      </c>
      <c r="K78" s="56">
        <f t="shared" si="0"/>
        <v>2023</v>
      </c>
      <c r="L78" s="56">
        <f t="shared" si="1"/>
        <v>2</v>
      </c>
      <c r="M78" t="s">
        <v>746</v>
      </c>
      <c r="N78" s="57">
        <v>0</v>
      </c>
      <c r="O78" s="57">
        <v>0</v>
      </c>
      <c r="P78" s="57">
        <v>0</v>
      </c>
      <c r="Q78" s="57">
        <v>0</v>
      </c>
      <c r="R78" s="57">
        <v>1025.136</v>
      </c>
      <c r="S78" s="57">
        <v>34249.410000000003</v>
      </c>
      <c r="T78" s="57">
        <v>0</v>
      </c>
      <c r="U78" s="57">
        <v>863.57640000000004</v>
      </c>
      <c r="V78" s="57">
        <v>36879.58</v>
      </c>
      <c r="W78" s="57">
        <v>0</v>
      </c>
      <c r="X78" s="57">
        <v>0</v>
      </c>
      <c r="Y78" s="57">
        <v>0</v>
      </c>
      <c r="Z78" s="57">
        <v>0</v>
      </c>
      <c r="AA78" s="57">
        <v>0</v>
      </c>
      <c r="AB78" s="57">
        <v>0</v>
      </c>
      <c r="AC78" s="57"/>
      <c r="AE78" s="56">
        <f t="shared" si="2"/>
        <v>2023</v>
      </c>
      <c r="AF78" s="56">
        <f t="shared" si="3"/>
        <v>2</v>
      </c>
      <c r="AG78" s="57" t="s">
        <v>746</v>
      </c>
      <c r="AH78" s="57">
        <v>0</v>
      </c>
      <c r="AI78" s="57">
        <v>0</v>
      </c>
      <c r="AJ78" s="57">
        <v>0</v>
      </c>
      <c r="AK78" s="57">
        <v>0</v>
      </c>
      <c r="AL78" s="57">
        <v>0</v>
      </c>
      <c r="AM78" s="57">
        <v>1568.6</v>
      </c>
      <c r="AN78" s="57">
        <v>0</v>
      </c>
      <c r="AO78" s="57">
        <v>0</v>
      </c>
      <c r="AP78" s="57">
        <v>0</v>
      </c>
      <c r="AQ78" s="57">
        <v>0</v>
      </c>
      <c r="AR78" s="57">
        <v>0</v>
      </c>
      <c r="AS78" s="57">
        <v>0</v>
      </c>
      <c r="AT78" s="57">
        <v>0</v>
      </c>
      <c r="AU78" s="57">
        <v>0</v>
      </c>
      <c r="AV78" s="57">
        <v>0</v>
      </c>
    </row>
    <row r="79" spans="1:48">
      <c r="A79" s="56">
        <f t="shared" si="4"/>
        <v>2023</v>
      </c>
      <c r="B79" s="56">
        <f t="shared" si="5"/>
        <v>2</v>
      </c>
      <c r="C79" s="147" t="s">
        <v>747</v>
      </c>
      <c r="D79" s="146">
        <v>2.4</v>
      </c>
      <c r="E79" s="146">
        <v>1.7</v>
      </c>
      <c r="K79" s="56">
        <f t="shared" si="0"/>
        <v>2023</v>
      </c>
      <c r="L79" s="56">
        <f t="shared" si="1"/>
        <v>2</v>
      </c>
      <c r="M79" t="s">
        <v>747</v>
      </c>
      <c r="N79" s="57">
        <v>13187.75</v>
      </c>
      <c r="O79" s="57">
        <v>13187.75</v>
      </c>
      <c r="P79" s="57">
        <v>0</v>
      </c>
      <c r="Q79" s="57">
        <v>0</v>
      </c>
      <c r="R79" s="57">
        <v>3690.491</v>
      </c>
      <c r="S79" s="57">
        <v>41685.019999999997</v>
      </c>
      <c r="T79" s="57">
        <v>0</v>
      </c>
      <c r="U79" s="57">
        <v>2714.0509999999999</v>
      </c>
      <c r="V79" s="57">
        <v>46831.89</v>
      </c>
      <c r="W79" s="57">
        <v>453.13260000000002</v>
      </c>
      <c r="X79" s="57">
        <v>444.70429999999999</v>
      </c>
      <c r="Y79" s="57">
        <v>475.83800000000002</v>
      </c>
      <c r="Z79" s="57">
        <v>459.83199999999999</v>
      </c>
      <c r="AA79" s="57">
        <v>577.66030000000001</v>
      </c>
      <c r="AB79" s="57">
        <v>585.87950000000001</v>
      </c>
      <c r="AC79" s="57"/>
      <c r="AE79" s="56">
        <f t="shared" si="2"/>
        <v>2023</v>
      </c>
      <c r="AF79" s="56">
        <f t="shared" si="3"/>
        <v>2</v>
      </c>
      <c r="AG79" s="57" t="s">
        <v>747</v>
      </c>
      <c r="AH79" s="57">
        <v>130.12799999999999</v>
      </c>
      <c r="AI79" s="57">
        <v>130.12799999999999</v>
      </c>
      <c r="AJ79" s="57">
        <v>0</v>
      </c>
      <c r="AK79" s="57">
        <v>0</v>
      </c>
      <c r="AL79" s="57">
        <v>0</v>
      </c>
      <c r="AM79" s="57">
        <v>0</v>
      </c>
      <c r="AN79" s="57">
        <v>0</v>
      </c>
      <c r="AO79" s="57">
        <v>0</v>
      </c>
      <c r="AP79" s="57">
        <v>0</v>
      </c>
      <c r="AQ79" s="57">
        <v>0</v>
      </c>
      <c r="AR79" s="57">
        <v>0</v>
      </c>
      <c r="AS79" s="57">
        <v>0</v>
      </c>
      <c r="AT79" s="57">
        <v>0</v>
      </c>
      <c r="AU79" s="57">
        <v>0</v>
      </c>
      <c r="AV79" s="57">
        <v>0</v>
      </c>
    </row>
    <row r="80" spans="1:48">
      <c r="A80" s="56">
        <f t="shared" si="4"/>
        <v>2023</v>
      </c>
      <c r="B80" s="56">
        <f t="shared" si="5"/>
        <v>2</v>
      </c>
      <c r="C80" s="147" t="s">
        <v>748</v>
      </c>
      <c r="D80" s="146">
        <v>2.4500000000000002</v>
      </c>
      <c r="E80" s="146">
        <v>1.74</v>
      </c>
      <c r="K80" s="56">
        <f t="shared" si="0"/>
        <v>2023</v>
      </c>
      <c r="L80" s="56">
        <f t="shared" si="1"/>
        <v>2</v>
      </c>
      <c r="M80" t="s">
        <v>748</v>
      </c>
      <c r="N80" s="57">
        <v>4339.8040000000001</v>
      </c>
      <c r="O80" s="57">
        <v>3438.1759999999999</v>
      </c>
      <c r="P80" s="57">
        <v>0</v>
      </c>
      <c r="Q80" s="57">
        <v>0</v>
      </c>
      <c r="R80" s="57">
        <v>3075.4090000000001</v>
      </c>
      <c r="S80" s="57">
        <v>41685.019999999997</v>
      </c>
      <c r="T80" s="57">
        <v>0</v>
      </c>
      <c r="U80" s="57">
        <v>2961.0189999999998</v>
      </c>
      <c r="V80" s="57">
        <v>46831.89</v>
      </c>
      <c r="W80" s="57">
        <v>174.2817</v>
      </c>
      <c r="X80" s="57">
        <v>342.08019999999999</v>
      </c>
      <c r="Y80" s="57">
        <v>339.88420000000002</v>
      </c>
      <c r="Z80" s="57">
        <v>328.4513</v>
      </c>
      <c r="AA80" s="57">
        <v>320.92239999999998</v>
      </c>
      <c r="AB80" s="57">
        <v>325.48860000000002</v>
      </c>
      <c r="AC80" s="57"/>
      <c r="AE80" s="56">
        <f t="shared" si="2"/>
        <v>2023</v>
      </c>
      <c r="AF80" s="56">
        <f t="shared" si="3"/>
        <v>2</v>
      </c>
      <c r="AG80" s="57" t="s">
        <v>748</v>
      </c>
      <c r="AH80" s="57">
        <v>130.12799999999999</v>
      </c>
      <c r="AI80" s="57">
        <v>130.12799999999999</v>
      </c>
      <c r="AJ80" s="57">
        <v>0</v>
      </c>
      <c r="AK80" s="57">
        <v>0</v>
      </c>
      <c r="AL80" s="57">
        <v>0</v>
      </c>
      <c r="AM80" s="57">
        <v>0</v>
      </c>
      <c r="AN80" s="57">
        <v>0</v>
      </c>
      <c r="AO80" s="57">
        <v>0</v>
      </c>
      <c r="AP80" s="57">
        <v>0</v>
      </c>
      <c r="AQ80" s="57">
        <v>0</v>
      </c>
      <c r="AR80" s="57">
        <v>0</v>
      </c>
      <c r="AS80" s="57">
        <v>0</v>
      </c>
      <c r="AT80" s="57">
        <v>0</v>
      </c>
      <c r="AU80" s="57">
        <v>0</v>
      </c>
      <c r="AV80" s="57">
        <v>0</v>
      </c>
    </row>
    <row r="81" spans="1:48">
      <c r="A81" s="56">
        <f t="shared" si="4"/>
        <v>2023</v>
      </c>
      <c r="B81" s="56">
        <f t="shared" si="5"/>
        <v>3</v>
      </c>
      <c r="C81" s="147" t="s">
        <v>749</v>
      </c>
      <c r="D81" s="146">
        <v>4</v>
      </c>
      <c r="E81" s="146">
        <v>2.91</v>
      </c>
      <c r="K81" s="56">
        <f t="shared" si="0"/>
        <v>2023</v>
      </c>
      <c r="L81" s="56">
        <f t="shared" si="1"/>
        <v>3</v>
      </c>
      <c r="M81" t="s">
        <v>749</v>
      </c>
      <c r="N81" s="57">
        <v>6919.2709999999997</v>
      </c>
      <c r="O81" s="57">
        <v>6906.2489999999998</v>
      </c>
      <c r="P81" s="57">
        <v>0</v>
      </c>
      <c r="Q81" s="57">
        <v>0</v>
      </c>
      <c r="R81" s="57">
        <v>0</v>
      </c>
      <c r="S81" s="57">
        <v>41199.75</v>
      </c>
      <c r="T81" s="57">
        <v>0</v>
      </c>
      <c r="U81" s="57">
        <v>0</v>
      </c>
      <c r="V81" s="57">
        <v>46147.02</v>
      </c>
      <c r="W81" s="57">
        <v>315.97629999999998</v>
      </c>
      <c r="X81" s="57">
        <v>272.8938</v>
      </c>
      <c r="Y81" s="57">
        <v>279.76400000000001</v>
      </c>
      <c r="Z81" s="57">
        <v>509.5127</v>
      </c>
      <c r="AA81" s="57">
        <v>527.36249999999995</v>
      </c>
      <c r="AB81" s="57">
        <v>527.02800000000002</v>
      </c>
      <c r="AC81" s="57"/>
      <c r="AE81" s="56">
        <f t="shared" si="2"/>
        <v>2023</v>
      </c>
      <c r="AF81" s="56">
        <f t="shared" si="3"/>
        <v>3</v>
      </c>
      <c r="AG81" s="57" t="s">
        <v>749</v>
      </c>
      <c r="AH81" s="57">
        <v>256.49599999999998</v>
      </c>
      <c r="AI81" s="57">
        <v>256.49599999999998</v>
      </c>
      <c r="AJ81" s="57">
        <v>0</v>
      </c>
      <c r="AK81" s="57">
        <v>0</v>
      </c>
      <c r="AL81" s="57">
        <v>0</v>
      </c>
      <c r="AM81" s="57">
        <v>0</v>
      </c>
      <c r="AN81" s="57">
        <v>0</v>
      </c>
      <c r="AO81" s="57">
        <v>0</v>
      </c>
      <c r="AP81" s="57">
        <v>0</v>
      </c>
      <c r="AQ81" s="57">
        <v>0</v>
      </c>
      <c r="AR81" s="57">
        <v>0</v>
      </c>
      <c r="AS81" s="57">
        <v>0</v>
      </c>
      <c r="AT81" s="57">
        <v>0</v>
      </c>
      <c r="AU81" s="57">
        <v>0</v>
      </c>
      <c r="AV81" s="57">
        <v>0</v>
      </c>
    </row>
    <row r="82" spans="1:48">
      <c r="A82" s="56">
        <f t="shared" si="4"/>
        <v>2023</v>
      </c>
      <c r="B82" s="56">
        <f t="shared" si="5"/>
        <v>3</v>
      </c>
      <c r="C82" s="147" t="s">
        <v>750</v>
      </c>
      <c r="D82" s="146">
        <v>3.91</v>
      </c>
      <c r="E82" s="146">
        <v>2.84</v>
      </c>
      <c r="K82" s="56">
        <f t="shared" si="0"/>
        <v>2023</v>
      </c>
      <c r="L82" s="56">
        <f t="shared" si="1"/>
        <v>3</v>
      </c>
      <c r="M82" t="s">
        <v>750</v>
      </c>
      <c r="N82" s="57">
        <v>0</v>
      </c>
      <c r="O82" s="57">
        <v>0</v>
      </c>
      <c r="P82" s="57">
        <v>0</v>
      </c>
      <c r="Q82" s="57">
        <v>0</v>
      </c>
      <c r="R82" s="57">
        <v>0</v>
      </c>
      <c r="S82" s="57">
        <v>41199.75</v>
      </c>
      <c r="T82" s="57">
        <v>0</v>
      </c>
      <c r="U82" s="57">
        <v>0</v>
      </c>
      <c r="V82" s="57">
        <v>46147.02</v>
      </c>
      <c r="W82" s="57">
        <v>229.80090000000001</v>
      </c>
      <c r="X82" s="57">
        <v>242.57230000000001</v>
      </c>
      <c r="Y82" s="57">
        <v>248.67910000000001</v>
      </c>
      <c r="Z82" s="57">
        <v>475.54500000000002</v>
      </c>
      <c r="AA82" s="57">
        <v>461.44220000000001</v>
      </c>
      <c r="AB82" s="57">
        <v>461.14940000000001</v>
      </c>
      <c r="AC82" s="57"/>
      <c r="AE82" s="56">
        <f t="shared" si="2"/>
        <v>2023</v>
      </c>
      <c r="AF82" s="56">
        <f t="shared" si="3"/>
        <v>3</v>
      </c>
      <c r="AG82" s="57" t="s">
        <v>750</v>
      </c>
      <c r="AH82" s="57">
        <v>0</v>
      </c>
      <c r="AI82" s="57">
        <v>0</v>
      </c>
      <c r="AJ82" s="57">
        <v>0</v>
      </c>
      <c r="AK82" s="57">
        <v>0</v>
      </c>
      <c r="AL82" s="57">
        <v>0</v>
      </c>
      <c r="AM82" s="57">
        <v>0</v>
      </c>
      <c r="AN82" s="57">
        <v>0</v>
      </c>
      <c r="AO82" s="57">
        <v>0</v>
      </c>
      <c r="AP82" s="57">
        <v>0</v>
      </c>
      <c r="AQ82" s="57">
        <v>0</v>
      </c>
      <c r="AR82" s="57">
        <v>0</v>
      </c>
      <c r="AS82" s="57">
        <v>0</v>
      </c>
      <c r="AT82" s="57">
        <v>0</v>
      </c>
      <c r="AU82" s="57">
        <v>0</v>
      </c>
      <c r="AV82" s="57">
        <v>0</v>
      </c>
    </row>
    <row r="83" spans="1:48">
      <c r="A83" s="56">
        <f t="shared" si="4"/>
        <v>2023</v>
      </c>
      <c r="B83" s="56">
        <f t="shared" si="5"/>
        <v>3</v>
      </c>
      <c r="C83" s="147" t="s">
        <v>751</v>
      </c>
      <c r="D83" s="146">
        <v>3.77</v>
      </c>
      <c r="E83" s="146">
        <v>2.74</v>
      </c>
      <c r="K83" s="56">
        <f t="shared" si="0"/>
        <v>2023</v>
      </c>
      <c r="L83" s="56">
        <f t="shared" si="1"/>
        <v>3</v>
      </c>
      <c r="M83" t="s">
        <v>751</v>
      </c>
      <c r="N83" s="57">
        <v>0</v>
      </c>
      <c r="O83" s="57">
        <v>0</v>
      </c>
      <c r="P83" s="57">
        <v>0</v>
      </c>
      <c r="Q83" s="57">
        <v>0</v>
      </c>
      <c r="R83" s="57">
        <v>0</v>
      </c>
      <c r="S83" s="57">
        <v>32592.92</v>
      </c>
      <c r="T83" s="57">
        <v>0</v>
      </c>
      <c r="U83" s="57">
        <v>0</v>
      </c>
      <c r="V83" s="57">
        <v>41282</v>
      </c>
      <c r="W83" s="57">
        <v>0</v>
      </c>
      <c r="X83" s="57">
        <v>0</v>
      </c>
      <c r="Y83" s="57">
        <v>0</v>
      </c>
      <c r="Z83" s="57">
        <v>135.87</v>
      </c>
      <c r="AA83" s="57">
        <v>131.84059999999999</v>
      </c>
      <c r="AB83" s="57">
        <v>131.75700000000001</v>
      </c>
      <c r="AC83" s="57"/>
      <c r="AE83" s="56">
        <f t="shared" si="2"/>
        <v>2023</v>
      </c>
      <c r="AF83" s="56">
        <f t="shared" si="3"/>
        <v>3</v>
      </c>
      <c r="AG83" s="57" t="s">
        <v>751</v>
      </c>
      <c r="AH83" s="57">
        <v>0</v>
      </c>
      <c r="AI83" s="57">
        <v>0</v>
      </c>
      <c r="AJ83" s="57">
        <v>0</v>
      </c>
      <c r="AK83" s="57">
        <v>0</v>
      </c>
      <c r="AL83" s="57">
        <v>0</v>
      </c>
      <c r="AM83" s="57">
        <v>0</v>
      </c>
      <c r="AN83" s="57">
        <v>0</v>
      </c>
      <c r="AO83" s="57">
        <v>0</v>
      </c>
      <c r="AP83" s="57">
        <v>0</v>
      </c>
      <c r="AQ83" s="57">
        <v>0</v>
      </c>
      <c r="AR83" s="57">
        <v>0</v>
      </c>
      <c r="AS83" s="57">
        <v>0</v>
      </c>
      <c r="AT83" s="57">
        <v>0</v>
      </c>
      <c r="AU83" s="57">
        <v>0</v>
      </c>
      <c r="AV83" s="57">
        <v>0</v>
      </c>
    </row>
    <row r="84" spans="1:48">
      <c r="A84" s="56">
        <f t="shared" si="4"/>
        <v>2023</v>
      </c>
      <c r="B84" s="56">
        <f t="shared" si="5"/>
        <v>3</v>
      </c>
      <c r="C84" s="147" t="s">
        <v>752</v>
      </c>
      <c r="D84" s="146">
        <v>3.68</v>
      </c>
      <c r="E84" s="146">
        <v>2.68</v>
      </c>
      <c r="K84" s="56">
        <f t="shared" si="0"/>
        <v>2023</v>
      </c>
      <c r="L84" s="56">
        <f t="shared" si="1"/>
        <v>3</v>
      </c>
      <c r="M84" t="s">
        <v>752</v>
      </c>
      <c r="N84" s="57">
        <v>0</v>
      </c>
      <c r="O84" s="57">
        <v>0</v>
      </c>
      <c r="P84" s="57">
        <v>0</v>
      </c>
      <c r="Q84" s="57">
        <v>0</v>
      </c>
      <c r="R84" s="57">
        <v>0</v>
      </c>
      <c r="S84" s="57">
        <v>0</v>
      </c>
      <c r="T84" s="57">
        <v>0</v>
      </c>
      <c r="U84" s="57">
        <v>0</v>
      </c>
      <c r="V84" s="57">
        <v>39160.879999999997</v>
      </c>
      <c r="W84" s="57">
        <v>0</v>
      </c>
      <c r="X84" s="57">
        <v>0</v>
      </c>
      <c r="Y84" s="57">
        <v>0</v>
      </c>
      <c r="Z84" s="57">
        <v>0</v>
      </c>
      <c r="AA84" s="57">
        <v>0</v>
      </c>
      <c r="AB84" s="57">
        <v>0</v>
      </c>
      <c r="AC84" s="57"/>
      <c r="AE84" s="56">
        <f t="shared" si="2"/>
        <v>2023</v>
      </c>
      <c r="AF84" s="56">
        <f t="shared" si="3"/>
        <v>3</v>
      </c>
      <c r="AG84" s="57" t="s">
        <v>752</v>
      </c>
      <c r="AH84" s="57">
        <v>0</v>
      </c>
      <c r="AI84" s="57">
        <v>0</v>
      </c>
      <c r="AJ84" s="57">
        <v>0</v>
      </c>
      <c r="AK84" s="57">
        <v>0</v>
      </c>
      <c r="AL84" s="57">
        <v>0</v>
      </c>
      <c r="AM84" s="57">
        <v>0</v>
      </c>
      <c r="AN84" s="57">
        <v>0</v>
      </c>
      <c r="AO84" s="57">
        <v>0</v>
      </c>
      <c r="AP84" s="57">
        <v>0</v>
      </c>
      <c r="AQ84" s="57">
        <v>0</v>
      </c>
      <c r="AR84" s="57">
        <v>0</v>
      </c>
      <c r="AS84" s="57">
        <v>0</v>
      </c>
      <c r="AT84" s="57">
        <v>0</v>
      </c>
      <c r="AU84" s="57">
        <v>0</v>
      </c>
      <c r="AV84" s="57">
        <v>0</v>
      </c>
    </row>
    <row r="85" spans="1:48">
      <c r="A85" s="56">
        <f t="shared" si="4"/>
        <v>2023</v>
      </c>
      <c r="B85" s="56">
        <f t="shared" si="5"/>
        <v>3</v>
      </c>
      <c r="C85" s="147" t="s">
        <v>753</v>
      </c>
      <c r="D85" s="146">
        <v>3.68</v>
      </c>
      <c r="E85" s="146">
        <v>2.68</v>
      </c>
      <c r="K85" s="56">
        <f t="shared" si="0"/>
        <v>2023</v>
      </c>
      <c r="L85" s="56">
        <f t="shared" si="1"/>
        <v>3</v>
      </c>
      <c r="M85" t="s">
        <v>753</v>
      </c>
      <c r="N85" s="57">
        <v>0</v>
      </c>
      <c r="O85" s="57">
        <v>0</v>
      </c>
      <c r="P85" s="57">
        <v>0</v>
      </c>
      <c r="Q85" s="57">
        <v>0</v>
      </c>
      <c r="R85" s="57">
        <v>0</v>
      </c>
      <c r="S85" s="57">
        <v>31277.599999999999</v>
      </c>
      <c r="T85" s="57">
        <v>0</v>
      </c>
      <c r="U85" s="57">
        <v>0</v>
      </c>
      <c r="V85" s="57">
        <v>39929.160000000003</v>
      </c>
      <c r="W85" s="57">
        <v>0</v>
      </c>
      <c r="X85" s="57">
        <v>0</v>
      </c>
      <c r="Y85" s="57">
        <v>0</v>
      </c>
      <c r="Z85" s="57">
        <v>0</v>
      </c>
      <c r="AA85" s="57">
        <v>0</v>
      </c>
      <c r="AB85" s="57">
        <v>0</v>
      </c>
      <c r="AC85" s="57"/>
      <c r="AE85" s="56">
        <f t="shared" si="2"/>
        <v>2023</v>
      </c>
      <c r="AF85" s="56">
        <f t="shared" si="3"/>
        <v>3</v>
      </c>
      <c r="AG85" s="57" t="s">
        <v>753</v>
      </c>
      <c r="AH85" s="57">
        <v>0</v>
      </c>
      <c r="AI85" s="57">
        <v>0</v>
      </c>
      <c r="AJ85" s="57">
        <v>0</v>
      </c>
      <c r="AK85" s="57">
        <v>0</v>
      </c>
      <c r="AL85" s="57">
        <v>0</v>
      </c>
      <c r="AM85" s="57">
        <v>1550</v>
      </c>
      <c r="AN85" s="57">
        <v>0</v>
      </c>
      <c r="AO85" s="57">
        <v>0</v>
      </c>
      <c r="AP85" s="57">
        <v>0</v>
      </c>
      <c r="AQ85" s="57">
        <v>0</v>
      </c>
      <c r="AR85" s="57">
        <v>0</v>
      </c>
      <c r="AS85" s="57">
        <v>0</v>
      </c>
      <c r="AT85" s="57">
        <v>0</v>
      </c>
      <c r="AU85" s="57">
        <v>0</v>
      </c>
      <c r="AV85" s="57">
        <v>0</v>
      </c>
    </row>
    <row r="86" spans="1:48">
      <c r="A86" s="56">
        <f t="shared" si="4"/>
        <v>2023</v>
      </c>
      <c r="B86" s="56">
        <f t="shared" si="5"/>
        <v>3</v>
      </c>
      <c r="C86" s="147" t="s">
        <v>754</v>
      </c>
      <c r="D86" s="146">
        <v>3.68</v>
      </c>
      <c r="E86" s="146">
        <v>2.68</v>
      </c>
      <c r="K86" s="56">
        <f t="shared" ref="K86:K149" si="6">VALUE(LEFT(M86,4))</f>
        <v>2023</v>
      </c>
      <c r="L86" s="56">
        <f t="shared" ref="L86:L149" si="7">VALUE(MID(M86,6,2))</f>
        <v>3</v>
      </c>
      <c r="M86" t="s">
        <v>754</v>
      </c>
      <c r="N86" s="57">
        <v>14724.77</v>
      </c>
      <c r="O86" s="57">
        <v>14697.06</v>
      </c>
      <c r="P86" s="57">
        <v>0</v>
      </c>
      <c r="Q86" s="57">
        <v>0</v>
      </c>
      <c r="R86" s="57">
        <v>0</v>
      </c>
      <c r="S86" s="57">
        <v>41199.75</v>
      </c>
      <c r="T86" s="57">
        <v>0</v>
      </c>
      <c r="U86" s="57">
        <v>0</v>
      </c>
      <c r="V86" s="57">
        <v>46147.02</v>
      </c>
      <c r="W86" s="57">
        <v>373.42660000000001</v>
      </c>
      <c r="X86" s="57">
        <v>363.85849999999999</v>
      </c>
      <c r="Y86" s="57">
        <v>341.93380000000002</v>
      </c>
      <c r="Z86" s="57">
        <v>645.38279999999997</v>
      </c>
      <c r="AA86" s="57">
        <v>626.2432</v>
      </c>
      <c r="AB86" s="57">
        <v>625.84580000000005</v>
      </c>
      <c r="AC86" s="57"/>
      <c r="AE86" s="56">
        <f t="shared" ref="AE86:AE149" si="8">VALUE(LEFT(AG86,4))</f>
        <v>2023</v>
      </c>
      <c r="AF86" s="56">
        <f t="shared" ref="AF86:AF149" si="9">VALUE(MID(AG86,6,2))</f>
        <v>3</v>
      </c>
      <c r="AG86" s="57" t="s">
        <v>754</v>
      </c>
      <c r="AH86" s="57">
        <v>129.31200000000001</v>
      </c>
      <c r="AI86" s="57">
        <v>129.31200000000001</v>
      </c>
      <c r="AJ86" s="57">
        <v>0</v>
      </c>
      <c r="AK86" s="57">
        <v>0</v>
      </c>
      <c r="AL86" s="57">
        <v>0</v>
      </c>
      <c r="AM86" s="57">
        <v>0</v>
      </c>
      <c r="AN86" s="57">
        <v>0</v>
      </c>
      <c r="AO86" s="57">
        <v>0</v>
      </c>
      <c r="AP86" s="57">
        <v>0</v>
      </c>
      <c r="AQ86" s="57">
        <v>0</v>
      </c>
      <c r="AR86" s="57">
        <v>0</v>
      </c>
      <c r="AS86" s="57">
        <v>0</v>
      </c>
      <c r="AT86" s="57">
        <v>0</v>
      </c>
      <c r="AU86" s="57">
        <v>0</v>
      </c>
      <c r="AV86" s="57">
        <v>0</v>
      </c>
    </row>
    <row r="87" spans="1:48">
      <c r="A87" s="56">
        <f t="shared" ref="A87:A150" si="10">VALUE(LEFT(C87,4))</f>
        <v>2023</v>
      </c>
      <c r="B87" s="56">
        <f t="shared" ref="B87:B150" si="11">VALUE(MID(C87,6,2))</f>
        <v>3</v>
      </c>
      <c r="C87" s="147" t="s">
        <v>755</v>
      </c>
      <c r="D87" s="146">
        <v>3.73</v>
      </c>
      <c r="E87" s="146">
        <v>2.71</v>
      </c>
      <c r="K87" s="56">
        <f t="shared" si="6"/>
        <v>2023</v>
      </c>
      <c r="L87" s="56">
        <f t="shared" si="7"/>
        <v>3</v>
      </c>
      <c r="M87" t="s">
        <v>755</v>
      </c>
      <c r="N87" s="57">
        <v>15800.65</v>
      </c>
      <c r="O87" s="57">
        <v>15770.91</v>
      </c>
      <c r="P87" s="57">
        <v>0</v>
      </c>
      <c r="Q87" s="57">
        <v>0</v>
      </c>
      <c r="R87" s="57">
        <v>0</v>
      </c>
      <c r="S87" s="57">
        <v>41199.75</v>
      </c>
      <c r="T87" s="57">
        <v>627.77629999999999</v>
      </c>
      <c r="U87" s="57">
        <v>0</v>
      </c>
      <c r="V87" s="57">
        <v>46147.02</v>
      </c>
      <c r="W87" s="57">
        <v>430.8768</v>
      </c>
      <c r="X87" s="57">
        <v>424.5016</v>
      </c>
      <c r="Y87" s="57">
        <v>404.10359999999997</v>
      </c>
      <c r="Z87" s="57">
        <v>713.31790000000001</v>
      </c>
      <c r="AA87" s="57">
        <v>692.1635</v>
      </c>
      <c r="AB87" s="57">
        <v>691.72429999999997</v>
      </c>
      <c r="AC87" s="57"/>
      <c r="AE87" s="56">
        <f t="shared" si="8"/>
        <v>2023</v>
      </c>
      <c r="AF87" s="56">
        <f t="shared" si="9"/>
        <v>3</v>
      </c>
      <c r="AG87" s="57" t="s">
        <v>755</v>
      </c>
      <c r="AH87" s="57">
        <v>129.31200000000001</v>
      </c>
      <c r="AI87" s="57">
        <v>129.31200000000001</v>
      </c>
      <c r="AJ87" s="57">
        <v>0</v>
      </c>
      <c r="AK87" s="57">
        <v>0</v>
      </c>
      <c r="AL87" s="57">
        <v>0</v>
      </c>
      <c r="AM87" s="57">
        <v>0</v>
      </c>
      <c r="AN87" s="57">
        <v>0</v>
      </c>
      <c r="AO87" s="57">
        <v>0</v>
      </c>
      <c r="AP87" s="57">
        <v>0</v>
      </c>
      <c r="AQ87" s="57">
        <v>0</v>
      </c>
      <c r="AR87" s="57">
        <v>0</v>
      </c>
      <c r="AS87" s="57">
        <v>0</v>
      </c>
      <c r="AT87" s="57">
        <v>0</v>
      </c>
      <c r="AU87" s="57">
        <v>0</v>
      </c>
      <c r="AV87" s="57">
        <v>0</v>
      </c>
    </row>
    <row r="88" spans="1:48">
      <c r="A88" s="56">
        <f t="shared" si="10"/>
        <v>2023</v>
      </c>
      <c r="B88" s="56">
        <f t="shared" si="11"/>
        <v>3</v>
      </c>
      <c r="C88" s="147" t="s">
        <v>756</v>
      </c>
      <c r="D88" s="146">
        <v>3.74</v>
      </c>
      <c r="E88" s="146">
        <v>2.72</v>
      </c>
      <c r="K88" s="56">
        <f t="shared" si="6"/>
        <v>2023</v>
      </c>
      <c r="L88" s="56">
        <f t="shared" si="7"/>
        <v>3</v>
      </c>
      <c r="M88" t="s">
        <v>756</v>
      </c>
      <c r="N88" s="57">
        <v>17064.759999999998</v>
      </c>
      <c r="O88" s="57">
        <v>17032.64</v>
      </c>
      <c r="P88" s="57">
        <v>0</v>
      </c>
      <c r="Q88" s="57">
        <v>0</v>
      </c>
      <c r="R88" s="57">
        <v>0</v>
      </c>
      <c r="S88" s="57">
        <v>41199.75</v>
      </c>
      <c r="T88" s="57">
        <v>470.8322</v>
      </c>
      <c r="U88" s="57">
        <v>0</v>
      </c>
      <c r="V88" s="57">
        <v>46147.02</v>
      </c>
      <c r="W88" s="57">
        <v>545.77729999999997</v>
      </c>
      <c r="X88" s="57">
        <v>424.5016</v>
      </c>
      <c r="Y88" s="57">
        <v>404.10359999999997</v>
      </c>
      <c r="Z88" s="57">
        <v>815.22050000000002</v>
      </c>
      <c r="AA88" s="57">
        <v>791.04409999999996</v>
      </c>
      <c r="AB88" s="57">
        <v>790.5421</v>
      </c>
      <c r="AC88" s="57"/>
      <c r="AE88" s="56">
        <f t="shared" si="8"/>
        <v>2023</v>
      </c>
      <c r="AF88" s="56">
        <f t="shared" si="9"/>
        <v>3</v>
      </c>
      <c r="AG88" s="57" t="s">
        <v>756</v>
      </c>
      <c r="AH88" s="57">
        <v>0</v>
      </c>
      <c r="AI88" s="57">
        <v>0</v>
      </c>
      <c r="AJ88" s="57">
        <v>0</v>
      </c>
      <c r="AK88" s="57">
        <v>0</v>
      </c>
      <c r="AL88" s="57">
        <v>0</v>
      </c>
      <c r="AM88" s="57">
        <v>0</v>
      </c>
      <c r="AN88" s="57">
        <v>0</v>
      </c>
      <c r="AO88" s="57">
        <v>0</v>
      </c>
      <c r="AP88" s="57">
        <v>0</v>
      </c>
      <c r="AQ88" s="57">
        <v>0</v>
      </c>
      <c r="AR88" s="57">
        <v>0</v>
      </c>
      <c r="AS88" s="57">
        <v>0</v>
      </c>
      <c r="AT88" s="57">
        <v>0</v>
      </c>
      <c r="AU88" s="57">
        <v>0</v>
      </c>
      <c r="AV88" s="57">
        <v>0</v>
      </c>
    </row>
    <row r="89" spans="1:48">
      <c r="A89" s="56">
        <f t="shared" si="10"/>
        <v>2023</v>
      </c>
      <c r="B89" s="56">
        <f t="shared" si="11"/>
        <v>3</v>
      </c>
      <c r="C89" s="147" t="s">
        <v>757</v>
      </c>
      <c r="D89" s="146">
        <v>3.84</v>
      </c>
      <c r="E89" s="146">
        <v>2.79</v>
      </c>
      <c r="K89" s="56">
        <f t="shared" si="6"/>
        <v>2023</v>
      </c>
      <c r="L89" s="56">
        <f t="shared" si="7"/>
        <v>3</v>
      </c>
      <c r="M89" t="s">
        <v>757</v>
      </c>
      <c r="N89" s="57">
        <v>7998.473</v>
      </c>
      <c r="O89" s="57">
        <v>7983.42</v>
      </c>
      <c r="P89" s="57">
        <v>0</v>
      </c>
      <c r="Q89" s="57">
        <v>0</v>
      </c>
      <c r="R89" s="57">
        <v>0</v>
      </c>
      <c r="S89" s="57">
        <v>41199.75</v>
      </c>
      <c r="T89" s="57">
        <v>313.88799999999998</v>
      </c>
      <c r="U89" s="57">
        <v>0</v>
      </c>
      <c r="V89" s="57">
        <v>46147.02</v>
      </c>
      <c r="W89" s="57">
        <v>344.70139999999998</v>
      </c>
      <c r="X89" s="57">
        <v>333.5369</v>
      </c>
      <c r="Y89" s="57">
        <v>310.84890000000001</v>
      </c>
      <c r="Z89" s="57">
        <v>679.35029999999995</v>
      </c>
      <c r="AA89" s="57">
        <v>659.20339999999999</v>
      </c>
      <c r="AB89" s="57">
        <v>790.5421</v>
      </c>
      <c r="AC89" s="57"/>
      <c r="AE89" s="56">
        <f t="shared" si="8"/>
        <v>2023</v>
      </c>
      <c r="AF89" s="56">
        <f t="shared" si="9"/>
        <v>3</v>
      </c>
      <c r="AG89" s="57" t="s">
        <v>757</v>
      </c>
      <c r="AH89" s="57">
        <v>256.49599999999998</v>
      </c>
      <c r="AI89" s="57">
        <v>256.49599999999998</v>
      </c>
      <c r="AJ89" s="57">
        <v>0</v>
      </c>
      <c r="AK89" s="57">
        <v>0</v>
      </c>
      <c r="AL89" s="57">
        <v>0</v>
      </c>
      <c r="AM89" s="57">
        <v>0</v>
      </c>
      <c r="AN89" s="57">
        <v>0</v>
      </c>
      <c r="AO89" s="57">
        <v>0</v>
      </c>
      <c r="AP89" s="57">
        <v>0</v>
      </c>
      <c r="AQ89" s="57">
        <v>0</v>
      </c>
      <c r="AR89" s="57">
        <v>0</v>
      </c>
      <c r="AS89" s="57">
        <v>0</v>
      </c>
      <c r="AT89" s="57">
        <v>0</v>
      </c>
      <c r="AU89" s="57">
        <v>0</v>
      </c>
      <c r="AV89" s="57">
        <v>0</v>
      </c>
    </row>
    <row r="90" spans="1:48">
      <c r="A90" s="56">
        <f t="shared" si="10"/>
        <v>2023</v>
      </c>
      <c r="B90" s="56">
        <f t="shared" si="11"/>
        <v>3</v>
      </c>
      <c r="C90" s="147" t="s">
        <v>758</v>
      </c>
      <c r="D90" s="146">
        <v>3.84</v>
      </c>
      <c r="E90" s="146">
        <v>2.79</v>
      </c>
      <c r="K90" s="56">
        <f t="shared" si="6"/>
        <v>2023</v>
      </c>
      <c r="L90" s="56">
        <f t="shared" si="7"/>
        <v>3</v>
      </c>
      <c r="M90" t="s">
        <v>758</v>
      </c>
      <c r="N90" s="57">
        <v>3556.1219999999998</v>
      </c>
      <c r="O90" s="57">
        <v>3549.43</v>
      </c>
      <c r="P90" s="57">
        <v>0</v>
      </c>
      <c r="Q90" s="57">
        <v>0</v>
      </c>
      <c r="R90" s="57">
        <v>0</v>
      </c>
      <c r="S90" s="57">
        <v>41199.75</v>
      </c>
      <c r="T90" s="57">
        <v>0</v>
      </c>
      <c r="U90" s="57">
        <v>0</v>
      </c>
      <c r="V90" s="57">
        <v>46147.02</v>
      </c>
      <c r="W90" s="57">
        <v>229.80090000000001</v>
      </c>
      <c r="X90" s="57">
        <v>151.60769999999999</v>
      </c>
      <c r="Y90" s="57">
        <v>124.3396</v>
      </c>
      <c r="Z90" s="57">
        <v>611.41510000000005</v>
      </c>
      <c r="AA90" s="57">
        <v>659.20309999999995</v>
      </c>
      <c r="AB90" s="57">
        <v>658.78489999999999</v>
      </c>
      <c r="AC90" s="57"/>
      <c r="AE90" s="56">
        <f t="shared" si="8"/>
        <v>2023</v>
      </c>
      <c r="AF90" s="56">
        <f t="shared" si="9"/>
        <v>3</v>
      </c>
      <c r="AG90" s="57" t="s">
        <v>758</v>
      </c>
      <c r="AH90" s="57">
        <v>129.31200000000001</v>
      </c>
      <c r="AI90" s="57">
        <v>129.31200000000001</v>
      </c>
      <c r="AJ90" s="57">
        <v>0</v>
      </c>
      <c r="AK90" s="57">
        <v>0</v>
      </c>
      <c r="AL90" s="57">
        <v>0</v>
      </c>
      <c r="AM90" s="57">
        <v>0</v>
      </c>
      <c r="AN90" s="57">
        <v>0</v>
      </c>
      <c r="AO90" s="57">
        <v>0</v>
      </c>
      <c r="AP90" s="57">
        <v>0</v>
      </c>
      <c r="AQ90" s="57">
        <v>0</v>
      </c>
      <c r="AR90" s="57">
        <v>0</v>
      </c>
      <c r="AS90" s="57">
        <v>0</v>
      </c>
      <c r="AT90" s="57">
        <v>0</v>
      </c>
      <c r="AU90" s="57">
        <v>0</v>
      </c>
      <c r="AV90" s="57">
        <v>0</v>
      </c>
    </row>
    <row r="91" spans="1:48">
      <c r="A91" s="56">
        <f t="shared" si="10"/>
        <v>2023</v>
      </c>
      <c r="B91" s="56">
        <f t="shared" si="11"/>
        <v>3</v>
      </c>
      <c r="C91" s="147" t="s">
        <v>759</v>
      </c>
      <c r="D91" s="146">
        <v>3.74</v>
      </c>
      <c r="E91" s="146">
        <v>2.72</v>
      </c>
      <c r="K91" s="56">
        <f t="shared" si="6"/>
        <v>2023</v>
      </c>
      <c r="L91" s="56">
        <f t="shared" si="7"/>
        <v>3</v>
      </c>
      <c r="M91" t="s">
        <v>759</v>
      </c>
      <c r="N91" s="57">
        <v>0</v>
      </c>
      <c r="O91" s="57">
        <v>0</v>
      </c>
      <c r="P91" s="57">
        <v>0</v>
      </c>
      <c r="Q91" s="57">
        <v>0</v>
      </c>
      <c r="R91" s="57">
        <v>0</v>
      </c>
      <c r="S91" s="57">
        <v>41199.75</v>
      </c>
      <c r="T91" s="57">
        <v>0</v>
      </c>
      <c r="U91" s="57">
        <v>0</v>
      </c>
      <c r="V91" s="57">
        <v>46147.02</v>
      </c>
      <c r="W91" s="57">
        <v>287.25119999999998</v>
      </c>
      <c r="X91" s="57">
        <v>242.57230000000001</v>
      </c>
      <c r="Y91" s="57">
        <v>248.67920000000001</v>
      </c>
      <c r="Z91" s="57">
        <v>611.41520000000003</v>
      </c>
      <c r="AA91" s="57">
        <v>593.28290000000004</v>
      </c>
      <c r="AB91" s="57">
        <v>592.90639999999996</v>
      </c>
      <c r="AC91" s="57"/>
      <c r="AE91" s="56">
        <f t="shared" si="8"/>
        <v>2023</v>
      </c>
      <c r="AF91" s="56">
        <f t="shared" si="9"/>
        <v>3</v>
      </c>
      <c r="AG91" s="57" t="s">
        <v>759</v>
      </c>
      <c r="AH91" s="57">
        <v>0</v>
      </c>
      <c r="AI91" s="57">
        <v>0</v>
      </c>
      <c r="AJ91" s="57">
        <v>0</v>
      </c>
      <c r="AK91" s="57">
        <v>0</v>
      </c>
      <c r="AL91" s="57">
        <v>0</v>
      </c>
      <c r="AM91" s="57">
        <v>0</v>
      </c>
      <c r="AN91" s="57">
        <v>0</v>
      </c>
      <c r="AO91" s="57">
        <v>0</v>
      </c>
      <c r="AP91" s="57">
        <v>0</v>
      </c>
      <c r="AQ91" s="57">
        <v>0</v>
      </c>
      <c r="AR91" s="57">
        <v>0</v>
      </c>
      <c r="AS91" s="57">
        <v>0</v>
      </c>
      <c r="AT91" s="57">
        <v>0</v>
      </c>
      <c r="AU91" s="57">
        <v>0</v>
      </c>
      <c r="AV91" s="57">
        <v>0</v>
      </c>
    </row>
    <row r="92" spans="1:48">
      <c r="A92" s="56">
        <f t="shared" si="10"/>
        <v>2023</v>
      </c>
      <c r="B92" s="56">
        <f t="shared" si="11"/>
        <v>3</v>
      </c>
      <c r="C92" s="147" t="s">
        <v>760</v>
      </c>
      <c r="D92" s="146">
        <v>3.74</v>
      </c>
      <c r="E92" s="146">
        <v>2.72</v>
      </c>
      <c r="K92" s="56">
        <f t="shared" si="6"/>
        <v>2023</v>
      </c>
      <c r="L92" s="56">
        <f t="shared" si="7"/>
        <v>3</v>
      </c>
      <c r="M92" t="s">
        <v>760</v>
      </c>
      <c r="N92" s="57">
        <v>0</v>
      </c>
      <c r="O92" s="57">
        <v>0</v>
      </c>
      <c r="P92" s="57">
        <v>0</v>
      </c>
      <c r="Q92" s="57">
        <v>0</v>
      </c>
      <c r="R92" s="57">
        <v>0</v>
      </c>
      <c r="S92" s="57">
        <v>41199.75</v>
      </c>
      <c r="T92" s="57">
        <v>0</v>
      </c>
      <c r="U92" s="57">
        <v>0</v>
      </c>
      <c r="V92" s="57">
        <v>46147.02</v>
      </c>
      <c r="W92" s="57">
        <v>229.80080000000001</v>
      </c>
      <c r="X92" s="57">
        <v>242.57220000000001</v>
      </c>
      <c r="Y92" s="57">
        <v>124.3395</v>
      </c>
      <c r="Z92" s="57">
        <v>407.61</v>
      </c>
      <c r="AA92" s="57">
        <v>560.32249999999999</v>
      </c>
      <c r="AB92" s="57">
        <v>559.96690000000001</v>
      </c>
      <c r="AC92" s="57"/>
      <c r="AE92" s="56">
        <f t="shared" si="8"/>
        <v>2023</v>
      </c>
      <c r="AF92" s="56">
        <f t="shared" si="9"/>
        <v>3</v>
      </c>
      <c r="AG92" s="57" t="s">
        <v>760</v>
      </c>
      <c r="AH92" s="57">
        <v>0</v>
      </c>
      <c r="AI92" s="57">
        <v>0</v>
      </c>
      <c r="AJ92" s="57">
        <v>0</v>
      </c>
      <c r="AK92" s="57">
        <v>0</v>
      </c>
      <c r="AL92" s="57">
        <v>0</v>
      </c>
      <c r="AM92" s="57">
        <v>0</v>
      </c>
      <c r="AN92" s="57">
        <v>0</v>
      </c>
      <c r="AO92" s="57">
        <v>0</v>
      </c>
      <c r="AP92" s="57">
        <v>0</v>
      </c>
      <c r="AQ92" s="57">
        <v>0</v>
      </c>
      <c r="AR92" s="57">
        <v>0</v>
      </c>
      <c r="AS92" s="57">
        <v>0</v>
      </c>
      <c r="AT92" s="57">
        <v>0</v>
      </c>
      <c r="AU92" s="57">
        <v>0</v>
      </c>
      <c r="AV92" s="57">
        <v>0</v>
      </c>
    </row>
    <row r="93" spans="1:48">
      <c r="A93" s="56">
        <f t="shared" si="10"/>
        <v>2023</v>
      </c>
      <c r="B93" s="56">
        <f t="shared" si="11"/>
        <v>3</v>
      </c>
      <c r="C93" s="147" t="s">
        <v>761</v>
      </c>
      <c r="D93" s="146">
        <v>3.74</v>
      </c>
      <c r="E93" s="146">
        <v>2.72</v>
      </c>
      <c r="K93" s="56">
        <f t="shared" si="6"/>
        <v>2023</v>
      </c>
      <c r="L93" s="56">
        <f t="shared" si="7"/>
        <v>3</v>
      </c>
      <c r="M93" t="s">
        <v>761</v>
      </c>
      <c r="N93" s="57">
        <v>0</v>
      </c>
      <c r="O93" s="57">
        <v>0</v>
      </c>
      <c r="P93" s="57">
        <v>0</v>
      </c>
      <c r="Q93" s="57">
        <v>0</v>
      </c>
      <c r="R93" s="57">
        <v>0</v>
      </c>
      <c r="S93" s="57">
        <v>40336.629999999997</v>
      </c>
      <c r="T93" s="57">
        <v>0</v>
      </c>
      <c r="U93" s="57">
        <v>0</v>
      </c>
      <c r="V93" s="57">
        <v>43295.83</v>
      </c>
      <c r="W93" s="57">
        <v>229.80080000000001</v>
      </c>
      <c r="X93" s="57">
        <v>242.57220000000001</v>
      </c>
      <c r="Y93" s="57">
        <v>124.3395</v>
      </c>
      <c r="Z93" s="57">
        <v>339.67489999999998</v>
      </c>
      <c r="AA93" s="57">
        <v>494.40210000000002</v>
      </c>
      <c r="AB93" s="57">
        <v>494.08839999999998</v>
      </c>
      <c r="AC93" s="57"/>
      <c r="AE93" s="56">
        <f t="shared" si="8"/>
        <v>2023</v>
      </c>
      <c r="AF93" s="56">
        <f t="shared" si="9"/>
        <v>3</v>
      </c>
      <c r="AG93" s="57" t="s">
        <v>761</v>
      </c>
      <c r="AH93" s="57">
        <v>0</v>
      </c>
      <c r="AI93" s="57">
        <v>0</v>
      </c>
      <c r="AJ93" s="57">
        <v>0</v>
      </c>
      <c r="AK93" s="57">
        <v>0</v>
      </c>
      <c r="AL93" s="57">
        <v>0</v>
      </c>
      <c r="AM93" s="57">
        <v>0</v>
      </c>
      <c r="AN93" s="57">
        <v>0</v>
      </c>
      <c r="AO93" s="57">
        <v>0</v>
      </c>
      <c r="AP93" s="57">
        <v>0</v>
      </c>
      <c r="AQ93" s="57">
        <v>0</v>
      </c>
      <c r="AR93" s="57">
        <v>0</v>
      </c>
      <c r="AS93" s="57">
        <v>0</v>
      </c>
      <c r="AT93" s="57">
        <v>0</v>
      </c>
      <c r="AU93" s="57">
        <v>0</v>
      </c>
      <c r="AV93" s="57">
        <v>0</v>
      </c>
    </row>
    <row r="94" spans="1:48">
      <c r="A94" s="56">
        <f t="shared" si="10"/>
        <v>2023</v>
      </c>
      <c r="B94" s="56">
        <f t="shared" si="11"/>
        <v>3</v>
      </c>
      <c r="C94" s="147" t="s">
        <v>762</v>
      </c>
      <c r="D94" s="146">
        <v>3.69</v>
      </c>
      <c r="E94" s="146">
        <v>2.68</v>
      </c>
      <c r="K94" s="56">
        <f t="shared" si="6"/>
        <v>2023</v>
      </c>
      <c r="L94" s="56">
        <f t="shared" si="7"/>
        <v>3</v>
      </c>
      <c r="M94" t="s">
        <v>762</v>
      </c>
      <c r="N94" s="57">
        <v>10612.14</v>
      </c>
      <c r="O94" s="57">
        <v>10592.17</v>
      </c>
      <c r="P94" s="57">
        <v>0</v>
      </c>
      <c r="Q94" s="57">
        <v>0</v>
      </c>
      <c r="R94" s="57">
        <v>0</v>
      </c>
      <c r="S94" s="57">
        <v>41199.75</v>
      </c>
      <c r="T94" s="57">
        <v>0</v>
      </c>
      <c r="U94" s="57">
        <v>0</v>
      </c>
      <c r="V94" s="57">
        <v>46147.02</v>
      </c>
      <c r="W94" s="57">
        <v>315.97629999999998</v>
      </c>
      <c r="X94" s="57">
        <v>242.57230000000001</v>
      </c>
      <c r="Y94" s="57">
        <v>248.67910000000001</v>
      </c>
      <c r="Z94" s="57">
        <v>407.61009999999999</v>
      </c>
      <c r="AA94" s="57">
        <v>659.20330000000001</v>
      </c>
      <c r="AB94" s="57">
        <v>658.78499999999997</v>
      </c>
      <c r="AC94" s="57"/>
      <c r="AE94" s="56">
        <f t="shared" si="8"/>
        <v>2023</v>
      </c>
      <c r="AF94" s="56">
        <f t="shared" si="9"/>
        <v>3</v>
      </c>
      <c r="AG94" s="57" t="s">
        <v>762</v>
      </c>
      <c r="AH94" s="57">
        <v>127.184</v>
      </c>
      <c r="AI94" s="57">
        <v>127.184</v>
      </c>
      <c r="AJ94" s="57">
        <v>0</v>
      </c>
      <c r="AK94" s="57">
        <v>0</v>
      </c>
      <c r="AL94" s="57">
        <v>0</v>
      </c>
      <c r="AM94" s="57">
        <v>0</v>
      </c>
      <c r="AN94" s="57">
        <v>0</v>
      </c>
      <c r="AO94" s="57">
        <v>0</v>
      </c>
      <c r="AP94" s="57">
        <v>0</v>
      </c>
      <c r="AQ94" s="57">
        <v>0</v>
      </c>
      <c r="AR94" s="57">
        <v>0</v>
      </c>
      <c r="AS94" s="57">
        <v>0</v>
      </c>
      <c r="AT94" s="57">
        <v>0</v>
      </c>
      <c r="AU94" s="57">
        <v>0</v>
      </c>
      <c r="AV94" s="57">
        <v>0</v>
      </c>
    </row>
    <row r="95" spans="1:48">
      <c r="A95" s="56">
        <f t="shared" si="10"/>
        <v>2023</v>
      </c>
      <c r="B95" s="56">
        <f t="shared" si="11"/>
        <v>3</v>
      </c>
      <c r="C95" s="147" t="s">
        <v>763</v>
      </c>
      <c r="D95" s="146">
        <v>3.4</v>
      </c>
      <c r="E95" s="146">
        <v>2.4700000000000002</v>
      </c>
      <c r="K95" s="56">
        <f t="shared" si="6"/>
        <v>2023</v>
      </c>
      <c r="L95" s="56">
        <f t="shared" si="7"/>
        <v>3</v>
      </c>
      <c r="M95" t="s">
        <v>763</v>
      </c>
      <c r="N95" s="57">
        <v>11577.01</v>
      </c>
      <c r="O95" s="57">
        <v>6225.4859999999999</v>
      </c>
      <c r="P95" s="57">
        <v>0</v>
      </c>
      <c r="Q95" s="57">
        <v>0</v>
      </c>
      <c r="R95" s="57">
        <v>0</v>
      </c>
      <c r="S95" s="57">
        <v>41199.75</v>
      </c>
      <c r="T95" s="57">
        <v>549.30409999999995</v>
      </c>
      <c r="U95" s="57">
        <v>0</v>
      </c>
      <c r="V95" s="57">
        <v>46147.02</v>
      </c>
      <c r="W95" s="57">
        <v>488.32709999999997</v>
      </c>
      <c r="X95" s="57">
        <v>485.1447</v>
      </c>
      <c r="Y95" s="57">
        <v>466.27339999999998</v>
      </c>
      <c r="Z95" s="57">
        <v>781.25289999999995</v>
      </c>
      <c r="AA95" s="57">
        <v>791.04409999999996</v>
      </c>
      <c r="AB95" s="57">
        <v>790.5421</v>
      </c>
      <c r="AC95" s="57"/>
      <c r="AE95" s="56">
        <f t="shared" si="8"/>
        <v>2023</v>
      </c>
      <c r="AF95" s="56">
        <f t="shared" si="9"/>
        <v>3</v>
      </c>
      <c r="AG95" s="57" t="s">
        <v>763</v>
      </c>
      <c r="AH95" s="57">
        <v>256.49599999999998</v>
      </c>
      <c r="AI95" s="57">
        <v>129.31200000000001</v>
      </c>
      <c r="AJ95" s="57">
        <v>0</v>
      </c>
      <c r="AK95" s="57">
        <v>0</v>
      </c>
      <c r="AL95" s="57">
        <v>0</v>
      </c>
      <c r="AM95" s="57">
        <v>0</v>
      </c>
      <c r="AN95" s="57">
        <v>0</v>
      </c>
      <c r="AO95" s="57">
        <v>0</v>
      </c>
      <c r="AP95" s="57">
        <v>0</v>
      </c>
      <c r="AQ95" s="57">
        <v>0</v>
      </c>
      <c r="AR95" s="57">
        <v>0</v>
      </c>
      <c r="AS95" s="57">
        <v>0</v>
      </c>
      <c r="AT95" s="57">
        <v>0</v>
      </c>
      <c r="AU95" s="57">
        <v>0</v>
      </c>
      <c r="AV95" s="57">
        <v>0</v>
      </c>
    </row>
    <row r="96" spans="1:48">
      <c r="A96" s="56">
        <f t="shared" si="10"/>
        <v>2023</v>
      </c>
      <c r="B96" s="56">
        <f t="shared" si="11"/>
        <v>3</v>
      </c>
      <c r="C96" s="147" t="s">
        <v>764</v>
      </c>
      <c r="D96" s="146">
        <v>3.36</v>
      </c>
      <c r="E96" s="146">
        <v>2.44</v>
      </c>
      <c r="K96" s="56">
        <f t="shared" si="6"/>
        <v>2023</v>
      </c>
      <c r="L96" s="56">
        <f t="shared" si="7"/>
        <v>3</v>
      </c>
      <c r="M96" t="s">
        <v>764</v>
      </c>
      <c r="N96" s="57">
        <v>17084.03</v>
      </c>
      <c r="O96" s="57">
        <v>13812.5</v>
      </c>
      <c r="P96" s="57">
        <v>0</v>
      </c>
      <c r="Q96" s="57">
        <v>0</v>
      </c>
      <c r="R96" s="57">
        <v>0</v>
      </c>
      <c r="S96" s="57">
        <v>41199.75</v>
      </c>
      <c r="T96" s="57">
        <v>0</v>
      </c>
      <c r="U96" s="57">
        <v>0</v>
      </c>
      <c r="V96" s="57">
        <v>46147.02</v>
      </c>
      <c r="W96" s="57">
        <v>402.15170000000001</v>
      </c>
      <c r="X96" s="57">
        <v>363.85849999999999</v>
      </c>
      <c r="Y96" s="57">
        <v>279.76400000000001</v>
      </c>
      <c r="Z96" s="57">
        <v>713.31769999999995</v>
      </c>
      <c r="AA96" s="57">
        <v>692.1635</v>
      </c>
      <c r="AB96" s="57">
        <v>691.7242</v>
      </c>
      <c r="AC96" s="57"/>
      <c r="AE96" s="56">
        <f t="shared" si="8"/>
        <v>2023</v>
      </c>
      <c r="AF96" s="56">
        <f t="shared" si="9"/>
        <v>3</v>
      </c>
      <c r="AG96" s="57" t="s">
        <v>764</v>
      </c>
      <c r="AH96" s="57">
        <v>0</v>
      </c>
      <c r="AI96" s="57">
        <v>129.31200000000001</v>
      </c>
      <c r="AJ96" s="57">
        <v>0</v>
      </c>
      <c r="AK96" s="57">
        <v>0</v>
      </c>
      <c r="AL96" s="57">
        <v>0</v>
      </c>
      <c r="AM96" s="57">
        <v>0</v>
      </c>
      <c r="AN96" s="57">
        <v>0</v>
      </c>
      <c r="AO96" s="57">
        <v>0</v>
      </c>
      <c r="AP96" s="57">
        <v>0</v>
      </c>
      <c r="AQ96" s="57">
        <v>0</v>
      </c>
      <c r="AR96" s="57">
        <v>0</v>
      </c>
      <c r="AS96" s="57">
        <v>0</v>
      </c>
      <c r="AT96" s="57">
        <v>0</v>
      </c>
      <c r="AU96" s="57">
        <v>0</v>
      </c>
      <c r="AV96" s="57">
        <v>0</v>
      </c>
    </row>
    <row r="97" spans="1:48">
      <c r="A97" s="56">
        <f t="shared" si="10"/>
        <v>2023</v>
      </c>
      <c r="B97" s="56">
        <f t="shared" si="11"/>
        <v>3</v>
      </c>
      <c r="C97" s="147" t="s">
        <v>765</v>
      </c>
      <c r="D97" s="146">
        <v>3.22</v>
      </c>
      <c r="E97" s="146">
        <v>2.34</v>
      </c>
      <c r="K97" s="56">
        <f t="shared" si="6"/>
        <v>2023</v>
      </c>
      <c r="L97" s="56">
        <f t="shared" si="7"/>
        <v>3</v>
      </c>
      <c r="M97" t="s">
        <v>765</v>
      </c>
      <c r="N97" s="57">
        <v>0</v>
      </c>
      <c r="O97" s="57">
        <v>0</v>
      </c>
      <c r="P97" s="57">
        <v>0</v>
      </c>
      <c r="Q97" s="57">
        <v>0</v>
      </c>
      <c r="R97" s="57">
        <v>0</v>
      </c>
      <c r="S97" s="57">
        <v>41199.75</v>
      </c>
      <c r="T97" s="57">
        <v>0</v>
      </c>
      <c r="U97" s="57">
        <v>0</v>
      </c>
      <c r="V97" s="57">
        <v>46147.02</v>
      </c>
      <c r="W97" s="57">
        <v>114.90049999999999</v>
      </c>
      <c r="X97" s="57">
        <v>121.28619999999999</v>
      </c>
      <c r="Y97" s="57">
        <v>124.3396</v>
      </c>
      <c r="Z97" s="57">
        <v>475.54500000000002</v>
      </c>
      <c r="AA97" s="57">
        <v>527.36239999999998</v>
      </c>
      <c r="AB97" s="57">
        <v>527.02779999999996</v>
      </c>
      <c r="AC97" s="57"/>
      <c r="AE97" s="56">
        <f t="shared" si="8"/>
        <v>2023</v>
      </c>
      <c r="AF97" s="56">
        <f t="shared" si="9"/>
        <v>3</v>
      </c>
      <c r="AG97" s="57" t="s">
        <v>765</v>
      </c>
      <c r="AH97" s="57">
        <v>0</v>
      </c>
      <c r="AI97" s="57">
        <v>0</v>
      </c>
      <c r="AJ97" s="57">
        <v>0</v>
      </c>
      <c r="AK97" s="57">
        <v>0</v>
      </c>
      <c r="AL97" s="57">
        <v>0</v>
      </c>
      <c r="AM97" s="57">
        <v>0</v>
      </c>
      <c r="AN97" s="57">
        <v>0</v>
      </c>
      <c r="AO97" s="57">
        <v>0</v>
      </c>
      <c r="AP97" s="57">
        <v>0</v>
      </c>
      <c r="AQ97" s="57">
        <v>0</v>
      </c>
      <c r="AR97" s="57">
        <v>0</v>
      </c>
      <c r="AS97" s="57">
        <v>0</v>
      </c>
      <c r="AT97" s="57">
        <v>0</v>
      </c>
      <c r="AU97" s="57">
        <v>0</v>
      </c>
      <c r="AV97" s="57">
        <v>0</v>
      </c>
    </row>
    <row r="98" spans="1:48">
      <c r="A98" s="56">
        <f t="shared" si="10"/>
        <v>2023</v>
      </c>
      <c r="B98" s="56">
        <f t="shared" si="11"/>
        <v>3</v>
      </c>
      <c r="C98" s="147" t="s">
        <v>766</v>
      </c>
      <c r="D98" s="146">
        <v>3.45</v>
      </c>
      <c r="E98" s="146">
        <v>2.5099999999999998</v>
      </c>
      <c r="K98" s="56">
        <f t="shared" si="6"/>
        <v>2023</v>
      </c>
      <c r="L98" s="56">
        <f t="shared" si="7"/>
        <v>3</v>
      </c>
      <c r="M98" t="s">
        <v>766</v>
      </c>
      <c r="N98" s="57">
        <v>0</v>
      </c>
      <c r="O98" s="57">
        <v>0</v>
      </c>
      <c r="P98" s="57">
        <v>0</v>
      </c>
      <c r="Q98" s="57">
        <v>0</v>
      </c>
      <c r="R98" s="57">
        <v>0</v>
      </c>
      <c r="S98" s="57">
        <v>28731.39</v>
      </c>
      <c r="T98" s="57">
        <v>0</v>
      </c>
      <c r="U98" s="57">
        <v>0</v>
      </c>
      <c r="V98" s="57">
        <v>38613.32</v>
      </c>
      <c r="W98" s="57">
        <v>0</v>
      </c>
      <c r="X98" s="57">
        <v>0</v>
      </c>
      <c r="Y98" s="57">
        <v>0</v>
      </c>
      <c r="Z98" s="57">
        <v>33.967480000000002</v>
      </c>
      <c r="AA98" s="57">
        <v>32.960140000000003</v>
      </c>
      <c r="AB98" s="57">
        <v>32.939219999999999</v>
      </c>
      <c r="AC98" s="57"/>
      <c r="AE98" s="56">
        <f t="shared" si="8"/>
        <v>2023</v>
      </c>
      <c r="AF98" s="56">
        <f t="shared" si="9"/>
        <v>3</v>
      </c>
      <c r="AG98" s="57" t="s">
        <v>766</v>
      </c>
      <c r="AH98" s="57">
        <v>0</v>
      </c>
      <c r="AI98" s="57">
        <v>0</v>
      </c>
      <c r="AJ98" s="57">
        <v>0</v>
      </c>
      <c r="AK98" s="57">
        <v>0</v>
      </c>
      <c r="AL98" s="57">
        <v>0</v>
      </c>
      <c r="AM98" s="57">
        <v>0</v>
      </c>
      <c r="AN98" s="57">
        <v>0</v>
      </c>
      <c r="AO98" s="57">
        <v>0</v>
      </c>
      <c r="AP98" s="57">
        <v>0</v>
      </c>
      <c r="AQ98" s="57">
        <v>0</v>
      </c>
      <c r="AR98" s="57">
        <v>0</v>
      </c>
      <c r="AS98" s="57">
        <v>0</v>
      </c>
      <c r="AT98" s="57">
        <v>0</v>
      </c>
      <c r="AU98" s="57">
        <v>0</v>
      </c>
      <c r="AV98" s="57">
        <v>0</v>
      </c>
    </row>
    <row r="99" spans="1:48">
      <c r="A99" s="56">
        <f t="shared" si="10"/>
        <v>2023</v>
      </c>
      <c r="B99" s="56">
        <f t="shared" si="11"/>
        <v>3</v>
      </c>
      <c r="C99" s="147" t="s">
        <v>767</v>
      </c>
      <c r="D99" s="146">
        <v>3.45</v>
      </c>
      <c r="E99" s="146">
        <v>2.5099999999999998</v>
      </c>
      <c r="K99" s="56">
        <f t="shared" si="6"/>
        <v>2023</v>
      </c>
      <c r="L99" s="56">
        <f t="shared" si="7"/>
        <v>3</v>
      </c>
      <c r="M99" t="s">
        <v>767</v>
      </c>
      <c r="N99" s="57">
        <v>0</v>
      </c>
      <c r="O99" s="57">
        <v>0</v>
      </c>
      <c r="P99" s="57">
        <v>0</v>
      </c>
      <c r="Q99" s="57">
        <v>0</v>
      </c>
      <c r="R99" s="57">
        <v>0</v>
      </c>
      <c r="S99" s="57">
        <v>0</v>
      </c>
      <c r="T99" s="57">
        <v>0</v>
      </c>
      <c r="U99" s="57">
        <v>0</v>
      </c>
      <c r="V99" s="57">
        <v>32349.42</v>
      </c>
      <c r="W99" s="57">
        <v>0</v>
      </c>
      <c r="X99" s="57">
        <v>0</v>
      </c>
      <c r="Y99" s="57">
        <v>0</v>
      </c>
      <c r="Z99" s="57">
        <v>0</v>
      </c>
      <c r="AA99" s="57">
        <v>0</v>
      </c>
      <c r="AB99" s="57">
        <v>0</v>
      </c>
      <c r="AC99" s="57"/>
      <c r="AE99" s="56">
        <f t="shared" si="8"/>
        <v>2023</v>
      </c>
      <c r="AF99" s="56">
        <f t="shared" si="9"/>
        <v>3</v>
      </c>
      <c r="AG99" s="57" t="s">
        <v>767</v>
      </c>
      <c r="AH99" s="57">
        <v>0</v>
      </c>
      <c r="AI99" s="57">
        <v>0</v>
      </c>
      <c r="AJ99" s="57">
        <v>0</v>
      </c>
      <c r="AK99" s="57">
        <v>0</v>
      </c>
      <c r="AL99" s="57">
        <v>0</v>
      </c>
      <c r="AM99" s="57">
        <v>0</v>
      </c>
      <c r="AN99" s="57">
        <v>0</v>
      </c>
      <c r="AO99" s="57">
        <v>0</v>
      </c>
      <c r="AP99" s="57">
        <v>0</v>
      </c>
      <c r="AQ99" s="57">
        <v>0</v>
      </c>
      <c r="AR99" s="57">
        <v>0</v>
      </c>
      <c r="AS99" s="57">
        <v>0</v>
      </c>
      <c r="AT99" s="57">
        <v>0</v>
      </c>
      <c r="AU99" s="57">
        <v>0</v>
      </c>
      <c r="AV99" s="57">
        <v>0</v>
      </c>
    </row>
    <row r="100" spans="1:48">
      <c r="A100" s="56">
        <f t="shared" si="10"/>
        <v>2023</v>
      </c>
      <c r="B100" s="56">
        <f t="shared" si="11"/>
        <v>3</v>
      </c>
      <c r="C100" s="147" t="s">
        <v>768</v>
      </c>
      <c r="D100" s="146">
        <v>3.45</v>
      </c>
      <c r="E100" s="146">
        <v>2.5099999999999998</v>
      </c>
      <c r="K100" s="56">
        <f t="shared" si="6"/>
        <v>2023</v>
      </c>
      <c r="L100" s="56">
        <f t="shared" si="7"/>
        <v>3</v>
      </c>
      <c r="M100" t="s">
        <v>768</v>
      </c>
      <c r="N100" s="57">
        <v>0</v>
      </c>
      <c r="O100" s="57">
        <v>0</v>
      </c>
      <c r="P100" s="57">
        <v>0</v>
      </c>
      <c r="Q100" s="57">
        <v>0</v>
      </c>
      <c r="R100" s="57">
        <v>0</v>
      </c>
      <c r="S100" s="57">
        <v>36456.58</v>
      </c>
      <c r="T100" s="57">
        <v>0</v>
      </c>
      <c r="U100" s="57">
        <v>0</v>
      </c>
      <c r="V100" s="57">
        <v>43343.11</v>
      </c>
      <c r="W100" s="57">
        <v>114.90049999999999</v>
      </c>
      <c r="X100" s="57">
        <v>121.28619999999999</v>
      </c>
      <c r="Y100" s="57">
        <v>124.3396</v>
      </c>
      <c r="Z100" s="57">
        <v>305.70749999999998</v>
      </c>
      <c r="AA100" s="57">
        <v>329.60149999999999</v>
      </c>
      <c r="AB100" s="57">
        <v>329.39240000000001</v>
      </c>
      <c r="AC100" s="57"/>
      <c r="AE100" s="56">
        <f t="shared" si="8"/>
        <v>2023</v>
      </c>
      <c r="AF100" s="56">
        <f t="shared" si="9"/>
        <v>3</v>
      </c>
      <c r="AG100" s="57" t="s">
        <v>768</v>
      </c>
      <c r="AH100" s="57">
        <v>0</v>
      </c>
      <c r="AI100" s="57">
        <v>0</v>
      </c>
      <c r="AJ100" s="57">
        <v>0</v>
      </c>
      <c r="AK100" s="57">
        <v>0</v>
      </c>
      <c r="AL100" s="57">
        <v>0</v>
      </c>
      <c r="AM100" s="57">
        <v>1550</v>
      </c>
      <c r="AN100" s="57">
        <v>0</v>
      </c>
      <c r="AO100" s="57">
        <v>0</v>
      </c>
      <c r="AP100" s="57">
        <v>0</v>
      </c>
      <c r="AQ100" s="57">
        <v>0</v>
      </c>
      <c r="AR100" s="57">
        <v>0</v>
      </c>
      <c r="AS100" s="57">
        <v>0</v>
      </c>
      <c r="AT100" s="57">
        <v>0</v>
      </c>
      <c r="AU100" s="57">
        <v>0</v>
      </c>
      <c r="AV100" s="57">
        <v>0</v>
      </c>
    </row>
    <row r="101" spans="1:48">
      <c r="A101" s="56">
        <f t="shared" si="10"/>
        <v>2023</v>
      </c>
      <c r="B101" s="56">
        <f t="shared" si="11"/>
        <v>3</v>
      </c>
      <c r="C101" s="147" t="s">
        <v>769</v>
      </c>
      <c r="D101" s="146">
        <v>3.52</v>
      </c>
      <c r="E101" s="146">
        <v>2.56</v>
      </c>
      <c r="K101" s="56">
        <f t="shared" si="6"/>
        <v>2023</v>
      </c>
      <c r="L101" s="56">
        <f t="shared" si="7"/>
        <v>3</v>
      </c>
      <c r="M101" t="s">
        <v>769</v>
      </c>
      <c r="N101" s="57">
        <v>6373.9740000000002</v>
      </c>
      <c r="O101" s="57">
        <v>7065.116</v>
      </c>
      <c r="P101" s="57">
        <v>0</v>
      </c>
      <c r="Q101" s="57">
        <v>0</v>
      </c>
      <c r="R101" s="57">
        <v>0</v>
      </c>
      <c r="S101" s="57">
        <v>41199.75</v>
      </c>
      <c r="T101" s="57">
        <v>0</v>
      </c>
      <c r="U101" s="57">
        <v>0</v>
      </c>
      <c r="V101" s="57">
        <v>46147.02</v>
      </c>
      <c r="W101" s="57">
        <v>172.35069999999999</v>
      </c>
      <c r="X101" s="57">
        <v>121.28619999999999</v>
      </c>
      <c r="Y101" s="57">
        <v>124.3396</v>
      </c>
      <c r="Z101" s="57">
        <v>543.47990000000004</v>
      </c>
      <c r="AA101" s="57">
        <v>527.36239999999998</v>
      </c>
      <c r="AB101" s="57">
        <v>527.02769999999998</v>
      </c>
      <c r="AC101" s="57"/>
      <c r="AE101" s="56">
        <f t="shared" si="8"/>
        <v>2023</v>
      </c>
      <c r="AF101" s="56">
        <f t="shared" si="9"/>
        <v>3</v>
      </c>
      <c r="AG101" s="57" t="s">
        <v>769</v>
      </c>
      <c r="AH101" s="57">
        <v>129.31200000000001</v>
      </c>
      <c r="AI101" s="57">
        <v>129.31200000000001</v>
      </c>
      <c r="AJ101" s="57">
        <v>0</v>
      </c>
      <c r="AK101" s="57">
        <v>0</v>
      </c>
      <c r="AL101" s="57">
        <v>0</v>
      </c>
      <c r="AM101" s="57">
        <v>0</v>
      </c>
      <c r="AN101" s="57">
        <v>0</v>
      </c>
      <c r="AO101" s="57">
        <v>0</v>
      </c>
      <c r="AP101" s="57">
        <v>0</v>
      </c>
      <c r="AQ101" s="57">
        <v>0</v>
      </c>
      <c r="AR101" s="57">
        <v>0</v>
      </c>
      <c r="AS101" s="57">
        <v>0</v>
      </c>
      <c r="AT101" s="57">
        <v>0</v>
      </c>
      <c r="AU101" s="57">
        <v>0</v>
      </c>
      <c r="AV101" s="57">
        <v>0</v>
      </c>
    </row>
    <row r="102" spans="1:48">
      <c r="A102" s="56">
        <f t="shared" si="10"/>
        <v>2023</v>
      </c>
      <c r="B102" s="56">
        <f t="shared" si="11"/>
        <v>3</v>
      </c>
      <c r="C102" s="147" t="s">
        <v>770</v>
      </c>
      <c r="D102" s="146">
        <v>3.47</v>
      </c>
      <c r="E102" s="146">
        <v>2.5299999999999998</v>
      </c>
      <c r="K102" s="56">
        <f t="shared" si="6"/>
        <v>2023</v>
      </c>
      <c r="L102" s="56">
        <f t="shared" si="7"/>
        <v>3</v>
      </c>
      <c r="M102" t="s">
        <v>770</v>
      </c>
      <c r="N102" s="57">
        <v>0</v>
      </c>
      <c r="O102" s="57">
        <v>0</v>
      </c>
      <c r="P102" s="57">
        <v>0</v>
      </c>
      <c r="Q102" s="57">
        <v>0</v>
      </c>
      <c r="R102" s="57">
        <v>0</v>
      </c>
      <c r="S102" s="57">
        <v>41199.75</v>
      </c>
      <c r="T102" s="57">
        <v>0</v>
      </c>
      <c r="U102" s="57">
        <v>0</v>
      </c>
      <c r="V102" s="57">
        <v>45391.47</v>
      </c>
      <c r="W102" s="57">
        <v>0</v>
      </c>
      <c r="X102" s="57">
        <v>0</v>
      </c>
      <c r="Y102" s="57">
        <v>0</v>
      </c>
      <c r="Z102" s="57">
        <v>203.8049</v>
      </c>
      <c r="AA102" s="57">
        <v>230.7209</v>
      </c>
      <c r="AB102" s="57">
        <v>230.5746</v>
      </c>
      <c r="AC102" s="57"/>
      <c r="AE102" s="56">
        <f t="shared" si="8"/>
        <v>2023</v>
      </c>
      <c r="AF102" s="56">
        <f t="shared" si="9"/>
        <v>3</v>
      </c>
      <c r="AG102" s="57" t="s">
        <v>770</v>
      </c>
      <c r="AH102" s="57">
        <v>0</v>
      </c>
      <c r="AI102" s="57">
        <v>0</v>
      </c>
      <c r="AJ102" s="57">
        <v>0</v>
      </c>
      <c r="AK102" s="57">
        <v>0</v>
      </c>
      <c r="AL102" s="57">
        <v>0</v>
      </c>
      <c r="AM102" s="57">
        <v>0</v>
      </c>
      <c r="AN102" s="57">
        <v>0</v>
      </c>
      <c r="AO102" s="57">
        <v>0</v>
      </c>
      <c r="AP102" s="57">
        <v>0</v>
      </c>
      <c r="AQ102" s="57">
        <v>0</v>
      </c>
      <c r="AR102" s="57">
        <v>0</v>
      </c>
      <c r="AS102" s="57">
        <v>0</v>
      </c>
      <c r="AT102" s="57">
        <v>0</v>
      </c>
      <c r="AU102" s="57">
        <v>0</v>
      </c>
      <c r="AV102" s="57">
        <v>0</v>
      </c>
    </row>
    <row r="103" spans="1:48">
      <c r="A103" s="56">
        <f t="shared" si="10"/>
        <v>2023</v>
      </c>
      <c r="B103" s="56">
        <f t="shared" si="11"/>
        <v>3</v>
      </c>
      <c r="C103" s="147" t="s">
        <v>771</v>
      </c>
      <c r="D103" s="146">
        <v>3.28</v>
      </c>
      <c r="E103" s="146">
        <v>2.39</v>
      </c>
      <c r="K103" s="56">
        <f t="shared" si="6"/>
        <v>2023</v>
      </c>
      <c r="L103" s="56">
        <f t="shared" si="7"/>
        <v>3</v>
      </c>
      <c r="M103" t="s">
        <v>771</v>
      </c>
      <c r="N103" s="57">
        <v>0</v>
      </c>
      <c r="O103" s="57">
        <v>0</v>
      </c>
      <c r="P103" s="57">
        <v>0</v>
      </c>
      <c r="Q103" s="57">
        <v>0</v>
      </c>
      <c r="R103" s="57">
        <v>0</v>
      </c>
      <c r="S103" s="57">
        <v>41199.75</v>
      </c>
      <c r="T103" s="57">
        <v>0</v>
      </c>
      <c r="U103" s="57">
        <v>0</v>
      </c>
      <c r="V103" s="57">
        <v>46147.02</v>
      </c>
      <c r="W103" s="57">
        <v>114.9004</v>
      </c>
      <c r="X103" s="57">
        <v>121.2861</v>
      </c>
      <c r="Y103" s="57">
        <v>124.3395</v>
      </c>
      <c r="Z103" s="57">
        <v>271.73989999999998</v>
      </c>
      <c r="AA103" s="57">
        <v>263.68119999999999</v>
      </c>
      <c r="AB103" s="57">
        <v>263.51389999999998</v>
      </c>
      <c r="AC103" s="57"/>
      <c r="AE103" s="56">
        <f t="shared" si="8"/>
        <v>2023</v>
      </c>
      <c r="AF103" s="56">
        <f t="shared" si="9"/>
        <v>3</v>
      </c>
      <c r="AG103" s="57" t="s">
        <v>771</v>
      </c>
      <c r="AH103" s="57">
        <v>0</v>
      </c>
      <c r="AI103" s="57">
        <v>0</v>
      </c>
      <c r="AJ103" s="57">
        <v>0</v>
      </c>
      <c r="AK103" s="57">
        <v>0</v>
      </c>
      <c r="AL103" s="57">
        <v>0</v>
      </c>
      <c r="AM103" s="57">
        <v>0</v>
      </c>
      <c r="AN103" s="57">
        <v>0</v>
      </c>
      <c r="AO103" s="57">
        <v>0</v>
      </c>
      <c r="AP103" s="57">
        <v>0</v>
      </c>
      <c r="AQ103" s="57">
        <v>0</v>
      </c>
      <c r="AR103" s="57">
        <v>0</v>
      </c>
      <c r="AS103" s="57">
        <v>0</v>
      </c>
      <c r="AT103" s="57">
        <v>0</v>
      </c>
      <c r="AU103" s="57">
        <v>0</v>
      </c>
      <c r="AV103" s="57">
        <v>0</v>
      </c>
    </row>
    <row r="104" spans="1:48">
      <c r="A104" s="56">
        <f t="shared" si="10"/>
        <v>2023</v>
      </c>
      <c r="B104" s="56">
        <f t="shared" si="11"/>
        <v>3</v>
      </c>
      <c r="C104" s="147" t="s">
        <v>772</v>
      </c>
      <c r="D104" s="146">
        <v>3.37</v>
      </c>
      <c r="E104" s="146">
        <v>2.4500000000000002</v>
      </c>
      <c r="K104" s="56">
        <f t="shared" si="6"/>
        <v>2023</v>
      </c>
      <c r="L104" s="56">
        <f t="shared" si="7"/>
        <v>3</v>
      </c>
      <c r="M104" t="s">
        <v>772</v>
      </c>
      <c r="N104" s="57">
        <v>0</v>
      </c>
      <c r="O104" s="57">
        <v>0</v>
      </c>
      <c r="P104" s="57">
        <v>0</v>
      </c>
      <c r="Q104" s="57">
        <v>0</v>
      </c>
      <c r="R104" s="57">
        <v>0</v>
      </c>
      <c r="S104" s="57">
        <v>38612.39</v>
      </c>
      <c r="T104" s="57">
        <v>0</v>
      </c>
      <c r="U104" s="57">
        <v>0</v>
      </c>
      <c r="V104" s="57">
        <v>42637.29</v>
      </c>
      <c r="W104" s="57">
        <v>114.90049999999999</v>
      </c>
      <c r="X104" s="57">
        <v>121.2861</v>
      </c>
      <c r="Y104" s="57">
        <v>124.3395</v>
      </c>
      <c r="Z104" s="57">
        <v>237.77260000000001</v>
      </c>
      <c r="AA104" s="57">
        <v>230.72110000000001</v>
      </c>
      <c r="AB104" s="57">
        <v>230.57470000000001</v>
      </c>
      <c r="AC104" s="57"/>
      <c r="AE104" s="56">
        <f t="shared" si="8"/>
        <v>2023</v>
      </c>
      <c r="AF104" s="56">
        <f t="shared" si="9"/>
        <v>3</v>
      </c>
      <c r="AG104" s="57" t="s">
        <v>772</v>
      </c>
      <c r="AH104" s="57">
        <v>0</v>
      </c>
      <c r="AI104" s="57">
        <v>0</v>
      </c>
      <c r="AJ104" s="57">
        <v>0</v>
      </c>
      <c r="AK104" s="57">
        <v>0</v>
      </c>
      <c r="AL104" s="57">
        <v>0</v>
      </c>
      <c r="AM104" s="57">
        <v>0</v>
      </c>
      <c r="AN104" s="57">
        <v>0</v>
      </c>
      <c r="AO104" s="57">
        <v>0</v>
      </c>
      <c r="AP104" s="57">
        <v>0</v>
      </c>
      <c r="AQ104" s="57">
        <v>0</v>
      </c>
      <c r="AR104" s="57">
        <v>0</v>
      </c>
      <c r="AS104" s="57">
        <v>0</v>
      </c>
      <c r="AT104" s="57">
        <v>0</v>
      </c>
      <c r="AU104" s="57">
        <v>0</v>
      </c>
      <c r="AV104" s="57">
        <v>0</v>
      </c>
    </row>
    <row r="105" spans="1:48">
      <c r="A105" s="56">
        <f t="shared" si="10"/>
        <v>2023</v>
      </c>
      <c r="B105" s="56">
        <f t="shared" si="11"/>
        <v>3</v>
      </c>
      <c r="C105" s="147" t="s">
        <v>773</v>
      </c>
      <c r="D105" s="146">
        <v>3.19</v>
      </c>
      <c r="E105" s="146">
        <v>2.3199999999999998</v>
      </c>
      <c r="K105" s="56">
        <f t="shared" si="6"/>
        <v>2023</v>
      </c>
      <c r="L105" s="56">
        <f t="shared" si="7"/>
        <v>3</v>
      </c>
      <c r="M105" t="s">
        <v>773</v>
      </c>
      <c r="N105" s="57">
        <v>0</v>
      </c>
      <c r="O105" s="57">
        <v>0</v>
      </c>
      <c r="P105" s="57">
        <v>0</v>
      </c>
      <c r="Q105" s="57">
        <v>0</v>
      </c>
      <c r="R105" s="57">
        <v>0</v>
      </c>
      <c r="S105" s="57">
        <v>0</v>
      </c>
      <c r="T105" s="57">
        <v>0</v>
      </c>
      <c r="U105" s="57">
        <v>0</v>
      </c>
      <c r="V105" s="57">
        <v>41869.01</v>
      </c>
      <c r="W105" s="57">
        <v>0</v>
      </c>
      <c r="X105" s="57">
        <v>0</v>
      </c>
      <c r="Y105" s="57">
        <v>0</v>
      </c>
      <c r="Z105" s="57">
        <v>0</v>
      </c>
      <c r="AA105" s="57">
        <v>0</v>
      </c>
      <c r="AB105" s="57">
        <v>0</v>
      </c>
      <c r="AC105" s="57"/>
      <c r="AE105" s="56">
        <f t="shared" si="8"/>
        <v>2023</v>
      </c>
      <c r="AF105" s="56">
        <f t="shared" si="9"/>
        <v>3</v>
      </c>
      <c r="AG105" s="57" t="s">
        <v>773</v>
      </c>
      <c r="AH105" s="57">
        <v>0</v>
      </c>
      <c r="AI105" s="57">
        <v>0</v>
      </c>
      <c r="AJ105" s="57">
        <v>0</v>
      </c>
      <c r="AK105" s="57">
        <v>0</v>
      </c>
      <c r="AL105" s="57">
        <v>0</v>
      </c>
      <c r="AM105" s="57">
        <v>0</v>
      </c>
      <c r="AN105" s="57">
        <v>0</v>
      </c>
      <c r="AO105" s="57">
        <v>0</v>
      </c>
      <c r="AP105" s="57">
        <v>0</v>
      </c>
      <c r="AQ105" s="57">
        <v>0</v>
      </c>
      <c r="AR105" s="57">
        <v>0</v>
      </c>
      <c r="AS105" s="57">
        <v>0</v>
      </c>
      <c r="AT105" s="57">
        <v>0</v>
      </c>
      <c r="AU105" s="57">
        <v>0</v>
      </c>
      <c r="AV105" s="57">
        <v>0</v>
      </c>
    </row>
    <row r="106" spans="1:48">
      <c r="A106" s="56">
        <f t="shared" si="10"/>
        <v>2023</v>
      </c>
      <c r="B106" s="56">
        <f t="shared" si="11"/>
        <v>3</v>
      </c>
      <c r="C106" s="147" t="s">
        <v>774</v>
      </c>
      <c r="D106" s="146">
        <v>3.19</v>
      </c>
      <c r="E106" s="146">
        <v>2.3199999999999998</v>
      </c>
      <c r="K106" s="56">
        <f t="shared" si="6"/>
        <v>2023</v>
      </c>
      <c r="L106" s="56">
        <f t="shared" si="7"/>
        <v>3</v>
      </c>
      <c r="M106" t="s">
        <v>774</v>
      </c>
      <c r="N106" s="57">
        <v>2155.08</v>
      </c>
      <c r="O106" s="57">
        <v>2151.0239999999999</v>
      </c>
      <c r="P106" s="57">
        <v>0</v>
      </c>
      <c r="Q106" s="57">
        <v>0</v>
      </c>
      <c r="R106" s="57">
        <v>0</v>
      </c>
      <c r="S106" s="57">
        <v>32144.97</v>
      </c>
      <c r="T106" s="57">
        <v>0</v>
      </c>
      <c r="U106" s="57">
        <v>0</v>
      </c>
      <c r="V106" s="57">
        <v>43343.11</v>
      </c>
      <c r="W106" s="57">
        <v>86.175309999999996</v>
      </c>
      <c r="X106" s="57">
        <v>0</v>
      </c>
      <c r="Y106" s="57">
        <v>0</v>
      </c>
      <c r="Z106" s="57">
        <v>135.87</v>
      </c>
      <c r="AA106" s="57">
        <v>131.84059999999999</v>
      </c>
      <c r="AB106" s="57">
        <v>131.75700000000001</v>
      </c>
      <c r="AC106" s="57"/>
      <c r="AE106" s="56">
        <f t="shared" si="8"/>
        <v>2023</v>
      </c>
      <c r="AF106" s="56">
        <f t="shared" si="9"/>
        <v>3</v>
      </c>
      <c r="AG106" s="57" t="s">
        <v>774</v>
      </c>
      <c r="AH106" s="57">
        <v>127.184</v>
      </c>
      <c r="AI106" s="57">
        <v>127.184</v>
      </c>
      <c r="AJ106" s="57">
        <v>0</v>
      </c>
      <c r="AK106" s="57">
        <v>0</v>
      </c>
      <c r="AL106" s="57">
        <v>0</v>
      </c>
      <c r="AM106" s="57">
        <v>1550</v>
      </c>
      <c r="AN106" s="57">
        <v>0</v>
      </c>
      <c r="AO106" s="57">
        <v>0</v>
      </c>
      <c r="AP106" s="57">
        <v>0</v>
      </c>
      <c r="AQ106" s="57">
        <v>0</v>
      </c>
      <c r="AR106" s="57">
        <v>0</v>
      </c>
      <c r="AS106" s="57">
        <v>0</v>
      </c>
      <c r="AT106" s="57">
        <v>0</v>
      </c>
      <c r="AU106" s="57">
        <v>0</v>
      </c>
      <c r="AV106" s="57">
        <v>0</v>
      </c>
    </row>
    <row r="107" spans="1:48">
      <c r="A107" s="56">
        <f t="shared" si="10"/>
        <v>2023</v>
      </c>
      <c r="B107" s="56">
        <f t="shared" si="11"/>
        <v>3</v>
      </c>
      <c r="C107" s="147" t="s">
        <v>775</v>
      </c>
      <c r="D107" s="146">
        <v>3.19</v>
      </c>
      <c r="E107" s="146">
        <v>2.3199999999999998</v>
      </c>
      <c r="K107" s="56">
        <f t="shared" si="6"/>
        <v>2023</v>
      </c>
      <c r="L107" s="56">
        <f t="shared" si="7"/>
        <v>3</v>
      </c>
      <c r="M107" t="s">
        <v>775</v>
      </c>
      <c r="N107" s="57">
        <v>6828.7709999999997</v>
      </c>
      <c r="O107" s="57">
        <v>6815.9189999999999</v>
      </c>
      <c r="P107" s="57">
        <v>0</v>
      </c>
      <c r="Q107" s="57">
        <v>0</v>
      </c>
      <c r="R107" s="57">
        <v>0</v>
      </c>
      <c r="S107" s="57">
        <v>41199.75</v>
      </c>
      <c r="T107" s="57">
        <v>0</v>
      </c>
      <c r="U107" s="57">
        <v>0</v>
      </c>
      <c r="V107" s="57">
        <v>46147.02</v>
      </c>
      <c r="W107" s="57">
        <v>344.7013</v>
      </c>
      <c r="X107" s="57">
        <v>181.92920000000001</v>
      </c>
      <c r="Y107" s="57">
        <v>186.5094</v>
      </c>
      <c r="Z107" s="57">
        <v>441.57749999999999</v>
      </c>
      <c r="AA107" s="57">
        <v>527.36239999999998</v>
      </c>
      <c r="AB107" s="57">
        <v>527.02779999999996</v>
      </c>
      <c r="AC107" s="57"/>
      <c r="AE107" s="56">
        <f t="shared" si="8"/>
        <v>2023</v>
      </c>
      <c r="AF107" s="56">
        <f t="shared" si="9"/>
        <v>3</v>
      </c>
      <c r="AG107" s="57" t="s">
        <v>775</v>
      </c>
      <c r="AH107" s="57">
        <v>0</v>
      </c>
      <c r="AI107" s="57">
        <v>0</v>
      </c>
      <c r="AJ107" s="57">
        <v>0</v>
      </c>
      <c r="AK107" s="57">
        <v>0</v>
      </c>
      <c r="AL107" s="57">
        <v>0</v>
      </c>
      <c r="AM107" s="57">
        <v>0</v>
      </c>
      <c r="AN107" s="57">
        <v>0</v>
      </c>
      <c r="AO107" s="57">
        <v>0</v>
      </c>
      <c r="AP107" s="57">
        <v>0</v>
      </c>
      <c r="AQ107" s="57">
        <v>0</v>
      </c>
      <c r="AR107" s="57">
        <v>0</v>
      </c>
      <c r="AS107" s="57">
        <v>0</v>
      </c>
      <c r="AT107" s="57">
        <v>0</v>
      </c>
      <c r="AU107" s="57">
        <v>0</v>
      </c>
      <c r="AV107" s="57">
        <v>0</v>
      </c>
    </row>
    <row r="108" spans="1:48">
      <c r="A108" s="56">
        <f t="shared" si="10"/>
        <v>2023</v>
      </c>
      <c r="B108" s="56">
        <f t="shared" si="11"/>
        <v>3</v>
      </c>
      <c r="C108" s="147" t="s">
        <v>776</v>
      </c>
      <c r="D108" s="146">
        <v>3.3</v>
      </c>
      <c r="E108" s="146">
        <v>2.4</v>
      </c>
      <c r="K108" s="56">
        <f t="shared" si="6"/>
        <v>2023</v>
      </c>
      <c r="L108" s="56">
        <f t="shared" si="7"/>
        <v>3</v>
      </c>
      <c r="M108" t="s">
        <v>776</v>
      </c>
      <c r="N108" s="57">
        <v>13190.12</v>
      </c>
      <c r="O108" s="57">
        <v>13165.3</v>
      </c>
      <c r="P108" s="57">
        <v>0</v>
      </c>
      <c r="Q108" s="57">
        <v>0</v>
      </c>
      <c r="R108" s="57">
        <v>0</v>
      </c>
      <c r="S108" s="57">
        <v>41199.75</v>
      </c>
      <c r="T108" s="57">
        <v>313.88819999999998</v>
      </c>
      <c r="U108" s="57">
        <v>0</v>
      </c>
      <c r="V108" s="57">
        <v>46147.02</v>
      </c>
      <c r="W108" s="57">
        <v>517.05219999999997</v>
      </c>
      <c r="X108" s="57">
        <v>454.82310000000001</v>
      </c>
      <c r="Y108" s="57">
        <v>466.27339999999998</v>
      </c>
      <c r="Z108" s="57">
        <v>815.22050000000002</v>
      </c>
      <c r="AA108" s="57">
        <v>791.04409999999996</v>
      </c>
      <c r="AB108" s="57">
        <v>790.5421</v>
      </c>
      <c r="AC108" s="57"/>
      <c r="AE108" s="56">
        <f t="shared" si="8"/>
        <v>2023</v>
      </c>
      <c r="AF108" s="56">
        <f t="shared" si="9"/>
        <v>3</v>
      </c>
      <c r="AG108" s="57" t="s">
        <v>776</v>
      </c>
      <c r="AH108" s="57">
        <v>256.49599999999998</v>
      </c>
      <c r="AI108" s="57">
        <v>256.49599999999998</v>
      </c>
      <c r="AJ108" s="57">
        <v>0</v>
      </c>
      <c r="AK108" s="57">
        <v>0</v>
      </c>
      <c r="AL108" s="57">
        <v>0</v>
      </c>
      <c r="AM108" s="57">
        <v>0</v>
      </c>
      <c r="AN108" s="57">
        <v>0</v>
      </c>
      <c r="AO108" s="57">
        <v>0</v>
      </c>
      <c r="AP108" s="57">
        <v>0</v>
      </c>
      <c r="AQ108" s="57">
        <v>0</v>
      </c>
      <c r="AR108" s="57">
        <v>0</v>
      </c>
      <c r="AS108" s="57">
        <v>0</v>
      </c>
      <c r="AT108" s="57">
        <v>0</v>
      </c>
      <c r="AU108" s="57">
        <v>0</v>
      </c>
      <c r="AV108" s="57">
        <v>0</v>
      </c>
    </row>
    <row r="109" spans="1:48">
      <c r="A109" s="56">
        <f t="shared" si="10"/>
        <v>2023</v>
      </c>
      <c r="B109" s="56">
        <f t="shared" si="11"/>
        <v>3</v>
      </c>
      <c r="C109" s="147" t="s">
        <v>777</v>
      </c>
      <c r="D109" s="146">
        <v>3.31</v>
      </c>
      <c r="E109" s="146">
        <v>2.41</v>
      </c>
      <c r="K109" s="56">
        <f t="shared" si="6"/>
        <v>2023</v>
      </c>
      <c r="L109" s="56">
        <f t="shared" si="7"/>
        <v>3</v>
      </c>
      <c r="M109" t="s">
        <v>777</v>
      </c>
      <c r="N109" s="57">
        <v>20995.62</v>
      </c>
      <c r="O109" s="57">
        <v>20956.11</v>
      </c>
      <c r="P109" s="57">
        <v>0</v>
      </c>
      <c r="Q109" s="57">
        <v>0</v>
      </c>
      <c r="R109" s="57">
        <v>0</v>
      </c>
      <c r="S109" s="57">
        <v>41199.75</v>
      </c>
      <c r="T109" s="57">
        <v>313.88819999999998</v>
      </c>
      <c r="U109" s="57">
        <v>0</v>
      </c>
      <c r="V109" s="57">
        <v>46147.02</v>
      </c>
      <c r="W109" s="57">
        <v>689.40290000000005</v>
      </c>
      <c r="X109" s="57">
        <v>576.10929999999996</v>
      </c>
      <c r="Y109" s="57">
        <v>590.61300000000006</v>
      </c>
      <c r="Z109" s="57">
        <v>815.22050000000002</v>
      </c>
      <c r="AA109" s="57">
        <v>791.04409999999996</v>
      </c>
      <c r="AB109" s="57">
        <v>790.5421</v>
      </c>
      <c r="AC109" s="57"/>
      <c r="AE109" s="56">
        <f t="shared" si="8"/>
        <v>2023</v>
      </c>
      <c r="AF109" s="56">
        <f t="shared" si="9"/>
        <v>3</v>
      </c>
      <c r="AG109" s="57" t="s">
        <v>777</v>
      </c>
      <c r="AH109" s="57">
        <v>0</v>
      </c>
      <c r="AI109" s="57">
        <v>0</v>
      </c>
      <c r="AJ109" s="57">
        <v>0</v>
      </c>
      <c r="AK109" s="57">
        <v>0</v>
      </c>
      <c r="AL109" s="57">
        <v>0</v>
      </c>
      <c r="AM109" s="57">
        <v>0</v>
      </c>
      <c r="AN109" s="57">
        <v>0</v>
      </c>
      <c r="AO109" s="57">
        <v>0</v>
      </c>
      <c r="AP109" s="57">
        <v>0</v>
      </c>
      <c r="AQ109" s="57">
        <v>0</v>
      </c>
      <c r="AR109" s="57">
        <v>0</v>
      </c>
      <c r="AS109" s="57">
        <v>0</v>
      </c>
      <c r="AT109" s="57">
        <v>0</v>
      </c>
      <c r="AU109" s="57">
        <v>0</v>
      </c>
      <c r="AV109" s="57">
        <v>0</v>
      </c>
    </row>
    <row r="110" spans="1:48">
      <c r="A110" s="56">
        <f t="shared" si="10"/>
        <v>2023</v>
      </c>
      <c r="B110" s="56">
        <f t="shared" si="11"/>
        <v>3</v>
      </c>
      <c r="C110" s="147" t="s">
        <v>778</v>
      </c>
      <c r="D110" s="146">
        <v>3.32</v>
      </c>
      <c r="E110" s="146">
        <v>2.41</v>
      </c>
      <c r="K110" s="56">
        <f t="shared" si="6"/>
        <v>2023</v>
      </c>
      <c r="L110" s="56">
        <f t="shared" si="7"/>
        <v>3</v>
      </c>
      <c r="M110" t="s">
        <v>778</v>
      </c>
      <c r="N110" s="57">
        <v>13156.31</v>
      </c>
      <c r="O110" s="57">
        <v>13131.55</v>
      </c>
      <c r="P110" s="57">
        <v>0</v>
      </c>
      <c r="Q110" s="57">
        <v>0</v>
      </c>
      <c r="R110" s="57">
        <v>0</v>
      </c>
      <c r="S110" s="57">
        <v>41199.75</v>
      </c>
      <c r="T110" s="57">
        <v>0</v>
      </c>
      <c r="U110" s="57">
        <v>0</v>
      </c>
      <c r="V110" s="57">
        <v>46147.02</v>
      </c>
      <c r="W110" s="57">
        <v>545.77719999999999</v>
      </c>
      <c r="X110" s="57">
        <v>545.78769999999997</v>
      </c>
      <c r="Y110" s="57">
        <v>466.27330000000001</v>
      </c>
      <c r="Z110" s="57">
        <v>679.35019999999997</v>
      </c>
      <c r="AA110" s="57">
        <v>659.20320000000004</v>
      </c>
      <c r="AB110" s="57">
        <v>658.78499999999997</v>
      </c>
      <c r="AC110" s="57"/>
      <c r="AE110" s="56">
        <f t="shared" si="8"/>
        <v>2023</v>
      </c>
      <c r="AF110" s="56">
        <f t="shared" si="9"/>
        <v>3</v>
      </c>
      <c r="AG110" s="57" t="s">
        <v>778</v>
      </c>
      <c r="AH110" s="57">
        <v>0</v>
      </c>
      <c r="AI110" s="57">
        <v>0</v>
      </c>
      <c r="AJ110" s="57">
        <v>0</v>
      </c>
      <c r="AK110" s="57">
        <v>0</v>
      </c>
      <c r="AL110" s="57">
        <v>0</v>
      </c>
      <c r="AM110" s="57">
        <v>0</v>
      </c>
      <c r="AN110" s="57">
        <v>0</v>
      </c>
      <c r="AO110" s="57">
        <v>0</v>
      </c>
      <c r="AP110" s="57">
        <v>0</v>
      </c>
      <c r="AQ110" s="57">
        <v>0</v>
      </c>
      <c r="AR110" s="57">
        <v>0</v>
      </c>
      <c r="AS110" s="57">
        <v>0</v>
      </c>
      <c r="AT110" s="57">
        <v>0</v>
      </c>
      <c r="AU110" s="57">
        <v>0</v>
      </c>
      <c r="AV110" s="57">
        <v>0</v>
      </c>
    </row>
    <row r="111" spans="1:48">
      <c r="A111" s="56">
        <f t="shared" si="10"/>
        <v>2023</v>
      </c>
      <c r="B111" s="56">
        <f t="shared" si="11"/>
        <v>3</v>
      </c>
      <c r="C111" s="147" t="s">
        <v>779</v>
      </c>
      <c r="D111" s="146">
        <v>3.37</v>
      </c>
      <c r="E111" s="146">
        <v>2.4500000000000002</v>
      </c>
      <c r="K111" s="56">
        <f t="shared" si="6"/>
        <v>2023</v>
      </c>
      <c r="L111" s="56">
        <f t="shared" si="7"/>
        <v>3</v>
      </c>
      <c r="M111" t="s">
        <v>779</v>
      </c>
      <c r="N111" s="57">
        <v>4281.4309999999996</v>
      </c>
      <c r="O111" s="57">
        <v>4273.3729999999996</v>
      </c>
      <c r="P111" s="57">
        <v>0</v>
      </c>
      <c r="Q111" s="57">
        <v>0</v>
      </c>
      <c r="R111" s="57">
        <v>0</v>
      </c>
      <c r="S111" s="57">
        <v>41199.75</v>
      </c>
      <c r="T111" s="57">
        <v>0</v>
      </c>
      <c r="U111" s="57">
        <v>0</v>
      </c>
      <c r="V111" s="57">
        <v>46147.02</v>
      </c>
      <c r="W111" s="57">
        <v>488.327</v>
      </c>
      <c r="X111" s="57">
        <v>485.14460000000003</v>
      </c>
      <c r="Y111" s="57">
        <v>404.10359999999997</v>
      </c>
      <c r="Z111" s="57">
        <v>679.35029999999995</v>
      </c>
      <c r="AA111" s="57">
        <v>659.20339999999999</v>
      </c>
      <c r="AB111" s="57">
        <v>658.78510000000006</v>
      </c>
      <c r="AC111" s="57"/>
      <c r="AE111" s="56">
        <f t="shared" si="8"/>
        <v>2023</v>
      </c>
      <c r="AF111" s="56">
        <f t="shared" si="9"/>
        <v>3</v>
      </c>
      <c r="AG111" s="57" t="s">
        <v>779</v>
      </c>
      <c r="AH111" s="57">
        <v>129.31200000000001</v>
      </c>
      <c r="AI111" s="57">
        <v>129.31200000000001</v>
      </c>
      <c r="AJ111" s="57">
        <v>0</v>
      </c>
      <c r="AK111" s="57">
        <v>0</v>
      </c>
      <c r="AL111" s="57">
        <v>0</v>
      </c>
      <c r="AM111" s="57">
        <v>0</v>
      </c>
      <c r="AN111" s="57">
        <v>0</v>
      </c>
      <c r="AO111" s="57">
        <v>0</v>
      </c>
      <c r="AP111" s="57">
        <v>0</v>
      </c>
      <c r="AQ111" s="57">
        <v>0</v>
      </c>
      <c r="AR111" s="57">
        <v>0</v>
      </c>
      <c r="AS111" s="57">
        <v>0</v>
      </c>
      <c r="AT111" s="57">
        <v>0</v>
      </c>
      <c r="AU111" s="57">
        <v>0</v>
      </c>
      <c r="AV111" s="57">
        <v>0</v>
      </c>
    </row>
    <row r="112" spans="1:48">
      <c r="A112" s="56">
        <f t="shared" si="10"/>
        <v>2023</v>
      </c>
      <c r="B112" s="56">
        <f t="shared" si="11"/>
        <v>4</v>
      </c>
      <c r="C112" s="147" t="s">
        <v>780</v>
      </c>
      <c r="D112" s="146">
        <v>2.31</v>
      </c>
      <c r="E112" s="146">
        <v>1.93</v>
      </c>
      <c r="K112" s="56">
        <f t="shared" si="6"/>
        <v>2023</v>
      </c>
      <c r="L112" s="56">
        <f t="shared" si="7"/>
        <v>4</v>
      </c>
      <c r="M112" t="s">
        <v>780</v>
      </c>
      <c r="N112" s="57">
        <v>6173.8270000000002</v>
      </c>
      <c r="O112" s="57">
        <v>0</v>
      </c>
      <c r="P112" s="57">
        <v>0</v>
      </c>
      <c r="Q112" s="57">
        <v>0</v>
      </c>
      <c r="R112" s="57">
        <v>0</v>
      </c>
      <c r="S112" s="57">
        <v>40466.49</v>
      </c>
      <c r="T112" s="57">
        <v>316.0505</v>
      </c>
      <c r="U112" s="57">
        <v>0</v>
      </c>
      <c r="V112" s="57">
        <v>38885.879999999997</v>
      </c>
      <c r="W112" s="57">
        <v>318.76100000000002</v>
      </c>
      <c r="X112" s="57">
        <v>189.47900000000001</v>
      </c>
      <c r="Y112" s="57">
        <v>145.49029999999999</v>
      </c>
      <c r="Z112" s="57">
        <v>262.88639999999998</v>
      </c>
      <c r="AA112" s="57">
        <v>249.15299999999999</v>
      </c>
      <c r="AB112" s="57">
        <v>247.20099999999999</v>
      </c>
      <c r="AC112" s="57"/>
      <c r="AE112" s="56">
        <f t="shared" si="8"/>
        <v>2023</v>
      </c>
      <c r="AF112" s="56">
        <f t="shared" si="9"/>
        <v>4</v>
      </c>
      <c r="AG112" s="57" t="s">
        <v>780</v>
      </c>
      <c r="AH112" s="57">
        <v>126.336</v>
      </c>
      <c r="AI112" s="57">
        <v>0</v>
      </c>
      <c r="AJ112" s="57">
        <v>0</v>
      </c>
      <c r="AK112" s="57">
        <v>0</v>
      </c>
      <c r="AL112" s="57">
        <v>0</v>
      </c>
      <c r="AM112" s="57">
        <v>0</v>
      </c>
      <c r="AN112" s="57">
        <v>0</v>
      </c>
      <c r="AO112" s="57">
        <v>0</v>
      </c>
      <c r="AP112" s="57">
        <v>0</v>
      </c>
      <c r="AQ112" s="57">
        <v>0</v>
      </c>
      <c r="AR112" s="57">
        <v>0</v>
      </c>
      <c r="AS112" s="57">
        <v>0</v>
      </c>
      <c r="AT112" s="57">
        <v>0</v>
      </c>
      <c r="AU112" s="57">
        <v>0</v>
      </c>
      <c r="AV112" s="57">
        <v>0</v>
      </c>
    </row>
    <row r="113" spans="1:48">
      <c r="A113" s="56">
        <f t="shared" si="10"/>
        <v>2023</v>
      </c>
      <c r="B113" s="56">
        <f t="shared" si="11"/>
        <v>4</v>
      </c>
      <c r="C113" s="147" t="s">
        <v>781</v>
      </c>
      <c r="D113" s="146">
        <v>2.31</v>
      </c>
      <c r="E113" s="146">
        <v>1.93</v>
      </c>
      <c r="K113" s="56">
        <f t="shared" si="6"/>
        <v>2023</v>
      </c>
      <c r="L113" s="56">
        <f t="shared" si="7"/>
        <v>4</v>
      </c>
      <c r="M113" t="s">
        <v>781</v>
      </c>
      <c r="N113" s="57">
        <v>0</v>
      </c>
      <c r="O113" s="57">
        <v>0</v>
      </c>
      <c r="P113" s="57">
        <v>0</v>
      </c>
      <c r="Q113" s="57">
        <v>0</v>
      </c>
      <c r="R113" s="57">
        <v>0</v>
      </c>
      <c r="S113" s="57">
        <v>31550.799999999999</v>
      </c>
      <c r="T113" s="57">
        <v>0</v>
      </c>
      <c r="U113" s="57">
        <v>0</v>
      </c>
      <c r="V113" s="57">
        <v>26553.54</v>
      </c>
      <c r="W113" s="57">
        <v>159.38050000000001</v>
      </c>
      <c r="X113" s="57">
        <v>0</v>
      </c>
      <c r="Y113" s="57">
        <v>0</v>
      </c>
      <c r="Z113" s="57">
        <v>0</v>
      </c>
      <c r="AA113" s="57">
        <v>0</v>
      </c>
      <c r="AB113" s="57">
        <v>0</v>
      </c>
      <c r="AC113" s="57"/>
      <c r="AE113" s="56">
        <f t="shared" si="8"/>
        <v>2023</v>
      </c>
      <c r="AF113" s="56">
        <f t="shared" si="9"/>
        <v>4</v>
      </c>
      <c r="AG113" s="57" t="s">
        <v>781</v>
      </c>
      <c r="AH113" s="57">
        <v>0</v>
      </c>
      <c r="AI113" s="57">
        <v>0</v>
      </c>
      <c r="AJ113" s="57">
        <v>0</v>
      </c>
      <c r="AK113" s="57">
        <v>0</v>
      </c>
      <c r="AL113" s="57">
        <v>0</v>
      </c>
      <c r="AM113" s="57">
        <v>0</v>
      </c>
      <c r="AN113" s="57">
        <v>0</v>
      </c>
      <c r="AO113" s="57">
        <v>0</v>
      </c>
      <c r="AP113" s="57">
        <v>0</v>
      </c>
      <c r="AQ113" s="57">
        <v>0</v>
      </c>
      <c r="AR113" s="57">
        <v>0</v>
      </c>
      <c r="AS113" s="57">
        <v>0</v>
      </c>
      <c r="AT113" s="57">
        <v>0</v>
      </c>
      <c r="AU113" s="57">
        <v>0</v>
      </c>
      <c r="AV113" s="57">
        <v>0</v>
      </c>
    </row>
    <row r="114" spans="1:48">
      <c r="A114" s="56">
        <f t="shared" si="10"/>
        <v>2023</v>
      </c>
      <c r="B114" s="56">
        <f t="shared" si="11"/>
        <v>4</v>
      </c>
      <c r="C114" s="147" t="s">
        <v>782</v>
      </c>
      <c r="D114" s="146">
        <v>2.31</v>
      </c>
      <c r="E114" s="146">
        <v>1.93</v>
      </c>
      <c r="K114" s="56">
        <f t="shared" si="6"/>
        <v>2023</v>
      </c>
      <c r="L114" s="56">
        <f t="shared" si="7"/>
        <v>4</v>
      </c>
      <c r="M114" t="s">
        <v>782</v>
      </c>
      <c r="N114" s="57">
        <v>5319.8490000000002</v>
      </c>
      <c r="O114" s="57">
        <v>0</v>
      </c>
      <c r="P114" s="57">
        <v>0</v>
      </c>
      <c r="Q114" s="57">
        <v>0</v>
      </c>
      <c r="R114" s="57">
        <v>0</v>
      </c>
      <c r="S114" s="57">
        <v>40466.49</v>
      </c>
      <c r="T114" s="57">
        <v>0</v>
      </c>
      <c r="U114" s="57">
        <v>0</v>
      </c>
      <c r="V114" s="57">
        <v>39468.44</v>
      </c>
      <c r="W114" s="57">
        <v>446.26569999999998</v>
      </c>
      <c r="X114" s="57">
        <v>284.21859999999998</v>
      </c>
      <c r="Y114" s="57">
        <v>378.2749</v>
      </c>
      <c r="Z114" s="57">
        <v>379.72489999999999</v>
      </c>
      <c r="AA114" s="57">
        <v>311.44139999999999</v>
      </c>
      <c r="AB114" s="57">
        <v>309.00150000000002</v>
      </c>
      <c r="AC114" s="57"/>
      <c r="AE114" s="56">
        <f t="shared" si="8"/>
        <v>2023</v>
      </c>
      <c r="AF114" s="56">
        <f t="shared" si="9"/>
        <v>4</v>
      </c>
      <c r="AG114" s="57" t="s">
        <v>782</v>
      </c>
      <c r="AH114" s="57">
        <v>123.47199999999999</v>
      </c>
      <c r="AI114" s="57">
        <v>0</v>
      </c>
      <c r="AJ114" s="57">
        <v>0</v>
      </c>
      <c r="AK114" s="57">
        <v>0</v>
      </c>
      <c r="AL114" s="57">
        <v>0</v>
      </c>
      <c r="AM114" s="57">
        <v>0</v>
      </c>
      <c r="AN114" s="57">
        <v>0</v>
      </c>
      <c r="AO114" s="57">
        <v>0</v>
      </c>
      <c r="AP114" s="57">
        <v>0</v>
      </c>
      <c r="AQ114" s="57">
        <v>0</v>
      </c>
      <c r="AR114" s="57">
        <v>0</v>
      </c>
      <c r="AS114" s="57">
        <v>0</v>
      </c>
      <c r="AT114" s="57">
        <v>0</v>
      </c>
      <c r="AU114" s="57">
        <v>0</v>
      </c>
      <c r="AV114" s="57">
        <v>0</v>
      </c>
    </row>
    <row r="115" spans="1:48">
      <c r="A115" s="56">
        <f t="shared" si="10"/>
        <v>2023</v>
      </c>
      <c r="B115" s="56">
        <f t="shared" si="11"/>
        <v>4</v>
      </c>
      <c r="C115" s="147" t="s">
        <v>783</v>
      </c>
      <c r="D115" s="146">
        <v>2.25</v>
      </c>
      <c r="E115" s="146">
        <v>1.89</v>
      </c>
      <c r="K115" s="56">
        <f t="shared" si="6"/>
        <v>2023</v>
      </c>
      <c r="L115" s="56">
        <f t="shared" si="7"/>
        <v>4</v>
      </c>
      <c r="M115" t="s">
        <v>783</v>
      </c>
      <c r="N115" s="57">
        <v>13221.95</v>
      </c>
      <c r="O115" s="57">
        <v>1729.26</v>
      </c>
      <c r="P115" s="57">
        <v>0</v>
      </c>
      <c r="Q115" s="57">
        <v>0</v>
      </c>
      <c r="R115" s="57">
        <v>0</v>
      </c>
      <c r="S115" s="57">
        <v>39618.82</v>
      </c>
      <c r="T115" s="57">
        <v>395.06330000000003</v>
      </c>
      <c r="U115" s="57">
        <v>0</v>
      </c>
      <c r="V115" s="57">
        <v>38275.160000000003</v>
      </c>
      <c r="W115" s="57">
        <v>637.52260000000001</v>
      </c>
      <c r="X115" s="57">
        <v>442.11799999999999</v>
      </c>
      <c r="Y115" s="57">
        <v>436.47120000000001</v>
      </c>
      <c r="Z115" s="57">
        <v>408.93470000000002</v>
      </c>
      <c r="AA115" s="57">
        <v>436.0181</v>
      </c>
      <c r="AB115" s="57">
        <v>432.60219999999998</v>
      </c>
      <c r="AC115" s="57"/>
      <c r="AE115" s="56">
        <f t="shared" si="8"/>
        <v>2023</v>
      </c>
      <c r="AF115" s="56">
        <f t="shared" si="9"/>
        <v>4</v>
      </c>
      <c r="AG115" s="57" t="s">
        <v>783</v>
      </c>
      <c r="AH115" s="57">
        <v>123.47199999999999</v>
      </c>
      <c r="AI115" s="57">
        <v>123.47199999999999</v>
      </c>
      <c r="AJ115" s="57">
        <v>0</v>
      </c>
      <c r="AK115" s="57">
        <v>0</v>
      </c>
      <c r="AL115" s="57">
        <v>0</v>
      </c>
      <c r="AM115" s="57">
        <v>0</v>
      </c>
      <c r="AN115" s="57">
        <v>0</v>
      </c>
      <c r="AO115" s="57">
        <v>0</v>
      </c>
      <c r="AP115" s="57">
        <v>0</v>
      </c>
      <c r="AQ115" s="57">
        <v>0</v>
      </c>
      <c r="AR115" s="57">
        <v>0</v>
      </c>
      <c r="AS115" s="57">
        <v>0</v>
      </c>
      <c r="AT115" s="57">
        <v>0</v>
      </c>
      <c r="AU115" s="57">
        <v>0</v>
      </c>
      <c r="AV115" s="57">
        <v>0</v>
      </c>
    </row>
    <row r="116" spans="1:48">
      <c r="A116" s="56">
        <f t="shared" si="10"/>
        <v>2023</v>
      </c>
      <c r="B116" s="56">
        <f t="shared" si="11"/>
        <v>4</v>
      </c>
      <c r="C116" s="147" t="s">
        <v>784</v>
      </c>
      <c r="D116" s="146">
        <v>2.27</v>
      </c>
      <c r="E116" s="146">
        <v>1.9</v>
      </c>
      <c r="K116" s="56">
        <f t="shared" si="6"/>
        <v>2023</v>
      </c>
      <c r="L116" s="56">
        <f t="shared" si="7"/>
        <v>4</v>
      </c>
      <c r="M116" t="s">
        <v>784</v>
      </c>
      <c r="N116" s="57">
        <v>3476.3679999999999</v>
      </c>
      <c r="O116" s="57">
        <v>0</v>
      </c>
      <c r="P116" s="57">
        <v>0</v>
      </c>
      <c r="Q116" s="57">
        <v>0</v>
      </c>
      <c r="R116" s="57">
        <v>0</v>
      </c>
      <c r="S116" s="57">
        <v>40042.660000000003</v>
      </c>
      <c r="T116" s="57">
        <v>158.02520000000001</v>
      </c>
      <c r="U116" s="57">
        <v>0</v>
      </c>
      <c r="V116" s="57">
        <v>38289.24</v>
      </c>
      <c r="W116" s="57">
        <v>286.88499999999999</v>
      </c>
      <c r="X116" s="57">
        <v>126.3193</v>
      </c>
      <c r="Y116" s="57">
        <v>145.49029999999999</v>
      </c>
      <c r="Z116" s="57">
        <v>146.048</v>
      </c>
      <c r="AA116" s="57">
        <v>124.5765</v>
      </c>
      <c r="AB116" s="57">
        <v>123.6005</v>
      </c>
      <c r="AC116" s="57"/>
      <c r="AE116" s="56">
        <f t="shared" si="8"/>
        <v>2023</v>
      </c>
      <c r="AF116" s="56">
        <f t="shared" si="9"/>
        <v>4</v>
      </c>
      <c r="AG116" s="57" t="s">
        <v>784</v>
      </c>
      <c r="AH116" s="57">
        <v>0</v>
      </c>
      <c r="AI116" s="57">
        <v>0</v>
      </c>
      <c r="AJ116" s="57">
        <v>0</v>
      </c>
      <c r="AK116" s="57">
        <v>0</v>
      </c>
      <c r="AL116" s="57">
        <v>0</v>
      </c>
      <c r="AM116" s="57">
        <v>0</v>
      </c>
      <c r="AN116" s="57">
        <v>0</v>
      </c>
      <c r="AO116" s="57">
        <v>0</v>
      </c>
      <c r="AP116" s="57">
        <v>0</v>
      </c>
      <c r="AQ116" s="57">
        <v>0</v>
      </c>
      <c r="AR116" s="57">
        <v>0</v>
      </c>
      <c r="AS116" s="57">
        <v>0</v>
      </c>
      <c r="AT116" s="57">
        <v>0</v>
      </c>
      <c r="AU116" s="57">
        <v>0</v>
      </c>
      <c r="AV116" s="57">
        <v>0</v>
      </c>
    </row>
    <row r="117" spans="1:48">
      <c r="A117" s="56">
        <f t="shared" si="10"/>
        <v>2023</v>
      </c>
      <c r="B117" s="56">
        <f t="shared" si="11"/>
        <v>4</v>
      </c>
      <c r="C117" s="147" t="s">
        <v>785</v>
      </c>
      <c r="D117" s="146">
        <v>2.4</v>
      </c>
      <c r="E117" s="146">
        <v>2.0099999999999998</v>
      </c>
      <c r="K117" s="56">
        <f t="shared" si="6"/>
        <v>2023</v>
      </c>
      <c r="L117" s="56">
        <f t="shared" si="7"/>
        <v>4</v>
      </c>
      <c r="M117" t="s">
        <v>785</v>
      </c>
      <c r="N117" s="57">
        <v>0</v>
      </c>
      <c r="O117" s="57">
        <v>0</v>
      </c>
      <c r="P117" s="57">
        <v>0</v>
      </c>
      <c r="Q117" s="57">
        <v>0</v>
      </c>
      <c r="R117" s="57">
        <v>0</v>
      </c>
      <c r="S117" s="57">
        <v>37917.410000000003</v>
      </c>
      <c r="T117" s="57">
        <v>0</v>
      </c>
      <c r="U117" s="57">
        <v>0</v>
      </c>
      <c r="V117" s="57">
        <v>34197.230000000003</v>
      </c>
      <c r="W117" s="57">
        <v>0</v>
      </c>
      <c r="X117" s="57">
        <v>0</v>
      </c>
      <c r="Y117" s="57">
        <v>0</v>
      </c>
      <c r="Z117" s="57">
        <v>0</v>
      </c>
      <c r="AA117" s="57">
        <v>0</v>
      </c>
      <c r="AB117" s="57">
        <v>0</v>
      </c>
      <c r="AC117" s="57"/>
      <c r="AE117" s="56">
        <f t="shared" si="8"/>
        <v>2023</v>
      </c>
      <c r="AF117" s="56">
        <f t="shared" si="9"/>
        <v>4</v>
      </c>
      <c r="AG117" s="57" t="s">
        <v>785</v>
      </c>
      <c r="AH117" s="57">
        <v>0</v>
      </c>
      <c r="AI117" s="57">
        <v>0</v>
      </c>
      <c r="AJ117" s="57">
        <v>0</v>
      </c>
      <c r="AK117" s="57">
        <v>0</v>
      </c>
      <c r="AL117" s="57">
        <v>0</v>
      </c>
      <c r="AM117" s="57">
        <v>0</v>
      </c>
      <c r="AN117" s="57">
        <v>0</v>
      </c>
      <c r="AO117" s="57">
        <v>0</v>
      </c>
      <c r="AP117" s="57">
        <v>0</v>
      </c>
      <c r="AQ117" s="57">
        <v>0</v>
      </c>
      <c r="AR117" s="57">
        <v>0</v>
      </c>
      <c r="AS117" s="57">
        <v>0</v>
      </c>
      <c r="AT117" s="57">
        <v>0</v>
      </c>
      <c r="AU117" s="57">
        <v>0</v>
      </c>
      <c r="AV117" s="57">
        <v>0</v>
      </c>
    </row>
    <row r="118" spans="1:48">
      <c r="A118" s="56">
        <f t="shared" si="10"/>
        <v>2023</v>
      </c>
      <c r="B118" s="56">
        <f t="shared" si="11"/>
        <v>4</v>
      </c>
      <c r="C118" s="147" t="s">
        <v>786</v>
      </c>
      <c r="D118" s="146">
        <v>2.5099999999999998</v>
      </c>
      <c r="E118" s="146">
        <v>2.11</v>
      </c>
      <c r="K118" s="56">
        <f t="shared" si="6"/>
        <v>2023</v>
      </c>
      <c r="L118" s="56">
        <f t="shared" si="7"/>
        <v>4</v>
      </c>
      <c r="M118" t="s">
        <v>786</v>
      </c>
      <c r="N118" s="57">
        <v>0</v>
      </c>
      <c r="O118" s="57">
        <v>0</v>
      </c>
      <c r="P118" s="57">
        <v>0</v>
      </c>
      <c r="Q118" s="57">
        <v>0</v>
      </c>
      <c r="R118" s="57">
        <v>0</v>
      </c>
      <c r="S118" s="57">
        <v>37917.410000000003</v>
      </c>
      <c r="T118" s="57">
        <v>0</v>
      </c>
      <c r="U118" s="57">
        <v>0</v>
      </c>
      <c r="V118" s="57">
        <v>34211.31</v>
      </c>
      <c r="W118" s="57">
        <v>223.13290000000001</v>
      </c>
      <c r="X118" s="57">
        <v>0</v>
      </c>
      <c r="Y118" s="57">
        <v>0</v>
      </c>
      <c r="Z118" s="57">
        <v>0</v>
      </c>
      <c r="AA118" s="57">
        <v>0</v>
      </c>
      <c r="AB118" s="57">
        <v>0</v>
      </c>
      <c r="AC118" s="57"/>
      <c r="AE118" s="56">
        <f t="shared" si="8"/>
        <v>2023</v>
      </c>
      <c r="AF118" s="56">
        <f t="shared" si="9"/>
        <v>4</v>
      </c>
      <c r="AG118" s="57" t="s">
        <v>786</v>
      </c>
      <c r="AH118" s="57">
        <v>0</v>
      </c>
      <c r="AI118" s="57">
        <v>0</v>
      </c>
      <c r="AJ118" s="57">
        <v>0</v>
      </c>
      <c r="AK118" s="57">
        <v>0</v>
      </c>
      <c r="AL118" s="57">
        <v>0</v>
      </c>
      <c r="AM118" s="57">
        <v>0</v>
      </c>
      <c r="AN118" s="57">
        <v>0</v>
      </c>
      <c r="AO118" s="57">
        <v>0</v>
      </c>
      <c r="AP118" s="57">
        <v>0</v>
      </c>
      <c r="AQ118" s="57">
        <v>0</v>
      </c>
      <c r="AR118" s="57">
        <v>0</v>
      </c>
      <c r="AS118" s="57">
        <v>0</v>
      </c>
      <c r="AT118" s="57">
        <v>0</v>
      </c>
      <c r="AU118" s="57">
        <v>0</v>
      </c>
      <c r="AV118" s="57">
        <v>0</v>
      </c>
    </row>
    <row r="119" spans="1:48">
      <c r="A119" s="56">
        <f t="shared" si="10"/>
        <v>2023</v>
      </c>
      <c r="B119" s="56">
        <f t="shared" si="11"/>
        <v>4</v>
      </c>
      <c r="C119" s="147" t="s">
        <v>787</v>
      </c>
      <c r="D119" s="146">
        <v>2.4900000000000002</v>
      </c>
      <c r="E119" s="146">
        <v>2.09</v>
      </c>
      <c r="K119" s="56">
        <f t="shared" si="6"/>
        <v>2023</v>
      </c>
      <c r="L119" s="56">
        <f t="shared" si="7"/>
        <v>4</v>
      </c>
      <c r="M119" t="s">
        <v>787</v>
      </c>
      <c r="N119" s="57">
        <v>0</v>
      </c>
      <c r="O119" s="57">
        <v>0</v>
      </c>
      <c r="P119" s="57">
        <v>0</v>
      </c>
      <c r="Q119" s="57">
        <v>0</v>
      </c>
      <c r="R119" s="57">
        <v>0</v>
      </c>
      <c r="S119" s="57">
        <v>1271.9359999999999</v>
      </c>
      <c r="T119" s="57">
        <v>0</v>
      </c>
      <c r="U119" s="57">
        <v>0</v>
      </c>
      <c r="V119" s="57">
        <v>30062.99</v>
      </c>
      <c r="W119" s="57">
        <v>95.628410000000002</v>
      </c>
      <c r="X119" s="57">
        <v>94.739559999999997</v>
      </c>
      <c r="Y119" s="57">
        <v>87.294250000000005</v>
      </c>
      <c r="Z119" s="57">
        <v>87.628870000000006</v>
      </c>
      <c r="AA119" s="57">
        <v>93.432450000000003</v>
      </c>
      <c r="AB119" s="57">
        <v>92.700460000000007</v>
      </c>
      <c r="AC119" s="57"/>
      <c r="AE119" s="56">
        <f t="shared" si="8"/>
        <v>2023</v>
      </c>
      <c r="AF119" s="56">
        <f t="shared" si="9"/>
        <v>4</v>
      </c>
      <c r="AG119" s="57" t="s">
        <v>787</v>
      </c>
      <c r="AH119" s="57">
        <v>0</v>
      </c>
      <c r="AI119" s="57">
        <v>0</v>
      </c>
      <c r="AJ119" s="57">
        <v>0</v>
      </c>
      <c r="AK119" s="57">
        <v>0</v>
      </c>
      <c r="AL119" s="57">
        <v>0</v>
      </c>
      <c r="AM119" s="57">
        <v>1525.2</v>
      </c>
      <c r="AN119" s="57">
        <v>0</v>
      </c>
      <c r="AO119" s="57">
        <v>0</v>
      </c>
      <c r="AP119" s="57">
        <v>0</v>
      </c>
      <c r="AQ119" s="57">
        <v>0</v>
      </c>
      <c r="AR119" s="57">
        <v>0</v>
      </c>
      <c r="AS119" s="57">
        <v>0</v>
      </c>
      <c r="AT119" s="57">
        <v>0</v>
      </c>
      <c r="AU119" s="57">
        <v>0</v>
      </c>
      <c r="AV119" s="57">
        <v>0</v>
      </c>
    </row>
    <row r="120" spans="1:48">
      <c r="A120" s="56">
        <f t="shared" si="10"/>
        <v>2023</v>
      </c>
      <c r="B120" s="56">
        <f t="shared" si="11"/>
        <v>4</v>
      </c>
      <c r="C120" s="147" t="s">
        <v>788</v>
      </c>
      <c r="D120" s="146">
        <v>2.4900000000000002</v>
      </c>
      <c r="E120" s="146">
        <v>2.09</v>
      </c>
      <c r="K120" s="56">
        <f t="shared" si="6"/>
        <v>2023</v>
      </c>
      <c r="L120" s="56">
        <f t="shared" si="7"/>
        <v>4</v>
      </c>
      <c r="M120" t="s">
        <v>788</v>
      </c>
      <c r="N120" s="57">
        <v>6085.2640000000001</v>
      </c>
      <c r="O120" s="57">
        <v>0</v>
      </c>
      <c r="P120" s="57">
        <v>0</v>
      </c>
      <c r="Q120" s="57">
        <v>0</v>
      </c>
      <c r="R120" s="57">
        <v>0</v>
      </c>
      <c r="S120" s="57">
        <v>40466.49</v>
      </c>
      <c r="T120" s="57">
        <v>474.07589999999999</v>
      </c>
      <c r="U120" s="57">
        <v>0</v>
      </c>
      <c r="V120" s="57">
        <v>39468.44</v>
      </c>
      <c r="W120" s="57">
        <v>350.63740000000001</v>
      </c>
      <c r="X120" s="57">
        <v>252.6388</v>
      </c>
      <c r="Y120" s="57">
        <v>232.78460000000001</v>
      </c>
      <c r="Z120" s="57">
        <v>233.67699999999999</v>
      </c>
      <c r="AA120" s="57">
        <v>249.1532</v>
      </c>
      <c r="AB120" s="57">
        <v>247.2012</v>
      </c>
      <c r="AC120" s="57"/>
      <c r="AE120" s="56">
        <f t="shared" si="8"/>
        <v>2023</v>
      </c>
      <c r="AF120" s="56">
        <f t="shared" si="9"/>
        <v>4</v>
      </c>
      <c r="AG120" s="57" t="s">
        <v>788</v>
      </c>
      <c r="AH120" s="57">
        <v>123.47199999999999</v>
      </c>
      <c r="AI120" s="57">
        <v>0</v>
      </c>
      <c r="AJ120" s="57">
        <v>0</v>
      </c>
      <c r="AK120" s="57">
        <v>0</v>
      </c>
      <c r="AL120" s="57">
        <v>0</v>
      </c>
      <c r="AM120" s="57">
        <v>0</v>
      </c>
      <c r="AN120" s="57">
        <v>0</v>
      </c>
      <c r="AO120" s="57">
        <v>0</v>
      </c>
      <c r="AP120" s="57">
        <v>0</v>
      </c>
      <c r="AQ120" s="57">
        <v>0</v>
      </c>
      <c r="AR120" s="57">
        <v>0</v>
      </c>
      <c r="AS120" s="57">
        <v>0</v>
      </c>
      <c r="AT120" s="57">
        <v>0</v>
      </c>
      <c r="AU120" s="57">
        <v>0</v>
      </c>
      <c r="AV120" s="57">
        <v>0</v>
      </c>
    </row>
    <row r="121" spans="1:48">
      <c r="A121" s="56">
        <f t="shared" si="10"/>
        <v>2023</v>
      </c>
      <c r="B121" s="56">
        <f t="shared" si="11"/>
        <v>4</v>
      </c>
      <c r="C121" s="147" t="s">
        <v>789</v>
      </c>
      <c r="D121" s="146">
        <v>2.4900000000000002</v>
      </c>
      <c r="E121" s="146">
        <v>2.09</v>
      </c>
      <c r="K121" s="56">
        <f t="shared" si="6"/>
        <v>2023</v>
      </c>
      <c r="L121" s="56">
        <f t="shared" si="7"/>
        <v>4</v>
      </c>
      <c r="M121" t="s">
        <v>789</v>
      </c>
      <c r="N121" s="57">
        <v>15353.64</v>
      </c>
      <c r="O121" s="57">
        <v>0</v>
      </c>
      <c r="P121" s="57">
        <v>0</v>
      </c>
      <c r="Q121" s="57">
        <v>0</v>
      </c>
      <c r="R121" s="57">
        <v>0</v>
      </c>
      <c r="S121" s="57">
        <v>39193.980000000003</v>
      </c>
      <c r="T121" s="57">
        <v>1264.203</v>
      </c>
      <c r="U121" s="57">
        <v>0</v>
      </c>
      <c r="V121" s="57">
        <v>37692.6</v>
      </c>
      <c r="W121" s="57">
        <v>669.39859999999999</v>
      </c>
      <c r="X121" s="57">
        <v>568.43719999999996</v>
      </c>
      <c r="Y121" s="57">
        <v>552.86339999999996</v>
      </c>
      <c r="Z121" s="57">
        <v>554.98270000000002</v>
      </c>
      <c r="AA121" s="57">
        <v>560.59450000000004</v>
      </c>
      <c r="AB121" s="57">
        <v>556.20259999999996</v>
      </c>
      <c r="AC121" s="57"/>
      <c r="AE121" s="56">
        <f t="shared" si="8"/>
        <v>2023</v>
      </c>
      <c r="AF121" s="56">
        <f t="shared" si="9"/>
        <v>4</v>
      </c>
      <c r="AG121" s="57" t="s">
        <v>789</v>
      </c>
      <c r="AH121" s="57">
        <v>0</v>
      </c>
      <c r="AI121" s="57">
        <v>0</v>
      </c>
      <c r="AJ121" s="57">
        <v>0</v>
      </c>
      <c r="AK121" s="57">
        <v>0</v>
      </c>
      <c r="AL121" s="57">
        <v>0</v>
      </c>
      <c r="AM121" s="57">
        <v>0</v>
      </c>
      <c r="AN121" s="57">
        <v>0</v>
      </c>
      <c r="AO121" s="57">
        <v>0</v>
      </c>
      <c r="AP121" s="57">
        <v>0</v>
      </c>
      <c r="AQ121" s="57">
        <v>0</v>
      </c>
      <c r="AR121" s="57">
        <v>0</v>
      </c>
      <c r="AS121" s="57">
        <v>0</v>
      </c>
      <c r="AT121" s="57">
        <v>0</v>
      </c>
      <c r="AU121" s="57">
        <v>0</v>
      </c>
      <c r="AV121" s="57">
        <v>0</v>
      </c>
    </row>
    <row r="122" spans="1:48">
      <c r="A122" s="56">
        <f t="shared" si="10"/>
        <v>2023</v>
      </c>
      <c r="B122" s="56">
        <f t="shared" si="11"/>
        <v>4</v>
      </c>
      <c r="C122" s="147" t="s">
        <v>790</v>
      </c>
      <c r="D122" s="146">
        <v>2.56</v>
      </c>
      <c r="E122" s="146">
        <v>2.15</v>
      </c>
      <c r="K122" s="56">
        <f t="shared" si="6"/>
        <v>2023</v>
      </c>
      <c r="L122" s="56">
        <f t="shared" si="7"/>
        <v>4</v>
      </c>
      <c r="M122" t="s">
        <v>790</v>
      </c>
      <c r="N122" s="57">
        <v>0</v>
      </c>
      <c r="O122" s="57">
        <v>0</v>
      </c>
      <c r="P122" s="57">
        <v>0</v>
      </c>
      <c r="Q122" s="57">
        <v>0</v>
      </c>
      <c r="R122" s="57">
        <v>0</v>
      </c>
      <c r="S122" s="57">
        <v>35373.4</v>
      </c>
      <c r="T122" s="57">
        <v>0</v>
      </c>
      <c r="U122" s="57">
        <v>0</v>
      </c>
      <c r="V122" s="57">
        <v>32407.31</v>
      </c>
      <c r="W122" s="57">
        <v>0</v>
      </c>
      <c r="X122" s="57">
        <v>0</v>
      </c>
      <c r="Y122" s="57">
        <v>0</v>
      </c>
      <c r="Z122" s="57">
        <v>0</v>
      </c>
      <c r="AA122" s="57">
        <v>0</v>
      </c>
      <c r="AB122" s="57">
        <v>0</v>
      </c>
      <c r="AC122" s="57"/>
      <c r="AE122" s="56">
        <f t="shared" si="8"/>
        <v>2023</v>
      </c>
      <c r="AF122" s="56">
        <f t="shared" si="9"/>
        <v>4</v>
      </c>
      <c r="AG122" s="57" t="s">
        <v>790</v>
      </c>
      <c r="AH122" s="57">
        <v>0</v>
      </c>
      <c r="AI122" s="57">
        <v>0</v>
      </c>
      <c r="AJ122" s="57">
        <v>0</v>
      </c>
      <c r="AK122" s="57">
        <v>0</v>
      </c>
      <c r="AL122" s="57">
        <v>0</v>
      </c>
      <c r="AM122" s="57">
        <v>0</v>
      </c>
      <c r="AN122" s="57">
        <v>0</v>
      </c>
      <c r="AO122" s="57">
        <v>0</v>
      </c>
      <c r="AP122" s="57">
        <v>0</v>
      </c>
      <c r="AQ122" s="57">
        <v>0</v>
      </c>
      <c r="AR122" s="57">
        <v>0</v>
      </c>
      <c r="AS122" s="57">
        <v>0</v>
      </c>
      <c r="AT122" s="57">
        <v>0</v>
      </c>
      <c r="AU122" s="57">
        <v>0</v>
      </c>
      <c r="AV122" s="57">
        <v>0</v>
      </c>
    </row>
    <row r="123" spans="1:48">
      <c r="A123" s="56">
        <f t="shared" si="10"/>
        <v>2023</v>
      </c>
      <c r="B123" s="56">
        <f t="shared" si="11"/>
        <v>4</v>
      </c>
      <c r="C123" s="147" t="s">
        <v>791</v>
      </c>
      <c r="D123" s="146">
        <v>2.66</v>
      </c>
      <c r="E123" s="146">
        <v>2.23</v>
      </c>
      <c r="K123" s="56">
        <f t="shared" si="6"/>
        <v>2023</v>
      </c>
      <c r="L123" s="56">
        <f t="shared" si="7"/>
        <v>4</v>
      </c>
      <c r="M123" t="s">
        <v>791</v>
      </c>
      <c r="N123" s="57">
        <v>3490.752</v>
      </c>
      <c r="O123" s="57">
        <v>864.63019999999995</v>
      </c>
      <c r="P123" s="57">
        <v>0</v>
      </c>
      <c r="Q123" s="57">
        <v>0</v>
      </c>
      <c r="R123" s="57">
        <v>0</v>
      </c>
      <c r="S123" s="57">
        <v>14735.59</v>
      </c>
      <c r="T123" s="57">
        <v>0</v>
      </c>
      <c r="U123" s="57">
        <v>0</v>
      </c>
      <c r="V123" s="57">
        <v>37678.519999999997</v>
      </c>
      <c r="W123" s="57">
        <v>191.2568</v>
      </c>
      <c r="X123" s="57">
        <v>189.47909999999999</v>
      </c>
      <c r="Y123" s="57">
        <v>174.58850000000001</v>
      </c>
      <c r="Z123" s="57">
        <v>175.2577</v>
      </c>
      <c r="AA123" s="57">
        <v>186.86490000000001</v>
      </c>
      <c r="AB123" s="57">
        <v>185.40090000000001</v>
      </c>
      <c r="AC123" s="57"/>
      <c r="AE123" s="56">
        <f t="shared" si="8"/>
        <v>2023</v>
      </c>
      <c r="AF123" s="56">
        <f t="shared" si="9"/>
        <v>4</v>
      </c>
      <c r="AG123" s="57" t="s">
        <v>791</v>
      </c>
      <c r="AH123" s="57">
        <v>123.47199999999999</v>
      </c>
      <c r="AI123" s="57">
        <v>123.47199999999999</v>
      </c>
      <c r="AJ123" s="57">
        <v>0</v>
      </c>
      <c r="AK123" s="57">
        <v>0</v>
      </c>
      <c r="AL123" s="57">
        <v>0</v>
      </c>
      <c r="AM123" s="57">
        <v>1506.6</v>
      </c>
      <c r="AN123" s="57">
        <v>0</v>
      </c>
      <c r="AO123" s="57">
        <v>0</v>
      </c>
      <c r="AP123" s="57">
        <v>0</v>
      </c>
      <c r="AQ123" s="57">
        <v>0</v>
      </c>
      <c r="AR123" s="57">
        <v>0</v>
      </c>
      <c r="AS123" s="57">
        <v>0</v>
      </c>
      <c r="AT123" s="57">
        <v>0</v>
      </c>
      <c r="AU123" s="57">
        <v>0</v>
      </c>
      <c r="AV123" s="57">
        <v>0</v>
      </c>
    </row>
    <row r="124" spans="1:48">
      <c r="A124" s="56">
        <f t="shared" si="10"/>
        <v>2023</v>
      </c>
      <c r="B124" s="56">
        <f t="shared" si="11"/>
        <v>4</v>
      </c>
      <c r="C124" s="147" t="s">
        <v>792</v>
      </c>
      <c r="D124" s="146">
        <v>2.62</v>
      </c>
      <c r="E124" s="146">
        <v>2.2000000000000002</v>
      </c>
      <c r="K124" s="56">
        <f t="shared" si="6"/>
        <v>2023</v>
      </c>
      <c r="L124" s="56">
        <f t="shared" si="7"/>
        <v>4</v>
      </c>
      <c r="M124" t="s">
        <v>792</v>
      </c>
      <c r="N124" s="57">
        <v>12542.38</v>
      </c>
      <c r="O124" s="57">
        <v>864.63019999999995</v>
      </c>
      <c r="P124" s="57">
        <v>0</v>
      </c>
      <c r="Q124" s="57">
        <v>0</v>
      </c>
      <c r="R124" s="57">
        <v>0</v>
      </c>
      <c r="S124" s="57">
        <v>40466.49</v>
      </c>
      <c r="T124" s="57">
        <v>316.05059999999997</v>
      </c>
      <c r="U124" s="57">
        <v>0</v>
      </c>
      <c r="V124" s="57">
        <v>39468.44</v>
      </c>
      <c r="W124" s="57">
        <v>765.02719999999999</v>
      </c>
      <c r="X124" s="57">
        <v>410.53809999999999</v>
      </c>
      <c r="Y124" s="57">
        <v>465.5693</v>
      </c>
      <c r="Z124" s="57">
        <v>467.35390000000001</v>
      </c>
      <c r="AA124" s="57">
        <v>436.0181</v>
      </c>
      <c r="AB124" s="57">
        <v>432.60210000000001</v>
      </c>
      <c r="AC124" s="57"/>
      <c r="AE124" s="56">
        <f t="shared" si="8"/>
        <v>2023</v>
      </c>
      <c r="AF124" s="56">
        <f t="shared" si="9"/>
        <v>4</v>
      </c>
      <c r="AG124" s="57" t="s">
        <v>792</v>
      </c>
      <c r="AH124" s="57">
        <v>123.47199999999999</v>
      </c>
      <c r="AI124" s="57">
        <v>123.47199999999999</v>
      </c>
      <c r="AJ124" s="57">
        <v>0</v>
      </c>
      <c r="AK124" s="57">
        <v>0</v>
      </c>
      <c r="AL124" s="57">
        <v>0</v>
      </c>
      <c r="AM124" s="57">
        <v>0</v>
      </c>
      <c r="AN124" s="57">
        <v>0</v>
      </c>
      <c r="AO124" s="57">
        <v>0</v>
      </c>
      <c r="AP124" s="57">
        <v>0</v>
      </c>
      <c r="AQ124" s="57">
        <v>0</v>
      </c>
      <c r="AR124" s="57">
        <v>0</v>
      </c>
      <c r="AS124" s="57">
        <v>0</v>
      </c>
      <c r="AT124" s="57">
        <v>0</v>
      </c>
      <c r="AU124" s="57">
        <v>0</v>
      </c>
      <c r="AV124" s="57">
        <v>0</v>
      </c>
    </row>
    <row r="125" spans="1:48">
      <c r="A125" s="56">
        <f t="shared" si="10"/>
        <v>2023</v>
      </c>
      <c r="B125" s="56">
        <f t="shared" si="11"/>
        <v>4</v>
      </c>
      <c r="C125" s="147" t="s">
        <v>793</v>
      </c>
      <c r="D125" s="146">
        <v>2.61</v>
      </c>
      <c r="E125" s="146">
        <v>2.19</v>
      </c>
      <c r="K125" s="56">
        <f t="shared" si="6"/>
        <v>2023</v>
      </c>
      <c r="L125" s="56">
        <f t="shared" si="7"/>
        <v>4</v>
      </c>
      <c r="M125" t="s">
        <v>793</v>
      </c>
      <c r="N125" s="57">
        <v>13765.57</v>
      </c>
      <c r="O125" s="57">
        <v>2593.8910000000001</v>
      </c>
      <c r="P125" s="57">
        <v>0</v>
      </c>
      <c r="Q125" s="57">
        <v>0</v>
      </c>
      <c r="R125" s="57">
        <v>0</v>
      </c>
      <c r="S125" s="57">
        <v>40466.49</v>
      </c>
      <c r="T125" s="57">
        <v>711.11389999999994</v>
      </c>
      <c r="U125" s="57">
        <v>0</v>
      </c>
      <c r="V125" s="57">
        <v>39468.44</v>
      </c>
      <c r="W125" s="57">
        <v>637.52269999999999</v>
      </c>
      <c r="X125" s="57">
        <v>568.43740000000003</v>
      </c>
      <c r="Y125" s="57">
        <v>552.86360000000002</v>
      </c>
      <c r="Z125" s="57">
        <v>554.9828</v>
      </c>
      <c r="AA125" s="57">
        <v>560.59469999999999</v>
      </c>
      <c r="AB125" s="57">
        <v>556.20280000000002</v>
      </c>
      <c r="AC125" s="57"/>
      <c r="AE125" s="56">
        <f t="shared" si="8"/>
        <v>2023</v>
      </c>
      <c r="AF125" s="56">
        <f t="shared" si="9"/>
        <v>4</v>
      </c>
      <c r="AG125" s="57" t="s">
        <v>793</v>
      </c>
      <c r="AH125" s="57">
        <v>123.47199999999999</v>
      </c>
      <c r="AI125" s="57">
        <v>123.47199999999999</v>
      </c>
      <c r="AJ125" s="57">
        <v>0</v>
      </c>
      <c r="AK125" s="57">
        <v>0</v>
      </c>
      <c r="AL125" s="57">
        <v>0</v>
      </c>
      <c r="AM125" s="57">
        <v>0</v>
      </c>
      <c r="AN125" s="57">
        <v>0</v>
      </c>
      <c r="AO125" s="57">
        <v>0</v>
      </c>
      <c r="AP125" s="57">
        <v>0</v>
      </c>
      <c r="AQ125" s="57">
        <v>0</v>
      </c>
      <c r="AR125" s="57">
        <v>0</v>
      </c>
      <c r="AS125" s="57">
        <v>0</v>
      </c>
      <c r="AT125" s="57">
        <v>0</v>
      </c>
      <c r="AU125" s="57">
        <v>0</v>
      </c>
      <c r="AV125" s="57">
        <v>0</v>
      </c>
    </row>
    <row r="126" spans="1:48">
      <c r="A126" s="56">
        <f t="shared" si="10"/>
        <v>2023</v>
      </c>
      <c r="B126" s="56">
        <f t="shared" si="11"/>
        <v>4</v>
      </c>
      <c r="C126" s="147" t="s">
        <v>794</v>
      </c>
      <c r="D126" s="146">
        <v>2.57</v>
      </c>
      <c r="E126" s="146">
        <v>2.16</v>
      </c>
      <c r="K126" s="56">
        <f t="shared" si="6"/>
        <v>2023</v>
      </c>
      <c r="L126" s="56">
        <f t="shared" si="7"/>
        <v>4</v>
      </c>
      <c r="M126" t="s">
        <v>794</v>
      </c>
      <c r="N126" s="57">
        <v>7645.375</v>
      </c>
      <c r="O126" s="57">
        <v>864.63019999999995</v>
      </c>
      <c r="P126" s="57">
        <v>0</v>
      </c>
      <c r="Q126" s="57">
        <v>0</v>
      </c>
      <c r="R126" s="57">
        <v>0</v>
      </c>
      <c r="S126" s="57">
        <v>40466.49</v>
      </c>
      <c r="T126" s="57">
        <v>474.07600000000002</v>
      </c>
      <c r="U126" s="57">
        <v>0</v>
      </c>
      <c r="V126" s="57">
        <v>39468.44</v>
      </c>
      <c r="W126" s="57">
        <v>605.64639999999997</v>
      </c>
      <c r="X126" s="57">
        <v>284.21870000000001</v>
      </c>
      <c r="Y126" s="57">
        <v>378.27499999999998</v>
      </c>
      <c r="Z126" s="57">
        <v>379.72500000000002</v>
      </c>
      <c r="AA126" s="57">
        <v>280.29730000000001</v>
      </c>
      <c r="AB126" s="57">
        <v>278.10140000000001</v>
      </c>
      <c r="AC126" s="57"/>
      <c r="AE126" s="56">
        <f t="shared" si="8"/>
        <v>2023</v>
      </c>
      <c r="AF126" s="56">
        <f t="shared" si="9"/>
        <v>4</v>
      </c>
      <c r="AG126" s="57" t="s">
        <v>794</v>
      </c>
      <c r="AH126" s="57">
        <v>123.47199999999999</v>
      </c>
      <c r="AI126" s="57">
        <v>123.47199999999999</v>
      </c>
      <c r="AJ126" s="57">
        <v>0</v>
      </c>
      <c r="AK126" s="57">
        <v>0</v>
      </c>
      <c r="AL126" s="57">
        <v>0</v>
      </c>
      <c r="AM126" s="57">
        <v>0</v>
      </c>
      <c r="AN126" s="57">
        <v>0</v>
      </c>
      <c r="AO126" s="57">
        <v>0</v>
      </c>
      <c r="AP126" s="57">
        <v>0</v>
      </c>
      <c r="AQ126" s="57">
        <v>0</v>
      </c>
      <c r="AR126" s="57">
        <v>0</v>
      </c>
      <c r="AS126" s="57">
        <v>0</v>
      </c>
      <c r="AT126" s="57">
        <v>0</v>
      </c>
      <c r="AU126" s="57">
        <v>0</v>
      </c>
      <c r="AV126" s="57">
        <v>0</v>
      </c>
    </row>
    <row r="127" spans="1:48">
      <c r="A127" s="56">
        <f t="shared" si="10"/>
        <v>2023</v>
      </c>
      <c r="B127" s="56">
        <f t="shared" si="11"/>
        <v>4</v>
      </c>
      <c r="C127" s="147" t="s">
        <v>795</v>
      </c>
      <c r="D127" s="146">
        <v>2.57</v>
      </c>
      <c r="E127" s="146">
        <v>2.16</v>
      </c>
      <c r="K127" s="56">
        <f t="shared" si="6"/>
        <v>2023</v>
      </c>
      <c r="L127" s="56">
        <f t="shared" si="7"/>
        <v>4</v>
      </c>
      <c r="M127" t="s">
        <v>795</v>
      </c>
      <c r="N127" s="57">
        <v>2085.8209999999999</v>
      </c>
      <c r="O127" s="57">
        <v>0</v>
      </c>
      <c r="P127" s="57">
        <v>0</v>
      </c>
      <c r="Q127" s="57">
        <v>0</v>
      </c>
      <c r="R127" s="57">
        <v>0</v>
      </c>
      <c r="S127" s="57">
        <v>34097.85</v>
      </c>
      <c r="T127" s="57">
        <v>79.012619999999998</v>
      </c>
      <c r="U127" s="57">
        <v>0</v>
      </c>
      <c r="V127" s="57">
        <v>28897.87</v>
      </c>
      <c r="W127" s="57">
        <v>286.88490000000002</v>
      </c>
      <c r="X127" s="57">
        <v>63.159649999999999</v>
      </c>
      <c r="Y127" s="57">
        <v>58.196109999999997</v>
      </c>
      <c r="Z127" s="57">
        <v>58.41919</v>
      </c>
      <c r="AA127" s="57">
        <v>62.288240000000002</v>
      </c>
      <c r="AB127" s="57">
        <v>61.800249999999998</v>
      </c>
      <c r="AC127" s="57"/>
      <c r="AE127" s="56">
        <f t="shared" si="8"/>
        <v>2023</v>
      </c>
      <c r="AF127" s="56">
        <f t="shared" si="9"/>
        <v>4</v>
      </c>
      <c r="AG127" s="57" t="s">
        <v>795</v>
      </c>
      <c r="AH127" s="57">
        <v>0</v>
      </c>
      <c r="AI127" s="57">
        <v>0</v>
      </c>
      <c r="AJ127" s="57">
        <v>0</v>
      </c>
      <c r="AK127" s="57">
        <v>0</v>
      </c>
      <c r="AL127" s="57">
        <v>0</v>
      </c>
      <c r="AM127" s="57">
        <v>0</v>
      </c>
      <c r="AN127" s="57">
        <v>0</v>
      </c>
      <c r="AO127" s="57">
        <v>0</v>
      </c>
      <c r="AP127" s="57">
        <v>0</v>
      </c>
      <c r="AQ127" s="57">
        <v>0</v>
      </c>
      <c r="AR127" s="57">
        <v>0</v>
      </c>
      <c r="AS127" s="57">
        <v>0</v>
      </c>
      <c r="AT127" s="57">
        <v>0</v>
      </c>
      <c r="AU127" s="57">
        <v>0</v>
      </c>
      <c r="AV127" s="57">
        <v>0</v>
      </c>
    </row>
    <row r="128" spans="1:48">
      <c r="A128" s="56">
        <f t="shared" si="10"/>
        <v>2023</v>
      </c>
      <c r="B128" s="56">
        <f t="shared" si="11"/>
        <v>4</v>
      </c>
      <c r="C128" s="147" t="s">
        <v>796</v>
      </c>
      <c r="D128" s="146">
        <v>2.57</v>
      </c>
      <c r="E128" s="146">
        <v>2.16</v>
      </c>
      <c r="K128" s="56">
        <f t="shared" si="6"/>
        <v>2023</v>
      </c>
      <c r="L128" s="56">
        <f t="shared" si="7"/>
        <v>4</v>
      </c>
      <c r="M128" t="s">
        <v>796</v>
      </c>
      <c r="N128" s="57">
        <v>0</v>
      </c>
      <c r="O128" s="57">
        <v>0</v>
      </c>
      <c r="P128" s="57">
        <v>0</v>
      </c>
      <c r="Q128" s="57">
        <v>0</v>
      </c>
      <c r="R128" s="57">
        <v>0</v>
      </c>
      <c r="S128" s="57">
        <v>21958.45</v>
      </c>
      <c r="T128" s="57">
        <v>0</v>
      </c>
      <c r="U128" s="57">
        <v>0</v>
      </c>
      <c r="V128" s="57">
        <v>37678.519999999997</v>
      </c>
      <c r="W128" s="57">
        <v>127.5044</v>
      </c>
      <c r="X128" s="57">
        <v>0</v>
      </c>
      <c r="Y128" s="57">
        <v>0</v>
      </c>
      <c r="Z128" s="57">
        <v>0</v>
      </c>
      <c r="AA128" s="57">
        <v>0</v>
      </c>
      <c r="AB128" s="57">
        <v>0</v>
      </c>
      <c r="AC128" s="57"/>
      <c r="AE128" s="56">
        <f t="shared" si="8"/>
        <v>2023</v>
      </c>
      <c r="AF128" s="56">
        <f t="shared" si="9"/>
        <v>4</v>
      </c>
      <c r="AG128" s="57" t="s">
        <v>796</v>
      </c>
      <c r="AH128" s="57">
        <v>0</v>
      </c>
      <c r="AI128" s="57">
        <v>0</v>
      </c>
      <c r="AJ128" s="57">
        <v>0</v>
      </c>
      <c r="AK128" s="57">
        <v>0</v>
      </c>
      <c r="AL128" s="57">
        <v>0</v>
      </c>
      <c r="AM128" s="57">
        <v>1525.2</v>
      </c>
      <c r="AN128" s="57">
        <v>0</v>
      </c>
      <c r="AO128" s="57">
        <v>0</v>
      </c>
      <c r="AP128" s="57">
        <v>0</v>
      </c>
      <c r="AQ128" s="57">
        <v>0</v>
      </c>
      <c r="AR128" s="57">
        <v>0</v>
      </c>
      <c r="AS128" s="57">
        <v>0</v>
      </c>
      <c r="AT128" s="57">
        <v>0</v>
      </c>
      <c r="AU128" s="57">
        <v>0</v>
      </c>
      <c r="AV128" s="57">
        <v>0</v>
      </c>
    </row>
    <row r="129" spans="1:48">
      <c r="A129" s="56">
        <f t="shared" si="10"/>
        <v>2023</v>
      </c>
      <c r="B129" s="56">
        <f t="shared" si="11"/>
        <v>4</v>
      </c>
      <c r="C129" s="147" t="s">
        <v>797</v>
      </c>
      <c r="D129" s="146">
        <v>2.62</v>
      </c>
      <c r="E129" s="146">
        <v>2.2000000000000002</v>
      </c>
      <c r="K129" s="56">
        <f t="shared" si="6"/>
        <v>2023</v>
      </c>
      <c r="L129" s="56">
        <f t="shared" si="7"/>
        <v>4</v>
      </c>
      <c r="M129" t="s">
        <v>797</v>
      </c>
      <c r="N129" s="57">
        <v>7830.64</v>
      </c>
      <c r="O129" s="57">
        <v>864.63019999999995</v>
      </c>
      <c r="P129" s="57">
        <v>0</v>
      </c>
      <c r="Q129" s="57">
        <v>0</v>
      </c>
      <c r="R129" s="57">
        <v>0</v>
      </c>
      <c r="S129" s="57">
        <v>40466.49</v>
      </c>
      <c r="T129" s="57">
        <v>0</v>
      </c>
      <c r="U129" s="57">
        <v>0</v>
      </c>
      <c r="V129" s="57">
        <v>39468.44</v>
      </c>
      <c r="W129" s="57">
        <v>478.142</v>
      </c>
      <c r="X129" s="57">
        <v>347.3784</v>
      </c>
      <c r="Y129" s="57">
        <v>320.07889999999998</v>
      </c>
      <c r="Z129" s="57">
        <v>321.30579999999998</v>
      </c>
      <c r="AA129" s="57">
        <v>342.5856</v>
      </c>
      <c r="AB129" s="57">
        <v>339.90170000000001</v>
      </c>
      <c r="AC129" s="57"/>
      <c r="AE129" s="56">
        <f t="shared" si="8"/>
        <v>2023</v>
      </c>
      <c r="AF129" s="56">
        <f t="shared" si="9"/>
        <v>4</v>
      </c>
      <c r="AG129" s="57" t="s">
        <v>797</v>
      </c>
      <c r="AH129" s="57">
        <v>249.80799999999999</v>
      </c>
      <c r="AI129" s="57">
        <v>123.47199999999999</v>
      </c>
      <c r="AJ129" s="57">
        <v>0</v>
      </c>
      <c r="AK129" s="57">
        <v>0</v>
      </c>
      <c r="AL129" s="57">
        <v>0</v>
      </c>
      <c r="AM129" s="57">
        <v>0</v>
      </c>
      <c r="AN129" s="57">
        <v>0</v>
      </c>
      <c r="AO129" s="57">
        <v>0</v>
      </c>
      <c r="AP129" s="57">
        <v>0</v>
      </c>
      <c r="AQ129" s="57">
        <v>0</v>
      </c>
      <c r="AR129" s="57">
        <v>0</v>
      </c>
      <c r="AS129" s="57">
        <v>0</v>
      </c>
      <c r="AT129" s="57">
        <v>0</v>
      </c>
      <c r="AU129" s="57">
        <v>0</v>
      </c>
      <c r="AV129" s="57">
        <v>0</v>
      </c>
    </row>
    <row r="130" spans="1:48">
      <c r="A130" s="56">
        <f t="shared" si="10"/>
        <v>2023</v>
      </c>
      <c r="B130" s="56">
        <f t="shared" si="11"/>
        <v>4</v>
      </c>
      <c r="C130" s="147" t="s">
        <v>798</v>
      </c>
      <c r="D130" s="146">
        <v>2.66</v>
      </c>
      <c r="E130" s="146">
        <v>2.23</v>
      </c>
      <c r="K130" s="56">
        <f t="shared" si="6"/>
        <v>2023</v>
      </c>
      <c r="L130" s="56">
        <f t="shared" si="7"/>
        <v>4</v>
      </c>
      <c r="M130" t="s">
        <v>798</v>
      </c>
      <c r="N130" s="57">
        <v>20313.73</v>
      </c>
      <c r="O130" s="57">
        <v>0</v>
      </c>
      <c r="P130" s="57">
        <v>0</v>
      </c>
      <c r="Q130" s="57">
        <v>0</v>
      </c>
      <c r="R130" s="57">
        <v>0</v>
      </c>
      <c r="S130" s="57">
        <v>40466.49</v>
      </c>
      <c r="T130" s="57">
        <v>1343.2149999999999</v>
      </c>
      <c r="U130" s="57">
        <v>0</v>
      </c>
      <c r="V130" s="57">
        <v>39468.44</v>
      </c>
      <c r="W130" s="57">
        <v>765.02719999999999</v>
      </c>
      <c r="X130" s="57">
        <v>600.0172</v>
      </c>
      <c r="Y130" s="57">
        <v>552.86350000000004</v>
      </c>
      <c r="Z130" s="57">
        <v>554.9828</v>
      </c>
      <c r="AA130" s="57">
        <v>591.73879999999997</v>
      </c>
      <c r="AB130" s="57">
        <v>587.1028</v>
      </c>
      <c r="AC130" s="57"/>
      <c r="AE130" s="56">
        <f t="shared" si="8"/>
        <v>2023</v>
      </c>
      <c r="AF130" s="56">
        <f t="shared" si="9"/>
        <v>4</v>
      </c>
      <c r="AG130" s="57" t="s">
        <v>798</v>
      </c>
      <c r="AH130" s="57">
        <v>0</v>
      </c>
      <c r="AI130" s="57">
        <v>0</v>
      </c>
      <c r="AJ130" s="57">
        <v>0</v>
      </c>
      <c r="AK130" s="57">
        <v>0</v>
      </c>
      <c r="AL130" s="57">
        <v>0</v>
      </c>
      <c r="AM130" s="57">
        <v>0</v>
      </c>
      <c r="AN130" s="57">
        <v>0</v>
      </c>
      <c r="AO130" s="57">
        <v>0</v>
      </c>
      <c r="AP130" s="57">
        <v>0</v>
      </c>
      <c r="AQ130" s="57">
        <v>0</v>
      </c>
      <c r="AR130" s="57">
        <v>0</v>
      </c>
      <c r="AS130" s="57">
        <v>0</v>
      </c>
      <c r="AT130" s="57">
        <v>0</v>
      </c>
      <c r="AU130" s="57">
        <v>0</v>
      </c>
      <c r="AV130" s="57">
        <v>0</v>
      </c>
    </row>
    <row r="131" spans="1:48">
      <c r="A131" s="56">
        <f t="shared" si="10"/>
        <v>2023</v>
      </c>
      <c r="B131" s="56">
        <f t="shared" si="11"/>
        <v>4</v>
      </c>
      <c r="C131" s="147" t="s">
        <v>799</v>
      </c>
      <c r="D131" s="146">
        <v>2.65</v>
      </c>
      <c r="E131" s="146">
        <v>2.2200000000000002</v>
      </c>
      <c r="K131" s="56">
        <f t="shared" si="6"/>
        <v>2023</v>
      </c>
      <c r="L131" s="56">
        <f t="shared" si="7"/>
        <v>4</v>
      </c>
      <c r="M131" t="s">
        <v>799</v>
      </c>
      <c r="N131" s="57">
        <v>695.27369999999996</v>
      </c>
      <c r="O131" s="57">
        <v>0</v>
      </c>
      <c r="P131" s="57">
        <v>0</v>
      </c>
      <c r="Q131" s="57">
        <v>0</v>
      </c>
      <c r="R131" s="57">
        <v>0</v>
      </c>
      <c r="S131" s="57">
        <v>38344.29</v>
      </c>
      <c r="T131" s="57">
        <v>0</v>
      </c>
      <c r="U131" s="57">
        <v>0</v>
      </c>
      <c r="V131" s="57">
        <v>32421.39</v>
      </c>
      <c r="W131" s="57">
        <v>63.752209999999998</v>
      </c>
      <c r="X131" s="57">
        <v>0</v>
      </c>
      <c r="Y131" s="57">
        <v>0</v>
      </c>
      <c r="Z131" s="57">
        <v>0</v>
      </c>
      <c r="AA131" s="57">
        <v>0</v>
      </c>
      <c r="AB131" s="57">
        <v>0</v>
      </c>
      <c r="AC131" s="57"/>
      <c r="AE131" s="56">
        <f t="shared" si="8"/>
        <v>2023</v>
      </c>
      <c r="AF131" s="56">
        <f t="shared" si="9"/>
        <v>4</v>
      </c>
      <c r="AG131" s="57" t="s">
        <v>799</v>
      </c>
      <c r="AH131" s="57">
        <v>0</v>
      </c>
      <c r="AI131" s="57">
        <v>0</v>
      </c>
      <c r="AJ131" s="57">
        <v>0</v>
      </c>
      <c r="AK131" s="57">
        <v>0</v>
      </c>
      <c r="AL131" s="57">
        <v>0</v>
      </c>
      <c r="AM131" s="57">
        <v>0</v>
      </c>
      <c r="AN131" s="57">
        <v>0</v>
      </c>
      <c r="AO131" s="57">
        <v>0</v>
      </c>
      <c r="AP131" s="57">
        <v>0</v>
      </c>
      <c r="AQ131" s="57">
        <v>0</v>
      </c>
      <c r="AR131" s="57">
        <v>0</v>
      </c>
      <c r="AS131" s="57">
        <v>0</v>
      </c>
      <c r="AT131" s="57">
        <v>0</v>
      </c>
      <c r="AU131" s="57">
        <v>0</v>
      </c>
      <c r="AV131" s="57">
        <v>0</v>
      </c>
    </row>
    <row r="132" spans="1:48">
      <c r="A132" s="56">
        <f t="shared" si="10"/>
        <v>2023</v>
      </c>
      <c r="B132" s="56">
        <f t="shared" si="11"/>
        <v>4</v>
      </c>
      <c r="C132" s="147" t="s">
        <v>800</v>
      </c>
      <c r="D132" s="146">
        <v>2.66</v>
      </c>
      <c r="E132" s="146">
        <v>2.23</v>
      </c>
      <c r="K132" s="56">
        <f t="shared" si="6"/>
        <v>2023</v>
      </c>
      <c r="L132" s="56">
        <f t="shared" si="7"/>
        <v>4</v>
      </c>
      <c r="M132" t="s">
        <v>800</v>
      </c>
      <c r="N132" s="57">
        <v>4455.0110000000004</v>
      </c>
      <c r="O132" s="57">
        <v>0</v>
      </c>
      <c r="P132" s="57">
        <v>0</v>
      </c>
      <c r="Q132" s="57">
        <v>0</v>
      </c>
      <c r="R132" s="57">
        <v>0</v>
      </c>
      <c r="S132" s="57">
        <v>40466.49</v>
      </c>
      <c r="T132" s="57">
        <v>0</v>
      </c>
      <c r="U132" s="57">
        <v>0</v>
      </c>
      <c r="V132" s="57">
        <v>39468.44</v>
      </c>
      <c r="W132" s="57">
        <v>382.51350000000002</v>
      </c>
      <c r="X132" s="57">
        <v>252.6387</v>
      </c>
      <c r="Y132" s="57">
        <v>290.98070000000001</v>
      </c>
      <c r="Z132" s="57">
        <v>292.09609999999998</v>
      </c>
      <c r="AA132" s="57">
        <v>249.15309999999999</v>
      </c>
      <c r="AB132" s="57">
        <v>247.2012</v>
      </c>
      <c r="AC132" s="57"/>
      <c r="AE132" s="56">
        <f t="shared" si="8"/>
        <v>2023</v>
      </c>
      <c r="AF132" s="56">
        <f t="shared" si="9"/>
        <v>4</v>
      </c>
      <c r="AG132" s="57" t="s">
        <v>800</v>
      </c>
      <c r="AH132" s="57">
        <v>123.47199999999999</v>
      </c>
      <c r="AI132" s="57">
        <v>0</v>
      </c>
      <c r="AJ132" s="57">
        <v>0</v>
      </c>
      <c r="AK132" s="57">
        <v>0</v>
      </c>
      <c r="AL132" s="57">
        <v>0</v>
      </c>
      <c r="AM132" s="57">
        <v>0</v>
      </c>
      <c r="AN132" s="57">
        <v>0</v>
      </c>
      <c r="AO132" s="57">
        <v>0</v>
      </c>
      <c r="AP132" s="57">
        <v>0</v>
      </c>
      <c r="AQ132" s="57">
        <v>0</v>
      </c>
      <c r="AR132" s="57">
        <v>0</v>
      </c>
      <c r="AS132" s="57">
        <v>0</v>
      </c>
      <c r="AT132" s="57">
        <v>0</v>
      </c>
      <c r="AU132" s="57">
        <v>0</v>
      </c>
      <c r="AV132" s="57">
        <v>0</v>
      </c>
    </row>
    <row r="133" spans="1:48">
      <c r="A133" s="56">
        <f t="shared" si="10"/>
        <v>2023</v>
      </c>
      <c r="B133" s="56">
        <f t="shared" si="11"/>
        <v>4</v>
      </c>
      <c r="C133" s="147" t="s">
        <v>801</v>
      </c>
      <c r="D133" s="146">
        <v>2.73</v>
      </c>
      <c r="E133" s="146">
        <v>2.29</v>
      </c>
      <c r="K133" s="56">
        <f t="shared" si="6"/>
        <v>2023</v>
      </c>
      <c r="L133" s="56">
        <f t="shared" si="7"/>
        <v>4</v>
      </c>
      <c r="M133" t="s">
        <v>801</v>
      </c>
      <c r="N133" s="57">
        <v>5899.9989999999998</v>
      </c>
      <c r="O133" s="57">
        <v>667.23509999999999</v>
      </c>
      <c r="P133" s="57">
        <v>0</v>
      </c>
      <c r="Q133" s="57">
        <v>0</v>
      </c>
      <c r="R133" s="57">
        <v>0</v>
      </c>
      <c r="S133" s="57">
        <v>40466.49</v>
      </c>
      <c r="T133" s="57">
        <v>316.0505</v>
      </c>
      <c r="U133" s="57">
        <v>0</v>
      </c>
      <c r="V133" s="57">
        <v>39468.44</v>
      </c>
      <c r="W133" s="57">
        <v>350.63729999999998</v>
      </c>
      <c r="X133" s="57">
        <v>189.47909999999999</v>
      </c>
      <c r="Y133" s="57">
        <v>203.6866</v>
      </c>
      <c r="Z133" s="57">
        <v>204.46729999999999</v>
      </c>
      <c r="AA133" s="57">
        <v>186.86490000000001</v>
      </c>
      <c r="AB133" s="57">
        <v>216.30109999999999</v>
      </c>
      <c r="AC133" s="57"/>
      <c r="AE133" s="56">
        <f t="shared" si="8"/>
        <v>2023</v>
      </c>
      <c r="AF133" s="56">
        <f t="shared" si="9"/>
        <v>4</v>
      </c>
      <c r="AG133" s="57" t="s">
        <v>801</v>
      </c>
      <c r="AH133" s="57">
        <v>123.47199999999999</v>
      </c>
      <c r="AI133" s="57">
        <v>123.47199999999999</v>
      </c>
      <c r="AJ133" s="57">
        <v>0</v>
      </c>
      <c r="AK133" s="57">
        <v>0</v>
      </c>
      <c r="AL133" s="57">
        <v>0</v>
      </c>
      <c r="AM133" s="57">
        <v>0</v>
      </c>
      <c r="AN133" s="57">
        <v>0</v>
      </c>
      <c r="AO133" s="57">
        <v>0</v>
      </c>
      <c r="AP133" s="57">
        <v>0</v>
      </c>
      <c r="AQ133" s="57">
        <v>0</v>
      </c>
      <c r="AR133" s="57">
        <v>0</v>
      </c>
      <c r="AS133" s="57">
        <v>0</v>
      </c>
      <c r="AT133" s="57">
        <v>0</v>
      </c>
      <c r="AU133" s="57">
        <v>0</v>
      </c>
      <c r="AV133" s="57">
        <v>0</v>
      </c>
    </row>
    <row r="134" spans="1:48">
      <c r="A134" s="56">
        <f t="shared" si="10"/>
        <v>2023</v>
      </c>
      <c r="B134" s="56">
        <f t="shared" si="11"/>
        <v>4</v>
      </c>
      <c r="C134" s="147" t="s">
        <v>802</v>
      </c>
      <c r="D134" s="146">
        <v>2.73</v>
      </c>
      <c r="E134" s="146">
        <v>2.29</v>
      </c>
      <c r="K134" s="56">
        <f t="shared" si="6"/>
        <v>2023</v>
      </c>
      <c r="L134" s="56">
        <f t="shared" si="7"/>
        <v>4</v>
      </c>
      <c r="M134" t="s">
        <v>802</v>
      </c>
      <c r="N134" s="57">
        <v>4324.1859999999997</v>
      </c>
      <c r="O134" s="57">
        <v>0</v>
      </c>
      <c r="P134" s="57">
        <v>0</v>
      </c>
      <c r="Q134" s="57">
        <v>0</v>
      </c>
      <c r="R134" s="57">
        <v>0</v>
      </c>
      <c r="S134" s="57">
        <v>23170.94</v>
      </c>
      <c r="T134" s="57">
        <v>0</v>
      </c>
      <c r="U134" s="57">
        <v>0</v>
      </c>
      <c r="V134" s="57">
        <v>38871.800000000003</v>
      </c>
      <c r="W134" s="57">
        <v>286.8852</v>
      </c>
      <c r="X134" s="57">
        <v>126.3194</v>
      </c>
      <c r="Y134" s="57">
        <v>145.49039999999999</v>
      </c>
      <c r="Z134" s="57">
        <v>146.04810000000001</v>
      </c>
      <c r="AA134" s="57">
        <v>124.5766</v>
      </c>
      <c r="AB134" s="57">
        <v>123.6006</v>
      </c>
      <c r="AC134" s="57"/>
      <c r="AE134" s="56">
        <f t="shared" si="8"/>
        <v>2023</v>
      </c>
      <c r="AF134" s="56">
        <f t="shared" si="9"/>
        <v>4</v>
      </c>
      <c r="AG134" s="57" t="s">
        <v>802</v>
      </c>
      <c r="AH134" s="57">
        <v>123.47199999999999</v>
      </c>
      <c r="AI134" s="57">
        <v>0</v>
      </c>
      <c r="AJ134" s="57">
        <v>0</v>
      </c>
      <c r="AK134" s="57">
        <v>0</v>
      </c>
      <c r="AL134" s="57">
        <v>0</v>
      </c>
      <c r="AM134" s="57">
        <v>1506.6</v>
      </c>
      <c r="AN134" s="57">
        <v>0</v>
      </c>
      <c r="AO134" s="57">
        <v>0</v>
      </c>
      <c r="AP134" s="57">
        <v>0</v>
      </c>
      <c r="AQ134" s="57">
        <v>0</v>
      </c>
      <c r="AR134" s="57">
        <v>0</v>
      </c>
      <c r="AS134" s="57">
        <v>0</v>
      </c>
      <c r="AT134" s="57">
        <v>0</v>
      </c>
      <c r="AU134" s="57">
        <v>0</v>
      </c>
      <c r="AV134" s="57">
        <v>0</v>
      </c>
    </row>
    <row r="135" spans="1:48">
      <c r="A135" s="56">
        <f t="shared" si="10"/>
        <v>2023</v>
      </c>
      <c r="B135" s="56">
        <f t="shared" si="11"/>
        <v>4</v>
      </c>
      <c r="C135" s="147" t="s">
        <v>803</v>
      </c>
      <c r="D135" s="146">
        <v>2.73</v>
      </c>
      <c r="E135" s="146">
        <v>2.29</v>
      </c>
      <c r="K135" s="56">
        <f t="shared" si="6"/>
        <v>2023</v>
      </c>
      <c r="L135" s="56">
        <f t="shared" si="7"/>
        <v>4</v>
      </c>
      <c r="M135" t="s">
        <v>803</v>
      </c>
      <c r="N135" s="57">
        <v>15030.5</v>
      </c>
      <c r="O135" s="57">
        <v>880.32839999999999</v>
      </c>
      <c r="P135" s="57">
        <v>0</v>
      </c>
      <c r="Q135" s="57">
        <v>0</v>
      </c>
      <c r="R135" s="57">
        <v>0</v>
      </c>
      <c r="S135" s="57">
        <v>40466.49</v>
      </c>
      <c r="T135" s="57">
        <v>0</v>
      </c>
      <c r="U135" s="57">
        <v>0</v>
      </c>
      <c r="V135" s="57">
        <v>39468.44</v>
      </c>
      <c r="W135" s="57">
        <v>637.52260000000001</v>
      </c>
      <c r="X135" s="57">
        <v>315.79849999999999</v>
      </c>
      <c r="Y135" s="57">
        <v>349.17700000000002</v>
      </c>
      <c r="Z135" s="57">
        <v>350.51549999999997</v>
      </c>
      <c r="AA135" s="57">
        <v>311.44150000000002</v>
      </c>
      <c r="AB135" s="57">
        <v>339.90170000000001</v>
      </c>
      <c r="AC135" s="57"/>
      <c r="AE135" s="56">
        <f t="shared" si="8"/>
        <v>2023</v>
      </c>
      <c r="AF135" s="56">
        <f t="shared" si="9"/>
        <v>4</v>
      </c>
      <c r="AG135" s="57" t="s">
        <v>803</v>
      </c>
      <c r="AH135" s="57">
        <v>123.47199999999999</v>
      </c>
      <c r="AI135" s="57">
        <v>126.336</v>
      </c>
      <c r="AJ135" s="57">
        <v>0</v>
      </c>
      <c r="AK135" s="57">
        <v>0</v>
      </c>
      <c r="AL135" s="57">
        <v>0</v>
      </c>
      <c r="AM135" s="57">
        <v>0</v>
      </c>
      <c r="AN135" s="57">
        <v>0</v>
      </c>
      <c r="AO135" s="57">
        <v>0</v>
      </c>
      <c r="AP135" s="57">
        <v>0</v>
      </c>
      <c r="AQ135" s="57">
        <v>0</v>
      </c>
      <c r="AR135" s="57">
        <v>0</v>
      </c>
      <c r="AS135" s="57">
        <v>0</v>
      </c>
      <c r="AT135" s="57">
        <v>0</v>
      </c>
      <c r="AU135" s="57">
        <v>0</v>
      </c>
      <c r="AV135" s="57">
        <v>0</v>
      </c>
    </row>
    <row r="136" spans="1:48">
      <c r="A136" s="56">
        <f t="shared" si="10"/>
        <v>2023</v>
      </c>
      <c r="B136" s="56">
        <f t="shared" si="11"/>
        <v>4</v>
      </c>
      <c r="C136" s="147" t="s">
        <v>804</v>
      </c>
      <c r="D136" s="146">
        <v>2.88</v>
      </c>
      <c r="E136" s="146">
        <v>2.42</v>
      </c>
      <c r="K136" s="56">
        <f t="shared" si="6"/>
        <v>2023</v>
      </c>
      <c r="L136" s="56">
        <f t="shared" si="7"/>
        <v>4</v>
      </c>
      <c r="M136" t="s">
        <v>804</v>
      </c>
      <c r="N136" s="57">
        <v>695.27369999999996</v>
      </c>
      <c r="O136" s="57">
        <v>0</v>
      </c>
      <c r="P136" s="57">
        <v>0</v>
      </c>
      <c r="Q136" s="57">
        <v>0</v>
      </c>
      <c r="R136" s="57">
        <v>0</v>
      </c>
      <c r="S136" s="57">
        <v>37922.47</v>
      </c>
      <c r="T136" s="57">
        <v>0</v>
      </c>
      <c r="U136" s="57">
        <v>0</v>
      </c>
      <c r="V136" s="57">
        <v>34140.92</v>
      </c>
      <c r="W136" s="57">
        <v>318.7611</v>
      </c>
      <c r="X136" s="57">
        <v>126.3194</v>
      </c>
      <c r="Y136" s="57">
        <v>116.39230000000001</v>
      </c>
      <c r="Z136" s="57">
        <v>116.8385</v>
      </c>
      <c r="AA136" s="57">
        <v>124.5766</v>
      </c>
      <c r="AB136" s="57">
        <v>123.6006</v>
      </c>
      <c r="AC136" s="57"/>
      <c r="AE136" s="56">
        <f t="shared" si="8"/>
        <v>2023</v>
      </c>
      <c r="AF136" s="56">
        <f t="shared" si="9"/>
        <v>4</v>
      </c>
      <c r="AG136" s="57" t="s">
        <v>804</v>
      </c>
      <c r="AH136" s="57">
        <v>0</v>
      </c>
      <c r="AI136" s="57">
        <v>0</v>
      </c>
      <c r="AJ136" s="57">
        <v>0</v>
      </c>
      <c r="AK136" s="57">
        <v>0</v>
      </c>
      <c r="AL136" s="57">
        <v>0</v>
      </c>
      <c r="AM136" s="57">
        <v>0</v>
      </c>
      <c r="AN136" s="57">
        <v>0</v>
      </c>
      <c r="AO136" s="57">
        <v>0</v>
      </c>
      <c r="AP136" s="57">
        <v>0</v>
      </c>
      <c r="AQ136" s="57">
        <v>0</v>
      </c>
      <c r="AR136" s="57">
        <v>0</v>
      </c>
      <c r="AS136" s="57">
        <v>0</v>
      </c>
      <c r="AT136" s="57">
        <v>0</v>
      </c>
      <c r="AU136" s="57">
        <v>0</v>
      </c>
      <c r="AV136" s="57">
        <v>0</v>
      </c>
    </row>
    <row r="137" spans="1:48">
      <c r="A137" s="56">
        <f t="shared" si="10"/>
        <v>2023</v>
      </c>
      <c r="B137" s="56">
        <f t="shared" si="11"/>
        <v>4</v>
      </c>
      <c r="C137" s="147" t="s">
        <v>805</v>
      </c>
      <c r="D137" s="146">
        <v>2.93</v>
      </c>
      <c r="E137" s="146">
        <v>2.46</v>
      </c>
      <c r="K137" s="56">
        <f t="shared" si="6"/>
        <v>2023</v>
      </c>
      <c r="L137" s="56">
        <f t="shared" si="7"/>
        <v>4</v>
      </c>
      <c r="M137" t="s">
        <v>805</v>
      </c>
      <c r="N137" s="57">
        <v>0</v>
      </c>
      <c r="O137" s="57">
        <v>0</v>
      </c>
      <c r="P137" s="57">
        <v>0</v>
      </c>
      <c r="Q137" s="57">
        <v>0</v>
      </c>
      <c r="R137" s="57">
        <v>0</v>
      </c>
      <c r="S137" s="57">
        <v>36651.550000000003</v>
      </c>
      <c r="T137" s="57">
        <v>0</v>
      </c>
      <c r="U137" s="57">
        <v>0</v>
      </c>
      <c r="V137" s="57">
        <v>33572.43</v>
      </c>
      <c r="W137" s="57">
        <v>0</v>
      </c>
      <c r="X137" s="57">
        <v>0</v>
      </c>
      <c r="Y137" s="57">
        <v>0</v>
      </c>
      <c r="Z137" s="57">
        <v>0</v>
      </c>
      <c r="AA137" s="57">
        <v>0</v>
      </c>
      <c r="AB137" s="57">
        <v>0</v>
      </c>
      <c r="AC137" s="57"/>
      <c r="AE137" s="56">
        <f t="shared" si="8"/>
        <v>2023</v>
      </c>
      <c r="AF137" s="56">
        <f t="shared" si="9"/>
        <v>4</v>
      </c>
      <c r="AG137" s="57" t="s">
        <v>805</v>
      </c>
      <c r="AH137" s="57">
        <v>0</v>
      </c>
      <c r="AI137" s="57">
        <v>0</v>
      </c>
      <c r="AJ137" s="57">
        <v>0</v>
      </c>
      <c r="AK137" s="57">
        <v>0</v>
      </c>
      <c r="AL137" s="57">
        <v>0</v>
      </c>
      <c r="AM137" s="57">
        <v>0</v>
      </c>
      <c r="AN137" s="57">
        <v>0</v>
      </c>
      <c r="AO137" s="57">
        <v>0</v>
      </c>
      <c r="AP137" s="57">
        <v>0</v>
      </c>
      <c r="AQ137" s="57">
        <v>0</v>
      </c>
      <c r="AR137" s="57">
        <v>0</v>
      </c>
      <c r="AS137" s="57">
        <v>0</v>
      </c>
      <c r="AT137" s="57">
        <v>0</v>
      </c>
      <c r="AU137" s="57">
        <v>0</v>
      </c>
      <c r="AV137" s="57">
        <v>0</v>
      </c>
    </row>
    <row r="138" spans="1:48">
      <c r="A138" s="56">
        <f t="shared" si="10"/>
        <v>2023</v>
      </c>
      <c r="B138" s="56">
        <f t="shared" si="11"/>
        <v>4</v>
      </c>
      <c r="C138" s="147" t="s">
        <v>806</v>
      </c>
      <c r="D138" s="146">
        <v>2.87</v>
      </c>
      <c r="E138" s="146">
        <v>2.41</v>
      </c>
      <c r="K138" s="56">
        <f t="shared" si="6"/>
        <v>2023</v>
      </c>
      <c r="L138" s="56">
        <f t="shared" si="7"/>
        <v>4</v>
      </c>
      <c r="M138" t="s">
        <v>806</v>
      </c>
      <c r="N138" s="57">
        <v>0</v>
      </c>
      <c r="O138" s="57">
        <v>0</v>
      </c>
      <c r="P138" s="57">
        <v>0</v>
      </c>
      <c r="Q138" s="57">
        <v>0</v>
      </c>
      <c r="R138" s="57">
        <v>0</v>
      </c>
      <c r="S138" s="57">
        <v>14735.59</v>
      </c>
      <c r="T138" s="57">
        <v>0</v>
      </c>
      <c r="U138" s="57">
        <v>0</v>
      </c>
      <c r="V138" s="57">
        <v>37095.96</v>
      </c>
      <c r="W138" s="57">
        <v>0</v>
      </c>
      <c r="X138" s="57">
        <v>0</v>
      </c>
      <c r="Y138" s="57">
        <v>0</v>
      </c>
      <c r="Z138" s="57">
        <v>0</v>
      </c>
      <c r="AA138" s="57">
        <v>0</v>
      </c>
      <c r="AB138" s="57">
        <v>0</v>
      </c>
      <c r="AC138" s="57"/>
      <c r="AE138" s="56">
        <f t="shared" si="8"/>
        <v>2023</v>
      </c>
      <c r="AF138" s="56">
        <f t="shared" si="9"/>
        <v>4</v>
      </c>
      <c r="AG138" s="57" t="s">
        <v>806</v>
      </c>
      <c r="AH138" s="57">
        <v>0</v>
      </c>
      <c r="AI138" s="57">
        <v>0</v>
      </c>
      <c r="AJ138" s="57">
        <v>0</v>
      </c>
      <c r="AK138" s="57">
        <v>0</v>
      </c>
      <c r="AL138" s="57">
        <v>0</v>
      </c>
      <c r="AM138" s="57">
        <v>1506.6</v>
      </c>
      <c r="AN138" s="57">
        <v>0</v>
      </c>
      <c r="AO138" s="57">
        <v>0</v>
      </c>
      <c r="AP138" s="57">
        <v>0</v>
      </c>
      <c r="AQ138" s="57">
        <v>0</v>
      </c>
      <c r="AR138" s="57">
        <v>0</v>
      </c>
      <c r="AS138" s="57">
        <v>0</v>
      </c>
      <c r="AT138" s="57">
        <v>0</v>
      </c>
      <c r="AU138" s="57">
        <v>0</v>
      </c>
      <c r="AV138" s="57">
        <v>0</v>
      </c>
    </row>
    <row r="139" spans="1:48">
      <c r="A139" s="56">
        <f t="shared" si="10"/>
        <v>2023</v>
      </c>
      <c r="B139" s="56">
        <f t="shared" si="11"/>
        <v>4</v>
      </c>
      <c r="C139" s="147" t="s">
        <v>807</v>
      </c>
      <c r="D139" s="146">
        <v>2.69</v>
      </c>
      <c r="E139" s="146">
        <v>2.25</v>
      </c>
      <c r="K139" s="56">
        <f t="shared" si="6"/>
        <v>2023</v>
      </c>
      <c r="L139" s="56">
        <f t="shared" si="7"/>
        <v>4</v>
      </c>
      <c r="M139" t="s">
        <v>807</v>
      </c>
      <c r="N139" s="57">
        <v>0</v>
      </c>
      <c r="O139" s="57">
        <v>0</v>
      </c>
      <c r="P139" s="57">
        <v>0</v>
      </c>
      <c r="Q139" s="57">
        <v>0</v>
      </c>
      <c r="R139" s="57">
        <v>0</v>
      </c>
      <c r="S139" s="57">
        <v>12657.31</v>
      </c>
      <c r="T139" s="57">
        <v>0</v>
      </c>
      <c r="U139" s="57">
        <v>0</v>
      </c>
      <c r="V139" s="57">
        <v>28897.87</v>
      </c>
      <c r="W139" s="57">
        <v>0</v>
      </c>
      <c r="X139" s="57">
        <v>0</v>
      </c>
      <c r="Y139" s="57">
        <v>0</v>
      </c>
      <c r="Z139" s="57">
        <v>0</v>
      </c>
      <c r="AA139" s="57">
        <v>0</v>
      </c>
      <c r="AB139" s="57">
        <v>0</v>
      </c>
      <c r="AC139" s="57"/>
      <c r="AE139" s="56">
        <f t="shared" si="8"/>
        <v>2023</v>
      </c>
      <c r="AF139" s="56">
        <f t="shared" si="9"/>
        <v>4</v>
      </c>
      <c r="AG139" s="57" t="s">
        <v>807</v>
      </c>
      <c r="AH139" s="57">
        <v>0</v>
      </c>
      <c r="AI139" s="57">
        <v>0</v>
      </c>
      <c r="AJ139" s="57">
        <v>0</v>
      </c>
      <c r="AK139" s="57">
        <v>0</v>
      </c>
      <c r="AL139" s="57">
        <v>0</v>
      </c>
      <c r="AM139" s="57">
        <v>0</v>
      </c>
      <c r="AN139" s="57">
        <v>0</v>
      </c>
      <c r="AO139" s="57">
        <v>0</v>
      </c>
      <c r="AP139" s="57">
        <v>0</v>
      </c>
      <c r="AQ139" s="57">
        <v>0</v>
      </c>
      <c r="AR139" s="57">
        <v>0</v>
      </c>
      <c r="AS139" s="57">
        <v>0</v>
      </c>
      <c r="AT139" s="57">
        <v>0</v>
      </c>
      <c r="AU139" s="57">
        <v>0</v>
      </c>
      <c r="AV139" s="57">
        <v>0</v>
      </c>
    </row>
    <row r="140" spans="1:48">
      <c r="A140" s="56">
        <f t="shared" si="10"/>
        <v>2023</v>
      </c>
      <c r="B140" s="56">
        <f t="shared" si="11"/>
        <v>4</v>
      </c>
      <c r="C140" s="147" t="s">
        <v>808</v>
      </c>
      <c r="D140" s="146">
        <v>2.74</v>
      </c>
      <c r="E140" s="146">
        <v>2.2999999999999998</v>
      </c>
      <c r="K140" s="56">
        <f t="shared" si="6"/>
        <v>2023</v>
      </c>
      <c r="L140" s="56">
        <f t="shared" si="7"/>
        <v>4</v>
      </c>
      <c r="M140" t="s">
        <v>808</v>
      </c>
      <c r="N140" s="57">
        <v>0</v>
      </c>
      <c r="O140" s="57">
        <v>0</v>
      </c>
      <c r="P140" s="57">
        <v>0</v>
      </c>
      <c r="Q140" s="57">
        <v>0</v>
      </c>
      <c r="R140" s="57">
        <v>0</v>
      </c>
      <c r="S140" s="57">
        <v>25652.19</v>
      </c>
      <c r="T140" s="57">
        <v>0</v>
      </c>
      <c r="U140" s="57">
        <v>0</v>
      </c>
      <c r="V140" s="57">
        <v>32449.55</v>
      </c>
      <c r="W140" s="57">
        <v>127.5044</v>
      </c>
      <c r="X140" s="57">
        <v>0</v>
      </c>
      <c r="Y140" s="57">
        <v>0</v>
      </c>
      <c r="Z140" s="57">
        <v>0</v>
      </c>
      <c r="AA140" s="57">
        <v>0</v>
      </c>
      <c r="AB140" s="57">
        <v>0</v>
      </c>
      <c r="AC140" s="57"/>
      <c r="AE140" s="56">
        <f t="shared" si="8"/>
        <v>2023</v>
      </c>
      <c r="AF140" s="56">
        <f t="shared" si="9"/>
        <v>4</v>
      </c>
      <c r="AG140" s="57" t="s">
        <v>808</v>
      </c>
      <c r="AH140" s="57">
        <v>0</v>
      </c>
      <c r="AI140" s="57">
        <v>0</v>
      </c>
      <c r="AJ140" s="57">
        <v>0</v>
      </c>
      <c r="AK140" s="57">
        <v>0</v>
      </c>
      <c r="AL140" s="57">
        <v>0</v>
      </c>
      <c r="AM140" s="57">
        <v>1525.2</v>
      </c>
      <c r="AN140" s="57">
        <v>0</v>
      </c>
      <c r="AO140" s="57">
        <v>0</v>
      </c>
      <c r="AP140" s="57">
        <v>0</v>
      </c>
      <c r="AQ140" s="57">
        <v>0</v>
      </c>
      <c r="AR140" s="57">
        <v>0</v>
      </c>
      <c r="AS140" s="57">
        <v>0</v>
      </c>
      <c r="AT140" s="57">
        <v>0</v>
      </c>
      <c r="AU140" s="57">
        <v>0</v>
      </c>
      <c r="AV140" s="57">
        <v>0</v>
      </c>
    </row>
    <row r="141" spans="1:48">
      <c r="A141" s="56">
        <f t="shared" si="10"/>
        <v>2023</v>
      </c>
      <c r="B141" s="56">
        <f t="shared" si="11"/>
        <v>4</v>
      </c>
      <c r="C141" s="147" t="s">
        <v>809</v>
      </c>
      <c r="D141" s="146">
        <v>2.74</v>
      </c>
      <c r="E141" s="146">
        <v>2.2999999999999998</v>
      </c>
      <c r="K141" s="56">
        <f t="shared" si="6"/>
        <v>2023</v>
      </c>
      <c r="L141" s="56">
        <f t="shared" si="7"/>
        <v>4</v>
      </c>
      <c r="M141" t="s">
        <v>809</v>
      </c>
      <c r="N141" s="57">
        <v>0</v>
      </c>
      <c r="O141" s="57">
        <v>0</v>
      </c>
      <c r="P141" s="57">
        <v>0</v>
      </c>
      <c r="Q141" s="57">
        <v>0</v>
      </c>
      <c r="R141" s="57">
        <v>0</v>
      </c>
      <c r="S141" s="57">
        <v>0</v>
      </c>
      <c r="T141" s="57">
        <v>0</v>
      </c>
      <c r="U141" s="57">
        <v>0</v>
      </c>
      <c r="V141" s="57">
        <v>25374.34</v>
      </c>
      <c r="W141" s="57">
        <v>0</v>
      </c>
      <c r="X141" s="57">
        <v>0</v>
      </c>
      <c r="Y141" s="57">
        <v>0</v>
      </c>
      <c r="Z141" s="57">
        <v>0</v>
      </c>
      <c r="AA141" s="57">
        <v>0</v>
      </c>
      <c r="AB141" s="57">
        <v>0</v>
      </c>
      <c r="AC141" s="57"/>
      <c r="AE141" s="56">
        <f t="shared" si="8"/>
        <v>2023</v>
      </c>
      <c r="AF141" s="56">
        <f t="shared" si="9"/>
        <v>4</v>
      </c>
      <c r="AG141" s="57" t="s">
        <v>809</v>
      </c>
      <c r="AH141" s="57">
        <v>0</v>
      </c>
      <c r="AI141" s="57">
        <v>0</v>
      </c>
      <c r="AJ141" s="57">
        <v>0</v>
      </c>
      <c r="AK141" s="57">
        <v>0</v>
      </c>
      <c r="AL141" s="57">
        <v>0</v>
      </c>
      <c r="AM141" s="57">
        <v>0</v>
      </c>
      <c r="AN141" s="57">
        <v>0</v>
      </c>
      <c r="AO141" s="57">
        <v>0</v>
      </c>
      <c r="AP141" s="57">
        <v>0</v>
      </c>
      <c r="AQ141" s="57">
        <v>0</v>
      </c>
      <c r="AR141" s="57">
        <v>0</v>
      </c>
      <c r="AS141" s="57">
        <v>0</v>
      </c>
      <c r="AT141" s="57">
        <v>0</v>
      </c>
      <c r="AU141" s="57">
        <v>0</v>
      </c>
      <c r="AV141" s="57">
        <v>0</v>
      </c>
    </row>
    <row r="142" spans="1:48">
      <c r="A142" s="56">
        <f t="shared" si="10"/>
        <v>2023</v>
      </c>
      <c r="B142" s="56">
        <f t="shared" si="11"/>
        <v>5</v>
      </c>
      <c r="C142" s="147" t="s">
        <v>810</v>
      </c>
      <c r="D142" s="146">
        <v>2.54</v>
      </c>
      <c r="E142" s="146">
        <v>2.0499999999999998</v>
      </c>
      <c r="K142" s="56">
        <f t="shared" si="6"/>
        <v>2023</v>
      </c>
      <c r="L142" s="56">
        <f t="shared" si="7"/>
        <v>5</v>
      </c>
      <c r="M142" t="s">
        <v>810</v>
      </c>
      <c r="N142" s="57">
        <v>0</v>
      </c>
      <c r="O142" s="57">
        <v>0</v>
      </c>
      <c r="P142" s="57">
        <v>0</v>
      </c>
      <c r="Q142" s="57">
        <v>0</v>
      </c>
      <c r="R142" s="57">
        <v>0</v>
      </c>
      <c r="S142" s="57">
        <v>0</v>
      </c>
      <c r="T142" s="57">
        <v>0</v>
      </c>
      <c r="U142" s="57">
        <v>0</v>
      </c>
      <c r="V142" s="57">
        <v>9328.3610000000008</v>
      </c>
      <c r="W142" s="57">
        <v>0</v>
      </c>
      <c r="X142" s="57">
        <v>0</v>
      </c>
      <c r="Y142" s="57">
        <v>0</v>
      </c>
      <c r="Z142" s="57">
        <v>0</v>
      </c>
      <c r="AA142" s="57">
        <v>0</v>
      </c>
      <c r="AB142" s="57">
        <v>0</v>
      </c>
      <c r="AC142" s="57"/>
      <c r="AE142" s="56">
        <f t="shared" si="8"/>
        <v>2023</v>
      </c>
      <c r="AF142" s="56">
        <f t="shared" si="9"/>
        <v>5</v>
      </c>
      <c r="AG142" s="57" t="s">
        <v>810</v>
      </c>
      <c r="AH142" s="57">
        <v>0</v>
      </c>
      <c r="AI142" s="57">
        <v>0</v>
      </c>
      <c r="AJ142" s="57">
        <v>0</v>
      </c>
      <c r="AK142" s="57">
        <v>0</v>
      </c>
      <c r="AL142" s="57">
        <v>0</v>
      </c>
      <c r="AM142" s="57">
        <v>0</v>
      </c>
      <c r="AN142" s="57">
        <v>0</v>
      </c>
      <c r="AO142" s="57">
        <v>0</v>
      </c>
      <c r="AP142" s="57">
        <v>0</v>
      </c>
      <c r="AQ142" s="57">
        <v>0</v>
      </c>
      <c r="AR142" s="57">
        <v>0</v>
      </c>
      <c r="AS142" s="57">
        <v>0</v>
      </c>
      <c r="AT142" s="57">
        <v>0</v>
      </c>
      <c r="AU142" s="57">
        <v>0</v>
      </c>
      <c r="AV142" s="57">
        <v>0</v>
      </c>
    </row>
    <row r="143" spans="1:48">
      <c r="A143" s="56">
        <f t="shared" si="10"/>
        <v>2023</v>
      </c>
      <c r="B143" s="56">
        <f t="shared" si="11"/>
        <v>5</v>
      </c>
      <c r="C143" s="147" t="s">
        <v>811</v>
      </c>
      <c r="D143" s="146">
        <v>2.56</v>
      </c>
      <c r="E143" s="146">
        <v>2.08</v>
      </c>
      <c r="K143" s="56">
        <f t="shared" si="6"/>
        <v>2023</v>
      </c>
      <c r="L143" s="56">
        <f t="shared" si="7"/>
        <v>5</v>
      </c>
      <c r="M143" t="s">
        <v>811</v>
      </c>
      <c r="N143" s="57">
        <v>0</v>
      </c>
      <c r="O143" s="57">
        <v>0</v>
      </c>
      <c r="P143" s="57">
        <v>0</v>
      </c>
      <c r="Q143" s="57">
        <v>0</v>
      </c>
      <c r="R143" s="57">
        <v>0</v>
      </c>
      <c r="S143" s="57">
        <v>0</v>
      </c>
      <c r="T143" s="57">
        <v>0</v>
      </c>
      <c r="U143" s="57">
        <v>0</v>
      </c>
      <c r="V143" s="57">
        <v>10336.58</v>
      </c>
      <c r="W143" s="57">
        <v>0</v>
      </c>
      <c r="X143" s="57">
        <v>0</v>
      </c>
      <c r="Y143" s="57">
        <v>0</v>
      </c>
      <c r="Z143" s="57">
        <v>0</v>
      </c>
      <c r="AA143" s="57">
        <v>0</v>
      </c>
      <c r="AB143" s="57">
        <v>0</v>
      </c>
      <c r="AC143" s="57"/>
      <c r="AE143" s="56">
        <f t="shared" si="8"/>
        <v>2023</v>
      </c>
      <c r="AF143" s="56">
        <f t="shared" si="9"/>
        <v>5</v>
      </c>
      <c r="AG143" s="57" t="s">
        <v>811</v>
      </c>
      <c r="AH143" s="57">
        <v>0</v>
      </c>
      <c r="AI143" s="57">
        <v>0</v>
      </c>
      <c r="AJ143" s="57">
        <v>0</v>
      </c>
      <c r="AK143" s="57">
        <v>0</v>
      </c>
      <c r="AL143" s="57">
        <v>0</v>
      </c>
      <c r="AM143" s="57">
        <v>0</v>
      </c>
      <c r="AN143" s="57">
        <v>0</v>
      </c>
      <c r="AO143" s="57">
        <v>0</v>
      </c>
      <c r="AP143" s="57">
        <v>0</v>
      </c>
      <c r="AQ143" s="57">
        <v>0</v>
      </c>
      <c r="AR143" s="57">
        <v>0</v>
      </c>
      <c r="AS143" s="57">
        <v>0</v>
      </c>
      <c r="AT143" s="57">
        <v>0</v>
      </c>
      <c r="AU143" s="57">
        <v>0</v>
      </c>
      <c r="AV143" s="57">
        <v>0</v>
      </c>
    </row>
    <row r="144" spans="1:48">
      <c r="A144" s="56">
        <f t="shared" si="10"/>
        <v>2023</v>
      </c>
      <c r="B144" s="56">
        <f t="shared" si="11"/>
        <v>5</v>
      </c>
      <c r="C144" s="147" t="s">
        <v>812</v>
      </c>
      <c r="D144" s="146">
        <v>2.57</v>
      </c>
      <c r="E144" s="146">
        <v>2.08</v>
      </c>
      <c r="K144" s="56">
        <f t="shared" si="6"/>
        <v>2023</v>
      </c>
      <c r="L144" s="56">
        <f t="shared" si="7"/>
        <v>5</v>
      </c>
      <c r="M144" t="s">
        <v>812</v>
      </c>
      <c r="N144" s="57">
        <v>0</v>
      </c>
      <c r="O144" s="57">
        <v>0</v>
      </c>
      <c r="P144" s="57">
        <v>0</v>
      </c>
      <c r="Q144" s="57">
        <v>0</v>
      </c>
      <c r="R144" s="57">
        <v>0</v>
      </c>
      <c r="S144" s="57">
        <v>28710.080000000002</v>
      </c>
      <c r="T144" s="57">
        <v>0</v>
      </c>
      <c r="U144" s="57">
        <v>0</v>
      </c>
      <c r="V144" s="57">
        <v>12531.61</v>
      </c>
      <c r="W144" s="57">
        <v>135.0753</v>
      </c>
      <c r="X144" s="57">
        <v>138.9513</v>
      </c>
      <c r="Y144" s="57">
        <v>260.02839999999998</v>
      </c>
      <c r="Z144" s="57">
        <v>253.11279999999999</v>
      </c>
      <c r="AA144" s="57">
        <v>122.9871</v>
      </c>
      <c r="AB144" s="57">
        <v>253.6705</v>
      </c>
      <c r="AC144" s="57"/>
      <c r="AE144" s="56">
        <f t="shared" si="8"/>
        <v>2023</v>
      </c>
      <c r="AF144" s="56">
        <f t="shared" si="9"/>
        <v>5</v>
      </c>
      <c r="AG144" s="57" t="s">
        <v>812</v>
      </c>
      <c r="AH144" s="57">
        <v>0</v>
      </c>
      <c r="AI144" s="57">
        <v>0</v>
      </c>
      <c r="AJ144" s="57">
        <v>0</v>
      </c>
      <c r="AK144" s="57">
        <v>0</v>
      </c>
      <c r="AL144" s="57">
        <v>0</v>
      </c>
      <c r="AM144" s="57">
        <v>1494.2</v>
      </c>
      <c r="AN144" s="57">
        <v>0</v>
      </c>
      <c r="AO144" s="57">
        <v>0</v>
      </c>
      <c r="AP144" s="57">
        <v>0</v>
      </c>
      <c r="AQ144" s="57">
        <v>0</v>
      </c>
      <c r="AR144" s="57">
        <v>0</v>
      </c>
      <c r="AS144" s="57">
        <v>0</v>
      </c>
      <c r="AT144" s="57">
        <v>0</v>
      </c>
      <c r="AU144" s="57">
        <v>0</v>
      </c>
      <c r="AV144" s="57">
        <v>0</v>
      </c>
    </row>
    <row r="145" spans="1:48">
      <c r="A145" s="56">
        <f t="shared" si="10"/>
        <v>2023</v>
      </c>
      <c r="B145" s="56">
        <f t="shared" si="11"/>
        <v>5</v>
      </c>
      <c r="C145" s="147" t="s">
        <v>813</v>
      </c>
      <c r="D145" s="146">
        <v>2.54</v>
      </c>
      <c r="E145" s="146">
        <v>2.06</v>
      </c>
      <c r="K145" s="56">
        <f t="shared" si="6"/>
        <v>2023</v>
      </c>
      <c r="L145" s="56">
        <f t="shared" si="7"/>
        <v>5</v>
      </c>
      <c r="M145" t="s">
        <v>813</v>
      </c>
      <c r="N145" s="57">
        <v>0</v>
      </c>
      <c r="O145" s="57">
        <v>0</v>
      </c>
      <c r="P145" s="57">
        <v>0</v>
      </c>
      <c r="Q145" s="57">
        <v>0</v>
      </c>
      <c r="R145" s="57">
        <v>0</v>
      </c>
      <c r="S145" s="57">
        <v>29488.39</v>
      </c>
      <c r="T145" s="57">
        <v>0</v>
      </c>
      <c r="U145" s="57">
        <v>0</v>
      </c>
      <c r="V145" s="57">
        <v>11729.1</v>
      </c>
      <c r="W145" s="57">
        <v>0</v>
      </c>
      <c r="X145" s="57">
        <v>0</v>
      </c>
      <c r="Y145" s="57">
        <v>0</v>
      </c>
      <c r="Z145" s="57">
        <v>0</v>
      </c>
      <c r="AA145" s="57">
        <v>0</v>
      </c>
      <c r="AB145" s="57">
        <v>0</v>
      </c>
      <c r="AC145" s="57"/>
      <c r="AE145" s="56">
        <f t="shared" si="8"/>
        <v>2023</v>
      </c>
      <c r="AF145" s="56">
        <f t="shared" si="9"/>
        <v>5</v>
      </c>
      <c r="AG145" s="57" t="s">
        <v>813</v>
      </c>
      <c r="AH145" s="57">
        <v>0</v>
      </c>
      <c r="AI145" s="57">
        <v>0</v>
      </c>
      <c r="AJ145" s="57">
        <v>0</v>
      </c>
      <c r="AK145" s="57">
        <v>0</v>
      </c>
      <c r="AL145" s="57">
        <v>0</v>
      </c>
      <c r="AM145" s="57">
        <v>0</v>
      </c>
      <c r="AN145" s="57">
        <v>0</v>
      </c>
      <c r="AO145" s="57">
        <v>0</v>
      </c>
      <c r="AP145" s="57">
        <v>0</v>
      </c>
      <c r="AQ145" s="57">
        <v>0</v>
      </c>
      <c r="AR145" s="57">
        <v>0</v>
      </c>
      <c r="AS145" s="57">
        <v>0</v>
      </c>
      <c r="AT145" s="57">
        <v>0</v>
      </c>
      <c r="AU145" s="57">
        <v>0</v>
      </c>
      <c r="AV145" s="57">
        <v>0</v>
      </c>
    </row>
    <row r="146" spans="1:48">
      <c r="A146" s="56">
        <f t="shared" si="10"/>
        <v>2023</v>
      </c>
      <c r="B146" s="56">
        <f t="shared" si="11"/>
        <v>5</v>
      </c>
      <c r="C146" s="147" t="s">
        <v>814</v>
      </c>
      <c r="D146" s="146">
        <v>2.54</v>
      </c>
      <c r="E146" s="146">
        <v>2.0499999999999998</v>
      </c>
      <c r="K146" s="56">
        <f t="shared" si="6"/>
        <v>2023</v>
      </c>
      <c r="L146" s="56">
        <f t="shared" si="7"/>
        <v>5</v>
      </c>
      <c r="M146" t="s">
        <v>814</v>
      </c>
      <c r="N146" s="57">
        <v>0</v>
      </c>
      <c r="O146" s="57">
        <v>0</v>
      </c>
      <c r="P146" s="57">
        <v>0</v>
      </c>
      <c r="Q146" s="57">
        <v>0</v>
      </c>
      <c r="R146" s="57">
        <v>0</v>
      </c>
      <c r="S146" s="57">
        <v>0</v>
      </c>
      <c r="T146" s="57">
        <v>0</v>
      </c>
      <c r="U146" s="57">
        <v>0</v>
      </c>
      <c r="V146" s="57">
        <v>9733.0040000000008</v>
      </c>
      <c r="W146" s="57">
        <v>0</v>
      </c>
      <c r="X146" s="57">
        <v>0</v>
      </c>
      <c r="Y146" s="57">
        <v>0</v>
      </c>
      <c r="Z146" s="57">
        <v>0</v>
      </c>
      <c r="AA146" s="57">
        <v>0</v>
      </c>
      <c r="AB146" s="57">
        <v>0</v>
      </c>
      <c r="AC146" s="57"/>
      <c r="AE146" s="56">
        <f t="shared" si="8"/>
        <v>2023</v>
      </c>
      <c r="AF146" s="56">
        <f t="shared" si="9"/>
        <v>5</v>
      </c>
      <c r="AG146" s="57" t="s">
        <v>814</v>
      </c>
      <c r="AH146" s="57">
        <v>0</v>
      </c>
      <c r="AI146" s="57">
        <v>0</v>
      </c>
      <c r="AJ146" s="57">
        <v>0</v>
      </c>
      <c r="AK146" s="57">
        <v>0</v>
      </c>
      <c r="AL146" s="57">
        <v>0</v>
      </c>
      <c r="AM146" s="57">
        <v>0</v>
      </c>
      <c r="AN146" s="57">
        <v>0</v>
      </c>
      <c r="AO146" s="57">
        <v>0</v>
      </c>
      <c r="AP146" s="57">
        <v>0</v>
      </c>
      <c r="AQ146" s="57">
        <v>0</v>
      </c>
      <c r="AR146" s="57">
        <v>0</v>
      </c>
      <c r="AS146" s="57">
        <v>0</v>
      </c>
      <c r="AT146" s="57">
        <v>0</v>
      </c>
      <c r="AU146" s="57">
        <v>0</v>
      </c>
      <c r="AV146" s="57">
        <v>0</v>
      </c>
    </row>
    <row r="147" spans="1:48">
      <c r="A147" s="56">
        <f t="shared" si="10"/>
        <v>2023</v>
      </c>
      <c r="B147" s="56">
        <f t="shared" si="11"/>
        <v>5</v>
      </c>
      <c r="C147" s="147" t="s">
        <v>815</v>
      </c>
      <c r="D147" s="146">
        <v>2.46</v>
      </c>
      <c r="E147" s="146">
        <v>1.99</v>
      </c>
      <c r="K147" s="56">
        <f t="shared" si="6"/>
        <v>2023</v>
      </c>
      <c r="L147" s="56">
        <f t="shared" si="7"/>
        <v>5</v>
      </c>
      <c r="M147" t="s">
        <v>815</v>
      </c>
      <c r="N147" s="57">
        <v>0</v>
      </c>
      <c r="O147" s="57">
        <v>0</v>
      </c>
      <c r="P147" s="57">
        <v>0</v>
      </c>
      <c r="Q147" s="57">
        <v>0</v>
      </c>
      <c r="R147" s="57">
        <v>0</v>
      </c>
      <c r="S147" s="57">
        <v>0</v>
      </c>
      <c r="T147" s="57">
        <v>0</v>
      </c>
      <c r="U147" s="57">
        <v>0</v>
      </c>
      <c r="V147" s="57">
        <v>8731.5640000000003</v>
      </c>
      <c r="W147" s="57">
        <v>0</v>
      </c>
      <c r="X147" s="57">
        <v>0</v>
      </c>
      <c r="Y147" s="57">
        <v>0</v>
      </c>
      <c r="Z147" s="57">
        <v>0</v>
      </c>
      <c r="AA147" s="57">
        <v>0</v>
      </c>
      <c r="AB147" s="57">
        <v>0</v>
      </c>
      <c r="AC147" s="57"/>
      <c r="AE147" s="56">
        <f t="shared" si="8"/>
        <v>2023</v>
      </c>
      <c r="AF147" s="56">
        <f t="shared" si="9"/>
        <v>5</v>
      </c>
      <c r="AG147" s="57" t="s">
        <v>815</v>
      </c>
      <c r="AH147" s="57">
        <v>0</v>
      </c>
      <c r="AI147" s="57">
        <v>0</v>
      </c>
      <c r="AJ147" s="57">
        <v>0</v>
      </c>
      <c r="AK147" s="57">
        <v>0</v>
      </c>
      <c r="AL147" s="57">
        <v>0</v>
      </c>
      <c r="AM147" s="57">
        <v>0</v>
      </c>
      <c r="AN147" s="57">
        <v>0</v>
      </c>
      <c r="AO147" s="57">
        <v>0</v>
      </c>
      <c r="AP147" s="57">
        <v>0</v>
      </c>
      <c r="AQ147" s="57">
        <v>0</v>
      </c>
      <c r="AR147" s="57">
        <v>0</v>
      </c>
      <c r="AS147" s="57">
        <v>0</v>
      </c>
      <c r="AT147" s="57">
        <v>0</v>
      </c>
      <c r="AU147" s="57">
        <v>0</v>
      </c>
      <c r="AV147" s="57">
        <v>0</v>
      </c>
    </row>
    <row r="148" spans="1:48">
      <c r="A148" s="56">
        <f t="shared" si="10"/>
        <v>2023</v>
      </c>
      <c r="B148" s="56">
        <f t="shared" si="11"/>
        <v>5</v>
      </c>
      <c r="C148" s="147" t="s">
        <v>816</v>
      </c>
      <c r="D148" s="146">
        <v>2.46</v>
      </c>
      <c r="E148" s="146">
        <v>1.99</v>
      </c>
      <c r="K148" s="56">
        <f t="shared" si="6"/>
        <v>2023</v>
      </c>
      <c r="L148" s="56">
        <f t="shared" si="7"/>
        <v>5</v>
      </c>
      <c r="M148" t="s">
        <v>816</v>
      </c>
      <c r="N148" s="57">
        <v>0</v>
      </c>
      <c r="O148" s="57">
        <v>0</v>
      </c>
      <c r="P148" s="57">
        <v>0</v>
      </c>
      <c r="Q148" s="57">
        <v>0</v>
      </c>
      <c r="R148" s="57">
        <v>0</v>
      </c>
      <c r="S148" s="57">
        <v>0</v>
      </c>
      <c r="T148" s="57">
        <v>0</v>
      </c>
      <c r="U148" s="57">
        <v>0</v>
      </c>
      <c r="V148" s="57">
        <v>8731.5640000000003</v>
      </c>
      <c r="W148" s="57">
        <v>0</v>
      </c>
      <c r="X148" s="57">
        <v>0</v>
      </c>
      <c r="Y148" s="57">
        <v>0</v>
      </c>
      <c r="Z148" s="57">
        <v>0</v>
      </c>
      <c r="AA148" s="57">
        <v>0</v>
      </c>
      <c r="AB148" s="57">
        <v>0</v>
      </c>
      <c r="AC148" s="57"/>
      <c r="AE148" s="56">
        <f t="shared" si="8"/>
        <v>2023</v>
      </c>
      <c r="AF148" s="56">
        <f t="shared" si="9"/>
        <v>5</v>
      </c>
      <c r="AG148" s="57" t="s">
        <v>816</v>
      </c>
      <c r="AH148" s="57">
        <v>0</v>
      </c>
      <c r="AI148" s="57">
        <v>0</v>
      </c>
      <c r="AJ148" s="57">
        <v>0</v>
      </c>
      <c r="AK148" s="57">
        <v>0</v>
      </c>
      <c r="AL148" s="57">
        <v>0</v>
      </c>
      <c r="AM148" s="57">
        <v>0</v>
      </c>
      <c r="AN148" s="57">
        <v>0</v>
      </c>
      <c r="AO148" s="57">
        <v>0</v>
      </c>
      <c r="AP148" s="57">
        <v>0</v>
      </c>
      <c r="AQ148" s="57">
        <v>0</v>
      </c>
      <c r="AR148" s="57">
        <v>0</v>
      </c>
      <c r="AS148" s="57">
        <v>0</v>
      </c>
      <c r="AT148" s="57">
        <v>0</v>
      </c>
      <c r="AU148" s="57">
        <v>0</v>
      </c>
      <c r="AV148" s="57">
        <v>0</v>
      </c>
    </row>
    <row r="149" spans="1:48">
      <c r="A149" s="56">
        <f t="shared" si="10"/>
        <v>2023</v>
      </c>
      <c r="B149" s="56">
        <f t="shared" si="11"/>
        <v>5</v>
      </c>
      <c r="C149" s="147" t="s">
        <v>817</v>
      </c>
      <c r="D149" s="146">
        <v>2.46</v>
      </c>
      <c r="E149" s="146">
        <v>1.99</v>
      </c>
      <c r="K149" s="56">
        <f t="shared" si="6"/>
        <v>2023</v>
      </c>
      <c r="L149" s="56">
        <f t="shared" si="7"/>
        <v>5</v>
      </c>
      <c r="M149" t="s">
        <v>817</v>
      </c>
      <c r="N149" s="57">
        <v>0</v>
      </c>
      <c r="O149" s="57">
        <v>0</v>
      </c>
      <c r="P149" s="57">
        <v>0</v>
      </c>
      <c r="Q149" s="57">
        <v>0</v>
      </c>
      <c r="R149" s="57">
        <v>0</v>
      </c>
      <c r="S149" s="57">
        <v>27588.15</v>
      </c>
      <c r="T149" s="57">
        <v>0</v>
      </c>
      <c r="U149" s="57">
        <v>0</v>
      </c>
      <c r="V149" s="57">
        <v>12737.32</v>
      </c>
      <c r="W149" s="57">
        <v>506.53250000000003</v>
      </c>
      <c r="X149" s="57">
        <v>451.59190000000001</v>
      </c>
      <c r="Y149" s="57">
        <v>487.5532</v>
      </c>
      <c r="Z149" s="57">
        <v>506.22579999999999</v>
      </c>
      <c r="AA149" s="57">
        <v>245.9743</v>
      </c>
      <c r="AB149" s="57">
        <v>507.34120000000001</v>
      </c>
      <c r="AC149" s="57"/>
      <c r="AE149" s="56">
        <f t="shared" si="8"/>
        <v>2023</v>
      </c>
      <c r="AF149" s="56">
        <f t="shared" si="9"/>
        <v>5</v>
      </c>
      <c r="AG149" s="57" t="s">
        <v>817</v>
      </c>
      <c r="AH149" s="57">
        <v>0</v>
      </c>
      <c r="AI149" s="57">
        <v>0</v>
      </c>
      <c r="AJ149" s="57">
        <v>0</v>
      </c>
      <c r="AK149" s="57">
        <v>0</v>
      </c>
      <c r="AL149" s="57">
        <v>0</v>
      </c>
      <c r="AM149" s="57">
        <v>1494.2</v>
      </c>
      <c r="AN149" s="57">
        <v>0</v>
      </c>
      <c r="AO149" s="57">
        <v>0</v>
      </c>
      <c r="AP149" s="57">
        <v>0</v>
      </c>
      <c r="AQ149" s="57">
        <v>0</v>
      </c>
      <c r="AR149" s="57">
        <v>0</v>
      </c>
      <c r="AS149" s="57">
        <v>0</v>
      </c>
      <c r="AT149" s="57">
        <v>0</v>
      </c>
      <c r="AU149" s="57">
        <v>0</v>
      </c>
      <c r="AV149" s="57">
        <v>0</v>
      </c>
    </row>
    <row r="150" spans="1:48">
      <c r="A150" s="56">
        <f t="shared" si="10"/>
        <v>2023</v>
      </c>
      <c r="B150" s="56">
        <f t="shared" si="11"/>
        <v>5</v>
      </c>
      <c r="C150" s="147" t="s">
        <v>818</v>
      </c>
      <c r="D150" s="146">
        <v>2.56</v>
      </c>
      <c r="E150" s="146">
        <v>2.08</v>
      </c>
      <c r="K150" s="56">
        <f t="shared" ref="K150:K213" si="12">VALUE(LEFT(M150,4))</f>
        <v>2023</v>
      </c>
      <c r="L150" s="56">
        <f t="shared" ref="L150:L213" si="13">VALUE(MID(M150,6,2))</f>
        <v>5</v>
      </c>
      <c r="M150" t="s">
        <v>818</v>
      </c>
      <c r="N150" s="57">
        <v>9078.94</v>
      </c>
      <c r="O150" s="57">
        <v>0</v>
      </c>
      <c r="P150" s="57">
        <v>0</v>
      </c>
      <c r="Q150" s="57">
        <v>0</v>
      </c>
      <c r="R150" s="57">
        <v>0</v>
      </c>
      <c r="S150" s="57">
        <v>35048</v>
      </c>
      <c r="T150" s="57">
        <v>498.90620000000001</v>
      </c>
      <c r="U150" s="57">
        <v>0</v>
      </c>
      <c r="V150" s="57">
        <v>12943.03</v>
      </c>
      <c r="W150" s="57">
        <v>506.53250000000003</v>
      </c>
      <c r="X150" s="57">
        <v>521.06759999999997</v>
      </c>
      <c r="Y150" s="57">
        <v>487.5532</v>
      </c>
      <c r="Z150" s="57">
        <v>474.58659999999998</v>
      </c>
      <c r="AA150" s="57">
        <v>368.96140000000003</v>
      </c>
      <c r="AB150" s="57">
        <v>475.63229999999999</v>
      </c>
      <c r="AC150" s="57"/>
      <c r="AE150" s="56">
        <f t="shared" ref="AE150:AE213" si="14">VALUE(LEFT(AG150,4))</f>
        <v>2023</v>
      </c>
      <c r="AF150" s="56">
        <f t="shared" ref="AF150:AF213" si="15">VALUE(MID(AG150,6,2))</f>
        <v>5</v>
      </c>
      <c r="AG150" s="57" t="s">
        <v>818</v>
      </c>
      <c r="AH150" s="57">
        <v>118.896</v>
      </c>
      <c r="AI150" s="57">
        <v>0</v>
      </c>
      <c r="AJ150" s="57">
        <v>0</v>
      </c>
      <c r="AK150" s="57">
        <v>0</v>
      </c>
      <c r="AL150" s="57">
        <v>0</v>
      </c>
      <c r="AM150" s="57">
        <v>0</v>
      </c>
      <c r="AN150" s="57">
        <v>0</v>
      </c>
      <c r="AO150" s="57">
        <v>0</v>
      </c>
      <c r="AP150" s="57">
        <v>0</v>
      </c>
      <c r="AQ150" s="57">
        <v>0</v>
      </c>
      <c r="AR150" s="57">
        <v>0</v>
      </c>
      <c r="AS150" s="57">
        <v>0</v>
      </c>
      <c r="AT150" s="57">
        <v>0</v>
      </c>
      <c r="AU150" s="57">
        <v>0</v>
      </c>
      <c r="AV150" s="57">
        <v>0</v>
      </c>
    </row>
    <row r="151" spans="1:48">
      <c r="A151" s="56">
        <f t="shared" ref="A151:A214" si="16">VALUE(LEFT(C151,4))</f>
        <v>2023</v>
      </c>
      <c r="B151" s="56">
        <f t="shared" ref="B151:B214" si="17">VALUE(MID(C151,6,2))</f>
        <v>5</v>
      </c>
      <c r="C151" s="147" t="s">
        <v>819</v>
      </c>
      <c r="D151" s="146">
        <v>2.61</v>
      </c>
      <c r="E151" s="146">
        <v>2.11</v>
      </c>
      <c r="K151" s="56">
        <f t="shared" si="12"/>
        <v>2023</v>
      </c>
      <c r="L151" s="56">
        <f t="shared" si="13"/>
        <v>5</v>
      </c>
      <c r="M151" t="s">
        <v>819</v>
      </c>
      <c r="N151" s="57">
        <v>10029.44</v>
      </c>
      <c r="O151" s="57">
        <v>1679.6130000000001</v>
      </c>
      <c r="P151" s="57">
        <v>0</v>
      </c>
      <c r="Q151" s="57">
        <v>0</v>
      </c>
      <c r="R151" s="57">
        <v>0</v>
      </c>
      <c r="S151" s="57">
        <v>35418.050000000003</v>
      </c>
      <c r="T151" s="57">
        <v>311.81630000000001</v>
      </c>
      <c r="U151" s="57">
        <v>0</v>
      </c>
      <c r="V151" s="57">
        <v>13560.16</v>
      </c>
      <c r="W151" s="57">
        <v>506.5324</v>
      </c>
      <c r="X151" s="57">
        <v>451.59179999999998</v>
      </c>
      <c r="Y151" s="57">
        <v>617.56719999999996</v>
      </c>
      <c r="Z151" s="57">
        <v>601.14290000000005</v>
      </c>
      <c r="AA151" s="57">
        <v>307.46780000000001</v>
      </c>
      <c r="AB151" s="57">
        <v>602.4674</v>
      </c>
      <c r="AC151" s="57"/>
      <c r="AE151" s="56">
        <f t="shared" si="14"/>
        <v>2023</v>
      </c>
      <c r="AF151" s="56">
        <f t="shared" si="15"/>
        <v>5</v>
      </c>
      <c r="AG151" s="57" t="s">
        <v>819</v>
      </c>
      <c r="AH151" s="57">
        <v>118.896</v>
      </c>
      <c r="AI151" s="57">
        <v>118.896</v>
      </c>
      <c r="AJ151" s="57">
        <v>0</v>
      </c>
      <c r="AK151" s="57">
        <v>0</v>
      </c>
      <c r="AL151" s="57">
        <v>0</v>
      </c>
      <c r="AM151" s="57">
        <v>0</v>
      </c>
      <c r="AN151" s="57">
        <v>0</v>
      </c>
      <c r="AO151" s="57">
        <v>0</v>
      </c>
      <c r="AP151" s="57">
        <v>0</v>
      </c>
      <c r="AQ151" s="57">
        <v>0</v>
      </c>
      <c r="AR151" s="57">
        <v>0</v>
      </c>
      <c r="AS151" s="57">
        <v>0</v>
      </c>
      <c r="AT151" s="57">
        <v>0</v>
      </c>
      <c r="AU151" s="57">
        <v>0</v>
      </c>
      <c r="AV151" s="57">
        <v>0</v>
      </c>
    </row>
    <row r="152" spans="1:48">
      <c r="A152" s="56">
        <f t="shared" si="16"/>
        <v>2023</v>
      </c>
      <c r="B152" s="56">
        <f t="shared" si="17"/>
        <v>5</v>
      </c>
      <c r="C152" s="147" t="s">
        <v>820</v>
      </c>
      <c r="D152" s="146">
        <v>2.6</v>
      </c>
      <c r="E152" s="146">
        <v>2.11</v>
      </c>
      <c r="K152" s="56">
        <f t="shared" si="12"/>
        <v>2023</v>
      </c>
      <c r="L152" s="56">
        <f t="shared" si="13"/>
        <v>5</v>
      </c>
      <c r="M152" t="s">
        <v>820</v>
      </c>
      <c r="N152" s="57">
        <v>7198.0320000000002</v>
      </c>
      <c r="O152" s="57">
        <v>839.8066</v>
      </c>
      <c r="P152" s="57">
        <v>0</v>
      </c>
      <c r="Q152" s="57">
        <v>0</v>
      </c>
      <c r="R152" s="57">
        <v>0</v>
      </c>
      <c r="S152" s="57">
        <v>35418.050000000003</v>
      </c>
      <c r="T152" s="57">
        <v>0</v>
      </c>
      <c r="U152" s="57">
        <v>0</v>
      </c>
      <c r="V152" s="57">
        <v>13354.45</v>
      </c>
      <c r="W152" s="57">
        <v>371.4572</v>
      </c>
      <c r="X152" s="57">
        <v>347.3784</v>
      </c>
      <c r="Y152" s="57">
        <v>455.0496</v>
      </c>
      <c r="Z152" s="57">
        <v>442.94740000000002</v>
      </c>
      <c r="AA152" s="57">
        <v>276.72109999999998</v>
      </c>
      <c r="AB152" s="57">
        <v>443.92340000000002</v>
      </c>
      <c r="AC152" s="57"/>
      <c r="AE152" s="56">
        <f t="shared" si="14"/>
        <v>2023</v>
      </c>
      <c r="AF152" s="56">
        <f t="shared" si="15"/>
        <v>5</v>
      </c>
      <c r="AG152" s="57" t="s">
        <v>820</v>
      </c>
      <c r="AH152" s="57">
        <v>118.896</v>
      </c>
      <c r="AI152" s="57">
        <v>118.896</v>
      </c>
      <c r="AJ152" s="57">
        <v>0</v>
      </c>
      <c r="AK152" s="57">
        <v>0</v>
      </c>
      <c r="AL152" s="57">
        <v>0</v>
      </c>
      <c r="AM152" s="57">
        <v>0</v>
      </c>
      <c r="AN152" s="57">
        <v>0</v>
      </c>
      <c r="AO152" s="57">
        <v>0</v>
      </c>
      <c r="AP152" s="57">
        <v>0</v>
      </c>
      <c r="AQ152" s="57">
        <v>0</v>
      </c>
      <c r="AR152" s="57">
        <v>0</v>
      </c>
      <c r="AS152" s="57">
        <v>0</v>
      </c>
      <c r="AT152" s="57">
        <v>0</v>
      </c>
      <c r="AU152" s="57">
        <v>0</v>
      </c>
      <c r="AV152" s="57">
        <v>0</v>
      </c>
    </row>
    <row r="153" spans="1:48">
      <c r="A153" s="56">
        <f t="shared" si="16"/>
        <v>2023</v>
      </c>
      <c r="B153" s="56">
        <f t="shared" si="17"/>
        <v>5</v>
      </c>
      <c r="C153" s="147" t="s">
        <v>821</v>
      </c>
      <c r="D153" s="146">
        <v>2.56</v>
      </c>
      <c r="E153" s="146">
        <v>2.08</v>
      </c>
      <c r="K153" s="56">
        <f t="shared" si="12"/>
        <v>2023</v>
      </c>
      <c r="L153" s="56">
        <f t="shared" si="13"/>
        <v>5</v>
      </c>
      <c r="M153" t="s">
        <v>821</v>
      </c>
      <c r="N153" s="57">
        <v>11141.85</v>
      </c>
      <c r="O153" s="57">
        <v>839.8066</v>
      </c>
      <c r="P153" s="57">
        <v>0</v>
      </c>
      <c r="Q153" s="57">
        <v>0</v>
      </c>
      <c r="R153" s="57">
        <v>0</v>
      </c>
      <c r="S153" s="57">
        <v>35418.050000000003</v>
      </c>
      <c r="T153" s="57">
        <v>0</v>
      </c>
      <c r="U153" s="57">
        <v>0</v>
      </c>
      <c r="V153" s="57">
        <v>13560.16</v>
      </c>
      <c r="W153" s="57">
        <v>472.7636</v>
      </c>
      <c r="X153" s="57">
        <v>451.59190000000001</v>
      </c>
      <c r="Y153" s="57">
        <v>455.0496</v>
      </c>
      <c r="Z153" s="57">
        <v>632.78189999999995</v>
      </c>
      <c r="AA153" s="57">
        <v>184.48070000000001</v>
      </c>
      <c r="AB153" s="57">
        <v>634.17610000000002</v>
      </c>
      <c r="AC153" s="57"/>
      <c r="AE153" s="56">
        <f t="shared" si="14"/>
        <v>2023</v>
      </c>
      <c r="AF153" s="56">
        <f t="shared" si="15"/>
        <v>5</v>
      </c>
      <c r="AG153" s="57" t="s">
        <v>821</v>
      </c>
      <c r="AH153" s="57">
        <v>118.896</v>
      </c>
      <c r="AI153" s="57">
        <v>118.896</v>
      </c>
      <c r="AJ153" s="57">
        <v>0</v>
      </c>
      <c r="AK153" s="57">
        <v>0</v>
      </c>
      <c r="AL153" s="57">
        <v>0</v>
      </c>
      <c r="AM153" s="57">
        <v>0</v>
      </c>
      <c r="AN153" s="57">
        <v>0</v>
      </c>
      <c r="AO153" s="57">
        <v>0</v>
      </c>
      <c r="AP153" s="57">
        <v>0</v>
      </c>
      <c r="AQ153" s="57">
        <v>0</v>
      </c>
      <c r="AR153" s="57">
        <v>0</v>
      </c>
      <c r="AS153" s="57">
        <v>0</v>
      </c>
      <c r="AT153" s="57">
        <v>0</v>
      </c>
      <c r="AU153" s="57">
        <v>0</v>
      </c>
      <c r="AV153" s="57">
        <v>0</v>
      </c>
    </row>
    <row r="154" spans="1:48">
      <c r="A154" s="56">
        <f t="shared" si="16"/>
        <v>2023</v>
      </c>
      <c r="B154" s="56">
        <f t="shared" si="17"/>
        <v>5</v>
      </c>
      <c r="C154" s="147" t="s">
        <v>822</v>
      </c>
      <c r="D154" s="146">
        <v>2.44</v>
      </c>
      <c r="E154" s="146">
        <v>1.97</v>
      </c>
      <c r="K154" s="56">
        <f t="shared" si="12"/>
        <v>2023</v>
      </c>
      <c r="L154" s="56">
        <f t="shared" si="13"/>
        <v>5</v>
      </c>
      <c r="M154" t="s">
        <v>822</v>
      </c>
      <c r="N154" s="57">
        <v>0</v>
      </c>
      <c r="O154" s="57">
        <v>0</v>
      </c>
      <c r="P154" s="57">
        <v>0</v>
      </c>
      <c r="Q154" s="57">
        <v>0</v>
      </c>
      <c r="R154" s="57">
        <v>0</v>
      </c>
      <c r="S154" s="57">
        <v>13354.75</v>
      </c>
      <c r="T154" s="57">
        <v>0</v>
      </c>
      <c r="U154" s="57">
        <v>0</v>
      </c>
      <c r="V154" s="57">
        <v>13560.16</v>
      </c>
      <c r="W154" s="57">
        <v>0</v>
      </c>
      <c r="X154" s="57">
        <v>0</v>
      </c>
      <c r="Y154" s="57">
        <v>195.02109999999999</v>
      </c>
      <c r="Z154" s="57">
        <v>221.4736</v>
      </c>
      <c r="AA154" s="57">
        <v>0</v>
      </c>
      <c r="AB154" s="57">
        <v>221.9616</v>
      </c>
      <c r="AC154" s="57"/>
      <c r="AE154" s="56">
        <f t="shared" si="14"/>
        <v>2023</v>
      </c>
      <c r="AF154" s="56">
        <f t="shared" si="15"/>
        <v>5</v>
      </c>
      <c r="AG154" s="57" t="s">
        <v>822</v>
      </c>
      <c r="AH154" s="57">
        <v>0</v>
      </c>
      <c r="AI154" s="57">
        <v>0</v>
      </c>
      <c r="AJ154" s="57">
        <v>0</v>
      </c>
      <c r="AK154" s="57">
        <v>0</v>
      </c>
      <c r="AL154" s="57">
        <v>0</v>
      </c>
      <c r="AM154" s="57">
        <v>0</v>
      </c>
      <c r="AN154" s="57">
        <v>0</v>
      </c>
      <c r="AO154" s="57">
        <v>0</v>
      </c>
      <c r="AP154" s="57">
        <v>0</v>
      </c>
      <c r="AQ154" s="57">
        <v>0</v>
      </c>
      <c r="AR154" s="57">
        <v>0</v>
      </c>
      <c r="AS154" s="57">
        <v>0</v>
      </c>
      <c r="AT154" s="57">
        <v>0</v>
      </c>
      <c r="AU154" s="57">
        <v>0</v>
      </c>
      <c r="AV154" s="57">
        <v>0</v>
      </c>
    </row>
    <row r="155" spans="1:48">
      <c r="A155" s="56">
        <f t="shared" si="16"/>
        <v>2023</v>
      </c>
      <c r="B155" s="56">
        <f t="shared" si="17"/>
        <v>5</v>
      </c>
      <c r="C155" s="147" t="s">
        <v>823</v>
      </c>
      <c r="D155" s="146">
        <v>2.44</v>
      </c>
      <c r="E155" s="146">
        <v>1.97</v>
      </c>
      <c r="K155" s="56">
        <f t="shared" si="12"/>
        <v>2023</v>
      </c>
      <c r="L155" s="56">
        <f t="shared" si="13"/>
        <v>5</v>
      </c>
      <c r="M155" t="s">
        <v>823</v>
      </c>
      <c r="N155" s="57">
        <v>11304.33</v>
      </c>
      <c r="O155" s="57">
        <v>0</v>
      </c>
      <c r="P155" s="57">
        <v>0</v>
      </c>
      <c r="Q155" s="57">
        <v>0</v>
      </c>
      <c r="R155" s="57">
        <v>0</v>
      </c>
      <c r="S155" s="57">
        <v>34679.01</v>
      </c>
      <c r="T155" s="57">
        <v>0</v>
      </c>
      <c r="U155" s="57">
        <v>0</v>
      </c>
      <c r="V155" s="57">
        <v>12558.72</v>
      </c>
      <c r="W155" s="57">
        <v>270.15039999999999</v>
      </c>
      <c r="X155" s="57">
        <v>277.90249999999997</v>
      </c>
      <c r="Y155" s="57">
        <v>292.5317</v>
      </c>
      <c r="Z155" s="57">
        <v>284.75170000000003</v>
      </c>
      <c r="AA155" s="57">
        <v>0</v>
      </c>
      <c r="AB155" s="57">
        <v>285.37920000000003</v>
      </c>
      <c r="AC155" s="57"/>
      <c r="AE155" s="56">
        <f t="shared" si="14"/>
        <v>2023</v>
      </c>
      <c r="AF155" s="56">
        <f t="shared" si="15"/>
        <v>5</v>
      </c>
      <c r="AG155" s="57" t="s">
        <v>823</v>
      </c>
      <c r="AH155" s="57">
        <v>118.896</v>
      </c>
      <c r="AI155" s="57">
        <v>0</v>
      </c>
      <c r="AJ155" s="57">
        <v>0</v>
      </c>
      <c r="AK155" s="57">
        <v>0</v>
      </c>
      <c r="AL155" s="57">
        <v>0</v>
      </c>
      <c r="AM155" s="57">
        <v>1494.2</v>
      </c>
      <c r="AN155" s="57">
        <v>0</v>
      </c>
      <c r="AO155" s="57">
        <v>0</v>
      </c>
      <c r="AP155" s="57">
        <v>0</v>
      </c>
      <c r="AQ155" s="57">
        <v>0</v>
      </c>
      <c r="AR155" s="57">
        <v>0</v>
      </c>
      <c r="AS155" s="57">
        <v>0</v>
      </c>
      <c r="AT155" s="57">
        <v>0</v>
      </c>
      <c r="AU155" s="57">
        <v>0</v>
      </c>
      <c r="AV155" s="57">
        <v>0</v>
      </c>
    </row>
    <row r="156" spans="1:48">
      <c r="A156" s="56">
        <f t="shared" si="16"/>
        <v>2023</v>
      </c>
      <c r="B156" s="56">
        <f t="shared" si="17"/>
        <v>5</v>
      </c>
      <c r="C156" s="147" t="s">
        <v>824</v>
      </c>
      <c r="D156" s="146">
        <v>2.44</v>
      </c>
      <c r="E156" s="146">
        <v>1.97</v>
      </c>
      <c r="K156" s="56">
        <f t="shared" si="12"/>
        <v>2023</v>
      </c>
      <c r="L156" s="56">
        <f t="shared" si="13"/>
        <v>5</v>
      </c>
      <c r="M156" t="s">
        <v>824</v>
      </c>
      <c r="N156" s="57">
        <v>4582.3190000000004</v>
      </c>
      <c r="O156" s="57">
        <v>0</v>
      </c>
      <c r="P156" s="57">
        <v>0</v>
      </c>
      <c r="Q156" s="57">
        <v>0</v>
      </c>
      <c r="R156" s="57">
        <v>0</v>
      </c>
      <c r="S156" s="57">
        <v>30244.799999999999</v>
      </c>
      <c r="T156" s="57">
        <v>0</v>
      </c>
      <c r="U156" s="57">
        <v>0</v>
      </c>
      <c r="V156" s="57">
        <v>9527.2939999999999</v>
      </c>
      <c r="W156" s="57">
        <v>0</v>
      </c>
      <c r="X156" s="57">
        <v>0</v>
      </c>
      <c r="Y156" s="57">
        <v>130.01410000000001</v>
      </c>
      <c r="Z156" s="57">
        <v>126.55629999999999</v>
      </c>
      <c r="AA156" s="57">
        <v>0</v>
      </c>
      <c r="AB156" s="57">
        <v>126.8352</v>
      </c>
      <c r="AC156" s="57"/>
      <c r="AE156" s="56">
        <f t="shared" si="14"/>
        <v>2023</v>
      </c>
      <c r="AF156" s="56">
        <f t="shared" si="15"/>
        <v>5</v>
      </c>
      <c r="AG156" s="57" t="s">
        <v>824</v>
      </c>
      <c r="AH156" s="57">
        <v>0</v>
      </c>
      <c r="AI156" s="57">
        <v>0</v>
      </c>
      <c r="AJ156" s="57">
        <v>0</v>
      </c>
      <c r="AK156" s="57">
        <v>0</v>
      </c>
      <c r="AL156" s="57">
        <v>0</v>
      </c>
      <c r="AM156" s="57">
        <v>0</v>
      </c>
      <c r="AN156" s="57">
        <v>0</v>
      </c>
      <c r="AO156" s="57">
        <v>0</v>
      </c>
      <c r="AP156" s="57">
        <v>0</v>
      </c>
      <c r="AQ156" s="57">
        <v>0</v>
      </c>
      <c r="AR156" s="57">
        <v>0</v>
      </c>
      <c r="AS156" s="57">
        <v>0</v>
      </c>
      <c r="AT156" s="57">
        <v>0</v>
      </c>
      <c r="AU156" s="57">
        <v>0</v>
      </c>
      <c r="AV156" s="57">
        <v>0</v>
      </c>
    </row>
    <row r="157" spans="1:48">
      <c r="A157" s="56">
        <f t="shared" si="16"/>
        <v>2023</v>
      </c>
      <c r="B157" s="56">
        <f t="shared" si="17"/>
        <v>5</v>
      </c>
      <c r="C157" s="147" t="s">
        <v>825</v>
      </c>
      <c r="D157" s="146">
        <v>2.6</v>
      </c>
      <c r="E157" s="146">
        <v>2.1</v>
      </c>
      <c r="K157" s="56">
        <f t="shared" si="12"/>
        <v>2023</v>
      </c>
      <c r="L157" s="56">
        <f t="shared" si="13"/>
        <v>5</v>
      </c>
      <c r="M157" t="s">
        <v>825</v>
      </c>
      <c r="N157" s="57">
        <v>0</v>
      </c>
      <c r="O157" s="57">
        <v>0</v>
      </c>
      <c r="P157" s="57">
        <v>0</v>
      </c>
      <c r="Q157" s="57">
        <v>0</v>
      </c>
      <c r="R157" s="57">
        <v>0</v>
      </c>
      <c r="S157" s="57">
        <v>32828.79</v>
      </c>
      <c r="T157" s="57">
        <v>0</v>
      </c>
      <c r="U157" s="57">
        <v>0</v>
      </c>
      <c r="V157" s="57">
        <v>12126.97</v>
      </c>
      <c r="W157" s="57">
        <v>168.84399999999999</v>
      </c>
      <c r="X157" s="57">
        <v>173.68899999999999</v>
      </c>
      <c r="Y157" s="57">
        <v>195.02109999999999</v>
      </c>
      <c r="Z157" s="57">
        <v>189.83449999999999</v>
      </c>
      <c r="AA157" s="57">
        <v>0</v>
      </c>
      <c r="AB157" s="57">
        <v>190.25280000000001</v>
      </c>
      <c r="AC157" s="57"/>
      <c r="AE157" s="56">
        <f t="shared" si="14"/>
        <v>2023</v>
      </c>
      <c r="AF157" s="56">
        <f t="shared" si="15"/>
        <v>5</v>
      </c>
      <c r="AG157" s="57" t="s">
        <v>825</v>
      </c>
      <c r="AH157" s="57">
        <v>0</v>
      </c>
      <c r="AI157" s="57">
        <v>0</v>
      </c>
      <c r="AJ157" s="57">
        <v>0</v>
      </c>
      <c r="AK157" s="57">
        <v>0</v>
      </c>
      <c r="AL157" s="57">
        <v>0</v>
      </c>
      <c r="AM157" s="57">
        <v>0</v>
      </c>
      <c r="AN157" s="57">
        <v>0</v>
      </c>
      <c r="AO157" s="57">
        <v>0</v>
      </c>
      <c r="AP157" s="57">
        <v>0</v>
      </c>
      <c r="AQ157" s="57">
        <v>0</v>
      </c>
      <c r="AR157" s="57">
        <v>0</v>
      </c>
      <c r="AS157" s="57">
        <v>0</v>
      </c>
      <c r="AT157" s="57">
        <v>0</v>
      </c>
      <c r="AU157" s="57">
        <v>0</v>
      </c>
      <c r="AV157" s="57">
        <v>0</v>
      </c>
    </row>
    <row r="158" spans="1:48">
      <c r="A158" s="56">
        <f t="shared" si="16"/>
        <v>2023</v>
      </c>
      <c r="B158" s="56">
        <f t="shared" si="17"/>
        <v>5</v>
      </c>
      <c r="C158" s="147" t="s">
        <v>826</v>
      </c>
      <c r="D158" s="146">
        <v>2.61</v>
      </c>
      <c r="E158" s="146">
        <v>2.11</v>
      </c>
      <c r="K158" s="56">
        <f t="shared" si="12"/>
        <v>2023</v>
      </c>
      <c r="L158" s="56">
        <f t="shared" si="13"/>
        <v>5</v>
      </c>
      <c r="M158" t="s">
        <v>826</v>
      </c>
      <c r="N158" s="57">
        <v>2496.2260000000001</v>
      </c>
      <c r="O158" s="57">
        <v>0</v>
      </c>
      <c r="P158" s="57">
        <v>0</v>
      </c>
      <c r="Q158" s="57">
        <v>0</v>
      </c>
      <c r="R158" s="57">
        <v>0</v>
      </c>
      <c r="S158" s="57">
        <v>34307.919999999998</v>
      </c>
      <c r="T158" s="57">
        <v>0</v>
      </c>
      <c r="U158" s="57">
        <v>0</v>
      </c>
      <c r="V158" s="57">
        <v>12737.32</v>
      </c>
      <c r="W158" s="57">
        <v>202.6129</v>
      </c>
      <c r="X158" s="57">
        <v>173.6891</v>
      </c>
      <c r="Y158" s="57">
        <v>195.02109999999999</v>
      </c>
      <c r="Z158" s="57">
        <v>189.83449999999999</v>
      </c>
      <c r="AA158" s="57">
        <v>122.98699999999999</v>
      </c>
      <c r="AB158" s="57">
        <v>190.25280000000001</v>
      </c>
      <c r="AC158" s="57"/>
      <c r="AE158" s="56">
        <f t="shared" si="14"/>
        <v>2023</v>
      </c>
      <c r="AF158" s="56">
        <f t="shared" si="15"/>
        <v>5</v>
      </c>
      <c r="AG158" s="57" t="s">
        <v>826</v>
      </c>
      <c r="AH158" s="57">
        <v>118.896</v>
      </c>
      <c r="AI158" s="57">
        <v>0</v>
      </c>
      <c r="AJ158" s="57">
        <v>0</v>
      </c>
      <c r="AK158" s="57">
        <v>0</v>
      </c>
      <c r="AL158" s="57">
        <v>0</v>
      </c>
      <c r="AM158" s="57">
        <v>0</v>
      </c>
      <c r="AN158" s="57">
        <v>0</v>
      </c>
      <c r="AO158" s="57">
        <v>0</v>
      </c>
      <c r="AP158" s="57">
        <v>0</v>
      </c>
      <c r="AQ158" s="57">
        <v>0</v>
      </c>
      <c r="AR158" s="57">
        <v>0</v>
      </c>
      <c r="AS158" s="57">
        <v>0</v>
      </c>
      <c r="AT158" s="57">
        <v>0</v>
      </c>
      <c r="AU158" s="57">
        <v>0</v>
      </c>
      <c r="AV158" s="57">
        <v>0</v>
      </c>
    </row>
    <row r="159" spans="1:48">
      <c r="A159" s="56">
        <f t="shared" si="16"/>
        <v>2023</v>
      </c>
      <c r="B159" s="56">
        <f t="shared" si="17"/>
        <v>5</v>
      </c>
      <c r="C159" s="147" t="s">
        <v>827</v>
      </c>
      <c r="D159" s="146">
        <v>2.5299999999999998</v>
      </c>
      <c r="E159" s="146">
        <v>2.0499999999999998</v>
      </c>
      <c r="K159" s="56">
        <f t="shared" si="12"/>
        <v>2023</v>
      </c>
      <c r="L159" s="56">
        <f t="shared" si="13"/>
        <v>5</v>
      </c>
      <c r="M159" t="s">
        <v>827</v>
      </c>
      <c r="N159" s="57">
        <v>0</v>
      </c>
      <c r="O159" s="57">
        <v>0</v>
      </c>
      <c r="P159" s="57">
        <v>0</v>
      </c>
      <c r="Q159" s="57">
        <v>0</v>
      </c>
      <c r="R159" s="57">
        <v>0</v>
      </c>
      <c r="S159" s="57">
        <v>34677.96</v>
      </c>
      <c r="T159" s="57">
        <v>0</v>
      </c>
      <c r="U159" s="57">
        <v>0</v>
      </c>
      <c r="V159" s="57">
        <v>12943.03</v>
      </c>
      <c r="W159" s="57">
        <v>135.0752</v>
      </c>
      <c r="X159" s="57">
        <v>138.9512</v>
      </c>
      <c r="Y159" s="57">
        <v>130.01410000000001</v>
      </c>
      <c r="Z159" s="57">
        <v>158.19540000000001</v>
      </c>
      <c r="AA159" s="57">
        <v>0</v>
      </c>
      <c r="AB159" s="57">
        <v>158.54400000000001</v>
      </c>
      <c r="AC159" s="57"/>
      <c r="AE159" s="56">
        <f t="shared" si="14"/>
        <v>2023</v>
      </c>
      <c r="AF159" s="56">
        <f t="shared" si="15"/>
        <v>5</v>
      </c>
      <c r="AG159" s="57" t="s">
        <v>827</v>
      </c>
      <c r="AH159" s="57">
        <v>0</v>
      </c>
      <c r="AI159" s="57">
        <v>0</v>
      </c>
      <c r="AJ159" s="57">
        <v>0</v>
      </c>
      <c r="AK159" s="57">
        <v>0</v>
      </c>
      <c r="AL159" s="57">
        <v>0</v>
      </c>
      <c r="AM159" s="57">
        <v>0</v>
      </c>
      <c r="AN159" s="57">
        <v>0</v>
      </c>
      <c r="AO159" s="57">
        <v>0</v>
      </c>
      <c r="AP159" s="57">
        <v>0</v>
      </c>
      <c r="AQ159" s="57">
        <v>0</v>
      </c>
      <c r="AR159" s="57">
        <v>0</v>
      </c>
      <c r="AS159" s="57">
        <v>0</v>
      </c>
      <c r="AT159" s="57">
        <v>0</v>
      </c>
      <c r="AU159" s="57">
        <v>0</v>
      </c>
      <c r="AV159" s="57">
        <v>0</v>
      </c>
    </row>
    <row r="160" spans="1:48">
      <c r="A160" s="56">
        <f t="shared" si="16"/>
        <v>2023</v>
      </c>
      <c r="B160" s="56">
        <f t="shared" si="17"/>
        <v>5</v>
      </c>
      <c r="C160" s="147" t="s">
        <v>828</v>
      </c>
      <c r="D160" s="146">
        <v>2.4500000000000002</v>
      </c>
      <c r="E160" s="146">
        <v>1.98</v>
      </c>
      <c r="K160" s="56">
        <f t="shared" si="12"/>
        <v>2023</v>
      </c>
      <c r="L160" s="56">
        <f t="shared" si="13"/>
        <v>5</v>
      </c>
      <c r="M160" t="s">
        <v>828</v>
      </c>
      <c r="N160" s="57">
        <v>2496.2260000000001</v>
      </c>
      <c r="O160" s="57">
        <v>0</v>
      </c>
      <c r="P160" s="57">
        <v>0</v>
      </c>
      <c r="Q160" s="57">
        <v>0</v>
      </c>
      <c r="R160" s="57">
        <v>0</v>
      </c>
      <c r="S160" s="57">
        <v>33926.07</v>
      </c>
      <c r="T160" s="57">
        <v>0</v>
      </c>
      <c r="U160" s="57">
        <v>0</v>
      </c>
      <c r="V160" s="57">
        <v>12943.03</v>
      </c>
      <c r="W160" s="57">
        <v>236.38159999999999</v>
      </c>
      <c r="X160" s="57">
        <v>208.42679999999999</v>
      </c>
      <c r="Y160" s="57">
        <v>227.52459999999999</v>
      </c>
      <c r="Z160" s="57">
        <v>253.11269999999999</v>
      </c>
      <c r="AA160" s="57">
        <v>122.98699999999999</v>
      </c>
      <c r="AB160" s="57">
        <v>253.6703</v>
      </c>
      <c r="AC160" s="57"/>
      <c r="AE160" s="56">
        <f t="shared" si="14"/>
        <v>2023</v>
      </c>
      <c r="AF160" s="56">
        <f t="shared" si="15"/>
        <v>5</v>
      </c>
      <c r="AG160" s="57" t="s">
        <v>828</v>
      </c>
      <c r="AH160" s="57">
        <v>118.896</v>
      </c>
      <c r="AI160" s="57">
        <v>0</v>
      </c>
      <c r="AJ160" s="57">
        <v>0</v>
      </c>
      <c r="AK160" s="57">
        <v>0</v>
      </c>
      <c r="AL160" s="57">
        <v>0</v>
      </c>
      <c r="AM160" s="57">
        <v>0</v>
      </c>
      <c r="AN160" s="57">
        <v>0</v>
      </c>
      <c r="AO160" s="57">
        <v>0</v>
      </c>
      <c r="AP160" s="57">
        <v>0</v>
      </c>
      <c r="AQ160" s="57">
        <v>0</v>
      </c>
      <c r="AR160" s="57">
        <v>0</v>
      </c>
      <c r="AS160" s="57">
        <v>0</v>
      </c>
      <c r="AT160" s="57">
        <v>0</v>
      </c>
      <c r="AU160" s="57">
        <v>0</v>
      </c>
      <c r="AV160" s="57">
        <v>0</v>
      </c>
    </row>
    <row r="161" spans="1:48">
      <c r="A161" s="56">
        <f t="shared" si="16"/>
        <v>2023</v>
      </c>
      <c r="B161" s="56">
        <f t="shared" si="17"/>
        <v>5</v>
      </c>
      <c r="C161" s="147" t="s">
        <v>829</v>
      </c>
      <c r="D161" s="146">
        <v>2.39</v>
      </c>
      <c r="E161" s="146">
        <v>1.94</v>
      </c>
      <c r="K161" s="56">
        <f t="shared" si="12"/>
        <v>2023</v>
      </c>
      <c r="L161" s="56">
        <f t="shared" si="13"/>
        <v>5</v>
      </c>
      <c r="M161" t="s">
        <v>829</v>
      </c>
      <c r="N161" s="57">
        <v>1319.421</v>
      </c>
      <c r="O161" s="57">
        <v>0</v>
      </c>
      <c r="P161" s="57">
        <v>0</v>
      </c>
      <c r="Q161" s="57">
        <v>0</v>
      </c>
      <c r="R161" s="57">
        <v>0</v>
      </c>
      <c r="S161" s="57">
        <v>12888.45</v>
      </c>
      <c r="T161" s="57">
        <v>0</v>
      </c>
      <c r="U161" s="57">
        <v>0</v>
      </c>
      <c r="V161" s="57">
        <v>13354.45</v>
      </c>
      <c r="W161" s="57">
        <v>101.3064</v>
      </c>
      <c r="X161" s="57">
        <v>104.2135</v>
      </c>
      <c r="Y161" s="57">
        <v>97.510589999999993</v>
      </c>
      <c r="Z161" s="57">
        <v>126.5564</v>
      </c>
      <c r="AA161" s="57">
        <v>0</v>
      </c>
      <c r="AB161" s="57">
        <v>126.8352</v>
      </c>
      <c r="AC161" s="57"/>
      <c r="AE161" s="56">
        <f t="shared" si="14"/>
        <v>2023</v>
      </c>
      <c r="AF161" s="56">
        <f t="shared" si="15"/>
        <v>5</v>
      </c>
      <c r="AG161" s="57" t="s">
        <v>829</v>
      </c>
      <c r="AH161" s="57">
        <v>122.592</v>
      </c>
      <c r="AI161" s="57">
        <v>0</v>
      </c>
      <c r="AJ161" s="57">
        <v>0</v>
      </c>
      <c r="AK161" s="57">
        <v>0</v>
      </c>
      <c r="AL161" s="57">
        <v>0</v>
      </c>
      <c r="AM161" s="57">
        <v>1463.2</v>
      </c>
      <c r="AN161" s="57">
        <v>0</v>
      </c>
      <c r="AO161" s="57">
        <v>0</v>
      </c>
      <c r="AP161" s="57">
        <v>0</v>
      </c>
      <c r="AQ161" s="57">
        <v>0</v>
      </c>
      <c r="AR161" s="57">
        <v>0</v>
      </c>
      <c r="AS161" s="57">
        <v>0</v>
      </c>
      <c r="AT161" s="57">
        <v>0</v>
      </c>
      <c r="AU161" s="57">
        <v>0</v>
      </c>
      <c r="AV161" s="57">
        <v>0</v>
      </c>
    </row>
    <row r="162" spans="1:48">
      <c r="A162" s="56">
        <f t="shared" si="16"/>
        <v>2023</v>
      </c>
      <c r="B162" s="56">
        <f t="shared" si="17"/>
        <v>5</v>
      </c>
      <c r="C162" s="147" t="s">
        <v>830</v>
      </c>
      <c r="D162" s="146">
        <v>2.39</v>
      </c>
      <c r="E162" s="146">
        <v>1.94</v>
      </c>
      <c r="K162" s="56">
        <f t="shared" si="12"/>
        <v>2023</v>
      </c>
      <c r="L162" s="56">
        <f t="shared" si="13"/>
        <v>5</v>
      </c>
      <c r="M162" t="s">
        <v>830</v>
      </c>
      <c r="N162" s="57">
        <v>3298.5520000000001</v>
      </c>
      <c r="O162" s="57">
        <v>0</v>
      </c>
      <c r="P162" s="57">
        <v>0</v>
      </c>
      <c r="Q162" s="57">
        <v>0</v>
      </c>
      <c r="R162" s="57">
        <v>0</v>
      </c>
      <c r="S162" s="57">
        <v>13693.52</v>
      </c>
      <c r="T162" s="57">
        <v>0</v>
      </c>
      <c r="U162" s="57">
        <v>0</v>
      </c>
      <c r="V162" s="57">
        <v>8731.5640000000003</v>
      </c>
      <c r="W162" s="57">
        <v>168.84399999999999</v>
      </c>
      <c r="X162" s="57">
        <v>173.68899999999999</v>
      </c>
      <c r="Y162" s="57">
        <v>162.51759999999999</v>
      </c>
      <c r="Z162" s="57">
        <v>189.83449999999999</v>
      </c>
      <c r="AA162" s="57">
        <v>0</v>
      </c>
      <c r="AB162" s="57">
        <v>190.25280000000001</v>
      </c>
      <c r="AC162" s="57"/>
      <c r="AE162" s="56">
        <f t="shared" si="14"/>
        <v>2023</v>
      </c>
      <c r="AF162" s="56">
        <f t="shared" si="15"/>
        <v>5</v>
      </c>
      <c r="AG162" s="57" t="s">
        <v>830</v>
      </c>
      <c r="AH162" s="57">
        <v>0</v>
      </c>
      <c r="AI162" s="57">
        <v>0</v>
      </c>
      <c r="AJ162" s="57">
        <v>0</v>
      </c>
      <c r="AK162" s="57">
        <v>0</v>
      </c>
      <c r="AL162" s="57">
        <v>0</v>
      </c>
      <c r="AM162" s="57">
        <v>0</v>
      </c>
      <c r="AN162" s="57">
        <v>0</v>
      </c>
      <c r="AO162" s="57">
        <v>0</v>
      </c>
      <c r="AP162" s="57">
        <v>0</v>
      </c>
      <c r="AQ162" s="57">
        <v>0</v>
      </c>
      <c r="AR162" s="57">
        <v>0</v>
      </c>
      <c r="AS162" s="57">
        <v>0</v>
      </c>
      <c r="AT162" s="57">
        <v>0</v>
      </c>
      <c r="AU162" s="57">
        <v>0</v>
      </c>
      <c r="AV162" s="57">
        <v>0</v>
      </c>
    </row>
    <row r="163" spans="1:48">
      <c r="A163" s="56">
        <f t="shared" si="16"/>
        <v>2023</v>
      </c>
      <c r="B163" s="56">
        <f t="shared" si="17"/>
        <v>5</v>
      </c>
      <c r="C163" s="147" t="s">
        <v>831</v>
      </c>
      <c r="D163" s="146">
        <v>2.39</v>
      </c>
      <c r="E163" s="146">
        <v>1.94</v>
      </c>
      <c r="K163" s="56">
        <f t="shared" si="12"/>
        <v>2023</v>
      </c>
      <c r="L163" s="56">
        <f t="shared" si="13"/>
        <v>5</v>
      </c>
      <c r="M163" t="s">
        <v>831</v>
      </c>
      <c r="N163" s="57">
        <v>0</v>
      </c>
      <c r="O163" s="57">
        <v>0</v>
      </c>
      <c r="P163" s="57">
        <v>0</v>
      </c>
      <c r="Q163" s="57">
        <v>0</v>
      </c>
      <c r="R163" s="57">
        <v>0</v>
      </c>
      <c r="S163" s="57">
        <v>0</v>
      </c>
      <c r="T163" s="57">
        <v>0</v>
      </c>
      <c r="U163" s="57">
        <v>0</v>
      </c>
      <c r="V163" s="57">
        <v>10919.82</v>
      </c>
      <c r="W163" s="57">
        <v>0</v>
      </c>
      <c r="X163" s="57">
        <v>0</v>
      </c>
      <c r="Y163" s="57">
        <v>0</v>
      </c>
      <c r="Z163" s="57">
        <v>0</v>
      </c>
      <c r="AA163" s="57">
        <v>0</v>
      </c>
      <c r="AB163" s="57">
        <v>0</v>
      </c>
      <c r="AC163" s="57"/>
      <c r="AE163" s="56">
        <f t="shared" si="14"/>
        <v>2023</v>
      </c>
      <c r="AF163" s="56">
        <f t="shared" si="15"/>
        <v>5</v>
      </c>
      <c r="AG163" s="57" t="s">
        <v>831</v>
      </c>
      <c r="AH163" s="57">
        <v>0</v>
      </c>
      <c r="AI163" s="57">
        <v>0</v>
      </c>
      <c r="AJ163" s="57">
        <v>0</v>
      </c>
      <c r="AK163" s="57">
        <v>0</v>
      </c>
      <c r="AL163" s="57">
        <v>0</v>
      </c>
      <c r="AM163" s="57">
        <v>0</v>
      </c>
      <c r="AN163" s="57">
        <v>0</v>
      </c>
      <c r="AO163" s="57">
        <v>0</v>
      </c>
      <c r="AP163" s="57">
        <v>0</v>
      </c>
      <c r="AQ163" s="57">
        <v>0</v>
      </c>
      <c r="AR163" s="57">
        <v>0</v>
      </c>
      <c r="AS163" s="57">
        <v>0</v>
      </c>
      <c r="AT163" s="57">
        <v>0</v>
      </c>
      <c r="AU163" s="57">
        <v>0</v>
      </c>
      <c r="AV163" s="57">
        <v>0</v>
      </c>
    </row>
    <row r="164" spans="1:48">
      <c r="A164" s="56">
        <f t="shared" si="16"/>
        <v>2023</v>
      </c>
      <c r="B164" s="56">
        <f t="shared" si="17"/>
        <v>5</v>
      </c>
      <c r="C164" s="147" t="s">
        <v>832</v>
      </c>
      <c r="D164" s="146">
        <v>2.5299999999999998</v>
      </c>
      <c r="E164" s="146">
        <v>2.0499999999999998</v>
      </c>
      <c r="K164" s="56">
        <f t="shared" si="12"/>
        <v>2023</v>
      </c>
      <c r="L164" s="56">
        <f t="shared" si="13"/>
        <v>5</v>
      </c>
      <c r="M164" t="s">
        <v>832</v>
      </c>
      <c r="N164" s="57">
        <v>0</v>
      </c>
      <c r="O164" s="57">
        <v>0</v>
      </c>
      <c r="P164" s="57">
        <v>0</v>
      </c>
      <c r="Q164" s="57">
        <v>0</v>
      </c>
      <c r="R164" s="57">
        <v>0</v>
      </c>
      <c r="S164" s="57">
        <v>28340.03</v>
      </c>
      <c r="T164" s="57">
        <v>0</v>
      </c>
      <c r="U164" s="57">
        <v>0</v>
      </c>
      <c r="V164" s="57">
        <v>12325.9</v>
      </c>
      <c r="W164" s="57">
        <v>202.61279999999999</v>
      </c>
      <c r="X164" s="57">
        <v>173.68899999999999</v>
      </c>
      <c r="Y164" s="57">
        <v>227.52459999999999</v>
      </c>
      <c r="Z164" s="57">
        <v>253.11269999999999</v>
      </c>
      <c r="AA164" s="57">
        <v>0</v>
      </c>
      <c r="AB164" s="57">
        <v>253.6703</v>
      </c>
      <c r="AC164" s="57"/>
      <c r="AE164" s="56">
        <f t="shared" si="14"/>
        <v>2023</v>
      </c>
      <c r="AF164" s="56">
        <f t="shared" si="15"/>
        <v>5</v>
      </c>
      <c r="AG164" s="57" t="s">
        <v>832</v>
      </c>
      <c r="AH164" s="57">
        <v>0</v>
      </c>
      <c r="AI164" s="57">
        <v>0</v>
      </c>
      <c r="AJ164" s="57">
        <v>0</v>
      </c>
      <c r="AK164" s="57">
        <v>0</v>
      </c>
      <c r="AL164" s="57">
        <v>0</v>
      </c>
      <c r="AM164" s="57">
        <v>1494.2</v>
      </c>
      <c r="AN164" s="57">
        <v>0</v>
      </c>
      <c r="AO164" s="57">
        <v>0</v>
      </c>
      <c r="AP164" s="57">
        <v>0</v>
      </c>
      <c r="AQ164" s="57">
        <v>0</v>
      </c>
      <c r="AR164" s="57">
        <v>0</v>
      </c>
      <c r="AS164" s="57">
        <v>0</v>
      </c>
      <c r="AT164" s="57">
        <v>0</v>
      </c>
      <c r="AU164" s="57">
        <v>0</v>
      </c>
      <c r="AV164" s="57">
        <v>0</v>
      </c>
    </row>
    <row r="165" spans="1:48">
      <c r="A165" s="56">
        <f t="shared" si="16"/>
        <v>2023</v>
      </c>
      <c r="B165" s="56">
        <f t="shared" si="17"/>
        <v>5</v>
      </c>
      <c r="C165" s="147" t="s">
        <v>833</v>
      </c>
      <c r="D165" s="146">
        <v>2.52</v>
      </c>
      <c r="E165" s="146">
        <v>2.04</v>
      </c>
      <c r="K165" s="56">
        <f t="shared" si="12"/>
        <v>2023</v>
      </c>
      <c r="L165" s="56">
        <f t="shared" si="13"/>
        <v>5</v>
      </c>
      <c r="M165" t="s">
        <v>833</v>
      </c>
      <c r="N165" s="57">
        <v>3143.4609999999998</v>
      </c>
      <c r="O165" s="57">
        <v>839.8066</v>
      </c>
      <c r="P165" s="57">
        <v>0</v>
      </c>
      <c r="Q165" s="57">
        <v>0</v>
      </c>
      <c r="R165" s="57">
        <v>0</v>
      </c>
      <c r="S165" s="57">
        <v>21087.66</v>
      </c>
      <c r="T165" s="57">
        <v>0</v>
      </c>
      <c r="U165" s="57">
        <v>0</v>
      </c>
      <c r="V165" s="57">
        <v>11928.04</v>
      </c>
      <c r="W165" s="57">
        <v>202.613</v>
      </c>
      <c r="X165" s="57">
        <v>208.42699999999999</v>
      </c>
      <c r="Y165" s="57">
        <v>227.5248</v>
      </c>
      <c r="Z165" s="57">
        <v>221.47380000000001</v>
      </c>
      <c r="AA165" s="57">
        <v>122.9871</v>
      </c>
      <c r="AB165" s="57">
        <v>221.96170000000001</v>
      </c>
      <c r="AC165" s="57"/>
      <c r="AE165" s="56">
        <f t="shared" si="14"/>
        <v>2023</v>
      </c>
      <c r="AF165" s="56">
        <f t="shared" si="15"/>
        <v>5</v>
      </c>
      <c r="AG165" s="57" t="s">
        <v>833</v>
      </c>
      <c r="AH165" s="57">
        <v>118.896</v>
      </c>
      <c r="AI165" s="57">
        <v>118.896</v>
      </c>
      <c r="AJ165" s="57">
        <v>0</v>
      </c>
      <c r="AK165" s="57">
        <v>0</v>
      </c>
      <c r="AL165" s="57">
        <v>0</v>
      </c>
      <c r="AM165" s="57">
        <v>1463.2</v>
      </c>
      <c r="AN165" s="57">
        <v>0</v>
      </c>
      <c r="AO165" s="57">
        <v>0</v>
      </c>
      <c r="AP165" s="57">
        <v>0</v>
      </c>
      <c r="AQ165" s="57">
        <v>0</v>
      </c>
      <c r="AR165" s="57">
        <v>0</v>
      </c>
      <c r="AS165" s="57">
        <v>0</v>
      </c>
      <c r="AT165" s="57">
        <v>0</v>
      </c>
      <c r="AU165" s="57">
        <v>0</v>
      </c>
      <c r="AV165" s="57">
        <v>0</v>
      </c>
    </row>
    <row r="166" spans="1:48">
      <c r="A166" s="56">
        <f t="shared" si="16"/>
        <v>2023</v>
      </c>
      <c r="B166" s="56">
        <f t="shared" si="17"/>
        <v>5</v>
      </c>
      <c r="C166" s="147" t="s">
        <v>834</v>
      </c>
      <c r="D166" s="146">
        <v>2.4900000000000002</v>
      </c>
      <c r="E166" s="146">
        <v>2.0099999999999998</v>
      </c>
      <c r="K166" s="56">
        <f t="shared" si="12"/>
        <v>2023</v>
      </c>
      <c r="L166" s="56">
        <f t="shared" si="13"/>
        <v>5</v>
      </c>
      <c r="M166" t="s">
        <v>834</v>
      </c>
      <c r="N166" s="57">
        <v>0</v>
      </c>
      <c r="O166" s="57">
        <v>0</v>
      </c>
      <c r="P166" s="57">
        <v>0</v>
      </c>
      <c r="Q166" s="57">
        <v>0</v>
      </c>
      <c r="R166" s="57">
        <v>0</v>
      </c>
      <c r="S166" s="57">
        <v>16998.84</v>
      </c>
      <c r="T166" s="57">
        <v>0</v>
      </c>
      <c r="U166" s="57">
        <v>0</v>
      </c>
      <c r="V166" s="57">
        <v>9335.14</v>
      </c>
      <c r="W166" s="57">
        <v>0</v>
      </c>
      <c r="X166" s="57">
        <v>0</v>
      </c>
      <c r="Y166" s="57">
        <v>0</v>
      </c>
      <c r="Z166" s="57">
        <v>0</v>
      </c>
      <c r="AA166" s="57">
        <v>0</v>
      </c>
      <c r="AB166" s="57">
        <v>0</v>
      </c>
      <c r="AC166" s="57"/>
      <c r="AE166" s="56">
        <f t="shared" si="14"/>
        <v>2023</v>
      </c>
      <c r="AF166" s="56">
        <f t="shared" si="15"/>
        <v>5</v>
      </c>
      <c r="AG166" s="57" t="s">
        <v>834</v>
      </c>
      <c r="AH166" s="57">
        <v>0</v>
      </c>
      <c r="AI166" s="57">
        <v>0</v>
      </c>
      <c r="AJ166" s="57">
        <v>0</v>
      </c>
      <c r="AK166" s="57">
        <v>0</v>
      </c>
      <c r="AL166" s="57">
        <v>0</v>
      </c>
      <c r="AM166" s="57">
        <v>0</v>
      </c>
      <c r="AN166" s="57">
        <v>0</v>
      </c>
      <c r="AO166" s="57">
        <v>0</v>
      </c>
      <c r="AP166" s="57">
        <v>0</v>
      </c>
      <c r="AQ166" s="57">
        <v>0</v>
      </c>
      <c r="AR166" s="57">
        <v>0</v>
      </c>
      <c r="AS166" s="57">
        <v>0</v>
      </c>
      <c r="AT166" s="57">
        <v>0</v>
      </c>
      <c r="AU166" s="57">
        <v>0</v>
      </c>
      <c r="AV166" s="57">
        <v>0</v>
      </c>
    </row>
    <row r="167" spans="1:48">
      <c r="A167" s="56">
        <f t="shared" si="16"/>
        <v>2023</v>
      </c>
      <c r="B167" s="56">
        <f t="shared" si="17"/>
        <v>5</v>
      </c>
      <c r="C167" s="147" t="s">
        <v>835</v>
      </c>
      <c r="D167" s="146">
        <v>2.5</v>
      </c>
      <c r="E167" s="146">
        <v>2.02</v>
      </c>
      <c r="K167" s="56">
        <f t="shared" si="12"/>
        <v>2023</v>
      </c>
      <c r="L167" s="56">
        <f t="shared" si="13"/>
        <v>5</v>
      </c>
      <c r="M167" t="s">
        <v>835</v>
      </c>
      <c r="N167" s="57">
        <v>0</v>
      </c>
      <c r="O167" s="57">
        <v>0</v>
      </c>
      <c r="P167" s="57">
        <v>0</v>
      </c>
      <c r="Q167" s="57">
        <v>0</v>
      </c>
      <c r="R167" s="57">
        <v>0</v>
      </c>
      <c r="S167" s="57">
        <v>0</v>
      </c>
      <c r="T167" s="57">
        <v>0</v>
      </c>
      <c r="U167" s="57">
        <v>0</v>
      </c>
      <c r="V167" s="57">
        <v>10336.58</v>
      </c>
      <c r="W167" s="57">
        <v>0</v>
      </c>
      <c r="X167" s="57">
        <v>0</v>
      </c>
      <c r="Y167" s="57">
        <v>0</v>
      </c>
      <c r="Z167" s="57">
        <v>0</v>
      </c>
      <c r="AA167" s="57">
        <v>0</v>
      </c>
      <c r="AB167" s="57">
        <v>0</v>
      </c>
      <c r="AC167" s="57"/>
      <c r="AE167" s="56">
        <f t="shared" si="14"/>
        <v>2023</v>
      </c>
      <c r="AF167" s="56">
        <f t="shared" si="15"/>
        <v>5</v>
      </c>
      <c r="AG167" s="57" t="s">
        <v>835</v>
      </c>
      <c r="AH167" s="57">
        <v>0</v>
      </c>
      <c r="AI167" s="57">
        <v>0</v>
      </c>
      <c r="AJ167" s="57">
        <v>0</v>
      </c>
      <c r="AK167" s="57">
        <v>0</v>
      </c>
      <c r="AL167" s="57">
        <v>0</v>
      </c>
      <c r="AM167" s="57">
        <v>0</v>
      </c>
      <c r="AN167" s="57">
        <v>0</v>
      </c>
      <c r="AO167" s="57">
        <v>0</v>
      </c>
      <c r="AP167" s="57">
        <v>0</v>
      </c>
      <c r="AQ167" s="57">
        <v>0</v>
      </c>
      <c r="AR167" s="57">
        <v>0</v>
      </c>
      <c r="AS167" s="57">
        <v>0</v>
      </c>
      <c r="AT167" s="57">
        <v>0</v>
      </c>
      <c r="AU167" s="57">
        <v>0</v>
      </c>
      <c r="AV167" s="57">
        <v>0</v>
      </c>
    </row>
    <row r="168" spans="1:48">
      <c r="A168" s="56">
        <f t="shared" si="16"/>
        <v>2023</v>
      </c>
      <c r="B168" s="56">
        <f t="shared" si="17"/>
        <v>5</v>
      </c>
      <c r="C168" s="147" t="s">
        <v>836</v>
      </c>
      <c r="D168" s="146">
        <v>2.5</v>
      </c>
      <c r="E168" s="146">
        <v>2.02</v>
      </c>
      <c r="K168" s="56">
        <f t="shared" si="12"/>
        <v>2023</v>
      </c>
      <c r="L168" s="56">
        <f t="shared" si="13"/>
        <v>5</v>
      </c>
      <c r="M168" t="s">
        <v>836</v>
      </c>
      <c r="N168" s="57">
        <v>0</v>
      </c>
      <c r="O168" s="57">
        <v>0</v>
      </c>
      <c r="P168" s="57">
        <v>0</v>
      </c>
      <c r="Q168" s="57">
        <v>0</v>
      </c>
      <c r="R168" s="57">
        <v>0</v>
      </c>
      <c r="S168" s="57">
        <v>26866.17</v>
      </c>
      <c r="T168" s="57">
        <v>0</v>
      </c>
      <c r="U168" s="57">
        <v>0</v>
      </c>
      <c r="V168" s="57">
        <v>11543.73</v>
      </c>
      <c r="W168" s="57">
        <v>0</v>
      </c>
      <c r="X168" s="57">
        <v>0</v>
      </c>
      <c r="Y168" s="57">
        <v>97.510559999999998</v>
      </c>
      <c r="Z168" s="57">
        <v>94.917240000000007</v>
      </c>
      <c r="AA168" s="57">
        <v>0</v>
      </c>
      <c r="AB168" s="57">
        <v>95.126379999999997</v>
      </c>
      <c r="AC168" s="57"/>
      <c r="AE168" s="56">
        <f t="shared" si="14"/>
        <v>2023</v>
      </c>
      <c r="AF168" s="56">
        <f t="shared" si="15"/>
        <v>5</v>
      </c>
      <c r="AG168" s="57" t="s">
        <v>836</v>
      </c>
      <c r="AH168" s="57">
        <v>0</v>
      </c>
      <c r="AI168" s="57">
        <v>0</v>
      </c>
      <c r="AJ168" s="57">
        <v>0</v>
      </c>
      <c r="AK168" s="57">
        <v>0</v>
      </c>
      <c r="AL168" s="57">
        <v>0</v>
      </c>
      <c r="AM168" s="57">
        <v>1494.2</v>
      </c>
      <c r="AN168" s="57">
        <v>0</v>
      </c>
      <c r="AO168" s="57">
        <v>0</v>
      </c>
      <c r="AP168" s="57">
        <v>0</v>
      </c>
      <c r="AQ168" s="57">
        <v>0</v>
      </c>
      <c r="AR168" s="57">
        <v>0</v>
      </c>
      <c r="AS168" s="57">
        <v>0</v>
      </c>
      <c r="AT168" s="57">
        <v>0</v>
      </c>
      <c r="AU168" s="57">
        <v>0</v>
      </c>
      <c r="AV168" s="57">
        <v>0</v>
      </c>
    </row>
    <row r="169" spans="1:48">
      <c r="A169" s="56">
        <f t="shared" si="16"/>
        <v>2023</v>
      </c>
      <c r="B169" s="56">
        <f t="shared" si="17"/>
        <v>5</v>
      </c>
      <c r="C169" s="147" t="s">
        <v>837</v>
      </c>
      <c r="D169" s="146">
        <v>2.5</v>
      </c>
      <c r="E169" s="146">
        <v>2.02</v>
      </c>
      <c r="K169" s="56">
        <f t="shared" si="12"/>
        <v>2023</v>
      </c>
      <c r="L169" s="56">
        <f t="shared" si="13"/>
        <v>5</v>
      </c>
      <c r="M169" t="s">
        <v>837</v>
      </c>
      <c r="N169" s="57">
        <v>0</v>
      </c>
      <c r="O169" s="57">
        <v>0</v>
      </c>
      <c r="P169" s="57">
        <v>0</v>
      </c>
      <c r="Q169" s="57">
        <v>0</v>
      </c>
      <c r="R169" s="57">
        <v>0</v>
      </c>
      <c r="S169" s="57">
        <v>4105.87</v>
      </c>
      <c r="T169" s="57">
        <v>0</v>
      </c>
      <c r="U169" s="57">
        <v>0</v>
      </c>
      <c r="V169" s="57">
        <v>11365.13</v>
      </c>
      <c r="W169" s="57">
        <v>0</v>
      </c>
      <c r="X169" s="57">
        <v>0</v>
      </c>
      <c r="Y169" s="57">
        <v>32.503520000000002</v>
      </c>
      <c r="Z169" s="57">
        <v>31.63908</v>
      </c>
      <c r="AA169" s="57">
        <v>0</v>
      </c>
      <c r="AB169" s="57">
        <v>31.70879</v>
      </c>
      <c r="AC169" s="57"/>
      <c r="AE169" s="56">
        <f t="shared" si="14"/>
        <v>2023</v>
      </c>
      <c r="AF169" s="56">
        <f t="shared" si="15"/>
        <v>5</v>
      </c>
      <c r="AG169" s="57" t="s">
        <v>837</v>
      </c>
      <c r="AH169" s="57">
        <v>0</v>
      </c>
      <c r="AI169" s="57">
        <v>0</v>
      </c>
      <c r="AJ169" s="57">
        <v>0</v>
      </c>
      <c r="AK169" s="57">
        <v>0</v>
      </c>
      <c r="AL169" s="57">
        <v>0</v>
      </c>
      <c r="AM169" s="57">
        <v>1494.2</v>
      </c>
      <c r="AN169" s="57">
        <v>0</v>
      </c>
      <c r="AO169" s="57">
        <v>0</v>
      </c>
      <c r="AP169" s="57">
        <v>0</v>
      </c>
      <c r="AQ169" s="57">
        <v>0</v>
      </c>
      <c r="AR169" s="57">
        <v>0</v>
      </c>
      <c r="AS169" s="57">
        <v>0</v>
      </c>
      <c r="AT169" s="57">
        <v>0</v>
      </c>
      <c r="AU169" s="57">
        <v>0</v>
      </c>
      <c r="AV169" s="57">
        <v>0</v>
      </c>
    </row>
    <row r="170" spans="1:48">
      <c r="A170" s="56">
        <f t="shared" si="16"/>
        <v>2023</v>
      </c>
      <c r="B170" s="56">
        <f t="shared" si="17"/>
        <v>5</v>
      </c>
      <c r="C170" s="147" t="s">
        <v>838</v>
      </c>
      <c r="D170" s="146">
        <v>2.5</v>
      </c>
      <c r="E170" s="146">
        <v>2.02</v>
      </c>
      <c r="K170" s="56">
        <f t="shared" si="12"/>
        <v>2023</v>
      </c>
      <c r="L170" s="56">
        <f t="shared" si="13"/>
        <v>5</v>
      </c>
      <c r="M170" t="s">
        <v>838</v>
      </c>
      <c r="N170" s="57">
        <v>3143.4609999999998</v>
      </c>
      <c r="O170" s="57">
        <v>839.8066</v>
      </c>
      <c r="P170" s="57">
        <v>0</v>
      </c>
      <c r="Q170" s="57">
        <v>0</v>
      </c>
      <c r="R170" s="57">
        <v>0</v>
      </c>
      <c r="S170" s="57">
        <v>33197.79</v>
      </c>
      <c r="T170" s="57">
        <v>0</v>
      </c>
      <c r="U170" s="57">
        <v>0</v>
      </c>
      <c r="V170" s="57">
        <v>11928.04</v>
      </c>
      <c r="W170" s="57">
        <v>168.8442</v>
      </c>
      <c r="X170" s="57">
        <v>173.6892</v>
      </c>
      <c r="Y170" s="57">
        <v>195.0213</v>
      </c>
      <c r="Z170" s="57">
        <v>189.8347</v>
      </c>
      <c r="AA170" s="57">
        <v>153.73390000000001</v>
      </c>
      <c r="AB170" s="57">
        <v>190.25299999999999</v>
      </c>
      <c r="AC170" s="57"/>
      <c r="AE170" s="56">
        <f t="shared" si="14"/>
        <v>2023</v>
      </c>
      <c r="AF170" s="56">
        <f t="shared" si="15"/>
        <v>5</v>
      </c>
      <c r="AG170" s="57" t="s">
        <v>838</v>
      </c>
      <c r="AH170" s="57">
        <v>118.896</v>
      </c>
      <c r="AI170" s="57">
        <v>118.896</v>
      </c>
      <c r="AJ170" s="57">
        <v>0</v>
      </c>
      <c r="AK170" s="57">
        <v>0</v>
      </c>
      <c r="AL170" s="57">
        <v>0</v>
      </c>
      <c r="AM170" s="57">
        <v>0</v>
      </c>
      <c r="AN170" s="57">
        <v>0</v>
      </c>
      <c r="AO170" s="57">
        <v>0</v>
      </c>
      <c r="AP170" s="57">
        <v>0</v>
      </c>
      <c r="AQ170" s="57">
        <v>0</v>
      </c>
      <c r="AR170" s="57">
        <v>0</v>
      </c>
      <c r="AS170" s="57">
        <v>0</v>
      </c>
      <c r="AT170" s="57">
        <v>0</v>
      </c>
      <c r="AU170" s="57">
        <v>0</v>
      </c>
      <c r="AV170" s="57">
        <v>0</v>
      </c>
    </row>
    <row r="171" spans="1:48">
      <c r="A171" s="56">
        <f t="shared" si="16"/>
        <v>2023</v>
      </c>
      <c r="B171" s="56">
        <f t="shared" si="17"/>
        <v>5</v>
      </c>
      <c r="C171" s="147" t="s">
        <v>839</v>
      </c>
      <c r="D171" s="146">
        <v>2.61</v>
      </c>
      <c r="E171" s="146">
        <v>2.12</v>
      </c>
      <c r="K171" s="56">
        <f t="shared" si="12"/>
        <v>2023</v>
      </c>
      <c r="L171" s="56">
        <f t="shared" si="13"/>
        <v>5</v>
      </c>
      <c r="M171" t="s">
        <v>839</v>
      </c>
      <c r="N171" s="57">
        <v>14943.11</v>
      </c>
      <c r="O171" s="57">
        <v>659.71439999999996</v>
      </c>
      <c r="P171" s="57">
        <v>0</v>
      </c>
      <c r="Q171" s="57">
        <v>0</v>
      </c>
      <c r="R171" s="57">
        <v>0</v>
      </c>
      <c r="S171" s="57">
        <v>35048</v>
      </c>
      <c r="T171" s="57">
        <v>685.99630000000002</v>
      </c>
      <c r="U171" s="57">
        <v>0</v>
      </c>
      <c r="V171" s="57">
        <v>13148.74</v>
      </c>
      <c r="W171" s="57">
        <v>641.6078</v>
      </c>
      <c r="X171" s="57">
        <v>660.01900000000001</v>
      </c>
      <c r="Y171" s="57">
        <v>617.56740000000002</v>
      </c>
      <c r="Z171" s="57">
        <v>601.1431</v>
      </c>
      <c r="AA171" s="57">
        <v>553.44209999999998</v>
      </c>
      <c r="AB171" s="57">
        <v>602.46770000000004</v>
      </c>
      <c r="AC171" s="57"/>
      <c r="AE171" s="56">
        <f t="shared" si="14"/>
        <v>2023</v>
      </c>
      <c r="AF171" s="56">
        <f t="shared" si="15"/>
        <v>5</v>
      </c>
      <c r="AG171" s="57" t="s">
        <v>839</v>
      </c>
      <c r="AH171" s="57">
        <v>118.896</v>
      </c>
      <c r="AI171" s="57">
        <v>122.592</v>
      </c>
      <c r="AJ171" s="57">
        <v>0</v>
      </c>
      <c r="AK171" s="57">
        <v>0</v>
      </c>
      <c r="AL171" s="57">
        <v>0</v>
      </c>
      <c r="AM171" s="57">
        <v>0</v>
      </c>
      <c r="AN171" s="57">
        <v>0</v>
      </c>
      <c r="AO171" s="57">
        <v>0</v>
      </c>
      <c r="AP171" s="57">
        <v>0</v>
      </c>
      <c r="AQ171" s="57">
        <v>0</v>
      </c>
      <c r="AR171" s="57">
        <v>0</v>
      </c>
      <c r="AS171" s="57">
        <v>0</v>
      </c>
      <c r="AT171" s="57">
        <v>0</v>
      </c>
      <c r="AU171" s="57">
        <v>0</v>
      </c>
      <c r="AV171" s="57">
        <v>0</v>
      </c>
    </row>
    <row r="172" spans="1:48">
      <c r="A172" s="56">
        <f t="shared" si="16"/>
        <v>2023</v>
      </c>
      <c r="B172" s="56">
        <f t="shared" si="17"/>
        <v>5</v>
      </c>
      <c r="C172" s="147" t="s">
        <v>840</v>
      </c>
      <c r="D172" s="146">
        <v>2.77</v>
      </c>
      <c r="E172" s="146">
        <v>2.2400000000000002</v>
      </c>
      <c r="K172" s="56">
        <f t="shared" si="12"/>
        <v>2023</v>
      </c>
      <c r="L172" s="56">
        <f t="shared" si="13"/>
        <v>5</v>
      </c>
      <c r="M172" t="s">
        <v>840</v>
      </c>
      <c r="N172" s="57">
        <v>16301.92</v>
      </c>
      <c r="O172" s="57">
        <v>0</v>
      </c>
      <c r="P172" s="57">
        <v>0</v>
      </c>
      <c r="Q172" s="57">
        <v>0</v>
      </c>
      <c r="R172" s="57">
        <v>0</v>
      </c>
      <c r="S172" s="57">
        <v>34680.06</v>
      </c>
      <c r="T172" s="57">
        <v>498.90629999999999</v>
      </c>
      <c r="U172" s="57">
        <v>0</v>
      </c>
      <c r="V172" s="57">
        <v>12963.37</v>
      </c>
      <c r="W172" s="57">
        <v>776.68290000000002</v>
      </c>
      <c r="X172" s="57">
        <v>798.97</v>
      </c>
      <c r="Y172" s="57">
        <v>747.58130000000006</v>
      </c>
      <c r="Z172" s="57">
        <v>759.3383</v>
      </c>
      <c r="AA172" s="57">
        <v>399.7081</v>
      </c>
      <c r="AB172" s="57">
        <v>761.01139999999998</v>
      </c>
      <c r="AC172" s="57"/>
      <c r="AE172" s="56">
        <f t="shared" si="14"/>
        <v>2023</v>
      </c>
      <c r="AF172" s="56">
        <f t="shared" si="15"/>
        <v>5</v>
      </c>
      <c r="AG172" s="57" t="s">
        <v>840</v>
      </c>
      <c r="AH172" s="57">
        <v>0</v>
      </c>
      <c r="AI172" s="57">
        <v>0</v>
      </c>
      <c r="AJ172" s="57">
        <v>0</v>
      </c>
      <c r="AK172" s="57">
        <v>0</v>
      </c>
      <c r="AL172" s="57">
        <v>0</v>
      </c>
      <c r="AM172" s="57">
        <v>0</v>
      </c>
      <c r="AN172" s="57">
        <v>0</v>
      </c>
      <c r="AO172" s="57">
        <v>0</v>
      </c>
      <c r="AP172" s="57">
        <v>0</v>
      </c>
      <c r="AQ172" s="57">
        <v>0</v>
      </c>
      <c r="AR172" s="57">
        <v>0</v>
      </c>
      <c r="AS172" s="57">
        <v>0</v>
      </c>
      <c r="AT172" s="57">
        <v>0</v>
      </c>
      <c r="AU172" s="57">
        <v>0</v>
      </c>
      <c r="AV172" s="57">
        <v>0</v>
      </c>
    </row>
    <row r="173" spans="1:48">
      <c r="A173" s="56">
        <f t="shared" si="16"/>
        <v>2023</v>
      </c>
      <c r="B173" s="56">
        <f t="shared" si="17"/>
        <v>6</v>
      </c>
      <c r="C173" s="147" t="s">
        <v>841</v>
      </c>
      <c r="D173" s="146">
        <v>2.46</v>
      </c>
      <c r="E173" s="146">
        <v>1.96</v>
      </c>
      <c r="K173" s="56">
        <f t="shared" si="12"/>
        <v>2023</v>
      </c>
      <c r="L173" s="56">
        <f t="shared" si="13"/>
        <v>6</v>
      </c>
      <c r="M173" t="s">
        <v>841</v>
      </c>
      <c r="N173" s="57">
        <v>0</v>
      </c>
      <c r="O173" s="57">
        <v>0</v>
      </c>
      <c r="P173" s="57">
        <v>0</v>
      </c>
      <c r="Q173" s="57">
        <v>0</v>
      </c>
      <c r="R173" s="57">
        <v>0</v>
      </c>
      <c r="S173" s="57">
        <v>14752</v>
      </c>
      <c r="T173" s="57">
        <v>0</v>
      </c>
      <c r="U173" s="57">
        <v>0</v>
      </c>
      <c r="V173" s="57">
        <v>28200.18</v>
      </c>
      <c r="W173" s="57">
        <v>0</v>
      </c>
      <c r="X173" s="57">
        <v>0</v>
      </c>
      <c r="Y173" s="57">
        <v>0</v>
      </c>
      <c r="Z173" s="57">
        <v>0</v>
      </c>
      <c r="AA173" s="57">
        <v>0</v>
      </c>
      <c r="AB173" s="57">
        <v>0</v>
      </c>
      <c r="AC173" s="57"/>
      <c r="AE173" s="56">
        <f t="shared" si="14"/>
        <v>2023</v>
      </c>
      <c r="AF173" s="56">
        <f t="shared" si="15"/>
        <v>6</v>
      </c>
      <c r="AG173" s="57" t="s">
        <v>841</v>
      </c>
      <c r="AH173" s="57">
        <v>0</v>
      </c>
      <c r="AI173" s="57">
        <v>0</v>
      </c>
      <c r="AJ173" s="57">
        <v>0</v>
      </c>
      <c r="AK173" s="57">
        <v>0</v>
      </c>
      <c r="AL173" s="57">
        <v>0</v>
      </c>
      <c r="AM173" s="57">
        <v>0</v>
      </c>
      <c r="AN173" s="57">
        <v>0</v>
      </c>
      <c r="AO173" s="57">
        <v>0</v>
      </c>
      <c r="AP173" s="57">
        <v>0</v>
      </c>
      <c r="AQ173" s="57">
        <v>0</v>
      </c>
      <c r="AR173" s="57">
        <v>0</v>
      </c>
      <c r="AS173" s="57">
        <v>0</v>
      </c>
      <c r="AT173" s="57">
        <v>0</v>
      </c>
      <c r="AU173" s="57">
        <v>0</v>
      </c>
      <c r="AV173" s="57">
        <v>0</v>
      </c>
    </row>
    <row r="174" spans="1:48">
      <c r="A174" s="56">
        <f t="shared" si="16"/>
        <v>2023</v>
      </c>
      <c r="B174" s="56">
        <f t="shared" si="17"/>
        <v>6</v>
      </c>
      <c r="C174" s="147" t="s">
        <v>842</v>
      </c>
      <c r="D174" s="146">
        <v>2.2200000000000002</v>
      </c>
      <c r="E174" s="146">
        <v>1.77</v>
      </c>
      <c r="K174" s="56">
        <f t="shared" si="12"/>
        <v>2023</v>
      </c>
      <c r="L174" s="56">
        <f t="shared" si="13"/>
        <v>6</v>
      </c>
      <c r="M174" t="s">
        <v>842</v>
      </c>
      <c r="N174" s="57">
        <v>0</v>
      </c>
      <c r="O174" s="57">
        <v>0</v>
      </c>
      <c r="P174" s="57">
        <v>0</v>
      </c>
      <c r="Q174" s="57">
        <v>0</v>
      </c>
      <c r="R174" s="57">
        <v>0</v>
      </c>
      <c r="S174" s="57">
        <v>2172.6469999999999</v>
      </c>
      <c r="T174" s="57">
        <v>0</v>
      </c>
      <c r="U174" s="57">
        <v>0</v>
      </c>
      <c r="V174" s="57">
        <v>23521.99</v>
      </c>
      <c r="W174" s="57">
        <v>0</v>
      </c>
      <c r="X174" s="57">
        <v>0</v>
      </c>
      <c r="Y174" s="57">
        <v>0</v>
      </c>
      <c r="Z174" s="57">
        <v>0</v>
      </c>
      <c r="AA174" s="57">
        <v>0</v>
      </c>
      <c r="AB174" s="57">
        <v>0</v>
      </c>
      <c r="AC174" s="57"/>
      <c r="AE174" s="56">
        <f t="shared" si="14"/>
        <v>2023</v>
      </c>
      <c r="AF174" s="56">
        <f t="shared" si="15"/>
        <v>6</v>
      </c>
      <c r="AG174" s="57" t="s">
        <v>842</v>
      </c>
      <c r="AH174" s="57">
        <v>0</v>
      </c>
      <c r="AI174" s="57">
        <v>0</v>
      </c>
      <c r="AJ174" s="57">
        <v>0</v>
      </c>
      <c r="AK174" s="57">
        <v>0</v>
      </c>
      <c r="AL174" s="57">
        <v>0</v>
      </c>
      <c r="AM174" s="57">
        <v>0</v>
      </c>
      <c r="AN174" s="57">
        <v>0</v>
      </c>
      <c r="AO174" s="57">
        <v>0</v>
      </c>
      <c r="AP174" s="57">
        <v>0</v>
      </c>
      <c r="AQ174" s="57">
        <v>0</v>
      </c>
      <c r="AR174" s="57">
        <v>0</v>
      </c>
      <c r="AS174" s="57">
        <v>0</v>
      </c>
      <c r="AT174" s="57">
        <v>0</v>
      </c>
      <c r="AU174" s="57">
        <v>0</v>
      </c>
      <c r="AV174" s="57">
        <v>0</v>
      </c>
    </row>
    <row r="175" spans="1:48">
      <c r="A175" s="56">
        <f t="shared" si="16"/>
        <v>2023</v>
      </c>
      <c r="B175" s="56">
        <f t="shared" si="17"/>
        <v>6</v>
      </c>
      <c r="C175" s="147" t="s">
        <v>843</v>
      </c>
      <c r="D175" s="146">
        <v>2.14</v>
      </c>
      <c r="E175" s="146">
        <v>1.7</v>
      </c>
      <c r="K175" s="56">
        <f t="shared" si="12"/>
        <v>2023</v>
      </c>
      <c r="L175" s="56">
        <f t="shared" si="13"/>
        <v>6</v>
      </c>
      <c r="M175" t="s">
        <v>843</v>
      </c>
      <c r="N175" s="57">
        <v>0</v>
      </c>
      <c r="O175" s="57">
        <v>0</v>
      </c>
      <c r="P175" s="57">
        <v>0</v>
      </c>
      <c r="Q175" s="57">
        <v>0</v>
      </c>
      <c r="R175" s="57">
        <v>0</v>
      </c>
      <c r="S175" s="57">
        <v>0</v>
      </c>
      <c r="T175" s="57">
        <v>0</v>
      </c>
      <c r="U175" s="57">
        <v>0</v>
      </c>
      <c r="V175" s="57">
        <v>11567.77</v>
      </c>
      <c r="W175" s="57">
        <v>0</v>
      </c>
      <c r="X175" s="57">
        <v>0</v>
      </c>
      <c r="Y175" s="57">
        <v>0</v>
      </c>
      <c r="Z175" s="57">
        <v>0</v>
      </c>
      <c r="AA175" s="57">
        <v>0</v>
      </c>
      <c r="AB175" s="57">
        <v>0</v>
      </c>
      <c r="AC175" s="57"/>
      <c r="AE175" s="56">
        <f t="shared" si="14"/>
        <v>2023</v>
      </c>
      <c r="AF175" s="56">
        <f t="shared" si="15"/>
        <v>6</v>
      </c>
      <c r="AG175" s="57" t="s">
        <v>843</v>
      </c>
      <c r="AH175" s="57">
        <v>0</v>
      </c>
      <c r="AI175" s="57">
        <v>0</v>
      </c>
      <c r="AJ175" s="57">
        <v>0</v>
      </c>
      <c r="AK175" s="57">
        <v>0</v>
      </c>
      <c r="AL175" s="57">
        <v>0</v>
      </c>
      <c r="AM175" s="57">
        <v>0</v>
      </c>
      <c r="AN175" s="57">
        <v>0</v>
      </c>
      <c r="AO175" s="57">
        <v>0</v>
      </c>
      <c r="AP175" s="57">
        <v>0</v>
      </c>
      <c r="AQ175" s="57">
        <v>0</v>
      </c>
      <c r="AR175" s="57">
        <v>0</v>
      </c>
      <c r="AS175" s="57">
        <v>0</v>
      </c>
      <c r="AT175" s="57">
        <v>0</v>
      </c>
      <c r="AU175" s="57">
        <v>0</v>
      </c>
      <c r="AV175" s="57">
        <v>0</v>
      </c>
    </row>
    <row r="176" spans="1:48">
      <c r="A176" s="56">
        <f t="shared" si="16"/>
        <v>2023</v>
      </c>
      <c r="B176" s="56">
        <f t="shared" si="17"/>
        <v>6</v>
      </c>
      <c r="C176" s="147" t="s">
        <v>844</v>
      </c>
      <c r="D176" s="146">
        <v>2.14</v>
      </c>
      <c r="E176" s="146">
        <v>1.7</v>
      </c>
      <c r="K176" s="56">
        <f t="shared" si="12"/>
        <v>2023</v>
      </c>
      <c r="L176" s="56">
        <f t="shared" si="13"/>
        <v>6</v>
      </c>
      <c r="M176" t="s">
        <v>844</v>
      </c>
      <c r="N176" s="57">
        <v>0</v>
      </c>
      <c r="O176" s="57">
        <v>0</v>
      </c>
      <c r="P176" s="57">
        <v>0</v>
      </c>
      <c r="Q176" s="57">
        <v>0</v>
      </c>
      <c r="R176" s="57">
        <v>0</v>
      </c>
      <c r="S176" s="57">
        <v>0</v>
      </c>
      <c r="T176" s="57">
        <v>0</v>
      </c>
      <c r="U176" s="57">
        <v>0</v>
      </c>
      <c r="V176" s="57">
        <v>0</v>
      </c>
      <c r="W176" s="57">
        <v>0</v>
      </c>
      <c r="X176" s="57">
        <v>0</v>
      </c>
      <c r="Y176" s="57">
        <v>0</v>
      </c>
      <c r="Z176" s="57">
        <v>0</v>
      </c>
      <c r="AA176" s="57">
        <v>0</v>
      </c>
      <c r="AB176" s="57">
        <v>0</v>
      </c>
      <c r="AC176" s="57"/>
      <c r="AE176" s="56">
        <f t="shared" si="14"/>
        <v>2023</v>
      </c>
      <c r="AF176" s="56">
        <f t="shared" si="15"/>
        <v>6</v>
      </c>
      <c r="AG176" s="57" t="s">
        <v>844</v>
      </c>
      <c r="AH176" s="57">
        <v>0</v>
      </c>
      <c r="AI176" s="57">
        <v>0</v>
      </c>
      <c r="AJ176" s="57">
        <v>0</v>
      </c>
      <c r="AK176" s="57">
        <v>0</v>
      </c>
      <c r="AL176" s="57">
        <v>0</v>
      </c>
      <c r="AM176" s="57">
        <v>0</v>
      </c>
      <c r="AN176" s="57">
        <v>0</v>
      </c>
      <c r="AO176" s="57">
        <v>0</v>
      </c>
      <c r="AP176" s="57">
        <v>0</v>
      </c>
      <c r="AQ176" s="57">
        <v>0</v>
      </c>
      <c r="AR176" s="57">
        <v>0</v>
      </c>
      <c r="AS176" s="57">
        <v>0</v>
      </c>
      <c r="AT176" s="57">
        <v>0</v>
      </c>
      <c r="AU176" s="57">
        <v>0</v>
      </c>
      <c r="AV176" s="57">
        <v>0</v>
      </c>
    </row>
    <row r="177" spans="1:48">
      <c r="A177" s="56">
        <f t="shared" si="16"/>
        <v>2023</v>
      </c>
      <c r="B177" s="56">
        <f t="shared" si="17"/>
        <v>6</v>
      </c>
      <c r="C177" s="147" t="s">
        <v>845</v>
      </c>
      <c r="D177" s="146">
        <v>2.14</v>
      </c>
      <c r="E177" s="146">
        <v>1.7</v>
      </c>
      <c r="K177" s="56">
        <f t="shared" si="12"/>
        <v>2023</v>
      </c>
      <c r="L177" s="56">
        <f t="shared" si="13"/>
        <v>6</v>
      </c>
      <c r="M177" t="s">
        <v>845</v>
      </c>
      <c r="N177" s="57">
        <v>0</v>
      </c>
      <c r="O177" s="57">
        <v>0</v>
      </c>
      <c r="P177" s="57">
        <v>0</v>
      </c>
      <c r="Q177" s="57">
        <v>0</v>
      </c>
      <c r="R177" s="57">
        <v>0</v>
      </c>
      <c r="S177" s="57">
        <v>4300.5680000000002</v>
      </c>
      <c r="T177" s="57">
        <v>0</v>
      </c>
      <c r="U177" s="57">
        <v>0</v>
      </c>
      <c r="V177" s="57">
        <v>7737.4579999999996</v>
      </c>
      <c r="W177" s="57">
        <v>0</v>
      </c>
      <c r="X177" s="57">
        <v>0</v>
      </c>
      <c r="Y177" s="57">
        <v>0</v>
      </c>
      <c r="Z177" s="57">
        <v>0</v>
      </c>
      <c r="AA177" s="57">
        <v>0</v>
      </c>
      <c r="AB177" s="57">
        <v>0</v>
      </c>
      <c r="AC177" s="57"/>
      <c r="AE177" s="56">
        <f t="shared" si="14"/>
        <v>2023</v>
      </c>
      <c r="AF177" s="56">
        <f t="shared" si="15"/>
        <v>6</v>
      </c>
      <c r="AG177" s="57" t="s">
        <v>845</v>
      </c>
      <c r="AH177" s="57">
        <v>0</v>
      </c>
      <c r="AI177" s="57">
        <v>0</v>
      </c>
      <c r="AJ177" s="57">
        <v>0</v>
      </c>
      <c r="AK177" s="57">
        <v>0</v>
      </c>
      <c r="AL177" s="57">
        <v>0</v>
      </c>
      <c r="AM177" s="57">
        <v>1432.2</v>
      </c>
      <c r="AN177" s="57">
        <v>0</v>
      </c>
      <c r="AO177" s="57">
        <v>0</v>
      </c>
      <c r="AP177" s="57">
        <v>1679.0219999999999</v>
      </c>
      <c r="AQ177" s="57">
        <v>0</v>
      </c>
      <c r="AR177" s="57">
        <v>0</v>
      </c>
      <c r="AS177" s="57">
        <v>0</v>
      </c>
      <c r="AT177" s="57">
        <v>0</v>
      </c>
      <c r="AU177" s="57">
        <v>0</v>
      </c>
      <c r="AV177" s="57">
        <v>0</v>
      </c>
    </row>
    <row r="178" spans="1:48">
      <c r="A178" s="56">
        <f t="shared" si="16"/>
        <v>2023</v>
      </c>
      <c r="B178" s="56">
        <f t="shared" si="17"/>
        <v>6</v>
      </c>
      <c r="C178" s="147" t="s">
        <v>846</v>
      </c>
      <c r="D178" s="146">
        <v>2.17</v>
      </c>
      <c r="E178" s="146">
        <v>1.73</v>
      </c>
      <c r="K178" s="56">
        <f t="shared" si="12"/>
        <v>2023</v>
      </c>
      <c r="L178" s="56">
        <f t="shared" si="13"/>
        <v>6</v>
      </c>
      <c r="M178" t="s">
        <v>846</v>
      </c>
      <c r="N178" s="57">
        <v>0</v>
      </c>
      <c r="O178" s="57">
        <v>0</v>
      </c>
      <c r="P178" s="57">
        <v>0</v>
      </c>
      <c r="Q178" s="57">
        <v>0</v>
      </c>
      <c r="R178" s="57">
        <v>0</v>
      </c>
      <c r="S178" s="57">
        <v>14401.16</v>
      </c>
      <c r="T178" s="57">
        <v>0</v>
      </c>
      <c r="U178" s="57">
        <v>0</v>
      </c>
      <c r="V178" s="57">
        <v>27202.11</v>
      </c>
      <c r="W178" s="57">
        <v>0</v>
      </c>
      <c r="X178" s="57">
        <v>0</v>
      </c>
      <c r="Y178" s="57">
        <v>0</v>
      </c>
      <c r="Z178" s="57">
        <v>0</v>
      </c>
      <c r="AA178" s="57">
        <v>0</v>
      </c>
      <c r="AB178" s="57">
        <v>0</v>
      </c>
      <c r="AC178" s="57"/>
      <c r="AE178" s="56">
        <f t="shared" si="14"/>
        <v>2023</v>
      </c>
      <c r="AF178" s="56">
        <f t="shared" si="15"/>
        <v>6</v>
      </c>
      <c r="AG178" s="57" t="s">
        <v>846</v>
      </c>
      <c r="AH178" s="57">
        <v>0</v>
      </c>
      <c r="AI178" s="57">
        <v>0</v>
      </c>
      <c r="AJ178" s="57">
        <v>0</v>
      </c>
      <c r="AK178" s="57">
        <v>0</v>
      </c>
      <c r="AL178" s="57">
        <v>0</v>
      </c>
      <c r="AM178" s="57">
        <v>0</v>
      </c>
      <c r="AN178" s="57">
        <v>0</v>
      </c>
      <c r="AO178" s="57">
        <v>0</v>
      </c>
      <c r="AP178" s="57">
        <v>0</v>
      </c>
      <c r="AQ178" s="57">
        <v>0</v>
      </c>
      <c r="AR178" s="57">
        <v>0</v>
      </c>
      <c r="AS178" s="57">
        <v>0</v>
      </c>
      <c r="AT178" s="57">
        <v>0</v>
      </c>
      <c r="AU178" s="57">
        <v>0</v>
      </c>
      <c r="AV178" s="57">
        <v>0</v>
      </c>
    </row>
    <row r="179" spans="1:48">
      <c r="A179" s="56">
        <f t="shared" si="16"/>
        <v>2023</v>
      </c>
      <c r="B179" s="56">
        <f t="shared" si="17"/>
        <v>6</v>
      </c>
      <c r="C179" s="147" t="s">
        <v>847</v>
      </c>
      <c r="D179" s="146">
        <v>2.27</v>
      </c>
      <c r="E179" s="146">
        <v>1.81</v>
      </c>
      <c r="K179" s="56">
        <f t="shared" si="12"/>
        <v>2023</v>
      </c>
      <c r="L179" s="56">
        <f t="shared" si="13"/>
        <v>6</v>
      </c>
      <c r="M179" t="s">
        <v>847</v>
      </c>
      <c r="N179" s="57">
        <v>2396.268</v>
      </c>
      <c r="O179" s="57">
        <v>0</v>
      </c>
      <c r="P179" s="57">
        <v>0</v>
      </c>
      <c r="Q179" s="57">
        <v>0</v>
      </c>
      <c r="R179" s="57">
        <v>0</v>
      </c>
      <c r="S179" s="57">
        <v>12782.77</v>
      </c>
      <c r="T179" s="57">
        <v>0</v>
      </c>
      <c r="U179" s="57">
        <v>0</v>
      </c>
      <c r="V179" s="57">
        <v>30341.67</v>
      </c>
      <c r="W179" s="57">
        <v>174.2816</v>
      </c>
      <c r="X179" s="57">
        <v>172.73050000000001</v>
      </c>
      <c r="Y179" s="57">
        <v>174.2816</v>
      </c>
      <c r="Z179" s="57">
        <v>174.2816</v>
      </c>
      <c r="AA179" s="57">
        <v>197.8236</v>
      </c>
      <c r="AB179" s="57">
        <v>174.2816</v>
      </c>
      <c r="AC179" s="57"/>
      <c r="AE179" s="56">
        <f t="shared" si="14"/>
        <v>2023</v>
      </c>
      <c r="AF179" s="56">
        <f t="shared" si="15"/>
        <v>6</v>
      </c>
      <c r="AG179" s="57" t="s">
        <v>847</v>
      </c>
      <c r="AH179" s="57">
        <v>116.32</v>
      </c>
      <c r="AI179" s="57">
        <v>0</v>
      </c>
      <c r="AJ179" s="57">
        <v>0</v>
      </c>
      <c r="AK179" s="57">
        <v>0</v>
      </c>
      <c r="AL179" s="57">
        <v>0</v>
      </c>
      <c r="AM179" s="57">
        <v>0</v>
      </c>
      <c r="AN179" s="57">
        <v>0</v>
      </c>
      <c r="AO179" s="57">
        <v>0</v>
      </c>
      <c r="AP179" s="57">
        <v>0</v>
      </c>
      <c r="AQ179" s="57">
        <v>0</v>
      </c>
      <c r="AR179" s="57">
        <v>0</v>
      </c>
      <c r="AS179" s="57">
        <v>0</v>
      </c>
      <c r="AT179" s="57">
        <v>0</v>
      </c>
      <c r="AU179" s="57">
        <v>0</v>
      </c>
      <c r="AV179" s="57">
        <v>0</v>
      </c>
    </row>
    <row r="180" spans="1:48">
      <c r="A180" s="56">
        <f t="shared" si="16"/>
        <v>2023</v>
      </c>
      <c r="B180" s="56">
        <f t="shared" si="17"/>
        <v>6</v>
      </c>
      <c r="C180" s="147" t="s">
        <v>848</v>
      </c>
      <c r="D180" s="146">
        <v>2.2799999999999998</v>
      </c>
      <c r="E180" s="146">
        <v>1.82</v>
      </c>
      <c r="K180" s="56">
        <f t="shared" si="12"/>
        <v>2023</v>
      </c>
      <c r="L180" s="56">
        <f t="shared" si="13"/>
        <v>6</v>
      </c>
      <c r="M180" t="s">
        <v>848</v>
      </c>
      <c r="N180" s="57">
        <v>0</v>
      </c>
      <c r="O180" s="57">
        <v>0</v>
      </c>
      <c r="P180" s="57">
        <v>0</v>
      </c>
      <c r="Q180" s="57">
        <v>0</v>
      </c>
      <c r="R180" s="57">
        <v>0</v>
      </c>
      <c r="S180" s="57">
        <v>0</v>
      </c>
      <c r="T180" s="57">
        <v>0</v>
      </c>
      <c r="U180" s="57">
        <v>0</v>
      </c>
      <c r="V180" s="57">
        <v>23002.2</v>
      </c>
      <c r="W180" s="57">
        <v>0</v>
      </c>
      <c r="X180" s="57">
        <v>0</v>
      </c>
      <c r="Y180" s="57">
        <v>0</v>
      </c>
      <c r="Z180" s="57">
        <v>0</v>
      </c>
      <c r="AA180" s="57">
        <v>0</v>
      </c>
      <c r="AB180" s="57">
        <v>0</v>
      </c>
      <c r="AC180" s="57"/>
      <c r="AE180" s="56">
        <f t="shared" si="14"/>
        <v>2023</v>
      </c>
      <c r="AF180" s="56">
        <f t="shared" si="15"/>
        <v>6</v>
      </c>
      <c r="AG180" s="57" t="s">
        <v>848</v>
      </c>
      <c r="AH180" s="57">
        <v>0</v>
      </c>
      <c r="AI180" s="57">
        <v>0</v>
      </c>
      <c r="AJ180" s="57">
        <v>0</v>
      </c>
      <c r="AK180" s="57">
        <v>0</v>
      </c>
      <c r="AL180" s="57">
        <v>0</v>
      </c>
      <c r="AM180" s="57">
        <v>0</v>
      </c>
      <c r="AN180" s="57">
        <v>0</v>
      </c>
      <c r="AO180" s="57">
        <v>0</v>
      </c>
      <c r="AP180" s="57">
        <v>0</v>
      </c>
      <c r="AQ180" s="57">
        <v>0</v>
      </c>
      <c r="AR180" s="57">
        <v>0</v>
      </c>
      <c r="AS180" s="57">
        <v>0</v>
      </c>
      <c r="AT180" s="57">
        <v>0</v>
      </c>
      <c r="AU180" s="57">
        <v>0</v>
      </c>
      <c r="AV180" s="57">
        <v>0</v>
      </c>
    </row>
    <row r="181" spans="1:48">
      <c r="A181" s="56">
        <f t="shared" si="16"/>
        <v>2023</v>
      </c>
      <c r="B181" s="56">
        <f t="shared" si="17"/>
        <v>6</v>
      </c>
      <c r="C181" s="147" t="s">
        <v>849</v>
      </c>
      <c r="D181" s="146">
        <v>2.3199999999999998</v>
      </c>
      <c r="E181" s="146">
        <v>1.85</v>
      </c>
      <c r="K181" s="56">
        <f t="shared" si="12"/>
        <v>2023</v>
      </c>
      <c r="L181" s="56">
        <f t="shared" si="13"/>
        <v>6</v>
      </c>
      <c r="M181" t="s">
        <v>849</v>
      </c>
      <c r="N181" s="57">
        <v>0</v>
      </c>
      <c r="O181" s="57">
        <v>0</v>
      </c>
      <c r="P181" s="57">
        <v>0</v>
      </c>
      <c r="Q181" s="57">
        <v>0</v>
      </c>
      <c r="R181" s="57">
        <v>0</v>
      </c>
      <c r="S181" s="57">
        <v>0</v>
      </c>
      <c r="T181" s="57">
        <v>0</v>
      </c>
      <c r="U181" s="57">
        <v>0</v>
      </c>
      <c r="V181" s="57">
        <v>27890.560000000001</v>
      </c>
      <c r="W181" s="57">
        <v>139.42529999999999</v>
      </c>
      <c r="X181" s="57">
        <v>138.18440000000001</v>
      </c>
      <c r="Y181" s="57">
        <v>139.42529999999999</v>
      </c>
      <c r="Z181" s="57">
        <v>139.42529999999999</v>
      </c>
      <c r="AA181" s="57">
        <v>131.88239999999999</v>
      </c>
      <c r="AB181" s="57">
        <v>139.42529999999999</v>
      </c>
      <c r="AC181" s="57"/>
      <c r="AE181" s="56">
        <f t="shared" si="14"/>
        <v>2023</v>
      </c>
      <c r="AF181" s="56">
        <f t="shared" si="15"/>
        <v>6</v>
      </c>
      <c r="AG181" s="57" t="s">
        <v>849</v>
      </c>
      <c r="AH181" s="57">
        <v>0</v>
      </c>
      <c r="AI181" s="57">
        <v>0</v>
      </c>
      <c r="AJ181" s="57">
        <v>0</v>
      </c>
      <c r="AK181" s="57">
        <v>0</v>
      </c>
      <c r="AL181" s="57">
        <v>0</v>
      </c>
      <c r="AM181" s="57">
        <v>0</v>
      </c>
      <c r="AN181" s="57">
        <v>0</v>
      </c>
      <c r="AO181" s="57">
        <v>0</v>
      </c>
      <c r="AP181" s="57">
        <v>0</v>
      </c>
      <c r="AQ181" s="57">
        <v>0</v>
      </c>
      <c r="AR181" s="57">
        <v>0</v>
      </c>
      <c r="AS181" s="57">
        <v>0</v>
      </c>
      <c r="AT181" s="57">
        <v>0</v>
      </c>
      <c r="AU181" s="57">
        <v>0</v>
      </c>
      <c r="AV181" s="57">
        <v>0</v>
      </c>
    </row>
    <row r="182" spans="1:48">
      <c r="A182" s="56">
        <f t="shared" si="16"/>
        <v>2023</v>
      </c>
      <c r="B182" s="56">
        <f t="shared" si="17"/>
        <v>6</v>
      </c>
      <c r="C182" s="147" t="s">
        <v>850</v>
      </c>
      <c r="D182" s="146">
        <v>2.5499999999999998</v>
      </c>
      <c r="E182" s="146">
        <v>2.0299999999999998</v>
      </c>
      <c r="K182" s="56">
        <f t="shared" si="12"/>
        <v>2023</v>
      </c>
      <c r="L182" s="56">
        <f t="shared" si="13"/>
        <v>6</v>
      </c>
      <c r="M182" t="s">
        <v>850</v>
      </c>
      <c r="N182" s="57">
        <v>0</v>
      </c>
      <c r="O182" s="57">
        <v>0</v>
      </c>
      <c r="P182" s="57">
        <v>0</v>
      </c>
      <c r="Q182" s="57">
        <v>0</v>
      </c>
      <c r="R182" s="57">
        <v>0</v>
      </c>
      <c r="S182" s="57">
        <v>0</v>
      </c>
      <c r="T182" s="57">
        <v>0</v>
      </c>
      <c r="U182" s="57">
        <v>0</v>
      </c>
      <c r="V182" s="57">
        <v>0</v>
      </c>
      <c r="W182" s="57">
        <v>0</v>
      </c>
      <c r="X182" s="57">
        <v>0</v>
      </c>
      <c r="Y182" s="57">
        <v>0</v>
      </c>
      <c r="Z182" s="57">
        <v>0</v>
      </c>
      <c r="AA182" s="57">
        <v>0</v>
      </c>
      <c r="AB182" s="57">
        <v>0</v>
      </c>
      <c r="AC182" s="57"/>
      <c r="AE182" s="56">
        <f t="shared" si="14"/>
        <v>2023</v>
      </c>
      <c r="AF182" s="56">
        <f t="shared" si="15"/>
        <v>6</v>
      </c>
      <c r="AG182" s="57" t="s">
        <v>850</v>
      </c>
      <c r="AH182" s="57">
        <v>0</v>
      </c>
      <c r="AI182" s="57">
        <v>0</v>
      </c>
      <c r="AJ182" s="57">
        <v>0</v>
      </c>
      <c r="AK182" s="57">
        <v>0</v>
      </c>
      <c r="AL182" s="57">
        <v>0</v>
      </c>
      <c r="AM182" s="57">
        <v>0</v>
      </c>
      <c r="AN182" s="57">
        <v>0</v>
      </c>
      <c r="AO182" s="57">
        <v>0</v>
      </c>
      <c r="AP182" s="57">
        <v>0</v>
      </c>
      <c r="AQ182" s="57">
        <v>0</v>
      </c>
      <c r="AR182" s="57">
        <v>0</v>
      </c>
      <c r="AS182" s="57">
        <v>0</v>
      </c>
      <c r="AT182" s="57">
        <v>0</v>
      </c>
      <c r="AU182" s="57">
        <v>0</v>
      </c>
      <c r="AV182" s="57">
        <v>0</v>
      </c>
    </row>
    <row r="183" spans="1:48">
      <c r="A183" s="56">
        <f t="shared" si="16"/>
        <v>2023</v>
      </c>
      <c r="B183" s="56">
        <f t="shared" si="17"/>
        <v>6</v>
      </c>
      <c r="C183" s="147" t="s">
        <v>851</v>
      </c>
      <c r="D183" s="146">
        <v>2.5499999999999998</v>
      </c>
      <c r="E183" s="146">
        <v>2.0299999999999998</v>
      </c>
      <c r="K183" s="56">
        <f t="shared" si="12"/>
        <v>2023</v>
      </c>
      <c r="L183" s="56">
        <f t="shared" si="13"/>
        <v>6</v>
      </c>
      <c r="M183" t="s">
        <v>851</v>
      </c>
      <c r="N183" s="57">
        <v>3068.7660000000001</v>
      </c>
      <c r="O183" s="57">
        <v>0</v>
      </c>
      <c r="P183" s="57">
        <v>0</v>
      </c>
      <c r="Q183" s="57">
        <v>0</v>
      </c>
      <c r="R183" s="57">
        <v>0</v>
      </c>
      <c r="S183" s="57">
        <v>5711.2309999999998</v>
      </c>
      <c r="T183" s="57">
        <v>321.875</v>
      </c>
      <c r="U183" s="57">
        <v>0</v>
      </c>
      <c r="V183" s="57">
        <v>9724.3670000000002</v>
      </c>
      <c r="W183" s="57">
        <v>209.1379</v>
      </c>
      <c r="X183" s="57">
        <v>207.2766</v>
      </c>
      <c r="Y183" s="57">
        <v>209.1379</v>
      </c>
      <c r="Z183" s="57">
        <v>209.1379</v>
      </c>
      <c r="AA183" s="57">
        <v>197.8236</v>
      </c>
      <c r="AB183" s="57">
        <v>209.1379</v>
      </c>
      <c r="AC183" s="57"/>
      <c r="AE183" s="56">
        <f t="shared" si="14"/>
        <v>2023</v>
      </c>
      <c r="AF183" s="56">
        <f t="shared" si="15"/>
        <v>6</v>
      </c>
      <c r="AG183" s="57" t="s">
        <v>851</v>
      </c>
      <c r="AH183" s="57">
        <v>116.32</v>
      </c>
      <c r="AI183" s="57">
        <v>0</v>
      </c>
      <c r="AJ183" s="57">
        <v>0</v>
      </c>
      <c r="AK183" s="57">
        <v>0</v>
      </c>
      <c r="AL183" s="57">
        <v>0</v>
      </c>
      <c r="AM183" s="57">
        <v>1432.2</v>
      </c>
      <c r="AN183" s="57">
        <v>0</v>
      </c>
      <c r="AO183" s="57">
        <v>0</v>
      </c>
      <c r="AP183" s="57">
        <v>1679.0219999999999</v>
      </c>
      <c r="AQ183" s="57">
        <v>0</v>
      </c>
      <c r="AR183" s="57">
        <v>0</v>
      </c>
      <c r="AS183" s="57">
        <v>0</v>
      </c>
      <c r="AT183" s="57">
        <v>0</v>
      </c>
      <c r="AU183" s="57">
        <v>0</v>
      </c>
      <c r="AV183" s="57">
        <v>0</v>
      </c>
    </row>
    <row r="184" spans="1:48">
      <c r="A184" s="56">
        <f t="shared" si="16"/>
        <v>2023</v>
      </c>
      <c r="B184" s="56">
        <f t="shared" si="17"/>
        <v>6</v>
      </c>
      <c r="C184" s="147" t="s">
        <v>852</v>
      </c>
      <c r="D184" s="146">
        <v>2.5499999999999998</v>
      </c>
      <c r="E184" s="146">
        <v>2.0299999999999998</v>
      </c>
      <c r="K184" s="56">
        <f t="shared" si="12"/>
        <v>2023</v>
      </c>
      <c r="L184" s="56">
        <f t="shared" si="13"/>
        <v>6</v>
      </c>
      <c r="M184" t="s">
        <v>852</v>
      </c>
      <c r="N184" s="57">
        <v>13700.54</v>
      </c>
      <c r="O184" s="57">
        <v>0</v>
      </c>
      <c r="P184" s="57">
        <v>0</v>
      </c>
      <c r="Q184" s="57">
        <v>0</v>
      </c>
      <c r="R184" s="57">
        <v>0</v>
      </c>
      <c r="S184" s="57">
        <v>16338.29</v>
      </c>
      <c r="T184" s="57">
        <v>643.75009999999997</v>
      </c>
      <c r="U184" s="57">
        <v>0</v>
      </c>
      <c r="V184" s="57">
        <v>32940.660000000003</v>
      </c>
      <c r="W184" s="57">
        <v>731.9828</v>
      </c>
      <c r="X184" s="57">
        <v>725.46820000000002</v>
      </c>
      <c r="Y184" s="57">
        <v>731.9828</v>
      </c>
      <c r="Z184" s="57">
        <v>731.9828</v>
      </c>
      <c r="AA184" s="57">
        <v>725.35320000000002</v>
      </c>
      <c r="AB184" s="57">
        <v>731.9828</v>
      </c>
      <c r="AC184" s="57"/>
      <c r="AE184" s="56">
        <f t="shared" si="14"/>
        <v>2023</v>
      </c>
      <c r="AF184" s="56">
        <f t="shared" si="15"/>
        <v>6</v>
      </c>
      <c r="AG184" s="57" t="s">
        <v>852</v>
      </c>
      <c r="AH184" s="57">
        <v>0</v>
      </c>
      <c r="AI184" s="57">
        <v>0</v>
      </c>
      <c r="AJ184" s="57">
        <v>0</v>
      </c>
      <c r="AK184" s="57">
        <v>0</v>
      </c>
      <c r="AL184" s="57">
        <v>0</v>
      </c>
      <c r="AM184" s="57">
        <v>0</v>
      </c>
      <c r="AN184" s="57">
        <v>0</v>
      </c>
      <c r="AO184" s="57">
        <v>0</v>
      </c>
      <c r="AP184" s="57">
        <v>0</v>
      </c>
      <c r="AQ184" s="57">
        <v>0</v>
      </c>
      <c r="AR184" s="57">
        <v>0</v>
      </c>
      <c r="AS184" s="57">
        <v>0</v>
      </c>
      <c r="AT184" s="57">
        <v>0</v>
      </c>
      <c r="AU184" s="57">
        <v>0</v>
      </c>
      <c r="AV184" s="57">
        <v>0</v>
      </c>
    </row>
    <row r="185" spans="1:48">
      <c r="A185" s="56">
        <f t="shared" si="16"/>
        <v>2023</v>
      </c>
      <c r="B185" s="56">
        <f t="shared" si="17"/>
        <v>6</v>
      </c>
      <c r="C185" s="147" t="s">
        <v>853</v>
      </c>
      <c r="D185" s="146">
        <v>2.76</v>
      </c>
      <c r="E185" s="146">
        <v>2.19</v>
      </c>
      <c r="K185" s="56">
        <f t="shared" si="12"/>
        <v>2023</v>
      </c>
      <c r="L185" s="56">
        <f t="shared" si="13"/>
        <v>6</v>
      </c>
      <c r="M185" t="s">
        <v>853</v>
      </c>
      <c r="N185" s="57">
        <v>0</v>
      </c>
      <c r="O185" s="57">
        <v>0</v>
      </c>
      <c r="P185" s="57">
        <v>0</v>
      </c>
      <c r="Q185" s="57">
        <v>0</v>
      </c>
      <c r="R185" s="57">
        <v>0</v>
      </c>
      <c r="S185" s="57">
        <v>16515.21</v>
      </c>
      <c r="T185" s="57">
        <v>0</v>
      </c>
      <c r="U185" s="57">
        <v>0</v>
      </c>
      <c r="V185" s="57">
        <v>32940.660000000003</v>
      </c>
      <c r="W185" s="57">
        <v>348.56349999999998</v>
      </c>
      <c r="X185" s="57">
        <v>380.00740000000002</v>
      </c>
      <c r="Y185" s="57">
        <v>348.56349999999998</v>
      </c>
      <c r="Z185" s="57">
        <v>383.41980000000001</v>
      </c>
      <c r="AA185" s="57">
        <v>362.67680000000001</v>
      </c>
      <c r="AB185" s="57">
        <v>383.41980000000001</v>
      </c>
      <c r="AC185" s="57"/>
      <c r="AE185" s="56">
        <f t="shared" si="14"/>
        <v>2023</v>
      </c>
      <c r="AF185" s="56">
        <f t="shared" si="15"/>
        <v>6</v>
      </c>
      <c r="AG185" s="57" t="s">
        <v>853</v>
      </c>
      <c r="AH185" s="57">
        <v>0</v>
      </c>
      <c r="AI185" s="57">
        <v>0</v>
      </c>
      <c r="AJ185" s="57">
        <v>0</v>
      </c>
      <c r="AK185" s="57">
        <v>0</v>
      </c>
      <c r="AL185" s="57">
        <v>0</v>
      </c>
      <c r="AM185" s="57">
        <v>0</v>
      </c>
      <c r="AN185" s="57">
        <v>0</v>
      </c>
      <c r="AO185" s="57">
        <v>0</v>
      </c>
      <c r="AP185" s="57">
        <v>0</v>
      </c>
      <c r="AQ185" s="57">
        <v>0</v>
      </c>
      <c r="AR185" s="57">
        <v>0</v>
      </c>
      <c r="AS185" s="57">
        <v>0</v>
      </c>
      <c r="AT185" s="57">
        <v>0</v>
      </c>
      <c r="AU185" s="57">
        <v>0</v>
      </c>
      <c r="AV185" s="57">
        <v>0</v>
      </c>
    </row>
    <row r="186" spans="1:48">
      <c r="A186" s="56">
        <f t="shared" si="16"/>
        <v>2023</v>
      </c>
      <c r="B186" s="56">
        <f t="shared" si="17"/>
        <v>6</v>
      </c>
      <c r="C186" s="147" t="s">
        <v>854</v>
      </c>
      <c r="D186" s="146">
        <v>2.66</v>
      </c>
      <c r="E186" s="146">
        <v>2.12</v>
      </c>
      <c r="K186" s="56">
        <f t="shared" si="12"/>
        <v>2023</v>
      </c>
      <c r="L186" s="56">
        <f t="shared" si="13"/>
        <v>6</v>
      </c>
      <c r="M186" t="s">
        <v>854</v>
      </c>
      <c r="N186" s="57">
        <v>0</v>
      </c>
      <c r="O186" s="57">
        <v>0</v>
      </c>
      <c r="P186" s="57">
        <v>0</v>
      </c>
      <c r="Q186" s="57">
        <v>0</v>
      </c>
      <c r="R186" s="57">
        <v>0</v>
      </c>
      <c r="S186" s="57">
        <v>15808.52</v>
      </c>
      <c r="T186" s="57">
        <v>0</v>
      </c>
      <c r="U186" s="57">
        <v>0</v>
      </c>
      <c r="V186" s="57">
        <v>31880.29</v>
      </c>
      <c r="W186" s="57">
        <v>243.99440000000001</v>
      </c>
      <c r="X186" s="57">
        <v>241.8229</v>
      </c>
      <c r="Y186" s="57">
        <v>243.99440000000001</v>
      </c>
      <c r="Z186" s="57">
        <v>243.99440000000001</v>
      </c>
      <c r="AA186" s="57">
        <v>296.73559999999998</v>
      </c>
      <c r="AB186" s="57">
        <v>243.99440000000001</v>
      </c>
      <c r="AC186" s="57"/>
      <c r="AE186" s="56">
        <f t="shared" si="14"/>
        <v>2023</v>
      </c>
      <c r="AF186" s="56">
        <f t="shared" si="15"/>
        <v>6</v>
      </c>
      <c r="AG186" s="57" t="s">
        <v>854</v>
      </c>
      <c r="AH186" s="57">
        <v>0</v>
      </c>
      <c r="AI186" s="57">
        <v>0</v>
      </c>
      <c r="AJ186" s="57">
        <v>0</v>
      </c>
      <c r="AK186" s="57">
        <v>0</v>
      </c>
      <c r="AL186" s="57">
        <v>0</v>
      </c>
      <c r="AM186" s="57">
        <v>0</v>
      </c>
      <c r="AN186" s="57">
        <v>0</v>
      </c>
      <c r="AO186" s="57">
        <v>0</v>
      </c>
      <c r="AP186" s="57">
        <v>0</v>
      </c>
      <c r="AQ186" s="57">
        <v>0</v>
      </c>
      <c r="AR186" s="57">
        <v>0</v>
      </c>
      <c r="AS186" s="57">
        <v>0</v>
      </c>
      <c r="AT186" s="57">
        <v>0</v>
      </c>
      <c r="AU186" s="57">
        <v>0</v>
      </c>
      <c r="AV186" s="57">
        <v>0</v>
      </c>
    </row>
    <row r="187" spans="1:48">
      <c r="A187" s="56">
        <f t="shared" si="16"/>
        <v>2023</v>
      </c>
      <c r="B187" s="56">
        <f t="shared" si="17"/>
        <v>6</v>
      </c>
      <c r="C187" s="147" t="s">
        <v>855</v>
      </c>
      <c r="D187" s="146">
        <v>2.7</v>
      </c>
      <c r="E187" s="146">
        <v>2.15</v>
      </c>
      <c r="K187" s="56">
        <f t="shared" si="12"/>
        <v>2023</v>
      </c>
      <c r="L187" s="56">
        <f t="shared" si="13"/>
        <v>6</v>
      </c>
      <c r="M187" t="s">
        <v>855</v>
      </c>
      <c r="N187" s="57">
        <v>9109.3970000000008</v>
      </c>
      <c r="O187" s="57">
        <v>824.29089999999997</v>
      </c>
      <c r="P187" s="57">
        <v>0</v>
      </c>
      <c r="Q187" s="57">
        <v>0</v>
      </c>
      <c r="R187" s="57">
        <v>0</v>
      </c>
      <c r="S187" s="57">
        <v>17045.98</v>
      </c>
      <c r="T187" s="57">
        <v>563.2817</v>
      </c>
      <c r="U187" s="57">
        <v>0</v>
      </c>
      <c r="V187" s="57">
        <v>35643.47</v>
      </c>
      <c r="W187" s="57">
        <v>627.4144</v>
      </c>
      <c r="X187" s="57">
        <v>621.83040000000005</v>
      </c>
      <c r="Y187" s="57">
        <v>627.4144</v>
      </c>
      <c r="Z187" s="57">
        <v>627.4144</v>
      </c>
      <c r="AA187" s="57">
        <v>593.47130000000004</v>
      </c>
      <c r="AB187" s="57">
        <v>627.4144</v>
      </c>
      <c r="AC187" s="57"/>
      <c r="AE187" s="56">
        <f t="shared" si="14"/>
        <v>2023</v>
      </c>
      <c r="AF187" s="56">
        <f t="shared" si="15"/>
        <v>6</v>
      </c>
      <c r="AG187" s="57" t="s">
        <v>855</v>
      </c>
      <c r="AH187" s="57">
        <v>116.32</v>
      </c>
      <c r="AI187" s="57">
        <v>116.32</v>
      </c>
      <c r="AJ187" s="57">
        <v>0</v>
      </c>
      <c r="AK187" s="57">
        <v>0</v>
      </c>
      <c r="AL187" s="57">
        <v>0</v>
      </c>
      <c r="AM187" s="57">
        <v>0</v>
      </c>
      <c r="AN187" s="57">
        <v>0</v>
      </c>
      <c r="AO187" s="57">
        <v>0</v>
      </c>
      <c r="AP187" s="57">
        <v>0</v>
      </c>
      <c r="AQ187" s="57">
        <v>0</v>
      </c>
      <c r="AR187" s="57">
        <v>0</v>
      </c>
      <c r="AS187" s="57">
        <v>0</v>
      </c>
      <c r="AT187" s="57">
        <v>0</v>
      </c>
      <c r="AU187" s="57">
        <v>0</v>
      </c>
      <c r="AV187" s="57">
        <v>0</v>
      </c>
    </row>
    <row r="188" spans="1:48">
      <c r="A188" s="56">
        <f t="shared" si="16"/>
        <v>2023</v>
      </c>
      <c r="B188" s="56">
        <f t="shared" si="17"/>
        <v>6</v>
      </c>
      <c r="C188" s="147" t="s">
        <v>856</v>
      </c>
      <c r="D188" s="146">
        <v>2.64</v>
      </c>
      <c r="E188" s="146">
        <v>2.1</v>
      </c>
      <c r="K188" s="56">
        <f t="shared" si="12"/>
        <v>2023</v>
      </c>
      <c r="L188" s="56">
        <f t="shared" si="13"/>
        <v>6</v>
      </c>
      <c r="M188" t="s">
        <v>856</v>
      </c>
      <c r="N188" s="57">
        <v>13776.35</v>
      </c>
      <c r="O188" s="57">
        <v>0</v>
      </c>
      <c r="P188" s="57">
        <v>0</v>
      </c>
      <c r="Q188" s="57">
        <v>0</v>
      </c>
      <c r="R188" s="57">
        <v>0</v>
      </c>
      <c r="S188" s="57">
        <v>15429.89</v>
      </c>
      <c r="T188" s="57">
        <v>482.81270000000001</v>
      </c>
      <c r="U188" s="57">
        <v>0</v>
      </c>
      <c r="V188" s="57">
        <v>32961.42</v>
      </c>
      <c r="W188" s="57">
        <v>487.98880000000003</v>
      </c>
      <c r="X188" s="57">
        <v>483.64569999999998</v>
      </c>
      <c r="Y188" s="57">
        <v>487.98880000000003</v>
      </c>
      <c r="Z188" s="57">
        <v>487.98880000000003</v>
      </c>
      <c r="AA188" s="57">
        <v>494.55919999999998</v>
      </c>
      <c r="AB188" s="57">
        <v>487.98880000000003</v>
      </c>
      <c r="AC188" s="57"/>
      <c r="AE188" s="56">
        <f t="shared" si="14"/>
        <v>2023</v>
      </c>
      <c r="AF188" s="56">
        <f t="shared" si="15"/>
        <v>6</v>
      </c>
      <c r="AG188" s="57" t="s">
        <v>856</v>
      </c>
      <c r="AH188" s="57">
        <v>0</v>
      </c>
      <c r="AI188" s="57">
        <v>0</v>
      </c>
      <c r="AJ188" s="57">
        <v>0</v>
      </c>
      <c r="AK188" s="57">
        <v>0</v>
      </c>
      <c r="AL188" s="57">
        <v>0</v>
      </c>
      <c r="AM188" s="57">
        <v>0</v>
      </c>
      <c r="AN188" s="57">
        <v>0</v>
      </c>
      <c r="AO188" s="57">
        <v>0</v>
      </c>
      <c r="AP188" s="57">
        <v>0</v>
      </c>
      <c r="AQ188" s="57">
        <v>0</v>
      </c>
      <c r="AR188" s="57">
        <v>0</v>
      </c>
      <c r="AS188" s="57">
        <v>0</v>
      </c>
      <c r="AT188" s="57">
        <v>0</v>
      </c>
      <c r="AU188" s="57">
        <v>0</v>
      </c>
      <c r="AV188" s="57">
        <v>0</v>
      </c>
    </row>
    <row r="189" spans="1:48">
      <c r="A189" s="56">
        <f t="shared" si="16"/>
        <v>2023</v>
      </c>
      <c r="B189" s="56">
        <f t="shared" si="17"/>
        <v>6</v>
      </c>
      <c r="C189" s="147" t="s">
        <v>857</v>
      </c>
      <c r="D189" s="146">
        <v>2.48</v>
      </c>
      <c r="E189" s="146">
        <v>1.97</v>
      </c>
      <c r="K189" s="56">
        <f t="shared" si="12"/>
        <v>2023</v>
      </c>
      <c r="L189" s="56">
        <f t="shared" si="13"/>
        <v>6</v>
      </c>
      <c r="M189" t="s">
        <v>857</v>
      </c>
      <c r="N189" s="57">
        <v>0</v>
      </c>
      <c r="O189" s="57">
        <v>0</v>
      </c>
      <c r="P189" s="57">
        <v>0</v>
      </c>
      <c r="Q189" s="57">
        <v>0</v>
      </c>
      <c r="R189" s="57">
        <v>0</v>
      </c>
      <c r="S189" s="57">
        <v>0</v>
      </c>
      <c r="T189" s="57">
        <v>0</v>
      </c>
      <c r="U189" s="57">
        <v>0</v>
      </c>
      <c r="V189" s="57">
        <v>28740.74</v>
      </c>
      <c r="W189" s="57">
        <v>0</v>
      </c>
      <c r="X189" s="57">
        <v>0</v>
      </c>
      <c r="Y189" s="57">
        <v>0</v>
      </c>
      <c r="Z189" s="57">
        <v>0</v>
      </c>
      <c r="AA189" s="57">
        <v>0</v>
      </c>
      <c r="AB189" s="57">
        <v>0</v>
      </c>
      <c r="AC189" s="57"/>
      <c r="AE189" s="56">
        <f t="shared" si="14"/>
        <v>2023</v>
      </c>
      <c r="AF189" s="56">
        <f t="shared" si="15"/>
        <v>6</v>
      </c>
      <c r="AG189" s="57" t="s">
        <v>857</v>
      </c>
      <c r="AH189" s="57">
        <v>0</v>
      </c>
      <c r="AI189" s="57">
        <v>0</v>
      </c>
      <c r="AJ189" s="57">
        <v>0</v>
      </c>
      <c r="AK189" s="57">
        <v>0</v>
      </c>
      <c r="AL189" s="57">
        <v>0</v>
      </c>
      <c r="AM189" s="57">
        <v>0</v>
      </c>
      <c r="AN189" s="57">
        <v>0</v>
      </c>
      <c r="AO189" s="57">
        <v>0</v>
      </c>
      <c r="AP189" s="57">
        <v>0</v>
      </c>
      <c r="AQ189" s="57">
        <v>0</v>
      </c>
      <c r="AR189" s="57">
        <v>0</v>
      </c>
      <c r="AS189" s="57">
        <v>0</v>
      </c>
      <c r="AT189" s="57">
        <v>0</v>
      </c>
      <c r="AU189" s="57">
        <v>0</v>
      </c>
      <c r="AV189" s="57">
        <v>0</v>
      </c>
    </row>
    <row r="190" spans="1:48">
      <c r="A190" s="56">
        <f t="shared" si="16"/>
        <v>2023</v>
      </c>
      <c r="B190" s="56">
        <f t="shared" si="17"/>
        <v>6</v>
      </c>
      <c r="C190" s="147" t="s">
        <v>858</v>
      </c>
      <c r="D190" s="146">
        <v>2.48</v>
      </c>
      <c r="E190" s="146">
        <v>1.97</v>
      </c>
      <c r="K190" s="56">
        <f t="shared" si="12"/>
        <v>2023</v>
      </c>
      <c r="L190" s="56">
        <f t="shared" si="13"/>
        <v>6</v>
      </c>
      <c r="M190" t="s">
        <v>858</v>
      </c>
      <c r="N190" s="57">
        <v>6426.52</v>
      </c>
      <c r="O190" s="57">
        <v>0</v>
      </c>
      <c r="P190" s="57">
        <v>0</v>
      </c>
      <c r="Q190" s="57">
        <v>0</v>
      </c>
      <c r="R190" s="57">
        <v>0</v>
      </c>
      <c r="S190" s="57">
        <v>11669.95</v>
      </c>
      <c r="T190" s="57">
        <v>482.81259999999997</v>
      </c>
      <c r="U190" s="57">
        <v>0</v>
      </c>
      <c r="V190" s="57">
        <v>29281.3</v>
      </c>
      <c r="W190" s="57">
        <v>278.85079999999999</v>
      </c>
      <c r="X190" s="57">
        <v>276.36900000000003</v>
      </c>
      <c r="Y190" s="57">
        <v>278.85079999999999</v>
      </c>
      <c r="Z190" s="57">
        <v>278.85079999999999</v>
      </c>
      <c r="AA190" s="57">
        <v>296.73559999999998</v>
      </c>
      <c r="AB190" s="57">
        <v>278.85079999999999</v>
      </c>
      <c r="AC190" s="57"/>
      <c r="AE190" s="56">
        <f t="shared" si="14"/>
        <v>2023</v>
      </c>
      <c r="AF190" s="56">
        <f t="shared" si="15"/>
        <v>6</v>
      </c>
      <c r="AG190" s="57" t="s">
        <v>858</v>
      </c>
      <c r="AH190" s="57">
        <v>116.32</v>
      </c>
      <c r="AI190" s="57">
        <v>0</v>
      </c>
      <c r="AJ190" s="57">
        <v>0</v>
      </c>
      <c r="AK190" s="57">
        <v>0</v>
      </c>
      <c r="AL190" s="57">
        <v>0</v>
      </c>
      <c r="AM190" s="57">
        <v>1432.2</v>
      </c>
      <c r="AN190" s="57">
        <v>0</v>
      </c>
      <c r="AO190" s="57">
        <v>0</v>
      </c>
      <c r="AP190" s="57">
        <v>0</v>
      </c>
      <c r="AQ190" s="57">
        <v>0</v>
      </c>
      <c r="AR190" s="57">
        <v>0</v>
      </c>
      <c r="AS190" s="57">
        <v>0</v>
      </c>
      <c r="AT190" s="57">
        <v>0</v>
      </c>
      <c r="AU190" s="57">
        <v>0</v>
      </c>
      <c r="AV190" s="57">
        <v>0</v>
      </c>
    </row>
    <row r="191" spans="1:48">
      <c r="A191" s="56">
        <f t="shared" si="16"/>
        <v>2023</v>
      </c>
      <c r="B191" s="56">
        <f t="shared" si="17"/>
        <v>6</v>
      </c>
      <c r="C191" s="147" t="s">
        <v>859</v>
      </c>
      <c r="D191" s="146">
        <v>2.48</v>
      </c>
      <c r="E191" s="146">
        <v>1.97</v>
      </c>
      <c r="K191" s="56">
        <f t="shared" si="12"/>
        <v>2023</v>
      </c>
      <c r="L191" s="56">
        <f t="shared" si="13"/>
        <v>6</v>
      </c>
      <c r="M191" t="s">
        <v>859</v>
      </c>
      <c r="N191" s="57">
        <v>11818.22</v>
      </c>
      <c r="O191" s="57">
        <v>824.29089999999997</v>
      </c>
      <c r="P191" s="57">
        <v>0</v>
      </c>
      <c r="Q191" s="57">
        <v>0</v>
      </c>
      <c r="R191" s="57">
        <v>0</v>
      </c>
      <c r="S191" s="57">
        <v>16161.37</v>
      </c>
      <c r="T191" s="57">
        <v>724.21929999999998</v>
      </c>
      <c r="U191" s="57">
        <v>0</v>
      </c>
      <c r="V191" s="57">
        <v>31880.29</v>
      </c>
      <c r="W191" s="57">
        <v>487.9889</v>
      </c>
      <c r="X191" s="57">
        <v>483.64580000000001</v>
      </c>
      <c r="Y191" s="57">
        <v>487.9889</v>
      </c>
      <c r="Z191" s="57">
        <v>487.9889</v>
      </c>
      <c r="AA191" s="57">
        <v>461.58870000000002</v>
      </c>
      <c r="AB191" s="57">
        <v>487.9889</v>
      </c>
      <c r="AC191" s="57"/>
      <c r="AE191" s="56">
        <f t="shared" si="14"/>
        <v>2023</v>
      </c>
      <c r="AF191" s="56">
        <f t="shared" si="15"/>
        <v>6</v>
      </c>
      <c r="AG191" s="57" t="s">
        <v>859</v>
      </c>
      <c r="AH191" s="57">
        <v>116.32</v>
      </c>
      <c r="AI191" s="57">
        <v>116.32</v>
      </c>
      <c r="AJ191" s="57">
        <v>0</v>
      </c>
      <c r="AK191" s="57">
        <v>0</v>
      </c>
      <c r="AL191" s="57">
        <v>0</v>
      </c>
      <c r="AM191" s="57">
        <v>0</v>
      </c>
      <c r="AN191" s="57">
        <v>0</v>
      </c>
      <c r="AO191" s="57">
        <v>0</v>
      </c>
      <c r="AP191" s="57">
        <v>0</v>
      </c>
      <c r="AQ191" s="57">
        <v>0</v>
      </c>
      <c r="AR191" s="57">
        <v>0</v>
      </c>
      <c r="AS191" s="57">
        <v>0</v>
      </c>
      <c r="AT191" s="57">
        <v>0</v>
      </c>
      <c r="AU191" s="57">
        <v>0</v>
      </c>
      <c r="AV191" s="57">
        <v>0</v>
      </c>
    </row>
    <row r="192" spans="1:48">
      <c r="A192" s="56">
        <f t="shared" si="16"/>
        <v>2023</v>
      </c>
      <c r="B192" s="56">
        <f t="shared" si="17"/>
        <v>6</v>
      </c>
      <c r="C192" s="147" t="s">
        <v>860</v>
      </c>
      <c r="D192" s="146">
        <v>2.64</v>
      </c>
      <c r="E192" s="146">
        <v>2.1</v>
      </c>
      <c r="K192" s="56">
        <f t="shared" si="12"/>
        <v>2023</v>
      </c>
      <c r="L192" s="56">
        <f t="shared" si="13"/>
        <v>6</v>
      </c>
      <c r="M192" t="s">
        <v>860</v>
      </c>
      <c r="N192" s="57">
        <v>3178.9110000000001</v>
      </c>
      <c r="O192" s="57">
        <v>0</v>
      </c>
      <c r="P192" s="57">
        <v>0</v>
      </c>
      <c r="Q192" s="57">
        <v>0</v>
      </c>
      <c r="R192" s="57">
        <v>0</v>
      </c>
      <c r="S192" s="57">
        <v>16338.29</v>
      </c>
      <c r="T192" s="57">
        <v>0</v>
      </c>
      <c r="U192" s="57">
        <v>0</v>
      </c>
      <c r="V192" s="57">
        <v>32400.09</v>
      </c>
      <c r="W192" s="57">
        <v>139.4254</v>
      </c>
      <c r="X192" s="57">
        <v>276.3689</v>
      </c>
      <c r="Y192" s="57">
        <v>278.85070000000002</v>
      </c>
      <c r="Z192" s="57">
        <v>278.85070000000002</v>
      </c>
      <c r="AA192" s="57">
        <v>263.76490000000001</v>
      </c>
      <c r="AB192" s="57">
        <v>278.85070000000002</v>
      </c>
      <c r="AC192" s="57"/>
      <c r="AE192" s="56">
        <f t="shared" si="14"/>
        <v>2023</v>
      </c>
      <c r="AF192" s="56">
        <f t="shared" si="15"/>
        <v>6</v>
      </c>
      <c r="AG192" s="57" t="s">
        <v>860</v>
      </c>
      <c r="AH192" s="57">
        <v>0</v>
      </c>
      <c r="AI192" s="57">
        <v>0</v>
      </c>
      <c r="AJ192" s="57">
        <v>0</v>
      </c>
      <c r="AK192" s="57">
        <v>0</v>
      </c>
      <c r="AL192" s="57">
        <v>0</v>
      </c>
      <c r="AM192" s="57">
        <v>0</v>
      </c>
      <c r="AN192" s="57">
        <v>0</v>
      </c>
      <c r="AO192" s="57">
        <v>0</v>
      </c>
      <c r="AP192" s="57">
        <v>0</v>
      </c>
      <c r="AQ192" s="57">
        <v>0</v>
      </c>
      <c r="AR192" s="57">
        <v>0</v>
      </c>
      <c r="AS192" s="57">
        <v>0</v>
      </c>
      <c r="AT192" s="57">
        <v>0</v>
      </c>
      <c r="AU192" s="57">
        <v>0</v>
      </c>
      <c r="AV192" s="57">
        <v>0</v>
      </c>
    </row>
    <row r="193" spans="1:48">
      <c r="A193" s="56">
        <f t="shared" si="16"/>
        <v>2023</v>
      </c>
      <c r="B193" s="56">
        <f t="shared" si="17"/>
        <v>6</v>
      </c>
      <c r="C193" s="147" t="s">
        <v>861</v>
      </c>
      <c r="D193" s="146">
        <v>2.59</v>
      </c>
      <c r="E193" s="146">
        <v>2.06</v>
      </c>
      <c r="K193" s="56">
        <f t="shared" si="12"/>
        <v>2023</v>
      </c>
      <c r="L193" s="56">
        <f t="shared" si="13"/>
        <v>6</v>
      </c>
      <c r="M193" t="s">
        <v>861</v>
      </c>
      <c r="N193" s="57">
        <v>0</v>
      </c>
      <c r="O193" s="57">
        <v>0</v>
      </c>
      <c r="P193" s="57">
        <v>0</v>
      </c>
      <c r="Q193" s="57">
        <v>0</v>
      </c>
      <c r="R193" s="57">
        <v>0</v>
      </c>
      <c r="S193" s="57">
        <v>14047.31</v>
      </c>
      <c r="T193" s="57">
        <v>0</v>
      </c>
      <c r="U193" s="57">
        <v>0</v>
      </c>
      <c r="V193" s="57">
        <v>25601.19</v>
      </c>
      <c r="W193" s="57">
        <v>0</v>
      </c>
      <c r="X193" s="57">
        <v>0</v>
      </c>
      <c r="Y193" s="57">
        <v>0</v>
      </c>
      <c r="Z193" s="57">
        <v>0</v>
      </c>
      <c r="AA193" s="57">
        <v>0</v>
      </c>
      <c r="AB193" s="57">
        <v>0</v>
      </c>
      <c r="AC193" s="57"/>
      <c r="AE193" s="56">
        <f t="shared" si="14"/>
        <v>2023</v>
      </c>
      <c r="AF193" s="56">
        <f t="shared" si="15"/>
        <v>6</v>
      </c>
      <c r="AG193" s="57" t="s">
        <v>861</v>
      </c>
      <c r="AH193" s="57">
        <v>0</v>
      </c>
      <c r="AI193" s="57">
        <v>0</v>
      </c>
      <c r="AJ193" s="57">
        <v>0</v>
      </c>
      <c r="AK193" s="57">
        <v>0</v>
      </c>
      <c r="AL193" s="57">
        <v>0</v>
      </c>
      <c r="AM193" s="57">
        <v>0</v>
      </c>
      <c r="AN193" s="57">
        <v>0</v>
      </c>
      <c r="AO193" s="57">
        <v>0</v>
      </c>
      <c r="AP193" s="57">
        <v>0</v>
      </c>
      <c r="AQ193" s="57">
        <v>0</v>
      </c>
      <c r="AR193" s="57">
        <v>0</v>
      </c>
      <c r="AS193" s="57">
        <v>0</v>
      </c>
      <c r="AT193" s="57">
        <v>0</v>
      </c>
      <c r="AU193" s="57">
        <v>0</v>
      </c>
      <c r="AV193" s="57">
        <v>0</v>
      </c>
    </row>
    <row r="194" spans="1:48">
      <c r="A194" s="56">
        <f t="shared" si="16"/>
        <v>2023</v>
      </c>
      <c r="B194" s="56">
        <f t="shared" si="17"/>
        <v>6</v>
      </c>
      <c r="C194" s="147" t="s">
        <v>862</v>
      </c>
      <c r="D194" s="146">
        <v>2.78</v>
      </c>
      <c r="E194" s="146">
        <v>2.2200000000000002</v>
      </c>
      <c r="K194" s="56">
        <f t="shared" si="12"/>
        <v>2023</v>
      </c>
      <c r="L194" s="56">
        <f t="shared" si="13"/>
        <v>6</v>
      </c>
      <c r="M194" t="s">
        <v>862</v>
      </c>
      <c r="N194" s="57">
        <v>3445.2530000000002</v>
      </c>
      <c r="O194" s="57">
        <v>824.29089999999997</v>
      </c>
      <c r="P194" s="57">
        <v>0</v>
      </c>
      <c r="Q194" s="57">
        <v>0</v>
      </c>
      <c r="R194" s="57">
        <v>0</v>
      </c>
      <c r="S194" s="57">
        <v>14399.16</v>
      </c>
      <c r="T194" s="57">
        <v>0</v>
      </c>
      <c r="U194" s="57">
        <v>0</v>
      </c>
      <c r="V194" s="57">
        <v>27160.58</v>
      </c>
      <c r="W194" s="57">
        <v>209.13800000000001</v>
      </c>
      <c r="X194" s="57">
        <v>207.27670000000001</v>
      </c>
      <c r="Y194" s="57">
        <v>209.13800000000001</v>
      </c>
      <c r="Z194" s="57">
        <v>209.13800000000001</v>
      </c>
      <c r="AA194" s="57">
        <v>197.8237</v>
      </c>
      <c r="AB194" s="57">
        <v>209.13800000000001</v>
      </c>
      <c r="AC194" s="57"/>
      <c r="AE194" s="56">
        <f t="shared" si="14"/>
        <v>2023</v>
      </c>
      <c r="AF194" s="56">
        <f t="shared" si="15"/>
        <v>6</v>
      </c>
      <c r="AG194" s="57" t="s">
        <v>862</v>
      </c>
      <c r="AH194" s="57">
        <v>116.32</v>
      </c>
      <c r="AI194" s="57">
        <v>116.32</v>
      </c>
      <c r="AJ194" s="57">
        <v>0</v>
      </c>
      <c r="AK194" s="57">
        <v>0</v>
      </c>
      <c r="AL194" s="57">
        <v>0</v>
      </c>
      <c r="AM194" s="57">
        <v>0</v>
      </c>
      <c r="AN194" s="57">
        <v>0</v>
      </c>
      <c r="AO194" s="57">
        <v>0</v>
      </c>
      <c r="AP194" s="57">
        <v>0</v>
      </c>
      <c r="AQ194" s="57">
        <v>0</v>
      </c>
      <c r="AR194" s="57">
        <v>0</v>
      </c>
      <c r="AS194" s="57">
        <v>0</v>
      </c>
      <c r="AT194" s="57">
        <v>0</v>
      </c>
      <c r="AU194" s="57">
        <v>0</v>
      </c>
      <c r="AV194" s="57">
        <v>0</v>
      </c>
    </row>
    <row r="195" spans="1:48">
      <c r="A195" s="56">
        <f t="shared" si="16"/>
        <v>2023</v>
      </c>
      <c r="B195" s="56">
        <f t="shared" si="17"/>
        <v>6</v>
      </c>
      <c r="C195" s="147" t="s">
        <v>863</v>
      </c>
      <c r="D195" s="146">
        <v>2.73</v>
      </c>
      <c r="E195" s="146">
        <v>2.17</v>
      </c>
      <c r="K195" s="56">
        <f t="shared" si="12"/>
        <v>2023</v>
      </c>
      <c r="L195" s="56">
        <f t="shared" si="13"/>
        <v>6</v>
      </c>
      <c r="M195" t="s">
        <v>863</v>
      </c>
      <c r="N195" s="57">
        <v>0</v>
      </c>
      <c r="O195" s="57">
        <v>0</v>
      </c>
      <c r="P195" s="57">
        <v>0</v>
      </c>
      <c r="Q195" s="57">
        <v>0</v>
      </c>
      <c r="R195" s="57">
        <v>0</v>
      </c>
      <c r="S195" s="57">
        <v>12959.34</v>
      </c>
      <c r="T195" s="57">
        <v>0</v>
      </c>
      <c r="U195" s="57">
        <v>0</v>
      </c>
      <c r="V195" s="57">
        <v>29281.3</v>
      </c>
      <c r="W195" s="57">
        <v>139.4254</v>
      </c>
      <c r="X195" s="57">
        <v>138.18450000000001</v>
      </c>
      <c r="Y195" s="57">
        <v>139.4254</v>
      </c>
      <c r="Z195" s="57">
        <v>139.4254</v>
      </c>
      <c r="AA195" s="57">
        <v>131.88249999999999</v>
      </c>
      <c r="AB195" s="57">
        <v>139.4254</v>
      </c>
      <c r="AC195" s="57"/>
      <c r="AE195" s="56">
        <f t="shared" si="14"/>
        <v>2023</v>
      </c>
      <c r="AF195" s="56">
        <f t="shared" si="15"/>
        <v>6</v>
      </c>
      <c r="AG195" s="57" t="s">
        <v>863</v>
      </c>
      <c r="AH195" s="57">
        <v>0</v>
      </c>
      <c r="AI195" s="57">
        <v>0</v>
      </c>
      <c r="AJ195" s="57">
        <v>0</v>
      </c>
      <c r="AK195" s="57">
        <v>0</v>
      </c>
      <c r="AL195" s="57">
        <v>0</v>
      </c>
      <c r="AM195" s="57">
        <v>0</v>
      </c>
      <c r="AN195" s="57">
        <v>0</v>
      </c>
      <c r="AO195" s="57">
        <v>0</v>
      </c>
      <c r="AP195" s="57">
        <v>0</v>
      </c>
      <c r="AQ195" s="57">
        <v>0</v>
      </c>
      <c r="AR195" s="57">
        <v>0</v>
      </c>
      <c r="AS195" s="57">
        <v>0</v>
      </c>
      <c r="AT195" s="57">
        <v>0</v>
      </c>
      <c r="AU195" s="57">
        <v>0</v>
      </c>
      <c r="AV195" s="57">
        <v>0</v>
      </c>
    </row>
    <row r="196" spans="1:48">
      <c r="A196" s="56">
        <f t="shared" si="16"/>
        <v>2023</v>
      </c>
      <c r="B196" s="56">
        <f t="shared" si="17"/>
        <v>6</v>
      </c>
      <c r="C196" s="147" t="s">
        <v>864</v>
      </c>
      <c r="D196" s="146">
        <v>2.83</v>
      </c>
      <c r="E196" s="146">
        <v>2.25</v>
      </c>
      <c r="K196" s="56">
        <f t="shared" si="12"/>
        <v>2023</v>
      </c>
      <c r="L196" s="56">
        <f t="shared" si="13"/>
        <v>6</v>
      </c>
      <c r="M196" t="s">
        <v>864</v>
      </c>
      <c r="N196" s="57">
        <v>0</v>
      </c>
      <c r="O196" s="57">
        <v>0</v>
      </c>
      <c r="P196" s="57">
        <v>0</v>
      </c>
      <c r="Q196" s="57">
        <v>0</v>
      </c>
      <c r="R196" s="57">
        <v>0</v>
      </c>
      <c r="S196" s="57">
        <v>5358.7430000000004</v>
      </c>
      <c r="T196" s="57">
        <v>0</v>
      </c>
      <c r="U196" s="57">
        <v>0</v>
      </c>
      <c r="V196" s="57">
        <v>29780.34</v>
      </c>
      <c r="W196" s="57">
        <v>0</v>
      </c>
      <c r="X196" s="57">
        <v>0</v>
      </c>
      <c r="Y196" s="57">
        <v>0</v>
      </c>
      <c r="Z196" s="57">
        <v>0</v>
      </c>
      <c r="AA196" s="57">
        <v>98.911779999999993</v>
      </c>
      <c r="AB196" s="57">
        <v>0</v>
      </c>
      <c r="AC196" s="57"/>
      <c r="AE196" s="56">
        <f t="shared" si="14"/>
        <v>2023</v>
      </c>
      <c r="AF196" s="56">
        <f t="shared" si="15"/>
        <v>6</v>
      </c>
      <c r="AG196" s="57" t="s">
        <v>864</v>
      </c>
      <c r="AH196" s="57">
        <v>0</v>
      </c>
      <c r="AI196" s="57">
        <v>0</v>
      </c>
      <c r="AJ196" s="57">
        <v>0</v>
      </c>
      <c r="AK196" s="57">
        <v>0</v>
      </c>
      <c r="AL196" s="57">
        <v>0</v>
      </c>
      <c r="AM196" s="57">
        <v>1432.2</v>
      </c>
      <c r="AN196" s="57">
        <v>0</v>
      </c>
      <c r="AO196" s="57">
        <v>0</v>
      </c>
      <c r="AP196" s="57">
        <v>0</v>
      </c>
      <c r="AQ196" s="57">
        <v>0</v>
      </c>
      <c r="AR196" s="57">
        <v>0</v>
      </c>
      <c r="AS196" s="57">
        <v>0</v>
      </c>
      <c r="AT196" s="57">
        <v>0</v>
      </c>
      <c r="AU196" s="57">
        <v>0</v>
      </c>
      <c r="AV196" s="57">
        <v>0</v>
      </c>
    </row>
    <row r="197" spans="1:48">
      <c r="A197" s="56">
        <f t="shared" si="16"/>
        <v>2023</v>
      </c>
      <c r="B197" s="56">
        <f t="shared" si="17"/>
        <v>6</v>
      </c>
      <c r="C197" s="147" t="s">
        <v>865</v>
      </c>
      <c r="D197" s="146">
        <v>2.83</v>
      </c>
      <c r="E197" s="146">
        <v>2.25</v>
      </c>
      <c r="K197" s="56">
        <f t="shared" si="12"/>
        <v>2023</v>
      </c>
      <c r="L197" s="56">
        <f t="shared" si="13"/>
        <v>6</v>
      </c>
      <c r="M197" t="s">
        <v>865</v>
      </c>
      <c r="N197" s="57">
        <v>4044.3209999999999</v>
      </c>
      <c r="O197" s="57">
        <v>0</v>
      </c>
      <c r="P197" s="57">
        <v>0</v>
      </c>
      <c r="Q197" s="57">
        <v>0</v>
      </c>
      <c r="R197" s="57">
        <v>0</v>
      </c>
      <c r="S197" s="57">
        <v>14928.92</v>
      </c>
      <c r="T197" s="57">
        <v>0</v>
      </c>
      <c r="U197" s="57">
        <v>0</v>
      </c>
      <c r="V197" s="57">
        <v>29281.3</v>
      </c>
      <c r="W197" s="57">
        <v>243.99430000000001</v>
      </c>
      <c r="X197" s="57">
        <v>241.8228</v>
      </c>
      <c r="Y197" s="57">
        <v>243.99430000000001</v>
      </c>
      <c r="Z197" s="57">
        <v>243.99430000000001</v>
      </c>
      <c r="AA197" s="57">
        <v>395.6472</v>
      </c>
      <c r="AB197" s="57">
        <v>243.99430000000001</v>
      </c>
      <c r="AC197" s="57"/>
      <c r="AE197" s="56">
        <f t="shared" si="14"/>
        <v>2023</v>
      </c>
      <c r="AF197" s="56">
        <f t="shared" si="15"/>
        <v>6</v>
      </c>
      <c r="AG197" s="57" t="s">
        <v>865</v>
      </c>
      <c r="AH197" s="57">
        <v>116.32</v>
      </c>
      <c r="AI197" s="57">
        <v>0</v>
      </c>
      <c r="AJ197" s="57">
        <v>0</v>
      </c>
      <c r="AK197" s="57">
        <v>0</v>
      </c>
      <c r="AL197" s="57">
        <v>0</v>
      </c>
      <c r="AM197" s="57">
        <v>0</v>
      </c>
      <c r="AN197" s="57">
        <v>0</v>
      </c>
      <c r="AO197" s="57">
        <v>0</v>
      </c>
      <c r="AP197" s="57">
        <v>0</v>
      </c>
      <c r="AQ197" s="57">
        <v>0</v>
      </c>
      <c r="AR197" s="57">
        <v>0</v>
      </c>
      <c r="AS197" s="57">
        <v>0</v>
      </c>
      <c r="AT197" s="57">
        <v>0</v>
      </c>
      <c r="AU197" s="57">
        <v>0</v>
      </c>
      <c r="AV197" s="57">
        <v>0</v>
      </c>
    </row>
    <row r="198" spans="1:48">
      <c r="A198" s="56">
        <f t="shared" si="16"/>
        <v>2023</v>
      </c>
      <c r="B198" s="56">
        <f t="shared" si="17"/>
        <v>6</v>
      </c>
      <c r="C198" s="147" t="s">
        <v>866</v>
      </c>
      <c r="D198" s="146">
        <v>2.83</v>
      </c>
      <c r="E198" s="146">
        <v>2.25</v>
      </c>
      <c r="K198" s="56">
        <f t="shared" si="12"/>
        <v>2023</v>
      </c>
      <c r="L198" s="56">
        <f t="shared" si="13"/>
        <v>6</v>
      </c>
      <c r="M198" t="s">
        <v>866</v>
      </c>
      <c r="N198" s="57">
        <v>10074.18</v>
      </c>
      <c r="O198" s="57">
        <v>824.29089999999997</v>
      </c>
      <c r="P198" s="57">
        <v>0</v>
      </c>
      <c r="Q198" s="57">
        <v>0</v>
      </c>
      <c r="R198" s="57">
        <v>0</v>
      </c>
      <c r="S198" s="57">
        <v>15984.44</v>
      </c>
      <c r="T198" s="57">
        <v>885.15689999999995</v>
      </c>
      <c r="U198" s="57">
        <v>0</v>
      </c>
      <c r="V198" s="57">
        <v>31360.5</v>
      </c>
      <c r="W198" s="57">
        <v>487.98880000000003</v>
      </c>
      <c r="X198" s="57">
        <v>483.64569999999998</v>
      </c>
      <c r="Y198" s="57">
        <v>487.98880000000003</v>
      </c>
      <c r="Z198" s="57">
        <v>487.98880000000003</v>
      </c>
      <c r="AA198" s="57">
        <v>461.58859999999999</v>
      </c>
      <c r="AB198" s="57">
        <v>487.98880000000003</v>
      </c>
      <c r="AC198" s="57"/>
      <c r="AE198" s="56">
        <f t="shared" si="14"/>
        <v>2023</v>
      </c>
      <c r="AF198" s="56">
        <f t="shared" si="15"/>
        <v>6</v>
      </c>
      <c r="AG198" s="57" t="s">
        <v>866</v>
      </c>
      <c r="AH198" s="57">
        <v>116.32</v>
      </c>
      <c r="AI198" s="57">
        <v>116.32</v>
      </c>
      <c r="AJ198" s="57">
        <v>0</v>
      </c>
      <c r="AK198" s="57">
        <v>0</v>
      </c>
      <c r="AL198" s="57">
        <v>0</v>
      </c>
      <c r="AM198" s="57">
        <v>0</v>
      </c>
      <c r="AN198" s="57">
        <v>0</v>
      </c>
      <c r="AO198" s="57">
        <v>0</v>
      </c>
      <c r="AP198" s="57">
        <v>0</v>
      </c>
      <c r="AQ198" s="57">
        <v>0</v>
      </c>
      <c r="AR198" s="57">
        <v>0</v>
      </c>
      <c r="AS198" s="57">
        <v>0</v>
      </c>
      <c r="AT198" s="57">
        <v>0</v>
      </c>
      <c r="AU198" s="57">
        <v>0</v>
      </c>
      <c r="AV198" s="57">
        <v>0</v>
      </c>
    </row>
    <row r="199" spans="1:48">
      <c r="A199" s="56">
        <f t="shared" si="16"/>
        <v>2023</v>
      </c>
      <c r="B199" s="56">
        <f t="shared" si="17"/>
        <v>6</v>
      </c>
      <c r="C199" s="147" t="s">
        <v>867</v>
      </c>
      <c r="D199" s="146">
        <v>3.05</v>
      </c>
      <c r="E199" s="146">
        <v>2.4300000000000002</v>
      </c>
      <c r="K199" s="56">
        <f t="shared" si="12"/>
        <v>2023</v>
      </c>
      <c r="L199" s="56">
        <f t="shared" si="13"/>
        <v>6</v>
      </c>
      <c r="M199" t="s">
        <v>867</v>
      </c>
      <c r="N199" s="57">
        <v>0</v>
      </c>
      <c r="O199" s="57">
        <v>0</v>
      </c>
      <c r="P199" s="57">
        <v>0</v>
      </c>
      <c r="Q199" s="57">
        <v>0</v>
      </c>
      <c r="R199" s="57">
        <v>0</v>
      </c>
      <c r="S199" s="57">
        <v>15636.61</v>
      </c>
      <c r="T199" s="57">
        <v>0</v>
      </c>
      <c r="U199" s="57">
        <v>0</v>
      </c>
      <c r="V199" s="57">
        <v>28761.51</v>
      </c>
      <c r="W199" s="57">
        <v>174.2818</v>
      </c>
      <c r="X199" s="57">
        <v>172.73070000000001</v>
      </c>
      <c r="Y199" s="57">
        <v>174.2818</v>
      </c>
      <c r="Z199" s="57">
        <v>174.2818</v>
      </c>
      <c r="AA199" s="57">
        <v>197.8237</v>
      </c>
      <c r="AB199" s="57">
        <v>174.2818</v>
      </c>
      <c r="AC199" s="57"/>
      <c r="AE199" s="56">
        <f t="shared" si="14"/>
        <v>2023</v>
      </c>
      <c r="AF199" s="56">
        <f t="shared" si="15"/>
        <v>6</v>
      </c>
      <c r="AG199" s="57" t="s">
        <v>867</v>
      </c>
      <c r="AH199" s="57">
        <v>0</v>
      </c>
      <c r="AI199" s="57">
        <v>0</v>
      </c>
      <c r="AJ199" s="57">
        <v>0</v>
      </c>
      <c r="AK199" s="57">
        <v>0</v>
      </c>
      <c r="AL199" s="57">
        <v>0</v>
      </c>
      <c r="AM199" s="57">
        <v>0</v>
      </c>
      <c r="AN199" s="57">
        <v>0</v>
      </c>
      <c r="AO199" s="57">
        <v>0</v>
      </c>
      <c r="AP199" s="57">
        <v>0</v>
      </c>
      <c r="AQ199" s="57">
        <v>0</v>
      </c>
      <c r="AR199" s="57">
        <v>0</v>
      </c>
      <c r="AS199" s="57">
        <v>0</v>
      </c>
      <c r="AT199" s="57">
        <v>0</v>
      </c>
      <c r="AU199" s="57">
        <v>0</v>
      </c>
      <c r="AV199" s="57">
        <v>0</v>
      </c>
    </row>
    <row r="200" spans="1:48">
      <c r="A200" s="56">
        <f t="shared" si="16"/>
        <v>2023</v>
      </c>
      <c r="B200" s="56">
        <f t="shared" si="17"/>
        <v>6</v>
      </c>
      <c r="C200" s="147" t="s">
        <v>868</v>
      </c>
      <c r="D200" s="146">
        <v>3.09</v>
      </c>
      <c r="E200" s="146">
        <v>2.46</v>
      </c>
      <c r="K200" s="56">
        <f t="shared" si="12"/>
        <v>2023</v>
      </c>
      <c r="L200" s="56">
        <f t="shared" si="13"/>
        <v>6</v>
      </c>
      <c r="M200" t="s">
        <v>868</v>
      </c>
      <c r="N200" s="57">
        <v>0</v>
      </c>
      <c r="O200" s="57">
        <v>0</v>
      </c>
      <c r="P200" s="57">
        <v>0</v>
      </c>
      <c r="Q200" s="57">
        <v>0</v>
      </c>
      <c r="R200" s="57">
        <v>0</v>
      </c>
      <c r="S200" s="57">
        <v>0</v>
      </c>
      <c r="T200" s="57">
        <v>0</v>
      </c>
      <c r="U200" s="57">
        <v>0</v>
      </c>
      <c r="V200" s="57">
        <v>25601.19</v>
      </c>
      <c r="W200" s="57">
        <v>0</v>
      </c>
      <c r="X200" s="57">
        <v>0</v>
      </c>
      <c r="Y200" s="57">
        <v>0</v>
      </c>
      <c r="Z200" s="57">
        <v>0</v>
      </c>
      <c r="AA200" s="57">
        <v>0</v>
      </c>
      <c r="AB200" s="57">
        <v>0</v>
      </c>
      <c r="AC200" s="57"/>
      <c r="AE200" s="56">
        <f t="shared" si="14"/>
        <v>2023</v>
      </c>
      <c r="AF200" s="56">
        <f t="shared" si="15"/>
        <v>6</v>
      </c>
      <c r="AG200" s="57" t="s">
        <v>868</v>
      </c>
      <c r="AH200" s="57">
        <v>0</v>
      </c>
      <c r="AI200" s="57">
        <v>0</v>
      </c>
      <c r="AJ200" s="57">
        <v>0</v>
      </c>
      <c r="AK200" s="57">
        <v>0</v>
      </c>
      <c r="AL200" s="57">
        <v>0</v>
      </c>
      <c r="AM200" s="57">
        <v>0</v>
      </c>
      <c r="AN200" s="57">
        <v>0</v>
      </c>
      <c r="AO200" s="57">
        <v>0</v>
      </c>
      <c r="AP200" s="57">
        <v>0</v>
      </c>
      <c r="AQ200" s="57">
        <v>0</v>
      </c>
      <c r="AR200" s="57">
        <v>0</v>
      </c>
      <c r="AS200" s="57">
        <v>0</v>
      </c>
      <c r="AT200" s="57">
        <v>0</v>
      </c>
      <c r="AU200" s="57">
        <v>0</v>
      </c>
      <c r="AV200" s="57">
        <v>0</v>
      </c>
    </row>
    <row r="201" spans="1:48">
      <c r="A201" s="56">
        <f t="shared" si="16"/>
        <v>2023</v>
      </c>
      <c r="B201" s="56">
        <f t="shared" si="17"/>
        <v>6</v>
      </c>
      <c r="C201" s="147" t="s">
        <v>869</v>
      </c>
      <c r="D201" s="146">
        <v>2.78</v>
      </c>
      <c r="E201" s="146">
        <v>2.21</v>
      </c>
      <c r="K201" s="56">
        <f t="shared" si="12"/>
        <v>2023</v>
      </c>
      <c r="L201" s="56">
        <f t="shared" si="13"/>
        <v>6</v>
      </c>
      <c r="M201" t="s">
        <v>869</v>
      </c>
      <c r="N201" s="57">
        <v>0</v>
      </c>
      <c r="O201" s="57">
        <v>0</v>
      </c>
      <c r="P201" s="57">
        <v>0</v>
      </c>
      <c r="Q201" s="57">
        <v>0</v>
      </c>
      <c r="R201" s="57">
        <v>0</v>
      </c>
      <c r="S201" s="57">
        <v>0</v>
      </c>
      <c r="T201" s="57">
        <v>0</v>
      </c>
      <c r="U201" s="57">
        <v>0</v>
      </c>
      <c r="V201" s="57">
        <v>23002.2</v>
      </c>
      <c r="W201" s="57">
        <v>0</v>
      </c>
      <c r="X201" s="57">
        <v>0</v>
      </c>
      <c r="Y201" s="57">
        <v>0</v>
      </c>
      <c r="Z201" s="57">
        <v>0</v>
      </c>
      <c r="AA201" s="57">
        <v>0</v>
      </c>
      <c r="AB201" s="57">
        <v>0</v>
      </c>
      <c r="AC201" s="57"/>
      <c r="AE201" s="56">
        <f t="shared" si="14"/>
        <v>2023</v>
      </c>
      <c r="AF201" s="56">
        <f t="shared" si="15"/>
        <v>6</v>
      </c>
      <c r="AG201" s="57" t="s">
        <v>869</v>
      </c>
      <c r="AH201" s="57">
        <v>0</v>
      </c>
      <c r="AI201" s="57">
        <v>0</v>
      </c>
      <c r="AJ201" s="57">
        <v>0</v>
      </c>
      <c r="AK201" s="57">
        <v>0</v>
      </c>
      <c r="AL201" s="57">
        <v>0</v>
      </c>
      <c r="AM201" s="57">
        <v>0</v>
      </c>
      <c r="AN201" s="57">
        <v>0</v>
      </c>
      <c r="AO201" s="57">
        <v>0</v>
      </c>
      <c r="AP201" s="57">
        <v>0</v>
      </c>
      <c r="AQ201" s="57">
        <v>0</v>
      </c>
      <c r="AR201" s="57">
        <v>0</v>
      </c>
      <c r="AS201" s="57">
        <v>0</v>
      </c>
      <c r="AT201" s="57">
        <v>0</v>
      </c>
      <c r="AU201" s="57">
        <v>0</v>
      </c>
      <c r="AV201" s="57">
        <v>0</v>
      </c>
    </row>
    <row r="202" spans="1:48">
      <c r="A202" s="56">
        <f t="shared" si="16"/>
        <v>2023</v>
      </c>
      <c r="B202" s="56">
        <f t="shared" si="17"/>
        <v>6</v>
      </c>
      <c r="C202" s="147" t="s">
        <v>870</v>
      </c>
      <c r="D202" s="146">
        <v>2.7</v>
      </c>
      <c r="E202" s="146">
        <v>2.15</v>
      </c>
      <c r="K202" s="56">
        <f t="shared" si="12"/>
        <v>2023</v>
      </c>
      <c r="L202" s="56">
        <f t="shared" si="13"/>
        <v>6</v>
      </c>
      <c r="M202" t="s">
        <v>870</v>
      </c>
      <c r="N202" s="57">
        <v>0</v>
      </c>
      <c r="O202" s="57">
        <v>0</v>
      </c>
      <c r="P202" s="57">
        <v>0</v>
      </c>
      <c r="Q202" s="57">
        <v>0</v>
      </c>
      <c r="R202" s="57">
        <v>0</v>
      </c>
      <c r="S202" s="57">
        <v>0</v>
      </c>
      <c r="T202" s="57">
        <v>0</v>
      </c>
      <c r="U202" s="57">
        <v>0</v>
      </c>
      <c r="V202" s="57">
        <v>23521.99</v>
      </c>
      <c r="W202" s="57">
        <v>0</v>
      </c>
      <c r="X202" s="57">
        <v>0</v>
      </c>
      <c r="Y202" s="57">
        <v>0</v>
      </c>
      <c r="Z202" s="57">
        <v>0</v>
      </c>
      <c r="AA202" s="57">
        <v>0</v>
      </c>
      <c r="AB202" s="57">
        <v>0</v>
      </c>
      <c r="AC202" s="57"/>
      <c r="AE202" s="56">
        <f t="shared" si="14"/>
        <v>2023</v>
      </c>
      <c r="AF202" s="56">
        <f t="shared" si="15"/>
        <v>6</v>
      </c>
      <c r="AG202" s="57" t="s">
        <v>870</v>
      </c>
      <c r="AH202" s="57">
        <v>0</v>
      </c>
      <c r="AI202" s="57">
        <v>0</v>
      </c>
      <c r="AJ202" s="57">
        <v>0</v>
      </c>
      <c r="AK202" s="57">
        <v>0</v>
      </c>
      <c r="AL202" s="57">
        <v>0</v>
      </c>
      <c r="AM202" s="57">
        <v>0</v>
      </c>
      <c r="AN202" s="57">
        <v>0</v>
      </c>
      <c r="AO202" s="57">
        <v>0</v>
      </c>
      <c r="AP202" s="57">
        <v>0</v>
      </c>
      <c r="AQ202" s="57">
        <v>0</v>
      </c>
      <c r="AR202" s="57">
        <v>0</v>
      </c>
      <c r="AS202" s="57">
        <v>0</v>
      </c>
      <c r="AT202" s="57">
        <v>0</v>
      </c>
      <c r="AU202" s="57">
        <v>0</v>
      </c>
      <c r="AV202" s="57">
        <v>0</v>
      </c>
    </row>
    <row r="203" spans="1:48">
      <c r="A203" s="56">
        <f t="shared" si="16"/>
        <v>2023</v>
      </c>
      <c r="B203" s="56">
        <f t="shared" si="17"/>
        <v>7</v>
      </c>
      <c r="C203" s="147" t="s">
        <v>871</v>
      </c>
      <c r="D203" s="146">
        <v>2.44</v>
      </c>
      <c r="E203" s="146">
        <v>1.82</v>
      </c>
      <c r="K203" s="56">
        <f t="shared" si="12"/>
        <v>2023</v>
      </c>
      <c r="L203" s="56">
        <f t="shared" si="13"/>
        <v>7</v>
      </c>
      <c r="M203" t="s">
        <v>871</v>
      </c>
      <c r="N203" s="57">
        <v>9418.1309999999994</v>
      </c>
      <c r="O203" s="57">
        <v>798.73820000000001</v>
      </c>
      <c r="P203" s="57">
        <v>0</v>
      </c>
      <c r="Q203" s="57">
        <v>0</v>
      </c>
      <c r="R203" s="57">
        <v>1844.5239999999999</v>
      </c>
      <c r="S203" s="57">
        <v>26482.9</v>
      </c>
      <c r="T203" s="57">
        <v>649.28660000000002</v>
      </c>
      <c r="U203" s="57">
        <v>3151.5329999999999</v>
      </c>
      <c r="V203" s="57">
        <v>41392.68</v>
      </c>
      <c r="W203" s="57">
        <v>335.49939999999998</v>
      </c>
      <c r="X203" s="57">
        <v>334.45370000000003</v>
      </c>
      <c r="Y203" s="57">
        <v>334.62099999999998</v>
      </c>
      <c r="Z203" s="57">
        <v>423.63369999999998</v>
      </c>
      <c r="AA203" s="57">
        <v>378.66539999999998</v>
      </c>
      <c r="AB203" s="57">
        <v>378.66539999999998</v>
      </c>
      <c r="AC203" s="57"/>
      <c r="AE203" s="56">
        <f t="shared" si="14"/>
        <v>2023</v>
      </c>
      <c r="AF203" s="56">
        <f t="shared" si="15"/>
        <v>7</v>
      </c>
      <c r="AG203" s="57" t="s">
        <v>871</v>
      </c>
      <c r="AH203" s="57">
        <v>112.08</v>
      </c>
      <c r="AI203" s="57">
        <v>112.08</v>
      </c>
      <c r="AJ203" s="57">
        <v>0</v>
      </c>
      <c r="AK203" s="57">
        <v>0</v>
      </c>
      <c r="AL203" s="57">
        <v>0</v>
      </c>
      <c r="AM203" s="57">
        <v>1382.6</v>
      </c>
      <c r="AN203" s="57">
        <v>0</v>
      </c>
      <c r="AO203" s="57">
        <v>0</v>
      </c>
      <c r="AP203" s="57">
        <v>0</v>
      </c>
      <c r="AQ203" s="57">
        <v>0</v>
      </c>
      <c r="AR203" s="57">
        <v>0</v>
      </c>
      <c r="AS203" s="57">
        <v>0</v>
      </c>
      <c r="AT203" s="57">
        <v>0</v>
      </c>
      <c r="AU203" s="57">
        <v>0</v>
      </c>
      <c r="AV203" s="57">
        <v>0</v>
      </c>
    </row>
    <row r="204" spans="1:48">
      <c r="A204" s="56">
        <f t="shared" si="16"/>
        <v>2023</v>
      </c>
      <c r="B204" s="56">
        <f t="shared" si="17"/>
        <v>7</v>
      </c>
      <c r="C204" s="147" t="s">
        <v>872</v>
      </c>
      <c r="D204" s="146">
        <v>2.44</v>
      </c>
      <c r="E204" s="146">
        <v>1.82</v>
      </c>
      <c r="K204" s="56">
        <f t="shared" si="12"/>
        <v>2023</v>
      </c>
      <c r="L204" s="56">
        <f t="shared" si="13"/>
        <v>7</v>
      </c>
      <c r="M204" t="s">
        <v>872</v>
      </c>
      <c r="N204" s="57">
        <v>4766.4790000000003</v>
      </c>
      <c r="O204" s="57">
        <v>0</v>
      </c>
      <c r="P204" s="57">
        <v>0</v>
      </c>
      <c r="Q204" s="57">
        <v>0</v>
      </c>
      <c r="R204" s="57">
        <v>2049.471</v>
      </c>
      <c r="S204" s="57">
        <v>36483.93</v>
      </c>
      <c r="T204" s="57">
        <v>0</v>
      </c>
      <c r="U204" s="57">
        <v>2849.0859999999998</v>
      </c>
      <c r="V204" s="57">
        <v>41460.75</v>
      </c>
      <c r="W204" s="57">
        <v>139.79140000000001</v>
      </c>
      <c r="X204" s="57">
        <v>167.2268</v>
      </c>
      <c r="Y204" s="57">
        <v>167.31039999999999</v>
      </c>
      <c r="Z204" s="57">
        <v>391.0462</v>
      </c>
      <c r="AA204" s="57">
        <v>126.2218</v>
      </c>
      <c r="AB204" s="57">
        <v>126.2218</v>
      </c>
      <c r="AC204" s="57"/>
      <c r="AE204" s="56">
        <f t="shared" si="14"/>
        <v>2023</v>
      </c>
      <c r="AF204" s="56">
        <f t="shared" si="15"/>
        <v>7</v>
      </c>
      <c r="AG204" s="57" t="s">
        <v>872</v>
      </c>
      <c r="AH204" s="57">
        <v>112.08</v>
      </c>
      <c r="AI204" s="57">
        <v>0</v>
      </c>
      <c r="AJ204" s="57">
        <v>0</v>
      </c>
      <c r="AK204" s="57">
        <v>0</v>
      </c>
      <c r="AL204" s="57">
        <v>0</v>
      </c>
      <c r="AM204" s="57">
        <v>0</v>
      </c>
      <c r="AN204" s="57">
        <v>0</v>
      </c>
      <c r="AO204" s="57">
        <v>0</v>
      </c>
      <c r="AP204" s="57">
        <v>0</v>
      </c>
      <c r="AQ204" s="57">
        <v>0</v>
      </c>
      <c r="AR204" s="57">
        <v>0</v>
      </c>
      <c r="AS204" s="57">
        <v>0</v>
      </c>
      <c r="AT204" s="57">
        <v>0</v>
      </c>
      <c r="AU204" s="57">
        <v>0</v>
      </c>
      <c r="AV204" s="57">
        <v>0</v>
      </c>
    </row>
    <row r="205" spans="1:48">
      <c r="A205" s="56">
        <f t="shared" si="16"/>
        <v>2023</v>
      </c>
      <c r="B205" s="56">
        <f t="shared" si="17"/>
        <v>7</v>
      </c>
      <c r="C205" s="147" t="s">
        <v>873</v>
      </c>
      <c r="D205" s="146">
        <v>2.44</v>
      </c>
      <c r="E205" s="146">
        <v>1.82</v>
      </c>
      <c r="K205" s="56">
        <f t="shared" si="12"/>
        <v>2023</v>
      </c>
      <c r="L205" s="56">
        <f t="shared" si="13"/>
        <v>7</v>
      </c>
      <c r="M205" t="s">
        <v>873</v>
      </c>
      <c r="N205" s="57">
        <v>9345.6370000000006</v>
      </c>
      <c r="O205" s="57">
        <v>0</v>
      </c>
      <c r="P205" s="57">
        <v>0</v>
      </c>
      <c r="Q205" s="57">
        <v>0</v>
      </c>
      <c r="R205" s="57">
        <v>3689.0479999999998</v>
      </c>
      <c r="S205" s="57">
        <v>34867.879999999997</v>
      </c>
      <c r="T205" s="57">
        <v>730.44709999999998</v>
      </c>
      <c r="U205" s="57">
        <v>3605.2040000000002</v>
      </c>
      <c r="V205" s="57">
        <v>42031.41</v>
      </c>
      <c r="W205" s="57">
        <v>335.49939999999998</v>
      </c>
      <c r="X205" s="57">
        <v>334.45370000000003</v>
      </c>
      <c r="Y205" s="57">
        <v>334.62099999999998</v>
      </c>
      <c r="Z205" s="57">
        <v>423.6336</v>
      </c>
      <c r="AA205" s="57">
        <v>347.11</v>
      </c>
      <c r="AB205" s="57">
        <v>347.11</v>
      </c>
      <c r="AC205" s="57"/>
      <c r="AE205" s="56">
        <f t="shared" si="14"/>
        <v>2023</v>
      </c>
      <c r="AF205" s="56">
        <f t="shared" si="15"/>
        <v>7</v>
      </c>
      <c r="AG205" s="57" t="s">
        <v>873</v>
      </c>
      <c r="AH205" s="57">
        <v>112.08</v>
      </c>
      <c r="AI205" s="57">
        <v>0</v>
      </c>
      <c r="AJ205" s="57">
        <v>0</v>
      </c>
      <c r="AK205" s="57">
        <v>0</v>
      </c>
      <c r="AL205" s="57">
        <v>0</v>
      </c>
      <c r="AM205" s="57">
        <v>0</v>
      </c>
      <c r="AN205" s="57">
        <v>0</v>
      </c>
      <c r="AO205" s="57">
        <v>0</v>
      </c>
      <c r="AP205" s="57">
        <v>0</v>
      </c>
      <c r="AQ205" s="57">
        <v>0</v>
      </c>
      <c r="AR205" s="57">
        <v>0</v>
      </c>
      <c r="AS205" s="57">
        <v>0</v>
      </c>
      <c r="AT205" s="57">
        <v>0</v>
      </c>
      <c r="AU205" s="57">
        <v>0</v>
      </c>
      <c r="AV205" s="57">
        <v>0</v>
      </c>
    </row>
    <row r="206" spans="1:48">
      <c r="A206" s="56">
        <f t="shared" si="16"/>
        <v>2023</v>
      </c>
      <c r="B206" s="56">
        <f t="shared" si="17"/>
        <v>7</v>
      </c>
      <c r="C206" s="147" t="s">
        <v>874</v>
      </c>
      <c r="D206" s="146">
        <v>2.44</v>
      </c>
      <c r="E206" s="146">
        <v>1.82</v>
      </c>
      <c r="K206" s="56">
        <f t="shared" si="12"/>
        <v>2023</v>
      </c>
      <c r="L206" s="56">
        <f t="shared" si="13"/>
        <v>7</v>
      </c>
      <c r="M206" t="s">
        <v>874</v>
      </c>
      <c r="N206" s="57">
        <v>13635.41</v>
      </c>
      <c r="O206" s="57">
        <v>798.73820000000001</v>
      </c>
      <c r="P206" s="57">
        <v>0</v>
      </c>
      <c r="Q206" s="57">
        <v>0</v>
      </c>
      <c r="R206" s="57">
        <v>3074.2069999999999</v>
      </c>
      <c r="S206" s="57">
        <v>25010.68</v>
      </c>
      <c r="T206" s="57">
        <v>892.76919999999996</v>
      </c>
      <c r="U206" s="57">
        <v>4058.8739999999998</v>
      </c>
      <c r="V206" s="57">
        <v>42099.47</v>
      </c>
      <c r="W206" s="57">
        <v>503.2491</v>
      </c>
      <c r="X206" s="57">
        <v>501.68049999999999</v>
      </c>
      <c r="Y206" s="57">
        <v>501.93150000000003</v>
      </c>
      <c r="Z206" s="57">
        <v>586.56970000000001</v>
      </c>
      <c r="AA206" s="57">
        <v>567.9982</v>
      </c>
      <c r="AB206" s="57">
        <v>567.9982</v>
      </c>
      <c r="AC206" s="57"/>
      <c r="AE206" s="56">
        <f t="shared" si="14"/>
        <v>2023</v>
      </c>
      <c r="AF206" s="56">
        <f t="shared" si="15"/>
        <v>7</v>
      </c>
      <c r="AG206" s="57" t="s">
        <v>874</v>
      </c>
      <c r="AH206" s="57">
        <v>112.08</v>
      </c>
      <c r="AI206" s="57">
        <v>112.08</v>
      </c>
      <c r="AJ206" s="57">
        <v>0</v>
      </c>
      <c r="AK206" s="57">
        <v>0</v>
      </c>
      <c r="AL206" s="57">
        <v>0</v>
      </c>
      <c r="AM206" s="57">
        <v>1382.6</v>
      </c>
      <c r="AN206" s="57">
        <v>0</v>
      </c>
      <c r="AO206" s="57">
        <v>0</v>
      </c>
      <c r="AP206" s="57">
        <v>0</v>
      </c>
      <c r="AQ206" s="57">
        <v>0</v>
      </c>
      <c r="AR206" s="57">
        <v>0</v>
      </c>
      <c r="AS206" s="57">
        <v>0</v>
      </c>
      <c r="AT206" s="57">
        <v>0</v>
      </c>
      <c r="AU206" s="57">
        <v>0</v>
      </c>
      <c r="AV206" s="57">
        <v>0</v>
      </c>
    </row>
    <row r="207" spans="1:48">
      <c r="A207" s="56">
        <f t="shared" si="16"/>
        <v>2023</v>
      </c>
      <c r="B207" s="56">
        <f t="shared" si="17"/>
        <v>7</v>
      </c>
      <c r="C207" s="147" t="s">
        <v>875</v>
      </c>
      <c r="D207" s="146">
        <v>2.67</v>
      </c>
      <c r="E207" s="146">
        <v>1.99</v>
      </c>
      <c r="K207" s="56">
        <f t="shared" si="12"/>
        <v>2023</v>
      </c>
      <c r="L207" s="56">
        <f t="shared" si="13"/>
        <v>7</v>
      </c>
      <c r="M207" t="s">
        <v>875</v>
      </c>
      <c r="N207" s="57">
        <v>10383.6</v>
      </c>
      <c r="O207" s="57">
        <v>798.73820000000001</v>
      </c>
      <c r="P207" s="57">
        <v>0</v>
      </c>
      <c r="Q207" s="57">
        <v>0</v>
      </c>
      <c r="R207" s="57">
        <v>3689.0479999999998</v>
      </c>
      <c r="S207" s="57">
        <v>36483.93</v>
      </c>
      <c r="T207" s="57">
        <v>568.12549999999999</v>
      </c>
      <c r="U207" s="57">
        <v>4058.8739999999998</v>
      </c>
      <c r="V207" s="57">
        <v>42099.47</v>
      </c>
      <c r="W207" s="57">
        <v>447.33249999999998</v>
      </c>
      <c r="X207" s="57">
        <v>445.93819999999999</v>
      </c>
      <c r="Y207" s="57">
        <v>446.16129999999998</v>
      </c>
      <c r="Z207" s="57">
        <v>619.15689999999995</v>
      </c>
      <c r="AA207" s="57">
        <v>441.77629999999999</v>
      </c>
      <c r="AB207" s="57">
        <v>441.77629999999999</v>
      </c>
      <c r="AC207" s="57"/>
      <c r="AE207" s="56">
        <f t="shared" si="14"/>
        <v>2023</v>
      </c>
      <c r="AF207" s="56">
        <f t="shared" si="15"/>
        <v>7</v>
      </c>
      <c r="AG207" s="57" t="s">
        <v>875</v>
      </c>
      <c r="AH207" s="57">
        <v>112.08</v>
      </c>
      <c r="AI207" s="57">
        <v>112.08</v>
      </c>
      <c r="AJ207" s="57">
        <v>0</v>
      </c>
      <c r="AK207" s="57">
        <v>0</v>
      </c>
      <c r="AL207" s="57">
        <v>0</v>
      </c>
      <c r="AM207" s="57">
        <v>0</v>
      </c>
      <c r="AN207" s="57">
        <v>0</v>
      </c>
      <c r="AO207" s="57">
        <v>0</v>
      </c>
      <c r="AP207" s="57">
        <v>0</v>
      </c>
      <c r="AQ207" s="57">
        <v>0</v>
      </c>
      <c r="AR207" s="57">
        <v>0</v>
      </c>
      <c r="AS207" s="57">
        <v>0</v>
      </c>
      <c r="AT207" s="57">
        <v>0</v>
      </c>
      <c r="AU207" s="57">
        <v>0</v>
      </c>
      <c r="AV207" s="57">
        <v>0</v>
      </c>
    </row>
    <row r="208" spans="1:48">
      <c r="A208" s="56">
        <f t="shared" si="16"/>
        <v>2023</v>
      </c>
      <c r="B208" s="56">
        <f t="shared" si="17"/>
        <v>7</v>
      </c>
      <c r="C208" s="147" t="s">
        <v>876</v>
      </c>
      <c r="D208" s="146">
        <v>2.67</v>
      </c>
      <c r="E208" s="146">
        <v>1.99</v>
      </c>
      <c r="K208" s="56">
        <f t="shared" si="12"/>
        <v>2023</v>
      </c>
      <c r="L208" s="56">
        <f t="shared" si="13"/>
        <v>7</v>
      </c>
      <c r="M208" t="s">
        <v>876</v>
      </c>
      <c r="N208" s="57">
        <v>12808.24</v>
      </c>
      <c r="O208" s="57">
        <v>0</v>
      </c>
      <c r="P208" s="57">
        <v>0</v>
      </c>
      <c r="Q208" s="57">
        <v>0</v>
      </c>
      <c r="R208" s="57">
        <v>3893.9949999999999</v>
      </c>
      <c r="S208" s="57">
        <v>36483.93</v>
      </c>
      <c r="T208" s="57">
        <v>649.2867</v>
      </c>
      <c r="U208" s="57">
        <v>4058.8739999999998</v>
      </c>
      <c r="V208" s="57">
        <v>42099.47</v>
      </c>
      <c r="W208" s="57">
        <v>447.33249999999998</v>
      </c>
      <c r="X208" s="57">
        <v>445.93830000000003</v>
      </c>
      <c r="Y208" s="57">
        <v>446.16129999999998</v>
      </c>
      <c r="Z208" s="57">
        <v>716.91849999999999</v>
      </c>
      <c r="AA208" s="57">
        <v>504.88729999999998</v>
      </c>
      <c r="AB208" s="57">
        <v>504.88729999999998</v>
      </c>
      <c r="AC208" s="57"/>
      <c r="AE208" s="56">
        <f t="shared" si="14"/>
        <v>2023</v>
      </c>
      <c r="AF208" s="56">
        <f t="shared" si="15"/>
        <v>7</v>
      </c>
      <c r="AG208" s="57" t="s">
        <v>876</v>
      </c>
      <c r="AH208" s="57">
        <v>116.752</v>
      </c>
      <c r="AI208" s="57">
        <v>0</v>
      </c>
      <c r="AJ208" s="57">
        <v>0</v>
      </c>
      <c r="AK208" s="57">
        <v>0</v>
      </c>
      <c r="AL208" s="57">
        <v>0</v>
      </c>
      <c r="AM208" s="57">
        <v>0</v>
      </c>
      <c r="AN208" s="57">
        <v>0</v>
      </c>
      <c r="AO208" s="57">
        <v>0</v>
      </c>
      <c r="AP208" s="57">
        <v>0</v>
      </c>
      <c r="AQ208" s="57">
        <v>0</v>
      </c>
      <c r="AR208" s="57">
        <v>0</v>
      </c>
      <c r="AS208" s="57">
        <v>0</v>
      </c>
      <c r="AT208" s="57">
        <v>0</v>
      </c>
      <c r="AU208" s="57">
        <v>0</v>
      </c>
      <c r="AV208" s="57">
        <v>0</v>
      </c>
    </row>
    <row r="209" spans="1:48">
      <c r="A209" s="56">
        <f t="shared" si="16"/>
        <v>2023</v>
      </c>
      <c r="B209" s="56">
        <f t="shared" si="17"/>
        <v>7</v>
      </c>
      <c r="C209" s="147" t="s">
        <v>877</v>
      </c>
      <c r="D209" s="146">
        <v>2.86</v>
      </c>
      <c r="E209" s="146">
        <v>2.13</v>
      </c>
      <c r="K209" s="56">
        <f t="shared" si="12"/>
        <v>2023</v>
      </c>
      <c r="L209" s="56">
        <f t="shared" si="13"/>
        <v>7</v>
      </c>
      <c r="M209" t="s">
        <v>877</v>
      </c>
      <c r="N209" s="57">
        <v>15261.31</v>
      </c>
      <c r="O209" s="57">
        <v>0</v>
      </c>
      <c r="P209" s="57">
        <v>0</v>
      </c>
      <c r="Q209" s="57">
        <v>0</v>
      </c>
      <c r="R209" s="57">
        <v>3689.0479999999998</v>
      </c>
      <c r="S209" s="57">
        <v>36483.93</v>
      </c>
      <c r="T209" s="57">
        <v>1379.7339999999999</v>
      </c>
      <c r="U209" s="57">
        <v>4058.8739999999998</v>
      </c>
      <c r="V209" s="57">
        <v>42099.47</v>
      </c>
      <c r="W209" s="57">
        <v>531.20730000000003</v>
      </c>
      <c r="X209" s="57">
        <v>529.55169999999998</v>
      </c>
      <c r="Y209" s="57">
        <v>529.81659999999999</v>
      </c>
      <c r="Z209" s="57">
        <v>619.15689999999995</v>
      </c>
      <c r="AA209" s="57">
        <v>567.9982</v>
      </c>
      <c r="AB209" s="57">
        <v>567.9982</v>
      </c>
      <c r="AC209" s="57"/>
      <c r="AE209" s="56">
        <f t="shared" si="14"/>
        <v>2023</v>
      </c>
      <c r="AF209" s="56">
        <f t="shared" si="15"/>
        <v>7</v>
      </c>
      <c r="AG209" s="57" t="s">
        <v>877</v>
      </c>
      <c r="AH209" s="57">
        <v>116.752</v>
      </c>
      <c r="AI209" s="57">
        <v>0</v>
      </c>
      <c r="AJ209" s="57">
        <v>0</v>
      </c>
      <c r="AK209" s="57">
        <v>0</v>
      </c>
      <c r="AL209" s="57">
        <v>0</v>
      </c>
      <c r="AM209" s="57">
        <v>0</v>
      </c>
      <c r="AN209" s="57">
        <v>0</v>
      </c>
      <c r="AO209" s="57">
        <v>0</v>
      </c>
      <c r="AP209" s="57">
        <v>0</v>
      </c>
      <c r="AQ209" s="57">
        <v>0</v>
      </c>
      <c r="AR209" s="57">
        <v>0</v>
      </c>
      <c r="AS209" s="57">
        <v>0</v>
      </c>
      <c r="AT209" s="57">
        <v>0</v>
      </c>
      <c r="AU209" s="57">
        <v>0</v>
      </c>
      <c r="AV209" s="57">
        <v>0</v>
      </c>
    </row>
    <row r="210" spans="1:48">
      <c r="A210" s="56">
        <f t="shared" si="16"/>
        <v>2023</v>
      </c>
      <c r="B210" s="56">
        <f t="shared" si="17"/>
        <v>7</v>
      </c>
      <c r="C210" s="147" t="s">
        <v>878</v>
      </c>
      <c r="D210" s="146">
        <v>2.97</v>
      </c>
      <c r="E210" s="146">
        <v>2.21</v>
      </c>
      <c r="K210" s="56">
        <f t="shared" si="12"/>
        <v>2023</v>
      </c>
      <c r="L210" s="56">
        <f t="shared" si="13"/>
        <v>7</v>
      </c>
      <c r="M210" t="s">
        <v>878</v>
      </c>
      <c r="N210" s="57">
        <v>13179.07</v>
      </c>
      <c r="O210" s="57">
        <v>0</v>
      </c>
      <c r="P210" s="57">
        <v>0</v>
      </c>
      <c r="Q210" s="57">
        <v>0</v>
      </c>
      <c r="R210" s="57">
        <v>1639.577</v>
      </c>
      <c r="S210" s="57">
        <v>35777.82</v>
      </c>
      <c r="T210" s="57">
        <v>1460.894</v>
      </c>
      <c r="U210" s="57">
        <v>1958.7470000000001</v>
      </c>
      <c r="V210" s="57">
        <v>40079.89</v>
      </c>
      <c r="W210" s="57">
        <v>587.12350000000004</v>
      </c>
      <c r="X210" s="57">
        <v>585.29359999999997</v>
      </c>
      <c r="Y210" s="57">
        <v>585.58640000000003</v>
      </c>
      <c r="Z210" s="57">
        <v>716.91809999999998</v>
      </c>
      <c r="AA210" s="57">
        <v>662.66420000000005</v>
      </c>
      <c r="AB210" s="57">
        <v>662.66420000000005</v>
      </c>
      <c r="AC210" s="57"/>
      <c r="AE210" s="56">
        <f t="shared" si="14"/>
        <v>2023</v>
      </c>
      <c r="AF210" s="56">
        <f t="shared" si="15"/>
        <v>7</v>
      </c>
      <c r="AG210" s="57" t="s">
        <v>878</v>
      </c>
      <c r="AH210" s="57">
        <v>0</v>
      </c>
      <c r="AI210" s="57">
        <v>0</v>
      </c>
      <c r="AJ210" s="57">
        <v>0</v>
      </c>
      <c r="AK210" s="57">
        <v>0</v>
      </c>
      <c r="AL210" s="57">
        <v>0</v>
      </c>
      <c r="AM210" s="57">
        <v>0</v>
      </c>
      <c r="AN210" s="57">
        <v>0</v>
      </c>
      <c r="AO210" s="57">
        <v>0</v>
      </c>
      <c r="AP210" s="57">
        <v>0</v>
      </c>
      <c r="AQ210" s="57">
        <v>0</v>
      </c>
      <c r="AR210" s="57">
        <v>0</v>
      </c>
      <c r="AS210" s="57">
        <v>0</v>
      </c>
      <c r="AT210" s="57">
        <v>0</v>
      </c>
      <c r="AU210" s="57">
        <v>0</v>
      </c>
      <c r="AV210" s="57">
        <v>0</v>
      </c>
    </row>
    <row r="211" spans="1:48">
      <c r="A211" s="56">
        <f t="shared" si="16"/>
        <v>2023</v>
      </c>
      <c r="B211" s="56">
        <f t="shared" si="17"/>
        <v>7</v>
      </c>
      <c r="C211" s="147" t="s">
        <v>879</v>
      </c>
      <c r="D211" s="146">
        <v>2.97</v>
      </c>
      <c r="E211" s="146">
        <v>2.21</v>
      </c>
      <c r="K211" s="56">
        <f t="shared" si="12"/>
        <v>2023</v>
      </c>
      <c r="L211" s="56">
        <f t="shared" si="13"/>
        <v>7</v>
      </c>
      <c r="M211" t="s">
        <v>879</v>
      </c>
      <c r="N211" s="57">
        <v>0</v>
      </c>
      <c r="O211" s="57">
        <v>0</v>
      </c>
      <c r="P211" s="57">
        <v>0</v>
      </c>
      <c r="Q211" s="57">
        <v>0</v>
      </c>
      <c r="R211" s="57">
        <v>0</v>
      </c>
      <c r="S211" s="57">
        <v>4045.3389999999999</v>
      </c>
      <c r="T211" s="57">
        <v>0</v>
      </c>
      <c r="U211" s="57">
        <v>1905.058</v>
      </c>
      <c r="V211" s="57">
        <v>37593.22</v>
      </c>
      <c r="W211" s="57">
        <v>111.833</v>
      </c>
      <c r="X211" s="57">
        <v>111.4845</v>
      </c>
      <c r="Y211" s="57">
        <v>111.5403</v>
      </c>
      <c r="Z211" s="57">
        <v>195.5231</v>
      </c>
      <c r="AA211" s="57">
        <v>0</v>
      </c>
      <c r="AB211" s="57">
        <v>0</v>
      </c>
      <c r="AC211" s="57"/>
      <c r="AE211" s="56">
        <f t="shared" si="14"/>
        <v>2023</v>
      </c>
      <c r="AF211" s="56">
        <f t="shared" si="15"/>
        <v>7</v>
      </c>
      <c r="AG211" s="57" t="s">
        <v>879</v>
      </c>
      <c r="AH211" s="57">
        <v>0</v>
      </c>
      <c r="AI211" s="57">
        <v>0</v>
      </c>
      <c r="AJ211" s="57">
        <v>0</v>
      </c>
      <c r="AK211" s="57">
        <v>0</v>
      </c>
      <c r="AL211" s="57">
        <v>0</v>
      </c>
      <c r="AM211" s="57">
        <v>1438.4</v>
      </c>
      <c r="AN211" s="57">
        <v>0</v>
      </c>
      <c r="AO211" s="57">
        <v>0</v>
      </c>
      <c r="AP211" s="57">
        <v>0</v>
      </c>
      <c r="AQ211" s="57">
        <v>0</v>
      </c>
      <c r="AR211" s="57">
        <v>0</v>
      </c>
      <c r="AS211" s="57">
        <v>0</v>
      </c>
      <c r="AT211" s="57">
        <v>0</v>
      </c>
      <c r="AU211" s="57">
        <v>0</v>
      </c>
      <c r="AV211" s="57">
        <v>0</v>
      </c>
    </row>
    <row r="212" spans="1:48">
      <c r="A212" s="56">
        <f t="shared" si="16"/>
        <v>2023</v>
      </c>
      <c r="B212" s="56">
        <f t="shared" si="17"/>
        <v>7</v>
      </c>
      <c r="C212" s="147" t="s">
        <v>880</v>
      </c>
      <c r="D212" s="146">
        <v>2.97</v>
      </c>
      <c r="E212" s="146">
        <v>2.21</v>
      </c>
      <c r="K212" s="56">
        <f t="shared" si="12"/>
        <v>2023</v>
      </c>
      <c r="L212" s="56">
        <f t="shared" si="13"/>
        <v>7</v>
      </c>
      <c r="M212" t="s">
        <v>880</v>
      </c>
      <c r="N212" s="57">
        <v>9426.7080000000005</v>
      </c>
      <c r="O212" s="57">
        <v>0</v>
      </c>
      <c r="P212" s="57">
        <v>0</v>
      </c>
      <c r="Q212" s="57">
        <v>0</v>
      </c>
      <c r="R212" s="57">
        <v>3279.154</v>
      </c>
      <c r="S212" s="57">
        <v>36483.93</v>
      </c>
      <c r="T212" s="57">
        <v>649.2867</v>
      </c>
      <c r="U212" s="57">
        <v>3151.5329999999999</v>
      </c>
      <c r="V212" s="57">
        <v>42099.47</v>
      </c>
      <c r="W212" s="57">
        <v>391.41579999999999</v>
      </c>
      <c r="X212" s="57">
        <v>390.19589999999999</v>
      </c>
      <c r="Y212" s="57">
        <v>390.39109999999999</v>
      </c>
      <c r="Z212" s="57">
        <v>488.80790000000002</v>
      </c>
      <c r="AA212" s="57">
        <v>283.9991</v>
      </c>
      <c r="AB212" s="57">
        <v>283.9991</v>
      </c>
      <c r="AC212" s="57"/>
      <c r="AE212" s="56">
        <f t="shared" si="14"/>
        <v>2023</v>
      </c>
      <c r="AF212" s="56">
        <f t="shared" si="15"/>
        <v>7</v>
      </c>
      <c r="AG212" s="57" t="s">
        <v>880</v>
      </c>
      <c r="AH212" s="57">
        <v>112.08</v>
      </c>
      <c r="AI212" s="57">
        <v>0</v>
      </c>
      <c r="AJ212" s="57">
        <v>0</v>
      </c>
      <c r="AK212" s="57">
        <v>0</v>
      </c>
      <c r="AL212" s="57">
        <v>0</v>
      </c>
      <c r="AM212" s="57">
        <v>0</v>
      </c>
      <c r="AN212" s="57">
        <v>0</v>
      </c>
      <c r="AO212" s="57">
        <v>0</v>
      </c>
      <c r="AP212" s="57">
        <v>0</v>
      </c>
      <c r="AQ212" s="57">
        <v>0</v>
      </c>
      <c r="AR212" s="57">
        <v>0</v>
      </c>
      <c r="AS212" s="57">
        <v>0</v>
      </c>
      <c r="AT212" s="57">
        <v>0</v>
      </c>
      <c r="AU212" s="57">
        <v>0</v>
      </c>
      <c r="AV212" s="57">
        <v>0</v>
      </c>
    </row>
    <row r="213" spans="1:48">
      <c r="A213" s="56">
        <f t="shared" si="16"/>
        <v>2023</v>
      </c>
      <c r="B213" s="56">
        <f t="shared" si="17"/>
        <v>7</v>
      </c>
      <c r="C213" s="147" t="s">
        <v>881</v>
      </c>
      <c r="D213" s="146">
        <v>2.69</v>
      </c>
      <c r="E213" s="146">
        <v>2.0099999999999998</v>
      </c>
      <c r="K213" s="56">
        <f t="shared" si="12"/>
        <v>2023</v>
      </c>
      <c r="L213" s="56">
        <f t="shared" si="13"/>
        <v>7</v>
      </c>
      <c r="M213" t="s">
        <v>881</v>
      </c>
      <c r="N213" s="57">
        <v>9613.2860000000001</v>
      </c>
      <c r="O213" s="57">
        <v>798.73820000000001</v>
      </c>
      <c r="P213" s="57">
        <v>0</v>
      </c>
      <c r="Q213" s="57">
        <v>0</v>
      </c>
      <c r="R213" s="57">
        <v>2869.26</v>
      </c>
      <c r="S213" s="57">
        <v>34878.269999999997</v>
      </c>
      <c r="T213" s="57">
        <v>730.44749999999999</v>
      </c>
      <c r="U213" s="57">
        <v>2973.4650000000001</v>
      </c>
      <c r="V213" s="57">
        <v>39524.239999999998</v>
      </c>
      <c r="W213" s="57">
        <v>335.49939999999998</v>
      </c>
      <c r="X213" s="57">
        <v>334.45370000000003</v>
      </c>
      <c r="Y213" s="57">
        <v>334.62099999999998</v>
      </c>
      <c r="Z213" s="57">
        <v>488.80799999999999</v>
      </c>
      <c r="AA213" s="57">
        <v>347.11</v>
      </c>
      <c r="AB213" s="57">
        <v>347.11</v>
      </c>
      <c r="AC213" s="57"/>
      <c r="AE213" s="56">
        <f t="shared" si="14"/>
        <v>2023</v>
      </c>
      <c r="AF213" s="56">
        <f t="shared" si="15"/>
        <v>7</v>
      </c>
      <c r="AG213" s="57" t="s">
        <v>881</v>
      </c>
      <c r="AH213" s="57">
        <v>112.08</v>
      </c>
      <c r="AI213" s="57">
        <v>112.08</v>
      </c>
      <c r="AJ213" s="57">
        <v>0</v>
      </c>
      <c r="AK213" s="57">
        <v>0</v>
      </c>
      <c r="AL213" s="57">
        <v>0</v>
      </c>
      <c r="AM213" s="57">
        <v>0</v>
      </c>
      <c r="AN213" s="57">
        <v>0</v>
      </c>
      <c r="AO213" s="57">
        <v>0</v>
      </c>
      <c r="AP213" s="57">
        <v>0</v>
      </c>
      <c r="AQ213" s="57">
        <v>0</v>
      </c>
      <c r="AR213" s="57">
        <v>0</v>
      </c>
      <c r="AS213" s="57">
        <v>0</v>
      </c>
      <c r="AT213" s="57">
        <v>0</v>
      </c>
      <c r="AU213" s="57">
        <v>0</v>
      </c>
      <c r="AV213" s="57">
        <v>0</v>
      </c>
    </row>
    <row r="214" spans="1:48">
      <c r="A214" s="56">
        <f t="shared" si="16"/>
        <v>2023</v>
      </c>
      <c r="B214" s="56">
        <f t="shared" si="17"/>
        <v>7</v>
      </c>
      <c r="C214" s="147" t="s">
        <v>882</v>
      </c>
      <c r="D214" s="146">
        <v>2.52</v>
      </c>
      <c r="E214" s="146">
        <v>1.88</v>
      </c>
      <c r="K214" s="56">
        <f t="shared" ref="K214:K277" si="18">VALUE(LEFT(M214,4))</f>
        <v>2023</v>
      </c>
      <c r="L214" s="56">
        <f t="shared" ref="L214:L277" si="19">VALUE(MID(M214,6,2))</f>
        <v>7</v>
      </c>
      <c r="M214" t="s">
        <v>882</v>
      </c>
      <c r="N214" s="57">
        <v>13188.24</v>
      </c>
      <c r="O214" s="57">
        <v>798.73820000000001</v>
      </c>
      <c r="P214" s="57">
        <v>0</v>
      </c>
      <c r="Q214" s="57">
        <v>0</v>
      </c>
      <c r="R214" s="57">
        <v>3279.154</v>
      </c>
      <c r="S214" s="57">
        <v>36483.93</v>
      </c>
      <c r="T214" s="57">
        <v>892.76909999999998</v>
      </c>
      <c r="U214" s="57">
        <v>3302.7570000000001</v>
      </c>
      <c r="V214" s="57">
        <v>42099.47</v>
      </c>
      <c r="W214" s="57">
        <v>503.2491</v>
      </c>
      <c r="X214" s="57">
        <v>501.68049999999999</v>
      </c>
      <c r="Y214" s="57">
        <v>501.93150000000003</v>
      </c>
      <c r="Z214" s="57">
        <v>619.15689999999995</v>
      </c>
      <c r="AA214" s="57">
        <v>441.77629999999999</v>
      </c>
      <c r="AB214" s="57">
        <v>441.77629999999999</v>
      </c>
      <c r="AC214" s="57"/>
      <c r="AE214" s="56">
        <f t="shared" ref="AE214:AE277" si="20">VALUE(LEFT(AG214,4))</f>
        <v>2023</v>
      </c>
      <c r="AF214" s="56">
        <f t="shared" ref="AF214:AF277" si="21">VALUE(MID(AG214,6,2))</f>
        <v>7</v>
      </c>
      <c r="AG214" s="57" t="s">
        <v>882</v>
      </c>
      <c r="AH214" s="57">
        <v>112.08</v>
      </c>
      <c r="AI214" s="57">
        <v>112.08</v>
      </c>
      <c r="AJ214" s="57">
        <v>0</v>
      </c>
      <c r="AK214" s="57">
        <v>0</v>
      </c>
      <c r="AL214" s="57">
        <v>0</v>
      </c>
      <c r="AM214" s="57">
        <v>0</v>
      </c>
      <c r="AN214" s="57">
        <v>0</v>
      </c>
      <c r="AO214" s="57">
        <v>0</v>
      </c>
      <c r="AP214" s="57">
        <v>0</v>
      </c>
      <c r="AQ214" s="57">
        <v>0</v>
      </c>
      <c r="AR214" s="57">
        <v>0</v>
      </c>
      <c r="AS214" s="57">
        <v>0</v>
      </c>
      <c r="AT214" s="57">
        <v>0</v>
      </c>
      <c r="AU214" s="57">
        <v>0</v>
      </c>
      <c r="AV214" s="57">
        <v>0</v>
      </c>
    </row>
    <row r="215" spans="1:48">
      <c r="A215" s="56">
        <f t="shared" ref="A215:A278" si="22">VALUE(LEFT(C215,4))</f>
        <v>2023</v>
      </c>
      <c r="B215" s="56">
        <f t="shared" ref="B215:B278" si="23">VALUE(MID(C215,6,2))</f>
        <v>7</v>
      </c>
      <c r="C215" s="147" t="s">
        <v>883</v>
      </c>
      <c r="D215" s="146">
        <v>2.57</v>
      </c>
      <c r="E215" s="146">
        <v>1.92</v>
      </c>
      <c r="K215" s="56">
        <f t="shared" si="18"/>
        <v>2023</v>
      </c>
      <c r="L215" s="56">
        <f t="shared" si="19"/>
        <v>7</v>
      </c>
      <c r="M215" t="s">
        <v>883</v>
      </c>
      <c r="N215" s="57">
        <v>15602.57</v>
      </c>
      <c r="O215" s="57">
        <v>0</v>
      </c>
      <c r="P215" s="57">
        <v>0</v>
      </c>
      <c r="Q215" s="57">
        <v>0</v>
      </c>
      <c r="R215" s="57">
        <v>1639.577</v>
      </c>
      <c r="S215" s="57">
        <v>36483.93</v>
      </c>
      <c r="T215" s="57">
        <v>649.2867</v>
      </c>
      <c r="U215" s="57">
        <v>3151.5329999999999</v>
      </c>
      <c r="V215" s="57">
        <v>42099.47</v>
      </c>
      <c r="W215" s="57">
        <v>447.33249999999998</v>
      </c>
      <c r="X215" s="57">
        <v>473.80939999999998</v>
      </c>
      <c r="Y215" s="57">
        <v>446.16129999999998</v>
      </c>
      <c r="Z215" s="57">
        <v>716.91830000000004</v>
      </c>
      <c r="AA215" s="57">
        <v>441.77629999999999</v>
      </c>
      <c r="AB215" s="57">
        <v>441.77629999999999</v>
      </c>
      <c r="AC215" s="57"/>
      <c r="AE215" s="56">
        <f t="shared" si="20"/>
        <v>2023</v>
      </c>
      <c r="AF215" s="56">
        <f t="shared" si="21"/>
        <v>7</v>
      </c>
      <c r="AG215" s="57" t="s">
        <v>883</v>
      </c>
      <c r="AH215" s="57">
        <v>0</v>
      </c>
      <c r="AI215" s="57">
        <v>0</v>
      </c>
      <c r="AJ215" s="57">
        <v>0</v>
      </c>
      <c r="AK215" s="57">
        <v>0</v>
      </c>
      <c r="AL215" s="57">
        <v>0</v>
      </c>
      <c r="AM215" s="57">
        <v>0</v>
      </c>
      <c r="AN215" s="57">
        <v>0</v>
      </c>
      <c r="AO215" s="57">
        <v>0</v>
      </c>
      <c r="AP215" s="57">
        <v>0</v>
      </c>
      <c r="AQ215" s="57">
        <v>0</v>
      </c>
      <c r="AR215" s="57">
        <v>0</v>
      </c>
      <c r="AS215" s="57">
        <v>0</v>
      </c>
      <c r="AT215" s="57">
        <v>0</v>
      </c>
      <c r="AU215" s="57">
        <v>0</v>
      </c>
      <c r="AV215" s="57">
        <v>0</v>
      </c>
    </row>
    <row r="216" spans="1:48">
      <c r="A216" s="56">
        <f t="shared" si="22"/>
        <v>2023</v>
      </c>
      <c r="B216" s="56">
        <f t="shared" si="23"/>
        <v>7</v>
      </c>
      <c r="C216" s="147" t="s">
        <v>884</v>
      </c>
      <c r="D216" s="146">
        <v>2.64</v>
      </c>
      <c r="E216" s="146">
        <v>1.97</v>
      </c>
      <c r="K216" s="56">
        <f t="shared" si="18"/>
        <v>2023</v>
      </c>
      <c r="L216" s="56">
        <f t="shared" si="19"/>
        <v>7</v>
      </c>
      <c r="M216" t="s">
        <v>884</v>
      </c>
      <c r="N216" s="57">
        <v>10670.88</v>
      </c>
      <c r="O216" s="57">
        <v>0</v>
      </c>
      <c r="P216" s="57">
        <v>0</v>
      </c>
      <c r="Q216" s="57">
        <v>0</v>
      </c>
      <c r="R216" s="57">
        <v>1844.5239999999999</v>
      </c>
      <c r="S216" s="57">
        <v>36483.93</v>
      </c>
      <c r="T216" s="57">
        <v>973.92920000000004</v>
      </c>
      <c r="U216" s="57">
        <v>3151.5329999999999</v>
      </c>
      <c r="V216" s="57">
        <v>42099.47</v>
      </c>
      <c r="W216" s="57">
        <v>447.33229999999998</v>
      </c>
      <c r="X216" s="57">
        <v>445.93799999999999</v>
      </c>
      <c r="Y216" s="57">
        <v>446.16109999999998</v>
      </c>
      <c r="Z216" s="57">
        <v>553.98220000000003</v>
      </c>
      <c r="AA216" s="57">
        <v>473.33159999999998</v>
      </c>
      <c r="AB216" s="57">
        <v>473.33159999999998</v>
      </c>
      <c r="AC216" s="57"/>
      <c r="AE216" s="56">
        <f t="shared" si="20"/>
        <v>2023</v>
      </c>
      <c r="AF216" s="56">
        <f t="shared" si="21"/>
        <v>7</v>
      </c>
      <c r="AG216" s="57" t="s">
        <v>884</v>
      </c>
      <c r="AH216" s="57">
        <v>116.752</v>
      </c>
      <c r="AI216" s="57">
        <v>0</v>
      </c>
      <c r="AJ216" s="57">
        <v>0</v>
      </c>
      <c r="AK216" s="57">
        <v>0</v>
      </c>
      <c r="AL216" s="57">
        <v>0</v>
      </c>
      <c r="AM216" s="57">
        <v>0</v>
      </c>
      <c r="AN216" s="57">
        <v>0</v>
      </c>
      <c r="AO216" s="57">
        <v>0</v>
      </c>
      <c r="AP216" s="57">
        <v>0</v>
      </c>
      <c r="AQ216" s="57">
        <v>0</v>
      </c>
      <c r="AR216" s="57">
        <v>0</v>
      </c>
      <c r="AS216" s="57">
        <v>0</v>
      </c>
      <c r="AT216" s="57">
        <v>0</v>
      </c>
      <c r="AU216" s="57">
        <v>0</v>
      </c>
      <c r="AV216" s="57">
        <v>0</v>
      </c>
    </row>
    <row r="217" spans="1:48">
      <c r="A217" s="56">
        <f t="shared" si="22"/>
        <v>2023</v>
      </c>
      <c r="B217" s="56">
        <f t="shared" si="23"/>
        <v>7</v>
      </c>
      <c r="C217" s="147" t="s">
        <v>885</v>
      </c>
      <c r="D217" s="146">
        <v>2.79</v>
      </c>
      <c r="E217" s="146">
        <v>2.08</v>
      </c>
      <c r="K217" s="56">
        <f t="shared" si="18"/>
        <v>2023</v>
      </c>
      <c r="L217" s="56">
        <f t="shared" si="19"/>
        <v>7</v>
      </c>
      <c r="M217" t="s">
        <v>885</v>
      </c>
      <c r="N217" s="57">
        <v>7987.3819999999996</v>
      </c>
      <c r="O217" s="57">
        <v>798.73820000000001</v>
      </c>
      <c r="P217" s="57">
        <v>0</v>
      </c>
      <c r="Q217" s="57">
        <v>0</v>
      </c>
      <c r="R217" s="57">
        <v>0</v>
      </c>
      <c r="S217" s="57">
        <v>23969.98</v>
      </c>
      <c r="T217" s="57">
        <v>568.1259</v>
      </c>
      <c r="U217" s="57">
        <v>2849.0859999999998</v>
      </c>
      <c r="V217" s="57">
        <v>40685.89</v>
      </c>
      <c r="W217" s="57">
        <v>363.45769999999999</v>
      </c>
      <c r="X217" s="57">
        <v>362.32479999999998</v>
      </c>
      <c r="Y217" s="57">
        <v>362.5061</v>
      </c>
      <c r="Z217" s="57">
        <v>456.22089999999997</v>
      </c>
      <c r="AA217" s="57">
        <v>378.66539999999998</v>
      </c>
      <c r="AB217" s="57">
        <v>378.66539999999998</v>
      </c>
      <c r="AC217" s="57"/>
      <c r="AE217" s="56">
        <f t="shared" si="20"/>
        <v>2023</v>
      </c>
      <c r="AF217" s="56">
        <f t="shared" si="21"/>
        <v>7</v>
      </c>
      <c r="AG217" s="57" t="s">
        <v>885</v>
      </c>
      <c r="AH217" s="57">
        <v>112.08</v>
      </c>
      <c r="AI217" s="57">
        <v>112.08</v>
      </c>
      <c r="AJ217" s="57">
        <v>0</v>
      </c>
      <c r="AK217" s="57">
        <v>0</v>
      </c>
      <c r="AL217" s="57">
        <v>0</v>
      </c>
      <c r="AM217" s="57">
        <v>1382.6</v>
      </c>
      <c r="AN217" s="57">
        <v>0</v>
      </c>
      <c r="AO217" s="57">
        <v>0</v>
      </c>
      <c r="AP217" s="57">
        <v>0</v>
      </c>
      <c r="AQ217" s="57">
        <v>0</v>
      </c>
      <c r="AR217" s="57">
        <v>0</v>
      </c>
      <c r="AS217" s="57">
        <v>0</v>
      </c>
      <c r="AT217" s="57">
        <v>0</v>
      </c>
      <c r="AU217" s="57">
        <v>0</v>
      </c>
      <c r="AV217" s="57">
        <v>0</v>
      </c>
    </row>
    <row r="218" spans="1:48">
      <c r="A218" s="56">
        <f t="shared" si="22"/>
        <v>2023</v>
      </c>
      <c r="B218" s="56">
        <f t="shared" si="23"/>
        <v>7</v>
      </c>
      <c r="C218" s="147" t="s">
        <v>886</v>
      </c>
      <c r="D218" s="146">
        <v>2.79</v>
      </c>
      <c r="E218" s="146">
        <v>2.08</v>
      </c>
      <c r="K218" s="56">
        <f t="shared" si="18"/>
        <v>2023</v>
      </c>
      <c r="L218" s="56">
        <f t="shared" si="19"/>
        <v>7</v>
      </c>
      <c r="M218" t="s">
        <v>886</v>
      </c>
      <c r="N218" s="57">
        <v>12037.93</v>
      </c>
      <c r="O218" s="57">
        <v>798.73820000000001</v>
      </c>
      <c r="P218" s="57">
        <v>0</v>
      </c>
      <c r="Q218" s="57">
        <v>0</v>
      </c>
      <c r="R218" s="57">
        <v>0</v>
      </c>
      <c r="S218" s="57">
        <v>36483.93</v>
      </c>
      <c r="T218" s="57">
        <v>973.93010000000004</v>
      </c>
      <c r="U218" s="57">
        <v>2492.9499999999998</v>
      </c>
      <c r="V218" s="57">
        <v>42099.47</v>
      </c>
      <c r="W218" s="57">
        <v>419.37419999999997</v>
      </c>
      <c r="X218" s="57">
        <v>418.06709999999998</v>
      </c>
      <c r="Y218" s="57">
        <v>418.27620000000002</v>
      </c>
      <c r="Z218" s="57">
        <v>521.39530000000002</v>
      </c>
      <c r="AA218" s="57">
        <v>441.77629999999999</v>
      </c>
      <c r="AB218" s="57">
        <v>441.77629999999999</v>
      </c>
      <c r="AC218" s="57"/>
      <c r="AE218" s="56">
        <f t="shared" si="20"/>
        <v>2023</v>
      </c>
      <c r="AF218" s="56">
        <f t="shared" si="21"/>
        <v>7</v>
      </c>
      <c r="AG218" s="57" t="s">
        <v>886</v>
      </c>
      <c r="AH218" s="57">
        <v>112.08</v>
      </c>
      <c r="AI218" s="57">
        <v>112.08</v>
      </c>
      <c r="AJ218" s="57">
        <v>0</v>
      </c>
      <c r="AK218" s="57">
        <v>0</v>
      </c>
      <c r="AL218" s="57">
        <v>0</v>
      </c>
      <c r="AM218" s="57">
        <v>0</v>
      </c>
      <c r="AN218" s="57">
        <v>0</v>
      </c>
      <c r="AO218" s="57">
        <v>0</v>
      </c>
      <c r="AP218" s="57">
        <v>0</v>
      </c>
      <c r="AQ218" s="57">
        <v>0</v>
      </c>
      <c r="AR218" s="57">
        <v>0</v>
      </c>
      <c r="AS218" s="57">
        <v>0</v>
      </c>
      <c r="AT218" s="57">
        <v>0</v>
      </c>
      <c r="AU218" s="57">
        <v>0</v>
      </c>
      <c r="AV218" s="57">
        <v>0</v>
      </c>
    </row>
    <row r="219" spans="1:48">
      <c r="A219" s="56">
        <f t="shared" si="22"/>
        <v>2023</v>
      </c>
      <c r="B219" s="56">
        <f t="shared" si="23"/>
        <v>7</v>
      </c>
      <c r="C219" s="147" t="s">
        <v>887</v>
      </c>
      <c r="D219" s="146">
        <v>2.79</v>
      </c>
      <c r="E219" s="146">
        <v>2.08</v>
      </c>
      <c r="K219" s="56">
        <f t="shared" si="18"/>
        <v>2023</v>
      </c>
      <c r="L219" s="56">
        <f t="shared" si="19"/>
        <v>7</v>
      </c>
      <c r="M219" t="s">
        <v>887</v>
      </c>
      <c r="N219" s="57">
        <v>17742.810000000001</v>
      </c>
      <c r="O219" s="57">
        <v>0</v>
      </c>
      <c r="P219" s="57">
        <v>0</v>
      </c>
      <c r="Q219" s="57">
        <v>0</v>
      </c>
      <c r="R219" s="57">
        <v>3279.154</v>
      </c>
      <c r="S219" s="57">
        <v>36483.93</v>
      </c>
      <c r="T219" s="57">
        <v>1704.377</v>
      </c>
      <c r="U219" s="57">
        <v>3302.7570000000001</v>
      </c>
      <c r="V219" s="57">
        <v>42099.47</v>
      </c>
      <c r="W219" s="57">
        <v>643.04049999999995</v>
      </c>
      <c r="X219" s="57">
        <v>641.03620000000001</v>
      </c>
      <c r="Y219" s="57">
        <v>641.3569</v>
      </c>
      <c r="Z219" s="57">
        <v>782.09289999999999</v>
      </c>
      <c r="AA219" s="57">
        <v>694.22</v>
      </c>
      <c r="AB219" s="57">
        <v>694.22</v>
      </c>
      <c r="AC219" s="57"/>
      <c r="AE219" s="56">
        <f t="shared" si="20"/>
        <v>2023</v>
      </c>
      <c r="AF219" s="56">
        <f t="shared" si="21"/>
        <v>7</v>
      </c>
      <c r="AG219" s="57" t="s">
        <v>887</v>
      </c>
      <c r="AH219" s="57">
        <v>0</v>
      </c>
      <c r="AI219" s="57">
        <v>0</v>
      </c>
      <c r="AJ219" s="57">
        <v>0</v>
      </c>
      <c r="AK219" s="57">
        <v>0</v>
      </c>
      <c r="AL219" s="57">
        <v>0</v>
      </c>
      <c r="AM219" s="57">
        <v>0</v>
      </c>
      <c r="AN219" s="57">
        <v>0</v>
      </c>
      <c r="AO219" s="57">
        <v>0</v>
      </c>
      <c r="AP219" s="57">
        <v>0</v>
      </c>
      <c r="AQ219" s="57">
        <v>0</v>
      </c>
      <c r="AR219" s="57">
        <v>0</v>
      </c>
      <c r="AS219" s="57">
        <v>0</v>
      </c>
      <c r="AT219" s="57">
        <v>0</v>
      </c>
      <c r="AU219" s="57">
        <v>0</v>
      </c>
      <c r="AV219" s="57">
        <v>0</v>
      </c>
    </row>
    <row r="220" spans="1:48">
      <c r="A220" s="56">
        <f t="shared" si="22"/>
        <v>2023</v>
      </c>
      <c r="B220" s="56">
        <f t="shared" si="23"/>
        <v>7</v>
      </c>
      <c r="C220" s="147" t="s">
        <v>888</v>
      </c>
      <c r="D220" s="146">
        <v>2.86</v>
      </c>
      <c r="E220" s="146">
        <v>2.13</v>
      </c>
      <c r="K220" s="56">
        <f t="shared" si="18"/>
        <v>2023</v>
      </c>
      <c r="L220" s="56">
        <f t="shared" si="19"/>
        <v>7</v>
      </c>
      <c r="M220" t="s">
        <v>888</v>
      </c>
      <c r="N220" s="57">
        <v>11182.33</v>
      </c>
      <c r="O220" s="57">
        <v>0</v>
      </c>
      <c r="P220" s="57">
        <v>0</v>
      </c>
      <c r="Q220" s="57">
        <v>0</v>
      </c>
      <c r="R220" s="57">
        <v>3484.1010000000001</v>
      </c>
      <c r="S220" s="57">
        <v>36483.93</v>
      </c>
      <c r="T220" s="57">
        <v>1055.0909999999999</v>
      </c>
      <c r="U220" s="57">
        <v>3302.7570000000001</v>
      </c>
      <c r="V220" s="57">
        <v>42099.47</v>
      </c>
      <c r="W220" s="57">
        <v>447.33249999999998</v>
      </c>
      <c r="X220" s="57">
        <v>445.93819999999999</v>
      </c>
      <c r="Y220" s="57">
        <v>446.16129999999998</v>
      </c>
      <c r="Z220" s="57">
        <v>521.39530000000002</v>
      </c>
      <c r="AA220" s="57">
        <v>441.77629999999999</v>
      </c>
      <c r="AB220" s="57">
        <v>441.77629999999999</v>
      </c>
      <c r="AC220" s="57"/>
      <c r="AE220" s="56">
        <f t="shared" si="20"/>
        <v>2023</v>
      </c>
      <c r="AF220" s="56">
        <f t="shared" si="21"/>
        <v>7</v>
      </c>
      <c r="AG220" s="57" t="s">
        <v>888</v>
      </c>
      <c r="AH220" s="57">
        <v>112.08</v>
      </c>
      <c r="AI220" s="57">
        <v>0</v>
      </c>
      <c r="AJ220" s="57">
        <v>0</v>
      </c>
      <c r="AK220" s="57">
        <v>0</v>
      </c>
      <c r="AL220" s="57">
        <v>0</v>
      </c>
      <c r="AM220" s="57">
        <v>0</v>
      </c>
      <c r="AN220" s="57">
        <v>0</v>
      </c>
      <c r="AO220" s="57">
        <v>0</v>
      </c>
      <c r="AP220" s="57">
        <v>0</v>
      </c>
      <c r="AQ220" s="57">
        <v>0</v>
      </c>
      <c r="AR220" s="57">
        <v>0</v>
      </c>
      <c r="AS220" s="57">
        <v>0</v>
      </c>
      <c r="AT220" s="57">
        <v>0</v>
      </c>
      <c r="AU220" s="57">
        <v>0</v>
      </c>
      <c r="AV220" s="57">
        <v>0</v>
      </c>
    </row>
    <row r="221" spans="1:48">
      <c r="A221" s="56">
        <f t="shared" si="22"/>
        <v>2023</v>
      </c>
      <c r="B221" s="56">
        <f t="shared" si="23"/>
        <v>7</v>
      </c>
      <c r="C221" s="147" t="s">
        <v>889</v>
      </c>
      <c r="D221" s="146">
        <v>2.93</v>
      </c>
      <c r="E221" s="146">
        <v>2.19</v>
      </c>
      <c r="K221" s="56">
        <f t="shared" si="18"/>
        <v>2023</v>
      </c>
      <c r="L221" s="56">
        <f t="shared" si="19"/>
        <v>7</v>
      </c>
      <c r="M221" t="s">
        <v>889</v>
      </c>
      <c r="N221" s="57">
        <v>11182.33</v>
      </c>
      <c r="O221" s="57">
        <v>0</v>
      </c>
      <c r="P221" s="57">
        <v>0</v>
      </c>
      <c r="Q221" s="57">
        <v>0</v>
      </c>
      <c r="R221" s="57">
        <v>3074.2069999999999</v>
      </c>
      <c r="S221" s="57">
        <v>36082.519999999997</v>
      </c>
      <c r="T221" s="57">
        <v>811.60839999999996</v>
      </c>
      <c r="U221" s="57">
        <v>3151.5329999999999</v>
      </c>
      <c r="V221" s="57">
        <v>40047.17</v>
      </c>
      <c r="W221" s="57">
        <v>419.37419999999997</v>
      </c>
      <c r="X221" s="57">
        <v>418.06709999999998</v>
      </c>
      <c r="Y221" s="57">
        <v>418.27620000000002</v>
      </c>
      <c r="Z221" s="57">
        <v>553.98239999999998</v>
      </c>
      <c r="AA221" s="57">
        <v>378.66539999999998</v>
      </c>
      <c r="AB221" s="57">
        <v>378.66539999999998</v>
      </c>
      <c r="AC221" s="57"/>
      <c r="AE221" s="56">
        <f t="shared" si="20"/>
        <v>2023</v>
      </c>
      <c r="AF221" s="56">
        <f t="shared" si="21"/>
        <v>7</v>
      </c>
      <c r="AG221" s="57" t="s">
        <v>889</v>
      </c>
      <c r="AH221" s="57">
        <v>112.08</v>
      </c>
      <c r="AI221" s="57">
        <v>0</v>
      </c>
      <c r="AJ221" s="57">
        <v>0</v>
      </c>
      <c r="AK221" s="57">
        <v>0</v>
      </c>
      <c r="AL221" s="57">
        <v>0</v>
      </c>
      <c r="AM221" s="57">
        <v>0</v>
      </c>
      <c r="AN221" s="57">
        <v>0</v>
      </c>
      <c r="AO221" s="57">
        <v>0</v>
      </c>
      <c r="AP221" s="57">
        <v>0</v>
      </c>
      <c r="AQ221" s="57">
        <v>0</v>
      </c>
      <c r="AR221" s="57">
        <v>0</v>
      </c>
      <c r="AS221" s="57">
        <v>0</v>
      </c>
      <c r="AT221" s="57">
        <v>0</v>
      </c>
      <c r="AU221" s="57">
        <v>0</v>
      </c>
      <c r="AV221" s="57">
        <v>0</v>
      </c>
    </row>
    <row r="222" spans="1:48">
      <c r="A222" s="56">
        <f t="shared" si="22"/>
        <v>2023</v>
      </c>
      <c r="B222" s="56">
        <f t="shared" si="23"/>
        <v>7</v>
      </c>
      <c r="C222" s="147" t="s">
        <v>890</v>
      </c>
      <c r="D222" s="146">
        <v>2.96</v>
      </c>
      <c r="E222" s="146">
        <v>2.21</v>
      </c>
      <c r="K222" s="56">
        <f t="shared" si="18"/>
        <v>2023</v>
      </c>
      <c r="L222" s="56">
        <f t="shared" si="19"/>
        <v>7</v>
      </c>
      <c r="M222" t="s">
        <v>890</v>
      </c>
      <c r="N222" s="57">
        <v>13986.98</v>
      </c>
      <c r="O222" s="57">
        <v>0</v>
      </c>
      <c r="P222" s="57">
        <v>0</v>
      </c>
      <c r="Q222" s="57">
        <v>0</v>
      </c>
      <c r="R222" s="57">
        <v>3279.154</v>
      </c>
      <c r="S222" s="57">
        <v>36483.93</v>
      </c>
      <c r="T222" s="57">
        <v>1136.252</v>
      </c>
      <c r="U222" s="57">
        <v>3151.5329999999999</v>
      </c>
      <c r="V222" s="57">
        <v>42099.47</v>
      </c>
      <c r="W222" s="57">
        <v>503.2491</v>
      </c>
      <c r="X222" s="57">
        <v>501.68049999999999</v>
      </c>
      <c r="Y222" s="57">
        <v>501.93150000000003</v>
      </c>
      <c r="Z222" s="57">
        <v>619.15689999999995</v>
      </c>
      <c r="AA222" s="57">
        <v>536.44269999999995</v>
      </c>
      <c r="AB222" s="57">
        <v>536.44269999999995</v>
      </c>
      <c r="AC222" s="57"/>
      <c r="AE222" s="56">
        <f t="shared" si="20"/>
        <v>2023</v>
      </c>
      <c r="AF222" s="56">
        <f t="shared" si="21"/>
        <v>7</v>
      </c>
      <c r="AG222" s="57" t="s">
        <v>890</v>
      </c>
      <c r="AH222" s="57">
        <v>112.08</v>
      </c>
      <c r="AI222" s="57">
        <v>0</v>
      </c>
      <c r="AJ222" s="57">
        <v>0</v>
      </c>
      <c r="AK222" s="57">
        <v>0</v>
      </c>
      <c r="AL222" s="57">
        <v>0</v>
      </c>
      <c r="AM222" s="57">
        <v>0</v>
      </c>
      <c r="AN222" s="57">
        <v>0</v>
      </c>
      <c r="AO222" s="57">
        <v>0</v>
      </c>
      <c r="AP222" s="57">
        <v>0</v>
      </c>
      <c r="AQ222" s="57">
        <v>0</v>
      </c>
      <c r="AR222" s="57">
        <v>0</v>
      </c>
      <c r="AS222" s="57">
        <v>0</v>
      </c>
      <c r="AT222" s="57">
        <v>0</v>
      </c>
      <c r="AU222" s="57">
        <v>0</v>
      </c>
      <c r="AV222" s="57">
        <v>0</v>
      </c>
    </row>
    <row r="223" spans="1:48">
      <c r="A223" s="56">
        <f t="shared" si="22"/>
        <v>2023</v>
      </c>
      <c r="B223" s="56">
        <f t="shared" si="23"/>
        <v>7</v>
      </c>
      <c r="C223" s="147" t="s">
        <v>891</v>
      </c>
      <c r="D223" s="146">
        <v>2.89</v>
      </c>
      <c r="E223" s="146">
        <v>2.16</v>
      </c>
      <c r="K223" s="56">
        <f t="shared" si="18"/>
        <v>2023</v>
      </c>
      <c r="L223" s="56">
        <f t="shared" si="19"/>
        <v>7</v>
      </c>
      <c r="M223" t="s">
        <v>891</v>
      </c>
      <c r="N223" s="57">
        <v>18279.22</v>
      </c>
      <c r="O223" s="57">
        <v>0</v>
      </c>
      <c r="P223" s="57">
        <v>0</v>
      </c>
      <c r="Q223" s="57">
        <v>0</v>
      </c>
      <c r="R223" s="57">
        <v>2254.4180000000001</v>
      </c>
      <c r="S223" s="57">
        <v>36483.93</v>
      </c>
      <c r="T223" s="57">
        <v>1136.252</v>
      </c>
      <c r="U223" s="57">
        <v>3302.7570000000001</v>
      </c>
      <c r="V223" s="57">
        <v>42099.47</v>
      </c>
      <c r="W223" s="57">
        <v>670.99860000000001</v>
      </c>
      <c r="X223" s="57">
        <v>668.90719999999999</v>
      </c>
      <c r="Y223" s="57">
        <v>669.24189999999999</v>
      </c>
      <c r="Z223" s="57">
        <v>782.09280000000001</v>
      </c>
      <c r="AA223" s="57">
        <v>567.9982</v>
      </c>
      <c r="AB223" s="57">
        <v>567.9982</v>
      </c>
      <c r="AC223" s="57"/>
      <c r="AE223" s="56">
        <f t="shared" si="20"/>
        <v>2023</v>
      </c>
      <c r="AF223" s="56">
        <f t="shared" si="21"/>
        <v>7</v>
      </c>
      <c r="AG223" s="57" t="s">
        <v>891</v>
      </c>
      <c r="AH223" s="57">
        <v>0</v>
      </c>
      <c r="AI223" s="57">
        <v>0</v>
      </c>
      <c r="AJ223" s="57">
        <v>0</v>
      </c>
      <c r="AK223" s="57">
        <v>0</v>
      </c>
      <c r="AL223" s="57">
        <v>0</v>
      </c>
      <c r="AM223" s="57">
        <v>0</v>
      </c>
      <c r="AN223" s="57">
        <v>0</v>
      </c>
      <c r="AO223" s="57">
        <v>0</v>
      </c>
      <c r="AP223" s="57">
        <v>0</v>
      </c>
      <c r="AQ223" s="57">
        <v>0</v>
      </c>
      <c r="AR223" s="57">
        <v>0</v>
      </c>
      <c r="AS223" s="57">
        <v>0</v>
      </c>
      <c r="AT223" s="57">
        <v>0</v>
      </c>
      <c r="AU223" s="57">
        <v>0</v>
      </c>
      <c r="AV223" s="57">
        <v>0</v>
      </c>
    </row>
    <row r="224" spans="1:48">
      <c r="A224" s="56">
        <f t="shared" si="22"/>
        <v>2023</v>
      </c>
      <c r="B224" s="56">
        <f t="shared" si="23"/>
        <v>7</v>
      </c>
      <c r="C224" s="147" t="s">
        <v>892</v>
      </c>
      <c r="D224" s="146">
        <v>2.9</v>
      </c>
      <c r="E224" s="146">
        <v>2.17</v>
      </c>
      <c r="K224" s="56">
        <f t="shared" si="18"/>
        <v>2023</v>
      </c>
      <c r="L224" s="56">
        <f t="shared" si="19"/>
        <v>7</v>
      </c>
      <c r="M224" t="s">
        <v>892</v>
      </c>
      <c r="N224" s="57">
        <v>19397.14</v>
      </c>
      <c r="O224" s="57">
        <v>0</v>
      </c>
      <c r="P224" s="57">
        <v>0</v>
      </c>
      <c r="Q224" s="57">
        <v>0</v>
      </c>
      <c r="R224" s="57">
        <v>2664.3119999999999</v>
      </c>
      <c r="S224" s="57">
        <v>36483.93</v>
      </c>
      <c r="T224" s="57">
        <v>1785.538</v>
      </c>
      <c r="U224" s="57">
        <v>2973.4650000000001</v>
      </c>
      <c r="V224" s="57">
        <v>42099.47</v>
      </c>
      <c r="W224" s="57">
        <v>670.99879999999996</v>
      </c>
      <c r="X224" s="57">
        <v>668.90729999999996</v>
      </c>
      <c r="Y224" s="57">
        <v>669.24199999999996</v>
      </c>
      <c r="Z224" s="57">
        <v>782.09299999999996</v>
      </c>
      <c r="AA224" s="57">
        <v>757.33090000000004</v>
      </c>
      <c r="AB224" s="57">
        <v>757.33090000000004</v>
      </c>
      <c r="AC224" s="57"/>
      <c r="AE224" s="56">
        <f t="shared" si="20"/>
        <v>2023</v>
      </c>
      <c r="AF224" s="56">
        <f t="shared" si="21"/>
        <v>7</v>
      </c>
      <c r="AG224" s="57" t="s">
        <v>892</v>
      </c>
      <c r="AH224" s="57">
        <v>0</v>
      </c>
      <c r="AI224" s="57">
        <v>0</v>
      </c>
      <c r="AJ224" s="57">
        <v>0</v>
      </c>
      <c r="AK224" s="57">
        <v>0</v>
      </c>
      <c r="AL224" s="57">
        <v>0</v>
      </c>
      <c r="AM224" s="57">
        <v>0</v>
      </c>
      <c r="AN224" s="57">
        <v>0</v>
      </c>
      <c r="AO224" s="57">
        <v>0</v>
      </c>
      <c r="AP224" s="57">
        <v>0</v>
      </c>
      <c r="AQ224" s="57">
        <v>0</v>
      </c>
      <c r="AR224" s="57">
        <v>0</v>
      </c>
      <c r="AS224" s="57">
        <v>0</v>
      </c>
      <c r="AT224" s="57">
        <v>0</v>
      </c>
      <c r="AU224" s="57">
        <v>0</v>
      </c>
      <c r="AV224" s="57">
        <v>0</v>
      </c>
    </row>
    <row r="225" spans="1:48">
      <c r="A225" s="56">
        <f t="shared" si="22"/>
        <v>2023</v>
      </c>
      <c r="B225" s="56">
        <f t="shared" si="23"/>
        <v>7</v>
      </c>
      <c r="C225" s="147" t="s">
        <v>893</v>
      </c>
      <c r="D225" s="146">
        <v>2.9</v>
      </c>
      <c r="E225" s="146">
        <v>2.17</v>
      </c>
      <c r="K225" s="56">
        <f t="shared" si="18"/>
        <v>2023</v>
      </c>
      <c r="L225" s="56">
        <f t="shared" si="19"/>
        <v>7</v>
      </c>
      <c r="M225" t="s">
        <v>893</v>
      </c>
      <c r="N225" s="57">
        <v>19397.14</v>
      </c>
      <c r="O225" s="57">
        <v>0</v>
      </c>
      <c r="P225" s="57">
        <v>0</v>
      </c>
      <c r="Q225" s="57">
        <v>0</v>
      </c>
      <c r="R225" s="57">
        <v>2869.26</v>
      </c>
      <c r="S225" s="57">
        <v>36483.93</v>
      </c>
      <c r="T225" s="57">
        <v>1379.7339999999999</v>
      </c>
      <c r="U225" s="57">
        <v>3151.5329999999999</v>
      </c>
      <c r="V225" s="57">
        <v>42099.47</v>
      </c>
      <c r="W225" s="57">
        <v>670.99879999999996</v>
      </c>
      <c r="X225" s="57">
        <v>668.90729999999996</v>
      </c>
      <c r="Y225" s="57">
        <v>669.24199999999996</v>
      </c>
      <c r="Z225" s="57">
        <v>782.09299999999996</v>
      </c>
      <c r="AA225" s="57">
        <v>757.33090000000004</v>
      </c>
      <c r="AB225" s="57">
        <v>757.33090000000004</v>
      </c>
      <c r="AC225" s="57"/>
      <c r="AE225" s="56">
        <f t="shared" si="20"/>
        <v>2023</v>
      </c>
      <c r="AF225" s="56">
        <f t="shared" si="21"/>
        <v>7</v>
      </c>
      <c r="AG225" s="57" t="s">
        <v>893</v>
      </c>
      <c r="AH225" s="57">
        <v>0</v>
      </c>
      <c r="AI225" s="57">
        <v>0</v>
      </c>
      <c r="AJ225" s="57">
        <v>0</v>
      </c>
      <c r="AK225" s="57">
        <v>0</v>
      </c>
      <c r="AL225" s="57">
        <v>0</v>
      </c>
      <c r="AM225" s="57">
        <v>0</v>
      </c>
      <c r="AN225" s="57">
        <v>0</v>
      </c>
      <c r="AO225" s="57">
        <v>0</v>
      </c>
      <c r="AP225" s="57">
        <v>0</v>
      </c>
      <c r="AQ225" s="57">
        <v>0</v>
      </c>
      <c r="AR225" s="57">
        <v>0</v>
      </c>
      <c r="AS225" s="57">
        <v>0</v>
      </c>
      <c r="AT225" s="57">
        <v>0</v>
      </c>
      <c r="AU225" s="57">
        <v>0</v>
      </c>
      <c r="AV225" s="57">
        <v>0</v>
      </c>
    </row>
    <row r="226" spans="1:48">
      <c r="A226" s="56">
        <f t="shared" si="22"/>
        <v>2023</v>
      </c>
      <c r="B226" s="56">
        <f t="shared" si="23"/>
        <v>7</v>
      </c>
      <c r="C226" s="147" t="s">
        <v>894</v>
      </c>
      <c r="D226" s="146">
        <v>2.9</v>
      </c>
      <c r="E226" s="146">
        <v>2.17</v>
      </c>
      <c r="K226" s="56">
        <f t="shared" si="18"/>
        <v>2023</v>
      </c>
      <c r="L226" s="56">
        <f t="shared" si="19"/>
        <v>7</v>
      </c>
      <c r="M226" t="s">
        <v>894</v>
      </c>
      <c r="N226" s="57">
        <v>19397.14</v>
      </c>
      <c r="O226" s="57">
        <v>0</v>
      </c>
      <c r="P226" s="57">
        <v>0</v>
      </c>
      <c r="Q226" s="57">
        <v>0</v>
      </c>
      <c r="R226" s="57">
        <v>3484.1010000000001</v>
      </c>
      <c r="S226" s="57">
        <v>36483.93</v>
      </c>
      <c r="T226" s="57">
        <v>1379.7339999999999</v>
      </c>
      <c r="U226" s="57">
        <v>3453.98</v>
      </c>
      <c r="V226" s="57">
        <v>42099.47</v>
      </c>
      <c r="W226" s="57">
        <v>670.99879999999996</v>
      </c>
      <c r="X226" s="57">
        <v>668.90729999999996</v>
      </c>
      <c r="Y226" s="57">
        <v>669.24199999999996</v>
      </c>
      <c r="Z226" s="57">
        <v>782.09299999999996</v>
      </c>
      <c r="AA226" s="57">
        <v>757.33090000000004</v>
      </c>
      <c r="AB226" s="57">
        <v>757.33090000000004</v>
      </c>
      <c r="AC226" s="57"/>
      <c r="AE226" s="56">
        <f t="shared" si="20"/>
        <v>2023</v>
      </c>
      <c r="AF226" s="56">
        <f t="shared" si="21"/>
        <v>7</v>
      </c>
      <c r="AG226" s="57" t="s">
        <v>894</v>
      </c>
      <c r="AH226" s="57">
        <v>0</v>
      </c>
      <c r="AI226" s="57">
        <v>0</v>
      </c>
      <c r="AJ226" s="57">
        <v>0</v>
      </c>
      <c r="AK226" s="57">
        <v>0</v>
      </c>
      <c r="AL226" s="57">
        <v>0</v>
      </c>
      <c r="AM226" s="57">
        <v>0</v>
      </c>
      <c r="AN226" s="57">
        <v>0</v>
      </c>
      <c r="AO226" s="57">
        <v>0</v>
      </c>
      <c r="AP226" s="57">
        <v>0</v>
      </c>
      <c r="AQ226" s="57">
        <v>0</v>
      </c>
      <c r="AR226" s="57">
        <v>0</v>
      </c>
      <c r="AS226" s="57">
        <v>0</v>
      </c>
      <c r="AT226" s="57">
        <v>0</v>
      </c>
      <c r="AU226" s="57">
        <v>0</v>
      </c>
      <c r="AV226" s="57">
        <v>0</v>
      </c>
    </row>
    <row r="227" spans="1:48">
      <c r="A227" s="56">
        <f t="shared" si="22"/>
        <v>2023</v>
      </c>
      <c r="B227" s="56">
        <f t="shared" si="23"/>
        <v>7</v>
      </c>
      <c r="C227" s="147" t="s">
        <v>895</v>
      </c>
      <c r="D227" s="146">
        <v>3</v>
      </c>
      <c r="E227" s="146">
        <v>2.2400000000000002</v>
      </c>
      <c r="K227" s="56">
        <f t="shared" si="18"/>
        <v>2023</v>
      </c>
      <c r="L227" s="56">
        <f t="shared" si="19"/>
        <v>7</v>
      </c>
      <c r="M227" t="s">
        <v>895</v>
      </c>
      <c r="N227" s="57">
        <v>19397.14</v>
      </c>
      <c r="O227" s="57">
        <v>0</v>
      </c>
      <c r="P227" s="57">
        <v>0</v>
      </c>
      <c r="Q227" s="57">
        <v>0</v>
      </c>
      <c r="R227" s="57">
        <v>3484.1010000000001</v>
      </c>
      <c r="S227" s="57">
        <v>36483.93</v>
      </c>
      <c r="T227" s="57">
        <v>1542.056</v>
      </c>
      <c r="U227" s="57">
        <v>3302.7570000000001</v>
      </c>
      <c r="V227" s="57">
        <v>42099.47</v>
      </c>
      <c r="W227" s="57">
        <v>670.99879999999996</v>
      </c>
      <c r="X227" s="57">
        <v>668.90729999999996</v>
      </c>
      <c r="Y227" s="57">
        <v>669.24199999999996</v>
      </c>
      <c r="Z227" s="57">
        <v>782.09299999999996</v>
      </c>
      <c r="AA227" s="57">
        <v>631.10910000000001</v>
      </c>
      <c r="AB227" s="57">
        <v>631.10910000000001</v>
      </c>
      <c r="AC227" s="57"/>
      <c r="AE227" s="56">
        <f t="shared" si="20"/>
        <v>2023</v>
      </c>
      <c r="AF227" s="56">
        <f t="shared" si="21"/>
        <v>7</v>
      </c>
      <c r="AG227" s="57" t="s">
        <v>895</v>
      </c>
      <c r="AH227" s="57">
        <v>0</v>
      </c>
      <c r="AI227" s="57">
        <v>0</v>
      </c>
      <c r="AJ227" s="57">
        <v>0</v>
      </c>
      <c r="AK227" s="57">
        <v>0</v>
      </c>
      <c r="AL227" s="57">
        <v>0</v>
      </c>
      <c r="AM227" s="57">
        <v>0</v>
      </c>
      <c r="AN227" s="57">
        <v>0</v>
      </c>
      <c r="AO227" s="57">
        <v>0</v>
      </c>
      <c r="AP227" s="57">
        <v>0</v>
      </c>
      <c r="AQ227" s="57">
        <v>0</v>
      </c>
      <c r="AR227" s="57">
        <v>0</v>
      </c>
      <c r="AS227" s="57">
        <v>0</v>
      </c>
      <c r="AT227" s="57">
        <v>0</v>
      </c>
      <c r="AU227" s="57">
        <v>0</v>
      </c>
      <c r="AV227" s="57">
        <v>0</v>
      </c>
    </row>
    <row r="228" spans="1:48">
      <c r="A228" s="56">
        <f t="shared" si="22"/>
        <v>2023</v>
      </c>
      <c r="B228" s="56">
        <f t="shared" si="23"/>
        <v>7</v>
      </c>
      <c r="C228" s="147" t="s">
        <v>896</v>
      </c>
      <c r="D228" s="146">
        <v>2.99</v>
      </c>
      <c r="E228" s="146">
        <v>2.23</v>
      </c>
      <c r="K228" s="56">
        <f t="shared" si="18"/>
        <v>2023</v>
      </c>
      <c r="L228" s="56">
        <f t="shared" si="19"/>
        <v>7</v>
      </c>
      <c r="M228" t="s">
        <v>896</v>
      </c>
      <c r="N228" s="57">
        <v>19397.14</v>
      </c>
      <c r="O228" s="57">
        <v>0</v>
      </c>
      <c r="P228" s="57">
        <v>0</v>
      </c>
      <c r="Q228" s="57">
        <v>0</v>
      </c>
      <c r="R228" s="57">
        <v>3279.154</v>
      </c>
      <c r="S228" s="57">
        <v>36483.93</v>
      </c>
      <c r="T228" s="57">
        <v>1947.86</v>
      </c>
      <c r="U228" s="57">
        <v>3151.5329999999999</v>
      </c>
      <c r="V228" s="57">
        <v>42099.47</v>
      </c>
      <c r="W228" s="57">
        <v>670.99879999999996</v>
      </c>
      <c r="X228" s="57">
        <v>668.90729999999996</v>
      </c>
      <c r="Y228" s="57">
        <v>669.24199999999996</v>
      </c>
      <c r="Z228" s="57">
        <v>782.09299999999996</v>
      </c>
      <c r="AA228" s="57">
        <v>757.33090000000004</v>
      </c>
      <c r="AB228" s="57">
        <v>757.33090000000004</v>
      </c>
      <c r="AC228" s="57"/>
      <c r="AE228" s="56">
        <f t="shared" si="20"/>
        <v>2023</v>
      </c>
      <c r="AF228" s="56">
        <f t="shared" si="21"/>
        <v>7</v>
      </c>
      <c r="AG228" s="57" t="s">
        <v>896</v>
      </c>
      <c r="AH228" s="57">
        <v>0</v>
      </c>
      <c r="AI228" s="57">
        <v>0</v>
      </c>
      <c r="AJ228" s="57">
        <v>0</v>
      </c>
      <c r="AK228" s="57">
        <v>0</v>
      </c>
      <c r="AL228" s="57">
        <v>0</v>
      </c>
      <c r="AM228" s="57">
        <v>0</v>
      </c>
      <c r="AN228" s="57">
        <v>0</v>
      </c>
      <c r="AO228" s="57">
        <v>0</v>
      </c>
      <c r="AP228" s="57">
        <v>0</v>
      </c>
      <c r="AQ228" s="57">
        <v>0</v>
      </c>
      <c r="AR228" s="57">
        <v>0</v>
      </c>
      <c r="AS228" s="57">
        <v>0</v>
      </c>
      <c r="AT228" s="57">
        <v>0</v>
      </c>
      <c r="AU228" s="57">
        <v>0</v>
      </c>
      <c r="AV228" s="57">
        <v>0</v>
      </c>
    </row>
    <row r="229" spans="1:48">
      <c r="A229" s="56">
        <f t="shared" si="22"/>
        <v>2023</v>
      </c>
      <c r="B229" s="56">
        <f t="shared" si="23"/>
        <v>7</v>
      </c>
      <c r="C229" s="147" t="s">
        <v>897</v>
      </c>
      <c r="D229" s="146">
        <v>3.02</v>
      </c>
      <c r="E229" s="146">
        <v>2.25</v>
      </c>
      <c r="K229" s="56">
        <f t="shared" si="18"/>
        <v>2023</v>
      </c>
      <c r="L229" s="56">
        <f t="shared" si="19"/>
        <v>7</v>
      </c>
      <c r="M229" t="s">
        <v>897</v>
      </c>
      <c r="N229" s="57">
        <v>19397.14</v>
      </c>
      <c r="O229" s="57">
        <v>0</v>
      </c>
      <c r="P229" s="57">
        <v>0</v>
      </c>
      <c r="Q229" s="57">
        <v>0</v>
      </c>
      <c r="R229" s="57">
        <v>3074.2069999999999</v>
      </c>
      <c r="S229" s="57">
        <v>36483.93</v>
      </c>
      <c r="T229" s="57">
        <v>1947.86</v>
      </c>
      <c r="U229" s="57">
        <v>3000.31</v>
      </c>
      <c r="V229" s="57">
        <v>42099.47</v>
      </c>
      <c r="W229" s="57">
        <v>670.99879999999996</v>
      </c>
      <c r="X229" s="57">
        <v>668.90729999999996</v>
      </c>
      <c r="Y229" s="57">
        <v>669.24199999999996</v>
      </c>
      <c r="Z229" s="57">
        <v>782.09299999999996</v>
      </c>
      <c r="AA229" s="57">
        <v>757.33090000000004</v>
      </c>
      <c r="AB229" s="57">
        <v>757.33090000000004</v>
      </c>
      <c r="AC229" s="57"/>
      <c r="AE229" s="56">
        <f t="shared" si="20"/>
        <v>2023</v>
      </c>
      <c r="AF229" s="56">
        <f t="shared" si="21"/>
        <v>7</v>
      </c>
      <c r="AG229" s="57" t="s">
        <v>897</v>
      </c>
      <c r="AH229" s="57">
        <v>0</v>
      </c>
      <c r="AI229" s="57">
        <v>0</v>
      </c>
      <c r="AJ229" s="57">
        <v>0</v>
      </c>
      <c r="AK229" s="57">
        <v>0</v>
      </c>
      <c r="AL229" s="57">
        <v>0</v>
      </c>
      <c r="AM229" s="57">
        <v>0</v>
      </c>
      <c r="AN229" s="57">
        <v>0</v>
      </c>
      <c r="AO229" s="57">
        <v>0</v>
      </c>
      <c r="AP229" s="57">
        <v>0</v>
      </c>
      <c r="AQ229" s="57">
        <v>0</v>
      </c>
      <c r="AR229" s="57">
        <v>0</v>
      </c>
      <c r="AS229" s="57">
        <v>0</v>
      </c>
      <c r="AT229" s="57">
        <v>0</v>
      </c>
      <c r="AU229" s="57">
        <v>0</v>
      </c>
      <c r="AV229" s="57">
        <v>0</v>
      </c>
    </row>
    <row r="230" spans="1:48">
      <c r="A230" s="56">
        <f t="shared" si="22"/>
        <v>2023</v>
      </c>
      <c r="B230" s="56">
        <f t="shared" si="23"/>
        <v>7</v>
      </c>
      <c r="C230" s="147" t="s">
        <v>898</v>
      </c>
      <c r="D230" s="146">
        <v>2.96</v>
      </c>
      <c r="E230" s="146">
        <v>2.21</v>
      </c>
      <c r="K230" s="56">
        <f t="shared" si="18"/>
        <v>2023</v>
      </c>
      <c r="L230" s="56">
        <f t="shared" si="19"/>
        <v>7</v>
      </c>
      <c r="M230" t="s">
        <v>898</v>
      </c>
      <c r="N230" s="57">
        <v>19397.14</v>
      </c>
      <c r="O230" s="57">
        <v>0</v>
      </c>
      <c r="P230" s="57">
        <v>0</v>
      </c>
      <c r="Q230" s="57">
        <v>0</v>
      </c>
      <c r="R230" s="57">
        <v>3074.2069999999999</v>
      </c>
      <c r="S230" s="57">
        <v>36483.93</v>
      </c>
      <c r="T230" s="57">
        <v>1947.86</v>
      </c>
      <c r="U230" s="57">
        <v>3000.31</v>
      </c>
      <c r="V230" s="57">
        <v>42099.47</v>
      </c>
      <c r="W230" s="57">
        <v>670.99879999999996</v>
      </c>
      <c r="X230" s="57">
        <v>668.90729999999996</v>
      </c>
      <c r="Y230" s="57">
        <v>669.24199999999996</v>
      </c>
      <c r="Z230" s="57">
        <v>782.09299999999996</v>
      </c>
      <c r="AA230" s="57">
        <v>757.33090000000004</v>
      </c>
      <c r="AB230" s="57">
        <v>757.33090000000004</v>
      </c>
      <c r="AC230" s="57"/>
      <c r="AE230" s="56">
        <f t="shared" si="20"/>
        <v>2023</v>
      </c>
      <c r="AF230" s="56">
        <f t="shared" si="21"/>
        <v>7</v>
      </c>
      <c r="AG230" s="57" t="s">
        <v>898</v>
      </c>
      <c r="AH230" s="57">
        <v>0</v>
      </c>
      <c r="AI230" s="57">
        <v>0</v>
      </c>
      <c r="AJ230" s="57">
        <v>0</v>
      </c>
      <c r="AK230" s="57">
        <v>0</v>
      </c>
      <c r="AL230" s="57">
        <v>0</v>
      </c>
      <c r="AM230" s="57">
        <v>0</v>
      </c>
      <c r="AN230" s="57">
        <v>0</v>
      </c>
      <c r="AO230" s="57">
        <v>0</v>
      </c>
      <c r="AP230" s="57">
        <v>0</v>
      </c>
      <c r="AQ230" s="57">
        <v>0</v>
      </c>
      <c r="AR230" s="57">
        <v>0</v>
      </c>
      <c r="AS230" s="57">
        <v>0</v>
      </c>
      <c r="AT230" s="57">
        <v>0</v>
      </c>
      <c r="AU230" s="57">
        <v>0</v>
      </c>
      <c r="AV230" s="57">
        <v>0</v>
      </c>
    </row>
    <row r="231" spans="1:48">
      <c r="A231" s="56">
        <f t="shared" si="22"/>
        <v>2023</v>
      </c>
      <c r="B231" s="56">
        <f t="shared" si="23"/>
        <v>7</v>
      </c>
      <c r="C231" s="147" t="s">
        <v>899</v>
      </c>
      <c r="D231" s="146">
        <v>2.96</v>
      </c>
      <c r="E231" s="146">
        <v>2.21</v>
      </c>
      <c r="K231" s="56">
        <f t="shared" si="18"/>
        <v>2023</v>
      </c>
      <c r="L231" s="56">
        <f t="shared" si="19"/>
        <v>7</v>
      </c>
      <c r="M231" t="s">
        <v>899</v>
      </c>
      <c r="N231" s="57">
        <v>19397.14</v>
      </c>
      <c r="O231" s="57">
        <v>0</v>
      </c>
      <c r="P231" s="57">
        <v>0</v>
      </c>
      <c r="Q231" s="57">
        <v>0</v>
      </c>
      <c r="R231" s="57">
        <v>0</v>
      </c>
      <c r="S231" s="57">
        <v>36483.93</v>
      </c>
      <c r="T231" s="57">
        <v>1704.3779999999999</v>
      </c>
      <c r="U231" s="57">
        <v>2822.2420000000002</v>
      </c>
      <c r="V231" s="57">
        <v>42099.47</v>
      </c>
      <c r="W231" s="57">
        <v>670.99879999999996</v>
      </c>
      <c r="X231" s="57">
        <v>668.90729999999996</v>
      </c>
      <c r="Y231" s="57">
        <v>669.24199999999996</v>
      </c>
      <c r="Z231" s="57">
        <v>782.09299999999996</v>
      </c>
      <c r="AA231" s="57">
        <v>757.33090000000004</v>
      </c>
      <c r="AB231" s="57">
        <v>757.33090000000004</v>
      </c>
      <c r="AC231" s="57"/>
      <c r="AE231" s="56">
        <f t="shared" si="20"/>
        <v>2023</v>
      </c>
      <c r="AF231" s="56">
        <f t="shared" si="21"/>
        <v>7</v>
      </c>
      <c r="AG231" s="57" t="s">
        <v>899</v>
      </c>
      <c r="AH231" s="57">
        <v>0</v>
      </c>
      <c r="AI231" s="57">
        <v>0</v>
      </c>
      <c r="AJ231" s="57">
        <v>0</v>
      </c>
      <c r="AK231" s="57">
        <v>0</v>
      </c>
      <c r="AL231" s="57">
        <v>0</v>
      </c>
      <c r="AM231" s="57">
        <v>0</v>
      </c>
      <c r="AN231" s="57">
        <v>0</v>
      </c>
      <c r="AO231" s="57">
        <v>0</v>
      </c>
      <c r="AP231" s="57">
        <v>0</v>
      </c>
      <c r="AQ231" s="57">
        <v>0</v>
      </c>
      <c r="AR231" s="57">
        <v>0</v>
      </c>
      <c r="AS231" s="57">
        <v>0</v>
      </c>
      <c r="AT231" s="57">
        <v>0</v>
      </c>
      <c r="AU231" s="57">
        <v>0</v>
      </c>
      <c r="AV231" s="57">
        <v>0</v>
      </c>
    </row>
    <row r="232" spans="1:48">
      <c r="A232" s="56">
        <f t="shared" si="22"/>
        <v>2023</v>
      </c>
      <c r="B232" s="56">
        <f t="shared" si="23"/>
        <v>7</v>
      </c>
      <c r="C232" s="147" t="s">
        <v>900</v>
      </c>
      <c r="D232" s="146">
        <v>3.12</v>
      </c>
      <c r="E232" s="146">
        <v>2.33</v>
      </c>
      <c r="K232" s="56">
        <f t="shared" si="18"/>
        <v>2023</v>
      </c>
      <c r="L232" s="56">
        <f t="shared" si="19"/>
        <v>7</v>
      </c>
      <c r="M232" t="s">
        <v>900</v>
      </c>
      <c r="N232" s="57">
        <v>12037.93</v>
      </c>
      <c r="O232" s="57">
        <v>1119.0319999999999</v>
      </c>
      <c r="P232" s="57">
        <v>0</v>
      </c>
      <c r="Q232" s="57">
        <v>0</v>
      </c>
      <c r="R232" s="57">
        <v>1024.7360000000001</v>
      </c>
      <c r="S232" s="57">
        <v>36483.93</v>
      </c>
      <c r="T232" s="57">
        <v>892.76919999999996</v>
      </c>
      <c r="U232" s="57">
        <v>2644.174</v>
      </c>
      <c r="V232" s="57">
        <v>42099.47</v>
      </c>
      <c r="W232" s="57">
        <v>503.24900000000002</v>
      </c>
      <c r="X232" s="57">
        <v>501.68049999999999</v>
      </c>
      <c r="Y232" s="57">
        <v>501.93150000000003</v>
      </c>
      <c r="Z232" s="57">
        <v>782.09270000000004</v>
      </c>
      <c r="AA232" s="57">
        <v>473.33179999999999</v>
      </c>
      <c r="AB232" s="57">
        <v>473.33179999999999</v>
      </c>
      <c r="AC232" s="57"/>
      <c r="AE232" s="56">
        <f t="shared" si="20"/>
        <v>2023</v>
      </c>
      <c r="AF232" s="56">
        <f t="shared" si="21"/>
        <v>7</v>
      </c>
      <c r="AG232" s="57" t="s">
        <v>900</v>
      </c>
      <c r="AH232" s="57">
        <v>112.08</v>
      </c>
      <c r="AI232" s="57">
        <v>112.08</v>
      </c>
      <c r="AJ232" s="57">
        <v>0</v>
      </c>
      <c r="AK232" s="57">
        <v>0</v>
      </c>
      <c r="AL232" s="57">
        <v>0</v>
      </c>
      <c r="AM232" s="57">
        <v>0</v>
      </c>
      <c r="AN232" s="57">
        <v>0</v>
      </c>
      <c r="AO232" s="57">
        <v>0</v>
      </c>
      <c r="AP232" s="57">
        <v>0</v>
      </c>
      <c r="AQ232" s="57">
        <v>0</v>
      </c>
      <c r="AR232" s="57">
        <v>0</v>
      </c>
      <c r="AS232" s="57">
        <v>0</v>
      </c>
      <c r="AT232" s="57">
        <v>0</v>
      </c>
      <c r="AU232" s="57">
        <v>0</v>
      </c>
      <c r="AV232" s="57">
        <v>0</v>
      </c>
    </row>
    <row r="233" spans="1:48">
      <c r="A233" s="56">
        <f t="shared" si="22"/>
        <v>2023</v>
      </c>
      <c r="B233" s="56">
        <f t="shared" si="23"/>
        <v>7</v>
      </c>
      <c r="C233" s="147" t="s">
        <v>901</v>
      </c>
      <c r="D233" s="146">
        <v>3.12</v>
      </c>
      <c r="E233" s="146">
        <v>2.33</v>
      </c>
      <c r="K233" s="56">
        <f t="shared" si="18"/>
        <v>2023</v>
      </c>
      <c r="L233" s="56">
        <f t="shared" si="19"/>
        <v>7</v>
      </c>
      <c r="M233" t="s">
        <v>901</v>
      </c>
      <c r="N233" s="57">
        <v>19397.14</v>
      </c>
      <c r="O233" s="57">
        <v>0</v>
      </c>
      <c r="P233" s="57">
        <v>0</v>
      </c>
      <c r="Q233" s="57">
        <v>0</v>
      </c>
      <c r="R233" s="57">
        <v>3279.154</v>
      </c>
      <c r="S233" s="57">
        <v>36483.93</v>
      </c>
      <c r="T233" s="57">
        <v>1460.895</v>
      </c>
      <c r="U233" s="57">
        <v>3302.7570000000001</v>
      </c>
      <c r="V233" s="57">
        <v>42099.47</v>
      </c>
      <c r="W233" s="57">
        <v>670.99879999999996</v>
      </c>
      <c r="X233" s="57">
        <v>668.90729999999996</v>
      </c>
      <c r="Y233" s="57">
        <v>669.24199999999996</v>
      </c>
      <c r="Z233" s="57">
        <v>782.09299999999996</v>
      </c>
      <c r="AA233" s="57">
        <v>631.10910000000001</v>
      </c>
      <c r="AB233" s="57">
        <v>631.10910000000001</v>
      </c>
      <c r="AC233" s="57"/>
      <c r="AE233" s="56">
        <f t="shared" si="20"/>
        <v>2023</v>
      </c>
      <c r="AF233" s="56">
        <f t="shared" si="21"/>
        <v>7</v>
      </c>
      <c r="AG233" s="57" t="s">
        <v>901</v>
      </c>
      <c r="AH233" s="57">
        <v>0</v>
      </c>
      <c r="AI233" s="57">
        <v>0</v>
      </c>
      <c r="AJ233" s="57">
        <v>0</v>
      </c>
      <c r="AK233" s="57">
        <v>0</v>
      </c>
      <c r="AL233" s="57">
        <v>0</v>
      </c>
      <c r="AM233" s="57">
        <v>0</v>
      </c>
      <c r="AN233" s="57">
        <v>0</v>
      </c>
      <c r="AO233" s="57">
        <v>0</v>
      </c>
      <c r="AP233" s="57">
        <v>0</v>
      </c>
      <c r="AQ233" s="57">
        <v>0</v>
      </c>
      <c r="AR233" s="57">
        <v>0</v>
      </c>
      <c r="AS233" s="57">
        <v>0</v>
      </c>
      <c r="AT233" s="57">
        <v>0</v>
      </c>
      <c r="AU233" s="57">
        <v>0</v>
      </c>
      <c r="AV233" s="57">
        <v>0</v>
      </c>
    </row>
    <row r="234" spans="1:48">
      <c r="A234" s="56">
        <f t="shared" si="22"/>
        <v>2023</v>
      </c>
      <c r="B234" s="56">
        <f t="shared" si="23"/>
        <v>8</v>
      </c>
      <c r="C234" s="147" t="s">
        <v>902</v>
      </c>
      <c r="D234" s="146">
        <v>2.81</v>
      </c>
      <c r="E234" s="146">
        <v>2.09</v>
      </c>
      <c r="K234" s="56">
        <f t="shared" si="18"/>
        <v>2023</v>
      </c>
      <c r="L234" s="56">
        <f t="shared" si="19"/>
        <v>8</v>
      </c>
      <c r="M234" t="s">
        <v>902</v>
      </c>
      <c r="N234" s="57">
        <v>19486.98</v>
      </c>
      <c r="O234" s="57">
        <v>17819.45</v>
      </c>
      <c r="P234" s="57">
        <v>0</v>
      </c>
      <c r="Q234" s="57">
        <v>0</v>
      </c>
      <c r="R234" s="57">
        <v>3279.154</v>
      </c>
      <c r="S234" s="57">
        <v>37862.230000000003</v>
      </c>
      <c r="T234" s="57">
        <v>1945.6759999999999</v>
      </c>
      <c r="U234" s="57">
        <v>3327.0790000000002</v>
      </c>
      <c r="V234" s="57">
        <v>42232.54</v>
      </c>
      <c r="W234" s="57">
        <v>836.55250000000001</v>
      </c>
      <c r="X234" s="57">
        <v>836.55250000000001</v>
      </c>
      <c r="Y234" s="57">
        <v>836.55250000000001</v>
      </c>
      <c r="Z234" s="57">
        <v>836.55250000000001</v>
      </c>
      <c r="AA234" s="57">
        <v>836.55250000000001</v>
      </c>
      <c r="AB234" s="57">
        <v>836.55250000000001</v>
      </c>
      <c r="AC234" s="57"/>
      <c r="AE234" s="56">
        <f t="shared" si="20"/>
        <v>2023</v>
      </c>
      <c r="AF234" s="56">
        <f t="shared" si="21"/>
        <v>8</v>
      </c>
      <c r="AG234" s="57" t="s">
        <v>902</v>
      </c>
      <c r="AH234" s="57">
        <v>0</v>
      </c>
      <c r="AI234" s="57">
        <v>117.568</v>
      </c>
      <c r="AJ234" s="57">
        <v>0</v>
      </c>
      <c r="AK234" s="57">
        <v>0</v>
      </c>
      <c r="AL234" s="57">
        <v>0</v>
      </c>
      <c r="AM234" s="57">
        <v>0</v>
      </c>
      <c r="AN234" s="57">
        <v>0</v>
      </c>
      <c r="AO234" s="57">
        <v>0</v>
      </c>
      <c r="AP234" s="57">
        <v>0</v>
      </c>
      <c r="AQ234" s="57">
        <v>0</v>
      </c>
      <c r="AR234" s="57">
        <v>0</v>
      </c>
      <c r="AS234" s="57">
        <v>0</v>
      </c>
      <c r="AT234" s="57">
        <v>0</v>
      </c>
      <c r="AU234" s="57">
        <v>0</v>
      </c>
      <c r="AV234" s="57">
        <v>0</v>
      </c>
    </row>
    <row r="235" spans="1:48">
      <c r="A235" s="56">
        <f t="shared" si="22"/>
        <v>2023</v>
      </c>
      <c r="B235" s="56">
        <f t="shared" si="23"/>
        <v>8</v>
      </c>
      <c r="C235" s="147" t="s">
        <v>903</v>
      </c>
      <c r="D235" s="146">
        <v>2.78</v>
      </c>
      <c r="E235" s="146">
        <v>2.0699999999999998</v>
      </c>
      <c r="K235" s="56">
        <f t="shared" si="18"/>
        <v>2023</v>
      </c>
      <c r="L235" s="56">
        <f t="shared" si="19"/>
        <v>8</v>
      </c>
      <c r="M235" t="s">
        <v>903</v>
      </c>
      <c r="N235" s="57">
        <v>19486.98</v>
      </c>
      <c r="O235" s="57">
        <v>19483.2</v>
      </c>
      <c r="P235" s="57">
        <v>0</v>
      </c>
      <c r="Q235" s="57">
        <v>0</v>
      </c>
      <c r="R235" s="57">
        <v>3279.154</v>
      </c>
      <c r="S235" s="57">
        <v>37862.230000000003</v>
      </c>
      <c r="T235" s="57">
        <v>1945.6759999999999</v>
      </c>
      <c r="U235" s="57">
        <v>3618.788</v>
      </c>
      <c r="V235" s="57">
        <v>42232.54</v>
      </c>
      <c r="W235" s="57">
        <v>836.55250000000001</v>
      </c>
      <c r="X235" s="57">
        <v>836.55250000000001</v>
      </c>
      <c r="Y235" s="57">
        <v>836.55250000000001</v>
      </c>
      <c r="Z235" s="57">
        <v>836.55250000000001</v>
      </c>
      <c r="AA235" s="57">
        <v>836.55250000000001</v>
      </c>
      <c r="AB235" s="57">
        <v>836.55250000000001</v>
      </c>
      <c r="AC235" s="57"/>
      <c r="AE235" s="56">
        <f t="shared" si="20"/>
        <v>2023</v>
      </c>
      <c r="AF235" s="56">
        <f t="shared" si="21"/>
        <v>8</v>
      </c>
      <c r="AG235" s="57" t="s">
        <v>903</v>
      </c>
      <c r="AH235" s="57">
        <v>0</v>
      </c>
      <c r="AI235" s="57">
        <v>0</v>
      </c>
      <c r="AJ235" s="57">
        <v>0</v>
      </c>
      <c r="AK235" s="57">
        <v>0</v>
      </c>
      <c r="AL235" s="57">
        <v>0</v>
      </c>
      <c r="AM235" s="57">
        <v>0</v>
      </c>
      <c r="AN235" s="57">
        <v>0</v>
      </c>
      <c r="AO235" s="57">
        <v>0</v>
      </c>
      <c r="AP235" s="57">
        <v>0</v>
      </c>
      <c r="AQ235" s="57">
        <v>0</v>
      </c>
      <c r="AR235" s="57">
        <v>0</v>
      </c>
      <c r="AS235" s="57">
        <v>0</v>
      </c>
      <c r="AT235" s="57">
        <v>0</v>
      </c>
      <c r="AU235" s="57">
        <v>0</v>
      </c>
      <c r="AV235" s="57">
        <v>0</v>
      </c>
    </row>
    <row r="236" spans="1:48">
      <c r="A236" s="56">
        <f t="shared" si="22"/>
        <v>2023</v>
      </c>
      <c r="B236" s="56">
        <f t="shared" si="23"/>
        <v>8</v>
      </c>
      <c r="C236" s="147" t="s">
        <v>904</v>
      </c>
      <c r="D236" s="146">
        <v>2.77</v>
      </c>
      <c r="E236" s="146">
        <v>2.06</v>
      </c>
      <c r="K236" s="56">
        <f t="shared" si="18"/>
        <v>2023</v>
      </c>
      <c r="L236" s="56">
        <f t="shared" si="19"/>
        <v>8</v>
      </c>
      <c r="M236" t="s">
        <v>904</v>
      </c>
      <c r="N236" s="57">
        <v>19486.98</v>
      </c>
      <c r="O236" s="57">
        <v>19483.2</v>
      </c>
      <c r="P236" s="57">
        <v>0</v>
      </c>
      <c r="Q236" s="57">
        <v>0</v>
      </c>
      <c r="R236" s="57">
        <v>3279.154</v>
      </c>
      <c r="S236" s="57">
        <v>37862.230000000003</v>
      </c>
      <c r="T236" s="57">
        <v>1945.6759999999999</v>
      </c>
      <c r="U236" s="57">
        <v>3181.2249999999999</v>
      </c>
      <c r="V236" s="57">
        <v>42232.54</v>
      </c>
      <c r="W236" s="57">
        <v>836.55250000000001</v>
      </c>
      <c r="X236" s="57">
        <v>836.55250000000001</v>
      </c>
      <c r="Y236" s="57">
        <v>836.55250000000001</v>
      </c>
      <c r="Z236" s="57">
        <v>836.55250000000001</v>
      </c>
      <c r="AA236" s="57">
        <v>836.55250000000001</v>
      </c>
      <c r="AB236" s="57">
        <v>836.55250000000001</v>
      </c>
      <c r="AC236" s="57"/>
      <c r="AE236" s="56">
        <f t="shared" si="20"/>
        <v>2023</v>
      </c>
      <c r="AF236" s="56">
        <f t="shared" si="21"/>
        <v>8</v>
      </c>
      <c r="AG236" s="57" t="s">
        <v>904</v>
      </c>
      <c r="AH236" s="57">
        <v>0</v>
      </c>
      <c r="AI236" s="57">
        <v>0</v>
      </c>
      <c r="AJ236" s="57">
        <v>0</v>
      </c>
      <c r="AK236" s="57">
        <v>0</v>
      </c>
      <c r="AL236" s="57">
        <v>0</v>
      </c>
      <c r="AM236" s="57">
        <v>0</v>
      </c>
      <c r="AN236" s="57">
        <v>0</v>
      </c>
      <c r="AO236" s="57">
        <v>0</v>
      </c>
      <c r="AP236" s="57">
        <v>0</v>
      </c>
      <c r="AQ236" s="57">
        <v>0</v>
      </c>
      <c r="AR236" s="57">
        <v>0</v>
      </c>
      <c r="AS236" s="57">
        <v>0</v>
      </c>
      <c r="AT236" s="57">
        <v>0</v>
      </c>
      <c r="AU236" s="57">
        <v>0</v>
      </c>
      <c r="AV236" s="57">
        <v>0</v>
      </c>
    </row>
    <row r="237" spans="1:48">
      <c r="A237" s="56">
        <f t="shared" si="22"/>
        <v>2023</v>
      </c>
      <c r="B237" s="56">
        <f t="shared" si="23"/>
        <v>8</v>
      </c>
      <c r="C237" s="147" t="s">
        <v>905</v>
      </c>
      <c r="D237" s="146">
        <v>2.9</v>
      </c>
      <c r="E237" s="146">
        <v>2.15</v>
      </c>
      <c r="K237" s="56">
        <f t="shared" si="18"/>
        <v>2023</v>
      </c>
      <c r="L237" s="56">
        <f t="shared" si="19"/>
        <v>8</v>
      </c>
      <c r="M237" t="s">
        <v>905</v>
      </c>
      <c r="N237" s="57">
        <v>19045.66</v>
      </c>
      <c r="O237" s="57">
        <v>19041.97</v>
      </c>
      <c r="P237" s="57">
        <v>0</v>
      </c>
      <c r="Q237" s="57">
        <v>0</v>
      </c>
      <c r="R237" s="57">
        <v>3074.2069999999999</v>
      </c>
      <c r="S237" s="57">
        <v>37862.230000000003</v>
      </c>
      <c r="T237" s="57">
        <v>1945.675</v>
      </c>
      <c r="U237" s="57">
        <v>3181.2249999999999</v>
      </c>
      <c r="V237" s="57">
        <v>42232.54</v>
      </c>
      <c r="W237" s="57">
        <v>836.55250000000001</v>
      </c>
      <c r="X237" s="57">
        <v>836.55250000000001</v>
      </c>
      <c r="Y237" s="57">
        <v>836.55250000000001</v>
      </c>
      <c r="Z237" s="57">
        <v>836.55250000000001</v>
      </c>
      <c r="AA237" s="57">
        <v>836.55250000000001</v>
      </c>
      <c r="AB237" s="57">
        <v>836.55250000000001</v>
      </c>
      <c r="AC237" s="57"/>
      <c r="AE237" s="56">
        <f t="shared" si="20"/>
        <v>2023</v>
      </c>
      <c r="AF237" s="56">
        <f t="shared" si="21"/>
        <v>8</v>
      </c>
      <c r="AG237" s="57" t="s">
        <v>905</v>
      </c>
      <c r="AH237" s="57">
        <v>0</v>
      </c>
      <c r="AI237" s="57">
        <v>0</v>
      </c>
      <c r="AJ237" s="57">
        <v>0</v>
      </c>
      <c r="AK237" s="57">
        <v>0</v>
      </c>
      <c r="AL237" s="57">
        <v>0</v>
      </c>
      <c r="AM237" s="57">
        <v>0</v>
      </c>
      <c r="AN237" s="57">
        <v>0</v>
      </c>
      <c r="AO237" s="57">
        <v>0</v>
      </c>
      <c r="AP237" s="57">
        <v>0</v>
      </c>
      <c r="AQ237" s="57">
        <v>0</v>
      </c>
      <c r="AR237" s="57">
        <v>0</v>
      </c>
      <c r="AS237" s="57">
        <v>0</v>
      </c>
      <c r="AT237" s="57">
        <v>0</v>
      </c>
      <c r="AU237" s="57">
        <v>0</v>
      </c>
      <c r="AV237" s="57">
        <v>0</v>
      </c>
    </row>
    <row r="238" spans="1:48">
      <c r="A238" s="56">
        <f t="shared" si="22"/>
        <v>2023</v>
      </c>
      <c r="B238" s="56">
        <f t="shared" si="23"/>
        <v>8</v>
      </c>
      <c r="C238" s="147" t="s">
        <v>906</v>
      </c>
      <c r="D238" s="146">
        <v>2.86</v>
      </c>
      <c r="E238" s="146">
        <v>2.13</v>
      </c>
      <c r="K238" s="56">
        <f t="shared" si="18"/>
        <v>2023</v>
      </c>
      <c r="L238" s="56">
        <f t="shared" si="19"/>
        <v>8</v>
      </c>
      <c r="M238" t="s">
        <v>906</v>
      </c>
      <c r="N238" s="57">
        <v>19486.98</v>
      </c>
      <c r="O238" s="57">
        <v>19483.2</v>
      </c>
      <c r="P238" s="57">
        <v>0</v>
      </c>
      <c r="Q238" s="57">
        <v>0</v>
      </c>
      <c r="R238" s="57">
        <v>2254.4180000000001</v>
      </c>
      <c r="S238" s="57">
        <v>37862.230000000003</v>
      </c>
      <c r="T238" s="57">
        <v>567.48879999999997</v>
      </c>
      <c r="U238" s="57">
        <v>3910.498</v>
      </c>
      <c r="V238" s="57">
        <v>42232.54</v>
      </c>
      <c r="W238" s="57">
        <v>836.55250000000001</v>
      </c>
      <c r="X238" s="57">
        <v>836.55250000000001</v>
      </c>
      <c r="Y238" s="57">
        <v>836.55250000000001</v>
      </c>
      <c r="Z238" s="57">
        <v>836.55250000000001</v>
      </c>
      <c r="AA238" s="57">
        <v>836.55250000000001</v>
      </c>
      <c r="AB238" s="57">
        <v>836.55250000000001</v>
      </c>
      <c r="AC238" s="57"/>
      <c r="AE238" s="56">
        <f t="shared" si="20"/>
        <v>2023</v>
      </c>
      <c r="AF238" s="56">
        <f t="shared" si="21"/>
        <v>8</v>
      </c>
      <c r="AG238" s="57" t="s">
        <v>906</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row>
    <row r="239" spans="1:48">
      <c r="A239" s="56">
        <f t="shared" si="22"/>
        <v>2023</v>
      </c>
      <c r="B239" s="56">
        <f t="shared" si="23"/>
        <v>8</v>
      </c>
      <c r="C239" s="147" t="s">
        <v>907</v>
      </c>
      <c r="D239" s="146">
        <v>2.86</v>
      </c>
      <c r="E239" s="146">
        <v>2.13</v>
      </c>
      <c r="K239" s="56">
        <f t="shared" si="18"/>
        <v>2023</v>
      </c>
      <c r="L239" s="56">
        <f t="shared" si="19"/>
        <v>8</v>
      </c>
      <c r="M239" t="s">
        <v>907</v>
      </c>
      <c r="N239" s="57">
        <v>17687.82</v>
      </c>
      <c r="O239" s="57">
        <v>17684.39</v>
      </c>
      <c r="P239" s="57">
        <v>0</v>
      </c>
      <c r="Q239" s="57">
        <v>0</v>
      </c>
      <c r="R239" s="57">
        <v>2049.471</v>
      </c>
      <c r="S239" s="57">
        <v>37862.230000000003</v>
      </c>
      <c r="T239" s="57">
        <v>729.62840000000006</v>
      </c>
      <c r="U239" s="57">
        <v>3618.788</v>
      </c>
      <c r="V239" s="57">
        <v>42232.54</v>
      </c>
      <c r="W239" s="57">
        <v>697.12699999999995</v>
      </c>
      <c r="X239" s="57">
        <v>697.12699999999995</v>
      </c>
      <c r="Y239" s="57">
        <v>697.12699999999995</v>
      </c>
      <c r="Z239" s="57">
        <v>697.12699999999995</v>
      </c>
      <c r="AA239" s="57">
        <v>697.12699999999995</v>
      </c>
      <c r="AB239" s="57">
        <v>697.12699999999995</v>
      </c>
      <c r="AC239" s="57"/>
      <c r="AE239" s="56">
        <f t="shared" si="20"/>
        <v>2023</v>
      </c>
      <c r="AF239" s="56">
        <f t="shared" si="21"/>
        <v>8</v>
      </c>
      <c r="AG239" s="57" t="s">
        <v>907</v>
      </c>
      <c r="AH239" s="57">
        <v>0</v>
      </c>
      <c r="AI239" s="57">
        <v>0</v>
      </c>
      <c r="AJ239" s="57">
        <v>0</v>
      </c>
      <c r="AK239" s="57">
        <v>0</v>
      </c>
      <c r="AL239" s="57">
        <v>0</v>
      </c>
      <c r="AM239" s="57">
        <v>0</v>
      </c>
      <c r="AN239" s="57">
        <v>0</v>
      </c>
      <c r="AO239" s="57">
        <v>0</v>
      </c>
      <c r="AP239" s="57">
        <v>0</v>
      </c>
      <c r="AQ239" s="57">
        <v>0</v>
      </c>
      <c r="AR239" s="57">
        <v>0</v>
      </c>
      <c r="AS239" s="57">
        <v>0</v>
      </c>
      <c r="AT239" s="57">
        <v>0</v>
      </c>
      <c r="AU239" s="57">
        <v>0</v>
      </c>
      <c r="AV239" s="57">
        <v>0</v>
      </c>
    </row>
    <row r="240" spans="1:48">
      <c r="A240" s="56">
        <f t="shared" si="22"/>
        <v>2023</v>
      </c>
      <c r="B240" s="56">
        <f t="shared" si="23"/>
        <v>8</v>
      </c>
      <c r="C240" s="147" t="s">
        <v>908</v>
      </c>
      <c r="D240" s="146">
        <v>2.86</v>
      </c>
      <c r="E240" s="146">
        <v>2.13</v>
      </c>
      <c r="K240" s="56">
        <f t="shared" si="18"/>
        <v>2023</v>
      </c>
      <c r="L240" s="56">
        <f t="shared" si="19"/>
        <v>8</v>
      </c>
      <c r="M240" t="s">
        <v>908</v>
      </c>
      <c r="N240" s="57">
        <v>19486.98</v>
      </c>
      <c r="O240" s="57">
        <v>19483.2</v>
      </c>
      <c r="P240" s="57">
        <v>0</v>
      </c>
      <c r="Q240" s="57">
        <v>0</v>
      </c>
      <c r="R240" s="57">
        <v>3279.154</v>
      </c>
      <c r="S240" s="57">
        <v>37862.230000000003</v>
      </c>
      <c r="T240" s="57">
        <v>1945.6759999999999</v>
      </c>
      <c r="U240" s="57">
        <v>3472.9340000000002</v>
      </c>
      <c r="V240" s="57">
        <v>42232.54</v>
      </c>
      <c r="W240" s="57">
        <v>836.55250000000001</v>
      </c>
      <c r="X240" s="57">
        <v>836.55250000000001</v>
      </c>
      <c r="Y240" s="57">
        <v>836.55250000000001</v>
      </c>
      <c r="Z240" s="57">
        <v>836.55250000000001</v>
      </c>
      <c r="AA240" s="57">
        <v>836.55250000000001</v>
      </c>
      <c r="AB240" s="57">
        <v>836.55250000000001</v>
      </c>
      <c r="AC240" s="57"/>
      <c r="AE240" s="56">
        <f t="shared" si="20"/>
        <v>2023</v>
      </c>
      <c r="AF240" s="56">
        <f t="shared" si="21"/>
        <v>8</v>
      </c>
      <c r="AG240" s="57" t="s">
        <v>908</v>
      </c>
      <c r="AH240" s="57">
        <v>0</v>
      </c>
      <c r="AI240" s="57">
        <v>0</v>
      </c>
      <c r="AJ240" s="57">
        <v>0</v>
      </c>
      <c r="AK240" s="57">
        <v>0</v>
      </c>
      <c r="AL240" s="57">
        <v>0</v>
      </c>
      <c r="AM240" s="57">
        <v>0</v>
      </c>
      <c r="AN240" s="57">
        <v>0</v>
      </c>
      <c r="AO240" s="57">
        <v>0</v>
      </c>
      <c r="AP240" s="57">
        <v>0</v>
      </c>
      <c r="AQ240" s="57">
        <v>0</v>
      </c>
      <c r="AR240" s="57">
        <v>0</v>
      </c>
      <c r="AS240" s="57">
        <v>0</v>
      </c>
      <c r="AT240" s="57">
        <v>0</v>
      </c>
      <c r="AU240" s="57">
        <v>0</v>
      </c>
      <c r="AV240" s="57">
        <v>0</v>
      </c>
    </row>
    <row r="241" spans="1:48">
      <c r="A241" s="56">
        <f t="shared" si="22"/>
        <v>2023</v>
      </c>
      <c r="B241" s="56">
        <f t="shared" si="23"/>
        <v>8</v>
      </c>
      <c r="C241" s="147" t="s">
        <v>909</v>
      </c>
      <c r="D241" s="146">
        <v>2.83</v>
      </c>
      <c r="E241" s="146">
        <v>2.1</v>
      </c>
      <c r="K241" s="56">
        <f t="shared" si="18"/>
        <v>2023</v>
      </c>
      <c r="L241" s="56">
        <f t="shared" si="19"/>
        <v>8</v>
      </c>
      <c r="M241" t="s">
        <v>909</v>
      </c>
      <c r="N241" s="57">
        <v>19486.98</v>
      </c>
      <c r="O241" s="57">
        <v>19483.2</v>
      </c>
      <c r="P241" s="57">
        <v>0</v>
      </c>
      <c r="Q241" s="57">
        <v>0</v>
      </c>
      <c r="R241" s="57">
        <v>3279.154</v>
      </c>
      <c r="S241" s="57">
        <v>37862.230000000003</v>
      </c>
      <c r="T241" s="57">
        <v>1945.6759999999999</v>
      </c>
      <c r="U241" s="57">
        <v>3618.788</v>
      </c>
      <c r="V241" s="57">
        <v>42232.54</v>
      </c>
      <c r="W241" s="57">
        <v>836.55250000000001</v>
      </c>
      <c r="X241" s="57">
        <v>836.55250000000001</v>
      </c>
      <c r="Y241" s="57">
        <v>836.55250000000001</v>
      </c>
      <c r="Z241" s="57">
        <v>836.55250000000001</v>
      </c>
      <c r="AA241" s="57">
        <v>836.55250000000001</v>
      </c>
      <c r="AB241" s="57">
        <v>836.55250000000001</v>
      </c>
      <c r="AC241" s="57"/>
      <c r="AE241" s="56">
        <f t="shared" si="20"/>
        <v>2023</v>
      </c>
      <c r="AF241" s="56">
        <f t="shared" si="21"/>
        <v>8</v>
      </c>
      <c r="AG241" s="57" t="s">
        <v>909</v>
      </c>
      <c r="AH241" s="57">
        <v>0</v>
      </c>
      <c r="AI241" s="57">
        <v>0</v>
      </c>
      <c r="AJ241" s="57">
        <v>0</v>
      </c>
      <c r="AK241" s="57">
        <v>0</v>
      </c>
      <c r="AL241" s="57">
        <v>0</v>
      </c>
      <c r="AM241" s="57">
        <v>0</v>
      </c>
      <c r="AN241" s="57">
        <v>0</v>
      </c>
      <c r="AO241" s="57">
        <v>0</v>
      </c>
      <c r="AP241" s="57">
        <v>0</v>
      </c>
      <c r="AQ241" s="57">
        <v>0</v>
      </c>
      <c r="AR241" s="57">
        <v>0</v>
      </c>
      <c r="AS241" s="57">
        <v>0</v>
      </c>
      <c r="AT241" s="57">
        <v>0</v>
      </c>
      <c r="AU241" s="57">
        <v>0</v>
      </c>
      <c r="AV241" s="57">
        <v>0</v>
      </c>
    </row>
    <row r="242" spans="1:48">
      <c r="A242" s="56">
        <f t="shared" si="22"/>
        <v>2023</v>
      </c>
      <c r="B242" s="56">
        <f t="shared" si="23"/>
        <v>8</v>
      </c>
      <c r="C242" s="147" t="s">
        <v>910</v>
      </c>
      <c r="D242" s="146">
        <v>2.82</v>
      </c>
      <c r="E242" s="146">
        <v>2.09</v>
      </c>
      <c r="K242" s="56">
        <f t="shared" si="18"/>
        <v>2023</v>
      </c>
      <c r="L242" s="56">
        <f t="shared" si="19"/>
        <v>8</v>
      </c>
      <c r="M242" t="s">
        <v>910</v>
      </c>
      <c r="N242" s="57">
        <v>19486.98</v>
      </c>
      <c r="O242" s="57">
        <v>19483.2</v>
      </c>
      <c r="P242" s="57">
        <v>0</v>
      </c>
      <c r="Q242" s="57">
        <v>0</v>
      </c>
      <c r="R242" s="57">
        <v>3279.154</v>
      </c>
      <c r="S242" s="57">
        <v>37862.230000000003</v>
      </c>
      <c r="T242" s="57">
        <v>1945.6759999999999</v>
      </c>
      <c r="U242" s="57">
        <v>3327.0790000000002</v>
      </c>
      <c r="V242" s="57">
        <v>42232.54</v>
      </c>
      <c r="W242" s="57">
        <v>836.55250000000001</v>
      </c>
      <c r="X242" s="57">
        <v>836.55250000000001</v>
      </c>
      <c r="Y242" s="57">
        <v>836.55250000000001</v>
      </c>
      <c r="Z242" s="57">
        <v>836.55250000000001</v>
      </c>
      <c r="AA242" s="57">
        <v>836.55250000000001</v>
      </c>
      <c r="AB242" s="57">
        <v>836.55250000000001</v>
      </c>
      <c r="AC242" s="57"/>
      <c r="AE242" s="56">
        <f t="shared" si="20"/>
        <v>2023</v>
      </c>
      <c r="AF242" s="56">
        <f t="shared" si="21"/>
        <v>8</v>
      </c>
      <c r="AG242" s="57" t="s">
        <v>910</v>
      </c>
      <c r="AH242" s="57">
        <v>0</v>
      </c>
      <c r="AI242" s="57">
        <v>0</v>
      </c>
      <c r="AJ242" s="57">
        <v>0</v>
      </c>
      <c r="AK242" s="57">
        <v>0</v>
      </c>
      <c r="AL242" s="57">
        <v>0</v>
      </c>
      <c r="AM242" s="57">
        <v>0</v>
      </c>
      <c r="AN242" s="57">
        <v>0</v>
      </c>
      <c r="AO242" s="57">
        <v>0</v>
      </c>
      <c r="AP242" s="57">
        <v>0</v>
      </c>
      <c r="AQ242" s="57">
        <v>0</v>
      </c>
      <c r="AR242" s="57">
        <v>0</v>
      </c>
      <c r="AS242" s="57">
        <v>0</v>
      </c>
      <c r="AT242" s="57">
        <v>0</v>
      </c>
      <c r="AU242" s="57">
        <v>0</v>
      </c>
      <c r="AV242" s="57">
        <v>0</v>
      </c>
    </row>
    <row r="243" spans="1:48">
      <c r="A243" s="56">
        <f t="shared" si="22"/>
        <v>2023</v>
      </c>
      <c r="B243" s="56">
        <f t="shared" si="23"/>
        <v>8</v>
      </c>
      <c r="C243" s="147" t="s">
        <v>911</v>
      </c>
      <c r="D243" s="146">
        <v>2.79</v>
      </c>
      <c r="E243" s="146">
        <v>2.08</v>
      </c>
      <c r="K243" s="56">
        <f t="shared" si="18"/>
        <v>2023</v>
      </c>
      <c r="L243" s="56">
        <f t="shared" si="19"/>
        <v>8</v>
      </c>
      <c r="M243" t="s">
        <v>911</v>
      </c>
      <c r="N243" s="57">
        <v>19486.98</v>
      </c>
      <c r="O243" s="57">
        <v>19483.2</v>
      </c>
      <c r="P243" s="57">
        <v>0</v>
      </c>
      <c r="Q243" s="57">
        <v>0</v>
      </c>
      <c r="R243" s="57">
        <v>3484.1010000000001</v>
      </c>
      <c r="S243" s="57">
        <v>37862.230000000003</v>
      </c>
      <c r="T243" s="57">
        <v>1945.6759999999999</v>
      </c>
      <c r="U243" s="57">
        <v>3181.2249999999999</v>
      </c>
      <c r="V243" s="57">
        <v>42232.54</v>
      </c>
      <c r="W243" s="57">
        <v>836.55250000000001</v>
      </c>
      <c r="X243" s="57">
        <v>836.55250000000001</v>
      </c>
      <c r="Y243" s="57">
        <v>836.55250000000001</v>
      </c>
      <c r="Z243" s="57">
        <v>836.55250000000001</v>
      </c>
      <c r="AA243" s="57">
        <v>836.55250000000001</v>
      </c>
      <c r="AB243" s="57">
        <v>836.55250000000001</v>
      </c>
      <c r="AC243" s="57"/>
      <c r="AE243" s="56">
        <f t="shared" si="20"/>
        <v>2023</v>
      </c>
      <c r="AF243" s="56">
        <f t="shared" si="21"/>
        <v>8</v>
      </c>
      <c r="AG243" s="57" t="s">
        <v>911</v>
      </c>
      <c r="AH243" s="57">
        <v>0</v>
      </c>
      <c r="AI243" s="57">
        <v>0</v>
      </c>
      <c r="AJ243" s="57">
        <v>0</v>
      </c>
      <c r="AK243" s="57">
        <v>0</v>
      </c>
      <c r="AL243" s="57">
        <v>0</v>
      </c>
      <c r="AM243" s="57">
        <v>0</v>
      </c>
      <c r="AN243" s="57">
        <v>0</v>
      </c>
      <c r="AO243" s="57">
        <v>0</v>
      </c>
      <c r="AP243" s="57">
        <v>0</v>
      </c>
      <c r="AQ243" s="57">
        <v>0</v>
      </c>
      <c r="AR243" s="57">
        <v>0</v>
      </c>
      <c r="AS243" s="57">
        <v>0</v>
      </c>
      <c r="AT243" s="57">
        <v>0</v>
      </c>
      <c r="AU243" s="57">
        <v>0</v>
      </c>
      <c r="AV243" s="57">
        <v>0</v>
      </c>
    </row>
    <row r="244" spans="1:48">
      <c r="A244" s="56">
        <f t="shared" si="22"/>
        <v>2023</v>
      </c>
      <c r="B244" s="56">
        <f t="shared" si="23"/>
        <v>8</v>
      </c>
      <c r="C244" s="147" t="s">
        <v>912</v>
      </c>
      <c r="D244" s="146">
        <v>2.74</v>
      </c>
      <c r="E244" s="146">
        <v>2.04</v>
      </c>
      <c r="K244" s="56">
        <f t="shared" si="18"/>
        <v>2023</v>
      </c>
      <c r="L244" s="56">
        <f t="shared" si="19"/>
        <v>8</v>
      </c>
      <c r="M244" t="s">
        <v>912</v>
      </c>
      <c r="N244" s="57">
        <v>19486.98</v>
      </c>
      <c r="O244" s="57">
        <v>19483.2</v>
      </c>
      <c r="P244" s="57">
        <v>0</v>
      </c>
      <c r="Q244" s="57">
        <v>0</v>
      </c>
      <c r="R244" s="57">
        <v>3074.2069999999999</v>
      </c>
      <c r="S244" s="57">
        <v>37862.230000000003</v>
      </c>
      <c r="T244" s="57">
        <v>1945.6759999999999</v>
      </c>
      <c r="U244" s="57">
        <v>3327.0790000000002</v>
      </c>
      <c r="V244" s="57">
        <v>42232.54</v>
      </c>
      <c r="W244" s="57">
        <v>836.55250000000001</v>
      </c>
      <c r="X244" s="57">
        <v>836.55250000000001</v>
      </c>
      <c r="Y244" s="57">
        <v>836.55250000000001</v>
      </c>
      <c r="Z244" s="57">
        <v>836.55250000000001</v>
      </c>
      <c r="AA244" s="57">
        <v>836.55250000000001</v>
      </c>
      <c r="AB244" s="57">
        <v>836.55250000000001</v>
      </c>
      <c r="AC244" s="57"/>
      <c r="AE244" s="56">
        <f t="shared" si="20"/>
        <v>2023</v>
      </c>
      <c r="AF244" s="56">
        <f t="shared" si="21"/>
        <v>8</v>
      </c>
      <c r="AG244" s="57" t="s">
        <v>912</v>
      </c>
      <c r="AH244" s="57">
        <v>0</v>
      </c>
      <c r="AI244" s="57">
        <v>0</v>
      </c>
      <c r="AJ244" s="57">
        <v>0</v>
      </c>
      <c r="AK244" s="57">
        <v>0</v>
      </c>
      <c r="AL244" s="57">
        <v>0</v>
      </c>
      <c r="AM244" s="57">
        <v>0</v>
      </c>
      <c r="AN244" s="57">
        <v>0</v>
      </c>
      <c r="AO244" s="57">
        <v>0</v>
      </c>
      <c r="AP244" s="57">
        <v>0</v>
      </c>
      <c r="AQ244" s="57">
        <v>0</v>
      </c>
      <c r="AR244" s="57">
        <v>0</v>
      </c>
      <c r="AS244" s="57">
        <v>0</v>
      </c>
      <c r="AT244" s="57">
        <v>0</v>
      </c>
      <c r="AU244" s="57">
        <v>0</v>
      </c>
      <c r="AV244" s="57">
        <v>0</v>
      </c>
    </row>
    <row r="245" spans="1:48">
      <c r="A245" s="56">
        <f t="shared" si="22"/>
        <v>2023</v>
      </c>
      <c r="B245" s="56">
        <f t="shared" si="23"/>
        <v>8</v>
      </c>
      <c r="C245" s="147" t="s">
        <v>913</v>
      </c>
      <c r="D245" s="146">
        <v>2.57</v>
      </c>
      <c r="E245" s="146">
        <v>1.91</v>
      </c>
      <c r="K245" s="56">
        <f t="shared" si="18"/>
        <v>2023</v>
      </c>
      <c r="L245" s="56">
        <f t="shared" si="19"/>
        <v>8</v>
      </c>
      <c r="M245" t="s">
        <v>913</v>
      </c>
      <c r="N245" s="57">
        <v>19486.98</v>
      </c>
      <c r="O245" s="57">
        <v>19483.2</v>
      </c>
      <c r="P245" s="57">
        <v>0</v>
      </c>
      <c r="Q245" s="57">
        <v>0</v>
      </c>
      <c r="R245" s="57">
        <v>2664.3119999999999</v>
      </c>
      <c r="S245" s="57">
        <v>37862.230000000003</v>
      </c>
      <c r="T245" s="57">
        <v>1945.6759999999999</v>
      </c>
      <c r="U245" s="57">
        <v>3181.2249999999999</v>
      </c>
      <c r="V245" s="57">
        <v>42232.54</v>
      </c>
      <c r="W245" s="57">
        <v>836.55250000000001</v>
      </c>
      <c r="X245" s="57">
        <v>836.55250000000001</v>
      </c>
      <c r="Y245" s="57">
        <v>836.55250000000001</v>
      </c>
      <c r="Z245" s="57">
        <v>836.55250000000001</v>
      </c>
      <c r="AA245" s="57">
        <v>836.55250000000001</v>
      </c>
      <c r="AB245" s="57">
        <v>836.55250000000001</v>
      </c>
      <c r="AC245" s="57"/>
      <c r="AE245" s="56">
        <f t="shared" si="20"/>
        <v>2023</v>
      </c>
      <c r="AF245" s="56">
        <f t="shared" si="21"/>
        <v>8</v>
      </c>
      <c r="AG245" s="57" t="s">
        <v>913</v>
      </c>
      <c r="AH245" s="57">
        <v>0</v>
      </c>
      <c r="AI245" s="57">
        <v>0</v>
      </c>
      <c r="AJ245" s="57">
        <v>0</v>
      </c>
      <c r="AK245" s="57">
        <v>0</v>
      </c>
      <c r="AL245" s="57">
        <v>0</v>
      </c>
      <c r="AM245" s="57">
        <v>0</v>
      </c>
      <c r="AN245" s="57">
        <v>0</v>
      </c>
      <c r="AO245" s="57">
        <v>0</v>
      </c>
      <c r="AP245" s="57">
        <v>0</v>
      </c>
      <c r="AQ245" s="57">
        <v>0</v>
      </c>
      <c r="AR245" s="57">
        <v>0</v>
      </c>
      <c r="AS245" s="57">
        <v>0</v>
      </c>
      <c r="AT245" s="57">
        <v>0</v>
      </c>
      <c r="AU245" s="57">
        <v>0</v>
      </c>
      <c r="AV245" s="57">
        <v>0</v>
      </c>
    </row>
    <row r="246" spans="1:48">
      <c r="A246" s="56">
        <f t="shared" si="22"/>
        <v>2023</v>
      </c>
      <c r="B246" s="56">
        <f t="shared" si="23"/>
        <v>8</v>
      </c>
      <c r="C246" s="147" t="s">
        <v>914</v>
      </c>
      <c r="D246" s="146">
        <v>2.57</v>
      </c>
      <c r="E246" s="146">
        <v>1.91</v>
      </c>
      <c r="K246" s="56">
        <f t="shared" si="18"/>
        <v>2023</v>
      </c>
      <c r="L246" s="56">
        <f t="shared" si="19"/>
        <v>8</v>
      </c>
      <c r="M246" t="s">
        <v>914</v>
      </c>
      <c r="N246" s="57">
        <v>19486.98</v>
      </c>
      <c r="O246" s="57">
        <v>19483.2</v>
      </c>
      <c r="P246" s="57">
        <v>0</v>
      </c>
      <c r="Q246" s="57">
        <v>0</v>
      </c>
      <c r="R246" s="57">
        <v>2459.3649999999998</v>
      </c>
      <c r="S246" s="57">
        <v>37862.230000000003</v>
      </c>
      <c r="T246" s="57">
        <v>1945.6759999999999</v>
      </c>
      <c r="U246" s="57">
        <v>2863.8910000000001</v>
      </c>
      <c r="V246" s="57">
        <v>42232.54</v>
      </c>
      <c r="W246" s="57">
        <v>836.55250000000001</v>
      </c>
      <c r="X246" s="57">
        <v>836.55250000000001</v>
      </c>
      <c r="Y246" s="57">
        <v>836.55250000000001</v>
      </c>
      <c r="Z246" s="57">
        <v>836.55250000000001</v>
      </c>
      <c r="AA246" s="57">
        <v>836.55250000000001</v>
      </c>
      <c r="AB246" s="57">
        <v>836.55250000000001</v>
      </c>
      <c r="AC246" s="57"/>
      <c r="AE246" s="56">
        <f t="shared" si="20"/>
        <v>2023</v>
      </c>
      <c r="AF246" s="56">
        <f t="shared" si="21"/>
        <v>8</v>
      </c>
      <c r="AG246" s="57" t="s">
        <v>914</v>
      </c>
      <c r="AH246" s="57">
        <v>0</v>
      </c>
      <c r="AI246" s="57">
        <v>0</v>
      </c>
      <c r="AJ246" s="57">
        <v>0</v>
      </c>
      <c r="AK246" s="57">
        <v>0</v>
      </c>
      <c r="AL246" s="57">
        <v>0</v>
      </c>
      <c r="AM246" s="57">
        <v>0</v>
      </c>
      <c r="AN246" s="57">
        <v>0</v>
      </c>
      <c r="AO246" s="57">
        <v>0</v>
      </c>
      <c r="AP246" s="57">
        <v>0</v>
      </c>
      <c r="AQ246" s="57">
        <v>0</v>
      </c>
      <c r="AR246" s="57">
        <v>0</v>
      </c>
      <c r="AS246" s="57">
        <v>0</v>
      </c>
      <c r="AT246" s="57">
        <v>0</v>
      </c>
      <c r="AU246" s="57">
        <v>0</v>
      </c>
      <c r="AV246" s="57">
        <v>0</v>
      </c>
    </row>
    <row r="247" spans="1:48">
      <c r="A247" s="56">
        <f t="shared" si="22"/>
        <v>2023</v>
      </c>
      <c r="B247" s="56">
        <f t="shared" si="23"/>
        <v>8</v>
      </c>
      <c r="C247" s="147" t="s">
        <v>915</v>
      </c>
      <c r="D247" s="146">
        <v>2.57</v>
      </c>
      <c r="E247" s="146">
        <v>1.91</v>
      </c>
      <c r="K247" s="56">
        <f t="shared" si="18"/>
        <v>2023</v>
      </c>
      <c r="L247" s="56">
        <f t="shared" si="19"/>
        <v>8</v>
      </c>
      <c r="M247" t="s">
        <v>915</v>
      </c>
      <c r="N247" s="57">
        <v>19486.98</v>
      </c>
      <c r="O247" s="57">
        <v>19483.2</v>
      </c>
      <c r="P247" s="57">
        <v>0</v>
      </c>
      <c r="Q247" s="57">
        <v>0</v>
      </c>
      <c r="R247" s="57">
        <v>3484.1010000000001</v>
      </c>
      <c r="S247" s="57">
        <v>37862.230000000003</v>
      </c>
      <c r="T247" s="57">
        <v>1864.606</v>
      </c>
      <c r="U247" s="57">
        <v>3181.2249999999999</v>
      </c>
      <c r="V247" s="57">
        <v>42232.54</v>
      </c>
      <c r="W247" s="57">
        <v>836.55250000000001</v>
      </c>
      <c r="X247" s="57">
        <v>836.55250000000001</v>
      </c>
      <c r="Y247" s="57">
        <v>836.55250000000001</v>
      </c>
      <c r="Z247" s="57">
        <v>836.55250000000001</v>
      </c>
      <c r="AA247" s="57">
        <v>836.55250000000001</v>
      </c>
      <c r="AB247" s="57">
        <v>836.55250000000001</v>
      </c>
      <c r="AC247" s="57"/>
      <c r="AE247" s="56">
        <f t="shared" si="20"/>
        <v>2023</v>
      </c>
      <c r="AF247" s="56">
        <f t="shared" si="21"/>
        <v>8</v>
      </c>
      <c r="AG247" s="57" t="s">
        <v>915</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row>
    <row r="248" spans="1:48">
      <c r="A248" s="56">
        <f t="shared" si="22"/>
        <v>2023</v>
      </c>
      <c r="B248" s="56">
        <f t="shared" si="23"/>
        <v>8</v>
      </c>
      <c r="C248" s="147" t="s">
        <v>916</v>
      </c>
      <c r="D248" s="146">
        <v>2.4900000000000002</v>
      </c>
      <c r="E248" s="146">
        <v>1.85</v>
      </c>
      <c r="K248" s="56">
        <f t="shared" si="18"/>
        <v>2023</v>
      </c>
      <c r="L248" s="56">
        <f t="shared" si="19"/>
        <v>8</v>
      </c>
      <c r="M248" t="s">
        <v>916</v>
      </c>
      <c r="N248" s="57">
        <v>19486.98</v>
      </c>
      <c r="O248" s="57">
        <v>19483.2</v>
      </c>
      <c r="P248" s="57">
        <v>0</v>
      </c>
      <c r="Q248" s="57">
        <v>0</v>
      </c>
      <c r="R248" s="57">
        <v>3279.154</v>
      </c>
      <c r="S248" s="57">
        <v>37862.230000000003</v>
      </c>
      <c r="T248" s="57">
        <v>1216.047</v>
      </c>
      <c r="U248" s="57">
        <v>3472.9340000000002</v>
      </c>
      <c r="V248" s="57">
        <v>42232.54</v>
      </c>
      <c r="W248" s="57">
        <v>801.69619999999998</v>
      </c>
      <c r="X248" s="57">
        <v>801.69619999999998</v>
      </c>
      <c r="Y248" s="57">
        <v>801.69619999999998</v>
      </c>
      <c r="Z248" s="57">
        <v>801.69619999999998</v>
      </c>
      <c r="AA248" s="57">
        <v>801.69619999999998</v>
      </c>
      <c r="AB248" s="57">
        <v>801.69619999999998</v>
      </c>
      <c r="AC248" s="57"/>
      <c r="AE248" s="56">
        <f t="shared" si="20"/>
        <v>2023</v>
      </c>
      <c r="AF248" s="56">
        <f t="shared" si="21"/>
        <v>8</v>
      </c>
      <c r="AG248" s="57" t="s">
        <v>916</v>
      </c>
      <c r="AH248" s="57">
        <v>0</v>
      </c>
      <c r="AI248" s="57">
        <v>0</v>
      </c>
      <c r="AJ248" s="57">
        <v>0</v>
      </c>
      <c r="AK248" s="57">
        <v>0</v>
      </c>
      <c r="AL248" s="57">
        <v>0</v>
      </c>
      <c r="AM248" s="57">
        <v>0</v>
      </c>
      <c r="AN248" s="57">
        <v>0</v>
      </c>
      <c r="AO248" s="57">
        <v>0</v>
      </c>
      <c r="AP248" s="57">
        <v>0</v>
      </c>
      <c r="AQ248" s="57">
        <v>0</v>
      </c>
      <c r="AR248" s="57">
        <v>0</v>
      </c>
      <c r="AS248" s="57">
        <v>0</v>
      </c>
      <c r="AT248" s="57">
        <v>0</v>
      </c>
      <c r="AU248" s="57">
        <v>0</v>
      </c>
      <c r="AV248" s="57">
        <v>0</v>
      </c>
    </row>
    <row r="249" spans="1:48">
      <c r="A249" s="56">
        <f t="shared" si="22"/>
        <v>2023</v>
      </c>
      <c r="B249" s="56">
        <f t="shared" si="23"/>
        <v>8</v>
      </c>
      <c r="C249" s="147" t="s">
        <v>917</v>
      </c>
      <c r="D249" s="146">
        <v>2.87</v>
      </c>
      <c r="E249" s="146">
        <v>2.13</v>
      </c>
      <c r="K249" s="56">
        <f t="shared" si="18"/>
        <v>2023</v>
      </c>
      <c r="L249" s="56">
        <f t="shared" si="19"/>
        <v>8</v>
      </c>
      <c r="M249" t="s">
        <v>917</v>
      </c>
      <c r="N249" s="57">
        <v>18213.63</v>
      </c>
      <c r="O249" s="57">
        <v>19041.97</v>
      </c>
      <c r="P249" s="57">
        <v>0</v>
      </c>
      <c r="Q249" s="57">
        <v>0</v>
      </c>
      <c r="R249" s="57">
        <v>3279.154</v>
      </c>
      <c r="S249" s="57">
        <v>37862.230000000003</v>
      </c>
      <c r="T249" s="57">
        <v>1378.1869999999999</v>
      </c>
      <c r="U249" s="57">
        <v>3327.0790000000002</v>
      </c>
      <c r="V249" s="57">
        <v>42232.54</v>
      </c>
      <c r="W249" s="57">
        <v>731.98350000000005</v>
      </c>
      <c r="X249" s="57">
        <v>731.98350000000005</v>
      </c>
      <c r="Y249" s="57">
        <v>731.98350000000005</v>
      </c>
      <c r="Z249" s="57">
        <v>731.98350000000005</v>
      </c>
      <c r="AA249" s="57">
        <v>731.98350000000005</v>
      </c>
      <c r="AB249" s="57">
        <v>731.98350000000005</v>
      </c>
      <c r="AC249" s="57"/>
      <c r="AE249" s="56">
        <f t="shared" si="20"/>
        <v>2023</v>
      </c>
      <c r="AF249" s="56">
        <f t="shared" si="21"/>
        <v>8</v>
      </c>
      <c r="AG249" s="57" t="s">
        <v>917</v>
      </c>
      <c r="AH249" s="57">
        <v>0</v>
      </c>
      <c r="AI249" s="57">
        <v>0</v>
      </c>
      <c r="AJ249" s="57">
        <v>0</v>
      </c>
      <c r="AK249" s="57">
        <v>0</v>
      </c>
      <c r="AL249" s="57">
        <v>0</v>
      </c>
      <c r="AM249" s="57">
        <v>0</v>
      </c>
      <c r="AN249" s="57">
        <v>0</v>
      </c>
      <c r="AO249" s="57">
        <v>0</v>
      </c>
      <c r="AP249" s="57">
        <v>0</v>
      </c>
      <c r="AQ249" s="57">
        <v>0</v>
      </c>
      <c r="AR249" s="57">
        <v>0</v>
      </c>
      <c r="AS249" s="57">
        <v>0</v>
      </c>
      <c r="AT249" s="57">
        <v>0</v>
      </c>
      <c r="AU249" s="57">
        <v>0</v>
      </c>
      <c r="AV249" s="57">
        <v>0</v>
      </c>
    </row>
    <row r="250" spans="1:48">
      <c r="A250" s="56">
        <f t="shared" si="22"/>
        <v>2023</v>
      </c>
      <c r="B250" s="56">
        <f t="shared" si="23"/>
        <v>8</v>
      </c>
      <c r="C250" s="147" t="s">
        <v>918</v>
      </c>
      <c r="D250" s="146">
        <v>2.86</v>
      </c>
      <c r="E250" s="146">
        <v>2.12</v>
      </c>
      <c r="K250" s="56">
        <f t="shared" si="18"/>
        <v>2023</v>
      </c>
      <c r="L250" s="56">
        <f t="shared" si="19"/>
        <v>8</v>
      </c>
      <c r="M250" t="s">
        <v>918</v>
      </c>
      <c r="N250" s="57">
        <v>12028.76</v>
      </c>
      <c r="O250" s="57">
        <v>11224.67</v>
      </c>
      <c r="P250" s="57">
        <v>0</v>
      </c>
      <c r="Q250" s="57">
        <v>0</v>
      </c>
      <c r="R250" s="57">
        <v>2664.3119999999999</v>
      </c>
      <c r="S250" s="57">
        <v>37862.230000000003</v>
      </c>
      <c r="T250" s="57">
        <v>1297.117</v>
      </c>
      <c r="U250" s="57">
        <v>3181.2249999999999</v>
      </c>
      <c r="V250" s="57">
        <v>42232.54</v>
      </c>
      <c r="W250" s="57">
        <v>662.27080000000001</v>
      </c>
      <c r="X250" s="57">
        <v>662.27080000000001</v>
      </c>
      <c r="Y250" s="57">
        <v>662.27080000000001</v>
      </c>
      <c r="Z250" s="57">
        <v>662.27080000000001</v>
      </c>
      <c r="AA250" s="57">
        <v>662.27080000000001</v>
      </c>
      <c r="AB250" s="57">
        <v>662.27080000000001</v>
      </c>
      <c r="AC250" s="57"/>
      <c r="AE250" s="56">
        <f t="shared" si="20"/>
        <v>2023</v>
      </c>
      <c r="AF250" s="56">
        <f t="shared" si="21"/>
        <v>8</v>
      </c>
      <c r="AG250" s="57" t="s">
        <v>918</v>
      </c>
      <c r="AH250" s="57">
        <v>112.592</v>
      </c>
      <c r="AI250" s="57">
        <v>112.592</v>
      </c>
      <c r="AJ250" s="57">
        <v>0</v>
      </c>
      <c r="AK250" s="57">
        <v>0</v>
      </c>
      <c r="AL250" s="57">
        <v>0</v>
      </c>
      <c r="AM250" s="57">
        <v>0</v>
      </c>
      <c r="AN250" s="57">
        <v>0</v>
      </c>
      <c r="AO250" s="57">
        <v>0</v>
      </c>
      <c r="AP250" s="57">
        <v>0</v>
      </c>
      <c r="AQ250" s="57">
        <v>0</v>
      </c>
      <c r="AR250" s="57">
        <v>0</v>
      </c>
      <c r="AS250" s="57">
        <v>0</v>
      </c>
      <c r="AT250" s="57">
        <v>0</v>
      </c>
      <c r="AU250" s="57">
        <v>0</v>
      </c>
      <c r="AV250" s="57">
        <v>0</v>
      </c>
    </row>
    <row r="251" spans="1:48">
      <c r="A251" s="56">
        <f t="shared" si="22"/>
        <v>2023</v>
      </c>
      <c r="B251" s="56">
        <f t="shared" si="23"/>
        <v>8</v>
      </c>
      <c r="C251" s="147" t="s">
        <v>919</v>
      </c>
      <c r="D251" s="146">
        <v>2.76</v>
      </c>
      <c r="E251" s="146">
        <v>2.0499999999999998</v>
      </c>
      <c r="K251" s="56">
        <f t="shared" si="18"/>
        <v>2023</v>
      </c>
      <c r="L251" s="56">
        <f t="shared" si="19"/>
        <v>8</v>
      </c>
      <c r="M251" t="s">
        <v>919</v>
      </c>
      <c r="N251" s="57">
        <v>14494.75</v>
      </c>
      <c r="O251" s="57">
        <v>14491.94</v>
      </c>
      <c r="P251" s="57">
        <v>0</v>
      </c>
      <c r="Q251" s="57">
        <v>0</v>
      </c>
      <c r="R251" s="57">
        <v>2869.26</v>
      </c>
      <c r="S251" s="57">
        <v>37862.230000000003</v>
      </c>
      <c r="T251" s="57">
        <v>1297.117</v>
      </c>
      <c r="U251" s="57">
        <v>3327.0790000000002</v>
      </c>
      <c r="V251" s="57">
        <v>42232.54</v>
      </c>
      <c r="W251" s="57">
        <v>697.12710000000004</v>
      </c>
      <c r="X251" s="57">
        <v>697.12710000000004</v>
      </c>
      <c r="Y251" s="57">
        <v>697.12710000000004</v>
      </c>
      <c r="Z251" s="57">
        <v>697.12710000000004</v>
      </c>
      <c r="AA251" s="57">
        <v>697.12710000000004</v>
      </c>
      <c r="AB251" s="57">
        <v>697.12710000000004</v>
      </c>
      <c r="AC251" s="57"/>
      <c r="AE251" s="56">
        <f t="shared" si="20"/>
        <v>2023</v>
      </c>
      <c r="AF251" s="56">
        <f t="shared" si="21"/>
        <v>8</v>
      </c>
      <c r="AG251" s="57" t="s">
        <v>919</v>
      </c>
      <c r="AH251" s="57">
        <v>112.592</v>
      </c>
      <c r="AI251" s="57">
        <v>112.592</v>
      </c>
      <c r="AJ251" s="57">
        <v>0</v>
      </c>
      <c r="AK251" s="57">
        <v>0</v>
      </c>
      <c r="AL251" s="57">
        <v>0</v>
      </c>
      <c r="AM251" s="57">
        <v>0</v>
      </c>
      <c r="AN251" s="57">
        <v>0</v>
      </c>
      <c r="AO251" s="57">
        <v>0</v>
      </c>
      <c r="AP251" s="57">
        <v>0</v>
      </c>
      <c r="AQ251" s="57">
        <v>0</v>
      </c>
      <c r="AR251" s="57">
        <v>0</v>
      </c>
      <c r="AS251" s="57">
        <v>0</v>
      </c>
      <c r="AT251" s="57">
        <v>0</v>
      </c>
      <c r="AU251" s="57">
        <v>0</v>
      </c>
      <c r="AV251" s="57">
        <v>0</v>
      </c>
    </row>
    <row r="252" spans="1:48">
      <c r="A252" s="56">
        <f t="shared" si="22"/>
        <v>2023</v>
      </c>
      <c r="B252" s="56">
        <f t="shared" si="23"/>
        <v>8</v>
      </c>
      <c r="C252" s="147" t="s">
        <v>920</v>
      </c>
      <c r="D252" s="146">
        <v>2.61</v>
      </c>
      <c r="E252" s="146">
        <v>1.94</v>
      </c>
      <c r="K252" s="56">
        <f t="shared" si="18"/>
        <v>2023</v>
      </c>
      <c r="L252" s="56">
        <f t="shared" si="19"/>
        <v>8</v>
      </c>
      <c r="M252" t="s">
        <v>920</v>
      </c>
      <c r="N252" s="57">
        <v>19486.98</v>
      </c>
      <c r="O252" s="57">
        <v>19483.2</v>
      </c>
      <c r="P252" s="57">
        <v>0</v>
      </c>
      <c r="Q252" s="57">
        <v>0</v>
      </c>
      <c r="R252" s="57">
        <v>614.84140000000002</v>
      </c>
      <c r="S252" s="57">
        <v>37862.230000000003</v>
      </c>
      <c r="T252" s="57">
        <v>1134.9780000000001</v>
      </c>
      <c r="U252" s="57">
        <v>3035.37</v>
      </c>
      <c r="V252" s="57">
        <v>42232.54</v>
      </c>
      <c r="W252" s="57">
        <v>836.55250000000001</v>
      </c>
      <c r="X252" s="57">
        <v>836.55250000000001</v>
      </c>
      <c r="Y252" s="57">
        <v>836.55250000000001</v>
      </c>
      <c r="Z252" s="57">
        <v>836.55250000000001</v>
      </c>
      <c r="AA252" s="57">
        <v>836.55250000000001</v>
      </c>
      <c r="AB252" s="57">
        <v>836.55250000000001</v>
      </c>
      <c r="AC252" s="57"/>
      <c r="AE252" s="56">
        <f t="shared" si="20"/>
        <v>2023</v>
      </c>
      <c r="AF252" s="56">
        <f t="shared" si="21"/>
        <v>8</v>
      </c>
      <c r="AG252" s="57" t="s">
        <v>920</v>
      </c>
      <c r="AH252" s="57">
        <v>0</v>
      </c>
      <c r="AI252" s="57">
        <v>0</v>
      </c>
      <c r="AJ252" s="57">
        <v>0</v>
      </c>
      <c r="AK252" s="57">
        <v>0</v>
      </c>
      <c r="AL252" s="57">
        <v>0</v>
      </c>
      <c r="AM252" s="57">
        <v>0</v>
      </c>
      <c r="AN252" s="57">
        <v>0</v>
      </c>
      <c r="AO252" s="57">
        <v>0</v>
      </c>
      <c r="AP252" s="57">
        <v>0</v>
      </c>
      <c r="AQ252" s="57">
        <v>0</v>
      </c>
      <c r="AR252" s="57">
        <v>0</v>
      </c>
      <c r="AS252" s="57">
        <v>0</v>
      </c>
      <c r="AT252" s="57">
        <v>0</v>
      </c>
      <c r="AU252" s="57">
        <v>0</v>
      </c>
      <c r="AV252" s="57">
        <v>0</v>
      </c>
    </row>
    <row r="253" spans="1:48">
      <c r="A253" s="56">
        <f t="shared" si="22"/>
        <v>2023</v>
      </c>
      <c r="B253" s="56">
        <f t="shared" si="23"/>
        <v>8</v>
      </c>
      <c r="C253" s="147" t="s">
        <v>921</v>
      </c>
      <c r="D253" s="146">
        <v>2.61</v>
      </c>
      <c r="E253" s="146">
        <v>1.94</v>
      </c>
      <c r="K253" s="56">
        <f t="shared" si="18"/>
        <v>2023</v>
      </c>
      <c r="L253" s="56">
        <f t="shared" si="19"/>
        <v>8</v>
      </c>
      <c r="M253" t="s">
        <v>921</v>
      </c>
      <c r="N253" s="57">
        <v>13083.36</v>
      </c>
      <c r="O253" s="57">
        <v>13080.82</v>
      </c>
      <c r="P253" s="57">
        <v>0</v>
      </c>
      <c r="Q253" s="57">
        <v>0</v>
      </c>
      <c r="R253" s="57">
        <v>1229.683</v>
      </c>
      <c r="S253" s="57">
        <v>37862.230000000003</v>
      </c>
      <c r="T253" s="57">
        <v>324.279</v>
      </c>
      <c r="U253" s="57">
        <v>3035.37</v>
      </c>
      <c r="V253" s="57">
        <v>42232.54</v>
      </c>
      <c r="W253" s="57">
        <v>453.13240000000002</v>
      </c>
      <c r="X253" s="57">
        <v>453.13240000000002</v>
      </c>
      <c r="Y253" s="57">
        <v>453.13240000000002</v>
      </c>
      <c r="Z253" s="57">
        <v>627.41399999999999</v>
      </c>
      <c r="AA253" s="57">
        <v>453.13240000000002</v>
      </c>
      <c r="AB253" s="57">
        <v>627.41399999999999</v>
      </c>
      <c r="AC253" s="57"/>
      <c r="AE253" s="56">
        <f t="shared" si="20"/>
        <v>2023</v>
      </c>
      <c r="AF253" s="56">
        <f t="shared" si="21"/>
        <v>8</v>
      </c>
      <c r="AG253" s="57" t="s">
        <v>921</v>
      </c>
      <c r="AH253" s="57">
        <v>0</v>
      </c>
      <c r="AI253" s="57">
        <v>0</v>
      </c>
      <c r="AJ253" s="57">
        <v>0</v>
      </c>
      <c r="AK253" s="57">
        <v>0</v>
      </c>
      <c r="AL253" s="57">
        <v>0</v>
      </c>
      <c r="AM253" s="57">
        <v>0</v>
      </c>
      <c r="AN253" s="57">
        <v>0</v>
      </c>
      <c r="AO253" s="57">
        <v>0</v>
      </c>
      <c r="AP253" s="57">
        <v>0</v>
      </c>
      <c r="AQ253" s="57">
        <v>0</v>
      </c>
      <c r="AR253" s="57">
        <v>0</v>
      </c>
      <c r="AS253" s="57">
        <v>0</v>
      </c>
      <c r="AT253" s="57">
        <v>0</v>
      </c>
      <c r="AU253" s="57">
        <v>0</v>
      </c>
      <c r="AV253" s="57">
        <v>0</v>
      </c>
    </row>
    <row r="254" spans="1:48">
      <c r="A254" s="56">
        <f t="shared" si="22"/>
        <v>2023</v>
      </c>
      <c r="B254" s="56">
        <f t="shared" si="23"/>
        <v>8</v>
      </c>
      <c r="C254" s="147" t="s">
        <v>922</v>
      </c>
      <c r="D254" s="146">
        <v>2.61</v>
      </c>
      <c r="E254" s="146">
        <v>1.94</v>
      </c>
      <c r="K254" s="56">
        <f t="shared" si="18"/>
        <v>2023</v>
      </c>
      <c r="L254" s="56">
        <f t="shared" si="19"/>
        <v>8</v>
      </c>
      <c r="M254" t="s">
        <v>922</v>
      </c>
      <c r="N254" s="57">
        <v>14494.75</v>
      </c>
      <c r="O254" s="57">
        <v>14491.94</v>
      </c>
      <c r="P254" s="57">
        <v>0</v>
      </c>
      <c r="Q254" s="57">
        <v>0</v>
      </c>
      <c r="R254" s="57">
        <v>2869.26</v>
      </c>
      <c r="S254" s="57">
        <v>37862.230000000003</v>
      </c>
      <c r="T254" s="57">
        <v>1297.117</v>
      </c>
      <c r="U254" s="57">
        <v>3181.2249999999999</v>
      </c>
      <c r="V254" s="57">
        <v>42232.54</v>
      </c>
      <c r="W254" s="57">
        <v>697.12710000000004</v>
      </c>
      <c r="X254" s="57">
        <v>697.12710000000004</v>
      </c>
      <c r="Y254" s="57">
        <v>697.12710000000004</v>
      </c>
      <c r="Z254" s="57">
        <v>697.12710000000004</v>
      </c>
      <c r="AA254" s="57">
        <v>697.12710000000004</v>
      </c>
      <c r="AB254" s="57">
        <v>697.12710000000004</v>
      </c>
      <c r="AC254" s="57"/>
      <c r="AE254" s="56">
        <f t="shared" si="20"/>
        <v>2023</v>
      </c>
      <c r="AF254" s="56">
        <f t="shared" si="21"/>
        <v>8</v>
      </c>
      <c r="AG254" s="57" t="s">
        <v>922</v>
      </c>
      <c r="AH254" s="57">
        <v>112.592</v>
      </c>
      <c r="AI254" s="57">
        <v>112.592</v>
      </c>
      <c r="AJ254" s="57">
        <v>0</v>
      </c>
      <c r="AK254" s="57">
        <v>0</v>
      </c>
      <c r="AL254" s="57">
        <v>0</v>
      </c>
      <c r="AM254" s="57">
        <v>0</v>
      </c>
      <c r="AN254" s="57">
        <v>0</v>
      </c>
      <c r="AO254" s="57">
        <v>0</v>
      </c>
      <c r="AP254" s="57">
        <v>0</v>
      </c>
      <c r="AQ254" s="57">
        <v>0</v>
      </c>
      <c r="AR254" s="57">
        <v>0</v>
      </c>
      <c r="AS254" s="57">
        <v>0</v>
      </c>
      <c r="AT254" s="57">
        <v>0</v>
      </c>
      <c r="AU254" s="57">
        <v>0</v>
      </c>
      <c r="AV254" s="57">
        <v>0</v>
      </c>
    </row>
    <row r="255" spans="1:48">
      <c r="A255" s="56">
        <f t="shared" si="22"/>
        <v>2023</v>
      </c>
      <c r="B255" s="56">
        <f t="shared" si="23"/>
        <v>8</v>
      </c>
      <c r="C255" s="147" t="s">
        <v>923</v>
      </c>
      <c r="D255" s="146">
        <v>2.79</v>
      </c>
      <c r="E255" s="146">
        <v>2.0699999999999998</v>
      </c>
      <c r="K255" s="56">
        <f t="shared" si="18"/>
        <v>2023</v>
      </c>
      <c r="L255" s="56">
        <f t="shared" si="19"/>
        <v>8</v>
      </c>
      <c r="M255" t="s">
        <v>923</v>
      </c>
      <c r="N255" s="57">
        <v>19266.32</v>
      </c>
      <c r="O255" s="57">
        <v>19262.580000000002</v>
      </c>
      <c r="P255" s="57">
        <v>0</v>
      </c>
      <c r="Q255" s="57">
        <v>0</v>
      </c>
      <c r="R255" s="57">
        <v>2664.3119999999999</v>
      </c>
      <c r="S255" s="57">
        <v>37862.230000000003</v>
      </c>
      <c r="T255" s="57">
        <v>1459.2570000000001</v>
      </c>
      <c r="U255" s="57">
        <v>3035.37</v>
      </c>
      <c r="V255" s="57">
        <v>42232.54</v>
      </c>
      <c r="W255" s="57">
        <v>836.55250000000001</v>
      </c>
      <c r="X255" s="57">
        <v>836.55250000000001</v>
      </c>
      <c r="Y255" s="57">
        <v>836.55250000000001</v>
      </c>
      <c r="Z255" s="57">
        <v>836.55250000000001</v>
      </c>
      <c r="AA255" s="57">
        <v>836.55250000000001</v>
      </c>
      <c r="AB255" s="57">
        <v>836.55250000000001</v>
      </c>
      <c r="AC255" s="57"/>
      <c r="AE255" s="56">
        <f t="shared" si="20"/>
        <v>2023</v>
      </c>
      <c r="AF255" s="56">
        <f t="shared" si="21"/>
        <v>8</v>
      </c>
      <c r="AG255" s="57" t="s">
        <v>923</v>
      </c>
      <c r="AH255" s="57">
        <v>0</v>
      </c>
      <c r="AI255" s="57">
        <v>0</v>
      </c>
      <c r="AJ255" s="57">
        <v>0</v>
      </c>
      <c r="AK255" s="57">
        <v>0</v>
      </c>
      <c r="AL255" s="57">
        <v>0</v>
      </c>
      <c r="AM255" s="57">
        <v>0</v>
      </c>
      <c r="AN255" s="57">
        <v>0</v>
      </c>
      <c r="AO255" s="57">
        <v>0</v>
      </c>
      <c r="AP255" s="57">
        <v>0</v>
      </c>
      <c r="AQ255" s="57">
        <v>0</v>
      </c>
      <c r="AR255" s="57">
        <v>0</v>
      </c>
      <c r="AS255" s="57">
        <v>0</v>
      </c>
      <c r="AT255" s="57">
        <v>0</v>
      </c>
      <c r="AU255" s="57">
        <v>0</v>
      </c>
      <c r="AV255" s="57">
        <v>0</v>
      </c>
    </row>
    <row r="256" spans="1:48">
      <c r="A256" s="56">
        <f t="shared" si="22"/>
        <v>2023</v>
      </c>
      <c r="B256" s="56">
        <f t="shared" si="23"/>
        <v>8</v>
      </c>
      <c r="C256" s="147" t="s">
        <v>924</v>
      </c>
      <c r="D256" s="146">
        <v>3.09</v>
      </c>
      <c r="E256" s="146">
        <v>2.29</v>
      </c>
      <c r="K256" s="56">
        <f t="shared" si="18"/>
        <v>2023</v>
      </c>
      <c r="L256" s="56">
        <f t="shared" si="19"/>
        <v>8</v>
      </c>
      <c r="M256" t="s">
        <v>924</v>
      </c>
      <c r="N256" s="57">
        <v>19486.98</v>
      </c>
      <c r="O256" s="57">
        <v>19483.2</v>
      </c>
      <c r="P256" s="57">
        <v>0</v>
      </c>
      <c r="Q256" s="57">
        <v>0</v>
      </c>
      <c r="R256" s="57">
        <v>3279.154</v>
      </c>
      <c r="S256" s="57">
        <v>37862.230000000003</v>
      </c>
      <c r="T256" s="57">
        <v>1783.5360000000001</v>
      </c>
      <c r="U256" s="57">
        <v>3181.2249999999999</v>
      </c>
      <c r="V256" s="57">
        <v>42232.54</v>
      </c>
      <c r="W256" s="57">
        <v>836.55250000000001</v>
      </c>
      <c r="X256" s="57">
        <v>836.55250000000001</v>
      </c>
      <c r="Y256" s="57">
        <v>836.55250000000001</v>
      </c>
      <c r="Z256" s="57">
        <v>836.55250000000001</v>
      </c>
      <c r="AA256" s="57">
        <v>836.55250000000001</v>
      </c>
      <c r="AB256" s="57">
        <v>836.55250000000001</v>
      </c>
      <c r="AC256" s="57"/>
      <c r="AE256" s="56">
        <f t="shared" si="20"/>
        <v>2023</v>
      </c>
      <c r="AF256" s="56">
        <f t="shared" si="21"/>
        <v>8</v>
      </c>
      <c r="AG256" s="57" t="s">
        <v>924</v>
      </c>
      <c r="AH256" s="57">
        <v>0</v>
      </c>
      <c r="AI256" s="57">
        <v>0</v>
      </c>
      <c r="AJ256" s="57">
        <v>0</v>
      </c>
      <c r="AK256" s="57">
        <v>0</v>
      </c>
      <c r="AL256" s="57">
        <v>0</v>
      </c>
      <c r="AM256" s="57">
        <v>0</v>
      </c>
      <c r="AN256" s="57">
        <v>0</v>
      </c>
      <c r="AO256" s="57">
        <v>0</v>
      </c>
      <c r="AP256" s="57">
        <v>0</v>
      </c>
      <c r="AQ256" s="57">
        <v>0</v>
      </c>
      <c r="AR256" s="57">
        <v>0</v>
      </c>
      <c r="AS256" s="57">
        <v>0</v>
      </c>
      <c r="AT256" s="57">
        <v>0</v>
      </c>
      <c r="AU256" s="57">
        <v>0</v>
      </c>
      <c r="AV256" s="57">
        <v>0</v>
      </c>
    </row>
    <row r="257" spans="1:48">
      <c r="A257" s="56">
        <f t="shared" si="22"/>
        <v>2023</v>
      </c>
      <c r="B257" s="56">
        <f t="shared" si="23"/>
        <v>8</v>
      </c>
      <c r="C257" s="147" t="s">
        <v>925</v>
      </c>
      <c r="D257" s="146">
        <v>2.9</v>
      </c>
      <c r="E257" s="146">
        <v>2.16</v>
      </c>
      <c r="K257" s="56">
        <f t="shared" si="18"/>
        <v>2023</v>
      </c>
      <c r="L257" s="56">
        <f t="shared" si="19"/>
        <v>8</v>
      </c>
      <c r="M257" t="s">
        <v>925</v>
      </c>
      <c r="N257" s="57">
        <v>16498.96</v>
      </c>
      <c r="O257" s="57">
        <v>16495.77</v>
      </c>
      <c r="P257" s="57">
        <v>0</v>
      </c>
      <c r="Q257" s="57">
        <v>0</v>
      </c>
      <c r="R257" s="57">
        <v>3074.2069999999999</v>
      </c>
      <c r="S257" s="57">
        <v>37862.230000000003</v>
      </c>
      <c r="T257" s="57">
        <v>1216.047</v>
      </c>
      <c r="U257" s="57">
        <v>3181.2249999999999</v>
      </c>
      <c r="V257" s="57">
        <v>42232.54</v>
      </c>
      <c r="W257" s="57">
        <v>836.55240000000003</v>
      </c>
      <c r="X257" s="57">
        <v>836.55240000000003</v>
      </c>
      <c r="Y257" s="57">
        <v>836.55240000000003</v>
      </c>
      <c r="Z257" s="57">
        <v>836.55240000000003</v>
      </c>
      <c r="AA257" s="57">
        <v>836.55240000000003</v>
      </c>
      <c r="AB257" s="57">
        <v>836.55240000000003</v>
      </c>
      <c r="AC257" s="57"/>
      <c r="AE257" s="56">
        <f t="shared" si="20"/>
        <v>2023</v>
      </c>
      <c r="AF257" s="56">
        <f t="shared" si="21"/>
        <v>8</v>
      </c>
      <c r="AG257" s="57" t="s">
        <v>925</v>
      </c>
      <c r="AH257" s="57">
        <v>0</v>
      </c>
      <c r="AI257" s="57">
        <v>0</v>
      </c>
      <c r="AJ257" s="57">
        <v>0</v>
      </c>
      <c r="AK257" s="57">
        <v>0</v>
      </c>
      <c r="AL257" s="57">
        <v>0</v>
      </c>
      <c r="AM257" s="57">
        <v>0</v>
      </c>
      <c r="AN257" s="57">
        <v>0</v>
      </c>
      <c r="AO257" s="57">
        <v>0</v>
      </c>
      <c r="AP257" s="57">
        <v>0</v>
      </c>
      <c r="AQ257" s="57">
        <v>0</v>
      </c>
      <c r="AR257" s="57">
        <v>0</v>
      </c>
      <c r="AS257" s="57">
        <v>0</v>
      </c>
      <c r="AT257" s="57">
        <v>0</v>
      </c>
      <c r="AU257" s="57">
        <v>0</v>
      </c>
      <c r="AV257" s="57">
        <v>0</v>
      </c>
    </row>
    <row r="258" spans="1:48">
      <c r="A258" s="56">
        <f t="shared" si="22"/>
        <v>2023</v>
      </c>
      <c r="B258" s="56">
        <f t="shared" si="23"/>
        <v>8</v>
      </c>
      <c r="C258" s="147" t="s">
        <v>926</v>
      </c>
      <c r="D258" s="146">
        <v>2.95</v>
      </c>
      <c r="E258" s="146">
        <v>2.19</v>
      </c>
      <c r="K258" s="56">
        <f t="shared" si="18"/>
        <v>2023</v>
      </c>
      <c r="L258" s="56">
        <f t="shared" si="19"/>
        <v>8</v>
      </c>
      <c r="M258" t="s">
        <v>926</v>
      </c>
      <c r="N258" s="57">
        <v>14494.75</v>
      </c>
      <c r="O258" s="57">
        <v>14491.94</v>
      </c>
      <c r="P258" s="57">
        <v>0</v>
      </c>
      <c r="Q258" s="57">
        <v>0</v>
      </c>
      <c r="R258" s="57">
        <v>3279.154</v>
      </c>
      <c r="S258" s="57">
        <v>37862.230000000003</v>
      </c>
      <c r="T258" s="57">
        <v>1297.117</v>
      </c>
      <c r="U258" s="57">
        <v>3327.0790000000002</v>
      </c>
      <c r="V258" s="57">
        <v>42232.54</v>
      </c>
      <c r="W258" s="57">
        <v>836.55240000000003</v>
      </c>
      <c r="X258" s="57">
        <v>836.55240000000003</v>
      </c>
      <c r="Y258" s="57">
        <v>836.55240000000003</v>
      </c>
      <c r="Z258" s="57">
        <v>836.55240000000003</v>
      </c>
      <c r="AA258" s="57">
        <v>836.55240000000003</v>
      </c>
      <c r="AB258" s="57">
        <v>836.55240000000003</v>
      </c>
      <c r="AC258" s="57"/>
      <c r="AE258" s="56">
        <f t="shared" si="20"/>
        <v>2023</v>
      </c>
      <c r="AF258" s="56">
        <f t="shared" si="21"/>
        <v>8</v>
      </c>
      <c r="AG258" s="57" t="s">
        <v>926</v>
      </c>
      <c r="AH258" s="57">
        <v>112.592</v>
      </c>
      <c r="AI258" s="57">
        <v>112.592</v>
      </c>
      <c r="AJ258" s="57">
        <v>0</v>
      </c>
      <c r="AK258" s="57">
        <v>0</v>
      </c>
      <c r="AL258" s="57">
        <v>0</v>
      </c>
      <c r="AM258" s="57">
        <v>0</v>
      </c>
      <c r="AN258" s="57">
        <v>0</v>
      </c>
      <c r="AO258" s="57">
        <v>0</v>
      </c>
      <c r="AP258" s="57">
        <v>0</v>
      </c>
      <c r="AQ258" s="57">
        <v>0</v>
      </c>
      <c r="AR258" s="57">
        <v>0</v>
      </c>
      <c r="AS258" s="57">
        <v>0</v>
      </c>
      <c r="AT258" s="57">
        <v>0</v>
      </c>
      <c r="AU258" s="57">
        <v>0</v>
      </c>
      <c r="AV258" s="57">
        <v>0</v>
      </c>
    </row>
    <row r="259" spans="1:48">
      <c r="A259" s="56">
        <f t="shared" si="22"/>
        <v>2023</v>
      </c>
      <c r="B259" s="56">
        <f t="shared" si="23"/>
        <v>8</v>
      </c>
      <c r="C259" s="147" t="s">
        <v>927</v>
      </c>
      <c r="D259" s="146">
        <v>3.11</v>
      </c>
      <c r="E259" s="146">
        <v>2.31</v>
      </c>
      <c r="K259" s="56">
        <f t="shared" si="18"/>
        <v>2023</v>
      </c>
      <c r="L259" s="56">
        <f t="shared" si="19"/>
        <v>8</v>
      </c>
      <c r="M259" t="s">
        <v>927</v>
      </c>
      <c r="N259" s="57">
        <v>19486.98</v>
      </c>
      <c r="O259" s="57">
        <v>19483.2</v>
      </c>
      <c r="P259" s="57">
        <v>0</v>
      </c>
      <c r="Q259" s="57">
        <v>0</v>
      </c>
      <c r="R259" s="57">
        <v>1229.683</v>
      </c>
      <c r="S259" s="57">
        <v>37862.230000000003</v>
      </c>
      <c r="T259" s="57">
        <v>1459.2570000000001</v>
      </c>
      <c r="U259" s="57">
        <v>3181.2249999999999</v>
      </c>
      <c r="V259" s="57">
        <v>42232.54</v>
      </c>
      <c r="W259" s="57">
        <v>836.55250000000001</v>
      </c>
      <c r="X259" s="57">
        <v>836.55250000000001</v>
      </c>
      <c r="Y259" s="57">
        <v>836.55250000000001</v>
      </c>
      <c r="Z259" s="57">
        <v>836.55250000000001</v>
      </c>
      <c r="AA259" s="57">
        <v>836.55250000000001</v>
      </c>
      <c r="AB259" s="57">
        <v>836.55250000000001</v>
      </c>
      <c r="AC259" s="57"/>
      <c r="AE259" s="56">
        <f t="shared" si="20"/>
        <v>2023</v>
      </c>
      <c r="AF259" s="56">
        <f t="shared" si="21"/>
        <v>8</v>
      </c>
      <c r="AG259" s="57" t="s">
        <v>927</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row>
    <row r="260" spans="1:48">
      <c r="A260" s="56">
        <f t="shared" si="22"/>
        <v>2023</v>
      </c>
      <c r="B260" s="56">
        <f t="shared" si="23"/>
        <v>8</v>
      </c>
      <c r="C260" s="147" t="s">
        <v>928</v>
      </c>
      <c r="D260" s="146">
        <v>3.11</v>
      </c>
      <c r="E260" s="146">
        <v>2.31</v>
      </c>
      <c r="K260" s="56">
        <f t="shared" si="18"/>
        <v>2023</v>
      </c>
      <c r="L260" s="56">
        <f t="shared" si="19"/>
        <v>8</v>
      </c>
      <c r="M260" t="s">
        <v>928</v>
      </c>
      <c r="N260" s="57">
        <v>19486.98</v>
      </c>
      <c r="O260" s="57">
        <v>19483.2</v>
      </c>
      <c r="P260" s="57">
        <v>0</v>
      </c>
      <c r="Q260" s="57">
        <v>0</v>
      </c>
      <c r="R260" s="57">
        <v>2254.4180000000001</v>
      </c>
      <c r="S260" s="57">
        <v>37862.230000000003</v>
      </c>
      <c r="T260" s="57">
        <v>1459.2570000000001</v>
      </c>
      <c r="U260" s="57">
        <v>2863.8910000000001</v>
      </c>
      <c r="V260" s="57">
        <v>42232.54</v>
      </c>
      <c r="W260" s="57">
        <v>836.55250000000001</v>
      </c>
      <c r="X260" s="57">
        <v>836.55250000000001</v>
      </c>
      <c r="Y260" s="57">
        <v>836.55250000000001</v>
      </c>
      <c r="Z260" s="57">
        <v>836.55250000000001</v>
      </c>
      <c r="AA260" s="57">
        <v>836.55250000000001</v>
      </c>
      <c r="AB260" s="57">
        <v>836.55250000000001</v>
      </c>
      <c r="AC260" s="57"/>
      <c r="AE260" s="56">
        <f t="shared" si="20"/>
        <v>2023</v>
      </c>
      <c r="AF260" s="56">
        <f t="shared" si="21"/>
        <v>8</v>
      </c>
      <c r="AG260" s="57" t="s">
        <v>928</v>
      </c>
      <c r="AH260" s="57">
        <v>0</v>
      </c>
      <c r="AI260" s="57">
        <v>0</v>
      </c>
      <c r="AJ260" s="57">
        <v>0</v>
      </c>
      <c r="AK260" s="57">
        <v>0</v>
      </c>
      <c r="AL260" s="57">
        <v>0</v>
      </c>
      <c r="AM260" s="57">
        <v>0</v>
      </c>
      <c r="AN260" s="57">
        <v>0</v>
      </c>
      <c r="AO260" s="57">
        <v>0</v>
      </c>
      <c r="AP260" s="57">
        <v>0</v>
      </c>
      <c r="AQ260" s="57">
        <v>0</v>
      </c>
      <c r="AR260" s="57">
        <v>0</v>
      </c>
      <c r="AS260" s="57">
        <v>0</v>
      </c>
      <c r="AT260" s="57">
        <v>0</v>
      </c>
      <c r="AU260" s="57">
        <v>0</v>
      </c>
      <c r="AV260" s="57">
        <v>0</v>
      </c>
    </row>
    <row r="261" spans="1:48">
      <c r="A261" s="56">
        <f t="shared" si="22"/>
        <v>2023</v>
      </c>
      <c r="B261" s="56">
        <f t="shared" si="23"/>
        <v>8</v>
      </c>
      <c r="C261" s="147" t="s">
        <v>929</v>
      </c>
      <c r="D261" s="146">
        <v>3.11</v>
      </c>
      <c r="E261" s="146">
        <v>2.31</v>
      </c>
      <c r="K261" s="56">
        <f t="shared" si="18"/>
        <v>2023</v>
      </c>
      <c r="L261" s="56">
        <f t="shared" si="19"/>
        <v>8</v>
      </c>
      <c r="M261" t="s">
        <v>929</v>
      </c>
      <c r="N261" s="57">
        <v>18434.28</v>
      </c>
      <c r="O261" s="57">
        <v>18430.71</v>
      </c>
      <c r="P261" s="57">
        <v>0</v>
      </c>
      <c r="Q261" s="57">
        <v>0</v>
      </c>
      <c r="R261" s="57">
        <v>2664.3119999999999</v>
      </c>
      <c r="S261" s="57">
        <v>37862.230000000003</v>
      </c>
      <c r="T261" s="57">
        <v>1783.5360000000001</v>
      </c>
      <c r="U261" s="57">
        <v>2863.8910000000001</v>
      </c>
      <c r="V261" s="57">
        <v>42232.54</v>
      </c>
      <c r="W261" s="57">
        <v>836.55240000000003</v>
      </c>
      <c r="X261" s="57">
        <v>836.55240000000003</v>
      </c>
      <c r="Y261" s="57">
        <v>836.55240000000003</v>
      </c>
      <c r="Z261" s="57">
        <v>836.55240000000003</v>
      </c>
      <c r="AA261" s="57">
        <v>836.55240000000003</v>
      </c>
      <c r="AB261" s="57">
        <v>836.55240000000003</v>
      </c>
      <c r="AC261" s="57"/>
      <c r="AE261" s="56">
        <f t="shared" si="20"/>
        <v>2023</v>
      </c>
      <c r="AF261" s="56">
        <f t="shared" si="21"/>
        <v>8</v>
      </c>
      <c r="AG261" s="57" t="s">
        <v>929</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row>
    <row r="262" spans="1:48">
      <c r="A262" s="56">
        <f t="shared" si="22"/>
        <v>2023</v>
      </c>
      <c r="B262" s="56">
        <f t="shared" si="23"/>
        <v>8</v>
      </c>
      <c r="C262" s="147" t="s">
        <v>930</v>
      </c>
      <c r="D262" s="146">
        <v>3.1</v>
      </c>
      <c r="E262" s="146">
        <v>2.2999999999999998</v>
      </c>
      <c r="K262" s="56">
        <f t="shared" si="18"/>
        <v>2023</v>
      </c>
      <c r="L262" s="56">
        <f t="shared" si="19"/>
        <v>8</v>
      </c>
      <c r="M262" t="s">
        <v>930</v>
      </c>
      <c r="N262" s="57">
        <v>13251.53</v>
      </c>
      <c r="O262" s="57">
        <v>13248.95</v>
      </c>
      <c r="P262" s="57">
        <v>0</v>
      </c>
      <c r="Q262" s="57">
        <v>0</v>
      </c>
      <c r="R262" s="57">
        <v>2459.3649999999998</v>
      </c>
      <c r="S262" s="57">
        <v>37862.230000000003</v>
      </c>
      <c r="T262" s="57">
        <v>1134.9780000000001</v>
      </c>
      <c r="U262" s="57">
        <v>2863.8910000000001</v>
      </c>
      <c r="V262" s="57">
        <v>42232.54</v>
      </c>
      <c r="W262" s="57">
        <v>627.4144</v>
      </c>
      <c r="X262" s="57">
        <v>627.4144</v>
      </c>
      <c r="Y262" s="57">
        <v>627.4144</v>
      </c>
      <c r="Z262" s="57">
        <v>627.4144</v>
      </c>
      <c r="AA262" s="57">
        <v>627.4144</v>
      </c>
      <c r="AB262" s="57">
        <v>627.4144</v>
      </c>
      <c r="AC262" s="57"/>
      <c r="AE262" s="56">
        <f t="shared" si="20"/>
        <v>2023</v>
      </c>
      <c r="AF262" s="56">
        <f t="shared" si="21"/>
        <v>8</v>
      </c>
      <c r="AG262" s="57" t="s">
        <v>930</v>
      </c>
      <c r="AH262" s="57">
        <v>112.592</v>
      </c>
      <c r="AI262" s="57">
        <v>112.592</v>
      </c>
      <c r="AJ262" s="57">
        <v>0</v>
      </c>
      <c r="AK262" s="57">
        <v>0</v>
      </c>
      <c r="AL262" s="57">
        <v>0</v>
      </c>
      <c r="AM262" s="57">
        <v>0</v>
      </c>
      <c r="AN262" s="57">
        <v>0</v>
      </c>
      <c r="AO262" s="57">
        <v>0</v>
      </c>
      <c r="AP262" s="57">
        <v>0</v>
      </c>
      <c r="AQ262" s="57">
        <v>0</v>
      </c>
      <c r="AR262" s="57">
        <v>0</v>
      </c>
      <c r="AS262" s="57">
        <v>0</v>
      </c>
      <c r="AT262" s="57">
        <v>0</v>
      </c>
      <c r="AU262" s="57">
        <v>0</v>
      </c>
      <c r="AV262" s="57">
        <v>0</v>
      </c>
    </row>
    <row r="263" spans="1:48">
      <c r="A263" s="56">
        <f t="shared" si="22"/>
        <v>2023</v>
      </c>
      <c r="B263" s="56">
        <f t="shared" si="23"/>
        <v>8</v>
      </c>
      <c r="C263" s="147" t="s">
        <v>931</v>
      </c>
      <c r="D263" s="146">
        <v>3.13</v>
      </c>
      <c r="E263" s="146">
        <v>2.33</v>
      </c>
      <c r="K263" s="56">
        <f t="shared" si="18"/>
        <v>2023</v>
      </c>
      <c r="L263" s="56">
        <f t="shared" si="19"/>
        <v>8</v>
      </c>
      <c r="M263" t="s">
        <v>931</v>
      </c>
      <c r="N263" s="57">
        <v>17381.59</v>
      </c>
      <c r="O263" s="57">
        <v>17378.22</v>
      </c>
      <c r="P263" s="57">
        <v>0</v>
      </c>
      <c r="Q263" s="57">
        <v>0</v>
      </c>
      <c r="R263" s="57">
        <v>1434.63</v>
      </c>
      <c r="S263" s="57">
        <v>37862.230000000003</v>
      </c>
      <c r="T263" s="57">
        <v>1216.047</v>
      </c>
      <c r="U263" s="57">
        <v>3035.37</v>
      </c>
      <c r="V263" s="57">
        <v>42232.54</v>
      </c>
      <c r="W263" s="57">
        <v>801.6961</v>
      </c>
      <c r="X263" s="57">
        <v>801.6961</v>
      </c>
      <c r="Y263" s="57">
        <v>801.6961</v>
      </c>
      <c r="Z263" s="57">
        <v>801.6961</v>
      </c>
      <c r="AA263" s="57">
        <v>801.6961</v>
      </c>
      <c r="AB263" s="57">
        <v>801.6961</v>
      </c>
      <c r="AC263" s="57"/>
      <c r="AE263" s="56">
        <f t="shared" si="20"/>
        <v>2023</v>
      </c>
      <c r="AF263" s="56">
        <f t="shared" si="21"/>
        <v>8</v>
      </c>
      <c r="AG263" s="57" t="s">
        <v>931</v>
      </c>
      <c r="AH263" s="57">
        <v>0</v>
      </c>
      <c r="AI263" s="57">
        <v>0</v>
      </c>
      <c r="AJ263" s="57">
        <v>0</v>
      </c>
      <c r="AK263" s="57">
        <v>0</v>
      </c>
      <c r="AL263" s="57">
        <v>0</v>
      </c>
      <c r="AM263" s="57">
        <v>0</v>
      </c>
      <c r="AN263" s="57">
        <v>0</v>
      </c>
      <c r="AO263" s="57">
        <v>0</v>
      </c>
      <c r="AP263" s="57">
        <v>0</v>
      </c>
      <c r="AQ263" s="57">
        <v>0</v>
      </c>
      <c r="AR263" s="57">
        <v>0</v>
      </c>
      <c r="AS263" s="57">
        <v>0</v>
      </c>
      <c r="AT263" s="57">
        <v>0</v>
      </c>
      <c r="AU263" s="57">
        <v>0</v>
      </c>
      <c r="AV263" s="57">
        <v>0</v>
      </c>
    </row>
    <row r="264" spans="1:48">
      <c r="A264" s="56">
        <f t="shared" si="22"/>
        <v>2023</v>
      </c>
      <c r="B264" s="56">
        <f t="shared" si="23"/>
        <v>8</v>
      </c>
      <c r="C264" s="147" t="s">
        <v>932</v>
      </c>
      <c r="D264" s="146">
        <v>3.02</v>
      </c>
      <c r="E264" s="146">
        <v>2.2400000000000002</v>
      </c>
      <c r="K264" s="56">
        <f t="shared" si="18"/>
        <v>2023</v>
      </c>
      <c r="L264" s="56">
        <f t="shared" si="19"/>
        <v>8</v>
      </c>
      <c r="M264" t="s">
        <v>932</v>
      </c>
      <c r="N264" s="57">
        <v>14494.75</v>
      </c>
      <c r="O264" s="57">
        <v>14491.94</v>
      </c>
      <c r="P264" s="57">
        <v>0</v>
      </c>
      <c r="Q264" s="57">
        <v>0</v>
      </c>
      <c r="R264" s="57">
        <v>0</v>
      </c>
      <c r="S264" s="57">
        <v>37862.230000000003</v>
      </c>
      <c r="T264" s="57">
        <v>1216.047</v>
      </c>
      <c r="U264" s="57">
        <v>3035.37</v>
      </c>
      <c r="V264" s="57">
        <v>42232.54</v>
      </c>
      <c r="W264" s="57">
        <v>731.98350000000005</v>
      </c>
      <c r="X264" s="57">
        <v>731.98350000000005</v>
      </c>
      <c r="Y264" s="57">
        <v>731.98350000000005</v>
      </c>
      <c r="Z264" s="57">
        <v>731.98350000000005</v>
      </c>
      <c r="AA264" s="57">
        <v>731.98350000000005</v>
      </c>
      <c r="AB264" s="57">
        <v>731.98350000000005</v>
      </c>
      <c r="AC264" s="57"/>
      <c r="AE264" s="56">
        <f t="shared" si="20"/>
        <v>2023</v>
      </c>
      <c r="AF264" s="56">
        <f t="shared" si="21"/>
        <v>8</v>
      </c>
      <c r="AG264" s="57" t="s">
        <v>932</v>
      </c>
      <c r="AH264" s="57">
        <v>112.592</v>
      </c>
      <c r="AI264" s="57">
        <v>112.592</v>
      </c>
      <c r="AJ264" s="57">
        <v>0</v>
      </c>
      <c r="AK264" s="57">
        <v>0</v>
      </c>
      <c r="AL264" s="57">
        <v>0</v>
      </c>
      <c r="AM264" s="57">
        <v>0</v>
      </c>
      <c r="AN264" s="57">
        <v>0</v>
      </c>
      <c r="AO264" s="57">
        <v>0</v>
      </c>
      <c r="AP264" s="57">
        <v>0</v>
      </c>
      <c r="AQ264" s="57">
        <v>0</v>
      </c>
      <c r="AR264" s="57">
        <v>0</v>
      </c>
      <c r="AS264" s="57">
        <v>0</v>
      </c>
      <c r="AT264" s="57">
        <v>0</v>
      </c>
      <c r="AU264" s="57">
        <v>0</v>
      </c>
      <c r="AV264" s="57">
        <v>0</v>
      </c>
    </row>
    <row r="265" spans="1:48">
      <c r="A265" s="56">
        <f t="shared" si="22"/>
        <v>2023</v>
      </c>
      <c r="B265" s="56">
        <f t="shared" si="23"/>
        <v>9</v>
      </c>
      <c r="C265" s="147" t="s">
        <v>933</v>
      </c>
      <c r="D265" s="146">
        <v>2.4700000000000002</v>
      </c>
      <c r="E265" s="146">
        <v>1.84</v>
      </c>
      <c r="K265" s="56">
        <f t="shared" si="18"/>
        <v>2023</v>
      </c>
      <c r="L265" s="56">
        <f t="shared" si="19"/>
        <v>9</v>
      </c>
      <c r="M265" t="s">
        <v>933</v>
      </c>
      <c r="N265" s="57">
        <v>20091.3</v>
      </c>
      <c r="O265" s="57">
        <v>20091.5</v>
      </c>
      <c r="P265" s="57">
        <v>0</v>
      </c>
      <c r="Q265" s="57">
        <v>0</v>
      </c>
      <c r="R265" s="57">
        <v>0</v>
      </c>
      <c r="S265" s="57">
        <v>39103.800000000003</v>
      </c>
      <c r="T265" s="57">
        <v>1054.8620000000001</v>
      </c>
      <c r="U265" s="57">
        <v>0</v>
      </c>
      <c r="V265" s="57">
        <v>43478.23</v>
      </c>
      <c r="W265" s="57">
        <v>836.55250000000001</v>
      </c>
      <c r="X265" s="57">
        <v>836.55250000000001</v>
      </c>
      <c r="Y265" s="57">
        <v>836.55250000000001</v>
      </c>
      <c r="Z265" s="57">
        <v>836.55250000000001</v>
      </c>
      <c r="AA265" s="57">
        <v>836.55250000000001</v>
      </c>
      <c r="AB265" s="57">
        <v>836.55250000000001</v>
      </c>
      <c r="AC265" s="57"/>
      <c r="AE265" s="56">
        <f t="shared" si="20"/>
        <v>2023</v>
      </c>
      <c r="AF265" s="56">
        <f t="shared" si="21"/>
        <v>9</v>
      </c>
      <c r="AG265" s="57" t="s">
        <v>933</v>
      </c>
      <c r="AH265" s="57">
        <v>0</v>
      </c>
      <c r="AI265" s="57">
        <v>0</v>
      </c>
      <c r="AJ265" s="57">
        <v>0</v>
      </c>
      <c r="AK265" s="57">
        <v>0</v>
      </c>
      <c r="AL265" s="57">
        <v>0</v>
      </c>
      <c r="AM265" s="57">
        <v>0</v>
      </c>
      <c r="AN265" s="57">
        <v>0</v>
      </c>
      <c r="AO265" s="57">
        <v>0</v>
      </c>
      <c r="AP265" s="57">
        <v>0</v>
      </c>
      <c r="AQ265" s="57">
        <v>0</v>
      </c>
      <c r="AR265" s="57">
        <v>0</v>
      </c>
      <c r="AS265" s="57">
        <v>0</v>
      </c>
      <c r="AT265" s="57">
        <v>0</v>
      </c>
      <c r="AU265" s="57">
        <v>0</v>
      </c>
      <c r="AV265" s="57">
        <v>0</v>
      </c>
    </row>
    <row r="266" spans="1:48">
      <c r="A266" s="56">
        <f t="shared" si="22"/>
        <v>2023</v>
      </c>
      <c r="B266" s="56">
        <f t="shared" si="23"/>
        <v>9</v>
      </c>
      <c r="C266" s="147" t="s">
        <v>934</v>
      </c>
      <c r="D266" s="146">
        <v>2.62</v>
      </c>
      <c r="E266" s="146">
        <v>1.95</v>
      </c>
      <c r="K266" s="56">
        <f t="shared" si="18"/>
        <v>2023</v>
      </c>
      <c r="L266" s="56">
        <f t="shared" si="19"/>
        <v>9</v>
      </c>
      <c r="M266" t="s">
        <v>934</v>
      </c>
      <c r="N266" s="57">
        <v>20091.3</v>
      </c>
      <c r="O266" s="57">
        <v>20091.5</v>
      </c>
      <c r="P266" s="57">
        <v>0</v>
      </c>
      <c r="Q266" s="57">
        <v>0</v>
      </c>
      <c r="R266" s="57">
        <v>0</v>
      </c>
      <c r="S266" s="57">
        <v>39103.800000000003</v>
      </c>
      <c r="T266" s="57">
        <v>1195.51</v>
      </c>
      <c r="U266" s="57">
        <v>0</v>
      </c>
      <c r="V266" s="57">
        <v>43478.23</v>
      </c>
      <c r="W266" s="57">
        <v>836.55250000000001</v>
      </c>
      <c r="X266" s="57">
        <v>836.55250000000001</v>
      </c>
      <c r="Y266" s="57">
        <v>836.55250000000001</v>
      </c>
      <c r="Z266" s="57">
        <v>836.55250000000001</v>
      </c>
      <c r="AA266" s="57">
        <v>836.55250000000001</v>
      </c>
      <c r="AB266" s="57">
        <v>836.55250000000001</v>
      </c>
      <c r="AC266" s="57"/>
      <c r="AE266" s="56">
        <f t="shared" si="20"/>
        <v>2023</v>
      </c>
      <c r="AF266" s="56">
        <f t="shared" si="21"/>
        <v>9</v>
      </c>
      <c r="AG266" s="57" t="s">
        <v>934</v>
      </c>
      <c r="AH266" s="57">
        <v>0</v>
      </c>
      <c r="AI266" s="57">
        <v>0</v>
      </c>
      <c r="AJ266" s="57">
        <v>0</v>
      </c>
      <c r="AK266" s="57">
        <v>0</v>
      </c>
      <c r="AL266" s="57">
        <v>0</v>
      </c>
      <c r="AM266" s="57">
        <v>0</v>
      </c>
      <c r="AN266" s="57">
        <v>0</v>
      </c>
      <c r="AO266" s="57">
        <v>0</v>
      </c>
      <c r="AP266" s="57">
        <v>0</v>
      </c>
      <c r="AQ266" s="57">
        <v>0</v>
      </c>
      <c r="AR266" s="57">
        <v>0</v>
      </c>
      <c r="AS266" s="57">
        <v>0</v>
      </c>
      <c r="AT266" s="57">
        <v>0</v>
      </c>
      <c r="AU266" s="57">
        <v>0</v>
      </c>
      <c r="AV266" s="57">
        <v>0</v>
      </c>
    </row>
    <row r="267" spans="1:48">
      <c r="A267" s="56">
        <f t="shared" si="22"/>
        <v>2023</v>
      </c>
      <c r="B267" s="56">
        <f t="shared" si="23"/>
        <v>9</v>
      </c>
      <c r="C267" s="147" t="s">
        <v>935</v>
      </c>
      <c r="D267" s="146">
        <v>2.62</v>
      </c>
      <c r="E267" s="146">
        <v>1.95</v>
      </c>
      <c r="K267" s="56">
        <f t="shared" si="18"/>
        <v>2023</v>
      </c>
      <c r="L267" s="56">
        <f t="shared" si="19"/>
        <v>9</v>
      </c>
      <c r="M267" t="s">
        <v>935</v>
      </c>
      <c r="N267" s="57">
        <v>20091.3</v>
      </c>
      <c r="O267" s="57">
        <v>20091.5</v>
      </c>
      <c r="P267" s="57">
        <v>0</v>
      </c>
      <c r="Q267" s="57">
        <v>0</v>
      </c>
      <c r="R267" s="57">
        <v>0</v>
      </c>
      <c r="S267" s="57">
        <v>39103.800000000003</v>
      </c>
      <c r="T267" s="57">
        <v>492.2688</v>
      </c>
      <c r="U267" s="57">
        <v>0</v>
      </c>
      <c r="V267" s="57">
        <v>43478.23</v>
      </c>
      <c r="W267" s="57">
        <v>836.55250000000001</v>
      </c>
      <c r="X267" s="57">
        <v>836.55250000000001</v>
      </c>
      <c r="Y267" s="57">
        <v>836.55250000000001</v>
      </c>
      <c r="Z267" s="57">
        <v>836.55250000000001</v>
      </c>
      <c r="AA267" s="57">
        <v>836.55250000000001</v>
      </c>
      <c r="AB267" s="57">
        <v>836.55250000000001</v>
      </c>
      <c r="AC267" s="57"/>
      <c r="AE267" s="56">
        <f t="shared" si="20"/>
        <v>2023</v>
      </c>
      <c r="AF267" s="56">
        <f t="shared" si="21"/>
        <v>9</v>
      </c>
      <c r="AG267" s="57" t="s">
        <v>935</v>
      </c>
      <c r="AH267" s="57">
        <v>0</v>
      </c>
      <c r="AI267" s="57">
        <v>0</v>
      </c>
      <c r="AJ267" s="57">
        <v>0</v>
      </c>
      <c r="AK267" s="57">
        <v>0</v>
      </c>
      <c r="AL267" s="57">
        <v>0</v>
      </c>
      <c r="AM267" s="57">
        <v>0</v>
      </c>
      <c r="AN267" s="57">
        <v>0</v>
      </c>
      <c r="AO267" s="57">
        <v>0</v>
      </c>
      <c r="AP267" s="57">
        <v>0</v>
      </c>
      <c r="AQ267" s="57">
        <v>0</v>
      </c>
      <c r="AR267" s="57">
        <v>0</v>
      </c>
      <c r="AS267" s="57">
        <v>0</v>
      </c>
      <c r="AT267" s="57">
        <v>0</v>
      </c>
      <c r="AU267" s="57">
        <v>0</v>
      </c>
      <c r="AV267" s="57">
        <v>0</v>
      </c>
    </row>
    <row r="268" spans="1:48">
      <c r="A268" s="56">
        <f t="shared" si="22"/>
        <v>2023</v>
      </c>
      <c r="B268" s="56">
        <f t="shared" si="23"/>
        <v>9</v>
      </c>
      <c r="C268" s="147" t="s">
        <v>936</v>
      </c>
      <c r="D268" s="146">
        <v>2.62</v>
      </c>
      <c r="E268" s="146">
        <v>1.95</v>
      </c>
      <c r="K268" s="56">
        <f t="shared" si="18"/>
        <v>2023</v>
      </c>
      <c r="L268" s="56">
        <f t="shared" si="19"/>
        <v>9</v>
      </c>
      <c r="M268" t="s">
        <v>936</v>
      </c>
      <c r="N268" s="57">
        <v>18844.03</v>
      </c>
      <c r="O268" s="57">
        <v>18844.22</v>
      </c>
      <c r="P268" s="57">
        <v>0</v>
      </c>
      <c r="Q268" s="57">
        <v>0</v>
      </c>
      <c r="R268" s="57">
        <v>0</v>
      </c>
      <c r="S268" s="57">
        <v>39103.800000000003</v>
      </c>
      <c r="T268" s="57">
        <v>843.88919999999996</v>
      </c>
      <c r="U268" s="57">
        <v>0</v>
      </c>
      <c r="V268" s="57">
        <v>43478.23</v>
      </c>
      <c r="W268" s="57">
        <v>836.55229999999995</v>
      </c>
      <c r="X268" s="57">
        <v>836.55229999999995</v>
      </c>
      <c r="Y268" s="57">
        <v>836.55229999999995</v>
      </c>
      <c r="Z268" s="57">
        <v>836.55229999999995</v>
      </c>
      <c r="AA268" s="57">
        <v>836.55229999999995</v>
      </c>
      <c r="AB268" s="57">
        <v>836.55229999999995</v>
      </c>
      <c r="AC268" s="57"/>
      <c r="AE268" s="56">
        <f t="shared" si="20"/>
        <v>2023</v>
      </c>
      <c r="AF268" s="56">
        <f t="shared" si="21"/>
        <v>9</v>
      </c>
      <c r="AG268" s="57" t="s">
        <v>936</v>
      </c>
      <c r="AH268" s="57">
        <v>0</v>
      </c>
      <c r="AI268" s="57">
        <v>0</v>
      </c>
      <c r="AJ268" s="57">
        <v>0</v>
      </c>
      <c r="AK268" s="57">
        <v>0</v>
      </c>
      <c r="AL268" s="57">
        <v>0</v>
      </c>
      <c r="AM268" s="57">
        <v>0</v>
      </c>
      <c r="AN268" s="57">
        <v>0</v>
      </c>
      <c r="AO268" s="57">
        <v>0</v>
      </c>
      <c r="AP268" s="57">
        <v>0</v>
      </c>
      <c r="AQ268" s="57">
        <v>0</v>
      </c>
      <c r="AR268" s="57">
        <v>0</v>
      </c>
      <c r="AS268" s="57">
        <v>0</v>
      </c>
      <c r="AT268" s="57">
        <v>0</v>
      </c>
      <c r="AU268" s="57">
        <v>0</v>
      </c>
      <c r="AV268" s="57">
        <v>0</v>
      </c>
    </row>
    <row r="269" spans="1:48">
      <c r="A269" s="56">
        <f t="shared" si="22"/>
        <v>2023</v>
      </c>
      <c r="B269" s="56">
        <f t="shared" si="23"/>
        <v>9</v>
      </c>
      <c r="C269" s="147" t="s">
        <v>937</v>
      </c>
      <c r="D269" s="146">
        <v>2.62</v>
      </c>
      <c r="E269" s="146">
        <v>1.95</v>
      </c>
      <c r="K269" s="56">
        <f t="shared" si="18"/>
        <v>2023</v>
      </c>
      <c r="L269" s="56">
        <f t="shared" si="19"/>
        <v>9</v>
      </c>
      <c r="M269" t="s">
        <v>937</v>
      </c>
      <c r="N269" s="57">
        <v>20091.3</v>
      </c>
      <c r="O269" s="57">
        <v>20091.5</v>
      </c>
      <c r="P269" s="57">
        <v>0</v>
      </c>
      <c r="Q269" s="57">
        <v>0</v>
      </c>
      <c r="R269" s="57">
        <v>0</v>
      </c>
      <c r="S269" s="57">
        <v>39103.800000000003</v>
      </c>
      <c r="T269" s="57">
        <v>1476.806</v>
      </c>
      <c r="U269" s="57">
        <v>0</v>
      </c>
      <c r="V269" s="57">
        <v>43478.23</v>
      </c>
      <c r="W269" s="57">
        <v>836.55250000000001</v>
      </c>
      <c r="X269" s="57">
        <v>836.55250000000001</v>
      </c>
      <c r="Y269" s="57">
        <v>836.55250000000001</v>
      </c>
      <c r="Z269" s="57">
        <v>836.55250000000001</v>
      </c>
      <c r="AA269" s="57">
        <v>836.55250000000001</v>
      </c>
      <c r="AB269" s="57">
        <v>836.55250000000001</v>
      </c>
      <c r="AC269" s="57"/>
      <c r="AE269" s="56">
        <f t="shared" si="20"/>
        <v>2023</v>
      </c>
      <c r="AF269" s="56">
        <f t="shared" si="21"/>
        <v>9</v>
      </c>
      <c r="AG269" s="57" t="s">
        <v>937</v>
      </c>
      <c r="AH269" s="57">
        <v>0</v>
      </c>
      <c r="AI269" s="57">
        <v>0</v>
      </c>
      <c r="AJ269" s="57">
        <v>0</v>
      </c>
      <c r="AK269" s="57">
        <v>0</v>
      </c>
      <c r="AL269" s="57">
        <v>0</v>
      </c>
      <c r="AM269" s="57">
        <v>0</v>
      </c>
      <c r="AN269" s="57">
        <v>0</v>
      </c>
      <c r="AO269" s="57">
        <v>0</v>
      </c>
      <c r="AP269" s="57">
        <v>0</v>
      </c>
      <c r="AQ269" s="57">
        <v>0</v>
      </c>
      <c r="AR269" s="57">
        <v>0</v>
      </c>
      <c r="AS269" s="57">
        <v>0</v>
      </c>
      <c r="AT269" s="57">
        <v>0</v>
      </c>
      <c r="AU269" s="57">
        <v>0</v>
      </c>
      <c r="AV269" s="57">
        <v>0</v>
      </c>
    </row>
    <row r="270" spans="1:48">
      <c r="A270" s="56">
        <f t="shared" si="22"/>
        <v>2023</v>
      </c>
      <c r="B270" s="56">
        <f t="shared" si="23"/>
        <v>9</v>
      </c>
      <c r="C270" s="147" t="s">
        <v>938</v>
      </c>
      <c r="D270" s="146">
        <v>2.73</v>
      </c>
      <c r="E270" s="146">
        <v>2.0299999999999998</v>
      </c>
      <c r="K270" s="56">
        <f t="shared" si="18"/>
        <v>2023</v>
      </c>
      <c r="L270" s="56">
        <f t="shared" si="19"/>
        <v>9</v>
      </c>
      <c r="M270" t="s">
        <v>938</v>
      </c>
      <c r="N270" s="57">
        <v>20091.3</v>
      </c>
      <c r="O270" s="57">
        <v>20091.5</v>
      </c>
      <c r="P270" s="57">
        <v>0</v>
      </c>
      <c r="Q270" s="57">
        <v>0</v>
      </c>
      <c r="R270" s="57">
        <v>0</v>
      </c>
      <c r="S270" s="57">
        <v>39103.800000000003</v>
      </c>
      <c r="T270" s="57">
        <v>1687.779</v>
      </c>
      <c r="U270" s="57">
        <v>0</v>
      </c>
      <c r="V270" s="57">
        <v>43478.23</v>
      </c>
      <c r="W270" s="57">
        <v>836.55250000000001</v>
      </c>
      <c r="X270" s="57">
        <v>836.55250000000001</v>
      </c>
      <c r="Y270" s="57">
        <v>836.55250000000001</v>
      </c>
      <c r="Z270" s="57">
        <v>836.55250000000001</v>
      </c>
      <c r="AA270" s="57">
        <v>836.55250000000001</v>
      </c>
      <c r="AB270" s="57">
        <v>836.55250000000001</v>
      </c>
      <c r="AC270" s="57"/>
      <c r="AE270" s="56">
        <f t="shared" si="20"/>
        <v>2023</v>
      </c>
      <c r="AF270" s="56">
        <f t="shared" si="21"/>
        <v>9</v>
      </c>
      <c r="AG270" s="57" t="s">
        <v>938</v>
      </c>
      <c r="AH270" s="57">
        <v>0</v>
      </c>
      <c r="AI270" s="57">
        <v>0</v>
      </c>
      <c r="AJ270" s="57">
        <v>0</v>
      </c>
      <c r="AK270" s="57">
        <v>0</v>
      </c>
      <c r="AL270" s="57">
        <v>0</v>
      </c>
      <c r="AM270" s="57">
        <v>0</v>
      </c>
      <c r="AN270" s="57">
        <v>0</v>
      </c>
      <c r="AO270" s="57">
        <v>0</v>
      </c>
      <c r="AP270" s="57">
        <v>0</v>
      </c>
      <c r="AQ270" s="57">
        <v>0</v>
      </c>
      <c r="AR270" s="57">
        <v>0</v>
      </c>
      <c r="AS270" s="57">
        <v>0</v>
      </c>
      <c r="AT270" s="57">
        <v>0</v>
      </c>
      <c r="AU270" s="57">
        <v>0</v>
      </c>
      <c r="AV270" s="57">
        <v>0</v>
      </c>
    </row>
    <row r="271" spans="1:48">
      <c r="A271" s="56">
        <f t="shared" si="22"/>
        <v>2023</v>
      </c>
      <c r="B271" s="56">
        <f t="shared" si="23"/>
        <v>9</v>
      </c>
      <c r="C271" s="147" t="s">
        <v>939</v>
      </c>
      <c r="D271" s="146">
        <v>2.72</v>
      </c>
      <c r="E271" s="146">
        <v>2.0299999999999998</v>
      </c>
      <c r="K271" s="56">
        <f t="shared" si="18"/>
        <v>2023</v>
      </c>
      <c r="L271" s="56">
        <f t="shared" si="19"/>
        <v>9</v>
      </c>
      <c r="M271" t="s">
        <v>939</v>
      </c>
      <c r="N271" s="57">
        <v>20091.3</v>
      </c>
      <c r="O271" s="57">
        <v>20091.5</v>
      </c>
      <c r="P271" s="57">
        <v>0</v>
      </c>
      <c r="Q271" s="57">
        <v>0</v>
      </c>
      <c r="R271" s="57">
        <v>0</v>
      </c>
      <c r="S271" s="57">
        <v>39103.800000000003</v>
      </c>
      <c r="T271" s="57">
        <v>1687.779</v>
      </c>
      <c r="U271" s="57">
        <v>0</v>
      </c>
      <c r="V271" s="57">
        <v>43478.23</v>
      </c>
      <c r="W271" s="57">
        <v>836.55250000000001</v>
      </c>
      <c r="X271" s="57">
        <v>836.55250000000001</v>
      </c>
      <c r="Y271" s="57">
        <v>836.55250000000001</v>
      </c>
      <c r="Z271" s="57">
        <v>836.55250000000001</v>
      </c>
      <c r="AA271" s="57">
        <v>836.55250000000001</v>
      </c>
      <c r="AB271" s="57">
        <v>836.55250000000001</v>
      </c>
      <c r="AC271" s="57"/>
      <c r="AE271" s="56">
        <f t="shared" si="20"/>
        <v>2023</v>
      </c>
      <c r="AF271" s="56">
        <f t="shared" si="21"/>
        <v>9</v>
      </c>
      <c r="AG271" s="57" t="s">
        <v>939</v>
      </c>
      <c r="AH271" s="57">
        <v>0</v>
      </c>
      <c r="AI271" s="57">
        <v>0</v>
      </c>
      <c r="AJ271" s="57">
        <v>0</v>
      </c>
      <c r="AK271" s="57">
        <v>0</v>
      </c>
      <c r="AL271" s="57">
        <v>0</v>
      </c>
      <c r="AM271" s="57">
        <v>0</v>
      </c>
      <c r="AN271" s="57">
        <v>0</v>
      </c>
      <c r="AO271" s="57">
        <v>0</v>
      </c>
      <c r="AP271" s="57">
        <v>0</v>
      </c>
      <c r="AQ271" s="57">
        <v>0</v>
      </c>
      <c r="AR271" s="57">
        <v>0</v>
      </c>
      <c r="AS271" s="57">
        <v>0</v>
      </c>
      <c r="AT271" s="57">
        <v>0</v>
      </c>
      <c r="AU271" s="57">
        <v>0</v>
      </c>
      <c r="AV271" s="57">
        <v>0</v>
      </c>
    </row>
    <row r="272" spans="1:48">
      <c r="A272" s="56">
        <f t="shared" si="22"/>
        <v>2023</v>
      </c>
      <c r="B272" s="56">
        <f t="shared" si="23"/>
        <v>9</v>
      </c>
      <c r="C272" s="147" t="s">
        <v>940</v>
      </c>
      <c r="D272" s="146">
        <v>2.64</v>
      </c>
      <c r="E272" s="146">
        <v>1.97</v>
      </c>
      <c r="K272" s="56">
        <f t="shared" si="18"/>
        <v>2023</v>
      </c>
      <c r="L272" s="56">
        <f t="shared" si="19"/>
        <v>9</v>
      </c>
      <c r="M272" t="s">
        <v>940</v>
      </c>
      <c r="N272" s="57">
        <v>19883.419999999998</v>
      </c>
      <c r="O272" s="57">
        <v>19883.62</v>
      </c>
      <c r="P272" s="57">
        <v>0</v>
      </c>
      <c r="Q272" s="57">
        <v>0</v>
      </c>
      <c r="R272" s="57">
        <v>0</v>
      </c>
      <c r="S272" s="57">
        <v>39103.800000000003</v>
      </c>
      <c r="T272" s="57">
        <v>1687.779</v>
      </c>
      <c r="U272" s="57">
        <v>0</v>
      </c>
      <c r="V272" s="57">
        <v>43478.23</v>
      </c>
      <c r="W272" s="57">
        <v>836.55250000000001</v>
      </c>
      <c r="X272" s="57">
        <v>836.55250000000001</v>
      </c>
      <c r="Y272" s="57">
        <v>836.55250000000001</v>
      </c>
      <c r="Z272" s="57">
        <v>836.55250000000001</v>
      </c>
      <c r="AA272" s="57">
        <v>836.55250000000001</v>
      </c>
      <c r="AB272" s="57">
        <v>836.55250000000001</v>
      </c>
      <c r="AC272" s="57"/>
      <c r="AE272" s="56">
        <f t="shared" si="20"/>
        <v>2023</v>
      </c>
      <c r="AF272" s="56">
        <f t="shared" si="21"/>
        <v>9</v>
      </c>
      <c r="AG272" s="57" t="s">
        <v>940</v>
      </c>
      <c r="AH272" s="57">
        <v>0</v>
      </c>
      <c r="AI272" s="57">
        <v>0</v>
      </c>
      <c r="AJ272" s="57">
        <v>0</v>
      </c>
      <c r="AK272" s="57">
        <v>0</v>
      </c>
      <c r="AL272" s="57">
        <v>0</v>
      </c>
      <c r="AM272" s="57">
        <v>0</v>
      </c>
      <c r="AN272" s="57">
        <v>0</v>
      </c>
      <c r="AO272" s="57">
        <v>0</v>
      </c>
      <c r="AP272" s="57">
        <v>0</v>
      </c>
      <c r="AQ272" s="57">
        <v>0</v>
      </c>
      <c r="AR272" s="57">
        <v>0</v>
      </c>
      <c r="AS272" s="57">
        <v>0</v>
      </c>
      <c r="AT272" s="57">
        <v>0</v>
      </c>
      <c r="AU272" s="57">
        <v>0</v>
      </c>
      <c r="AV272" s="57">
        <v>0</v>
      </c>
    </row>
    <row r="273" spans="1:48">
      <c r="A273" s="56">
        <f t="shared" si="22"/>
        <v>2023</v>
      </c>
      <c r="B273" s="56">
        <f t="shared" si="23"/>
        <v>9</v>
      </c>
      <c r="C273" s="147" t="s">
        <v>941</v>
      </c>
      <c r="D273" s="146">
        <v>2.67</v>
      </c>
      <c r="E273" s="146">
        <v>1.99</v>
      </c>
      <c r="K273" s="56">
        <f t="shared" si="18"/>
        <v>2023</v>
      </c>
      <c r="L273" s="56">
        <f t="shared" si="19"/>
        <v>9</v>
      </c>
      <c r="M273" t="s">
        <v>941</v>
      </c>
      <c r="N273" s="57">
        <v>18844.03</v>
      </c>
      <c r="O273" s="57">
        <v>18844.22</v>
      </c>
      <c r="P273" s="57">
        <v>0</v>
      </c>
      <c r="Q273" s="57">
        <v>0</v>
      </c>
      <c r="R273" s="57">
        <v>0</v>
      </c>
      <c r="S273" s="57">
        <v>39103.800000000003</v>
      </c>
      <c r="T273" s="57">
        <v>1336.1579999999999</v>
      </c>
      <c r="U273" s="57">
        <v>0</v>
      </c>
      <c r="V273" s="57">
        <v>41371.949999999997</v>
      </c>
      <c r="W273" s="57">
        <v>836.55229999999995</v>
      </c>
      <c r="X273" s="57">
        <v>836.55229999999995</v>
      </c>
      <c r="Y273" s="57">
        <v>836.55229999999995</v>
      </c>
      <c r="Z273" s="57">
        <v>836.55229999999995</v>
      </c>
      <c r="AA273" s="57">
        <v>836.55229999999995</v>
      </c>
      <c r="AB273" s="57">
        <v>836.55229999999995</v>
      </c>
      <c r="AC273" s="57"/>
      <c r="AE273" s="56">
        <f t="shared" si="20"/>
        <v>2023</v>
      </c>
      <c r="AF273" s="56">
        <f t="shared" si="21"/>
        <v>9</v>
      </c>
      <c r="AG273" s="57" t="s">
        <v>941</v>
      </c>
      <c r="AH273" s="57">
        <v>0</v>
      </c>
      <c r="AI273" s="57">
        <v>0</v>
      </c>
      <c r="AJ273" s="57">
        <v>0</v>
      </c>
      <c r="AK273" s="57">
        <v>0</v>
      </c>
      <c r="AL273" s="57">
        <v>0</v>
      </c>
      <c r="AM273" s="57">
        <v>0</v>
      </c>
      <c r="AN273" s="57">
        <v>0</v>
      </c>
      <c r="AO273" s="57">
        <v>0</v>
      </c>
      <c r="AP273" s="57">
        <v>0</v>
      </c>
      <c r="AQ273" s="57">
        <v>0</v>
      </c>
      <c r="AR273" s="57">
        <v>0</v>
      </c>
      <c r="AS273" s="57">
        <v>0</v>
      </c>
      <c r="AT273" s="57">
        <v>0</v>
      </c>
      <c r="AU273" s="57">
        <v>0</v>
      </c>
      <c r="AV273" s="57">
        <v>0</v>
      </c>
    </row>
    <row r="274" spans="1:48">
      <c r="A274" s="56">
        <f t="shared" si="22"/>
        <v>2023</v>
      </c>
      <c r="B274" s="56">
        <f t="shared" si="23"/>
        <v>9</v>
      </c>
      <c r="C274" s="147" t="s">
        <v>942</v>
      </c>
      <c r="D274" s="146">
        <v>2.67</v>
      </c>
      <c r="E274" s="146">
        <v>1.99</v>
      </c>
      <c r="K274" s="56">
        <f t="shared" si="18"/>
        <v>2023</v>
      </c>
      <c r="L274" s="56">
        <f t="shared" si="19"/>
        <v>9</v>
      </c>
      <c r="M274" t="s">
        <v>942</v>
      </c>
      <c r="N274" s="57">
        <v>19883.419999999998</v>
      </c>
      <c r="O274" s="57">
        <v>19239.88</v>
      </c>
      <c r="P274" s="57">
        <v>0</v>
      </c>
      <c r="Q274" s="57">
        <v>0</v>
      </c>
      <c r="R274" s="57">
        <v>0</v>
      </c>
      <c r="S274" s="57">
        <v>39103.800000000003</v>
      </c>
      <c r="T274" s="57">
        <v>1476.806</v>
      </c>
      <c r="U274" s="57">
        <v>0</v>
      </c>
      <c r="V274" s="57">
        <v>43478.23</v>
      </c>
      <c r="W274" s="57">
        <v>836.55250000000001</v>
      </c>
      <c r="X274" s="57">
        <v>836.55250000000001</v>
      </c>
      <c r="Y274" s="57">
        <v>836.55250000000001</v>
      </c>
      <c r="Z274" s="57">
        <v>836.55250000000001</v>
      </c>
      <c r="AA274" s="57">
        <v>836.55250000000001</v>
      </c>
      <c r="AB274" s="57">
        <v>836.55250000000001</v>
      </c>
      <c r="AC274" s="57"/>
      <c r="AE274" s="56">
        <f t="shared" si="20"/>
        <v>2023</v>
      </c>
      <c r="AF274" s="56">
        <f t="shared" si="21"/>
        <v>9</v>
      </c>
      <c r="AG274" s="57" t="s">
        <v>942</v>
      </c>
      <c r="AH274" s="57">
        <v>0</v>
      </c>
      <c r="AI274" s="57">
        <v>0</v>
      </c>
      <c r="AJ274" s="57">
        <v>0</v>
      </c>
      <c r="AK274" s="57">
        <v>0</v>
      </c>
      <c r="AL274" s="57">
        <v>0</v>
      </c>
      <c r="AM274" s="57">
        <v>0</v>
      </c>
      <c r="AN274" s="57">
        <v>0</v>
      </c>
      <c r="AO274" s="57">
        <v>0</v>
      </c>
      <c r="AP274" s="57">
        <v>0</v>
      </c>
      <c r="AQ274" s="57">
        <v>0</v>
      </c>
      <c r="AR274" s="57">
        <v>0</v>
      </c>
      <c r="AS274" s="57">
        <v>0</v>
      </c>
      <c r="AT274" s="57">
        <v>0</v>
      </c>
      <c r="AU274" s="57">
        <v>0</v>
      </c>
      <c r="AV274" s="57">
        <v>0</v>
      </c>
    </row>
    <row r="275" spans="1:48">
      <c r="A275" s="56">
        <f t="shared" si="22"/>
        <v>2023</v>
      </c>
      <c r="B275" s="56">
        <f t="shared" si="23"/>
        <v>9</v>
      </c>
      <c r="C275" s="147" t="s">
        <v>943</v>
      </c>
      <c r="D275" s="146">
        <v>2.67</v>
      </c>
      <c r="E275" s="146">
        <v>1.99</v>
      </c>
      <c r="K275" s="56">
        <f t="shared" si="18"/>
        <v>2023</v>
      </c>
      <c r="L275" s="56">
        <f t="shared" si="19"/>
        <v>9</v>
      </c>
      <c r="M275" t="s">
        <v>943</v>
      </c>
      <c r="N275" s="57">
        <v>13321.82</v>
      </c>
      <c r="O275" s="57">
        <v>14151.87</v>
      </c>
      <c r="P275" s="57">
        <v>0</v>
      </c>
      <c r="Q275" s="57">
        <v>0</v>
      </c>
      <c r="R275" s="57">
        <v>0</v>
      </c>
      <c r="S275" s="57">
        <v>39103.800000000003</v>
      </c>
      <c r="T275" s="57">
        <v>1265.8340000000001</v>
      </c>
      <c r="U275" s="57">
        <v>0</v>
      </c>
      <c r="V275" s="57">
        <v>43478.23</v>
      </c>
      <c r="W275" s="57">
        <v>662.27070000000003</v>
      </c>
      <c r="X275" s="57">
        <v>662.27070000000003</v>
      </c>
      <c r="Y275" s="57">
        <v>662.27070000000003</v>
      </c>
      <c r="Z275" s="57">
        <v>662.27070000000003</v>
      </c>
      <c r="AA275" s="57">
        <v>662.27070000000003</v>
      </c>
      <c r="AB275" s="57">
        <v>662.27070000000003</v>
      </c>
      <c r="AC275" s="57"/>
      <c r="AE275" s="56">
        <f t="shared" si="20"/>
        <v>2023</v>
      </c>
      <c r="AF275" s="56">
        <f t="shared" si="21"/>
        <v>9</v>
      </c>
      <c r="AG275" s="57" t="s">
        <v>943</v>
      </c>
      <c r="AH275" s="57">
        <v>117.21599999999999</v>
      </c>
      <c r="AI275" s="57">
        <v>117.21599999999999</v>
      </c>
      <c r="AJ275" s="57">
        <v>0</v>
      </c>
      <c r="AK275" s="57">
        <v>0</v>
      </c>
      <c r="AL275" s="57">
        <v>0</v>
      </c>
      <c r="AM275" s="57">
        <v>0</v>
      </c>
      <c r="AN275" s="57">
        <v>0</v>
      </c>
      <c r="AO275" s="57">
        <v>0</v>
      </c>
      <c r="AP275" s="57">
        <v>0</v>
      </c>
      <c r="AQ275" s="57">
        <v>0</v>
      </c>
      <c r="AR275" s="57">
        <v>0</v>
      </c>
      <c r="AS275" s="57">
        <v>0</v>
      </c>
      <c r="AT275" s="57">
        <v>0</v>
      </c>
      <c r="AU275" s="57">
        <v>0</v>
      </c>
      <c r="AV275" s="57">
        <v>0</v>
      </c>
    </row>
    <row r="276" spans="1:48">
      <c r="A276" s="56">
        <f t="shared" si="22"/>
        <v>2023</v>
      </c>
      <c r="B276" s="56">
        <f t="shared" si="23"/>
        <v>9</v>
      </c>
      <c r="C276" s="147" t="s">
        <v>944</v>
      </c>
      <c r="D276" s="146">
        <v>2.96</v>
      </c>
      <c r="E276" s="146">
        <v>2.21</v>
      </c>
      <c r="K276" s="56">
        <f t="shared" si="18"/>
        <v>2023</v>
      </c>
      <c r="L276" s="56">
        <f t="shared" si="19"/>
        <v>9</v>
      </c>
      <c r="M276" t="s">
        <v>944</v>
      </c>
      <c r="N276" s="57">
        <v>20091.3</v>
      </c>
      <c r="O276" s="57">
        <v>20091.5</v>
      </c>
      <c r="P276" s="57">
        <v>0</v>
      </c>
      <c r="Q276" s="57">
        <v>0</v>
      </c>
      <c r="R276" s="57">
        <v>0</v>
      </c>
      <c r="S276" s="57">
        <v>39103.800000000003</v>
      </c>
      <c r="T276" s="57">
        <v>1547.13</v>
      </c>
      <c r="U276" s="57">
        <v>0</v>
      </c>
      <c r="V276" s="57">
        <v>43478.23</v>
      </c>
      <c r="W276" s="57">
        <v>836.55250000000001</v>
      </c>
      <c r="X276" s="57">
        <v>836.55250000000001</v>
      </c>
      <c r="Y276" s="57">
        <v>836.55250000000001</v>
      </c>
      <c r="Z276" s="57">
        <v>836.55250000000001</v>
      </c>
      <c r="AA276" s="57">
        <v>836.55250000000001</v>
      </c>
      <c r="AB276" s="57">
        <v>836.55250000000001</v>
      </c>
      <c r="AC276" s="57"/>
      <c r="AE276" s="56">
        <f t="shared" si="20"/>
        <v>2023</v>
      </c>
      <c r="AF276" s="56">
        <f t="shared" si="21"/>
        <v>9</v>
      </c>
      <c r="AG276" s="57" t="s">
        <v>944</v>
      </c>
      <c r="AH276" s="57">
        <v>0</v>
      </c>
      <c r="AI276" s="57">
        <v>0</v>
      </c>
      <c r="AJ276" s="57">
        <v>0</v>
      </c>
      <c r="AK276" s="57">
        <v>0</v>
      </c>
      <c r="AL276" s="57">
        <v>0</v>
      </c>
      <c r="AM276" s="57">
        <v>0</v>
      </c>
      <c r="AN276" s="57">
        <v>0</v>
      </c>
      <c r="AO276" s="57">
        <v>0</v>
      </c>
      <c r="AP276" s="57">
        <v>0</v>
      </c>
      <c r="AQ276" s="57">
        <v>0</v>
      </c>
      <c r="AR276" s="57">
        <v>0</v>
      </c>
      <c r="AS276" s="57">
        <v>0</v>
      </c>
      <c r="AT276" s="57">
        <v>0</v>
      </c>
      <c r="AU276" s="57">
        <v>0</v>
      </c>
      <c r="AV276" s="57">
        <v>0</v>
      </c>
    </row>
    <row r="277" spans="1:48">
      <c r="A277" s="56">
        <f t="shared" si="22"/>
        <v>2023</v>
      </c>
      <c r="B277" s="56">
        <f t="shared" si="23"/>
        <v>9</v>
      </c>
      <c r="C277" s="147" t="s">
        <v>945</v>
      </c>
      <c r="D277" s="146">
        <v>3</v>
      </c>
      <c r="E277" s="146">
        <v>2.2400000000000002</v>
      </c>
      <c r="K277" s="56">
        <f t="shared" si="18"/>
        <v>2023</v>
      </c>
      <c r="L277" s="56">
        <f t="shared" si="19"/>
        <v>9</v>
      </c>
      <c r="M277" t="s">
        <v>945</v>
      </c>
      <c r="N277" s="57">
        <v>18844.03</v>
      </c>
      <c r="O277" s="57">
        <v>18844.22</v>
      </c>
      <c r="P277" s="57">
        <v>0</v>
      </c>
      <c r="Q277" s="57">
        <v>0</v>
      </c>
      <c r="R277" s="57">
        <v>0</v>
      </c>
      <c r="S277" s="57">
        <v>39103.800000000003</v>
      </c>
      <c r="T277" s="57">
        <v>1054.8620000000001</v>
      </c>
      <c r="U277" s="57">
        <v>0</v>
      </c>
      <c r="V277" s="57">
        <v>43478.23</v>
      </c>
      <c r="W277" s="57">
        <v>836.55240000000003</v>
      </c>
      <c r="X277" s="57">
        <v>836.55240000000003</v>
      </c>
      <c r="Y277" s="57">
        <v>836.55240000000003</v>
      </c>
      <c r="Z277" s="57">
        <v>836.55240000000003</v>
      </c>
      <c r="AA277" s="57">
        <v>836.55240000000003</v>
      </c>
      <c r="AB277" s="57">
        <v>836.55240000000003</v>
      </c>
      <c r="AC277" s="57"/>
      <c r="AE277" s="56">
        <f t="shared" si="20"/>
        <v>2023</v>
      </c>
      <c r="AF277" s="56">
        <f t="shared" si="21"/>
        <v>9</v>
      </c>
      <c r="AG277" s="57" t="s">
        <v>945</v>
      </c>
      <c r="AH277" s="57">
        <v>0</v>
      </c>
      <c r="AI277" s="57">
        <v>0</v>
      </c>
      <c r="AJ277" s="57">
        <v>0</v>
      </c>
      <c r="AK277" s="57">
        <v>0</v>
      </c>
      <c r="AL277" s="57">
        <v>0</v>
      </c>
      <c r="AM277" s="57">
        <v>0</v>
      </c>
      <c r="AN277" s="57">
        <v>0</v>
      </c>
      <c r="AO277" s="57">
        <v>0</v>
      </c>
      <c r="AP277" s="57">
        <v>0</v>
      </c>
      <c r="AQ277" s="57">
        <v>0</v>
      </c>
      <c r="AR277" s="57">
        <v>0</v>
      </c>
      <c r="AS277" s="57">
        <v>0</v>
      </c>
      <c r="AT277" s="57">
        <v>0</v>
      </c>
      <c r="AU277" s="57">
        <v>0</v>
      </c>
      <c r="AV277" s="57">
        <v>0</v>
      </c>
    </row>
    <row r="278" spans="1:48">
      <c r="A278" s="56">
        <f t="shared" si="22"/>
        <v>2023</v>
      </c>
      <c r="B278" s="56">
        <f t="shared" si="23"/>
        <v>9</v>
      </c>
      <c r="C278" s="147" t="s">
        <v>946</v>
      </c>
      <c r="D278" s="146">
        <v>2.96</v>
      </c>
      <c r="E278" s="146">
        <v>2.21</v>
      </c>
      <c r="K278" s="56">
        <f t="shared" ref="K278:K341" si="24">VALUE(LEFT(M278,4))</f>
        <v>2023</v>
      </c>
      <c r="L278" s="56">
        <f t="shared" ref="L278:L341" si="25">VALUE(MID(M278,6,2))</f>
        <v>9</v>
      </c>
      <c r="M278" t="s">
        <v>946</v>
      </c>
      <c r="N278" s="57">
        <v>20091.3</v>
      </c>
      <c r="O278" s="57">
        <v>20091.5</v>
      </c>
      <c r="P278" s="57">
        <v>0</v>
      </c>
      <c r="Q278" s="57">
        <v>0</v>
      </c>
      <c r="R278" s="57">
        <v>0</v>
      </c>
      <c r="S278" s="57">
        <v>39103.800000000003</v>
      </c>
      <c r="T278" s="57">
        <v>1336.1579999999999</v>
      </c>
      <c r="U278" s="57">
        <v>0</v>
      </c>
      <c r="V278" s="57">
        <v>43478.23</v>
      </c>
      <c r="W278" s="57">
        <v>836.55250000000001</v>
      </c>
      <c r="X278" s="57">
        <v>836.55250000000001</v>
      </c>
      <c r="Y278" s="57">
        <v>836.55250000000001</v>
      </c>
      <c r="Z278" s="57">
        <v>836.55250000000001</v>
      </c>
      <c r="AA278" s="57">
        <v>836.55250000000001</v>
      </c>
      <c r="AB278" s="57">
        <v>836.55250000000001</v>
      </c>
      <c r="AC278" s="57"/>
      <c r="AE278" s="56">
        <f t="shared" ref="AE278:AE341" si="26">VALUE(LEFT(AG278,4))</f>
        <v>2023</v>
      </c>
      <c r="AF278" s="56">
        <f t="shared" ref="AF278:AF341" si="27">VALUE(MID(AG278,6,2))</f>
        <v>9</v>
      </c>
      <c r="AG278" s="57" t="s">
        <v>946</v>
      </c>
      <c r="AH278" s="57">
        <v>0</v>
      </c>
      <c r="AI278" s="57">
        <v>0</v>
      </c>
      <c r="AJ278" s="57">
        <v>0</v>
      </c>
      <c r="AK278" s="57">
        <v>0</v>
      </c>
      <c r="AL278" s="57">
        <v>0</v>
      </c>
      <c r="AM278" s="57">
        <v>0</v>
      </c>
      <c r="AN278" s="57">
        <v>0</v>
      </c>
      <c r="AO278" s="57">
        <v>0</v>
      </c>
      <c r="AP278" s="57">
        <v>0</v>
      </c>
      <c r="AQ278" s="57">
        <v>0</v>
      </c>
      <c r="AR278" s="57">
        <v>0</v>
      </c>
      <c r="AS278" s="57">
        <v>0</v>
      </c>
      <c r="AT278" s="57">
        <v>0</v>
      </c>
      <c r="AU278" s="57">
        <v>0</v>
      </c>
      <c r="AV278" s="57">
        <v>0</v>
      </c>
    </row>
    <row r="279" spans="1:48">
      <c r="A279" s="56">
        <f t="shared" ref="A279:A342" si="28">VALUE(LEFT(C279,4))</f>
        <v>2023</v>
      </c>
      <c r="B279" s="56">
        <f t="shared" ref="B279:B342" si="29">VALUE(MID(C279,6,2))</f>
        <v>9</v>
      </c>
      <c r="C279" s="147" t="s">
        <v>947</v>
      </c>
      <c r="D279" s="146">
        <v>2.88</v>
      </c>
      <c r="E279" s="146">
        <v>2.14</v>
      </c>
      <c r="K279" s="56">
        <f t="shared" si="24"/>
        <v>2023</v>
      </c>
      <c r="L279" s="56">
        <f t="shared" si="25"/>
        <v>9</v>
      </c>
      <c r="M279" t="s">
        <v>947</v>
      </c>
      <c r="N279" s="57">
        <v>19239.689999999999</v>
      </c>
      <c r="O279" s="57">
        <v>19239.88</v>
      </c>
      <c r="P279" s="57">
        <v>0</v>
      </c>
      <c r="Q279" s="57">
        <v>0</v>
      </c>
      <c r="R279" s="57">
        <v>0</v>
      </c>
      <c r="S279" s="57">
        <v>39103.800000000003</v>
      </c>
      <c r="T279" s="57">
        <v>1195.51</v>
      </c>
      <c r="U279" s="57">
        <v>0</v>
      </c>
      <c r="V279" s="57">
        <v>43478.23</v>
      </c>
      <c r="W279" s="57">
        <v>836.55250000000001</v>
      </c>
      <c r="X279" s="57">
        <v>836.55250000000001</v>
      </c>
      <c r="Y279" s="57">
        <v>836.55250000000001</v>
      </c>
      <c r="Z279" s="57">
        <v>836.55250000000001</v>
      </c>
      <c r="AA279" s="57">
        <v>836.55250000000001</v>
      </c>
      <c r="AB279" s="57">
        <v>836.55250000000001</v>
      </c>
      <c r="AC279" s="57"/>
      <c r="AE279" s="56">
        <f t="shared" si="26"/>
        <v>2023</v>
      </c>
      <c r="AF279" s="56">
        <f t="shared" si="27"/>
        <v>9</v>
      </c>
      <c r="AG279" s="57" t="s">
        <v>947</v>
      </c>
      <c r="AH279" s="57">
        <v>0</v>
      </c>
      <c r="AI279" s="57">
        <v>0</v>
      </c>
      <c r="AJ279" s="57">
        <v>0</v>
      </c>
      <c r="AK279" s="57">
        <v>0</v>
      </c>
      <c r="AL279" s="57">
        <v>0</v>
      </c>
      <c r="AM279" s="57">
        <v>0</v>
      </c>
      <c r="AN279" s="57">
        <v>0</v>
      </c>
      <c r="AO279" s="57">
        <v>0</v>
      </c>
      <c r="AP279" s="57">
        <v>0</v>
      </c>
      <c r="AQ279" s="57">
        <v>0</v>
      </c>
      <c r="AR279" s="57">
        <v>0</v>
      </c>
      <c r="AS279" s="57">
        <v>0</v>
      </c>
      <c r="AT279" s="57">
        <v>0</v>
      </c>
      <c r="AU279" s="57">
        <v>0</v>
      </c>
      <c r="AV279" s="57">
        <v>0</v>
      </c>
    </row>
    <row r="280" spans="1:48">
      <c r="A280" s="56">
        <f t="shared" si="28"/>
        <v>2023</v>
      </c>
      <c r="B280" s="56">
        <f t="shared" si="29"/>
        <v>9</v>
      </c>
      <c r="C280" s="147" t="s">
        <v>948</v>
      </c>
      <c r="D280" s="146">
        <v>3.01</v>
      </c>
      <c r="E280" s="146">
        <v>2.25</v>
      </c>
      <c r="K280" s="56">
        <f t="shared" si="24"/>
        <v>2023</v>
      </c>
      <c r="L280" s="56">
        <f t="shared" si="25"/>
        <v>9</v>
      </c>
      <c r="M280" t="s">
        <v>948</v>
      </c>
      <c r="N280" s="57">
        <v>13092.23</v>
      </c>
      <c r="O280" s="57">
        <v>13092.36</v>
      </c>
      <c r="P280" s="57">
        <v>0</v>
      </c>
      <c r="Q280" s="57">
        <v>0</v>
      </c>
      <c r="R280" s="57">
        <v>0</v>
      </c>
      <c r="S280" s="57">
        <v>39103.800000000003</v>
      </c>
      <c r="T280" s="57">
        <v>984.53750000000002</v>
      </c>
      <c r="U280" s="57">
        <v>0</v>
      </c>
      <c r="V280" s="57">
        <v>43478.23</v>
      </c>
      <c r="W280" s="57">
        <v>592.55799999999999</v>
      </c>
      <c r="X280" s="57">
        <v>592.55799999999999</v>
      </c>
      <c r="Y280" s="57">
        <v>592.55799999999999</v>
      </c>
      <c r="Z280" s="57">
        <v>592.55799999999999</v>
      </c>
      <c r="AA280" s="57">
        <v>592.55799999999999</v>
      </c>
      <c r="AB280" s="57">
        <v>592.55799999999999</v>
      </c>
      <c r="AC280" s="57"/>
      <c r="AE280" s="56">
        <f t="shared" si="26"/>
        <v>2023</v>
      </c>
      <c r="AF280" s="56">
        <f t="shared" si="27"/>
        <v>9</v>
      </c>
      <c r="AG280" s="57" t="s">
        <v>948</v>
      </c>
      <c r="AH280" s="57">
        <v>117.21599999999999</v>
      </c>
      <c r="AI280" s="57">
        <v>117.21599999999999</v>
      </c>
      <c r="AJ280" s="57">
        <v>0</v>
      </c>
      <c r="AK280" s="57">
        <v>0</v>
      </c>
      <c r="AL280" s="57">
        <v>0</v>
      </c>
      <c r="AM280" s="57">
        <v>0</v>
      </c>
      <c r="AN280" s="57">
        <v>0</v>
      </c>
      <c r="AO280" s="57">
        <v>0</v>
      </c>
      <c r="AP280" s="57">
        <v>0</v>
      </c>
      <c r="AQ280" s="57">
        <v>0</v>
      </c>
      <c r="AR280" s="57">
        <v>0</v>
      </c>
      <c r="AS280" s="57">
        <v>0</v>
      </c>
      <c r="AT280" s="57">
        <v>0</v>
      </c>
      <c r="AU280" s="57">
        <v>0</v>
      </c>
      <c r="AV280" s="57">
        <v>0</v>
      </c>
    </row>
    <row r="281" spans="1:48">
      <c r="A281" s="56">
        <f t="shared" si="28"/>
        <v>2023</v>
      </c>
      <c r="B281" s="56">
        <f t="shared" si="29"/>
        <v>9</v>
      </c>
      <c r="C281" s="147" t="s">
        <v>949</v>
      </c>
      <c r="D281" s="146">
        <v>3.01</v>
      </c>
      <c r="E281" s="146">
        <v>2.25</v>
      </c>
      <c r="K281" s="56">
        <f t="shared" si="24"/>
        <v>2023</v>
      </c>
      <c r="L281" s="56">
        <f t="shared" si="25"/>
        <v>9</v>
      </c>
      <c r="M281" t="s">
        <v>949</v>
      </c>
      <c r="N281" s="57">
        <v>6523.6769999999997</v>
      </c>
      <c r="O281" s="57">
        <v>5915.7510000000002</v>
      </c>
      <c r="P281" s="57">
        <v>0</v>
      </c>
      <c r="Q281" s="57">
        <v>0</v>
      </c>
      <c r="R281" s="57">
        <v>0</v>
      </c>
      <c r="S281" s="57">
        <v>39103.800000000003</v>
      </c>
      <c r="T281" s="57">
        <v>0</v>
      </c>
      <c r="U281" s="57">
        <v>0</v>
      </c>
      <c r="V281" s="57">
        <v>43478.23</v>
      </c>
      <c r="W281" s="57">
        <v>487.98860000000002</v>
      </c>
      <c r="X281" s="57">
        <v>487.98860000000002</v>
      </c>
      <c r="Y281" s="57">
        <v>487.98860000000002</v>
      </c>
      <c r="Z281" s="57">
        <v>487.98860000000002</v>
      </c>
      <c r="AA281" s="57">
        <v>487.98860000000002</v>
      </c>
      <c r="AB281" s="57">
        <v>487.98860000000002</v>
      </c>
      <c r="AC281" s="57"/>
      <c r="AE281" s="56">
        <f t="shared" si="26"/>
        <v>2023</v>
      </c>
      <c r="AF281" s="56">
        <f t="shared" si="27"/>
        <v>9</v>
      </c>
      <c r="AG281" s="57" t="s">
        <v>949</v>
      </c>
      <c r="AH281" s="57">
        <v>117.21599999999999</v>
      </c>
      <c r="AI281" s="57">
        <v>117.21599999999999</v>
      </c>
      <c r="AJ281" s="57">
        <v>0</v>
      </c>
      <c r="AK281" s="57">
        <v>0</v>
      </c>
      <c r="AL281" s="57">
        <v>0</v>
      </c>
      <c r="AM281" s="57">
        <v>0</v>
      </c>
      <c r="AN281" s="57">
        <v>0</v>
      </c>
      <c r="AO281" s="57">
        <v>0</v>
      </c>
      <c r="AP281" s="57">
        <v>0</v>
      </c>
      <c r="AQ281" s="57">
        <v>0</v>
      </c>
      <c r="AR281" s="57">
        <v>0</v>
      </c>
      <c r="AS281" s="57">
        <v>0</v>
      </c>
      <c r="AT281" s="57">
        <v>0</v>
      </c>
      <c r="AU281" s="57">
        <v>0</v>
      </c>
      <c r="AV281" s="57">
        <v>0</v>
      </c>
    </row>
    <row r="282" spans="1:48">
      <c r="A282" s="56">
        <f t="shared" si="28"/>
        <v>2023</v>
      </c>
      <c r="B282" s="56">
        <f t="shared" si="29"/>
        <v>9</v>
      </c>
      <c r="C282" s="147" t="s">
        <v>950</v>
      </c>
      <c r="D282" s="146">
        <v>3.01</v>
      </c>
      <c r="E282" s="146">
        <v>2.25</v>
      </c>
      <c r="K282" s="56">
        <f t="shared" si="24"/>
        <v>2023</v>
      </c>
      <c r="L282" s="56">
        <f t="shared" si="25"/>
        <v>9</v>
      </c>
      <c r="M282" t="s">
        <v>950</v>
      </c>
      <c r="N282" s="57">
        <v>14981.62</v>
      </c>
      <c r="O282" s="57">
        <v>14981.77</v>
      </c>
      <c r="P282" s="57">
        <v>0</v>
      </c>
      <c r="Q282" s="57">
        <v>0</v>
      </c>
      <c r="R282" s="57">
        <v>0</v>
      </c>
      <c r="S282" s="57">
        <v>39103.800000000003</v>
      </c>
      <c r="T282" s="57">
        <v>1125.1859999999999</v>
      </c>
      <c r="U282" s="57">
        <v>0</v>
      </c>
      <c r="V282" s="57">
        <v>43478.23</v>
      </c>
      <c r="W282" s="57">
        <v>627.4144</v>
      </c>
      <c r="X282" s="57">
        <v>627.4144</v>
      </c>
      <c r="Y282" s="57">
        <v>627.4144</v>
      </c>
      <c r="Z282" s="57">
        <v>627.4144</v>
      </c>
      <c r="AA282" s="57">
        <v>627.4144</v>
      </c>
      <c r="AB282" s="57">
        <v>627.4144</v>
      </c>
      <c r="AC282" s="57"/>
      <c r="AE282" s="56">
        <f t="shared" si="26"/>
        <v>2023</v>
      </c>
      <c r="AF282" s="56">
        <f t="shared" si="27"/>
        <v>9</v>
      </c>
      <c r="AG282" s="57" t="s">
        <v>950</v>
      </c>
      <c r="AH282" s="57">
        <v>117.21599999999999</v>
      </c>
      <c r="AI282" s="57">
        <v>117.21599999999999</v>
      </c>
      <c r="AJ282" s="57">
        <v>0</v>
      </c>
      <c r="AK282" s="57">
        <v>0</v>
      </c>
      <c r="AL282" s="57">
        <v>0</v>
      </c>
      <c r="AM282" s="57">
        <v>0</v>
      </c>
      <c r="AN282" s="57">
        <v>0</v>
      </c>
      <c r="AO282" s="57">
        <v>0</v>
      </c>
      <c r="AP282" s="57">
        <v>0</v>
      </c>
      <c r="AQ282" s="57">
        <v>0</v>
      </c>
      <c r="AR282" s="57">
        <v>0</v>
      </c>
      <c r="AS282" s="57">
        <v>0</v>
      </c>
      <c r="AT282" s="57">
        <v>0</v>
      </c>
      <c r="AU282" s="57">
        <v>0</v>
      </c>
      <c r="AV282" s="57">
        <v>0</v>
      </c>
    </row>
    <row r="283" spans="1:48">
      <c r="A283" s="56">
        <f t="shared" si="28"/>
        <v>2023</v>
      </c>
      <c r="B283" s="56">
        <f t="shared" si="29"/>
        <v>9</v>
      </c>
      <c r="C283" s="147" t="s">
        <v>951</v>
      </c>
      <c r="D283" s="146">
        <v>3.24</v>
      </c>
      <c r="E283" s="146">
        <v>2.42</v>
      </c>
      <c r="K283" s="56">
        <f t="shared" si="24"/>
        <v>2023</v>
      </c>
      <c r="L283" s="56">
        <f t="shared" si="25"/>
        <v>9</v>
      </c>
      <c r="M283" t="s">
        <v>951</v>
      </c>
      <c r="N283" s="57">
        <v>20091.3</v>
      </c>
      <c r="O283" s="57">
        <v>20091.5</v>
      </c>
      <c r="P283" s="57">
        <v>0</v>
      </c>
      <c r="Q283" s="57">
        <v>0</v>
      </c>
      <c r="R283" s="57">
        <v>0</v>
      </c>
      <c r="S283" s="57">
        <v>39103.800000000003</v>
      </c>
      <c r="T283" s="57">
        <v>1125.1859999999999</v>
      </c>
      <c r="U283" s="57">
        <v>0</v>
      </c>
      <c r="V283" s="57">
        <v>43478.23</v>
      </c>
      <c r="W283" s="57">
        <v>836.55250000000001</v>
      </c>
      <c r="X283" s="57">
        <v>836.55250000000001</v>
      </c>
      <c r="Y283" s="57">
        <v>836.55250000000001</v>
      </c>
      <c r="Z283" s="57">
        <v>836.55250000000001</v>
      </c>
      <c r="AA283" s="57">
        <v>836.55250000000001</v>
      </c>
      <c r="AB283" s="57">
        <v>836.55250000000001</v>
      </c>
      <c r="AC283" s="57"/>
      <c r="AE283" s="56">
        <f t="shared" si="26"/>
        <v>2023</v>
      </c>
      <c r="AF283" s="56">
        <f t="shared" si="27"/>
        <v>9</v>
      </c>
      <c r="AG283" s="57" t="s">
        <v>951</v>
      </c>
      <c r="AH283" s="57">
        <v>0</v>
      </c>
      <c r="AI283" s="57">
        <v>0</v>
      </c>
      <c r="AJ283" s="57">
        <v>0</v>
      </c>
      <c r="AK283" s="57">
        <v>0</v>
      </c>
      <c r="AL283" s="57">
        <v>0</v>
      </c>
      <c r="AM283" s="57">
        <v>0</v>
      </c>
      <c r="AN283" s="57">
        <v>0</v>
      </c>
      <c r="AO283" s="57">
        <v>0</v>
      </c>
      <c r="AP283" s="57">
        <v>0</v>
      </c>
      <c r="AQ283" s="57">
        <v>0</v>
      </c>
      <c r="AR283" s="57">
        <v>0</v>
      </c>
      <c r="AS283" s="57">
        <v>0</v>
      </c>
      <c r="AT283" s="57">
        <v>0</v>
      </c>
      <c r="AU283" s="57">
        <v>0</v>
      </c>
      <c r="AV283" s="57">
        <v>0</v>
      </c>
    </row>
    <row r="284" spans="1:48">
      <c r="A284" s="56">
        <f t="shared" si="28"/>
        <v>2023</v>
      </c>
      <c r="B284" s="56">
        <f t="shared" si="29"/>
        <v>9</v>
      </c>
      <c r="C284" s="147" t="s">
        <v>952</v>
      </c>
      <c r="D284" s="146">
        <v>3.05</v>
      </c>
      <c r="E284" s="146">
        <v>2.27</v>
      </c>
      <c r="K284" s="56">
        <f t="shared" si="24"/>
        <v>2023</v>
      </c>
      <c r="L284" s="56">
        <f t="shared" si="25"/>
        <v>9</v>
      </c>
      <c r="M284" t="s">
        <v>952</v>
      </c>
      <c r="N284" s="57">
        <v>17558.18</v>
      </c>
      <c r="O284" s="57">
        <v>17558.349999999999</v>
      </c>
      <c r="P284" s="57">
        <v>0</v>
      </c>
      <c r="Q284" s="57">
        <v>0</v>
      </c>
      <c r="R284" s="57">
        <v>0</v>
      </c>
      <c r="S284" s="57">
        <v>39103.800000000003</v>
      </c>
      <c r="T284" s="57">
        <v>914.21320000000003</v>
      </c>
      <c r="U284" s="57">
        <v>0</v>
      </c>
      <c r="V284" s="57">
        <v>43478.23</v>
      </c>
      <c r="W284" s="57">
        <v>766.83979999999997</v>
      </c>
      <c r="X284" s="57">
        <v>766.83979999999997</v>
      </c>
      <c r="Y284" s="57">
        <v>766.83979999999997</v>
      </c>
      <c r="Z284" s="57">
        <v>766.83979999999997</v>
      </c>
      <c r="AA284" s="57">
        <v>766.83979999999997</v>
      </c>
      <c r="AB284" s="57">
        <v>766.83979999999997</v>
      </c>
      <c r="AC284" s="57"/>
      <c r="AE284" s="56">
        <f t="shared" si="26"/>
        <v>2023</v>
      </c>
      <c r="AF284" s="56">
        <f t="shared" si="27"/>
        <v>9</v>
      </c>
      <c r="AG284" s="57" t="s">
        <v>952</v>
      </c>
      <c r="AH284" s="57">
        <v>0</v>
      </c>
      <c r="AI284" s="57">
        <v>0</v>
      </c>
      <c r="AJ284" s="57">
        <v>0</v>
      </c>
      <c r="AK284" s="57">
        <v>0</v>
      </c>
      <c r="AL284" s="57">
        <v>0</v>
      </c>
      <c r="AM284" s="57">
        <v>0</v>
      </c>
      <c r="AN284" s="57">
        <v>0</v>
      </c>
      <c r="AO284" s="57">
        <v>0</v>
      </c>
      <c r="AP284" s="57">
        <v>0</v>
      </c>
      <c r="AQ284" s="57">
        <v>0</v>
      </c>
      <c r="AR284" s="57">
        <v>0</v>
      </c>
      <c r="AS284" s="57">
        <v>0</v>
      </c>
      <c r="AT284" s="57">
        <v>0</v>
      </c>
      <c r="AU284" s="57">
        <v>0</v>
      </c>
      <c r="AV284" s="57">
        <v>0</v>
      </c>
    </row>
    <row r="285" spans="1:48">
      <c r="A285" s="56">
        <f t="shared" si="28"/>
        <v>2023</v>
      </c>
      <c r="B285" s="56">
        <f t="shared" si="29"/>
        <v>9</v>
      </c>
      <c r="C285" s="147" t="s">
        <v>953</v>
      </c>
      <c r="D285" s="146">
        <v>2.66</v>
      </c>
      <c r="E285" s="146">
        <v>1.98</v>
      </c>
      <c r="K285" s="56">
        <f t="shared" si="24"/>
        <v>2023</v>
      </c>
      <c r="L285" s="56">
        <f t="shared" si="25"/>
        <v>9</v>
      </c>
      <c r="M285" t="s">
        <v>953</v>
      </c>
      <c r="N285" s="57">
        <v>15833.24</v>
      </c>
      <c r="O285" s="57">
        <v>15833.39</v>
      </c>
      <c r="P285" s="57">
        <v>0</v>
      </c>
      <c r="Q285" s="57">
        <v>0</v>
      </c>
      <c r="R285" s="57">
        <v>0</v>
      </c>
      <c r="S285" s="57">
        <v>39103.800000000003</v>
      </c>
      <c r="T285" s="57">
        <v>1125.1859999999999</v>
      </c>
      <c r="U285" s="57">
        <v>0</v>
      </c>
      <c r="V285" s="57">
        <v>43478.23</v>
      </c>
      <c r="W285" s="57">
        <v>731.98339999999996</v>
      </c>
      <c r="X285" s="57">
        <v>731.98339999999996</v>
      </c>
      <c r="Y285" s="57">
        <v>731.98339999999996</v>
      </c>
      <c r="Z285" s="57">
        <v>731.98339999999996</v>
      </c>
      <c r="AA285" s="57">
        <v>731.98339999999996</v>
      </c>
      <c r="AB285" s="57">
        <v>731.98339999999996</v>
      </c>
      <c r="AC285" s="57"/>
      <c r="AE285" s="56">
        <f t="shared" si="26"/>
        <v>2023</v>
      </c>
      <c r="AF285" s="56">
        <f t="shared" si="27"/>
        <v>9</v>
      </c>
      <c r="AG285" s="57" t="s">
        <v>953</v>
      </c>
      <c r="AH285" s="57">
        <v>120.944</v>
      </c>
      <c r="AI285" s="57">
        <v>120.944</v>
      </c>
      <c r="AJ285" s="57">
        <v>0</v>
      </c>
      <c r="AK285" s="57">
        <v>0</v>
      </c>
      <c r="AL285" s="57">
        <v>0</v>
      </c>
      <c r="AM285" s="57">
        <v>0</v>
      </c>
      <c r="AN285" s="57">
        <v>0</v>
      </c>
      <c r="AO285" s="57">
        <v>0</v>
      </c>
      <c r="AP285" s="57">
        <v>0</v>
      </c>
      <c r="AQ285" s="57">
        <v>0</v>
      </c>
      <c r="AR285" s="57">
        <v>0</v>
      </c>
      <c r="AS285" s="57">
        <v>0</v>
      </c>
      <c r="AT285" s="57">
        <v>0</v>
      </c>
      <c r="AU285" s="57">
        <v>0</v>
      </c>
      <c r="AV285" s="57">
        <v>0</v>
      </c>
    </row>
    <row r="286" spans="1:48">
      <c r="A286" s="56">
        <f t="shared" si="28"/>
        <v>2023</v>
      </c>
      <c r="B286" s="56">
        <f t="shared" si="29"/>
        <v>9</v>
      </c>
      <c r="C286" s="147" t="s">
        <v>954</v>
      </c>
      <c r="D286" s="146">
        <v>2.74</v>
      </c>
      <c r="E286" s="146">
        <v>2.04</v>
      </c>
      <c r="K286" s="56">
        <f t="shared" si="24"/>
        <v>2023</v>
      </c>
      <c r="L286" s="56">
        <f t="shared" si="25"/>
        <v>9</v>
      </c>
      <c r="M286" t="s">
        <v>954</v>
      </c>
      <c r="N286" s="57">
        <v>20091.3</v>
      </c>
      <c r="O286" s="57">
        <v>20091.5</v>
      </c>
      <c r="P286" s="57">
        <v>0</v>
      </c>
      <c r="Q286" s="57">
        <v>0</v>
      </c>
      <c r="R286" s="57">
        <v>0</v>
      </c>
      <c r="S286" s="57">
        <v>39103.800000000003</v>
      </c>
      <c r="T286" s="57">
        <v>1406.482</v>
      </c>
      <c r="U286" s="57">
        <v>0</v>
      </c>
      <c r="V286" s="57">
        <v>43478.23</v>
      </c>
      <c r="W286" s="57">
        <v>836.55250000000001</v>
      </c>
      <c r="X286" s="57">
        <v>836.55250000000001</v>
      </c>
      <c r="Y286" s="57">
        <v>836.55250000000001</v>
      </c>
      <c r="Z286" s="57">
        <v>836.55250000000001</v>
      </c>
      <c r="AA286" s="57">
        <v>836.55250000000001</v>
      </c>
      <c r="AB286" s="57">
        <v>836.55250000000001</v>
      </c>
      <c r="AC286" s="57"/>
      <c r="AE286" s="56">
        <f t="shared" si="26"/>
        <v>2023</v>
      </c>
      <c r="AF286" s="56">
        <f t="shared" si="27"/>
        <v>9</v>
      </c>
      <c r="AG286" s="57" t="s">
        <v>954</v>
      </c>
      <c r="AH286" s="57">
        <v>0</v>
      </c>
      <c r="AI286" s="57">
        <v>0</v>
      </c>
      <c r="AJ286" s="57">
        <v>0</v>
      </c>
      <c r="AK286" s="57">
        <v>0</v>
      </c>
      <c r="AL286" s="57">
        <v>0</v>
      </c>
      <c r="AM286" s="57">
        <v>0</v>
      </c>
      <c r="AN286" s="57">
        <v>0</v>
      </c>
      <c r="AO286" s="57">
        <v>0</v>
      </c>
      <c r="AP286" s="57">
        <v>0</v>
      </c>
      <c r="AQ286" s="57">
        <v>0</v>
      </c>
      <c r="AR286" s="57">
        <v>0</v>
      </c>
      <c r="AS286" s="57">
        <v>0</v>
      </c>
      <c r="AT286" s="57">
        <v>0</v>
      </c>
      <c r="AU286" s="57">
        <v>0</v>
      </c>
      <c r="AV286" s="57">
        <v>0</v>
      </c>
    </row>
    <row r="287" spans="1:48">
      <c r="A287" s="56">
        <f t="shared" si="28"/>
        <v>2023</v>
      </c>
      <c r="B287" s="56">
        <f t="shared" si="29"/>
        <v>9</v>
      </c>
      <c r="C287" s="147" t="s">
        <v>955</v>
      </c>
      <c r="D287" s="146">
        <v>2.84</v>
      </c>
      <c r="E287" s="146">
        <v>2.12</v>
      </c>
      <c r="K287" s="56">
        <f t="shared" si="24"/>
        <v>2023</v>
      </c>
      <c r="L287" s="56">
        <f t="shared" si="25"/>
        <v>9</v>
      </c>
      <c r="M287" t="s">
        <v>955</v>
      </c>
      <c r="N287" s="57">
        <v>20091.3</v>
      </c>
      <c r="O287" s="57">
        <v>20091.5</v>
      </c>
      <c r="P287" s="57">
        <v>0</v>
      </c>
      <c r="Q287" s="57">
        <v>0</v>
      </c>
      <c r="R287" s="57">
        <v>0</v>
      </c>
      <c r="S287" s="57">
        <v>39103.800000000003</v>
      </c>
      <c r="T287" s="57">
        <v>1054.8620000000001</v>
      </c>
      <c r="U287" s="57">
        <v>0</v>
      </c>
      <c r="V287" s="57">
        <v>43478.23</v>
      </c>
      <c r="W287" s="57">
        <v>697.12710000000004</v>
      </c>
      <c r="X287" s="57">
        <v>697.12710000000004</v>
      </c>
      <c r="Y287" s="57">
        <v>697.12710000000004</v>
      </c>
      <c r="Z287" s="57">
        <v>697.12710000000004</v>
      </c>
      <c r="AA287" s="57">
        <v>697.12710000000004</v>
      </c>
      <c r="AB287" s="57">
        <v>697.12710000000004</v>
      </c>
      <c r="AC287" s="57"/>
      <c r="AE287" s="56">
        <f t="shared" si="26"/>
        <v>2023</v>
      </c>
      <c r="AF287" s="56">
        <f t="shared" si="27"/>
        <v>9</v>
      </c>
      <c r="AG287" s="57" t="s">
        <v>955</v>
      </c>
      <c r="AH287" s="57">
        <v>0</v>
      </c>
      <c r="AI287" s="57">
        <v>0</v>
      </c>
      <c r="AJ287" s="57">
        <v>0</v>
      </c>
      <c r="AK287" s="57">
        <v>0</v>
      </c>
      <c r="AL287" s="57">
        <v>0</v>
      </c>
      <c r="AM287" s="57">
        <v>0</v>
      </c>
      <c r="AN287" s="57">
        <v>0</v>
      </c>
      <c r="AO287" s="57">
        <v>0</v>
      </c>
      <c r="AP287" s="57">
        <v>0</v>
      </c>
      <c r="AQ287" s="57">
        <v>0</v>
      </c>
      <c r="AR287" s="57">
        <v>0</v>
      </c>
      <c r="AS287" s="57">
        <v>0</v>
      </c>
      <c r="AT287" s="57">
        <v>0</v>
      </c>
      <c r="AU287" s="57">
        <v>0</v>
      </c>
      <c r="AV287" s="57">
        <v>0</v>
      </c>
    </row>
    <row r="288" spans="1:48">
      <c r="A288" s="56">
        <f t="shared" si="28"/>
        <v>2023</v>
      </c>
      <c r="B288" s="56">
        <f t="shared" si="29"/>
        <v>9</v>
      </c>
      <c r="C288" s="147" t="s">
        <v>956</v>
      </c>
      <c r="D288" s="146">
        <v>2.84</v>
      </c>
      <c r="E288" s="146">
        <v>2.12</v>
      </c>
      <c r="K288" s="56">
        <f t="shared" si="24"/>
        <v>2023</v>
      </c>
      <c r="L288" s="56">
        <f t="shared" si="25"/>
        <v>9</v>
      </c>
      <c r="M288" t="s">
        <v>956</v>
      </c>
      <c r="N288" s="57">
        <v>18801.919999999998</v>
      </c>
      <c r="O288" s="57">
        <v>18802.11</v>
      </c>
      <c r="P288" s="57">
        <v>0</v>
      </c>
      <c r="Q288" s="57">
        <v>0</v>
      </c>
      <c r="R288" s="57">
        <v>0</v>
      </c>
      <c r="S288" s="57">
        <v>39103.800000000003</v>
      </c>
      <c r="T288" s="57">
        <v>0</v>
      </c>
      <c r="U288" s="57">
        <v>0</v>
      </c>
      <c r="V288" s="57">
        <v>43478.23</v>
      </c>
      <c r="W288" s="57">
        <v>697.12699999999995</v>
      </c>
      <c r="X288" s="57">
        <v>697.12699999999995</v>
      </c>
      <c r="Y288" s="57">
        <v>697.12699999999995</v>
      </c>
      <c r="Z288" s="57">
        <v>836.55240000000003</v>
      </c>
      <c r="AA288" s="57">
        <v>697.12699999999995</v>
      </c>
      <c r="AB288" s="57">
        <v>836.55240000000003</v>
      </c>
      <c r="AC288" s="57"/>
      <c r="AE288" s="56">
        <f t="shared" si="26"/>
        <v>2023</v>
      </c>
      <c r="AF288" s="56">
        <f t="shared" si="27"/>
        <v>9</v>
      </c>
      <c r="AG288" s="57" t="s">
        <v>956</v>
      </c>
      <c r="AH288" s="57">
        <v>0</v>
      </c>
      <c r="AI288" s="57">
        <v>0</v>
      </c>
      <c r="AJ288" s="57">
        <v>0</v>
      </c>
      <c r="AK288" s="57">
        <v>0</v>
      </c>
      <c r="AL288" s="57">
        <v>0</v>
      </c>
      <c r="AM288" s="57">
        <v>0</v>
      </c>
      <c r="AN288" s="57">
        <v>0</v>
      </c>
      <c r="AO288" s="57">
        <v>0</v>
      </c>
      <c r="AP288" s="57">
        <v>0</v>
      </c>
      <c r="AQ288" s="57">
        <v>0</v>
      </c>
      <c r="AR288" s="57">
        <v>0</v>
      </c>
      <c r="AS288" s="57">
        <v>0</v>
      </c>
      <c r="AT288" s="57">
        <v>0</v>
      </c>
      <c r="AU288" s="57">
        <v>0</v>
      </c>
      <c r="AV288" s="57">
        <v>0</v>
      </c>
    </row>
    <row r="289" spans="1:48">
      <c r="A289" s="56">
        <f t="shared" si="28"/>
        <v>2023</v>
      </c>
      <c r="B289" s="56">
        <f t="shared" si="29"/>
        <v>9</v>
      </c>
      <c r="C289" s="147" t="s">
        <v>957</v>
      </c>
      <c r="D289" s="146">
        <v>2.84</v>
      </c>
      <c r="E289" s="146">
        <v>2.12</v>
      </c>
      <c r="K289" s="56">
        <f t="shared" si="24"/>
        <v>2023</v>
      </c>
      <c r="L289" s="56">
        <f t="shared" si="25"/>
        <v>9</v>
      </c>
      <c r="M289" t="s">
        <v>957</v>
      </c>
      <c r="N289" s="57">
        <v>19675.54</v>
      </c>
      <c r="O289" s="57">
        <v>19675.740000000002</v>
      </c>
      <c r="P289" s="57">
        <v>0</v>
      </c>
      <c r="Q289" s="57">
        <v>0</v>
      </c>
      <c r="R289" s="57">
        <v>0</v>
      </c>
      <c r="S289" s="57">
        <v>39103.800000000003</v>
      </c>
      <c r="T289" s="57">
        <v>1336.1579999999999</v>
      </c>
      <c r="U289" s="57">
        <v>0</v>
      </c>
      <c r="V289" s="57">
        <v>43478.23</v>
      </c>
      <c r="W289" s="57">
        <v>836.55250000000001</v>
      </c>
      <c r="X289" s="57">
        <v>836.55250000000001</v>
      </c>
      <c r="Y289" s="57">
        <v>836.55250000000001</v>
      </c>
      <c r="Z289" s="57">
        <v>836.55250000000001</v>
      </c>
      <c r="AA289" s="57">
        <v>836.55250000000001</v>
      </c>
      <c r="AB289" s="57">
        <v>836.55250000000001</v>
      </c>
      <c r="AC289" s="57"/>
      <c r="AE289" s="56">
        <f t="shared" si="26"/>
        <v>2023</v>
      </c>
      <c r="AF289" s="56">
        <f t="shared" si="27"/>
        <v>9</v>
      </c>
      <c r="AG289" s="57" t="s">
        <v>957</v>
      </c>
      <c r="AH289" s="57">
        <v>0</v>
      </c>
      <c r="AI289" s="57">
        <v>0</v>
      </c>
      <c r="AJ289" s="57">
        <v>0</v>
      </c>
      <c r="AK289" s="57">
        <v>0</v>
      </c>
      <c r="AL289" s="57">
        <v>0</v>
      </c>
      <c r="AM289" s="57">
        <v>0</v>
      </c>
      <c r="AN289" s="57">
        <v>0</v>
      </c>
      <c r="AO289" s="57">
        <v>0</v>
      </c>
      <c r="AP289" s="57">
        <v>0</v>
      </c>
      <c r="AQ289" s="57">
        <v>0</v>
      </c>
      <c r="AR289" s="57">
        <v>0</v>
      </c>
      <c r="AS289" s="57">
        <v>0</v>
      </c>
      <c r="AT289" s="57">
        <v>0</v>
      </c>
      <c r="AU289" s="57">
        <v>0</v>
      </c>
      <c r="AV289" s="57">
        <v>0</v>
      </c>
    </row>
    <row r="290" spans="1:48">
      <c r="A290" s="56">
        <f t="shared" si="28"/>
        <v>2023</v>
      </c>
      <c r="B290" s="56">
        <f t="shared" si="29"/>
        <v>9</v>
      </c>
      <c r="C290" s="147" t="s">
        <v>958</v>
      </c>
      <c r="D290" s="146">
        <v>3.01</v>
      </c>
      <c r="E290" s="146">
        <v>2.25</v>
      </c>
      <c r="K290" s="56">
        <f t="shared" si="24"/>
        <v>2023</v>
      </c>
      <c r="L290" s="56">
        <f t="shared" si="25"/>
        <v>9</v>
      </c>
      <c r="M290" t="s">
        <v>958</v>
      </c>
      <c r="N290" s="57">
        <v>19675.54</v>
      </c>
      <c r="O290" s="57">
        <v>19675.740000000002</v>
      </c>
      <c r="P290" s="57">
        <v>0</v>
      </c>
      <c r="Q290" s="57">
        <v>0</v>
      </c>
      <c r="R290" s="57">
        <v>0</v>
      </c>
      <c r="S290" s="57">
        <v>39103.800000000003</v>
      </c>
      <c r="T290" s="57">
        <v>1054.8620000000001</v>
      </c>
      <c r="U290" s="57">
        <v>0</v>
      </c>
      <c r="V290" s="57">
        <v>43478.23</v>
      </c>
      <c r="W290" s="57">
        <v>836.55250000000001</v>
      </c>
      <c r="X290" s="57">
        <v>836.55250000000001</v>
      </c>
      <c r="Y290" s="57">
        <v>836.55250000000001</v>
      </c>
      <c r="Z290" s="57">
        <v>836.55250000000001</v>
      </c>
      <c r="AA290" s="57">
        <v>836.55250000000001</v>
      </c>
      <c r="AB290" s="57">
        <v>836.55250000000001</v>
      </c>
      <c r="AC290" s="57"/>
      <c r="AE290" s="56">
        <f t="shared" si="26"/>
        <v>2023</v>
      </c>
      <c r="AF290" s="56">
        <f t="shared" si="27"/>
        <v>9</v>
      </c>
      <c r="AG290" s="57" t="s">
        <v>958</v>
      </c>
      <c r="AH290" s="57">
        <v>0</v>
      </c>
      <c r="AI290" s="57">
        <v>0</v>
      </c>
      <c r="AJ290" s="57">
        <v>0</v>
      </c>
      <c r="AK290" s="57">
        <v>0</v>
      </c>
      <c r="AL290" s="57">
        <v>0</v>
      </c>
      <c r="AM290" s="57">
        <v>0</v>
      </c>
      <c r="AN290" s="57">
        <v>0</v>
      </c>
      <c r="AO290" s="57">
        <v>0</v>
      </c>
      <c r="AP290" s="57">
        <v>0</v>
      </c>
      <c r="AQ290" s="57">
        <v>0</v>
      </c>
      <c r="AR290" s="57">
        <v>0</v>
      </c>
      <c r="AS290" s="57">
        <v>0</v>
      </c>
      <c r="AT290" s="57">
        <v>0</v>
      </c>
      <c r="AU290" s="57">
        <v>0</v>
      </c>
      <c r="AV290" s="57">
        <v>0</v>
      </c>
    </row>
    <row r="291" spans="1:48">
      <c r="A291" s="56">
        <f t="shared" si="28"/>
        <v>2023</v>
      </c>
      <c r="B291" s="56">
        <f t="shared" si="29"/>
        <v>9</v>
      </c>
      <c r="C291" s="147" t="s">
        <v>959</v>
      </c>
      <c r="D291" s="146">
        <v>3.05</v>
      </c>
      <c r="E291" s="146">
        <v>2.2799999999999998</v>
      </c>
      <c r="K291" s="56">
        <f t="shared" si="24"/>
        <v>2023</v>
      </c>
      <c r="L291" s="56">
        <f t="shared" si="25"/>
        <v>9</v>
      </c>
      <c r="M291" t="s">
        <v>959</v>
      </c>
      <c r="N291" s="57">
        <v>19051.91</v>
      </c>
      <c r="O291" s="57">
        <v>16518.95</v>
      </c>
      <c r="P291" s="57">
        <v>0</v>
      </c>
      <c r="Q291" s="57">
        <v>0</v>
      </c>
      <c r="R291" s="57">
        <v>0</v>
      </c>
      <c r="S291" s="57">
        <v>39103.800000000003</v>
      </c>
      <c r="T291" s="57">
        <v>773.5652</v>
      </c>
      <c r="U291" s="57">
        <v>0</v>
      </c>
      <c r="V291" s="57">
        <v>43478.23</v>
      </c>
      <c r="W291" s="57">
        <v>697.12710000000004</v>
      </c>
      <c r="X291" s="57">
        <v>697.12710000000004</v>
      </c>
      <c r="Y291" s="57">
        <v>697.12710000000004</v>
      </c>
      <c r="Z291" s="57">
        <v>697.12710000000004</v>
      </c>
      <c r="AA291" s="57">
        <v>697.12710000000004</v>
      </c>
      <c r="AB291" s="57">
        <v>697.12710000000004</v>
      </c>
      <c r="AC291" s="57"/>
      <c r="AE291" s="56">
        <f t="shared" si="26"/>
        <v>2023</v>
      </c>
      <c r="AF291" s="56">
        <f t="shared" si="27"/>
        <v>9</v>
      </c>
      <c r="AG291" s="57" t="s">
        <v>959</v>
      </c>
      <c r="AH291" s="57">
        <v>0</v>
      </c>
      <c r="AI291" s="57">
        <v>0</v>
      </c>
      <c r="AJ291" s="57">
        <v>0</v>
      </c>
      <c r="AK291" s="57">
        <v>0</v>
      </c>
      <c r="AL291" s="57">
        <v>0</v>
      </c>
      <c r="AM291" s="57">
        <v>0</v>
      </c>
      <c r="AN291" s="57">
        <v>0</v>
      </c>
      <c r="AO291" s="57">
        <v>0</v>
      </c>
      <c r="AP291" s="57">
        <v>0</v>
      </c>
      <c r="AQ291" s="57">
        <v>0</v>
      </c>
      <c r="AR291" s="57">
        <v>0</v>
      </c>
      <c r="AS291" s="57">
        <v>0</v>
      </c>
      <c r="AT291" s="57">
        <v>0</v>
      </c>
      <c r="AU291" s="57">
        <v>0</v>
      </c>
      <c r="AV291" s="57">
        <v>0</v>
      </c>
    </row>
    <row r="292" spans="1:48">
      <c r="A292" s="56">
        <f t="shared" si="28"/>
        <v>2023</v>
      </c>
      <c r="B292" s="56">
        <f t="shared" si="29"/>
        <v>9</v>
      </c>
      <c r="C292" s="147" t="s">
        <v>960</v>
      </c>
      <c r="D292" s="146">
        <v>2.88</v>
      </c>
      <c r="E292" s="146">
        <v>2.15</v>
      </c>
      <c r="K292" s="56">
        <f t="shared" si="24"/>
        <v>2023</v>
      </c>
      <c r="L292" s="56">
        <f t="shared" si="25"/>
        <v>9</v>
      </c>
      <c r="M292" t="s">
        <v>960</v>
      </c>
      <c r="N292" s="57">
        <v>20091.3</v>
      </c>
      <c r="O292" s="57">
        <v>15833.39</v>
      </c>
      <c r="P292" s="57">
        <v>0</v>
      </c>
      <c r="Q292" s="57">
        <v>0</v>
      </c>
      <c r="R292" s="57">
        <v>0</v>
      </c>
      <c r="S292" s="57">
        <v>39103.800000000003</v>
      </c>
      <c r="T292" s="57">
        <v>1336.1579999999999</v>
      </c>
      <c r="U292" s="57">
        <v>0</v>
      </c>
      <c r="V292" s="57">
        <v>43478.23</v>
      </c>
      <c r="W292" s="57">
        <v>836.55250000000001</v>
      </c>
      <c r="X292" s="57">
        <v>836.55250000000001</v>
      </c>
      <c r="Y292" s="57">
        <v>836.55250000000001</v>
      </c>
      <c r="Z292" s="57">
        <v>836.55250000000001</v>
      </c>
      <c r="AA292" s="57">
        <v>836.55250000000001</v>
      </c>
      <c r="AB292" s="57">
        <v>836.55250000000001</v>
      </c>
      <c r="AC292" s="57"/>
      <c r="AE292" s="56">
        <f t="shared" si="26"/>
        <v>2023</v>
      </c>
      <c r="AF292" s="56">
        <f t="shared" si="27"/>
        <v>9</v>
      </c>
      <c r="AG292" s="57" t="s">
        <v>960</v>
      </c>
      <c r="AH292" s="57">
        <v>0</v>
      </c>
      <c r="AI292" s="57">
        <v>120.944</v>
      </c>
      <c r="AJ292" s="57">
        <v>0</v>
      </c>
      <c r="AK292" s="57">
        <v>0</v>
      </c>
      <c r="AL292" s="57">
        <v>0</v>
      </c>
      <c r="AM292" s="57">
        <v>0</v>
      </c>
      <c r="AN292" s="57">
        <v>0</v>
      </c>
      <c r="AO292" s="57">
        <v>0</v>
      </c>
      <c r="AP292" s="57">
        <v>0</v>
      </c>
      <c r="AQ292" s="57">
        <v>0</v>
      </c>
      <c r="AR292" s="57">
        <v>0</v>
      </c>
      <c r="AS292" s="57">
        <v>0</v>
      </c>
      <c r="AT292" s="57">
        <v>0</v>
      </c>
      <c r="AU292" s="57">
        <v>0</v>
      </c>
      <c r="AV292" s="57">
        <v>0</v>
      </c>
    </row>
    <row r="293" spans="1:48">
      <c r="A293" s="56">
        <f t="shared" si="28"/>
        <v>2023</v>
      </c>
      <c r="B293" s="56">
        <f t="shared" si="29"/>
        <v>9</v>
      </c>
      <c r="C293" s="147" t="s">
        <v>961</v>
      </c>
      <c r="D293" s="146">
        <v>2.86</v>
      </c>
      <c r="E293" s="146">
        <v>2.14</v>
      </c>
      <c r="K293" s="56">
        <f t="shared" si="24"/>
        <v>2023</v>
      </c>
      <c r="L293" s="56">
        <f t="shared" si="25"/>
        <v>9</v>
      </c>
      <c r="M293" t="s">
        <v>961</v>
      </c>
      <c r="N293" s="57">
        <v>7124.2439999999997</v>
      </c>
      <c r="O293" s="57">
        <v>7124.3140000000003</v>
      </c>
      <c r="P293" s="57">
        <v>0</v>
      </c>
      <c r="Q293" s="57">
        <v>0</v>
      </c>
      <c r="R293" s="57">
        <v>0</v>
      </c>
      <c r="S293" s="57">
        <v>39103.800000000003</v>
      </c>
      <c r="T293" s="57">
        <v>0</v>
      </c>
      <c r="U293" s="57">
        <v>0</v>
      </c>
      <c r="V293" s="57">
        <v>41460.86</v>
      </c>
      <c r="W293" s="57">
        <v>487.98860000000002</v>
      </c>
      <c r="X293" s="57">
        <v>487.98860000000002</v>
      </c>
      <c r="Y293" s="57">
        <v>487.98860000000002</v>
      </c>
      <c r="Z293" s="57">
        <v>487.98860000000002</v>
      </c>
      <c r="AA293" s="57">
        <v>487.98860000000002</v>
      </c>
      <c r="AB293" s="57">
        <v>487.98860000000002</v>
      </c>
      <c r="AC293" s="57"/>
      <c r="AE293" s="56">
        <f t="shared" si="26"/>
        <v>2023</v>
      </c>
      <c r="AF293" s="56">
        <f t="shared" si="27"/>
        <v>9</v>
      </c>
      <c r="AG293" s="57" t="s">
        <v>961</v>
      </c>
      <c r="AH293" s="57">
        <v>0</v>
      </c>
      <c r="AI293" s="57">
        <v>0</v>
      </c>
      <c r="AJ293" s="57">
        <v>0</v>
      </c>
      <c r="AK293" s="57">
        <v>0</v>
      </c>
      <c r="AL293" s="57">
        <v>0</v>
      </c>
      <c r="AM293" s="57">
        <v>0</v>
      </c>
      <c r="AN293" s="57">
        <v>0</v>
      </c>
      <c r="AO293" s="57">
        <v>0</v>
      </c>
      <c r="AP293" s="57">
        <v>0</v>
      </c>
      <c r="AQ293" s="57">
        <v>0</v>
      </c>
      <c r="AR293" s="57">
        <v>0</v>
      </c>
      <c r="AS293" s="57">
        <v>0</v>
      </c>
      <c r="AT293" s="57">
        <v>0</v>
      </c>
      <c r="AU293" s="57">
        <v>0</v>
      </c>
      <c r="AV293" s="57">
        <v>0</v>
      </c>
    </row>
    <row r="294" spans="1:48">
      <c r="A294" s="56">
        <f t="shared" si="28"/>
        <v>2023</v>
      </c>
      <c r="B294" s="56">
        <f t="shared" si="29"/>
        <v>9</v>
      </c>
      <c r="C294" s="147" t="s">
        <v>962</v>
      </c>
      <c r="D294" s="146">
        <v>2.88</v>
      </c>
      <c r="E294" s="146">
        <v>2.14</v>
      </c>
      <c r="K294" s="56">
        <f t="shared" si="24"/>
        <v>2023</v>
      </c>
      <c r="L294" s="56">
        <f t="shared" si="25"/>
        <v>9</v>
      </c>
      <c r="M294" t="s">
        <v>962</v>
      </c>
      <c r="N294" s="57">
        <v>0</v>
      </c>
      <c r="O294" s="57">
        <v>0</v>
      </c>
      <c r="P294" s="57">
        <v>0</v>
      </c>
      <c r="Q294" s="57">
        <v>0</v>
      </c>
      <c r="R294" s="57">
        <v>0</v>
      </c>
      <c r="S294" s="57">
        <v>36254.15</v>
      </c>
      <c r="T294" s="57">
        <v>0</v>
      </c>
      <c r="U294" s="57">
        <v>0</v>
      </c>
      <c r="V294" s="57">
        <v>32398.69</v>
      </c>
      <c r="W294" s="57">
        <v>139.42529999999999</v>
      </c>
      <c r="X294" s="57">
        <v>139.42529999999999</v>
      </c>
      <c r="Y294" s="57">
        <v>139.42529999999999</v>
      </c>
      <c r="Z294" s="57">
        <v>139.42529999999999</v>
      </c>
      <c r="AA294" s="57">
        <v>139.42529999999999</v>
      </c>
      <c r="AB294" s="57">
        <v>139.42529999999999</v>
      </c>
      <c r="AC294" s="57"/>
      <c r="AE294" s="56">
        <f t="shared" si="26"/>
        <v>2023</v>
      </c>
      <c r="AF294" s="56">
        <f t="shared" si="27"/>
        <v>9</v>
      </c>
      <c r="AG294" s="57" t="s">
        <v>962</v>
      </c>
      <c r="AH294" s="57">
        <v>0</v>
      </c>
      <c r="AI294" s="57">
        <v>0</v>
      </c>
      <c r="AJ294" s="57">
        <v>0</v>
      </c>
      <c r="AK294" s="57">
        <v>0</v>
      </c>
      <c r="AL294" s="57">
        <v>0</v>
      </c>
      <c r="AM294" s="57">
        <v>0</v>
      </c>
      <c r="AN294" s="57">
        <v>0</v>
      </c>
      <c r="AO294" s="57">
        <v>0</v>
      </c>
      <c r="AP294" s="57">
        <v>0</v>
      </c>
      <c r="AQ294" s="57">
        <v>0</v>
      </c>
      <c r="AR294" s="57">
        <v>0</v>
      </c>
      <c r="AS294" s="57">
        <v>0</v>
      </c>
      <c r="AT294" s="57">
        <v>0</v>
      </c>
      <c r="AU294" s="57">
        <v>0</v>
      </c>
      <c r="AV294" s="57">
        <v>0</v>
      </c>
    </row>
    <row r="295" spans="1:48">
      <c r="A295" s="56">
        <f t="shared" si="28"/>
        <v>2023</v>
      </c>
      <c r="B295" s="56">
        <f t="shared" si="29"/>
        <v>10</v>
      </c>
      <c r="C295" s="147" t="s">
        <v>963</v>
      </c>
      <c r="D295" s="146">
        <v>5.71</v>
      </c>
      <c r="E295" s="146">
        <v>4.5199999999999996</v>
      </c>
      <c r="K295" s="56">
        <f t="shared" si="24"/>
        <v>2023</v>
      </c>
      <c r="L295" s="56">
        <f t="shared" si="25"/>
        <v>10</v>
      </c>
      <c r="M295" t="s">
        <v>963</v>
      </c>
      <c r="N295" s="57">
        <v>0</v>
      </c>
      <c r="O295" s="57">
        <v>0</v>
      </c>
      <c r="P295" s="57">
        <v>0</v>
      </c>
      <c r="Q295" s="57">
        <v>0</v>
      </c>
      <c r="R295" s="57">
        <v>0</v>
      </c>
      <c r="S295" s="57">
        <v>1170.402</v>
      </c>
      <c r="T295" s="57">
        <v>0</v>
      </c>
      <c r="U295" s="57">
        <v>0</v>
      </c>
      <c r="V295" s="57">
        <v>1152.7349999999999</v>
      </c>
      <c r="W295" s="57">
        <v>0</v>
      </c>
      <c r="X295" s="57">
        <v>0</v>
      </c>
      <c r="Y295" s="57">
        <v>0</v>
      </c>
      <c r="Z295" s="57">
        <v>0</v>
      </c>
      <c r="AA295" s="57">
        <v>0</v>
      </c>
      <c r="AB295" s="57">
        <v>0</v>
      </c>
      <c r="AC295" s="57"/>
      <c r="AE295" s="56">
        <f t="shared" si="26"/>
        <v>2023</v>
      </c>
      <c r="AF295" s="56">
        <f t="shared" si="27"/>
        <v>10</v>
      </c>
      <c r="AG295" s="57" t="s">
        <v>963</v>
      </c>
      <c r="AH295" s="57">
        <v>0</v>
      </c>
      <c r="AI295" s="57">
        <v>0</v>
      </c>
      <c r="AJ295" s="57">
        <v>0</v>
      </c>
      <c r="AK295" s="57">
        <v>0</v>
      </c>
      <c r="AL295" s="57">
        <v>0</v>
      </c>
      <c r="AM295" s="57">
        <v>1525.2</v>
      </c>
      <c r="AN295" s="57">
        <v>0</v>
      </c>
      <c r="AO295" s="57">
        <v>0</v>
      </c>
      <c r="AP295" s="57">
        <v>1802.8979999999999</v>
      </c>
      <c r="AQ295" s="57">
        <v>0</v>
      </c>
      <c r="AR295" s="57">
        <v>0</v>
      </c>
      <c r="AS295" s="57">
        <v>0</v>
      </c>
      <c r="AT295" s="57">
        <v>0</v>
      </c>
      <c r="AU295" s="57">
        <v>0</v>
      </c>
      <c r="AV295" s="57">
        <v>0</v>
      </c>
    </row>
    <row r="296" spans="1:48">
      <c r="A296" s="56">
        <f t="shared" si="28"/>
        <v>2023</v>
      </c>
      <c r="B296" s="56">
        <f t="shared" si="29"/>
        <v>10</v>
      </c>
      <c r="C296" s="147" t="s">
        <v>964</v>
      </c>
      <c r="D296" s="146">
        <v>5.71</v>
      </c>
      <c r="E296" s="146">
        <v>4.5199999999999996</v>
      </c>
      <c r="K296" s="56">
        <f t="shared" si="24"/>
        <v>2023</v>
      </c>
      <c r="L296" s="56">
        <f t="shared" si="25"/>
        <v>10</v>
      </c>
      <c r="M296" t="s">
        <v>964</v>
      </c>
      <c r="N296" s="57">
        <v>0</v>
      </c>
      <c r="O296" s="57">
        <v>0</v>
      </c>
      <c r="P296" s="57">
        <v>0</v>
      </c>
      <c r="Q296" s="57">
        <v>0</v>
      </c>
      <c r="R296" s="57">
        <v>0</v>
      </c>
      <c r="S296" s="57">
        <v>22067.73</v>
      </c>
      <c r="T296" s="57">
        <v>0</v>
      </c>
      <c r="U296" s="57">
        <v>0</v>
      </c>
      <c r="V296" s="57">
        <v>28589.63</v>
      </c>
      <c r="W296" s="57">
        <v>136.44159999999999</v>
      </c>
      <c r="X296" s="57">
        <v>136.44159999999999</v>
      </c>
      <c r="Y296" s="57">
        <v>130.51599999999999</v>
      </c>
      <c r="Z296" s="57">
        <v>133.3185</v>
      </c>
      <c r="AA296" s="57">
        <v>0</v>
      </c>
      <c r="AB296" s="57">
        <v>132.76079999999999</v>
      </c>
      <c r="AC296" s="57"/>
      <c r="AE296" s="56">
        <f t="shared" si="26"/>
        <v>2023</v>
      </c>
      <c r="AF296" s="56">
        <f t="shared" si="27"/>
        <v>10</v>
      </c>
      <c r="AG296" s="57" t="s">
        <v>964</v>
      </c>
      <c r="AH296" s="57">
        <v>0</v>
      </c>
      <c r="AI296" s="57">
        <v>0</v>
      </c>
      <c r="AJ296" s="57">
        <v>0</v>
      </c>
      <c r="AK296" s="57">
        <v>0</v>
      </c>
      <c r="AL296" s="57">
        <v>0</v>
      </c>
      <c r="AM296" s="57">
        <v>0</v>
      </c>
      <c r="AN296" s="57">
        <v>0</v>
      </c>
      <c r="AO296" s="57">
        <v>0</v>
      </c>
      <c r="AP296" s="57">
        <v>0</v>
      </c>
      <c r="AQ296" s="57">
        <v>0</v>
      </c>
      <c r="AR296" s="57">
        <v>0</v>
      </c>
      <c r="AS296" s="57">
        <v>0</v>
      </c>
      <c r="AT296" s="57">
        <v>0</v>
      </c>
      <c r="AU296" s="57">
        <v>0</v>
      </c>
      <c r="AV296" s="57">
        <v>0</v>
      </c>
    </row>
    <row r="297" spans="1:48">
      <c r="A297" s="56">
        <f t="shared" si="28"/>
        <v>2023</v>
      </c>
      <c r="B297" s="56">
        <f t="shared" si="29"/>
        <v>10</v>
      </c>
      <c r="C297" s="147" t="s">
        <v>965</v>
      </c>
      <c r="D297" s="146">
        <v>6.32</v>
      </c>
      <c r="E297" s="146">
        <v>5</v>
      </c>
      <c r="K297" s="56">
        <f t="shared" si="24"/>
        <v>2023</v>
      </c>
      <c r="L297" s="56">
        <f t="shared" si="25"/>
        <v>10</v>
      </c>
      <c r="M297" t="s">
        <v>965</v>
      </c>
      <c r="N297" s="57">
        <v>0</v>
      </c>
      <c r="O297" s="57">
        <v>0</v>
      </c>
      <c r="P297" s="57">
        <v>0</v>
      </c>
      <c r="Q297" s="57">
        <v>0</v>
      </c>
      <c r="R297" s="57">
        <v>0</v>
      </c>
      <c r="S297" s="57">
        <v>0</v>
      </c>
      <c r="T297" s="57">
        <v>0</v>
      </c>
      <c r="U297" s="57">
        <v>0</v>
      </c>
      <c r="V297" s="57">
        <v>14863.74</v>
      </c>
      <c r="W297" s="57">
        <v>0</v>
      </c>
      <c r="X297" s="57">
        <v>0</v>
      </c>
      <c r="Y297" s="57">
        <v>0</v>
      </c>
      <c r="Z297" s="57">
        <v>0</v>
      </c>
      <c r="AA297" s="57">
        <v>0</v>
      </c>
      <c r="AB297" s="57">
        <v>0</v>
      </c>
      <c r="AC297" s="57"/>
      <c r="AE297" s="56">
        <f t="shared" si="26"/>
        <v>2023</v>
      </c>
      <c r="AF297" s="56">
        <f t="shared" si="27"/>
        <v>10</v>
      </c>
      <c r="AG297" s="57" t="s">
        <v>965</v>
      </c>
      <c r="AH297" s="57">
        <v>0</v>
      </c>
      <c r="AI297" s="57">
        <v>0</v>
      </c>
      <c r="AJ297" s="57">
        <v>0</v>
      </c>
      <c r="AK297" s="57">
        <v>0</v>
      </c>
      <c r="AL297" s="57">
        <v>0</v>
      </c>
      <c r="AM297" s="57">
        <v>0</v>
      </c>
      <c r="AN297" s="57">
        <v>0</v>
      </c>
      <c r="AO297" s="57">
        <v>0</v>
      </c>
      <c r="AP297" s="57">
        <v>0</v>
      </c>
      <c r="AQ297" s="57">
        <v>0</v>
      </c>
      <c r="AR297" s="57">
        <v>0</v>
      </c>
      <c r="AS297" s="57">
        <v>0</v>
      </c>
      <c r="AT297" s="57">
        <v>0</v>
      </c>
      <c r="AU297" s="57">
        <v>0</v>
      </c>
      <c r="AV297" s="57">
        <v>0</v>
      </c>
    </row>
    <row r="298" spans="1:48">
      <c r="A298" s="56">
        <f t="shared" si="28"/>
        <v>2023</v>
      </c>
      <c r="B298" s="56">
        <f t="shared" si="29"/>
        <v>10</v>
      </c>
      <c r="C298" s="147" t="s">
        <v>966</v>
      </c>
      <c r="D298" s="146">
        <v>6.64</v>
      </c>
      <c r="E298" s="146">
        <v>5.26</v>
      </c>
      <c r="K298" s="56">
        <f t="shared" si="24"/>
        <v>2023</v>
      </c>
      <c r="L298" s="56">
        <f t="shared" si="25"/>
        <v>10</v>
      </c>
      <c r="M298" t="s">
        <v>966</v>
      </c>
      <c r="N298" s="57">
        <v>0</v>
      </c>
      <c r="O298" s="57">
        <v>0</v>
      </c>
      <c r="P298" s="57">
        <v>0</v>
      </c>
      <c r="Q298" s="57">
        <v>0</v>
      </c>
      <c r="R298" s="57">
        <v>0</v>
      </c>
      <c r="S298" s="57">
        <v>22402.17</v>
      </c>
      <c r="T298" s="57">
        <v>0</v>
      </c>
      <c r="U298" s="57">
        <v>0</v>
      </c>
      <c r="V298" s="57">
        <v>22961.759999999998</v>
      </c>
      <c r="W298" s="57">
        <v>0</v>
      </c>
      <c r="X298" s="57">
        <v>0</v>
      </c>
      <c r="Y298" s="57">
        <v>130.51599999999999</v>
      </c>
      <c r="Z298" s="57">
        <v>133.3185</v>
      </c>
      <c r="AA298" s="57">
        <v>0</v>
      </c>
      <c r="AB298" s="57">
        <v>132.76079999999999</v>
      </c>
      <c r="AC298" s="57"/>
      <c r="AE298" s="56">
        <f t="shared" si="26"/>
        <v>2023</v>
      </c>
      <c r="AF298" s="56">
        <f t="shared" si="27"/>
        <v>10</v>
      </c>
      <c r="AG298" s="57" t="s">
        <v>966</v>
      </c>
      <c r="AH298" s="57">
        <v>0</v>
      </c>
      <c r="AI298" s="57">
        <v>0</v>
      </c>
      <c r="AJ298" s="57">
        <v>0</v>
      </c>
      <c r="AK298" s="57">
        <v>0</v>
      </c>
      <c r="AL298" s="57">
        <v>0</v>
      </c>
      <c r="AM298" s="57">
        <v>1506.6</v>
      </c>
      <c r="AN298" s="57">
        <v>0</v>
      </c>
      <c r="AO298" s="57">
        <v>0</v>
      </c>
      <c r="AP298" s="57">
        <v>1775.68</v>
      </c>
      <c r="AQ298" s="57">
        <v>0</v>
      </c>
      <c r="AR298" s="57">
        <v>0</v>
      </c>
      <c r="AS298" s="57">
        <v>0</v>
      </c>
      <c r="AT298" s="57">
        <v>0</v>
      </c>
      <c r="AU298" s="57">
        <v>0</v>
      </c>
      <c r="AV298" s="57">
        <v>0</v>
      </c>
    </row>
    <row r="299" spans="1:48">
      <c r="A299" s="56">
        <f t="shared" si="28"/>
        <v>2023</v>
      </c>
      <c r="B299" s="56">
        <f t="shared" si="29"/>
        <v>10</v>
      </c>
      <c r="C299" s="147" t="s">
        <v>967</v>
      </c>
      <c r="D299" s="146">
        <v>2.48</v>
      </c>
      <c r="E299" s="146">
        <v>1.96</v>
      </c>
      <c r="K299" s="56">
        <f t="shared" si="24"/>
        <v>2023</v>
      </c>
      <c r="L299" s="56">
        <f t="shared" si="25"/>
        <v>10</v>
      </c>
      <c r="M299" t="s">
        <v>967</v>
      </c>
      <c r="N299" s="57">
        <v>19098.79</v>
      </c>
      <c r="O299" s="57">
        <v>19072.34</v>
      </c>
      <c r="P299" s="57">
        <v>0</v>
      </c>
      <c r="Q299" s="57">
        <v>0</v>
      </c>
      <c r="R299" s="57">
        <v>0</v>
      </c>
      <c r="S299" s="57">
        <v>37235.43</v>
      </c>
      <c r="T299" s="57">
        <v>850.88850000000002</v>
      </c>
      <c r="U299" s="57">
        <v>0</v>
      </c>
      <c r="V299" s="57">
        <v>42574.41</v>
      </c>
      <c r="W299" s="57">
        <v>818.65030000000002</v>
      </c>
      <c r="X299" s="57">
        <v>818.65030000000002</v>
      </c>
      <c r="Y299" s="57">
        <v>783.09680000000003</v>
      </c>
      <c r="Z299" s="57">
        <v>799.91150000000005</v>
      </c>
      <c r="AA299" s="57">
        <v>642.84169999999995</v>
      </c>
      <c r="AB299" s="57">
        <v>796.56529999999998</v>
      </c>
      <c r="AC299" s="57"/>
      <c r="AE299" s="56">
        <f t="shared" si="26"/>
        <v>2023</v>
      </c>
      <c r="AF299" s="56">
        <f t="shared" si="27"/>
        <v>10</v>
      </c>
      <c r="AG299" s="57" t="s">
        <v>967</v>
      </c>
      <c r="AH299" s="57">
        <v>125.744</v>
      </c>
      <c r="AI299" s="57">
        <v>125.744</v>
      </c>
      <c r="AJ299" s="57">
        <v>0</v>
      </c>
      <c r="AK299" s="57">
        <v>0</v>
      </c>
      <c r="AL299" s="57">
        <v>0</v>
      </c>
      <c r="AM299" s="57">
        <v>0</v>
      </c>
      <c r="AN299" s="57">
        <v>0</v>
      </c>
      <c r="AO299" s="57">
        <v>0</v>
      </c>
      <c r="AP299" s="57">
        <v>0</v>
      </c>
      <c r="AQ299" s="57">
        <v>0</v>
      </c>
      <c r="AR299" s="57">
        <v>0</v>
      </c>
      <c r="AS299" s="57">
        <v>0</v>
      </c>
      <c r="AT299" s="57">
        <v>0</v>
      </c>
      <c r="AU299" s="57">
        <v>0</v>
      </c>
      <c r="AV299" s="57">
        <v>0</v>
      </c>
    </row>
    <row r="300" spans="1:48">
      <c r="A300" s="56">
        <f t="shared" si="28"/>
        <v>2023</v>
      </c>
      <c r="B300" s="56">
        <f t="shared" si="29"/>
        <v>10</v>
      </c>
      <c r="C300" s="147" t="s">
        <v>968</v>
      </c>
      <c r="D300" s="146">
        <v>2.21</v>
      </c>
      <c r="E300" s="146">
        <v>1.75</v>
      </c>
      <c r="K300" s="56">
        <f t="shared" si="24"/>
        <v>2023</v>
      </c>
      <c r="L300" s="56">
        <f t="shared" si="25"/>
        <v>10</v>
      </c>
      <c r="M300" t="s">
        <v>968</v>
      </c>
      <c r="N300" s="57">
        <v>6051.34</v>
      </c>
      <c r="O300" s="57">
        <v>6042.9589999999998</v>
      </c>
      <c r="P300" s="57">
        <v>0</v>
      </c>
      <c r="Q300" s="57">
        <v>0</v>
      </c>
      <c r="R300" s="57">
        <v>0</v>
      </c>
      <c r="S300" s="57">
        <v>37235.43</v>
      </c>
      <c r="T300" s="57">
        <v>0</v>
      </c>
      <c r="U300" s="57">
        <v>0</v>
      </c>
      <c r="V300" s="57">
        <v>42603.68</v>
      </c>
      <c r="W300" s="57">
        <v>750.42939999999999</v>
      </c>
      <c r="X300" s="57">
        <v>750.42939999999999</v>
      </c>
      <c r="Y300" s="57">
        <v>783.09680000000003</v>
      </c>
      <c r="Z300" s="57">
        <v>799.91150000000005</v>
      </c>
      <c r="AA300" s="57">
        <v>467.5213</v>
      </c>
      <c r="AB300" s="57">
        <v>796.56529999999998</v>
      </c>
      <c r="AC300" s="57"/>
      <c r="AE300" s="56">
        <f t="shared" si="26"/>
        <v>2023</v>
      </c>
      <c r="AF300" s="56">
        <f t="shared" si="27"/>
        <v>10</v>
      </c>
      <c r="AG300" s="57" t="s">
        <v>968</v>
      </c>
      <c r="AH300" s="57">
        <v>123.312</v>
      </c>
      <c r="AI300" s="57">
        <v>123.312</v>
      </c>
      <c r="AJ300" s="57">
        <v>0</v>
      </c>
      <c r="AK300" s="57">
        <v>0</v>
      </c>
      <c r="AL300" s="57">
        <v>0</v>
      </c>
      <c r="AM300" s="57">
        <v>0</v>
      </c>
      <c r="AN300" s="57">
        <v>0</v>
      </c>
      <c r="AO300" s="57">
        <v>0</v>
      </c>
      <c r="AP300" s="57">
        <v>0</v>
      </c>
      <c r="AQ300" s="57">
        <v>0</v>
      </c>
      <c r="AR300" s="57">
        <v>0</v>
      </c>
      <c r="AS300" s="57">
        <v>0</v>
      </c>
      <c r="AT300" s="57">
        <v>0</v>
      </c>
      <c r="AU300" s="57">
        <v>0</v>
      </c>
      <c r="AV300" s="57">
        <v>0</v>
      </c>
    </row>
    <row r="301" spans="1:48">
      <c r="A301" s="56">
        <f t="shared" si="28"/>
        <v>2023</v>
      </c>
      <c r="B301" s="56">
        <f t="shared" si="29"/>
        <v>10</v>
      </c>
      <c r="C301" s="147" t="s">
        <v>969</v>
      </c>
      <c r="D301" s="146">
        <v>1.1299999999999999</v>
      </c>
      <c r="E301" s="146">
        <v>0.9</v>
      </c>
      <c r="K301" s="56">
        <f t="shared" si="24"/>
        <v>2023</v>
      </c>
      <c r="L301" s="56">
        <f t="shared" si="25"/>
        <v>10</v>
      </c>
      <c r="M301" t="s">
        <v>969</v>
      </c>
      <c r="N301" s="57">
        <v>20854.509999999998</v>
      </c>
      <c r="O301" s="57">
        <v>20825.63</v>
      </c>
      <c r="P301" s="57">
        <v>0</v>
      </c>
      <c r="Q301" s="57">
        <v>0</v>
      </c>
      <c r="R301" s="57">
        <v>0</v>
      </c>
      <c r="S301" s="57">
        <v>37235.43</v>
      </c>
      <c r="T301" s="57">
        <v>1570.8720000000001</v>
      </c>
      <c r="U301" s="57">
        <v>0</v>
      </c>
      <c r="V301" s="57">
        <v>42603.68</v>
      </c>
      <c r="W301" s="57">
        <v>750.42939999999999</v>
      </c>
      <c r="X301" s="57">
        <v>750.42939999999999</v>
      </c>
      <c r="Y301" s="57">
        <v>783.09680000000003</v>
      </c>
      <c r="Z301" s="57">
        <v>799.91150000000005</v>
      </c>
      <c r="AA301" s="57">
        <v>642.84169999999995</v>
      </c>
      <c r="AB301" s="57">
        <v>796.56529999999998</v>
      </c>
      <c r="AC301" s="57"/>
      <c r="AE301" s="56">
        <f t="shared" si="26"/>
        <v>2023</v>
      </c>
      <c r="AF301" s="56">
        <f t="shared" si="27"/>
        <v>10</v>
      </c>
      <c r="AG301" s="57" t="s">
        <v>969</v>
      </c>
      <c r="AH301" s="57">
        <v>125.744</v>
      </c>
      <c r="AI301" s="57">
        <v>125.744</v>
      </c>
      <c r="AJ301" s="57">
        <v>0</v>
      </c>
      <c r="AK301" s="57">
        <v>0</v>
      </c>
      <c r="AL301" s="57">
        <v>0</v>
      </c>
      <c r="AM301" s="57">
        <v>0</v>
      </c>
      <c r="AN301" s="57">
        <v>0</v>
      </c>
      <c r="AO301" s="57">
        <v>0</v>
      </c>
      <c r="AP301" s="57">
        <v>0</v>
      </c>
      <c r="AQ301" s="57">
        <v>0</v>
      </c>
      <c r="AR301" s="57">
        <v>0</v>
      </c>
      <c r="AS301" s="57">
        <v>0</v>
      </c>
      <c r="AT301" s="57">
        <v>0</v>
      </c>
      <c r="AU301" s="57">
        <v>0</v>
      </c>
      <c r="AV301" s="57">
        <v>0</v>
      </c>
    </row>
    <row r="302" spans="1:48">
      <c r="A302" s="56">
        <f t="shared" si="28"/>
        <v>2023</v>
      </c>
      <c r="B302" s="56">
        <f t="shared" si="29"/>
        <v>10</v>
      </c>
      <c r="C302" s="147" t="s">
        <v>970</v>
      </c>
      <c r="D302" s="146">
        <v>1.1299999999999999</v>
      </c>
      <c r="E302" s="146">
        <v>0.9</v>
      </c>
      <c r="K302" s="56">
        <f t="shared" si="24"/>
        <v>2023</v>
      </c>
      <c r="L302" s="56">
        <f t="shared" si="25"/>
        <v>10</v>
      </c>
      <c r="M302" t="s">
        <v>970</v>
      </c>
      <c r="N302" s="57">
        <v>20854.509999999998</v>
      </c>
      <c r="O302" s="57">
        <v>20825.63</v>
      </c>
      <c r="P302" s="57">
        <v>0</v>
      </c>
      <c r="Q302" s="57">
        <v>0</v>
      </c>
      <c r="R302" s="57">
        <v>0</v>
      </c>
      <c r="S302" s="57">
        <v>37235.43</v>
      </c>
      <c r="T302" s="57">
        <v>1570.8720000000001</v>
      </c>
      <c r="U302" s="57">
        <v>0</v>
      </c>
      <c r="V302" s="57">
        <v>42603.68</v>
      </c>
      <c r="W302" s="57">
        <v>818.65030000000002</v>
      </c>
      <c r="X302" s="57">
        <v>818.65030000000002</v>
      </c>
      <c r="Y302" s="57">
        <v>783.09680000000003</v>
      </c>
      <c r="Z302" s="57">
        <v>799.91150000000005</v>
      </c>
      <c r="AA302" s="57">
        <v>701.28189999999995</v>
      </c>
      <c r="AB302" s="57">
        <v>796.56529999999998</v>
      </c>
      <c r="AC302" s="57"/>
      <c r="AE302" s="56">
        <f t="shared" si="26"/>
        <v>2023</v>
      </c>
      <c r="AF302" s="56">
        <f t="shared" si="27"/>
        <v>10</v>
      </c>
      <c r="AG302" s="57" t="s">
        <v>970</v>
      </c>
      <c r="AH302" s="57">
        <v>0</v>
      </c>
      <c r="AI302" s="57">
        <v>0</v>
      </c>
      <c r="AJ302" s="57">
        <v>0</v>
      </c>
      <c r="AK302" s="57">
        <v>0</v>
      </c>
      <c r="AL302" s="57">
        <v>0</v>
      </c>
      <c r="AM302" s="57">
        <v>0</v>
      </c>
      <c r="AN302" s="57">
        <v>0</v>
      </c>
      <c r="AO302" s="57">
        <v>0</v>
      </c>
      <c r="AP302" s="57">
        <v>0</v>
      </c>
      <c r="AQ302" s="57">
        <v>0</v>
      </c>
      <c r="AR302" s="57">
        <v>0</v>
      </c>
      <c r="AS302" s="57">
        <v>0</v>
      </c>
      <c r="AT302" s="57">
        <v>0</v>
      </c>
      <c r="AU302" s="57">
        <v>0</v>
      </c>
      <c r="AV302" s="57">
        <v>0</v>
      </c>
    </row>
    <row r="303" spans="1:48">
      <c r="A303" s="56">
        <f t="shared" si="28"/>
        <v>2023</v>
      </c>
      <c r="B303" s="56">
        <f t="shared" si="29"/>
        <v>10</v>
      </c>
      <c r="C303" s="147" t="s">
        <v>971</v>
      </c>
      <c r="D303" s="146">
        <v>1.1299999999999999</v>
      </c>
      <c r="E303" s="146">
        <v>0.9</v>
      </c>
      <c r="K303" s="56">
        <f t="shared" si="24"/>
        <v>2023</v>
      </c>
      <c r="L303" s="56">
        <f t="shared" si="25"/>
        <v>10</v>
      </c>
      <c r="M303" t="s">
        <v>971</v>
      </c>
      <c r="N303" s="57">
        <v>20854.509999999998</v>
      </c>
      <c r="O303" s="57">
        <v>20825.63</v>
      </c>
      <c r="P303" s="57">
        <v>0</v>
      </c>
      <c r="Q303" s="57">
        <v>0</v>
      </c>
      <c r="R303" s="57">
        <v>0</v>
      </c>
      <c r="S303" s="57">
        <v>37235.43</v>
      </c>
      <c r="T303" s="57">
        <v>1570.8720000000001</v>
      </c>
      <c r="U303" s="57">
        <v>0</v>
      </c>
      <c r="V303" s="57">
        <v>42603.68</v>
      </c>
      <c r="W303" s="57">
        <v>818.65030000000002</v>
      </c>
      <c r="X303" s="57">
        <v>818.65030000000002</v>
      </c>
      <c r="Y303" s="57">
        <v>783.09680000000003</v>
      </c>
      <c r="Z303" s="57">
        <v>799.91150000000005</v>
      </c>
      <c r="AA303" s="57">
        <v>701.28189999999995</v>
      </c>
      <c r="AB303" s="57">
        <v>796.56529999999998</v>
      </c>
      <c r="AC303" s="57"/>
      <c r="AE303" s="56">
        <f t="shared" si="26"/>
        <v>2023</v>
      </c>
      <c r="AF303" s="56">
        <f t="shared" si="27"/>
        <v>10</v>
      </c>
      <c r="AG303" s="57" t="s">
        <v>971</v>
      </c>
      <c r="AH303" s="57">
        <v>0</v>
      </c>
      <c r="AI303" s="57">
        <v>0</v>
      </c>
      <c r="AJ303" s="57">
        <v>0</v>
      </c>
      <c r="AK303" s="57">
        <v>0</v>
      </c>
      <c r="AL303" s="57">
        <v>0</v>
      </c>
      <c r="AM303" s="57">
        <v>0</v>
      </c>
      <c r="AN303" s="57">
        <v>0</v>
      </c>
      <c r="AO303" s="57">
        <v>0</v>
      </c>
      <c r="AP303" s="57">
        <v>0</v>
      </c>
      <c r="AQ303" s="57">
        <v>0</v>
      </c>
      <c r="AR303" s="57">
        <v>0</v>
      </c>
      <c r="AS303" s="57">
        <v>0</v>
      </c>
      <c r="AT303" s="57">
        <v>0</v>
      </c>
      <c r="AU303" s="57">
        <v>0</v>
      </c>
      <c r="AV303" s="57">
        <v>0</v>
      </c>
    </row>
    <row r="304" spans="1:48">
      <c r="A304" s="56">
        <f t="shared" si="28"/>
        <v>2023</v>
      </c>
      <c r="B304" s="56">
        <f t="shared" si="29"/>
        <v>10</v>
      </c>
      <c r="C304" s="147" t="s">
        <v>972</v>
      </c>
      <c r="D304" s="146">
        <v>2</v>
      </c>
      <c r="E304" s="146">
        <v>1.58</v>
      </c>
      <c r="K304" s="56">
        <f t="shared" si="24"/>
        <v>2023</v>
      </c>
      <c r="L304" s="56">
        <f t="shared" si="25"/>
        <v>10</v>
      </c>
      <c r="M304" t="s">
        <v>972</v>
      </c>
      <c r="N304" s="57">
        <v>20854.509999999998</v>
      </c>
      <c r="O304" s="57">
        <v>20825.63</v>
      </c>
      <c r="P304" s="57">
        <v>0</v>
      </c>
      <c r="Q304" s="57">
        <v>0</v>
      </c>
      <c r="R304" s="57">
        <v>0</v>
      </c>
      <c r="S304" s="57">
        <v>37235.43</v>
      </c>
      <c r="T304" s="57">
        <v>1570.8720000000001</v>
      </c>
      <c r="U304" s="57">
        <v>0</v>
      </c>
      <c r="V304" s="57">
        <v>42603.68</v>
      </c>
      <c r="W304" s="57">
        <v>818.65030000000002</v>
      </c>
      <c r="X304" s="57">
        <v>818.65030000000002</v>
      </c>
      <c r="Y304" s="57">
        <v>783.09680000000003</v>
      </c>
      <c r="Z304" s="57">
        <v>799.91150000000005</v>
      </c>
      <c r="AA304" s="57">
        <v>701.28189999999995</v>
      </c>
      <c r="AB304" s="57">
        <v>796.56529999999998</v>
      </c>
      <c r="AC304" s="57"/>
      <c r="AE304" s="56">
        <f t="shared" si="26"/>
        <v>2023</v>
      </c>
      <c r="AF304" s="56">
        <f t="shared" si="27"/>
        <v>10</v>
      </c>
      <c r="AG304" s="57" t="s">
        <v>972</v>
      </c>
      <c r="AH304" s="57">
        <v>0</v>
      </c>
      <c r="AI304" s="57">
        <v>0</v>
      </c>
      <c r="AJ304" s="57">
        <v>0</v>
      </c>
      <c r="AK304" s="57">
        <v>0</v>
      </c>
      <c r="AL304" s="57">
        <v>0</v>
      </c>
      <c r="AM304" s="57">
        <v>0</v>
      </c>
      <c r="AN304" s="57">
        <v>0</v>
      </c>
      <c r="AO304" s="57">
        <v>0</v>
      </c>
      <c r="AP304" s="57">
        <v>0</v>
      </c>
      <c r="AQ304" s="57">
        <v>0</v>
      </c>
      <c r="AR304" s="57">
        <v>0</v>
      </c>
      <c r="AS304" s="57">
        <v>0</v>
      </c>
      <c r="AT304" s="57">
        <v>0</v>
      </c>
      <c r="AU304" s="57">
        <v>0</v>
      </c>
      <c r="AV304" s="57">
        <v>0</v>
      </c>
    </row>
    <row r="305" spans="1:48">
      <c r="A305" s="56">
        <f t="shared" si="28"/>
        <v>2023</v>
      </c>
      <c r="B305" s="56">
        <f t="shared" si="29"/>
        <v>10</v>
      </c>
      <c r="C305" s="147" t="s">
        <v>973</v>
      </c>
      <c r="D305" s="146">
        <v>1.9</v>
      </c>
      <c r="E305" s="146">
        <v>1.5</v>
      </c>
      <c r="K305" s="56">
        <f t="shared" si="24"/>
        <v>2023</v>
      </c>
      <c r="L305" s="56">
        <f t="shared" si="25"/>
        <v>10</v>
      </c>
      <c r="M305" t="s">
        <v>973</v>
      </c>
      <c r="N305" s="57">
        <v>20854.509999999998</v>
      </c>
      <c r="O305" s="57">
        <v>20825.63</v>
      </c>
      <c r="P305" s="57">
        <v>0</v>
      </c>
      <c r="Q305" s="57">
        <v>0</v>
      </c>
      <c r="R305" s="57">
        <v>0</v>
      </c>
      <c r="S305" s="57">
        <v>37235.43</v>
      </c>
      <c r="T305" s="57">
        <v>1570.8720000000001</v>
      </c>
      <c r="U305" s="57">
        <v>0</v>
      </c>
      <c r="V305" s="57">
        <v>42603.68</v>
      </c>
      <c r="W305" s="57">
        <v>818.65030000000002</v>
      </c>
      <c r="X305" s="57">
        <v>818.65030000000002</v>
      </c>
      <c r="Y305" s="57">
        <v>783.09680000000003</v>
      </c>
      <c r="Z305" s="57">
        <v>799.91150000000005</v>
      </c>
      <c r="AA305" s="57">
        <v>701.28189999999995</v>
      </c>
      <c r="AB305" s="57">
        <v>796.56529999999998</v>
      </c>
      <c r="AC305" s="57"/>
      <c r="AE305" s="56">
        <f t="shared" si="26"/>
        <v>2023</v>
      </c>
      <c r="AF305" s="56">
        <f t="shared" si="27"/>
        <v>10</v>
      </c>
      <c r="AG305" s="57" t="s">
        <v>973</v>
      </c>
      <c r="AH305" s="57">
        <v>0</v>
      </c>
      <c r="AI305" s="57">
        <v>0</v>
      </c>
      <c r="AJ305" s="57">
        <v>0</v>
      </c>
      <c r="AK305" s="57">
        <v>0</v>
      </c>
      <c r="AL305" s="57">
        <v>0</v>
      </c>
      <c r="AM305" s="57">
        <v>0</v>
      </c>
      <c r="AN305" s="57">
        <v>0</v>
      </c>
      <c r="AO305" s="57">
        <v>0</v>
      </c>
      <c r="AP305" s="57">
        <v>0</v>
      </c>
      <c r="AQ305" s="57">
        <v>0</v>
      </c>
      <c r="AR305" s="57">
        <v>0</v>
      </c>
      <c r="AS305" s="57">
        <v>0</v>
      </c>
      <c r="AT305" s="57">
        <v>0</v>
      </c>
      <c r="AU305" s="57">
        <v>0</v>
      </c>
      <c r="AV305" s="57">
        <v>0</v>
      </c>
    </row>
    <row r="306" spans="1:48">
      <c r="A306" s="56">
        <f t="shared" si="28"/>
        <v>2023</v>
      </c>
      <c r="B306" s="56">
        <f t="shared" si="29"/>
        <v>10</v>
      </c>
      <c r="C306" s="147" t="s">
        <v>974</v>
      </c>
      <c r="D306" s="146">
        <v>1.62</v>
      </c>
      <c r="E306" s="146">
        <v>1.28</v>
      </c>
      <c r="K306" s="56">
        <f t="shared" si="24"/>
        <v>2023</v>
      </c>
      <c r="L306" s="56">
        <f t="shared" si="25"/>
        <v>10</v>
      </c>
      <c r="M306" t="s">
        <v>974</v>
      </c>
      <c r="N306" s="57">
        <v>20854.509999999998</v>
      </c>
      <c r="O306" s="57">
        <v>20825.63</v>
      </c>
      <c r="P306" s="57">
        <v>0</v>
      </c>
      <c r="Q306" s="57">
        <v>0</v>
      </c>
      <c r="R306" s="57">
        <v>0</v>
      </c>
      <c r="S306" s="57">
        <v>37235.43</v>
      </c>
      <c r="T306" s="57">
        <v>981.79489999999998</v>
      </c>
      <c r="U306" s="57">
        <v>0</v>
      </c>
      <c r="V306" s="57">
        <v>42603.68</v>
      </c>
      <c r="W306" s="57">
        <v>818.65030000000002</v>
      </c>
      <c r="X306" s="57">
        <v>818.65030000000002</v>
      </c>
      <c r="Y306" s="57">
        <v>783.09680000000003</v>
      </c>
      <c r="Z306" s="57">
        <v>799.91150000000005</v>
      </c>
      <c r="AA306" s="57">
        <v>701.28189999999995</v>
      </c>
      <c r="AB306" s="57">
        <v>796.56529999999998</v>
      </c>
      <c r="AC306" s="57"/>
      <c r="AE306" s="56">
        <f t="shared" si="26"/>
        <v>2023</v>
      </c>
      <c r="AF306" s="56">
        <f t="shared" si="27"/>
        <v>10</v>
      </c>
      <c r="AG306" s="57" t="s">
        <v>974</v>
      </c>
      <c r="AH306" s="57">
        <v>0</v>
      </c>
      <c r="AI306" s="57">
        <v>0</v>
      </c>
      <c r="AJ306" s="57">
        <v>0</v>
      </c>
      <c r="AK306" s="57">
        <v>0</v>
      </c>
      <c r="AL306" s="57">
        <v>0</v>
      </c>
      <c r="AM306" s="57">
        <v>0</v>
      </c>
      <c r="AN306" s="57">
        <v>0</v>
      </c>
      <c r="AO306" s="57">
        <v>0</v>
      </c>
      <c r="AP306" s="57">
        <v>0</v>
      </c>
      <c r="AQ306" s="57">
        <v>0</v>
      </c>
      <c r="AR306" s="57">
        <v>0</v>
      </c>
      <c r="AS306" s="57">
        <v>0</v>
      </c>
      <c r="AT306" s="57">
        <v>0</v>
      </c>
      <c r="AU306" s="57">
        <v>0</v>
      </c>
      <c r="AV306" s="57">
        <v>0</v>
      </c>
    </row>
    <row r="307" spans="1:48">
      <c r="A307" s="56">
        <f t="shared" si="28"/>
        <v>2023</v>
      </c>
      <c r="B307" s="56">
        <f t="shared" si="29"/>
        <v>10</v>
      </c>
      <c r="C307" s="147" t="s">
        <v>975</v>
      </c>
      <c r="D307" s="146">
        <v>1.33</v>
      </c>
      <c r="E307" s="146">
        <v>1.06</v>
      </c>
      <c r="K307" s="56">
        <f t="shared" si="24"/>
        <v>2023</v>
      </c>
      <c r="L307" s="56">
        <f t="shared" si="25"/>
        <v>10</v>
      </c>
      <c r="M307" t="s">
        <v>975</v>
      </c>
      <c r="N307" s="57">
        <v>20854.509999999998</v>
      </c>
      <c r="O307" s="57">
        <v>20825.63</v>
      </c>
      <c r="P307" s="57">
        <v>0</v>
      </c>
      <c r="Q307" s="57">
        <v>0</v>
      </c>
      <c r="R307" s="57">
        <v>0</v>
      </c>
      <c r="S307" s="57">
        <v>37235.43</v>
      </c>
      <c r="T307" s="57">
        <v>1505.4190000000001</v>
      </c>
      <c r="U307" s="57">
        <v>0</v>
      </c>
      <c r="V307" s="57">
        <v>42603.68</v>
      </c>
      <c r="W307" s="57">
        <v>818.65030000000002</v>
      </c>
      <c r="X307" s="57">
        <v>818.65030000000002</v>
      </c>
      <c r="Y307" s="57">
        <v>783.09680000000003</v>
      </c>
      <c r="Z307" s="57">
        <v>799.91150000000005</v>
      </c>
      <c r="AA307" s="57">
        <v>701.28189999999995</v>
      </c>
      <c r="AB307" s="57">
        <v>796.56529999999998</v>
      </c>
      <c r="AC307" s="57"/>
      <c r="AE307" s="56">
        <f t="shared" si="26"/>
        <v>2023</v>
      </c>
      <c r="AF307" s="56">
        <f t="shared" si="27"/>
        <v>10</v>
      </c>
      <c r="AG307" s="57" t="s">
        <v>975</v>
      </c>
      <c r="AH307" s="57">
        <v>0</v>
      </c>
      <c r="AI307" s="57">
        <v>0</v>
      </c>
      <c r="AJ307" s="57">
        <v>0</v>
      </c>
      <c r="AK307" s="57">
        <v>0</v>
      </c>
      <c r="AL307" s="57">
        <v>0</v>
      </c>
      <c r="AM307" s="57">
        <v>0</v>
      </c>
      <c r="AN307" s="57">
        <v>0</v>
      </c>
      <c r="AO307" s="57">
        <v>0</v>
      </c>
      <c r="AP307" s="57">
        <v>0</v>
      </c>
      <c r="AQ307" s="57">
        <v>0</v>
      </c>
      <c r="AR307" s="57">
        <v>0</v>
      </c>
      <c r="AS307" s="57">
        <v>0</v>
      </c>
      <c r="AT307" s="57">
        <v>0</v>
      </c>
      <c r="AU307" s="57">
        <v>0</v>
      </c>
      <c r="AV307" s="57">
        <v>0</v>
      </c>
    </row>
    <row r="308" spans="1:48">
      <c r="A308" s="56">
        <f t="shared" si="28"/>
        <v>2023</v>
      </c>
      <c r="B308" s="56">
        <f t="shared" si="29"/>
        <v>10</v>
      </c>
      <c r="C308" s="147" t="s">
        <v>976</v>
      </c>
      <c r="D308" s="146">
        <v>1.53</v>
      </c>
      <c r="E308" s="146">
        <v>1.21</v>
      </c>
      <c r="K308" s="56">
        <f t="shared" si="24"/>
        <v>2023</v>
      </c>
      <c r="L308" s="56">
        <f t="shared" si="25"/>
        <v>10</v>
      </c>
      <c r="M308" t="s">
        <v>976</v>
      </c>
      <c r="N308" s="57">
        <v>20854.509999999998</v>
      </c>
      <c r="O308" s="57">
        <v>20825.63</v>
      </c>
      <c r="P308" s="57">
        <v>0</v>
      </c>
      <c r="Q308" s="57">
        <v>0</v>
      </c>
      <c r="R308" s="57">
        <v>0</v>
      </c>
      <c r="S308" s="57">
        <v>37235.43</v>
      </c>
      <c r="T308" s="57">
        <v>654.52980000000002</v>
      </c>
      <c r="U308" s="57">
        <v>0</v>
      </c>
      <c r="V308" s="57">
        <v>42603.68</v>
      </c>
      <c r="W308" s="57">
        <v>818.65030000000002</v>
      </c>
      <c r="X308" s="57">
        <v>818.65030000000002</v>
      </c>
      <c r="Y308" s="57">
        <v>783.09680000000003</v>
      </c>
      <c r="Z308" s="57">
        <v>799.91150000000005</v>
      </c>
      <c r="AA308" s="57">
        <v>584.40160000000003</v>
      </c>
      <c r="AB308" s="57">
        <v>796.56529999999998</v>
      </c>
      <c r="AC308" s="57"/>
      <c r="AE308" s="56">
        <f t="shared" si="26"/>
        <v>2023</v>
      </c>
      <c r="AF308" s="56">
        <f t="shared" si="27"/>
        <v>10</v>
      </c>
      <c r="AG308" s="57" t="s">
        <v>976</v>
      </c>
      <c r="AH308" s="57">
        <v>0</v>
      </c>
      <c r="AI308" s="57">
        <v>0</v>
      </c>
      <c r="AJ308" s="57">
        <v>0</v>
      </c>
      <c r="AK308" s="57">
        <v>0</v>
      </c>
      <c r="AL308" s="57">
        <v>0</v>
      </c>
      <c r="AM308" s="57">
        <v>0</v>
      </c>
      <c r="AN308" s="57">
        <v>0</v>
      </c>
      <c r="AO308" s="57">
        <v>0</v>
      </c>
      <c r="AP308" s="57">
        <v>0</v>
      </c>
      <c r="AQ308" s="57">
        <v>0</v>
      </c>
      <c r="AR308" s="57">
        <v>0</v>
      </c>
      <c r="AS308" s="57">
        <v>0</v>
      </c>
      <c r="AT308" s="57">
        <v>0</v>
      </c>
      <c r="AU308" s="57">
        <v>0</v>
      </c>
      <c r="AV308" s="57">
        <v>0</v>
      </c>
    </row>
    <row r="309" spans="1:48">
      <c r="A309" s="56">
        <f t="shared" si="28"/>
        <v>2023</v>
      </c>
      <c r="B309" s="56">
        <f t="shared" si="29"/>
        <v>10</v>
      </c>
      <c r="C309" s="147" t="s">
        <v>977</v>
      </c>
      <c r="D309" s="146">
        <v>1.53</v>
      </c>
      <c r="E309" s="146">
        <v>1.21</v>
      </c>
      <c r="K309" s="56">
        <f t="shared" si="24"/>
        <v>2023</v>
      </c>
      <c r="L309" s="56">
        <f t="shared" si="25"/>
        <v>10</v>
      </c>
      <c r="M309" t="s">
        <v>977</v>
      </c>
      <c r="N309" s="57">
        <v>20290.66</v>
      </c>
      <c r="O309" s="57">
        <v>20262.560000000001</v>
      </c>
      <c r="P309" s="57">
        <v>0</v>
      </c>
      <c r="Q309" s="57">
        <v>0</v>
      </c>
      <c r="R309" s="57">
        <v>0</v>
      </c>
      <c r="S309" s="57">
        <v>37235.43</v>
      </c>
      <c r="T309" s="57">
        <v>589.07650000000001</v>
      </c>
      <c r="U309" s="57">
        <v>0</v>
      </c>
      <c r="V309" s="57">
        <v>42603.68</v>
      </c>
      <c r="W309" s="57">
        <v>818.65020000000004</v>
      </c>
      <c r="X309" s="57">
        <v>818.65020000000004</v>
      </c>
      <c r="Y309" s="57">
        <v>783.09670000000006</v>
      </c>
      <c r="Z309" s="57">
        <v>799.91139999999996</v>
      </c>
      <c r="AA309" s="57">
        <v>701.28189999999995</v>
      </c>
      <c r="AB309" s="57">
        <v>796.5652</v>
      </c>
      <c r="AC309" s="57"/>
      <c r="AE309" s="56">
        <f t="shared" si="26"/>
        <v>2023</v>
      </c>
      <c r="AF309" s="56">
        <f t="shared" si="27"/>
        <v>10</v>
      </c>
      <c r="AG309" s="57" t="s">
        <v>977</v>
      </c>
      <c r="AH309" s="57">
        <v>0</v>
      </c>
      <c r="AI309" s="57">
        <v>0</v>
      </c>
      <c r="AJ309" s="57">
        <v>0</v>
      </c>
      <c r="AK309" s="57">
        <v>0</v>
      </c>
      <c r="AL309" s="57">
        <v>0</v>
      </c>
      <c r="AM309" s="57">
        <v>0</v>
      </c>
      <c r="AN309" s="57">
        <v>0</v>
      </c>
      <c r="AO309" s="57">
        <v>0</v>
      </c>
      <c r="AP309" s="57">
        <v>0</v>
      </c>
      <c r="AQ309" s="57">
        <v>0</v>
      </c>
      <c r="AR309" s="57">
        <v>0</v>
      </c>
      <c r="AS309" s="57">
        <v>0</v>
      </c>
      <c r="AT309" s="57">
        <v>0</v>
      </c>
      <c r="AU309" s="57">
        <v>0</v>
      </c>
      <c r="AV309" s="57">
        <v>0</v>
      </c>
    </row>
    <row r="310" spans="1:48">
      <c r="A310" s="56">
        <f t="shared" si="28"/>
        <v>2023</v>
      </c>
      <c r="B310" s="56">
        <f t="shared" si="29"/>
        <v>10</v>
      </c>
      <c r="C310" s="147" t="s">
        <v>978</v>
      </c>
      <c r="D310" s="146">
        <v>1.53</v>
      </c>
      <c r="E310" s="146">
        <v>1.21</v>
      </c>
      <c r="K310" s="56">
        <f t="shared" si="24"/>
        <v>2023</v>
      </c>
      <c r="L310" s="56">
        <f t="shared" si="25"/>
        <v>10</v>
      </c>
      <c r="M310" t="s">
        <v>978</v>
      </c>
      <c r="N310" s="57">
        <v>20478.61</v>
      </c>
      <c r="O310" s="57">
        <v>20450.25</v>
      </c>
      <c r="P310" s="57">
        <v>0</v>
      </c>
      <c r="Q310" s="57">
        <v>0</v>
      </c>
      <c r="R310" s="57">
        <v>0</v>
      </c>
      <c r="S310" s="57">
        <v>37235.43</v>
      </c>
      <c r="T310" s="57">
        <v>1570.8710000000001</v>
      </c>
      <c r="U310" s="57">
        <v>0</v>
      </c>
      <c r="V310" s="57">
        <v>42603.68</v>
      </c>
      <c r="W310" s="57">
        <v>818.65020000000004</v>
      </c>
      <c r="X310" s="57">
        <v>818.65020000000004</v>
      </c>
      <c r="Y310" s="57">
        <v>783.09670000000006</v>
      </c>
      <c r="Z310" s="57">
        <v>799.91139999999996</v>
      </c>
      <c r="AA310" s="57">
        <v>701.28189999999995</v>
      </c>
      <c r="AB310" s="57">
        <v>796.5652</v>
      </c>
      <c r="AC310" s="57"/>
      <c r="AE310" s="56">
        <f t="shared" si="26"/>
        <v>2023</v>
      </c>
      <c r="AF310" s="56">
        <f t="shared" si="27"/>
        <v>10</v>
      </c>
      <c r="AG310" s="57" t="s">
        <v>978</v>
      </c>
      <c r="AH310" s="57">
        <v>0</v>
      </c>
      <c r="AI310" s="57">
        <v>0</v>
      </c>
      <c r="AJ310" s="57">
        <v>0</v>
      </c>
      <c r="AK310" s="57">
        <v>0</v>
      </c>
      <c r="AL310" s="57">
        <v>0</v>
      </c>
      <c r="AM310" s="57">
        <v>0</v>
      </c>
      <c r="AN310" s="57">
        <v>0</v>
      </c>
      <c r="AO310" s="57">
        <v>0</v>
      </c>
      <c r="AP310" s="57">
        <v>0</v>
      </c>
      <c r="AQ310" s="57">
        <v>0</v>
      </c>
      <c r="AR310" s="57">
        <v>0</v>
      </c>
      <c r="AS310" s="57">
        <v>0</v>
      </c>
      <c r="AT310" s="57">
        <v>0</v>
      </c>
      <c r="AU310" s="57">
        <v>0</v>
      </c>
      <c r="AV310" s="57">
        <v>0</v>
      </c>
    </row>
    <row r="311" spans="1:48">
      <c r="A311" s="56">
        <f t="shared" si="28"/>
        <v>2023</v>
      </c>
      <c r="B311" s="56">
        <f t="shared" si="29"/>
        <v>10</v>
      </c>
      <c r="C311" s="147" t="s">
        <v>979</v>
      </c>
      <c r="D311" s="146">
        <v>2.02</v>
      </c>
      <c r="E311" s="146">
        <v>1.6</v>
      </c>
      <c r="K311" s="56">
        <f t="shared" si="24"/>
        <v>2023</v>
      </c>
      <c r="L311" s="56">
        <f t="shared" si="25"/>
        <v>10</v>
      </c>
      <c r="M311" t="s">
        <v>979</v>
      </c>
      <c r="N311" s="57">
        <v>20082.16</v>
      </c>
      <c r="O311" s="57">
        <v>20054.349999999999</v>
      </c>
      <c r="P311" s="57">
        <v>0</v>
      </c>
      <c r="Q311" s="57">
        <v>0</v>
      </c>
      <c r="R311" s="57">
        <v>0</v>
      </c>
      <c r="S311" s="57">
        <v>37235.43</v>
      </c>
      <c r="T311" s="57">
        <v>1309.059</v>
      </c>
      <c r="U311" s="57">
        <v>0</v>
      </c>
      <c r="V311" s="57">
        <v>42603.68</v>
      </c>
      <c r="W311" s="57">
        <v>750.42939999999999</v>
      </c>
      <c r="X311" s="57">
        <v>750.42939999999999</v>
      </c>
      <c r="Y311" s="57">
        <v>750.46770000000004</v>
      </c>
      <c r="Z311" s="57">
        <v>733.25210000000004</v>
      </c>
      <c r="AA311" s="57">
        <v>642.84169999999995</v>
      </c>
      <c r="AB311" s="57">
        <v>763.375</v>
      </c>
      <c r="AC311" s="57"/>
      <c r="AE311" s="56">
        <f t="shared" si="26"/>
        <v>2023</v>
      </c>
      <c r="AF311" s="56">
        <f t="shared" si="27"/>
        <v>10</v>
      </c>
      <c r="AG311" s="57" t="s">
        <v>979</v>
      </c>
      <c r="AH311" s="57">
        <v>0</v>
      </c>
      <c r="AI311" s="57">
        <v>0</v>
      </c>
      <c r="AJ311" s="57">
        <v>0</v>
      </c>
      <c r="AK311" s="57">
        <v>0</v>
      </c>
      <c r="AL311" s="57">
        <v>0</v>
      </c>
      <c r="AM311" s="57">
        <v>0</v>
      </c>
      <c r="AN311" s="57">
        <v>0</v>
      </c>
      <c r="AO311" s="57">
        <v>0</v>
      </c>
      <c r="AP311" s="57">
        <v>0</v>
      </c>
      <c r="AQ311" s="57">
        <v>0</v>
      </c>
      <c r="AR311" s="57">
        <v>0</v>
      </c>
      <c r="AS311" s="57">
        <v>0</v>
      </c>
      <c r="AT311" s="57">
        <v>0</v>
      </c>
      <c r="AU311" s="57">
        <v>0</v>
      </c>
      <c r="AV311" s="57">
        <v>0</v>
      </c>
    </row>
    <row r="312" spans="1:48">
      <c r="A312" s="56">
        <f t="shared" si="28"/>
        <v>2023</v>
      </c>
      <c r="B312" s="56">
        <f t="shared" si="29"/>
        <v>10</v>
      </c>
      <c r="C312" s="147" t="s">
        <v>980</v>
      </c>
      <c r="D312" s="146">
        <v>2.15</v>
      </c>
      <c r="E312" s="146">
        <v>1.7</v>
      </c>
      <c r="K312" s="56">
        <f t="shared" si="24"/>
        <v>2023</v>
      </c>
      <c r="L312" s="56">
        <f t="shared" si="25"/>
        <v>10</v>
      </c>
      <c r="M312" t="s">
        <v>980</v>
      </c>
      <c r="N312" s="57">
        <v>6942.5820000000003</v>
      </c>
      <c r="O312" s="57">
        <v>6932.9669999999996</v>
      </c>
      <c r="P312" s="57">
        <v>0</v>
      </c>
      <c r="Q312" s="57">
        <v>0</v>
      </c>
      <c r="R312" s="57">
        <v>0</v>
      </c>
      <c r="S312" s="57">
        <v>35674.949999999997</v>
      </c>
      <c r="T312" s="57">
        <v>0</v>
      </c>
      <c r="U312" s="57">
        <v>0</v>
      </c>
      <c r="V312" s="57">
        <v>39976.26</v>
      </c>
      <c r="W312" s="57">
        <v>341.10430000000002</v>
      </c>
      <c r="X312" s="57">
        <v>341.10430000000002</v>
      </c>
      <c r="Y312" s="57">
        <v>456.80630000000002</v>
      </c>
      <c r="Z312" s="57">
        <v>466.61489999999998</v>
      </c>
      <c r="AA312" s="57">
        <v>204.54060000000001</v>
      </c>
      <c r="AB312" s="57">
        <v>464.66300000000001</v>
      </c>
      <c r="AC312" s="57"/>
      <c r="AE312" s="56">
        <f t="shared" si="26"/>
        <v>2023</v>
      </c>
      <c r="AF312" s="56">
        <f t="shared" si="27"/>
        <v>10</v>
      </c>
      <c r="AG312" s="57" t="s">
        <v>980</v>
      </c>
      <c r="AH312" s="57">
        <v>123.312</v>
      </c>
      <c r="AI312" s="57">
        <v>123.312</v>
      </c>
      <c r="AJ312" s="57">
        <v>0</v>
      </c>
      <c r="AK312" s="57">
        <v>0</v>
      </c>
      <c r="AL312" s="57">
        <v>0</v>
      </c>
      <c r="AM312" s="57">
        <v>0</v>
      </c>
      <c r="AN312" s="57">
        <v>0</v>
      </c>
      <c r="AO312" s="57">
        <v>0</v>
      </c>
      <c r="AP312" s="57">
        <v>0</v>
      </c>
      <c r="AQ312" s="57">
        <v>0</v>
      </c>
      <c r="AR312" s="57">
        <v>0</v>
      </c>
      <c r="AS312" s="57">
        <v>0</v>
      </c>
      <c r="AT312" s="57">
        <v>0</v>
      </c>
      <c r="AU312" s="57">
        <v>0</v>
      </c>
      <c r="AV312" s="57">
        <v>0</v>
      </c>
    </row>
    <row r="313" spans="1:48">
      <c r="A313" s="56">
        <f t="shared" si="28"/>
        <v>2023</v>
      </c>
      <c r="B313" s="56">
        <f t="shared" si="29"/>
        <v>10</v>
      </c>
      <c r="C313" s="147" t="s">
        <v>981</v>
      </c>
      <c r="D313" s="146">
        <v>2.37</v>
      </c>
      <c r="E313" s="146">
        <v>1.87</v>
      </c>
      <c r="K313" s="56">
        <f t="shared" si="24"/>
        <v>2023</v>
      </c>
      <c r="L313" s="56">
        <f t="shared" si="25"/>
        <v>10</v>
      </c>
      <c r="M313" t="s">
        <v>981</v>
      </c>
      <c r="N313" s="57">
        <v>13334.7</v>
      </c>
      <c r="O313" s="57">
        <v>13141.9</v>
      </c>
      <c r="P313" s="57">
        <v>0</v>
      </c>
      <c r="Q313" s="57">
        <v>0</v>
      </c>
      <c r="R313" s="57">
        <v>0</v>
      </c>
      <c r="S313" s="57">
        <v>37235.43</v>
      </c>
      <c r="T313" s="57">
        <v>719.98289999999997</v>
      </c>
      <c r="U313" s="57">
        <v>0</v>
      </c>
      <c r="V313" s="57">
        <v>42603.68</v>
      </c>
      <c r="W313" s="57">
        <v>818.65009999999995</v>
      </c>
      <c r="X313" s="57">
        <v>818.65009999999995</v>
      </c>
      <c r="Y313" s="57">
        <v>783.09670000000006</v>
      </c>
      <c r="Z313" s="57">
        <v>799.91139999999996</v>
      </c>
      <c r="AA313" s="57">
        <v>672.06179999999995</v>
      </c>
      <c r="AB313" s="57">
        <v>796.5652</v>
      </c>
      <c r="AC313" s="57"/>
      <c r="AE313" s="56">
        <f t="shared" si="26"/>
        <v>2023</v>
      </c>
      <c r="AF313" s="56">
        <f t="shared" si="27"/>
        <v>10</v>
      </c>
      <c r="AG313" s="57" t="s">
        <v>981</v>
      </c>
      <c r="AH313" s="57">
        <v>123.312</v>
      </c>
      <c r="AI313" s="57">
        <v>123.312</v>
      </c>
      <c r="AJ313" s="57">
        <v>0</v>
      </c>
      <c r="AK313" s="57">
        <v>0</v>
      </c>
      <c r="AL313" s="57">
        <v>0</v>
      </c>
      <c r="AM313" s="57">
        <v>0</v>
      </c>
      <c r="AN313" s="57">
        <v>0</v>
      </c>
      <c r="AO313" s="57">
        <v>0</v>
      </c>
      <c r="AP313" s="57">
        <v>0</v>
      </c>
      <c r="AQ313" s="57">
        <v>0</v>
      </c>
      <c r="AR313" s="57">
        <v>0</v>
      </c>
      <c r="AS313" s="57">
        <v>0</v>
      </c>
      <c r="AT313" s="57">
        <v>0</v>
      </c>
      <c r="AU313" s="57">
        <v>0</v>
      </c>
      <c r="AV313" s="57">
        <v>0</v>
      </c>
    </row>
    <row r="314" spans="1:48">
      <c r="A314" s="56">
        <f t="shared" si="28"/>
        <v>2023</v>
      </c>
      <c r="B314" s="56">
        <f t="shared" si="29"/>
        <v>10</v>
      </c>
      <c r="C314" s="147" t="s">
        <v>982</v>
      </c>
      <c r="D314" s="146">
        <v>2.5</v>
      </c>
      <c r="E314" s="146">
        <v>1.98</v>
      </c>
      <c r="K314" s="56">
        <f t="shared" si="24"/>
        <v>2023</v>
      </c>
      <c r="L314" s="56">
        <f t="shared" si="25"/>
        <v>10</v>
      </c>
      <c r="M314" t="s">
        <v>982</v>
      </c>
      <c r="N314" s="57">
        <v>10617.73</v>
      </c>
      <c r="O314" s="57">
        <v>14595</v>
      </c>
      <c r="P314" s="57">
        <v>0</v>
      </c>
      <c r="Q314" s="57">
        <v>0</v>
      </c>
      <c r="R314" s="57">
        <v>0</v>
      </c>
      <c r="S314" s="57">
        <v>37235.43</v>
      </c>
      <c r="T314" s="57">
        <v>589.07629999999995</v>
      </c>
      <c r="U314" s="57">
        <v>0</v>
      </c>
      <c r="V314" s="57">
        <v>42603.68</v>
      </c>
      <c r="W314" s="57">
        <v>716.31849999999997</v>
      </c>
      <c r="X314" s="57">
        <v>716.31849999999997</v>
      </c>
      <c r="Y314" s="57">
        <v>685.20920000000001</v>
      </c>
      <c r="Z314" s="57">
        <v>699.9221</v>
      </c>
      <c r="AA314" s="57">
        <v>350.64080000000001</v>
      </c>
      <c r="AB314" s="57">
        <v>696.99419999999998</v>
      </c>
      <c r="AC314" s="57"/>
      <c r="AE314" s="56">
        <f t="shared" si="26"/>
        <v>2023</v>
      </c>
      <c r="AF314" s="56">
        <f t="shared" si="27"/>
        <v>10</v>
      </c>
      <c r="AG314" s="57" t="s">
        <v>982</v>
      </c>
      <c r="AH314" s="57">
        <v>0</v>
      </c>
      <c r="AI314" s="57">
        <v>0</v>
      </c>
      <c r="AJ314" s="57">
        <v>0</v>
      </c>
      <c r="AK314" s="57">
        <v>0</v>
      </c>
      <c r="AL314" s="57">
        <v>0</v>
      </c>
      <c r="AM314" s="57">
        <v>0</v>
      </c>
      <c r="AN314" s="57">
        <v>0</v>
      </c>
      <c r="AO314" s="57">
        <v>0</v>
      </c>
      <c r="AP314" s="57">
        <v>0</v>
      </c>
      <c r="AQ314" s="57">
        <v>0</v>
      </c>
      <c r="AR314" s="57">
        <v>0</v>
      </c>
      <c r="AS314" s="57">
        <v>0</v>
      </c>
      <c r="AT314" s="57">
        <v>0</v>
      </c>
      <c r="AU314" s="57">
        <v>0</v>
      </c>
      <c r="AV314" s="57">
        <v>0</v>
      </c>
    </row>
    <row r="315" spans="1:48">
      <c r="A315" s="56">
        <f t="shared" si="28"/>
        <v>2023</v>
      </c>
      <c r="B315" s="56">
        <f t="shared" si="29"/>
        <v>10</v>
      </c>
      <c r="C315" s="147" t="s">
        <v>983</v>
      </c>
      <c r="D315" s="146">
        <v>2.2999999999999998</v>
      </c>
      <c r="E315" s="146">
        <v>1.82</v>
      </c>
      <c r="K315" s="56">
        <f t="shared" si="24"/>
        <v>2023</v>
      </c>
      <c r="L315" s="56">
        <f t="shared" si="25"/>
        <v>10</v>
      </c>
      <c r="M315" t="s">
        <v>983</v>
      </c>
      <c r="N315" s="57">
        <v>0</v>
      </c>
      <c r="O315" s="57">
        <v>0</v>
      </c>
      <c r="P315" s="57">
        <v>0</v>
      </c>
      <c r="Q315" s="57">
        <v>0</v>
      </c>
      <c r="R315" s="57">
        <v>0</v>
      </c>
      <c r="S315" s="57">
        <v>37235.43</v>
      </c>
      <c r="T315" s="57">
        <v>0</v>
      </c>
      <c r="U315" s="57">
        <v>0</v>
      </c>
      <c r="V315" s="57">
        <v>42603.68</v>
      </c>
      <c r="W315" s="57">
        <v>136.44159999999999</v>
      </c>
      <c r="X315" s="57">
        <v>136.44159999999999</v>
      </c>
      <c r="Y315" s="57">
        <v>195.774</v>
      </c>
      <c r="Z315" s="57">
        <v>199.9777</v>
      </c>
      <c r="AA315" s="57">
        <v>0</v>
      </c>
      <c r="AB315" s="57">
        <v>199.14109999999999</v>
      </c>
      <c r="AC315" s="57"/>
      <c r="AE315" s="56">
        <f t="shared" si="26"/>
        <v>2023</v>
      </c>
      <c r="AF315" s="56">
        <f t="shared" si="27"/>
        <v>10</v>
      </c>
      <c r="AG315" s="57" t="s">
        <v>983</v>
      </c>
      <c r="AH315" s="57">
        <v>0</v>
      </c>
      <c r="AI315" s="57">
        <v>0</v>
      </c>
      <c r="AJ315" s="57">
        <v>0</v>
      </c>
      <c r="AK315" s="57">
        <v>0</v>
      </c>
      <c r="AL315" s="57">
        <v>0</v>
      </c>
      <c r="AM315" s="57">
        <v>0</v>
      </c>
      <c r="AN315" s="57">
        <v>0</v>
      </c>
      <c r="AO315" s="57">
        <v>0</v>
      </c>
      <c r="AP315" s="57">
        <v>0</v>
      </c>
      <c r="AQ315" s="57">
        <v>0</v>
      </c>
      <c r="AR315" s="57">
        <v>0</v>
      </c>
      <c r="AS315" s="57">
        <v>0</v>
      </c>
      <c r="AT315" s="57">
        <v>0</v>
      </c>
      <c r="AU315" s="57">
        <v>0</v>
      </c>
      <c r="AV315" s="57">
        <v>0</v>
      </c>
    </row>
    <row r="316" spans="1:48">
      <c r="A316" s="56">
        <f t="shared" si="28"/>
        <v>2023</v>
      </c>
      <c r="B316" s="56">
        <f t="shared" si="29"/>
        <v>10</v>
      </c>
      <c r="C316" s="147" t="s">
        <v>984</v>
      </c>
      <c r="D316" s="146">
        <v>2.2999999999999998</v>
      </c>
      <c r="E316" s="146">
        <v>1.82</v>
      </c>
      <c r="K316" s="56">
        <f t="shared" si="24"/>
        <v>2023</v>
      </c>
      <c r="L316" s="56">
        <f t="shared" si="25"/>
        <v>10</v>
      </c>
      <c r="M316" t="s">
        <v>984</v>
      </c>
      <c r="N316" s="57">
        <v>2665.01</v>
      </c>
      <c r="O316" s="57">
        <v>2661.319</v>
      </c>
      <c r="P316" s="57">
        <v>0</v>
      </c>
      <c r="Q316" s="57">
        <v>0</v>
      </c>
      <c r="R316" s="57">
        <v>0</v>
      </c>
      <c r="S316" s="57">
        <v>37235.43</v>
      </c>
      <c r="T316" s="57">
        <v>0</v>
      </c>
      <c r="U316" s="57">
        <v>0</v>
      </c>
      <c r="V316" s="57">
        <v>42603.68</v>
      </c>
      <c r="W316" s="57">
        <v>238.77279999999999</v>
      </c>
      <c r="X316" s="57">
        <v>238.77279999999999</v>
      </c>
      <c r="Y316" s="57">
        <v>522.06399999999996</v>
      </c>
      <c r="Z316" s="57">
        <v>399.9554</v>
      </c>
      <c r="AA316" s="57">
        <v>116.8802</v>
      </c>
      <c r="AB316" s="57">
        <v>398.28230000000002</v>
      </c>
      <c r="AC316" s="57"/>
      <c r="AE316" s="56">
        <f t="shared" si="26"/>
        <v>2023</v>
      </c>
      <c r="AF316" s="56">
        <f t="shared" si="27"/>
        <v>10</v>
      </c>
      <c r="AG316" s="57" t="s">
        <v>984</v>
      </c>
      <c r="AH316" s="57">
        <v>123.312</v>
      </c>
      <c r="AI316" s="57">
        <v>123.312</v>
      </c>
      <c r="AJ316" s="57">
        <v>0</v>
      </c>
      <c r="AK316" s="57">
        <v>0</v>
      </c>
      <c r="AL316" s="57">
        <v>0</v>
      </c>
      <c r="AM316" s="57">
        <v>0</v>
      </c>
      <c r="AN316" s="57">
        <v>0</v>
      </c>
      <c r="AO316" s="57">
        <v>0</v>
      </c>
      <c r="AP316" s="57">
        <v>0</v>
      </c>
      <c r="AQ316" s="57">
        <v>0</v>
      </c>
      <c r="AR316" s="57">
        <v>0</v>
      </c>
      <c r="AS316" s="57">
        <v>0</v>
      </c>
      <c r="AT316" s="57">
        <v>0</v>
      </c>
      <c r="AU316" s="57">
        <v>0</v>
      </c>
      <c r="AV316" s="57">
        <v>0</v>
      </c>
    </row>
    <row r="317" spans="1:48">
      <c r="A317" s="56">
        <f t="shared" si="28"/>
        <v>2023</v>
      </c>
      <c r="B317" s="56">
        <f t="shared" si="29"/>
        <v>10</v>
      </c>
      <c r="C317" s="147" t="s">
        <v>985</v>
      </c>
      <c r="D317" s="146">
        <v>2.2999999999999998</v>
      </c>
      <c r="E317" s="146">
        <v>1.82</v>
      </c>
      <c r="K317" s="56">
        <f t="shared" si="24"/>
        <v>2023</v>
      </c>
      <c r="L317" s="56">
        <f t="shared" si="25"/>
        <v>10</v>
      </c>
      <c r="M317" t="s">
        <v>985</v>
      </c>
      <c r="N317" s="57">
        <v>0</v>
      </c>
      <c r="O317" s="57">
        <v>0</v>
      </c>
      <c r="P317" s="57">
        <v>0</v>
      </c>
      <c r="Q317" s="57">
        <v>0</v>
      </c>
      <c r="R317" s="57">
        <v>0</v>
      </c>
      <c r="S317" s="57">
        <v>37235.43</v>
      </c>
      <c r="T317" s="57">
        <v>0</v>
      </c>
      <c r="U317" s="57">
        <v>0</v>
      </c>
      <c r="V317" s="57">
        <v>41932.19</v>
      </c>
      <c r="W317" s="57">
        <v>306.99360000000001</v>
      </c>
      <c r="X317" s="57">
        <v>306.99360000000001</v>
      </c>
      <c r="Y317" s="57">
        <v>326.29000000000002</v>
      </c>
      <c r="Z317" s="57">
        <v>333.29610000000002</v>
      </c>
      <c r="AA317" s="57">
        <v>0</v>
      </c>
      <c r="AB317" s="57">
        <v>331.90190000000001</v>
      </c>
      <c r="AC317" s="57"/>
      <c r="AE317" s="56">
        <f t="shared" si="26"/>
        <v>2023</v>
      </c>
      <c r="AF317" s="56">
        <f t="shared" si="27"/>
        <v>10</v>
      </c>
      <c r="AG317" s="57" t="s">
        <v>985</v>
      </c>
      <c r="AH317" s="57">
        <v>0</v>
      </c>
      <c r="AI317" s="57">
        <v>0</v>
      </c>
      <c r="AJ317" s="57">
        <v>0</v>
      </c>
      <c r="AK317" s="57">
        <v>0</v>
      </c>
      <c r="AL317" s="57">
        <v>0</v>
      </c>
      <c r="AM317" s="57">
        <v>0</v>
      </c>
      <c r="AN317" s="57">
        <v>0</v>
      </c>
      <c r="AO317" s="57">
        <v>0</v>
      </c>
      <c r="AP317" s="57">
        <v>0</v>
      </c>
      <c r="AQ317" s="57">
        <v>0</v>
      </c>
      <c r="AR317" s="57">
        <v>0</v>
      </c>
      <c r="AS317" s="57">
        <v>0</v>
      </c>
      <c r="AT317" s="57">
        <v>0</v>
      </c>
      <c r="AU317" s="57">
        <v>0</v>
      </c>
      <c r="AV317" s="57">
        <v>0</v>
      </c>
    </row>
    <row r="318" spans="1:48">
      <c r="A318" s="56">
        <f t="shared" si="28"/>
        <v>2023</v>
      </c>
      <c r="B318" s="56">
        <f t="shared" si="29"/>
        <v>10</v>
      </c>
      <c r="C318" s="147" t="s">
        <v>986</v>
      </c>
      <c r="D318" s="146">
        <v>2.5</v>
      </c>
      <c r="E318" s="146">
        <v>1.98</v>
      </c>
      <c r="K318" s="56">
        <f t="shared" si="24"/>
        <v>2023</v>
      </c>
      <c r="L318" s="56">
        <f t="shared" si="25"/>
        <v>10</v>
      </c>
      <c r="M318" t="s">
        <v>986</v>
      </c>
      <c r="N318" s="57">
        <v>11238.2</v>
      </c>
      <c r="O318" s="57">
        <v>11222.64</v>
      </c>
      <c r="P318" s="57">
        <v>0</v>
      </c>
      <c r="Q318" s="57">
        <v>0</v>
      </c>
      <c r="R318" s="57">
        <v>0</v>
      </c>
      <c r="S318" s="57">
        <v>37235.43</v>
      </c>
      <c r="T318" s="57">
        <v>261.81200000000001</v>
      </c>
      <c r="U318" s="57">
        <v>0</v>
      </c>
      <c r="V318" s="57">
        <v>42603.68</v>
      </c>
      <c r="W318" s="57">
        <v>579.87729999999999</v>
      </c>
      <c r="X318" s="57">
        <v>579.87729999999999</v>
      </c>
      <c r="Y318" s="57">
        <v>554.69359999999995</v>
      </c>
      <c r="Z318" s="57">
        <v>566.60400000000004</v>
      </c>
      <c r="AA318" s="57">
        <v>496.7414</v>
      </c>
      <c r="AB318" s="57">
        <v>564.23379999999997</v>
      </c>
      <c r="AC318" s="57"/>
      <c r="AE318" s="56">
        <f t="shared" si="26"/>
        <v>2023</v>
      </c>
      <c r="AF318" s="56">
        <f t="shared" si="27"/>
        <v>10</v>
      </c>
      <c r="AG318" s="57" t="s">
        <v>986</v>
      </c>
      <c r="AH318" s="57">
        <v>123.312</v>
      </c>
      <c r="AI318" s="57">
        <v>123.312</v>
      </c>
      <c r="AJ318" s="57">
        <v>0</v>
      </c>
      <c r="AK318" s="57">
        <v>0</v>
      </c>
      <c r="AL318" s="57">
        <v>0</v>
      </c>
      <c r="AM318" s="57">
        <v>0</v>
      </c>
      <c r="AN318" s="57">
        <v>0</v>
      </c>
      <c r="AO318" s="57">
        <v>0</v>
      </c>
      <c r="AP318" s="57">
        <v>0</v>
      </c>
      <c r="AQ318" s="57">
        <v>0</v>
      </c>
      <c r="AR318" s="57">
        <v>0</v>
      </c>
      <c r="AS318" s="57">
        <v>0</v>
      </c>
      <c r="AT318" s="57">
        <v>0</v>
      </c>
      <c r="AU318" s="57">
        <v>0</v>
      </c>
      <c r="AV318" s="57">
        <v>0</v>
      </c>
    </row>
    <row r="319" spans="1:48">
      <c r="A319" s="56">
        <f t="shared" si="28"/>
        <v>2023</v>
      </c>
      <c r="B319" s="56">
        <f t="shared" si="29"/>
        <v>10</v>
      </c>
      <c r="C319" s="147" t="s">
        <v>987</v>
      </c>
      <c r="D319" s="146">
        <v>2.81</v>
      </c>
      <c r="E319" s="146">
        <v>2.2200000000000002</v>
      </c>
      <c r="K319" s="56">
        <f t="shared" si="24"/>
        <v>2023</v>
      </c>
      <c r="L319" s="56">
        <f t="shared" si="25"/>
        <v>10</v>
      </c>
      <c r="M319" t="s">
        <v>987</v>
      </c>
      <c r="N319" s="57">
        <v>16266.99</v>
      </c>
      <c r="O319" s="57">
        <v>16244.46</v>
      </c>
      <c r="P319" s="57">
        <v>0</v>
      </c>
      <c r="Q319" s="57">
        <v>0</v>
      </c>
      <c r="R319" s="57">
        <v>0</v>
      </c>
      <c r="S319" s="57">
        <v>37235.43</v>
      </c>
      <c r="T319" s="57">
        <v>1309.059</v>
      </c>
      <c r="U319" s="57">
        <v>0</v>
      </c>
      <c r="V319" s="57">
        <v>42603.68</v>
      </c>
      <c r="W319" s="57">
        <v>750.42939999999999</v>
      </c>
      <c r="X319" s="57">
        <v>750.42939999999999</v>
      </c>
      <c r="Y319" s="57">
        <v>717.83870000000002</v>
      </c>
      <c r="Z319" s="57">
        <v>733.25220000000002</v>
      </c>
      <c r="AA319" s="57">
        <v>613.62170000000003</v>
      </c>
      <c r="AB319" s="57">
        <v>730.18489999999997</v>
      </c>
      <c r="AC319" s="57"/>
      <c r="AE319" s="56">
        <f t="shared" si="26"/>
        <v>2023</v>
      </c>
      <c r="AF319" s="56">
        <f t="shared" si="27"/>
        <v>10</v>
      </c>
      <c r="AG319" s="57" t="s">
        <v>987</v>
      </c>
      <c r="AH319" s="57">
        <v>125.744</v>
      </c>
      <c r="AI319" s="57">
        <v>125.744</v>
      </c>
      <c r="AJ319" s="57">
        <v>0</v>
      </c>
      <c r="AK319" s="57">
        <v>0</v>
      </c>
      <c r="AL319" s="57">
        <v>0</v>
      </c>
      <c r="AM319" s="57">
        <v>0</v>
      </c>
      <c r="AN319" s="57">
        <v>0</v>
      </c>
      <c r="AO319" s="57">
        <v>0</v>
      </c>
      <c r="AP319" s="57">
        <v>0</v>
      </c>
      <c r="AQ319" s="57">
        <v>0</v>
      </c>
      <c r="AR319" s="57">
        <v>0</v>
      </c>
      <c r="AS319" s="57">
        <v>0</v>
      </c>
      <c r="AT319" s="57">
        <v>0</v>
      </c>
      <c r="AU319" s="57">
        <v>0</v>
      </c>
      <c r="AV319" s="57">
        <v>0</v>
      </c>
    </row>
    <row r="320" spans="1:48">
      <c r="A320" s="56">
        <f t="shared" si="28"/>
        <v>2023</v>
      </c>
      <c r="B320" s="56">
        <f t="shared" si="29"/>
        <v>10</v>
      </c>
      <c r="C320" s="147" t="s">
        <v>988</v>
      </c>
      <c r="D320" s="146">
        <v>2.87</v>
      </c>
      <c r="E320" s="146">
        <v>2.2799999999999998</v>
      </c>
      <c r="K320" s="56">
        <f t="shared" si="24"/>
        <v>2023</v>
      </c>
      <c r="L320" s="56">
        <f t="shared" si="25"/>
        <v>10</v>
      </c>
      <c r="M320" t="s">
        <v>988</v>
      </c>
      <c r="N320" s="57">
        <v>20854.509999999998</v>
      </c>
      <c r="O320" s="57">
        <v>20825.63</v>
      </c>
      <c r="P320" s="57">
        <v>0</v>
      </c>
      <c r="Q320" s="57">
        <v>0</v>
      </c>
      <c r="R320" s="57">
        <v>0</v>
      </c>
      <c r="S320" s="57">
        <v>37235.43</v>
      </c>
      <c r="T320" s="57">
        <v>1439.9659999999999</v>
      </c>
      <c r="U320" s="57">
        <v>0</v>
      </c>
      <c r="V320" s="57">
        <v>42603.68</v>
      </c>
      <c r="W320" s="57">
        <v>818.65030000000002</v>
      </c>
      <c r="X320" s="57">
        <v>818.65030000000002</v>
      </c>
      <c r="Y320" s="57">
        <v>783.09680000000003</v>
      </c>
      <c r="Z320" s="57">
        <v>799.91150000000005</v>
      </c>
      <c r="AA320" s="57">
        <v>701.28189999999995</v>
      </c>
      <c r="AB320" s="57">
        <v>796.56529999999998</v>
      </c>
      <c r="AC320" s="57"/>
      <c r="AE320" s="56">
        <f t="shared" si="26"/>
        <v>2023</v>
      </c>
      <c r="AF320" s="56">
        <f t="shared" si="27"/>
        <v>10</v>
      </c>
      <c r="AG320" s="57" t="s">
        <v>988</v>
      </c>
      <c r="AH320" s="57">
        <v>0</v>
      </c>
      <c r="AI320" s="57">
        <v>0</v>
      </c>
      <c r="AJ320" s="57">
        <v>0</v>
      </c>
      <c r="AK320" s="57">
        <v>0</v>
      </c>
      <c r="AL320" s="57">
        <v>0</v>
      </c>
      <c r="AM320" s="57">
        <v>0</v>
      </c>
      <c r="AN320" s="57">
        <v>0</v>
      </c>
      <c r="AO320" s="57">
        <v>0</v>
      </c>
      <c r="AP320" s="57">
        <v>0</v>
      </c>
      <c r="AQ320" s="57">
        <v>0</v>
      </c>
      <c r="AR320" s="57">
        <v>0</v>
      </c>
      <c r="AS320" s="57">
        <v>0</v>
      </c>
      <c r="AT320" s="57">
        <v>0</v>
      </c>
      <c r="AU320" s="57">
        <v>0</v>
      </c>
      <c r="AV320" s="57">
        <v>0</v>
      </c>
    </row>
    <row r="321" spans="1:48">
      <c r="A321" s="56">
        <f t="shared" si="28"/>
        <v>2023</v>
      </c>
      <c r="B321" s="56">
        <f t="shared" si="29"/>
        <v>10</v>
      </c>
      <c r="C321" s="147" t="s">
        <v>989</v>
      </c>
      <c r="D321" s="146">
        <v>3.12</v>
      </c>
      <c r="E321" s="146">
        <v>2.4700000000000002</v>
      </c>
      <c r="K321" s="56">
        <f t="shared" si="24"/>
        <v>2023</v>
      </c>
      <c r="L321" s="56">
        <f t="shared" si="25"/>
        <v>10</v>
      </c>
      <c r="M321" t="s">
        <v>989</v>
      </c>
      <c r="N321" s="57">
        <v>11238.2</v>
      </c>
      <c r="O321" s="57">
        <v>11222.64</v>
      </c>
      <c r="P321" s="57">
        <v>0</v>
      </c>
      <c r="Q321" s="57">
        <v>0</v>
      </c>
      <c r="R321" s="57">
        <v>0</v>
      </c>
      <c r="S321" s="57">
        <v>37235.43</v>
      </c>
      <c r="T321" s="57">
        <v>589.07690000000002</v>
      </c>
      <c r="U321" s="57">
        <v>0</v>
      </c>
      <c r="V321" s="57">
        <v>42603.68</v>
      </c>
      <c r="W321" s="57">
        <v>818.65030000000002</v>
      </c>
      <c r="X321" s="57">
        <v>818.65030000000002</v>
      </c>
      <c r="Y321" s="57">
        <v>783.09680000000003</v>
      </c>
      <c r="Z321" s="57">
        <v>799.91150000000005</v>
      </c>
      <c r="AA321" s="57">
        <v>584.40160000000003</v>
      </c>
      <c r="AB321" s="57">
        <v>796.56529999999998</v>
      </c>
      <c r="AC321" s="57"/>
      <c r="AE321" s="56">
        <f t="shared" si="26"/>
        <v>2023</v>
      </c>
      <c r="AF321" s="56">
        <f t="shared" si="27"/>
        <v>10</v>
      </c>
      <c r="AG321" s="57" t="s">
        <v>989</v>
      </c>
      <c r="AH321" s="57">
        <v>123.312</v>
      </c>
      <c r="AI321" s="57">
        <v>123.312</v>
      </c>
      <c r="AJ321" s="57">
        <v>0</v>
      </c>
      <c r="AK321" s="57">
        <v>0</v>
      </c>
      <c r="AL321" s="57">
        <v>0</v>
      </c>
      <c r="AM321" s="57">
        <v>0</v>
      </c>
      <c r="AN321" s="57">
        <v>0</v>
      </c>
      <c r="AO321" s="57">
        <v>0</v>
      </c>
      <c r="AP321" s="57">
        <v>0</v>
      </c>
      <c r="AQ321" s="57">
        <v>0</v>
      </c>
      <c r="AR321" s="57">
        <v>0</v>
      </c>
      <c r="AS321" s="57">
        <v>0</v>
      </c>
      <c r="AT321" s="57">
        <v>0</v>
      </c>
      <c r="AU321" s="57">
        <v>0</v>
      </c>
      <c r="AV321" s="57">
        <v>0</v>
      </c>
    </row>
    <row r="322" spans="1:48">
      <c r="A322" s="56">
        <f t="shared" si="28"/>
        <v>2023</v>
      </c>
      <c r="B322" s="56">
        <f t="shared" si="29"/>
        <v>10</v>
      </c>
      <c r="C322" s="147" t="s">
        <v>990</v>
      </c>
      <c r="D322" s="146">
        <v>3.25</v>
      </c>
      <c r="E322" s="146">
        <v>2.57</v>
      </c>
      <c r="K322" s="56">
        <f t="shared" si="24"/>
        <v>2023</v>
      </c>
      <c r="L322" s="56">
        <f t="shared" si="25"/>
        <v>10</v>
      </c>
      <c r="M322" t="s">
        <v>990</v>
      </c>
      <c r="N322" s="57">
        <v>5951.4589999999998</v>
      </c>
      <c r="O322" s="57">
        <v>7471.826</v>
      </c>
      <c r="P322" s="57">
        <v>0</v>
      </c>
      <c r="Q322" s="57">
        <v>0</v>
      </c>
      <c r="R322" s="57">
        <v>0</v>
      </c>
      <c r="S322" s="57">
        <v>37235.43</v>
      </c>
      <c r="T322" s="57">
        <v>0</v>
      </c>
      <c r="U322" s="57">
        <v>0</v>
      </c>
      <c r="V322" s="57">
        <v>42603.68</v>
      </c>
      <c r="W322" s="57">
        <v>648.09799999999996</v>
      </c>
      <c r="X322" s="57">
        <v>648.09799999999996</v>
      </c>
      <c r="Y322" s="57">
        <v>652.58050000000003</v>
      </c>
      <c r="Z322" s="57">
        <v>666.59270000000004</v>
      </c>
      <c r="AA322" s="57">
        <v>233.76060000000001</v>
      </c>
      <c r="AB322" s="57">
        <v>663.80420000000004</v>
      </c>
      <c r="AC322" s="57"/>
      <c r="AE322" s="56">
        <f t="shared" si="26"/>
        <v>2023</v>
      </c>
      <c r="AF322" s="56">
        <f t="shared" si="27"/>
        <v>10</v>
      </c>
      <c r="AG322" s="57" t="s">
        <v>990</v>
      </c>
      <c r="AH322" s="57">
        <v>123.312</v>
      </c>
      <c r="AI322" s="57">
        <v>123.312</v>
      </c>
      <c r="AJ322" s="57">
        <v>0</v>
      </c>
      <c r="AK322" s="57">
        <v>0</v>
      </c>
      <c r="AL322" s="57">
        <v>0</v>
      </c>
      <c r="AM322" s="57">
        <v>0</v>
      </c>
      <c r="AN322" s="57">
        <v>0</v>
      </c>
      <c r="AO322" s="57">
        <v>0</v>
      </c>
      <c r="AP322" s="57">
        <v>0</v>
      </c>
      <c r="AQ322" s="57">
        <v>0</v>
      </c>
      <c r="AR322" s="57">
        <v>0</v>
      </c>
      <c r="AS322" s="57">
        <v>0</v>
      </c>
      <c r="AT322" s="57">
        <v>0</v>
      </c>
      <c r="AU322" s="57">
        <v>0</v>
      </c>
      <c r="AV322" s="57">
        <v>0</v>
      </c>
    </row>
    <row r="323" spans="1:48">
      <c r="A323" s="56">
        <f t="shared" si="28"/>
        <v>2023</v>
      </c>
      <c r="B323" s="56">
        <f t="shared" si="29"/>
        <v>10</v>
      </c>
      <c r="C323" s="147" t="s">
        <v>991</v>
      </c>
      <c r="D323" s="146">
        <v>3.25</v>
      </c>
      <c r="E323" s="146">
        <v>2.57</v>
      </c>
      <c r="K323" s="56">
        <f t="shared" si="24"/>
        <v>2023</v>
      </c>
      <c r="L323" s="56">
        <f t="shared" si="25"/>
        <v>10</v>
      </c>
      <c r="M323" t="s">
        <v>991</v>
      </c>
      <c r="N323" s="57">
        <v>12988.67</v>
      </c>
      <c r="O323" s="57">
        <v>12970.68</v>
      </c>
      <c r="P323" s="57">
        <v>0</v>
      </c>
      <c r="Q323" s="57">
        <v>0</v>
      </c>
      <c r="R323" s="57">
        <v>0</v>
      </c>
      <c r="S323" s="57">
        <v>37235.43</v>
      </c>
      <c r="T323" s="57">
        <v>261.81200000000001</v>
      </c>
      <c r="U323" s="57">
        <v>0</v>
      </c>
      <c r="V323" s="57">
        <v>42603.68</v>
      </c>
      <c r="W323" s="57">
        <v>818.65030000000002</v>
      </c>
      <c r="X323" s="57">
        <v>818.65030000000002</v>
      </c>
      <c r="Y323" s="57">
        <v>783.09680000000003</v>
      </c>
      <c r="Z323" s="57">
        <v>799.91150000000005</v>
      </c>
      <c r="AA323" s="57">
        <v>584.40160000000003</v>
      </c>
      <c r="AB323" s="57">
        <v>796.56529999999998</v>
      </c>
      <c r="AC323" s="57"/>
      <c r="AE323" s="56">
        <f t="shared" si="26"/>
        <v>2023</v>
      </c>
      <c r="AF323" s="56">
        <f t="shared" si="27"/>
        <v>10</v>
      </c>
      <c r="AG323" s="57" t="s">
        <v>991</v>
      </c>
      <c r="AH323" s="57">
        <v>123.312</v>
      </c>
      <c r="AI323" s="57">
        <v>123.312</v>
      </c>
      <c r="AJ323" s="57">
        <v>0</v>
      </c>
      <c r="AK323" s="57">
        <v>0</v>
      </c>
      <c r="AL323" s="57">
        <v>0</v>
      </c>
      <c r="AM323" s="57">
        <v>0</v>
      </c>
      <c r="AN323" s="57">
        <v>0</v>
      </c>
      <c r="AO323" s="57">
        <v>0</v>
      </c>
      <c r="AP323" s="57">
        <v>0</v>
      </c>
      <c r="AQ323" s="57">
        <v>0</v>
      </c>
      <c r="AR323" s="57">
        <v>0</v>
      </c>
      <c r="AS323" s="57">
        <v>0</v>
      </c>
      <c r="AT323" s="57">
        <v>0</v>
      </c>
      <c r="AU323" s="57">
        <v>0</v>
      </c>
      <c r="AV323" s="57">
        <v>0</v>
      </c>
    </row>
    <row r="324" spans="1:48">
      <c r="A324" s="56">
        <f t="shared" si="28"/>
        <v>2023</v>
      </c>
      <c r="B324" s="56">
        <f t="shared" si="29"/>
        <v>10</v>
      </c>
      <c r="C324" s="147" t="s">
        <v>992</v>
      </c>
      <c r="D324" s="146">
        <v>3.25</v>
      </c>
      <c r="E324" s="146">
        <v>2.57</v>
      </c>
      <c r="K324" s="56">
        <f t="shared" si="24"/>
        <v>2023</v>
      </c>
      <c r="L324" s="56">
        <f t="shared" si="25"/>
        <v>10</v>
      </c>
      <c r="M324" t="s">
        <v>992</v>
      </c>
      <c r="N324" s="57">
        <v>20854.509999999998</v>
      </c>
      <c r="O324" s="57">
        <v>20825.63</v>
      </c>
      <c r="P324" s="57">
        <v>0</v>
      </c>
      <c r="Q324" s="57">
        <v>0</v>
      </c>
      <c r="R324" s="57">
        <v>0</v>
      </c>
      <c r="S324" s="57">
        <v>37235.43</v>
      </c>
      <c r="T324" s="57">
        <v>1243.607</v>
      </c>
      <c r="U324" s="57">
        <v>0</v>
      </c>
      <c r="V324" s="57">
        <v>42603.68</v>
      </c>
      <c r="W324" s="57">
        <v>818.65030000000002</v>
      </c>
      <c r="X324" s="57">
        <v>818.65030000000002</v>
      </c>
      <c r="Y324" s="57">
        <v>783.09680000000003</v>
      </c>
      <c r="Z324" s="57">
        <v>799.91150000000005</v>
      </c>
      <c r="AA324" s="57">
        <v>701.28189999999995</v>
      </c>
      <c r="AB324" s="57">
        <v>796.56529999999998</v>
      </c>
      <c r="AC324" s="57"/>
      <c r="AE324" s="56">
        <f t="shared" si="26"/>
        <v>2023</v>
      </c>
      <c r="AF324" s="56">
        <f t="shared" si="27"/>
        <v>10</v>
      </c>
      <c r="AG324" s="57" t="s">
        <v>992</v>
      </c>
      <c r="AH324" s="57">
        <v>0</v>
      </c>
      <c r="AI324" s="57">
        <v>0</v>
      </c>
      <c r="AJ324" s="57">
        <v>0</v>
      </c>
      <c r="AK324" s="57">
        <v>0</v>
      </c>
      <c r="AL324" s="57">
        <v>0</v>
      </c>
      <c r="AM324" s="57">
        <v>0</v>
      </c>
      <c r="AN324" s="57">
        <v>0</v>
      </c>
      <c r="AO324" s="57">
        <v>0</v>
      </c>
      <c r="AP324" s="57">
        <v>0</v>
      </c>
      <c r="AQ324" s="57">
        <v>0</v>
      </c>
      <c r="AR324" s="57">
        <v>0</v>
      </c>
      <c r="AS324" s="57">
        <v>0</v>
      </c>
      <c r="AT324" s="57">
        <v>0</v>
      </c>
      <c r="AU324" s="57">
        <v>0</v>
      </c>
      <c r="AV324" s="57">
        <v>0</v>
      </c>
    </row>
    <row r="325" spans="1:48">
      <c r="A325" s="56">
        <f t="shared" si="28"/>
        <v>2023</v>
      </c>
      <c r="B325" s="56">
        <f t="shared" si="29"/>
        <v>10</v>
      </c>
      <c r="C325" s="147" t="s">
        <v>993</v>
      </c>
      <c r="D325" s="146">
        <v>3.62</v>
      </c>
      <c r="E325" s="146">
        <v>2.87</v>
      </c>
      <c r="K325" s="56">
        <f t="shared" si="24"/>
        <v>2023</v>
      </c>
      <c r="L325" s="56">
        <f t="shared" si="25"/>
        <v>10</v>
      </c>
      <c r="M325" t="s">
        <v>993</v>
      </c>
      <c r="N325" s="57">
        <v>16409.54</v>
      </c>
      <c r="O325" s="57">
        <v>16386.810000000001</v>
      </c>
      <c r="P325" s="57">
        <v>0</v>
      </c>
      <c r="Q325" s="57">
        <v>0</v>
      </c>
      <c r="R325" s="57">
        <v>0</v>
      </c>
      <c r="S325" s="57">
        <v>37235.43</v>
      </c>
      <c r="T325" s="57">
        <v>1047.2470000000001</v>
      </c>
      <c r="U325" s="57">
        <v>0</v>
      </c>
      <c r="V325" s="57">
        <v>42603.68</v>
      </c>
      <c r="W325" s="57">
        <v>716.31899999999996</v>
      </c>
      <c r="X325" s="57">
        <v>716.31899999999996</v>
      </c>
      <c r="Y325" s="57">
        <v>685.2097</v>
      </c>
      <c r="Z325" s="57">
        <v>699.92250000000001</v>
      </c>
      <c r="AA325" s="57">
        <v>584.40160000000003</v>
      </c>
      <c r="AB325" s="57">
        <v>696.99459999999999</v>
      </c>
      <c r="AC325" s="57"/>
      <c r="AE325" s="56">
        <f t="shared" si="26"/>
        <v>2023</v>
      </c>
      <c r="AF325" s="56">
        <f t="shared" si="27"/>
        <v>10</v>
      </c>
      <c r="AG325" s="57" t="s">
        <v>993</v>
      </c>
      <c r="AH325" s="57">
        <v>0</v>
      </c>
      <c r="AI325" s="57">
        <v>0</v>
      </c>
      <c r="AJ325" s="57">
        <v>0</v>
      </c>
      <c r="AK325" s="57">
        <v>0</v>
      </c>
      <c r="AL325" s="57">
        <v>0</v>
      </c>
      <c r="AM325" s="57">
        <v>0</v>
      </c>
      <c r="AN325" s="57">
        <v>0</v>
      </c>
      <c r="AO325" s="57">
        <v>0</v>
      </c>
      <c r="AP325" s="57">
        <v>0</v>
      </c>
      <c r="AQ325" s="57">
        <v>0</v>
      </c>
      <c r="AR325" s="57">
        <v>0</v>
      </c>
      <c r="AS325" s="57">
        <v>0</v>
      </c>
      <c r="AT325" s="57">
        <v>0</v>
      </c>
      <c r="AU325" s="57">
        <v>0</v>
      </c>
      <c r="AV325" s="57">
        <v>0</v>
      </c>
    </row>
    <row r="326" spans="1:48">
      <c r="A326" s="56">
        <f t="shared" si="28"/>
        <v>2023</v>
      </c>
      <c r="B326" s="56">
        <f t="shared" si="29"/>
        <v>11</v>
      </c>
      <c r="C326" s="147" t="s">
        <v>994</v>
      </c>
      <c r="D326" s="146">
        <v>3.84</v>
      </c>
      <c r="E326" s="146">
        <v>2.72</v>
      </c>
      <c r="K326" s="56">
        <f t="shared" si="24"/>
        <v>2023</v>
      </c>
      <c r="L326" s="56">
        <f t="shared" si="25"/>
        <v>11</v>
      </c>
      <c r="M326" t="s">
        <v>994</v>
      </c>
      <c r="N326" s="57">
        <v>15523.75</v>
      </c>
      <c r="O326" s="57">
        <v>16411.11</v>
      </c>
      <c r="P326" s="57">
        <v>0</v>
      </c>
      <c r="Q326" s="57">
        <v>0</v>
      </c>
      <c r="R326" s="57">
        <v>0</v>
      </c>
      <c r="S326" s="57">
        <v>41349.360000000001</v>
      </c>
      <c r="T326" s="57">
        <v>391.06259999999997</v>
      </c>
      <c r="U326" s="57">
        <v>0</v>
      </c>
      <c r="V326" s="57">
        <v>46095.66</v>
      </c>
      <c r="W326" s="57">
        <v>756.25720000000001</v>
      </c>
      <c r="X326" s="57">
        <v>756.25720000000001</v>
      </c>
      <c r="Y326" s="57">
        <v>756.25720000000001</v>
      </c>
      <c r="Z326" s="57">
        <v>707.02610000000004</v>
      </c>
      <c r="AA326" s="57">
        <v>575.89649999999995</v>
      </c>
      <c r="AB326" s="57">
        <v>698.05409999999995</v>
      </c>
      <c r="AC326" s="57"/>
      <c r="AE326" s="56">
        <f t="shared" si="26"/>
        <v>2023</v>
      </c>
      <c r="AF326" s="56">
        <f t="shared" si="27"/>
        <v>11</v>
      </c>
      <c r="AG326" s="57" t="s">
        <v>994</v>
      </c>
      <c r="AH326" s="57">
        <v>128.256</v>
      </c>
      <c r="AI326" s="57">
        <v>129.47200000000001</v>
      </c>
      <c r="AJ326" s="57">
        <v>0</v>
      </c>
      <c r="AK326" s="57">
        <v>0</v>
      </c>
      <c r="AL326" s="57">
        <v>0</v>
      </c>
      <c r="AM326" s="57">
        <v>0</v>
      </c>
      <c r="AN326" s="57">
        <v>0</v>
      </c>
      <c r="AO326" s="57">
        <v>0</v>
      </c>
      <c r="AP326" s="57">
        <v>0</v>
      </c>
      <c r="AQ326" s="57">
        <v>0</v>
      </c>
      <c r="AR326" s="57">
        <v>0</v>
      </c>
      <c r="AS326" s="57">
        <v>0</v>
      </c>
      <c r="AT326" s="57">
        <v>0</v>
      </c>
      <c r="AU326" s="57">
        <v>0</v>
      </c>
      <c r="AV326" s="57">
        <v>0</v>
      </c>
    </row>
    <row r="327" spans="1:48">
      <c r="A327" s="56">
        <f t="shared" si="28"/>
        <v>2023</v>
      </c>
      <c r="B327" s="56">
        <f t="shared" si="29"/>
        <v>11</v>
      </c>
      <c r="C327" s="147" t="s">
        <v>995</v>
      </c>
      <c r="D327" s="146">
        <v>3.46</v>
      </c>
      <c r="E327" s="146">
        <v>2.4500000000000002</v>
      </c>
      <c r="K327" s="56">
        <f t="shared" si="24"/>
        <v>2023</v>
      </c>
      <c r="L327" s="56">
        <f t="shared" si="25"/>
        <v>11</v>
      </c>
      <c r="M327" t="s">
        <v>995</v>
      </c>
      <c r="N327" s="57">
        <v>0</v>
      </c>
      <c r="O327" s="57">
        <v>725.36410000000001</v>
      </c>
      <c r="P327" s="57">
        <v>0</v>
      </c>
      <c r="Q327" s="57">
        <v>0</v>
      </c>
      <c r="R327" s="57">
        <v>0</v>
      </c>
      <c r="S327" s="57">
        <v>41349.360000000001</v>
      </c>
      <c r="T327" s="57">
        <v>0</v>
      </c>
      <c r="U327" s="57">
        <v>0</v>
      </c>
      <c r="V327" s="57">
        <v>46095.66</v>
      </c>
      <c r="W327" s="57">
        <v>446.87900000000002</v>
      </c>
      <c r="X327" s="57">
        <v>446.87900000000002</v>
      </c>
      <c r="Y327" s="57">
        <v>446.87900000000002</v>
      </c>
      <c r="Z327" s="57">
        <v>546.33810000000005</v>
      </c>
      <c r="AA327" s="57">
        <v>143.97409999999999</v>
      </c>
      <c r="AB327" s="57">
        <v>539.40520000000004</v>
      </c>
      <c r="AC327" s="57"/>
      <c r="AE327" s="56">
        <f t="shared" si="26"/>
        <v>2023</v>
      </c>
      <c r="AF327" s="56">
        <f t="shared" si="27"/>
        <v>11</v>
      </c>
      <c r="AG327" s="57" t="s">
        <v>995</v>
      </c>
      <c r="AH327" s="57">
        <v>0</v>
      </c>
      <c r="AI327" s="57">
        <v>0</v>
      </c>
      <c r="AJ327" s="57">
        <v>0</v>
      </c>
      <c r="AK327" s="57">
        <v>0</v>
      </c>
      <c r="AL327" s="57">
        <v>0</v>
      </c>
      <c r="AM327" s="57">
        <v>0</v>
      </c>
      <c r="AN327" s="57">
        <v>0</v>
      </c>
      <c r="AO327" s="57">
        <v>0</v>
      </c>
      <c r="AP327" s="57">
        <v>0</v>
      </c>
      <c r="AQ327" s="57">
        <v>0</v>
      </c>
      <c r="AR327" s="57">
        <v>0</v>
      </c>
      <c r="AS327" s="57">
        <v>0</v>
      </c>
      <c r="AT327" s="57">
        <v>0</v>
      </c>
      <c r="AU327" s="57">
        <v>0</v>
      </c>
      <c r="AV327" s="57">
        <v>0</v>
      </c>
    </row>
    <row r="328" spans="1:48">
      <c r="A328" s="56">
        <f t="shared" si="28"/>
        <v>2023</v>
      </c>
      <c r="B328" s="56">
        <f t="shared" si="29"/>
        <v>11</v>
      </c>
      <c r="C328" s="147" t="s">
        <v>996</v>
      </c>
      <c r="D328" s="146">
        <v>3.32</v>
      </c>
      <c r="E328" s="146">
        <v>2.35</v>
      </c>
      <c r="K328" s="56">
        <f t="shared" si="24"/>
        <v>2023</v>
      </c>
      <c r="L328" s="56">
        <f t="shared" si="25"/>
        <v>11</v>
      </c>
      <c r="M328" t="s">
        <v>996</v>
      </c>
      <c r="N328" s="57">
        <v>0</v>
      </c>
      <c r="O328" s="57">
        <v>0</v>
      </c>
      <c r="P328" s="57">
        <v>0</v>
      </c>
      <c r="Q328" s="57">
        <v>0</v>
      </c>
      <c r="R328" s="57">
        <v>0</v>
      </c>
      <c r="S328" s="57">
        <v>41349.360000000001</v>
      </c>
      <c r="T328" s="57">
        <v>0</v>
      </c>
      <c r="U328" s="57">
        <v>0</v>
      </c>
      <c r="V328" s="57">
        <v>46095.66</v>
      </c>
      <c r="W328" s="57">
        <v>240.62710000000001</v>
      </c>
      <c r="X328" s="57">
        <v>240.62710000000001</v>
      </c>
      <c r="Y328" s="57">
        <v>240.62710000000001</v>
      </c>
      <c r="Z328" s="57">
        <v>224.96270000000001</v>
      </c>
      <c r="AA328" s="57">
        <v>115.17919999999999</v>
      </c>
      <c r="AB328" s="57">
        <v>222.108</v>
      </c>
      <c r="AC328" s="57"/>
      <c r="AE328" s="56">
        <f t="shared" si="26"/>
        <v>2023</v>
      </c>
      <c r="AF328" s="56">
        <f t="shared" si="27"/>
        <v>11</v>
      </c>
      <c r="AG328" s="57" t="s">
        <v>996</v>
      </c>
      <c r="AH328" s="57">
        <v>0</v>
      </c>
      <c r="AI328" s="57">
        <v>0</v>
      </c>
      <c r="AJ328" s="57">
        <v>0</v>
      </c>
      <c r="AK328" s="57">
        <v>0</v>
      </c>
      <c r="AL328" s="57">
        <v>0</v>
      </c>
      <c r="AM328" s="57">
        <v>0</v>
      </c>
      <c r="AN328" s="57">
        <v>0</v>
      </c>
      <c r="AO328" s="57">
        <v>0</v>
      </c>
      <c r="AP328" s="57">
        <v>0</v>
      </c>
      <c r="AQ328" s="57">
        <v>0</v>
      </c>
      <c r="AR328" s="57">
        <v>0</v>
      </c>
      <c r="AS328" s="57">
        <v>0</v>
      </c>
      <c r="AT328" s="57">
        <v>0</v>
      </c>
      <c r="AU328" s="57">
        <v>0</v>
      </c>
      <c r="AV328" s="57">
        <v>0</v>
      </c>
    </row>
    <row r="329" spans="1:48">
      <c r="A329" s="56">
        <f t="shared" si="28"/>
        <v>2023</v>
      </c>
      <c r="B329" s="56">
        <f t="shared" si="29"/>
        <v>11</v>
      </c>
      <c r="C329" s="147" t="s">
        <v>997</v>
      </c>
      <c r="D329" s="146">
        <v>3.32</v>
      </c>
      <c r="E329" s="146">
        <v>2.35</v>
      </c>
      <c r="K329" s="56">
        <f t="shared" si="24"/>
        <v>2023</v>
      </c>
      <c r="L329" s="56">
        <f t="shared" si="25"/>
        <v>11</v>
      </c>
      <c r="M329" t="s">
        <v>997</v>
      </c>
      <c r="N329" s="57">
        <v>11589.93</v>
      </c>
      <c r="O329" s="57">
        <v>11583.19</v>
      </c>
      <c r="P329" s="57">
        <v>0</v>
      </c>
      <c r="Q329" s="57">
        <v>0</v>
      </c>
      <c r="R329" s="57">
        <v>0</v>
      </c>
      <c r="S329" s="57">
        <v>41349.360000000001</v>
      </c>
      <c r="T329" s="57">
        <v>156.42509999999999</v>
      </c>
      <c r="U329" s="57">
        <v>0</v>
      </c>
      <c r="V329" s="57">
        <v>46095.66</v>
      </c>
      <c r="W329" s="57">
        <v>550.00540000000001</v>
      </c>
      <c r="X329" s="57">
        <v>550.00540000000001</v>
      </c>
      <c r="Y329" s="57">
        <v>550.00540000000001</v>
      </c>
      <c r="Z329" s="57">
        <v>514.20090000000005</v>
      </c>
      <c r="AA329" s="57">
        <v>460.71730000000002</v>
      </c>
      <c r="AB329" s="57">
        <v>507.67579999999998</v>
      </c>
      <c r="AC329" s="57"/>
      <c r="AE329" s="56">
        <f t="shared" si="26"/>
        <v>2023</v>
      </c>
      <c r="AF329" s="56">
        <f t="shared" si="27"/>
        <v>11</v>
      </c>
      <c r="AG329" s="57" t="s">
        <v>997</v>
      </c>
      <c r="AH329" s="57">
        <v>128.256</v>
      </c>
      <c r="AI329" s="57">
        <v>128.256</v>
      </c>
      <c r="AJ329" s="57">
        <v>0</v>
      </c>
      <c r="AK329" s="57">
        <v>0</v>
      </c>
      <c r="AL329" s="57">
        <v>0</v>
      </c>
      <c r="AM329" s="57">
        <v>0</v>
      </c>
      <c r="AN329" s="57">
        <v>0</v>
      </c>
      <c r="AO329" s="57">
        <v>0</v>
      </c>
      <c r="AP329" s="57">
        <v>0</v>
      </c>
      <c r="AQ329" s="57">
        <v>0</v>
      </c>
      <c r="AR329" s="57">
        <v>0</v>
      </c>
      <c r="AS329" s="57">
        <v>0</v>
      </c>
      <c r="AT329" s="57">
        <v>0</v>
      </c>
      <c r="AU329" s="57">
        <v>0</v>
      </c>
      <c r="AV329" s="57">
        <v>0</v>
      </c>
    </row>
    <row r="330" spans="1:48">
      <c r="A330" s="56">
        <f t="shared" si="28"/>
        <v>2023</v>
      </c>
      <c r="B330" s="56">
        <f t="shared" si="29"/>
        <v>11</v>
      </c>
      <c r="C330" s="147" t="s">
        <v>998</v>
      </c>
      <c r="D330" s="146">
        <v>3.17</v>
      </c>
      <c r="E330" s="146">
        <v>2.2400000000000002</v>
      </c>
      <c r="K330" s="56">
        <f t="shared" si="24"/>
        <v>2023</v>
      </c>
      <c r="L330" s="56">
        <f t="shared" si="25"/>
        <v>11</v>
      </c>
      <c r="M330" t="s">
        <v>998</v>
      </c>
      <c r="N330" s="57">
        <v>20563</v>
      </c>
      <c r="O330" s="57">
        <v>20551.03</v>
      </c>
      <c r="P330" s="57">
        <v>0</v>
      </c>
      <c r="Q330" s="57">
        <v>0</v>
      </c>
      <c r="R330" s="57">
        <v>0</v>
      </c>
      <c r="S330" s="57">
        <v>41349.360000000001</v>
      </c>
      <c r="T330" s="57">
        <v>625.70010000000002</v>
      </c>
      <c r="U330" s="57">
        <v>0</v>
      </c>
      <c r="V330" s="57">
        <v>46095.66</v>
      </c>
      <c r="W330" s="57">
        <v>825.00800000000004</v>
      </c>
      <c r="X330" s="57">
        <v>825.00800000000004</v>
      </c>
      <c r="Y330" s="57">
        <v>825.00800000000004</v>
      </c>
      <c r="Z330" s="57">
        <v>771.30129999999997</v>
      </c>
      <c r="AA330" s="57">
        <v>489.51209999999998</v>
      </c>
      <c r="AB330" s="57">
        <v>761.51369999999997</v>
      </c>
      <c r="AC330" s="57"/>
      <c r="AE330" s="56">
        <f t="shared" si="26"/>
        <v>2023</v>
      </c>
      <c r="AF330" s="56">
        <f t="shared" si="27"/>
        <v>11</v>
      </c>
      <c r="AG330" s="57" t="s">
        <v>998</v>
      </c>
      <c r="AH330" s="57">
        <v>0</v>
      </c>
      <c r="AI330" s="57">
        <v>0</v>
      </c>
      <c r="AJ330" s="57">
        <v>0</v>
      </c>
      <c r="AK330" s="57">
        <v>0</v>
      </c>
      <c r="AL330" s="57">
        <v>0</v>
      </c>
      <c r="AM330" s="57">
        <v>0</v>
      </c>
      <c r="AN330" s="57">
        <v>0</v>
      </c>
      <c r="AO330" s="57">
        <v>0</v>
      </c>
      <c r="AP330" s="57">
        <v>0</v>
      </c>
      <c r="AQ330" s="57">
        <v>0</v>
      </c>
      <c r="AR330" s="57">
        <v>0</v>
      </c>
      <c r="AS330" s="57">
        <v>0</v>
      </c>
      <c r="AT330" s="57">
        <v>0</v>
      </c>
      <c r="AU330" s="57">
        <v>0</v>
      </c>
      <c r="AV330" s="57">
        <v>0</v>
      </c>
    </row>
    <row r="331" spans="1:48">
      <c r="A331" s="56">
        <f t="shared" si="28"/>
        <v>2023</v>
      </c>
      <c r="B331" s="56">
        <f t="shared" si="29"/>
        <v>11</v>
      </c>
      <c r="C331" s="147" t="s">
        <v>999</v>
      </c>
      <c r="D331" s="146">
        <v>3.17</v>
      </c>
      <c r="E331" s="146">
        <v>2.2400000000000002</v>
      </c>
      <c r="K331" s="56">
        <f t="shared" si="24"/>
        <v>2023</v>
      </c>
      <c r="L331" s="56">
        <f t="shared" si="25"/>
        <v>11</v>
      </c>
      <c r="M331" t="s">
        <v>999</v>
      </c>
      <c r="N331" s="57">
        <v>21253.08</v>
      </c>
      <c r="O331" s="57">
        <v>21240.71</v>
      </c>
      <c r="P331" s="57">
        <v>0</v>
      </c>
      <c r="Q331" s="57">
        <v>0</v>
      </c>
      <c r="R331" s="57">
        <v>0</v>
      </c>
      <c r="S331" s="57">
        <v>41349.360000000001</v>
      </c>
      <c r="T331" s="57">
        <v>782.12490000000003</v>
      </c>
      <c r="U331" s="57">
        <v>0</v>
      </c>
      <c r="V331" s="57">
        <v>46095.66</v>
      </c>
      <c r="W331" s="57">
        <v>825.00810000000001</v>
      </c>
      <c r="X331" s="57">
        <v>825.00810000000001</v>
      </c>
      <c r="Y331" s="57">
        <v>825.00810000000001</v>
      </c>
      <c r="Z331" s="57">
        <v>771.30139999999994</v>
      </c>
      <c r="AA331" s="57">
        <v>691.07600000000002</v>
      </c>
      <c r="AB331" s="57">
        <v>761.51369999999997</v>
      </c>
      <c r="AC331" s="57"/>
      <c r="AE331" s="56">
        <f t="shared" si="26"/>
        <v>2023</v>
      </c>
      <c r="AF331" s="56">
        <f t="shared" si="27"/>
        <v>11</v>
      </c>
      <c r="AG331" s="57" t="s">
        <v>999</v>
      </c>
      <c r="AH331" s="57">
        <v>0</v>
      </c>
      <c r="AI331" s="57">
        <v>0</v>
      </c>
      <c r="AJ331" s="57">
        <v>0</v>
      </c>
      <c r="AK331" s="57">
        <v>0</v>
      </c>
      <c r="AL331" s="57">
        <v>0</v>
      </c>
      <c r="AM331" s="57">
        <v>0</v>
      </c>
      <c r="AN331" s="57">
        <v>0</v>
      </c>
      <c r="AO331" s="57">
        <v>0</v>
      </c>
      <c r="AP331" s="57">
        <v>0</v>
      </c>
      <c r="AQ331" s="57">
        <v>0</v>
      </c>
      <c r="AR331" s="57">
        <v>0</v>
      </c>
      <c r="AS331" s="57">
        <v>0</v>
      </c>
      <c r="AT331" s="57">
        <v>0</v>
      </c>
      <c r="AU331" s="57">
        <v>0</v>
      </c>
      <c r="AV331" s="57">
        <v>0</v>
      </c>
    </row>
    <row r="332" spans="1:48">
      <c r="A332" s="56">
        <f t="shared" si="28"/>
        <v>2023</v>
      </c>
      <c r="B332" s="56">
        <f t="shared" si="29"/>
        <v>11</v>
      </c>
      <c r="C332" s="147" t="s">
        <v>1000</v>
      </c>
      <c r="D332" s="146">
        <v>3.36</v>
      </c>
      <c r="E332" s="146">
        <v>2.38</v>
      </c>
      <c r="K332" s="56">
        <f t="shared" si="24"/>
        <v>2023</v>
      </c>
      <c r="L332" s="56">
        <f t="shared" si="25"/>
        <v>11</v>
      </c>
      <c r="M332" t="s">
        <v>1000</v>
      </c>
      <c r="N332" s="57">
        <v>2177.3589999999999</v>
      </c>
      <c r="O332" s="57">
        <v>4352.1850000000004</v>
      </c>
      <c r="P332" s="57">
        <v>0</v>
      </c>
      <c r="Q332" s="57">
        <v>0</v>
      </c>
      <c r="R332" s="57">
        <v>0</v>
      </c>
      <c r="S332" s="57">
        <v>41349.360000000001</v>
      </c>
      <c r="T332" s="57">
        <v>0</v>
      </c>
      <c r="U332" s="57">
        <v>0</v>
      </c>
      <c r="V332" s="57">
        <v>46095.66</v>
      </c>
      <c r="W332" s="57">
        <v>584.38059999999996</v>
      </c>
      <c r="X332" s="57">
        <v>584.38059999999996</v>
      </c>
      <c r="Y332" s="57">
        <v>584.38059999999996</v>
      </c>
      <c r="Z332" s="57">
        <v>771.30110000000002</v>
      </c>
      <c r="AA332" s="57">
        <v>316.74310000000003</v>
      </c>
      <c r="AB332" s="57">
        <v>761.51350000000002</v>
      </c>
      <c r="AC332" s="57"/>
      <c r="AE332" s="56">
        <f t="shared" si="26"/>
        <v>2023</v>
      </c>
      <c r="AF332" s="56">
        <f t="shared" si="27"/>
        <v>11</v>
      </c>
      <c r="AG332" s="57" t="s">
        <v>1000</v>
      </c>
      <c r="AH332" s="57">
        <v>0</v>
      </c>
      <c r="AI332" s="57">
        <v>0</v>
      </c>
      <c r="AJ332" s="57">
        <v>0</v>
      </c>
      <c r="AK332" s="57">
        <v>0</v>
      </c>
      <c r="AL332" s="57">
        <v>0</v>
      </c>
      <c r="AM332" s="57">
        <v>0</v>
      </c>
      <c r="AN332" s="57">
        <v>0</v>
      </c>
      <c r="AO332" s="57">
        <v>0</v>
      </c>
      <c r="AP332" s="57">
        <v>0</v>
      </c>
      <c r="AQ332" s="57">
        <v>0</v>
      </c>
      <c r="AR332" s="57">
        <v>0</v>
      </c>
      <c r="AS332" s="57">
        <v>0</v>
      </c>
      <c r="AT332" s="57">
        <v>0</v>
      </c>
      <c r="AU332" s="57">
        <v>0</v>
      </c>
      <c r="AV332" s="57">
        <v>0</v>
      </c>
    </row>
    <row r="333" spans="1:48">
      <c r="A333" s="56">
        <f t="shared" si="28"/>
        <v>2023</v>
      </c>
      <c r="B333" s="56">
        <f t="shared" si="29"/>
        <v>11</v>
      </c>
      <c r="C333" s="147" t="s">
        <v>1001</v>
      </c>
      <c r="D333" s="146">
        <v>3.41</v>
      </c>
      <c r="E333" s="146">
        <v>2.42</v>
      </c>
      <c r="K333" s="56">
        <f t="shared" si="24"/>
        <v>2023</v>
      </c>
      <c r="L333" s="56">
        <f t="shared" si="25"/>
        <v>11</v>
      </c>
      <c r="M333" t="s">
        <v>1001</v>
      </c>
      <c r="N333" s="57">
        <v>6966.7889999999998</v>
      </c>
      <c r="O333" s="57">
        <v>9852.2800000000007</v>
      </c>
      <c r="P333" s="57">
        <v>0</v>
      </c>
      <c r="Q333" s="57">
        <v>0</v>
      </c>
      <c r="R333" s="57">
        <v>0</v>
      </c>
      <c r="S333" s="57">
        <v>41349.360000000001</v>
      </c>
      <c r="T333" s="57">
        <v>0</v>
      </c>
      <c r="U333" s="57">
        <v>0</v>
      </c>
      <c r="V333" s="57">
        <v>46095.66</v>
      </c>
      <c r="W333" s="57">
        <v>653.1309</v>
      </c>
      <c r="X333" s="57">
        <v>653.1309</v>
      </c>
      <c r="Y333" s="57">
        <v>653.1309</v>
      </c>
      <c r="Z333" s="57">
        <v>642.75070000000005</v>
      </c>
      <c r="AA333" s="57">
        <v>431.92219999999998</v>
      </c>
      <c r="AB333" s="57">
        <v>666.32399999999996</v>
      </c>
      <c r="AC333" s="57"/>
      <c r="AE333" s="56">
        <f t="shared" si="26"/>
        <v>2023</v>
      </c>
      <c r="AF333" s="56">
        <f t="shared" si="27"/>
        <v>11</v>
      </c>
      <c r="AG333" s="57" t="s">
        <v>1001</v>
      </c>
      <c r="AH333" s="57">
        <v>129.47200000000001</v>
      </c>
      <c r="AI333" s="57">
        <v>129.47200000000001</v>
      </c>
      <c r="AJ333" s="57">
        <v>0</v>
      </c>
      <c r="AK333" s="57">
        <v>0</v>
      </c>
      <c r="AL333" s="57">
        <v>0</v>
      </c>
      <c r="AM333" s="57">
        <v>0</v>
      </c>
      <c r="AN333" s="57">
        <v>0</v>
      </c>
      <c r="AO333" s="57">
        <v>0</v>
      </c>
      <c r="AP333" s="57">
        <v>0</v>
      </c>
      <c r="AQ333" s="57">
        <v>0</v>
      </c>
      <c r="AR333" s="57">
        <v>0</v>
      </c>
      <c r="AS333" s="57">
        <v>0</v>
      </c>
      <c r="AT333" s="57">
        <v>0</v>
      </c>
      <c r="AU333" s="57">
        <v>0</v>
      </c>
      <c r="AV333" s="57">
        <v>0</v>
      </c>
    </row>
    <row r="334" spans="1:48">
      <c r="A334" s="56">
        <f t="shared" si="28"/>
        <v>2023</v>
      </c>
      <c r="B334" s="56">
        <f t="shared" si="29"/>
        <v>11</v>
      </c>
      <c r="C334" s="147" t="s">
        <v>1002</v>
      </c>
      <c r="D334" s="146">
        <v>3.36</v>
      </c>
      <c r="E334" s="146">
        <v>2.38</v>
      </c>
      <c r="K334" s="56">
        <f t="shared" si="24"/>
        <v>2023</v>
      </c>
      <c r="L334" s="56">
        <f t="shared" si="25"/>
        <v>11</v>
      </c>
      <c r="M334" t="s">
        <v>1002</v>
      </c>
      <c r="N334" s="57">
        <v>0</v>
      </c>
      <c r="O334" s="57">
        <v>0</v>
      </c>
      <c r="P334" s="57">
        <v>0</v>
      </c>
      <c r="Q334" s="57">
        <v>0</v>
      </c>
      <c r="R334" s="57">
        <v>0</v>
      </c>
      <c r="S334" s="57">
        <v>40911.949999999997</v>
      </c>
      <c r="T334" s="57">
        <v>0</v>
      </c>
      <c r="U334" s="57">
        <v>0</v>
      </c>
      <c r="V334" s="57">
        <v>42614.400000000001</v>
      </c>
      <c r="W334" s="57">
        <v>171.8766</v>
      </c>
      <c r="X334" s="57">
        <v>171.8766</v>
      </c>
      <c r="Y334" s="57">
        <v>171.8766</v>
      </c>
      <c r="Z334" s="57">
        <v>160.68770000000001</v>
      </c>
      <c r="AA334" s="57">
        <v>115.1793</v>
      </c>
      <c r="AB334" s="57">
        <v>222.10810000000001</v>
      </c>
      <c r="AC334" s="57"/>
      <c r="AE334" s="56">
        <f t="shared" si="26"/>
        <v>2023</v>
      </c>
      <c r="AF334" s="56">
        <f t="shared" si="27"/>
        <v>11</v>
      </c>
      <c r="AG334" s="57" t="s">
        <v>1002</v>
      </c>
      <c r="AH334" s="57">
        <v>0</v>
      </c>
      <c r="AI334" s="57">
        <v>0</v>
      </c>
      <c r="AJ334" s="57">
        <v>0</v>
      </c>
      <c r="AK334" s="57">
        <v>0</v>
      </c>
      <c r="AL334" s="57">
        <v>0</v>
      </c>
      <c r="AM334" s="57">
        <v>0</v>
      </c>
      <c r="AN334" s="57">
        <v>0</v>
      </c>
      <c r="AO334" s="57">
        <v>0</v>
      </c>
      <c r="AP334" s="57">
        <v>0</v>
      </c>
      <c r="AQ334" s="57">
        <v>0</v>
      </c>
      <c r="AR334" s="57">
        <v>0</v>
      </c>
      <c r="AS334" s="57">
        <v>0</v>
      </c>
      <c r="AT334" s="57">
        <v>0</v>
      </c>
      <c r="AU334" s="57">
        <v>0</v>
      </c>
      <c r="AV334" s="57">
        <v>0</v>
      </c>
    </row>
    <row r="335" spans="1:48">
      <c r="A335" s="56">
        <f t="shared" si="28"/>
        <v>2023</v>
      </c>
      <c r="B335" s="56">
        <f t="shared" si="29"/>
        <v>11</v>
      </c>
      <c r="C335" s="147" t="s">
        <v>1003</v>
      </c>
      <c r="D335" s="146">
        <v>3.26</v>
      </c>
      <c r="E335" s="146">
        <v>2.31</v>
      </c>
      <c r="K335" s="56">
        <f t="shared" si="24"/>
        <v>2023</v>
      </c>
      <c r="L335" s="56">
        <f t="shared" si="25"/>
        <v>11</v>
      </c>
      <c r="M335" t="s">
        <v>1003</v>
      </c>
      <c r="N335" s="57">
        <v>6618.21</v>
      </c>
      <c r="O335" s="57">
        <v>6614.36</v>
      </c>
      <c r="P335" s="57">
        <v>0</v>
      </c>
      <c r="Q335" s="57">
        <v>0</v>
      </c>
      <c r="R335" s="57">
        <v>0</v>
      </c>
      <c r="S335" s="57">
        <v>41349.360000000001</v>
      </c>
      <c r="T335" s="57">
        <v>391.0625</v>
      </c>
      <c r="U335" s="57">
        <v>0</v>
      </c>
      <c r="V335" s="57">
        <v>46095.66</v>
      </c>
      <c r="W335" s="57">
        <v>515.62990000000002</v>
      </c>
      <c r="X335" s="57">
        <v>515.62990000000002</v>
      </c>
      <c r="Y335" s="57">
        <v>515.62990000000002</v>
      </c>
      <c r="Z335" s="57">
        <v>546.3383</v>
      </c>
      <c r="AA335" s="57">
        <v>374.33280000000002</v>
      </c>
      <c r="AB335" s="57">
        <v>539.40539999999999</v>
      </c>
      <c r="AC335" s="57"/>
      <c r="AE335" s="56">
        <f t="shared" si="26"/>
        <v>2023</v>
      </c>
      <c r="AF335" s="56">
        <f t="shared" si="27"/>
        <v>11</v>
      </c>
      <c r="AG335" s="57" t="s">
        <v>1003</v>
      </c>
      <c r="AH335" s="57">
        <v>128.256</v>
      </c>
      <c r="AI335" s="57">
        <v>128.256</v>
      </c>
      <c r="AJ335" s="57">
        <v>0</v>
      </c>
      <c r="AK335" s="57">
        <v>0</v>
      </c>
      <c r="AL335" s="57">
        <v>0</v>
      </c>
      <c r="AM335" s="57">
        <v>0</v>
      </c>
      <c r="AN335" s="57">
        <v>0</v>
      </c>
      <c r="AO335" s="57">
        <v>0</v>
      </c>
      <c r="AP335" s="57">
        <v>0</v>
      </c>
      <c r="AQ335" s="57">
        <v>0</v>
      </c>
      <c r="AR335" s="57">
        <v>0</v>
      </c>
      <c r="AS335" s="57">
        <v>0</v>
      </c>
      <c r="AT335" s="57">
        <v>0</v>
      </c>
      <c r="AU335" s="57">
        <v>0</v>
      </c>
      <c r="AV335" s="57">
        <v>0</v>
      </c>
    </row>
    <row r="336" spans="1:48">
      <c r="A336" s="56">
        <f t="shared" si="28"/>
        <v>2023</v>
      </c>
      <c r="B336" s="56">
        <f t="shared" si="29"/>
        <v>11</v>
      </c>
      <c r="C336" s="147" t="s">
        <v>1004</v>
      </c>
      <c r="D336" s="146">
        <v>3.15</v>
      </c>
      <c r="E336" s="146">
        <v>2.23</v>
      </c>
      <c r="K336" s="56">
        <f t="shared" si="24"/>
        <v>2023</v>
      </c>
      <c r="L336" s="56">
        <f t="shared" si="25"/>
        <v>11</v>
      </c>
      <c r="M336" t="s">
        <v>1004</v>
      </c>
      <c r="N336" s="57">
        <v>11846.77</v>
      </c>
      <c r="O336" s="57">
        <v>11839.88</v>
      </c>
      <c r="P336" s="57">
        <v>0</v>
      </c>
      <c r="Q336" s="57">
        <v>0</v>
      </c>
      <c r="R336" s="57">
        <v>0</v>
      </c>
      <c r="S336" s="57">
        <v>41349.360000000001</v>
      </c>
      <c r="T336" s="57">
        <v>0</v>
      </c>
      <c r="U336" s="57">
        <v>0</v>
      </c>
      <c r="V336" s="57">
        <v>46095.66</v>
      </c>
      <c r="W336" s="57">
        <v>687.50630000000001</v>
      </c>
      <c r="X336" s="57">
        <v>825.00760000000002</v>
      </c>
      <c r="Y336" s="57">
        <v>825.00760000000002</v>
      </c>
      <c r="Z336" s="57">
        <v>771.30089999999996</v>
      </c>
      <c r="AA336" s="57">
        <v>316.74299999999999</v>
      </c>
      <c r="AB336" s="57">
        <v>761.51319999999998</v>
      </c>
      <c r="AC336" s="57"/>
      <c r="AE336" s="56">
        <f t="shared" si="26"/>
        <v>2023</v>
      </c>
      <c r="AF336" s="56">
        <f t="shared" si="27"/>
        <v>11</v>
      </c>
      <c r="AG336" s="57" t="s">
        <v>1004</v>
      </c>
      <c r="AH336" s="57">
        <v>0</v>
      </c>
      <c r="AI336" s="57">
        <v>0</v>
      </c>
      <c r="AJ336" s="57">
        <v>0</v>
      </c>
      <c r="AK336" s="57">
        <v>0</v>
      </c>
      <c r="AL336" s="57">
        <v>0</v>
      </c>
      <c r="AM336" s="57">
        <v>0</v>
      </c>
      <c r="AN336" s="57">
        <v>0</v>
      </c>
      <c r="AO336" s="57">
        <v>0</v>
      </c>
      <c r="AP336" s="57">
        <v>0</v>
      </c>
      <c r="AQ336" s="57">
        <v>0</v>
      </c>
      <c r="AR336" s="57">
        <v>0</v>
      </c>
      <c r="AS336" s="57">
        <v>0</v>
      </c>
      <c r="AT336" s="57">
        <v>0</v>
      </c>
      <c r="AU336" s="57">
        <v>0</v>
      </c>
      <c r="AV336" s="57">
        <v>0</v>
      </c>
    </row>
    <row r="337" spans="1:48">
      <c r="A337" s="56">
        <f t="shared" si="28"/>
        <v>2023</v>
      </c>
      <c r="B337" s="56">
        <f t="shared" si="29"/>
        <v>11</v>
      </c>
      <c r="C337" s="147" t="s">
        <v>1005</v>
      </c>
      <c r="D337" s="146">
        <v>3.15</v>
      </c>
      <c r="E337" s="146">
        <v>2.23</v>
      </c>
      <c r="K337" s="56">
        <f t="shared" si="24"/>
        <v>2023</v>
      </c>
      <c r="L337" s="56">
        <f t="shared" si="25"/>
        <v>11</v>
      </c>
      <c r="M337" t="s">
        <v>1005</v>
      </c>
      <c r="N337" s="57">
        <v>12853.66</v>
      </c>
      <c r="O337" s="57">
        <v>12846.18</v>
      </c>
      <c r="P337" s="57">
        <v>0</v>
      </c>
      <c r="Q337" s="57">
        <v>0</v>
      </c>
      <c r="R337" s="57">
        <v>0</v>
      </c>
      <c r="S337" s="57">
        <v>41349.360000000001</v>
      </c>
      <c r="T337" s="57">
        <v>312.85019999999997</v>
      </c>
      <c r="U337" s="57">
        <v>0</v>
      </c>
      <c r="V337" s="57">
        <v>46095.66</v>
      </c>
      <c r="W337" s="57">
        <v>584.38059999999996</v>
      </c>
      <c r="X337" s="57">
        <v>618.7559</v>
      </c>
      <c r="Y337" s="57">
        <v>618.7559</v>
      </c>
      <c r="Z337" s="57">
        <v>642.75099999999998</v>
      </c>
      <c r="AA337" s="57">
        <v>489.512</v>
      </c>
      <c r="AB337" s="57">
        <v>634.59460000000001</v>
      </c>
      <c r="AC337" s="57"/>
      <c r="AE337" s="56">
        <f t="shared" si="26"/>
        <v>2023</v>
      </c>
      <c r="AF337" s="56">
        <f t="shared" si="27"/>
        <v>11</v>
      </c>
      <c r="AG337" s="57" t="s">
        <v>1005</v>
      </c>
      <c r="AH337" s="57">
        <v>128.256</v>
      </c>
      <c r="AI337" s="57">
        <v>128.256</v>
      </c>
      <c r="AJ337" s="57">
        <v>0</v>
      </c>
      <c r="AK337" s="57">
        <v>0</v>
      </c>
      <c r="AL337" s="57">
        <v>0</v>
      </c>
      <c r="AM337" s="57">
        <v>0</v>
      </c>
      <c r="AN337" s="57">
        <v>0</v>
      </c>
      <c r="AO337" s="57">
        <v>0</v>
      </c>
      <c r="AP337" s="57">
        <v>0</v>
      </c>
      <c r="AQ337" s="57">
        <v>0</v>
      </c>
      <c r="AR337" s="57">
        <v>0</v>
      </c>
      <c r="AS337" s="57">
        <v>0</v>
      </c>
      <c r="AT337" s="57">
        <v>0</v>
      </c>
      <c r="AU337" s="57">
        <v>0</v>
      </c>
      <c r="AV337" s="57">
        <v>0</v>
      </c>
    </row>
    <row r="338" spans="1:48">
      <c r="A338" s="56">
        <f t="shared" si="28"/>
        <v>2023</v>
      </c>
      <c r="B338" s="56">
        <f t="shared" si="29"/>
        <v>11</v>
      </c>
      <c r="C338" s="147" t="s">
        <v>1006</v>
      </c>
      <c r="D338" s="146">
        <v>3.15</v>
      </c>
      <c r="E338" s="146">
        <v>2.23</v>
      </c>
      <c r="K338" s="56">
        <f t="shared" si="24"/>
        <v>2023</v>
      </c>
      <c r="L338" s="56">
        <f t="shared" si="25"/>
        <v>11</v>
      </c>
      <c r="M338" t="s">
        <v>1006</v>
      </c>
      <c r="N338" s="57">
        <v>18769.16</v>
      </c>
      <c r="O338" s="57">
        <v>18758.240000000002</v>
      </c>
      <c r="P338" s="57">
        <v>0</v>
      </c>
      <c r="Q338" s="57">
        <v>0</v>
      </c>
      <c r="R338" s="57">
        <v>0</v>
      </c>
      <c r="S338" s="57">
        <v>41349.360000000001</v>
      </c>
      <c r="T338" s="57">
        <v>938.55039999999997</v>
      </c>
      <c r="U338" s="57">
        <v>0</v>
      </c>
      <c r="V338" s="57">
        <v>46095.66</v>
      </c>
      <c r="W338" s="57">
        <v>825.00789999999995</v>
      </c>
      <c r="X338" s="57">
        <v>825.00789999999995</v>
      </c>
      <c r="Y338" s="57">
        <v>825.00789999999995</v>
      </c>
      <c r="Z338" s="57">
        <v>771.30129999999997</v>
      </c>
      <c r="AA338" s="57">
        <v>518.30690000000004</v>
      </c>
      <c r="AB338" s="57">
        <v>761.5136</v>
      </c>
      <c r="AC338" s="57"/>
      <c r="AE338" s="56">
        <f t="shared" si="26"/>
        <v>2023</v>
      </c>
      <c r="AF338" s="56">
        <f t="shared" si="27"/>
        <v>11</v>
      </c>
      <c r="AG338" s="57" t="s">
        <v>1006</v>
      </c>
      <c r="AH338" s="57">
        <v>0</v>
      </c>
      <c r="AI338" s="57">
        <v>0</v>
      </c>
      <c r="AJ338" s="57">
        <v>0</v>
      </c>
      <c r="AK338" s="57">
        <v>0</v>
      </c>
      <c r="AL338" s="57">
        <v>0</v>
      </c>
      <c r="AM338" s="57">
        <v>0</v>
      </c>
      <c r="AN338" s="57">
        <v>0</v>
      </c>
      <c r="AO338" s="57">
        <v>0</v>
      </c>
      <c r="AP338" s="57">
        <v>0</v>
      </c>
      <c r="AQ338" s="57">
        <v>0</v>
      </c>
      <c r="AR338" s="57">
        <v>0</v>
      </c>
      <c r="AS338" s="57">
        <v>0</v>
      </c>
      <c r="AT338" s="57">
        <v>0</v>
      </c>
      <c r="AU338" s="57">
        <v>0</v>
      </c>
      <c r="AV338" s="57">
        <v>0</v>
      </c>
    </row>
    <row r="339" spans="1:48">
      <c r="A339" s="56">
        <f t="shared" si="28"/>
        <v>2023</v>
      </c>
      <c r="B339" s="56">
        <f t="shared" si="29"/>
        <v>11</v>
      </c>
      <c r="C339" s="147" t="s">
        <v>1007</v>
      </c>
      <c r="D339" s="146">
        <v>3.47</v>
      </c>
      <c r="E339" s="146">
        <v>2.46</v>
      </c>
      <c r="K339" s="56">
        <f t="shared" si="24"/>
        <v>2023</v>
      </c>
      <c r="L339" s="56">
        <f t="shared" si="25"/>
        <v>11</v>
      </c>
      <c r="M339" t="s">
        <v>1007</v>
      </c>
      <c r="N339" s="57">
        <v>0</v>
      </c>
      <c r="O339" s="57">
        <v>0</v>
      </c>
      <c r="P339" s="57">
        <v>0</v>
      </c>
      <c r="Q339" s="57">
        <v>0</v>
      </c>
      <c r="R339" s="57">
        <v>0</v>
      </c>
      <c r="S339" s="57">
        <v>41349.360000000001</v>
      </c>
      <c r="T339" s="57">
        <v>0</v>
      </c>
      <c r="U339" s="57">
        <v>0</v>
      </c>
      <c r="V339" s="57">
        <v>43281.07</v>
      </c>
      <c r="W339" s="57">
        <v>0</v>
      </c>
      <c r="X339" s="57">
        <v>0</v>
      </c>
      <c r="Y339" s="57">
        <v>0</v>
      </c>
      <c r="Z339" s="57">
        <v>0</v>
      </c>
      <c r="AA339" s="57">
        <v>0</v>
      </c>
      <c r="AB339" s="57">
        <v>0</v>
      </c>
      <c r="AC339" s="57"/>
      <c r="AE339" s="56">
        <f t="shared" si="26"/>
        <v>2023</v>
      </c>
      <c r="AF339" s="56">
        <f t="shared" si="27"/>
        <v>11</v>
      </c>
      <c r="AG339" s="57" t="s">
        <v>1007</v>
      </c>
      <c r="AH339" s="57">
        <v>0</v>
      </c>
      <c r="AI339" s="57">
        <v>0</v>
      </c>
      <c r="AJ339" s="57">
        <v>0</v>
      </c>
      <c r="AK339" s="57">
        <v>0</v>
      </c>
      <c r="AL339" s="57">
        <v>0</v>
      </c>
      <c r="AM339" s="57">
        <v>0</v>
      </c>
      <c r="AN339" s="57">
        <v>0</v>
      </c>
      <c r="AO339" s="57">
        <v>0</v>
      </c>
      <c r="AP339" s="57">
        <v>0</v>
      </c>
      <c r="AQ339" s="57">
        <v>0</v>
      </c>
      <c r="AR339" s="57">
        <v>0</v>
      </c>
      <c r="AS339" s="57">
        <v>0</v>
      </c>
      <c r="AT339" s="57">
        <v>0</v>
      </c>
      <c r="AU339" s="57">
        <v>0</v>
      </c>
      <c r="AV339" s="57">
        <v>0</v>
      </c>
    </row>
    <row r="340" spans="1:48">
      <c r="A340" s="56">
        <f t="shared" si="28"/>
        <v>2023</v>
      </c>
      <c r="B340" s="56">
        <f t="shared" si="29"/>
        <v>11</v>
      </c>
      <c r="C340" s="147" t="s">
        <v>1008</v>
      </c>
      <c r="D340" s="146">
        <v>3.59</v>
      </c>
      <c r="E340" s="146">
        <v>2.5499999999999998</v>
      </c>
      <c r="K340" s="56">
        <f t="shared" si="24"/>
        <v>2023</v>
      </c>
      <c r="L340" s="56">
        <f t="shared" si="25"/>
        <v>11</v>
      </c>
      <c r="M340" t="s">
        <v>1008</v>
      </c>
      <c r="N340" s="57">
        <v>7137.1610000000001</v>
      </c>
      <c r="O340" s="57">
        <v>7133.0079999999998</v>
      </c>
      <c r="P340" s="57">
        <v>0</v>
      </c>
      <c r="Q340" s="57">
        <v>0</v>
      </c>
      <c r="R340" s="57">
        <v>0</v>
      </c>
      <c r="S340" s="57">
        <v>40915.33</v>
      </c>
      <c r="T340" s="57">
        <v>0</v>
      </c>
      <c r="U340" s="57">
        <v>0</v>
      </c>
      <c r="V340" s="57">
        <v>45339.7</v>
      </c>
      <c r="W340" s="57">
        <v>515.63009999999997</v>
      </c>
      <c r="X340" s="57">
        <v>515.63009999999997</v>
      </c>
      <c r="Y340" s="57">
        <v>515.63009999999997</v>
      </c>
      <c r="Z340" s="57">
        <v>642.75120000000004</v>
      </c>
      <c r="AA340" s="57">
        <v>345.53800000000001</v>
      </c>
      <c r="AB340" s="57">
        <v>634.59479999999996</v>
      </c>
      <c r="AC340" s="57"/>
      <c r="AE340" s="56">
        <f t="shared" si="26"/>
        <v>2023</v>
      </c>
      <c r="AF340" s="56">
        <f t="shared" si="27"/>
        <v>11</v>
      </c>
      <c r="AG340" s="57" t="s">
        <v>1008</v>
      </c>
      <c r="AH340" s="57">
        <v>128.256</v>
      </c>
      <c r="AI340" s="57">
        <v>128.256</v>
      </c>
      <c r="AJ340" s="57">
        <v>0</v>
      </c>
      <c r="AK340" s="57">
        <v>0</v>
      </c>
      <c r="AL340" s="57">
        <v>0</v>
      </c>
      <c r="AM340" s="57">
        <v>0</v>
      </c>
      <c r="AN340" s="57">
        <v>0</v>
      </c>
      <c r="AO340" s="57">
        <v>0</v>
      </c>
      <c r="AP340" s="57">
        <v>0</v>
      </c>
      <c r="AQ340" s="57">
        <v>0</v>
      </c>
      <c r="AR340" s="57">
        <v>0</v>
      </c>
      <c r="AS340" s="57">
        <v>0</v>
      </c>
      <c r="AT340" s="57">
        <v>0</v>
      </c>
      <c r="AU340" s="57">
        <v>0</v>
      </c>
      <c r="AV340" s="57">
        <v>0</v>
      </c>
    </row>
    <row r="341" spans="1:48">
      <c r="A341" s="56">
        <f t="shared" si="28"/>
        <v>2023</v>
      </c>
      <c r="B341" s="56">
        <f t="shared" si="29"/>
        <v>11</v>
      </c>
      <c r="C341" s="147" t="s">
        <v>1009</v>
      </c>
      <c r="D341" s="146">
        <v>3.5</v>
      </c>
      <c r="E341" s="146">
        <v>2.48</v>
      </c>
      <c r="K341" s="56">
        <f t="shared" si="24"/>
        <v>2023</v>
      </c>
      <c r="L341" s="56">
        <f t="shared" si="25"/>
        <v>11</v>
      </c>
      <c r="M341" t="s">
        <v>1009</v>
      </c>
      <c r="N341" s="57">
        <v>21081.95</v>
      </c>
      <c r="O341" s="57">
        <v>21069.68</v>
      </c>
      <c r="P341" s="57">
        <v>0</v>
      </c>
      <c r="Q341" s="57">
        <v>0</v>
      </c>
      <c r="R341" s="57">
        <v>0</v>
      </c>
      <c r="S341" s="57">
        <v>41349.360000000001</v>
      </c>
      <c r="T341" s="57">
        <v>1407.826</v>
      </c>
      <c r="U341" s="57">
        <v>0</v>
      </c>
      <c r="V341" s="57">
        <v>46095.66</v>
      </c>
      <c r="W341" s="57">
        <v>825.00810000000001</v>
      </c>
      <c r="X341" s="57">
        <v>825.00810000000001</v>
      </c>
      <c r="Y341" s="57">
        <v>825.00810000000001</v>
      </c>
      <c r="Z341" s="57">
        <v>771.30150000000003</v>
      </c>
      <c r="AA341" s="57">
        <v>691.07600000000002</v>
      </c>
      <c r="AB341" s="57">
        <v>761.51369999999997</v>
      </c>
      <c r="AC341" s="57"/>
      <c r="AE341" s="56">
        <f t="shared" si="26"/>
        <v>2023</v>
      </c>
      <c r="AF341" s="56">
        <f t="shared" si="27"/>
        <v>11</v>
      </c>
      <c r="AG341" s="57" t="s">
        <v>1009</v>
      </c>
      <c r="AH341" s="57">
        <v>0</v>
      </c>
      <c r="AI341" s="57">
        <v>0</v>
      </c>
      <c r="AJ341" s="57">
        <v>0</v>
      </c>
      <c r="AK341" s="57">
        <v>0</v>
      </c>
      <c r="AL341" s="57">
        <v>0</v>
      </c>
      <c r="AM341" s="57">
        <v>0</v>
      </c>
      <c r="AN341" s="57">
        <v>0</v>
      </c>
      <c r="AO341" s="57">
        <v>0</v>
      </c>
      <c r="AP341" s="57">
        <v>0</v>
      </c>
      <c r="AQ341" s="57">
        <v>0</v>
      </c>
      <c r="AR341" s="57">
        <v>0</v>
      </c>
      <c r="AS341" s="57">
        <v>0</v>
      </c>
      <c r="AT341" s="57">
        <v>0</v>
      </c>
      <c r="AU341" s="57">
        <v>0</v>
      </c>
      <c r="AV341" s="57">
        <v>0</v>
      </c>
    </row>
    <row r="342" spans="1:48">
      <c r="A342" s="56">
        <f t="shared" si="28"/>
        <v>2023</v>
      </c>
      <c r="B342" s="56">
        <f t="shared" si="29"/>
        <v>11</v>
      </c>
      <c r="C342" s="147" t="s">
        <v>1010</v>
      </c>
      <c r="D342" s="146">
        <v>3.21</v>
      </c>
      <c r="E342" s="146">
        <v>2.27</v>
      </c>
      <c r="K342" s="56">
        <f t="shared" ref="K342:K386" si="30">VALUE(LEFT(M342,4))</f>
        <v>2023</v>
      </c>
      <c r="L342" s="56">
        <f t="shared" ref="L342:L386" si="31">VALUE(MID(M342,6,2))</f>
        <v>11</v>
      </c>
      <c r="M342" t="s">
        <v>1010</v>
      </c>
      <c r="N342" s="57">
        <v>15905.72</v>
      </c>
      <c r="O342" s="57">
        <v>15896.47</v>
      </c>
      <c r="P342" s="57">
        <v>0</v>
      </c>
      <c r="Q342" s="57">
        <v>0</v>
      </c>
      <c r="R342" s="57">
        <v>0</v>
      </c>
      <c r="S342" s="57">
        <v>41349.360000000001</v>
      </c>
      <c r="T342" s="57">
        <v>78.212469999999996</v>
      </c>
      <c r="U342" s="57">
        <v>0</v>
      </c>
      <c r="V342" s="57">
        <v>46095.66</v>
      </c>
      <c r="W342" s="57">
        <v>721.88170000000002</v>
      </c>
      <c r="X342" s="57">
        <v>721.88170000000002</v>
      </c>
      <c r="Y342" s="57">
        <v>721.88170000000002</v>
      </c>
      <c r="Z342" s="57">
        <v>674.88840000000005</v>
      </c>
      <c r="AA342" s="57">
        <v>575.89639999999997</v>
      </c>
      <c r="AB342" s="57">
        <v>666.32420000000002</v>
      </c>
      <c r="AC342" s="57"/>
      <c r="AE342" s="56">
        <f t="shared" ref="AE342:AE386" si="32">VALUE(LEFT(AG342,4))</f>
        <v>2023</v>
      </c>
      <c r="AF342" s="56">
        <f t="shared" ref="AF342:AF386" si="33">VALUE(MID(AG342,6,2))</f>
        <v>11</v>
      </c>
      <c r="AG342" s="57" t="s">
        <v>1010</v>
      </c>
      <c r="AH342" s="57">
        <v>0</v>
      </c>
      <c r="AI342" s="57">
        <v>0</v>
      </c>
      <c r="AJ342" s="57">
        <v>0</v>
      </c>
      <c r="AK342" s="57">
        <v>0</v>
      </c>
      <c r="AL342" s="57">
        <v>0</v>
      </c>
      <c r="AM342" s="57">
        <v>0</v>
      </c>
      <c r="AN342" s="57">
        <v>0</v>
      </c>
      <c r="AO342" s="57">
        <v>0</v>
      </c>
      <c r="AP342" s="57">
        <v>0</v>
      </c>
      <c r="AQ342" s="57">
        <v>0</v>
      </c>
      <c r="AR342" s="57">
        <v>0</v>
      </c>
      <c r="AS342" s="57">
        <v>0</v>
      </c>
      <c r="AT342" s="57">
        <v>0</v>
      </c>
      <c r="AU342" s="57">
        <v>0</v>
      </c>
      <c r="AV342" s="57">
        <v>0</v>
      </c>
    </row>
    <row r="343" spans="1:48">
      <c r="A343" s="56">
        <f t="shared" ref="A343:A386" si="34">VALUE(LEFT(C343,4))</f>
        <v>2023</v>
      </c>
      <c r="B343" s="56">
        <f t="shared" ref="B343:B386" si="35">VALUE(MID(C343,6,2))</f>
        <v>11</v>
      </c>
      <c r="C343" s="147" t="s">
        <v>1011</v>
      </c>
      <c r="D343" s="146">
        <v>3.34</v>
      </c>
      <c r="E343" s="146">
        <v>2.37</v>
      </c>
      <c r="K343" s="56">
        <f t="shared" si="30"/>
        <v>2023</v>
      </c>
      <c r="L343" s="56">
        <f t="shared" si="31"/>
        <v>11</v>
      </c>
      <c r="M343" t="s">
        <v>1011</v>
      </c>
      <c r="N343" s="57">
        <v>2684.3910000000001</v>
      </c>
      <c r="O343" s="57">
        <v>3572.8649999999998</v>
      </c>
      <c r="P343" s="57">
        <v>0</v>
      </c>
      <c r="Q343" s="57">
        <v>0</v>
      </c>
      <c r="R343" s="57">
        <v>0</v>
      </c>
      <c r="S343" s="57">
        <v>40047.279999999999</v>
      </c>
      <c r="T343" s="57">
        <v>0</v>
      </c>
      <c r="U343" s="57">
        <v>0</v>
      </c>
      <c r="V343" s="57">
        <v>42584.37</v>
      </c>
      <c r="W343" s="57">
        <v>206.25200000000001</v>
      </c>
      <c r="X343" s="57">
        <v>206.25200000000001</v>
      </c>
      <c r="Y343" s="57">
        <v>206.25200000000001</v>
      </c>
      <c r="Z343" s="57">
        <v>192.8254</v>
      </c>
      <c r="AA343" s="57">
        <v>172.76900000000001</v>
      </c>
      <c r="AB343" s="57">
        <v>190.3784</v>
      </c>
      <c r="AC343" s="57"/>
      <c r="AE343" s="56">
        <f t="shared" si="32"/>
        <v>2023</v>
      </c>
      <c r="AF343" s="56">
        <f t="shared" si="33"/>
        <v>11</v>
      </c>
      <c r="AG343" s="57" t="s">
        <v>1011</v>
      </c>
      <c r="AH343" s="57">
        <v>128.256</v>
      </c>
      <c r="AI343" s="57">
        <v>128.256</v>
      </c>
      <c r="AJ343" s="57">
        <v>0</v>
      </c>
      <c r="AK343" s="57">
        <v>0</v>
      </c>
      <c r="AL343" s="57">
        <v>0</v>
      </c>
      <c r="AM343" s="57">
        <v>0</v>
      </c>
      <c r="AN343" s="57">
        <v>0</v>
      </c>
      <c r="AO343" s="57">
        <v>0</v>
      </c>
      <c r="AP343" s="57">
        <v>0</v>
      </c>
      <c r="AQ343" s="57">
        <v>0</v>
      </c>
      <c r="AR343" s="57">
        <v>0</v>
      </c>
      <c r="AS343" s="57">
        <v>0</v>
      </c>
      <c r="AT343" s="57">
        <v>0</v>
      </c>
      <c r="AU343" s="57">
        <v>0</v>
      </c>
      <c r="AV343" s="57">
        <v>0</v>
      </c>
    </row>
    <row r="344" spans="1:48">
      <c r="A344" s="56">
        <f t="shared" si="34"/>
        <v>2023</v>
      </c>
      <c r="B344" s="56">
        <f t="shared" si="35"/>
        <v>11</v>
      </c>
      <c r="C344" s="147" t="s">
        <v>1012</v>
      </c>
      <c r="D344" s="146">
        <v>3.34</v>
      </c>
      <c r="E344" s="146">
        <v>2.37</v>
      </c>
      <c r="K344" s="56">
        <f t="shared" si="30"/>
        <v>2023</v>
      </c>
      <c r="L344" s="56">
        <f t="shared" si="31"/>
        <v>11</v>
      </c>
      <c r="M344" t="s">
        <v>1012</v>
      </c>
      <c r="N344" s="57">
        <v>7381.3230000000003</v>
      </c>
      <c r="O344" s="57">
        <v>7377.0280000000002</v>
      </c>
      <c r="P344" s="57">
        <v>0</v>
      </c>
      <c r="Q344" s="57">
        <v>0</v>
      </c>
      <c r="R344" s="57">
        <v>0</v>
      </c>
      <c r="S344" s="57">
        <v>41349.360000000001</v>
      </c>
      <c r="T344" s="57">
        <v>0</v>
      </c>
      <c r="U344" s="57">
        <v>0</v>
      </c>
      <c r="V344" s="57">
        <v>46095.66</v>
      </c>
      <c r="W344" s="57">
        <v>446.87920000000003</v>
      </c>
      <c r="X344" s="57">
        <v>446.87920000000003</v>
      </c>
      <c r="Y344" s="57">
        <v>446.87920000000003</v>
      </c>
      <c r="Z344" s="57">
        <v>578.47580000000005</v>
      </c>
      <c r="AA344" s="57">
        <v>259.15339999999998</v>
      </c>
      <c r="AB344" s="57">
        <v>602.86469999999997</v>
      </c>
      <c r="AC344" s="57"/>
      <c r="AE344" s="56">
        <f t="shared" si="32"/>
        <v>2023</v>
      </c>
      <c r="AF344" s="56">
        <f t="shared" si="33"/>
        <v>11</v>
      </c>
      <c r="AG344" s="57" t="s">
        <v>1012</v>
      </c>
      <c r="AH344" s="57">
        <v>0</v>
      </c>
      <c r="AI344" s="57">
        <v>0</v>
      </c>
      <c r="AJ344" s="57">
        <v>0</v>
      </c>
      <c r="AK344" s="57">
        <v>0</v>
      </c>
      <c r="AL344" s="57">
        <v>0</v>
      </c>
      <c r="AM344" s="57">
        <v>0</v>
      </c>
      <c r="AN344" s="57">
        <v>0</v>
      </c>
      <c r="AO344" s="57">
        <v>0</v>
      </c>
      <c r="AP344" s="57">
        <v>0</v>
      </c>
      <c r="AQ344" s="57">
        <v>0</v>
      </c>
      <c r="AR344" s="57">
        <v>0</v>
      </c>
      <c r="AS344" s="57">
        <v>0</v>
      </c>
      <c r="AT344" s="57">
        <v>0</v>
      </c>
      <c r="AU344" s="57">
        <v>0</v>
      </c>
      <c r="AV344" s="57">
        <v>0</v>
      </c>
    </row>
    <row r="345" spans="1:48">
      <c r="A345" s="56">
        <f t="shared" si="34"/>
        <v>2023</v>
      </c>
      <c r="B345" s="56">
        <f t="shared" si="35"/>
        <v>11</v>
      </c>
      <c r="C345" s="147" t="s">
        <v>1013</v>
      </c>
      <c r="D345" s="146">
        <v>3.34</v>
      </c>
      <c r="E345" s="146">
        <v>2.37</v>
      </c>
      <c r="K345" s="56">
        <f t="shared" si="30"/>
        <v>2023</v>
      </c>
      <c r="L345" s="56">
        <f t="shared" si="31"/>
        <v>11</v>
      </c>
      <c r="M345" t="s">
        <v>1013</v>
      </c>
      <c r="N345" s="57">
        <v>17836.54</v>
      </c>
      <c r="O345" s="57">
        <v>17826.16</v>
      </c>
      <c r="P345" s="57">
        <v>0</v>
      </c>
      <c r="Q345" s="57">
        <v>0</v>
      </c>
      <c r="R345" s="57">
        <v>0</v>
      </c>
      <c r="S345" s="57">
        <v>41349.360000000001</v>
      </c>
      <c r="T345" s="57">
        <v>860.33799999999997</v>
      </c>
      <c r="U345" s="57">
        <v>0</v>
      </c>
      <c r="V345" s="57">
        <v>46095.66</v>
      </c>
      <c r="W345" s="57">
        <v>721.88210000000004</v>
      </c>
      <c r="X345" s="57">
        <v>721.88210000000004</v>
      </c>
      <c r="Y345" s="57">
        <v>721.88210000000004</v>
      </c>
      <c r="Z345" s="57">
        <v>674.88869999999997</v>
      </c>
      <c r="AA345" s="57">
        <v>575.89670000000001</v>
      </c>
      <c r="AB345" s="57">
        <v>761.51369999999997</v>
      </c>
      <c r="AC345" s="57"/>
      <c r="AE345" s="56">
        <f t="shared" si="32"/>
        <v>2023</v>
      </c>
      <c r="AF345" s="56">
        <f t="shared" si="33"/>
        <v>11</v>
      </c>
      <c r="AG345" s="57" t="s">
        <v>1013</v>
      </c>
      <c r="AH345" s="57">
        <v>129.47200000000001</v>
      </c>
      <c r="AI345" s="57">
        <v>129.47200000000001</v>
      </c>
      <c r="AJ345" s="57">
        <v>0</v>
      </c>
      <c r="AK345" s="57">
        <v>0</v>
      </c>
      <c r="AL345" s="57">
        <v>0</v>
      </c>
      <c r="AM345" s="57">
        <v>0</v>
      </c>
      <c r="AN345" s="57">
        <v>0</v>
      </c>
      <c r="AO345" s="57">
        <v>0</v>
      </c>
      <c r="AP345" s="57">
        <v>0</v>
      </c>
      <c r="AQ345" s="57">
        <v>0</v>
      </c>
      <c r="AR345" s="57">
        <v>0</v>
      </c>
      <c r="AS345" s="57">
        <v>0</v>
      </c>
      <c r="AT345" s="57">
        <v>0</v>
      </c>
      <c r="AU345" s="57">
        <v>0</v>
      </c>
      <c r="AV345" s="57">
        <v>0</v>
      </c>
    </row>
    <row r="346" spans="1:48">
      <c r="A346" s="56">
        <f t="shared" si="34"/>
        <v>2023</v>
      </c>
      <c r="B346" s="56">
        <f t="shared" si="35"/>
        <v>11</v>
      </c>
      <c r="C346" s="147" t="s">
        <v>1014</v>
      </c>
      <c r="D346" s="146">
        <v>2.96</v>
      </c>
      <c r="E346" s="146">
        <v>2.1</v>
      </c>
      <c r="K346" s="56">
        <f t="shared" si="30"/>
        <v>2023</v>
      </c>
      <c r="L346" s="56">
        <f t="shared" si="31"/>
        <v>11</v>
      </c>
      <c r="M346" t="s">
        <v>1014</v>
      </c>
      <c r="N346" s="57">
        <v>20551.89</v>
      </c>
      <c r="O346" s="57">
        <v>20539.93</v>
      </c>
      <c r="P346" s="57">
        <v>0</v>
      </c>
      <c r="Q346" s="57">
        <v>0</v>
      </c>
      <c r="R346" s="57">
        <v>0</v>
      </c>
      <c r="S346" s="57">
        <v>41349.360000000001</v>
      </c>
      <c r="T346" s="57">
        <v>860.33780000000002</v>
      </c>
      <c r="U346" s="57">
        <v>0</v>
      </c>
      <c r="V346" s="57">
        <v>46095.66</v>
      </c>
      <c r="W346" s="57">
        <v>825.00789999999995</v>
      </c>
      <c r="X346" s="57">
        <v>825.00789999999995</v>
      </c>
      <c r="Y346" s="57">
        <v>825.00789999999995</v>
      </c>
      <c r="Z346" s="57">
        <v>771.30129999999997</v>
      </c>
      <c r="AA346" s="57">
        <v>604.69150000000002</v>
      </c>
      <c r="AB346" s="57">
        <v>761.5136</v>
      </c>
      <c r="AC346" s="57"/>
      <c r="AE346" s="56">
        <f t="shared" si="32"/>
        <v>2023</v>
      </c>
      <c r="AF346" s="56">
        <f t="shared" si="33"/>
        <v>11</v>
      </c>
      <c r="AG346" s="57" t="s">
        <v>1014</v>
      </c>
      <c r="AH346" s="57">
        <v>0</v>
      </c>
      <c r="AI346" s="57">
        <v>0</v>
      </c>
      <c r="AJ346" s="57">
        <v>0</v>
      </c>
      <c r="AK346" s="57">
        <v>0</v>
      </c>
      <c r="AL346" s="57">
        <v>0</v>
      </c>
      <c r="AM346" s="57">
        <v>0</v>
      </c>
      <c r="AN346" s="57">
        <v>0</v>
      </c>
      <c r="AO346" s="57">
        <v>0</v>
      </c>
      <c r="AP346" s="57">
        <v>0</v>
      </c>
      <c r="AQ346" s="57">
        <v>0</v>
      </c>
      <c r="AR346" s="57">
        <v>0</v>
      </c>
      <c r="AS346" s="57">
        <v>0</v>
      </c>
      <c r="AT346" s="57">
        <v>0</v>
      </c>
      <c r="AU346" s="57">
        <v>0</v>
      </c>
      <c r="AV346" s="57">
        <v>0</v>
      </c>
    </row>
    <row r="347" spans="1:48">
      <c r="A347" s="56">
        <f t="shared" si="34"/>
        <v>2023</v>
      </c>
      <c r="B347" s="56">
        <f t="shared" si="35"/>
        <v>11</v>
      </c>
      <c r="C347" s="147" t="s">
        <v>1015</v>
      </c>
      <c r="D347" s="146">
        <v>2.94</v>
      </c>
      <c r="E347" s="146">
        <v>2.08</v>
      </c>
      <c r="K347" s="56">
        <f t="shared" si="30"/>
        <v>2023</v>
      </c>
      <c r="L347" s="56">
        <f t="shared" si="31"/>
        <v>11</v>
      </c>
      <c r="M347" t="s">
        <v>1015</v>
      </c>
      <c r="N347" s="57">
        <v>19326.2</v>
      </c>
      <c r="O347" s="57">
        <v>19314.95</v>
      </c>
      <c r="P347" s="57">
        <v>0</v>
      </c>
      <c r="Q347" s="57">
        <v>0</v>
      </c>
      <c r="R347" s="57">
        <v>0</v>
      </c>
      <c r="S347" s="57">
        <v>41349.360000000001</v>
      </c>
      <c r="T347" s="57">
        <v>312.84989999999999</v>
      </c>
      <c r="U347" s="57">
        <v>0</v>
      </c>
      <c r="V347" s="57">
        <v>46095.66</v>
      </c>
      <c r="W347" s="57">
        <v>825.00789999999995</v>
      </c>
      <c r="X347" s="57">
        <v>825.00789999999995</v>
      </c>
      <c r="Y347" s="57">
        <v>825.00789999999995</v>
      </c>
      <c r="Z347" s="57">
        <v>771.30119999999999</v>
      </c>
      <c r="AA347" s="57">
        <v>547.10170000000005</v>
      </c>
      <c r="AB347" s="57">
        <v>761.51350000000002</v>
      </c>
      <c r="AC347" s="57"/>
      <c r="AE347" s="56">
        <f t="shared" si="32"/>
        <v>2023</v>
      </c>
      <c r="AF347" s="56">
        <f t="shared" si="33"/>
        <v>11</v>
      </c>
      <c r="AG347" s="57" t="s">
        <v>1015</v>
      </c>
      <c r="AH347" s="57">
        <v>0</v>
      </c>
      <c r="AI347" s="57">
        <v>0</v>
      </c>
      <c r="AJ347" s="57">
        <v>0</v>
      </c>
      <c r="AK347" s="57">
        <v>0</v>
      </c>
      <c r="AL347" s="57">
        <v>0</v>
      </c>
      <c r="AM347" s="57">
        <v>0</v>
      </c>
      <c r="AN347" s="57">
        <v>0</v>
      </c>
      <c r="AO347" s="57">
        <v>0</v>
      </c>
      <c r="AP347" s="57">
        <v>0</v>
      </c>
      <c r="AQ347" s="57">
        <v>0</v>
      </c>
      <c r="AR347" s="57">
        <v>0</v>
      </c>
      <c r="AS347" s="57">
        <v>0</v>
      </c>
      <c r="AT347" s="57">
        <v>0</v>
      </c>
      <c r="AU347" s="57">
        <v>0</v>
      </c>
      <c r="AV347" s="57">
        <v>0</v>
      </c>
    </row>
    <row r="348" spans="1:48">
      <c r="A348" s="56">
        <f t="shared" si="34"/>
        <v>2023</v>
      </c>
      <c r="B348" s="56">
        <f t="shared" si="35"/>
        <v>11</v>
      </c>
      <c r="C348" s="147" t="s">
        <v>1016</v>
      </c>
      <c r="D348" s="146">
        <v>3.03</v>
      </c>
      <c r="E348" s="146">
        <v>2.15</v>
      </c>
      <c r="K348" s="56">
        <f t="shared" si="30"/>
        <v>2023</v>
      </c>
      <c r="L348" s="56">
        <f t="shared" si="31"/>
        <v>11</v>
      </c>
      <c r="M348" t="s">
        <v>1016</v>
      </c>
      <c r="N348" s="57">
        <v>18605.96</v>
      </c>
      <c r="O348" s="57">
        <v>18595.14</v>
      </c>
      <c r="P348" s="57">
        <v>0</v>
      </c>
      <c r="Q348" s="57">
        <v>0</v>
      </c>
      <c r="R348" s="57">
        <v>0</v>
      </c>
      <c r="S348" s="57">
        <v>41349.360000000001</v>
      </c>
      <c r="T348" s="57">
        <v>312.85019999999997</v>
      </c>
      <c r="U348" s="57">
        <v>0</v>
      </c>
      <c r="V348" s="57">
        <v>46095.66</v>
      </c>
      <c r="W348" s="57">
        <v>550.00519999999995</v>
      </c>
      <c r="X348" s="57">
        <v>550.00519999999995</v>
      </c>
      <c r="Y348" s="57">
        <v>550.00519999999995</v>
      </c>
      <c r="Z348" s="57">
        <v>642.75099999999998</v>
      </c>
      <c r="AA348" s="57">
        <v>431.92239999999998</v>
      </c>
      <c r="AB348" s="57">
        <v>634.59460000000001</v>
      </c>
      <c r="AC348" s="57"/>
      <c r="AE348" s="56">
        <f t="shared" si="32"/>
        <v>2023</v>
      </c>
      <c r="AF348" s="56">
        <f t="shared" si="33"/>
        <v>11</v>
      </c>
      <c r="AG348" s="57" t="s">
        <v>1016</v>
      </c>
      <c r="AH348" s="57">
        <v>0</v>
      </c>
      <c r="AI348" s="57">
        <v>0</v>
      </c>
      <c r="AJ348" s="57">
        <v>0</v>
      </c>
      <c r="AK348" s="57">
        <v>0</v>
      </c>
      <c r="AL348" s="57">
        <v>0</v>
      </c>
      <c r="AM348" s="57">
        <v>0</v>
      </c>
      <c r="AN348" s="57">
        <v>0</v>
      </c>
      <c r="AO348" s="57">
        <v>0</v>
      </c>
      <c r="AP348" s="57">
        <v>0</v>
      </c>
      <c r="AQ348" s="57">
        <v>0</v>
      </c>
      <c r="AR348" s="57">
        <v>0</v>
      </c>
      <c r="AS348" s="57">
        <v>0</v>
      </c>
      <c r="AT348" s="57">
        <v>0</v>
      </c>
      <c r="AU348" s="57">
        <v>0</v>
      </c>
      <c r="AV348" s="57">
        <v>0</v>
      </c>
    </row>
    <row r="349" spans="1:48">
      <c r="A349" s="56">
        <f t="shared" si="34"/>
        <v>2023</v>
      </c>
      <c r="B349" s="56">
        <f t="shared" si="35"/>
        <v>11</v>
      </c>
      <c r="C349" s="147" t="s">
        <v>1017</v>
      </c>
      <c r="D349" s="146">
        <v>3.23</v>
      </c>
      <c r="E349" s="146">
        <v>2.29</v>
      </c>
      <c r="K349" s="56">
        <f t="shared" si="30"/>
        <v>2023</v>
      </c>
      <c r="L349" s="56">
        <f t="shared" si="31"/>
        <v>11</v>
      </c>
      <c r="M349" t="s">
        <v>1017</v>
      </c>
      <c r="N349" s="57">
        <v>8918.2690000000002</v>
      </c>
      <c r="O349" s="57">
        <v>8913.0789999999997</v>
      </c>
      <c r="P349" s="57">
        <v>0</v>
      </c>
      <c r="Q349" s="57">
        <v>0</v>
      </c>
      <c r="R349" s="57">
        <v>0</v>
      </c>
      <c r="S349" s="57">
        <v>41349.360000000001</v>
      </c>
      <c r="T349" s="57">
        <v>312.85019999999997</v>
      </c>
      <c r="U349" s="57">
        <v>0</v>
      </c>
      <c r="V349" s="57">
        <v>46095.66</v>
      </c>
      <c r="W349" s="57">
        <v>653.13139999999999</v>
      </c>
      <c r="X349" s="57">
        <v>653.13139999999999</v>
      </c>
      <c r="Y349" s="57">
        <v>653.13139999999999</v>
      </c>
      <c r="Z349" s="57">
        <v>771.30129999999997</v>
      </c>
      <c r="AA349" s="57">
        <v>518.30700000000002</v>
      </c>
      <c r="AB349" s="57">
        <v>761.5136</v>
      </c>
      <c r="AC349" s="57"/>
      <c r="AE349" s="56">
        <f t="shared" si="32"/>
        <v>2023</v>
      </c>
      <c r="AF349" s="56">
        <f t="shared" si="33"/>
        <v>11</v>
      </c>
      <c r="AG349" s="57" t="s">
        <v>1017</v>
      </c>
      <c r="AH349" s="57">
        <v>128.256</v>
      </c>
      <c r="AI349" s="57">
        <v>128.256</v>
      </c>
      <c r="AJ349" s="57">
        <v>0</v>
      </c>
      <c r="AK349" s="57">
        <v>0</v>
      </c>
      <c r="AL349" s="57">
        <v>0</v>
      </c>
      <c r="AM349" s="57">
        <v>0</v>
      </c>
      <c r="AN349" s="57">
        <v>0</v>
      </c>
      <c r="AO349" s="57">
        <v>0</v>
      </c>
      <c r="AP349" s="57">
        <v>0</v>
      </c>
      <c r="AQ349" s="57">
        <v>0</v>
      </c>
      <c r="AR349" s="57">
        <v>0</v>
      </c>
      <c r="AS349" s="57">
        <v>0</v>
      </c>
      <c r="AT349" s="57">
        <v>0</v>
      </c>
      <c r="AU349" s="57">
        <v>0</v>
      </c>
      <c r="AV349" s="57">
        <v>0</v>
      </c>
    </row>
    <row r="350" spans="1:48">
      <c r="A350" s="56">
        <f t="shared" si="34"/>
        <v>2023</v>
      </c>
      <c r="B350" s="56">
        <f t="shared" si="35"/>
        <v>11</v>
      </c>
      <c r="C350" s="147" t="s">
        <v>1018</v>
      </c>
      <c r="D350" s="146">
        <v>3.06</v>
      </c>
      <c r="E350" s="146">
        <v>2.17</v>
      </c>
      <c r="K350" s="56">
        <f t="shared" si="30"/>
        <v>2023</v>
      </c>
      <c r="L350" s="56">
        <f t="shared" si="31"/>
        <v>11</v>
      </c>
      <c r="M350" t="s">
        <v>1018</v>
      </c>
      <c r="N350" s="57">
        <v>20038.490000000002</v>
      </c>
      <c r="O350" s="57">
        <v>20026.830000000002</v>
      </c>
      <c r="P350" s="57">
        <v>0</v>
      </c>
      <c r="Q350" s="57">
        <v>0</v>
      </c>
      <c r="R350" s="57">
        <v>0</v>
      </c>
      <c r="S350" s="57">
        <v>41349.360000000001</v>
      </c>
      <c r="T350" s="57">
        <v>469.27510000000001</v>
      </c>
      <c r="U350" s="57">
        <v>0</v>
      </c>
      <c r="V350" s="57">
        <v>46095.66</v>
      </c>
      <c r="W350" s="57">
        <v>825.00789999999995</v>
      </c>
      <c r="X350" s="57">
        <v>825.00789999999995</v>
      </c>
      <c r="Y350" s="57">
        <v>825.00789999999995</v>
      </c>
      <c r="Z350" s="57">
        <v>771.30119999999999</v>
      </c>
      <c r="AA350" s="57">
        <v>575.89660000000003</v>
      </c>
      <c r="AB350" s="57">
        <v>761.51350000000002</v>
      </c>
      <c r="AC350" s="57"/>
      <c r="AE350" s="56">
        <f t="shared" si="32"/>
        <v>2023</v>
      </c>
      <c r="AF350" s="56">
        <f t="shared" si="33"/>
        <v>11</v>
      </c>
      <c r="AG350" s="57" t="s">
        <v>1018</v>
      </c>
      <c r="AH350" s="57">
        <v>0</v>
      </c>
      <c r="AI350" s="57">
        <v>0</v>
      </c>
      <c r="AJ350" s="57">
        <v>0</v>
      </c>
      <c r="AK350" s="57">
        <v>0</v>
      </c>
      <c r="AL350" s="57">
        <v>0</v>
      </c>
      <c r="AM350" s="57">
        <v>0</v>
      </c>
      <c r="AN350" s="57">
        <v>0</v>
      </c>
      <c r="AO350" s="57">
        <v>0</v>
      </c>
      <c r="AP350" s="57">
        <v>0</v>
      </c>
      <c r="AQ350" s="57">
        <v>0</v>
      </c>
      <c r="AR350" s="57">
        <v>0</v>
      </c>
      <c r="AS350" s="57">
        <v>0</v>
      </c>
      <c r="AT350" s="57">
        <v>0</v>
      </c>
      <c r="AU350" s="57">
        <v>0</v>
      </c>
      <c r="AV350" s="57">
        <v>0</v>
      </c>
    </row>
    <row r="351" spans="1:48">
      <c r="A351" s="56">
        <f t="shared" si="34"/>
        <v>2023</v>
      </c>
      <c r="B351" s="56">
        <f t="shared" si="35"/>
        <v>11</v>
      </c>
      <c r="C351" s="147" t="s">
        <v>1019</v>
      </c>
      <c r="D351" s="146">
        <v>3.06</v>
      </c>
      <c r="E351" s="146">
        <v>2.17</v>
      </c>
      <c r="K351" s="56">
        <f t="shared" si="30"/>
        <v>2023</v>
      </c>
      <c r="L351" s="56">
        <f t="shared" si="31"/>
        <v>11</v>
      </c>
      <c r="M351" t="s">
        <v>1019</v>
      </c>
      <c r="N351" s="57">
        <v>21424.21</v>
      </c>
      <c r="O351" s="57">
        <v>21411.75</v>
      </c>
      <c r="P351" s="57">
        <v>0</v>
      </c>
      <c r="Q351" s="57">
        <v>0</v>
      </c>
      <c r="R351" s="57">
        <v>0</v>
      </c>
      <c r="S351" s="57">
        <v>41349.360000000001</v>
      </c>
      <c r="T351" s="57">
        <v>625.70039999999995</v>
      </c>
      <c r="U351" s="57">
        <v>0</v>
      </c>
      <c r="V351" s="57">
        <v>46095.66</v>
      </c>
      <c r="W351" s="57">
        <v>825.00810000000001</v>
      </c>
      <c r="X351" s="57">
        <v>825.00810000000001</v>
      </c>
      <c r="Y351" s="57">
        <v>825.00810000000001</v>
      </c>
      <c r="Z351" s="57">
        <v>771.30150000000003</v>
      </c>
      <c r="AA351" s="57">
        <v>575.89670000000001</v>
      </c>
      <c r="AB351" s="57">
        <v>761.51369999999997</v>
      </c>
      <c r="AC351" s="57"/>
      <c r="AE351" s="56">
        <f t="shared" si="32"/>
        <v>2023</v>
      </c>
      <c r="AF351" s="56">
        <f t="shared" si="33"/>
        <v>11</v>
      </c>
      <c r="AG351" s="57" t="s">
        <v>1019</v>
      </c>
      <c r="AH351" s="57">
        <v>0</v>
      </c>
      <c r="AI351" s="57">
        <v>0</v>
      </c>
      <c r="AJ351" s="57">
        <v>0</v>
      </c>
      <c r="AK351" s="57">
        <v>0</v>
      </c>
      <c r="AL351" s="57">
        <v>0</v>
      </c>
      <c r="AM351" s="57">
        <v>0</v>
      </c>
      <c r="AN351" s="57">
        <v>0</v>
      </c>
      <c r="AO351" s="57">
        <v>0</v>
      </c>
      <c r="AP351" s="57">
        <v>0</v>
      </c>
      <c r="AQ351" s="57">
        <v>0</v>
      </c>
      <c r="AR351" s="57">
        <v>0</v>
      </c>
      <c r="AS351" s="57">
        <v>0</v>
      </c>
      <c r="AT351" s="57">
        <v>0</v>
      </c>
      <c r="AU351" s="57">
        <v>0</v>
      </c>
      <c r="AV351" s="57">
        <v>0</v>
      </c>
    </row>
    <row r="352" spans="1:48">
      <c r="A352" s="56">
        <f t="shared" si="34"/>
        <v>2023</v>
      </c>
      <c r="B352" s="56">
        <f t="shared" si="35"/>
        <v>11</v>
      </c>
      <c r="C352" s="147" t="s">
        <v>1020</v>
      </c>
      <c r="D352" s="146">
        <v>3.06</v>
      </c>
      <c r="E352" s="146">
        <v>2.17</v>
      </c>
      <c r="K352" s="56">
        <f t="shared" si="30"/>
        <v>2023</v>
      </c>
      <c r="L352" s="56">
        <f t="shared" si="31"/>
        <v>11</v>
      </c>
      <c r="M352" t="s">
        <v>1020</v>
      </c>
      <c r="N352" s="57">
        <v>21253.08</v>
      </c>
      <c r="O352" s="57">
        <v>21240.71</v>
      </c>
      <c r="P352" s="57">
        <v>0</v>
      </c>
      <c r="Q352" s="57">
        <v>0</v>
      </c>
      <c r="R352" s="57">
        <v>0</v>
      </c>
      <c r="S352" s="57">
        <v>41349.360000000001</v>
      </c>
      <c r="T352" s="57">
        <v>1642.463</v>
      </c>
      <c r="U352" s="57">
        <v>0</v>
      </c>
      <c r="V352" s="57">
        <v>46095.66</v>
      </c>
      <c r="W352" s="57">
        <v>825.00810000000001</v>
      </c>
      <c r="X352" s="57">
        <v>825.00810000000001</v>
      </c>
      <c r="Y352" s="57">
        <v>825.00810000000001</v>
      </c>
      <c r="Z352" s="57">
        <v>771.30150000000003</v>
      </c>
      <c r="AA352" s="57">
        <v>691.07600000000002</v>
      </c>
      <c r="AB352" s="57">
        <v>761.51369999999997</v>
      </c>
      <c r="AC352" s="57"/>
      <c r="AE352" s="56">
        <f t="shared" si="32"/>
        <v>2023</v>
      </c>
      <c r="AF352" s="56">
        <f t="shared" si="33"/>
        <v>11</v>
      </c>
      <c r="AG352" s="57" t="s">
        <v>1020</v>
      </c>
      <c r="AH352" s="57">
        <v>0</v>
      </c>
      <c r="AI352" s="57">
        <v>0</v>
      </c>
      <c r="AJ352" s="57">
        <v>0</v>
      </c>
      <c r="AK352" s="57">
        <v>0</v>
      </c>
      <c r="AL352" s="57">
        <v>0</v>
      </c>
      <c r="AM352" s="57">
        <v>0</v>
      </c>
      <c r="AN352" s="57">
        <v>0</v>
      </c>
      <c r="AO352" s="57">
        <v>0</v>
      </c>
      <c r="AP352" s="57">
        <v>0</v>
      </c>
      <c r="AQ352" s="57">
        <v>0</v>
      </c>
      <c r="AR352" s="57">
        <v>0</v>
      </c>
      <c r="AS352" s="57">
        <v>0</v>
      </c>
      <c r="AT352" s="57">
        <v>0</v>
      </c>
      <c r="AU352" s="57">
        <v>0</v>
      </c>
      <c r="AV352" s="57">
        <v>0</v>
      </c>
    </row>
    <row r="353" spans="1:48">
      <c r="A353" s="56">
        <f t="shared" si="34"/>
        <v>2023</v>
      </c>
      <c r="B353" s="56">
        <f t="shared" si="35"/>
        <v>11</v>
      </c>
      <c r="C353" s="147" t="s">
        <v>1021</v>
      </c>
      <c r="D353" s="146">
        <v>3.35</v>
      </c>
      <c r="E353" s="146">
        <v>2.38</v>
      </c>
      <c r="K353" s="56">
        <f t="shared" si="30"/>
        <v>2023</v>
      </c>
      <c r="L353" s="56">
        <f t="shared" si="31"/>
        <v>11</v>
      </c>
      <c r="M353" t="s">
        <v>1021</v>
      </c>
      <c r="N353" s="57">
        <v>6618.21</v>
      </c>
      <c r="O353" s="57">
        <v>6614.36</v>
      </c>
      <c r="P353" s="57">
        <v>0</v>
      </c>
      <c r="Q353" s="57">
        <v>0</v>
      </c>
      <c r="R353" s="57">
        <v>0</v>
      </c>
      <c r="S353" s="57">
        <v>41349.360000000001</v>
      </c>
      <c r="T353" s="57">
        <v>0</v>
      </c>
      <c r="U353" s="57">
        <v>0</v>
      </c>
      <c r="V353" s="57">
        <v>46095.66</v>
      </c>
      <c r="W353" s="57">
        <v>618.7559</v>
      </c>
      <c r="X353" s="57">
        <v>618.7559</v>
      </c>
      <c r="Y353" s="57">
        <v>618.7559</v>
      </c>
      <c r="Z353" s="57">
        <v>642.75099999999998</v>
      </c>
      <c r="AA353" s="57">
        <v>316.74310000000003</v>
      </c>
      <c r="AB353" s="57">
        <v>634.59460000000001</v>
      </c>
      <c r="AC353" s="57"/>
      <c r="AE353" s="56">
        <f t="shared" si="32"/>
        <v>2023</v>
      </c>
      <c r="AF353" s="56">
        <f t="shared" si="33"/>
        <v>11</v>
      </c>
      <c r="AG353" s="57" t="s">
        <v>1021</v>
      </c>
      <c r="AH353" s="57">
        <v>128.256</v>
      </c>
      <c r="AI353" s="57">
        <v>128.256</v>
      </c>
      <c r="AJ353" s="57">
        <v>0</v>
      </c>
      <c r="AK353" s="57">
        <v>0</v>
      </c>
      <c r="AL353" s="57">
        <v>0</v>
      </c>
      <c r="AM353" s="57">
        <v>0</v>
      </c>
      <c r="AN353" s="57">
        <v>0</v>
      </c>
      <c r="AO353" s="57">
        <v>0</v>
      </c>
      <c r="AP353" s="57">
        <v>0</v>
      </c>
      <c r="AQ353" s="57">
        <v>0</v>
      </c>
      <c r="AR353" s="57">
        <v>0</v>
      </c>
      <c r="AS353" s="57">
        <v>0</v>
      </c>
      <c r="AT353" s="57">
        <v>0</v>
      </c>
      <c r="AU353" s="57">
        <v>0</v>
      </c>
      <c r="AV353" s="57">
        <v>0</v>
      </c>
    </row>
    <row r="354" spans="1:48">
      <c r="A354" s="56">
        <f t="shared" si="34"/>
        <v>2023</v>
      </c>
      <c r="B354" s="56">
        <f t="shared" si="35"/>
        <v>11</v>
      </c>
      <c r="C354" s="147" t="s">
        <v>1022</v>
      </c>
      <c r="D354" s="146">
        <v>3.42</v>
      </c>
      <c r="E354" s="146">
        <v>2.42</v>
      </c>
      <c r="K354" s="56">
        <f t="shared" si="30"/>
        <v>2023</v>
      </c>
      <c r="L354" s="56">
        <f t="shared" si="31"/>
        <v>11</v>
      </c>
      <c r="M354" t="s">
        <v>1022</v>
      </c>
      <c r="N354" s="57">
        <v>1451.5730000000001</v>
      </c>
      <c r="O354" s="57">
        <v>1450.7280000000001</v>
      </c>
      <c r="P354" s="57">
        <v>0</v>
      </c>
      <c r="Q354" s="57">
        <v>0</v>
      </c>
      <c r="R354" s="57">
        <v>0</v>
      </c>
      <c r="S354" s="57">
        <v>41349.360000000001</v>
      </c>
      <c r="T354" s="57">
        <v>0</v>
      </c>
      <c r="U354" s="57">
        <v>0</v>
      </c>
      <c r="V354" s="57">
        <v>46095.66</v>
      </c>
      <c r="W354" s="57">
        <v>0</v>
      </c>
      <c r="X354" s="57">
        <v>0</v>
      </c>
      <c r="Y354" s="57">
        <v>0</v>
      </c>
      <c r="Z354" s="57">
        <v>289.23770000000002</v>
      </c>
      <c r="AA354" s="57">
        <v>0</v>
      </c>
      <c r="AB354" s="57">
        <v>317.2971</v>
      </c>
      <c r="AC354" s="57"/>
      <c r="AE354" s="56">
        <f t="shared" si="32"/>
        <v>2023</v>
      </c>
      <c r="AF354" s="56">
        <f t="shared" si="33"/>
        <v>11</v>
      </c>
      <c r="AG354" s="57" t="s">
        <v>1022</v>
      </c>
      <c r="AH354" s="57">
        <v>0</v>
      </c>
      <c r="AI354" s="57">
        <v>0</v>
      </c>
      <c r="AJ354" s="57">
        <v>0</v>
      </c>
      <c r="AK354" s="57">
        <v>0</v>
      </c>
      <c r="AL354" s="57">
        <v>0</v>
      </c>
      <c r="AM354" s="57">
        <v>0</v>
      </c>
      <c r="AN354" s="57">
        <v>0</v>
      </c>
      <c r="AO354" s="57">
        <v>0</v>
      </c>
      <c r="AP354" s="57">
        <v>0</v>
      </c>
      <c r="AQ354" s="57">
        <v>0</v>
      </c>
      <c r="AR354" s="57">
        <v>0</v>
      </c>
      <c r="AS354" s="57">
        <v>0</v>
      </c>
      <c r="AT354" s="57">
        <v>0</v>
      </c>
      <c r="AU354" s="57">
        <v>0</v>
      </c>
      <c r="AV354" s="57">
        <v>0</v>
      </c>
    </row>
    <row r="355" spans="1:48">
      <c r="A355" s="56">
        <f t="shared" si="34"/>
        <v>2023</v>
      </c>
      <c r="B355" s="56">
        <f t="shared" si="35"/>
        <v>11</v>
      </c>
      <c r="C355" s="147" t="s">
        <v>1023</v>
      </c>
      <c r="D355" s="146">
        <v>3.12</v>
      </c>
      <c r="E355" s="146">
        <v>2.21</v>
      </c>
      <c r="K355" s="56">
        <f t="shared" si="30"/>
        <v>2023</v>
      </c>
      <c r="L355" s="56">
        <f t="shared" si="31"/>
        <v>11</v>
      </c>
      <c r="M355" t="s">
        <v>1023</v>
      </c>
      <c r="N355" s="57">
        <v>0</v>
      </c>
      <c r="O355" s="57">
        <v>0</v>
      </c>
      <c r="P355" s="57">
        <v>0</v>
      </c>
      <c r="Q355" s="57">
        <v>0</v>
      </c>
      <c r="R355" s="57">
        <v>0</v>
      </c>
      <c r="S355" s="57">
        <v>40911.949999999997</v>
      </c>
      <c r="T355" s="57">
        <v>0</v>
      </c>
      <c r="U355" s="57">
        <v>0</v>
      </c>
      <c r="V355" s="57">
        <v>45346.16</v>
      </c>
      <c r="W355" s="57">
        <v>378.12830000000002</v>
      </c>
      <c r="X355" s="57">
        <v>378.12830000000002</v>
      </c>
      <c r="Y355" s="57">
        <v>378.12830000000002</v>
      </c>
      <c r="Z355" s="57">
        <v>385.65030000000002</v>
      </c>
      <c r="AA355" s="57">
        <v>0</v>
      </c>
      <c r="AB355" s="57">
        <v>412.4862</v>
      </c>
      <c r="AC355" s="57"/>
      <c r="AE355" s="56">
        <f t="shared" si="32"/>
        <v>2023</v>
      </c>
      <c r="AF355" s="56">
        <f t="shared" si="33"/>
        <v>11</v>
      </c>
      <c r="AG355" s="57" t="s">
        <v>1023</v>
      </c>
      <c r="AH355" s="57">
        <v>0</v>
      </c>
      <c r="AI355" s="57">
        <v>0</v>
      </c>
      <c r="AJ355" s="57">
        <v>0</v>
      </c>
      <c r="AK355" s="57">
        <v>0</v>
      </c>
      <c r="AL355" s="57">
        <v>0</v>
      </c>
      <c r="AM355" s="57">
        <v>0</v>
      </c>
      <c r="AN355" s="57">
        <v>0</v>
      </c>
      <c r="AO355" s="57">
        <v>0</v>
      </c>
      <c r="AP355" s="57">
        <v>0</v>
      </c>
      <c r="AQ355" s="57">
        <v>0</v>
      </c>
      <c r="AR355" s="57">
        <v>0</v>
      </c>
      <c r="AS355" s="57">
        <v>0</v>
      </c>
      <c r="AT355" s="57">
        <v>0</v>
      </c>
      <c r="AU355" s="57">
        <v>0</v>
      </c>
      <c r="AV355" s="57">
        <v>0</v>
      </c>
    </row>
    <row r="356" spans="1:48">
      <c r="A356" s="56">
        <f t="shared" si="34"/>
        <v>2023</v>
      </c>
      <c r="B356" s="56">
        <f t="shared" si="35"/>
        <v>12</v>
      </c>
      <c r="C356" s="147" t="s">
        <v>1024</v>
      </c>
      <c r="D356" s="146">
        <v>3.3</v>
      </c>
      <c r="E356" s="146">
        <v>2.2999999999999998</v>
      </c>
      <c r="K356" s="56">
        <f t="shared" si="30"/>
        <v>2023</v>
      </c>
      <c r="L356" s="56">
        <f t="shared" si="31"/>
        <v>12</v>
      </c>
      <c r="M356" t="s">
        <v>1024</v>
      </c>
      <c r="N356" s="57">
        <v>3630.616</v>
      </c>
      <c r="O356" s="57">
        <v>3631.7420000000002</v>
      </c>
      <c r="P356" s="57">
        <v>0</v>
      </c>
      <c r="Q356" s="57">
        <v>0</v>
      </c>
      <c r="R356" s="57">
        <v>0</v>
      </c>
      <c r="S356" s="57">
        <v>41953.59</v>
      </c>
      <c r="T356" s="57">
        <v>0</v>
      </c>
      <c r="U356" s="57">
        <v>2477.1689999999999</v>
      </c>
      <c r="V356" s="57">
        <v>47230.7</v>
      </c>
      <c r="W356" s="57">
        <v>557.70140000000004</v>
      </c>
      <c r="X356" s="57">
        <v>557.70140000000004</v>
      </c>
      <c r="Y356" s="57">
        <v>557.70140000000004</v>
      </c>
      <c r="Z356" s="57">
        <v>584.79520000000002</v>
      </c>
      <c r="AA356" s="57">
        <v>557.70140000000004</v>
      </c>
      <c r="AB356" s="57">
        <v>557.70140000000004</v>
      </c>
      <c r="AC356" s="57"/>
      <c r="AE356" s="56">
        <f t="shared" si="32"/>
        <v>2023</v>
      </c>
      <c r="AF356" s="56">
        <f t="shared" si="33"/>
        <v>12</v>
      </c>
      <c r="AG356" s="57" t="s">
        <v>1024</v>
      </c>
      <c r="AH356" s="57">
        <v>131.536</v>
      </c>
      <c r="AI356" s="57">
        <v>131.536</v>
      </c>
      <c r="AJ356" s="57">
        <v>0</v>
      </c>
      <c r="AK356" s="57">
        <v>0</v>
      </c>
      <c r="AL356" s="57">
        <v>0</v>
      </c>
      <c r="AM356" s="57">
        <v>0</v>
      </c>
      <c r="AN356" s="57">
        <v>0</v>
      </c>
      <c r="AO356" s="57">
        <v>0</v>
      </c>
      <c r="AP356" s="57">
        <v>0</v>
      </c>
      <c r="AQ356" s="57">
        <v>0</v>
      </c>
      <c r="AR356" s="57">
        <v>0</v>
      </c>
      <c r="AS356" s="57">
        <v>0</v>
      </c>
      <c r="AT356" s="57">
        <v>0</v>
      </c>
      <c r="AU356" s="57">
        <v>0</v>
      </c>
      <c r="AV356" s="57">
        <v>0</v>
      </c>
    </row>
    <row r="357" spans="1:48">
      <c r="A357" s="56">
        <f t="shared" si="34"/>
        <v>2023</v>
      </c>
      <c r="B357" s="56">
        <f t="shared" si="35"/>
        <v>12</v>
      </c>
      <c r="C357" s="147" t="s">
        <v>1025</v>
      </c>
      <c r="D357" s="146">
        <v>3.3</v>
      </c>
      <c r="E357" s="146">
        <v>2.2999999999999998</v>
      </c>
      <c r="K357" s="56">
        <f t="shared" si="30"/>
        <v>2023</v>
      </c>
      <c r="L357" s="56">
        <f t="shared" si="31"/>
        <v>12</v>
      </c>
      <c r="M357" t="s">
        <v>1025</v>
      </c>
      <c r="N357" s="57">
        <v>6360.2719999999999</v>
      </c>
      <c r="O357" s="57">
        <v>6362.2460000000001</v>
      </c>
      <c r="P357" s="57">
        <v>0</v>
      </c>
      <c r="Q357" s="57">
        <v>0</v>
      </c>
      <c r="R357" s="57">
        <v>0</v>
      </c>
      <c r="S357" s="57">
        <v>41953.59</v>
      </c>
      <c r="T357" s="57">
        <v>0</v>
      </c>
      <c r="U357" s="57">
        <v>2477.1689999999999</v>
      </c>
      <c r="V357" s="57">
        <v>47230.7</v>
      </c>
      <c r="W357" s="57">
        <v>418.27609999999999</v>
      </c>
      <c r="X357" s="57">
        <v>418.27609999999999</v>
      </c>
      <c r="Y357" s="57">
        <v>418.27609999999999</v>
      </c>
      <c r="Z357" s="57">
        <v>447.19639999999998</v>
      </c>
      <c r="AA357" s="57">
        <v>418.27609999999999</v>
      </c>
      <c r="AB357" s="57">
        <v>418.27609999999999</v>
      </c>
      <c r="AC357" s="57"/>
      <c r="AE357" s="56">
        <f t="shared" si="32"/>
        <v>2023</v>
      </c>
      <c r="AF357" s="56">
        <f t="shared" si="33"/>
        <v>12</v>
      </c>
      <c r="AG357" s="57" t="s">
        <v>1025</v>
      </c>
      <c r="AH357" s="57">
        <v>131.536</v>
      </c>
      <c r="AI357" s="57">
        <v>131.536</v>
      </c>
      <c r="AJ357" s="57">
        <v>0</v>
      </c>
      <c r="AK357" s="57">
        <v>0</v>
      </c>
      <c r="AL357" s="57">
        <v>0</v>
      </c>
      <c r="AM357" s="57">
        <v>0</v>
      </c>
      <c r="AN357" s="57">
        <v>0</v>
      </c>
      <c r="AO357" s="57">
        <v>0</v>
      </c>
      <c r="AP357" s="57">
        <v>0</v>
      </c>
      <c r="AQ357" s="57">
        <v>0</v>
      </c>
      <c r="AR357" s="57">
        <v>0</v>
      </c>
      <c r="AS357" s="57">
        <v>0</v>
      </c>
      <c r="AT357" s="57">
        <v>0</v>
      </c>
      <c r="AU357" s="57">
        <v>0</v>
      </c>
      <c r="AV357" s="57">
        <v>0</v>
      </c>
    </row>
    <row r="358" spans="1:48">
      <c r="A358" s="56">
        <f t="shared" si="34"/>
        <v>2023</v>
      </c>
      <c r="B358" s="56">
        <f t="shared" si="35"/>
        <v>12</v>
      </c>
      <c r="C358" s="147" t="s">
        <v>1026</v>
      </c>
      <c r="D358" s="146">
        <v>3.3</v>
      </c>
      <c r="E358" s="146">
        <v>2.2999999999999998</v>
      </c>
      <c r="K358" s="56">
        <f t="shared" si="30"/>
        <v>2023</v>
      </c>
      <c r="L358" s="56">
        <f t="shared" si="31"/>
        <v>12</v>
      </c>
      <c r="M358" t="s">
        <v>1026</v>
      </c>
      <c r="N358" s="57">
        <v>20680.169999999998</v>
      </c>
      <c r="O358" s="57">
        <v>20686.59</v>
      </c>
      <c r="P358" s="57">
        <v>0</v>
      </c>
      <c r="Q358" s="57">
        <v>0</v>
      </c>
      <c r="R358" s="57">
        <v>0</v>
      </c>
      <c r="S358" s="57">
        <v>41953.59</v>
      </c>
      <c r="T358" s="57">
        <v>389.90929999999997</v>
      </c>
      <c r="U358" s="57">
        <v>2352.79</v>
      </c>
      <c r="V358" s="57">
        <v>47230.7</v>
      </c>
      <c r="W358" s="57">
        <v>697.12710000000004</v>
      </c>
      <c r="X358" s="57">
        <v>697.12710000000004</v>
      </c>
      <c r="Y358" s="57">
        <v>697.12710000000004</v>
      </c>
      <c r="Z358" s="57">
        <v>687.99480000000005</v>
      </c>
      <c r="AA358" s="57">
        <v>697.12710000000004</v>
      </c>
      <c r="AB358" s="57">
        <v>697.12710000000004</v>
      </c>
      <c r="AC358" s="57"/>
      <c r="AE358" s="56">
        <f t="shared" si="32"/>
        <v>2023</v>
      </c>
      <c r="AF358" s="56">
        <f t="shared" si="33"/>
        <v>12</v>
      </c>
      <c r="AG358" s="57" t="s">
        <v>1026</v>
      </c>
      <c r="AH358" s="57">
        <v>0</v>
      </c>
      <c r="AI358" s="57">
        <v>0</v>
      </c>
      <c r="AJ358" s="57">
        <v>0</v>
      </c>
      <c r="AK358" s="57">
        <v>0</v>
      </c>
      <c r="AL358" s="57">
        <v>0</v>
      </c>
      <c r="AM358" s="57">
        <v>0</v>
      </c>
      <c r="AN358" s="57">
        <v>0</v>
      </c>
      <c r="AO358" s="57">
        <v>0</v>
      </c>
      <c r="AP358" s="57">
        <v>0</v>
      </c>
      <c r="AQ358" s="57">
        <v>0</v>
      </c>
      <c r="AR358" s="57">
        <v>0</v>
      </c>
      <c r="AS358" s="57">
        <v>0</v>
      </c>
      <c r="AT358" s="57">
        <v>0</v>
      </c>
      <c r="AU358" s="57">
        <v>0</v>
      </c>
      <c r="AV358" s="57">
        <v>0</v>
      </c>
    </row>
    <row r="359" spans="1:48">
      <c r="A359" s="56">
        <f t="shared" si="34"/>
        <v>2023</v>
      </c>
      <c r="B359" s="56">
        <f t="shared" si="35"/>
        <v>12</v>
      </c>
      <c r="C359" s="147" t="s">
        <v>1027</v>
      </c>
      <c r="D359" s="146">
        <v>3.3</v>
      </c>
      <c r="E359" s="146">
        <v>2.2999999999999998</v>
      </c>
      <c r="K359" s="56">
        <f t="shared" si="30"/>
        <v>2023</v>
      </c>
      <c r="L359" s="56">
        <f t="shared" si="31"/>
        <v>12</v>
      </c>
      <c r="M359" t="s">
        <v>1027</v>
      </c>
      <c r="N359" s="57">
        <v>11277.13</v>
      </c>
      <c r="O359" s="57">
        <v>8294.9779999999992</v>
      </c>
      <c r="P359" s="57">
        <v>0</v>
      </c>
      <c r="Q359" s="57">
        <v>0</v>
      </c>
      <c r="R359" s="57">
        <v>0</v>
      </c>
      <c r="S359" s="57">
        <v>41953.59</v>
      </c>
      <c r="T359" s="57">
        <v>0</v>
      </c>
      <c r="U359" s="57">
        <v>2477.1689999999999</v>
      </c>
      <c r="V359" s="57">
        <v>47230.7</v>
      </c>
      <c r="W359" s="57">
        <v>697.12670000000003</v>
      </c>
      <c r="X359" s="57">
        <v>697.12670000000003</v>
      </c>
      <c r="Y359" s="57">
        <v>697.12670000000003</v>
      </c>
      <c r="Z359" s="57">
        <v>687.99429999999995</v>
      </c>
      <c r="AA359" s="57">
        <v>697.12670000000003</v>
      </c>
      <c r="AB359" s="57">
        <v>697.12670000000003</v>
      </c>
      <c r="AC359" s="57"/>
      <c r="AE359" s="56">
        <f t="shared" si="32"/>
        <v>2023</v>
      </c>
      <c r="AF359" s="56">
        <f t="shared" si="33"/>
        <v>12</v>
      </c>
      <c r="AG359" s="57" t="s">
        <v>1027</v>
      </c>
      <c r="AH359" s="57">
        <v>0</v>
      </c>
      <c r="AI359" s="57">
        <v>0</v>
      </c>
      <c r="AJ359" s="57">
        <v>0</v>
      </c>
      <c r="AK359" s="57">
        <v>0</v>
      </c>
      <c r="AL359" s="57">
        <v>0</v>
      </c>
      <c r="AM359" s="57">
        <v>0</v>
      </c>
      <c r="AN359" s="57">
        <v>0</v>
      </c>
      <c r="AO359" s="57">
        <v>0</v>
      </c>
      <c r="AP359" s="57">
        <v>0</v>
      </c>
      <c r="AQ359" s="57">
        <v>0</v>
      </c>
      <c r="AR359" s="57">
        <v>0</v>
      </c>
      <c r="AS359" s="57">
        <v>0</v>
      </c>
      <c r="AT359" s="57">
        <v>0</v>
      </c>
      <c r="AU359" s="57">
        <v>0</v>
      </c>
      <c r="AV359" s="57">
        <v>0</v>
      </c>
    </row>
    <row r="360" spans="1:48">
      <c r="A360" s="56">
        <f t="shared" si="34"/>
        <v>2023</v>
      </c>
      <c r="B360" s="56">
        <f t="shared" si="35"/>
        <v>12</v>
      </c>
      <c r="C360" s="147" t="s">
        <v>1028</v>
      </c>
      <c r="D360" s="146">
        <v>3.6</v>
      </c>
      <c r="E360" s="146">
        <v>2.5099999999999998</v>
      </c>
      <c r="K360" s="56">
        <f t="shared" si="30"/>
        <v>2023</v>
      </c>
      <c r="L360" s="56">
        <f t="shared" si="31"/>
        <v>12</v>
      </c>
      <c r="M360" t="s">
        <v>1028</v>
      </c>
      <c r="N360" s="57">
        <v>16344.46</v>
      </c>
      <c r="O360" s="57">
        <v>16349.54</v>
      </c>
      <c r="P360" s="57">
        <v>0</v>
      </c>
      <c r="Q360" s="57">
        <v>0</v>
      </c>
      <c r="R360" s="57">
        <v>0</v>
      </c>
      <c r="S360" s="57">
        <v>41953.59</v>
      </c>
      <c r="T360" s="57">
        <v>1091.7460000000001</v>
      </c>
      <c r="U360" s="57">
        <v>2352.79</v>
      </c>
      <c r="V360" s="57">
        <v>47230.7</v>
      </c>
      <c r="W360" s="57">
        <v>627.4144</v>
      </c>
      <c r="X360" s="57">
        <v>627.4144</v>
      </c>
      <c r="Y360" s="57">
        <v>627.4144</v>
      </c>
      <c r="Z360" s="57">
        <v>619.19529999999997</v>
      </c>
      <c r="AA360" s="57">
        <v>627.4144</v>
      </c>
      <c r="AB360" s="57">
        <v>627.4144</v>
      </c>
      <c r="AC360" s="57"/>
      <c r="AE360" s="56">
        <f t="shared" si="32"/>
        <v>2023</v>
      </c>
      <c r="AF360" s="56">
        <f t="shared" si="33"/>
        <v>12</v>
      </c>
      <c r="AG360" s="57" t="s">
        <v>1028</v>
      </c>
      <c r="AH360" s="57">
        <v>131.536</v>
      </c>
      <c r="AI360" s="57">
        <v>131.536</v>
      </c>
      <c r="AJ360" s="57">
        <v>0</v>
      </c>
      <c r="AK360" s="57">
        <v>0</v>
      </c>
      <c r="AL360" s="57">
        <v>0</v>
      </c>
      <c r="AM360" s="57">
        <v>0</v>
      </c>
      <c r="AN360" s="57">
        <v>0</v>
      </c>
      <c r="AO360" s="57">
        <v>0</v>
      </c>
      <c r="AP360" s="57">
        <v>0</v>
      </c>
      <c r="AQ360" s="57">
        <v>0</v>
      </c>
      <c r="AR360" s="57">
        <v>0</v>
      </c>
      <c r="AS360" s="57">
        <v>0</v>
      </c>
      <c r="AT360" s="57">
        <v>0</v>
      </c>
      <c r="AU360" s="57">
        <v>0</v>
      </c>
      <c r="AV360" s="57">
        <v>0</v>
      </c>
    </row>
    <row r="361" spans="1:48">
      <c r="A361" s="56">
        <f t="shared" si="34"/>
        <v>2023</v>
      </c>
      <c r="B361" s="56">
        <f t="shared" si="35"/>
        <v>12</v>
      </c>
      <c r="C361" s="147" t="s">
        <v>1029</v>
      </c>
      <c r="D361" s="146">
        <v>3.47</v>
      </c>
      <c r="E361" s="146">
        <v>2.42</v>
      </c>
      <c r="K361" s="56">
        <f t="shared" si="30"/>
        <v>2023</v>
      </c>
      <c r="L361" s="56">
        <f t="shared" si="31"/>
        <v>12</v>
      </c>
      <c r="M361" t="s">
        <v>1029</v>
      </c>
      <c r="N361" s="57">
        <v>21487.53</v>
      </c>
      <c r="O361" s="57">
        <v>21494.2</v>
      </c>
      <c r="P361" s="57">
        <v>0</v>
      </c>
      <c r="Q361" s="57">
        <v>0</v>
      </c>
      <c r="R361" s="57">
        <v>0</v>
      </c>
      <c r="S361" s="57">
        <v>41953.59</v>
      </c>
      <c r="T361" s="57">
        <v>701.83669999999995</v>
      </c>
      <c r="U361" s="57">
        <v>2725.9270000000001</v>
      </c>
      <c r="V361" s="57">
        <v>47230.7</v>
      </c>
      <c r="W361" s="57">
        <v>836.55250000000001</v>
      </c>
      <c r="X361" s="57">
        <v>836.55250000000001</v>
      </c>
      <c r="Y361" s="57">
        <v>836.55250000000001</v>
      </c>
      <c r="Z361" s="57">
        <v>825.59370000000001</v>
      </c>
      <c r="AA361" s="57">
        <v>836.55250000000001</v>
      </c>
      <c r="AB361" s="57">
        <v>836.55250000000001</v>
      </c>
      <c r="AC361" s="57"/>
      <c r="AE361" s="56">
        <f t="shared" si="32"/>
        <v>2023</v>
      </c>
      <c r="AF361" s="56">
        <f t="shared" si="33"/>
        <v>12</v>
      </c>
      <c r="AG361" s="57" t="s">
        <v>1029</v>
      </c>
      <c r="AH361" s="57">
        <v>0</v>
      </c>
      <c r="AI361" s="57">
        <v>0</v>
      </c>
      <c r="AJ361" s="57">
        <v>0</v>
      </c>
      <c r="AK361" s="57">
        <v>0</v>
      </c>
      <c r="AL361" s="57">
        <v>0</v>
      </c>
      <c r="AM361" s="57">
        <v>0</v>
      </c>
      <c r="AN361" s="57">
        <v>0</v>
      </c>
      <c r="AO361" s="57">
        <v>0</v>
      </c>
      <c r="AP361" s="57">
        <v>0</v>
      </c>
      <c r="AQ361" s="57">
        <v>0</v>
      </c>
      <c r="AR361" s="57">
        <v>0</v>
      </c>
      <c r="AS361" s="57">
        <v>0</v>
      </c>
      <c r="AT361" s="57">
        <v>0</v>
      </c>
      <c r="AU361" s="57">
        <v>0</v>
      </c>
      <c r="AV361" s="57">
        <v>0</v>
      </c>
    </row>
    <row r="362" spans="1:48">
      <c r="A362" s="56">
        <f t="shared" si="34"/>
        <v>2023</v>
      </c>
      <c r="B362" s="56">
        <f t="shared" si="35"/>
        <v>12</v>
      </c>
      <c r="C362" s="147" t="s">
        <v>1030</v>
      </c>
      <c r="D362" s="146">
        <v>3.58</v>
      </c>
      <c r="E362" s="146">
        <v>2.4900000000000002</v>
      </c>
      <c r="K362" s="56">
        <f t="shared" si="30"/>
        <v>2023</v>
      </c>
      <c r="L362" s="56">
        <f t="shared" si="31"/>
        <v>12</v>
      </c>
      <c r="M362" t="s">
        <v>1030</v>
      </c>
      <c r="N362" s="57">
        <v>21649</v>
      </c>
      <c r="O362" s="57">
        <v>14375.49</v>
      </c>
      <c r="P362" s="57">
        <v>0</v>
      </c>
      <c r="Q362" s="57">
        <v>0</v>
      </c>
      <c r="R362" s="57">
        <v>0</v>
      </c>
      <c r="S362" s="57">
        <v>41953.59</v>
      </c>
      <c r="T362" s="57">
        <v>1013.764</v>
      </c>
      <c r="U362" s="57">
        <v>2601.5479999999998</v>
      </c>
      <c r="V362" s="57">
        <v>47230.7</v>
      </c>
      <c r="W362" s="57">
        <v>836.55250000000001</v>
      </c>
      <c r="X362" s="57">
        <v>836.55250000000001</v>
      </c>
      <c r="Y362" s="57">
        <v>836.55250000000001</v>
      </c>
      <c r="Z362" s="57">
        <v>825.59370000000001</v>
      </c>
      <c r="AA362" s="57">
        <v>836.55250000000001</v>
      </c>
      <c r="AB362" s="57">
        <v>836.55250000000001</v>
      </c>
      <c r="AC362" s="57"/>
      <c r="AE362" s="56">
        <f t="shared" si="32"/>
        <v>2023</v>
      </c>
      <c r="AF362" s="56">
        <f t="shared" si="33"/>
        <v>12</v>
      </c>
      <c r="AG362" s="57" t="s">
        <v>1030</v>
      </c>
      <c r="AH362" s="57">
        <v>0</v>
      </c>
      <c r="AI362" s="57">
        <v>131.536</v>
      </c>
      <c r="AJ362" s="57">
        <v>0</v>
      </c>
      <c r="AK362" s="57">
        <v>0</v>
      </c>
      <c r="AL362" s="57">
        <v>0</v>
      </c>
      <c r="AM362" s="57">
        <v>0</v>
      </c>
      <c r="AN362" s="57">
        <v>0</v>
      </c>
      <c r="AO362" s="57">
        <v>0</v>
      </c>
      <c r="AP362" s="57">
        <v>0</v>
      </c>
      <c r="AQ362" s="57">
        <v>0</v>
      </c>
      <c r="AR362" s="57">
        <v>0</v>
      </c>
      <c r="AS362" s="57">
        <v>0</v>
      </c>
      <c r="AT362" s="57">
        <v>0</v>
      </c>
      <c r="AU362" s="57">
        <v>0</v>
      </c>
      <c r="AV362" s="57">
        <v>0</v>
      </c>
    </row>
    <row r="363" spans="1:48">
      <c r="A363" s="56">
        <f t="shared" si="34"/>
        <v>2023</v>
      </c>
      <c r="B363" s="56">
        <f t="shared" si="35"/>
        <v>12</v>
      </c>
      <c r="C363" s="147" t="s">
        <v>1031</v>
      </c>
      <c r="D363" s="146">
        <v>3.61</v>
      </c>
      <c r="E363" s="146">
        <v>2.52</v>
      </c>
      <c r="K363" s="56">
        <f t="shared" si="30"/>
        <v>2023</v>
      </c>
      <c r="L363" s="56">
        <f t="shared" si="31"/>
        <v>12</v>
      </c>
      <c r="M363" t="s">
        <v>1031</v>
      </c>
      <c r="N363" s="57">
        <v>21810.47</v>
      </c>
      <c r="O363" s="57">
        <v>21817.24</v>
      </c>
      <c r="P363" s="57">
        <v>0</v>
      </c>
      <c r="Q363" s="57">
        <v>0</v>
      </c>
      <c r="R363" s="57">
        <v>0</v>
      </c>
      <c r="S363" s="57">
        <v>41953.59</v>
      </c>
      <c r="T363" s="57">
        <v>1481.6559999999999</v>
      </c>
      <c r="U363" s="57">
        <v>2850.306</v>
      </c>
      <c r="V363" s="57">
        <v>47230.7</v>
      </c>
      <c r="W363" s="57">
        <v>836.55250000000001</v>
      </c>
      <c r="X363" s="57">
        <v>836.55250000000001</v>
      </c>
      <c r="Y363" s="57">
        <v>836.55250000000001</v>
      </c>
      <c r="Z363" s="57">
        <v>825.59370000000001</v>
      </c>
      <c r="AA363" s="57">
        <v>836.55250000000001</v>
      </c>
      <c r="AB363" s="57">
        <v>836.55250000000001</v>
      </c>
      <c r="AC363" s="57"/>
      <c r="AE363" s="56">
        <f t="shared" si="32"/>
        <v>2023</v>
      </c>
      <c r="AF363" s="56">
        <f t="shared" si="33"/>
        <v>12</v>
      </c>
      <c r="AG363" s="57" t="s">
        <v>1031</v>
      </c>
      <c r="AH363" s="57">
        <v>0</v>
      </c>
      <c r="AI363" s="57">
        <v>0</v>
      </c>
      <c r="AJ363" s="57">
        <v>0</v>
      </c>
      <c r="AK363" s="57">
        <v>0</v>
      </c>
      <c r="AL363" s="57">
        <v>0</v>
      </c>
      <c r="AM363" s="57">
        <v>0</v>
      </c>
      <c r="AN363" s="57">
        <v>0</v>
      </c>
      <c r="AO363" s="57">
        <v>0</v>
      </c>
      <c r="AP363" s="57">
        <v>0</v>
      </c>
      <c r="AQ363" s="57">
        <v>0</v>
      </c>
      <c r="AR363" s="57">
        <v>0</v>
      </c>
      <c r="AS363" s="57">
        <v>0</v>
      </c>
      <c r="AT363" s="57">
        <v>0</v>
      </c>
      <c r="AU363" s="57">
        <v>0</v>
      </c>
      <c r="AV363" s="57">
        <v>0</v>
      </c>
    </row>
    <row r="364" spans="1:48">
      <c r="A364" s="56">
        <f t="shared" si="34"/>
        <v>2023</v>
      </c>
      <c r="B364" s="56">
        <f t="shared" si="35"/>
        <v>12</v>
      </c>
      <c r="C364" s="147" t="s">
        <v>1032</v>
      </c>
      <c r="D364" s="146">
        <v>3.52</v>
      </c>
      <c r="E364" s="146">
        <v>2.46</v>
      </c>
      <c r="K364" s="56">
        <f t="shared" si="30"/>
        <v>2023</v>
      </c>
      <c r="L364" s="56">
        <f t="shared" si="31"/>
        <v>12</v>
      </c>
      <c r="M364" t="s">
        <v>1032</v>
      </c>
      <c r="N364" s="57">
        <v>21810.47</v>
      </c>
      <c r="O364" s="57">
        <v>21817.24</v>
      </c>
      <c r="P364" s="57">
        <v>0</v>
      </c>
      <c r="Q364" s="57">
        <v>0</v>
      </c>
      <c r="R364" s="57">
        <v>0</v>
      </c>
      <c r="S364" s="57">
        <v>41953.59</v>
      </c>
      <c r="T364" s="57">
        <v>1637.6189999999999</v>
      </c>
      <c r="U364" s="57">
        <v>2228.4110000000001</v>
      </c>
      <c r="V364" s="57">
        <v>47230.7</v>
      </c>
      <c r="W364" s="57">
        <v>836.55250000000001</v>
      </c>
      <c r="X364" s="57">
        <v>836.55250000000001</v>
      </c>
      <c r="Y364" s="57">
        <v>836.55250000000001</v>
      </c>
      <c r="Z364" s="57">
        <v>825.59370000000001</v>
      </c>
      <c r="AA364" s="57">
        <v>836.55250000000001</v>
      </c>
      <c r="AB364" s="57">
        <v>836.55250000000001</v>
      </c>
      <c r="AC364" s="57"/>
      <c r="AE364" s="56">
        <f t="shared" si="32"/>
        <v>2023</v>
      </c>
      <c r="AF364" s="56">
        <f t="shared" si="33"/>
        <v>12</v>
      </c>
      <c r="AG364" s="57" t="s">
        <v>1032</v>
      </c>
      <c r="AH364" s="57">
        <v>0</v>
      </c>
      <c r="AI364" s="57">
        <v>0</v>
      </c>
      <c r="AJ364" s="57">
        <v>0</v>
      </c>
      <c r="AK364" s="57">
        <v>0</v>
      </c>
      <c r="AL364" s="57">
        <v>0</v>
      </c>
      <c r="AM364" s="57">
        <v>0</v>
      </c>
      <c r="AN364" s="57">
        <v>0</v>
      </c>
      <c r="AO364" s="57">
        <v>0</v>
      </c>
      <c r="AP364" s="57">
        <v>0</v>
      </c>
      <c r="AQ364" s="57">
        <v>0</v>
      </c>
      <c r="AR364" s="57">
        <v>0</v>
      </c>
      <c r="AS364" s="57">
        <v>0</v>
      </c>
      <c r="AT364" s="57">
        <v>0</v>
      </c>
      <c r="AU364" s="57">
        <v>0</v>
      </c>
      <c r="AV364" s="57">
        <v>0</v>
      </c>
    </row>
    <row r="365" spans="1:48">
      <c r="A365" s="56">
        <f t="shared" si="34"/>
        <v>2023</v>
      </c>
      <c r="B365" s="56">
        <f t="shared" si="35"/>
        <v>12</v>
      </c>
      <c r="C365" s="147" t="s">
        <v>1033</v>
      </c>
      <c r="D365" s="146">
        <v>3.52</v>
      </c>
      <c r="E365" s="146">
        <v>2.46</v>
      </c>
      <c r="K365" s="56">
        <f t="shared" si="30"/>
        <v>2023</v>
      </c>
      <c r="L365" s="56">
        <f t="shared" si="31"/>
        <v>12</v>
      </c>
      <c r="M365" t="s">
        <v>1033</v>
      </c>
      <c r="N365" s="57">
        <v>21810.47</v>
      </c>
      <c r="O365" s="57">
        <v>21817.24</v>
      </c>
      <c r="P365" s="57">
        <v>0</v>
      </c>
      <c r="Q365" s="57">
        <v>0</v>
      </c>
      <c r="R365" s="57">
        <v>0</v>
      </c>
      <c r="S365" s="57">
        <v>41953.59</v>
      </c>
      <c r="T365" s="57">
        <v>467.89120000000003</v>
      </c>
      <c r="U365" s="57">
        <v>2104.683</v>
      </c>
      <c r="V365" s="57">
        <v>47230.7</v>
      </c>
      <c r="W365" s="57">
        <v>836.55250000000001</v>
      </c>
      <c r="X365" s="57">
        <v>836.55250000000001</v>
      </c>
      <c r="Y365" s="57">
        <v>836.55250000000001</v>
      </c>
      <c r="Z365" s="57">
        <v>825.59370000000001</v>
      </c>
      <c r="AA365" s="57">
        <v>836.55250000000001</v>
      </c>
      <c r="AB365" s="57">
        <v>836.55250000000001</v>
      </c>
      <c r="AC365" s="57"/>
      <c r="AE365" s="56">
        <f t="shared" si="32"/>
        <v>2023</v>
      </c>
      <c r="AF365" s="56">
        <f t="shared" si="33"/>
        <v>12</v>
      </c>
      <c r="AG365" s="57" t="s">
        <v>1033</v>
      </c>
      <c r="AH365" s="57">
        <v>0</v>
      </c>
      <c r="AI365" s="57">
        <v>0</v>
      </c>
      <c r="AJ365" s="57">
        <v>0</v>
      </c>
      <c r="AK365" s="57">
        <v>0</v>
      </c>
      <c r="AL365" s="57">
        <v>0</v>
      </c>
      <c r="AM365" s="57">
        <v>0</v>
      </c>
      <c r="AN365" s="57">
        <v>0</v>
      </c>
      <c r="AO365" s="57">
        <v>0</v>
      </c>
      <c r="AP365" s="57">
        <v>0</v>
      </c>
      <c r="AQ365" s="57">
        <v>0</v>
      </c>
      <c r="AR365" s="57">
        <v>0</v>
      </c>
      <c r="AS365" s="57">
        <v>0</v>
      </c>
      <c r="AT365" s="57">
        <v>0</v>
      </c>
      <c r="AU365" s="57">
        <v>0</v>
      </c>
      <c r="AV365" s="57">
        <v>0</v>
      </c>
    </row>
    <row r="366" spans="1:48">
      <c r="A366" s="56">
        <f t="shared" si="34"/>
        <v>2023</v>
      </c>
      <c r="B366" s="56">
        <f t="shared" si="35"/>
        <v>12</v>
      </c>
      <c r="C366" s="147" t="s">
        <v>1034</v>
      </c>
      <c r="D366" s="146">
        <v>3.52</v>
      </c>
      <c r="E366" s="146">
        <v>2.46</v>
      </c>
      <c r="K366" s="56">
        <f t="shared" si="30"/>
        <v>2023</v>
      </c>
      <c r="L366" s="56">
        <f t="shared" si="31"/>
        <v>12</v>
      </c>
      <c r="M366" t="s">
        <v>1034</v>
      </c>
      <c r="N366" s="57">
        <v>21493.81</v>
      </c>
      <c r="O366" s="57">
        <v>21500.48</v>
      </c>
      <c r="P366" s="57">
        <v>0</v>
      </c>
      <c r="Q366" s="57">
        <v>0</v>
      </c>
      <c r="R366" s="57">
        <v>0</v>
      </c>
      <c r="S366" s="57">
        <v>41953.59</v>
      </c>
      <c r="T366" s="57">
        <v>311.92750000000001</v>
      </c>
      <c r="U366" s="57">
        <v>2352.79</v>
      </c>
      <c r="V366" s="57">
        <v>47230.7</v>
      </c>
      <c r="W366" s="57">
        <v>836.55250000000001</v>
      </c>
      <c r="X366" s="57">
        <v>836.55250000000001</v>
      </c>
      <c r="Y366" s="57">
        <v>836.55250000000001</v>
      </c>
      <c r="Z366" s="57">
        <v>825.59370000000001</v>
      </c>
      <c r="AA366" s="57">
        <v>836.55250000000001</v>
      </c>
      <c r="AB366" s="57">
        <v>836.55250000000001</v>
      </c>
      <c r="AC366" s="57"/>
      <c r="AE366" s="56">
        <f t="shared" si="32"/>
        <v>2023</v>
      </c>
      <c r="AF366" s="56">
        <f t="shared" si="33"/>
        <v>12</v>
      </c>
      <c r="AG366" s="57" t="s">
        <v>1034</v>
      </c>
      <c r="AH366" s="57">
        <v>0</v>
      </c>
      <c r="AI366" s="57">
        <v>0</v>
      </c>
      <c r="AJ366" s="57">
        <v>0</v>
      </c>
      <c r="AK366" s="57">
        <v>0</v>
      </c>
      <c r="AL366" s="57">
        <v>0</v>
      </c>
      <c r="AM366" s="57">
        <v>0</v>
      </c>
      <c r="AN366" s="57">
        <v>0</v>
      </c>
      <c r="AO366" s="57">
        <v>0</v>
      </c>
      <c r="AP366" s="57">
        <v>0</v>
      </c>
      <c r="AQ366" s="57">
        <v>0</v>
      </c>
      <c r="AR366" s="57">
        <v>0</v>
      </c>
      <c r="AS366" s="57">
        <v>0</v>
      </c>
      <c r="AT366" s="57">
        <v>0</v>
      </c>
      <c r="AU366" s="57">
        <v>0</v>
      </c>
      <c r="AV366" s="57">
        <v>0</v>
      </c>
    </row>
    <row r="367" spans="1:48">
      <c r="A367" s="56">
        <f t="shared" si="34"/>
        <v>2023</v>
      </c>
      <c r="B367" s="56">
        <f t="shared" si="35"/>
        <v>12</v>
      </c>
      <c r="C367" s="147" t="s">
        <v>1035</v>
      </c>
      <c r="D367" s="146">
        <v>3.31</v>
      </c>
      <c r="E367" s="146">
        <v>2.31</v>
      </c>
      <c r="K367" s="56">
        <f t="shared" si="30"/>
        <v>2023</v>
      </c>
      <c r="L367" s="56">
        <f t="shared" si="31"/>
        <v>12</v>
      </c>
      <c r="M367" t="s">
        <v>1035</v>
      </c>
      <c r="N367" s="57">
        <v>21810.47</v>
      </c>
      <c r="O367" s="57">
        <v>21817.24</v>
      </c>
      <c r="P367" s="57">
        <v>0</v>
      </c>
      <c r="Q367" s="57">
        <v>0</v>
      </c>
      <c r="R367" s="57">
        <v>0</v>
      </c>
      <c r="S367" s="57">
        <v>41953.59</v>
      </c>
      <c r="T367" s="57">
        <v>1325.692</v>
      </c>
      <c r="U367" s="57">
        <v>2477.1689999999999</v>
      </c>
      <c r="V367" s="57">
        <v>47230.7</v>
      </c>
      <c r="W367" s="57">
        <v>836.55250000000001</v>
      </c>
      <c r="X367" s="57">
        <v>836.55250000000001</v>
      </c>
      <c r="Y367" s="57">
        <v>836.55250000000001</v>
      </c>
      <c r="Z367" s="57">
        <v>825.59370000000001</v>
      </c>
      <c r="AA367" s="57">
        <v>836.55250000000001</v>
      </c>
      <c r="AB367" s="57">
        <v>836.55250000000001</v>
      </c>
      <c r="AC367" s="57"/>
      <c r="AE367" s="56">
        <f t="shared" si="32"/>
        <v>2023</v>
      </c>
      <c r="AF367" s="56">
        <f t="shared" si="33"/>
        <v>12</v>
      </c>
      <c r="AG367" s="57" t="s">
        <v>1035</v>
      </c>
      <c r="AH367" s="57">
        <v>0</v>
      </c>
      <c r="AI367" s="57">
        <v>0</v>
      </c>
      <c r="AJ367" s="57">
        <v>0</v>
      </c>
      <c r="AK367" s="57">
        <v>0</v>
      </c>
      <c r="AL367" s="57">
        <v>0</v>
      </c>
      <c r="AM367" s="57">
        <v>0</v>
      </c>
      <c r="AN367" s="57">
        <v>0</v>
      </c>
      <c r="AO367" s="57">
        <v>0</v>
      </c>
      <c r="AP367" s="57">
        <v>0</v>
      </c>
      <c r="AQ367" s="57">
        <v>0</v>
      </c>
      <c r="AR367" s="57">
        <v>0</v>
      </c>
      <c r="AS367" s="57">
        <v>0</v>
      </c>
      <c r="AT367" s="57">
        <v>0</v>
      </c>
      <c r="AU367" s="57">
        <v>0</v>
      </c>
      <c r="AV367" s="57">
        <v>0</v>
      </c>
    </row>
    <row r="368" spans="1:48">
      <c r="A368" s="56">
        <f t="shared" si="34"/>
        <v>2023</v>
      </c>
      <c r="B368" s="56">
        <f t="shared" si="35"/>
        <v>12</v>
      </c>
      <c r="C368" s="147" t="s">
        <v>1036</v>
      </c>
      <c r="D368" s="146">
        <v>3.27</v>
      </c>
      <c r="E368" s="146">
        <v>2.2799999999999998</v>
      </c>
      <c r="K368" s="56">
        <f t="shared" si="30"/>
        <v>2023</v>
      </c>
      <c r="L368" s="56">
        <f t="shared" si="31"/>
        <v>12</v>
      </c>
      <c r="M368" t="s">
        <v>1036</v>
      </c>
      <c r="N368" s="57">
        <v>13434.64</v>
      </c>
      <c r="O368" s="57">
        <v>13600.33</v>
      </c>
      <c r="P368" s="57">
        <v>0</v>
      </c>
      <c r="Q368" s="57">
        <v>0</v>
      </c>
      <c r="R368" s="57">
        <v>0</v>
      </c>
      <c r="S368" s="57">
        <v>41953.59</v>
      </c>
      <c r="T368" s="57">
        <v>0</v>
      </c>
      <c r="U368" s="57">
        <v>2477.1689999999999</v>
      </c>
      <c r="V368" s="57">
        <v>47230.7</v>
      </c>
      <c r="W368" s="57">
        <v>697.12689999999998</v>
      </c>
      <c r="X368" s="57">
        <v>697.12689999999998</v>
      </c>
      <c r="Y368" s="57">
        <v>697.12689999999998</v>
      </c>
      <c r="Z368" s="57">
        <v>687.99450000000002</v>
      </c>
      <c r="AA368" s="57">
        <v>697.12689999999998</v>
      </c>
      <c r="AB368" s="57">
        <v>697.12689999999998</v>
      </c>
      <c r="AC368" s="57"/>
      <c r="AE368" s="56">
        <f t="shared" si="32"/>
        <v>2023</v>
      </c>
      <c r="AF368" s="56">
        <f t="shared" si="33"/>
        <v>12</v>
      </c>
      <c r="AG368" s="57" t="s">
        <v>1036</v>
      </c>
      <c r="AH368" s="57">
        <v>131.536</v>
      </c>
      <c r="AI368" s="57">
        <v>131.536</v>
      </c>
      <c r="AJ368" s="57">
        <v>0</v>
      </c>
      <c r="AK368" s="57">
        <v>0</v>
      </c>
      <c r="AL368" s="57">
        <v>0</v>
      </c>
      <c r="AM368" s="57">
        <v>0</v>
      </c>
      <c r="AN368" s="57">
        <v>0</v>
      </c>
      <c r="AO368" s="57">
        <v>0</v>
      </c>
      <c r="AP368" s="57">
        <v>0</v>
      </c>
      <c r="AQ368" s="57">
        <v>0</v>
      </c>
      <c r="AR368" s="57">
        <v>0</v>
      </c>
      <c r="AS368" s="57">
        <v>0</v>
      </c>
      <c r="AT368" s="57">
        <v>0</v>
      </c>
      <c r="AU368" s="57">
        <v>0</v>
      </c>
      <c r="AV368" s="57">
        <v>0</v>
      </c>
    </row>
    <row r="369" spans="1:48">
      <c r="A369" s="56">
        <f t="shared" si="34"/>
        <v>2023</v>
      </c>
      <c r="B369" s="56">
        <f t="shared" si="35"/>
        <v>12</v>
      </c>
      <c r="C369" s="147" t="s">
        <v>1037</v>
      </c>
      <c r="D369" s="146">
        <v>3.53</v>
      </c>
      <c r="E369" s="146">
        <v>2.46</v>
      </c>
      <c r="K369" s="56">
        <f t="shared" si="30"/>
        <v>2023</v>
      </c>
      <c r="L369" s="56">
        <f t="shared" si="31"/>
        <v>12</v>
      </c>
      <c r="M369" t="s">
        <v>1037</v>
      </c>
      <c r="N369" s="57">
        <v>21652.14</v>
      </c>
      <c r="O369" s="57">
        <v>21658.86</v>
      </c>
      <c r="P369" s="57">
        <v>0</v>
      </c>
      <c r="Q369" s="57">
        <v>0</v>
      </c>
      <c r="R369" s="57">
        <v>0</v>
      </c>
      <c r="S369" s="57">
        <v>41953.59</v>
      </c>
      <c r="T369" s="57">
        <v>1325.692</v>
      </c>
      <c r="U369" s="57">
        <v>2352.79</v>
      </c>
      <c r="V369" s="57">
        <v>47230.7</v>
      </c>
      <c r="W369" s="57">
        <v>836.55250000000001</v>
      </c>
      <c r="X369" s="57">
        <v>836.55250000000001</v>
      </c>
      <c r="Y369" s="57">
        <v>836.55250000000001</v>
      </c>
      <c r="Z369" s="57">
        <v>825.59370000000001</v>
      </c>
      <c r="AA369" s="57">
        <v>836.55250000000001</v>
      </c>
      <c r="AB369" s="57">
        <v>836.55250000000001</v>
      </c>
      <c r="AC369" s="57"/>
      <c r="AE369" s="56">
        <f t="shared" si="32"/>
        <v>2023</v>
      </c>
      <c r="AF369" s="56">
        <f t="shared" si="33"/>
        <v>12</v>
      </c>
      <c r="AG369" s="57" t="s">
        <v>1037</v>
      </c>
      <c r="AH369" s="57">
        <v>0</v>
      </c>
      <c r="AI369" s="57">
        <v>0</v>
      </c>
      <c r="AJ369" s="57">
        <v>0</v>
      </c>
      <c r="AK369" s="57">
        <v>0</v>
      </c>
      <c r="AL369" s="57">
        <v>0</v>
      </c>
      <c r="AM369" s="57">
        <v>0</v>
      </c>
      <c r="AN369" s="57">
        <v>0</v>
      </c>
      <c r="AO369" s="57">
        <v>0</v>
      </c>
      <c r="AP369" s="57">
        <v>0</v>
      </c>
      <c r="AQ369" s="57">
        <v>0</v>
      </c>
      <c r="AR369" s="57">
        <v>0</v>
      </c>
      <c r="AS369" s="57">
        <v>0</v>
      </c>
      <c r="AT369" s="57">
        <v>0</v>
      </c>
      <c r="AU369" s="57">
        <v>0</v>
      </c>
      <c r="AV369" s="57">
        <v>0</v>
      </c>
    </row>
    <row r="370" spans="1:48">
      <c r="A370" s="56">
        <f t="shared" si="34"/>
        <v>2023</v>
      </c>
      <c r="B370" s="56">
        <f t="shared" si="35"/>
        <v>12</v>
      </c>
      <c r="C370" s="147" t="s">
        <v>1038</v>
      </c>
      <c r="D370" s="146">
        <v>3.52</v>
      </c>
      <c r="E370" s="146">
        <v>2.46</v>
      </c>
      <c r="K370" s="56">
        <f t="shared" si="30"/>
        <v>2023</v>
      </c>
      <c r="L370" s="56">
        <f t="shared" si="31"/>
        <v>12</v>
      </c>
      <c r="M370" t="s">
        <v>1038</v>
      </c>
      <c r="N370" s="57">
        <v>21493.81</v>
      </c>
      <c r="O370" s="57">
        <v>21500.48</v>
      </c>
      <c r="P370" s="57">
        <v>0</v>
      </c>
      <c r="Q370" s="57">
        <v>0</v>
      </c>
      <c r="R370" s="57">
        <v>0</v>
      </c>
      <c r="S370" s="57">
        <v>41953.59</v>
      </c>
      <c r="T370" s="57">
        <v>1559.6369999999999</v>
      </c>
      <c r="U370" s="57">
        <v>2477.1689999999999</v>
      </c>
      <c r="V370" s="57">
        <v>47230.7</v>
      </c>
      <c r="W370" s="57">
        <v>836.55250000000001</v>
      </c>
      <c r="X370" s="57">
        <v>836.55250000000001</v>
      </c>
      <c r="Y370" s="57">
        <v>836.55250000000001</v>
      </c>
      <c r="Z370" s="57">
        <v>825.59370000000001</v>
      </c>
      <c r="AA370" s="57">
        <v>836.55250000000001</v>
      </c>
      <c r="AB370" s="57">
        <v>836.55250000000001</v>
      </c>
      <c r="AC370" s="57"/>
      <c r="AE370" s="56">
        <f t="shared" si="32"/>
        <v>2023</v>
      </c>
      <c r="AF370" s="56">
        <f t="shared" si="33"/>
        <v>12</v>
      </c>
      <c r="AG370" s="57" t="s">
        <v>1038</v>
      </c>
      <c r="AH370" s="57">
        <v>0</v>
      </c>
      <c r="AI370" s="57">
        <v>0</v>
      </c>
      <c r="AJ370" s="57">
        <v>0</v>
      </c>
      <c r="AK370" s="57">
        <v>0</v>
      </c>
      <c r="AL370" s="57">
        <v>0</v>
      </c>
      <c r="AM370" s="57">
        <v>0</v>
      </c>
      <c r="AN370" s="57">
        <v>0</v>
      </c>
      <c r="AO370" s="57">
        <v>0</v>
      </c>
      <c r="AP370" s="57">
        <v>0</v>
      </c>
      <c r="AQ370" s="57">
        <v>0</v>
      </c>
      <c r="AR370" s="57">
        <v>0</v>
      </c>
      <c r="AS370" s="57">
        <v>0</v>
      </c>
      <c r="AT370" s="57">
        <v>0</v>
      </c>
      <c r="AU370" s="57">
        <v>0</v>
      </c>
      <c r="AV370" s="57">
        <v>0</v>
      </c>
    </row>
    <row r="371" spans="1:48">
      <c r="A371" s="56">
        <f t="shared" si="34"/>
        <v>2023</v>
      </c>
      <c r="B371" s="56">
        <f t="shared" si="35"/>
        <v>12</v>
      </c>
      <c r="C371" s="147" t="s">
        <v>1039</v>
      </c>
      <c r="D371" s="146">
        <v>3.61</v>
      </c>
      <c r="E371" s="146">
        <v>2.52</v>
      </c>
      <c r="K371" s="56">
        <f t="shared" si="30"/>
        <v>2023</v>
      </c>
      <c r="L371" s="56">
        <f t="shared" si="31"/>
        <v>12</v>
      </c>
      <c r="M371" t="s">
        <v>1039</v>
      </c>
      <c r="N371" s="57">
        <v>21810.47</v>
      </c>
      <c r="O371" s="57">
        <v>21817.24</v>
      </c>
      <c r="P371" s="57">
        <v>0</v>
      </c>
      <c r="Q371" s="57">
        <v>0</v>
      </c>
      <c r="R371" s="57">
        <v>0</v>
      </c>
      <c r="S371" s="57">
        <v>41953.59</v>
      </c>
      <c r="T371" s="57">
        <v>1793.5830000000001</v>
      </c>
      <c r="U371" s="57">
        <v>2228.4110000000001</v>
      </c>
      <c r="V371" s="57">
        <v>47230.7</v>
      </c>
      <c r="W371" s="57">
        <v>836.55250000000001</v>
      </c>
      <c r="X371" s="57">
        <v>836.55250000000001</v>
      </c>
      <c r="Y371" s="57">
        <v>836.55250000000001</v>
      </c>
      <c r="Z371" s="57">
        <v>825.59370000000001</v>
      </c>
      <c r="AA371" s="57">
        <v>836.55250000000001</v>
      </c>
      <c r="AB371" s="57">
        <v>836.55250000000001</v>
      </c>
      <c r="AC371" s="57"/>
      <c r="AE371" s="56">
        <f t="shared" si="32"/>
        <v>2023</v>
      </c>
      <c r="AF371" s="56">
        <f t="shared" si="33"/>
        <v>12</v>
      </c>
      <c r="AG371" s="57" t="s">
        <v>1039</v>
      </c>
      <c r="AH371" s="57">
        <v>0</v>
      </c>
      <c r="AI371" s="57">
        <v>0</v>
      </c>
      <c r="AJ371" s="57">
        <v>0</v>
      </c>
      <c r="AK371" s="57">
        <v>0</v>
      </c>
      <c r="AL371" s="57">
        <v>0</v>
      </c>
      <c r="AM371" s="57">
        <v>0</v>
      </c>
      <c r="AN371" s="57">
        <v>0</v>
      </c>
      <c r="AO371" s="57">
        <v>0</v>
      </c>
      <c r="AP371" s="57">
        <v>0</v>
      </c>
      <c r="AQ371" s="57">
        <v>0</v>
      </c>
      <c r="AR371" s="57">
        <v>0</v>
      </c>
      <c r="AS371" s="57">
        <v>0</v>
      </c>
      <c r="AT371" s="57">
        <v>0</v>
      </c>
      <c r="AU371" s="57">
        <v>0</v>
      </c>
      <c r="AV371" s="57">
        <v>0</v>
      </c>
    </row>
    <row r="372" spans="1:48">
      <c r="A372" s="56">
        <f t="shared" si="34"/>
        <v>2023</v>
      </c>
      <c r="B372" s="56">
        <f t="shared" si="35"/>
        <v>12</v>
      </c>
      <c r="C372" s="147" t="s">
        <v>1040</v>
      </c>
      <c r="D372" s="146">
        <v>3.61</v>
      </c>
      <c r="E372" s="146">
        <v>2.52</v>
      </c>
      <c r="K372" s="56">
        <f t="shared" si="30"/>
        <v>2023</v>
      </c>
      <c r="L372" s="56">
        <f t="shared" si="31"/>
        <v>12</v>
      </c>
      <c r="M372" t="s">
        <v>1040</v>
      </c>
      <c r="N372" s="57">
        <v>21810.47</v>
      </c>
      <c r="O372" s="57">
        <v>21817.24</v>
      </c>
      <c r="P372" s="57">
        <v>0</v>
      </c>
      <c r="Q372" s="57">
        <v>0</v>
      </c>
      <c r="R372" s="57">
        <v>0</v>
      </c>
      <c r="S372" s="57">
        <v>41953.59</v>
      </c>
      <c r="T372" s="57">
        <v>623.85500000000002</v>
      </c>
      <c r="U372" s="57">
        <v>2228.4110000000001</v>
      </c>
      <c r="V372" s="57">
        <v>47230.7</v>
      </c>
      <c r="W372" s="57">
        <v>836.55250000000001</v>
      </c>
      <c r="X372" s="57">
        <v>836.55250000000001</v>
      </c>
      <c r="Y372" s="57">
        <v>836.55250000000001</v>
      </c>
      <c r="Z372" s="57">
        <v>825.59370000000001</v>
      </c>
      <c r="AA372" s="57">
        <v>836.55250000000001</v>
      </c>
      <c r="AB372" s="57">
        <v>836.55250000000001</v>
      </c>
      <c r="AC372" s="57"/>
      <c r="AE372" s="56">
        <f t="shared" si="32"/>
        <v>2023</v>
      </c>
      <c r="AF372" s="56">
        <f t="shared" si="33"/>
        <v>12</v>
      </c>
      <c r="AG372" s="57" t="s">
        <v>1040</v>
      </c>
      <c r="AH372" s="57">
        <v>0</v>
      </c>
      <c r="AI372" s="57">
        <v>0</v>
      </c>
      <c r="AJ372" s="57">
        <v>0</v>
      </c>
      <c r="AK372" s="57">
        <v>0</v>
      </c>
      <c r="AL372" s="57">
        <v>0</v>
      </c>
      <c r="AM372" s="57">
        <v>0</v>
      </c>
      <c r="AN372" s="57">
        <v>0</v>
      </c>
      <c r="AO372" s="57">
        <v>0</v>
      </c>
      <c r="AP372" s="57">
        <v>0</v>
      </c>
      <c r="AQ372" s="57">
        <v>0</v>
      </c>
      <c r="AR372" s="57">
        <v>0</v>
      </c>
      <c r="AS372" s="57">
        <v>0</v>
      </c>
      <c r="AT372" s="57">
        <v>0</v>
      </c>
      <c r="AU372" s="57">
        <v>0</v>
      </c>
      <c r="AV372" s="57">
        <v>0</v>
      </c>
    </row>
    <row r="373" spans="1:48">
      <c r="A373" s="56">
        <f t="shared" si="34"/>
        <v>2023</v>
      </c>
      <c r="B373" s="56">
        <f t="shared" si="35"/>
        <v>12</v>
      </c>
      <c r="C373" s="147" t="s">
        <v>1041</v>
      </c>
      <c r="D373" s="146">
        <v>3.61</v>
      </c>
      <c r="E373" s="146">
        <v>2.52</v>
      </c>
      <c r="K373" s="56">
        <f t="shared" si="30"/>
        <v>2023</v>
      </c>
      <c r="L373" s="56">
        <f t="shared" si="31"/>
        <v>12</v>
      </c>
      <c r="M373" t="s">
        <v>1041</v>
      </c>
      <c r="N373" s="57">
        <v>21810.47</v>
      </c>
      <c r="O373" s="57">
        <v>21817.24</v>
      </c>
      <c r="P373" s="57">
        <v>0</v>
      </c>
      <c r="Q373" s="57">
        <v>0</v>
      </c>
      <c r="R373" s="57">
        <v>0</v>
      </c>
      <c r="S373" s="57">
        <v>41953.59</v>
      </c>
      <c r="T373" s="57">
        <v>1871.5650000000001</v>
      </c>
      <c r="U373" s="57">
        <v>2477.1689999999999</v>
      </c>
      <c r="V373" s="57">
        <v>47230.7</v>
      </c>
      <c r="W373" s="57">
        <v>836.55250000000001</v>
      </c>
      <c r="X373" s="57">
        <v>836.55250000000001</v>
      </c>
      <c r="Y373" s="57">
        <v>836.55250000000001</v>
      </c>
      <c r="Z373" s="57">
        <v>825.59370000000001</v>
      </c>
      <c r="AA373" s="57">
        <v>836.55250000000001</v>
      </c>
      <c r="AB373" s="57">
        <v>836.55250000000001</v>
      </c>
      <c r="AC373" s="57"/>
      <c r="AE373" s="56">
        <f t="shared" si="32"/>
        <v>2023</v>
      </c>
      <c r="AF373" s="56">
        <f t="shared" si="33"/>
        <v>12</v>
      </c>
      <c r="AG373" s="57" t="s">
        <v>1041</v>
      </c>
      <c r="AH373" s="57">
        <v>0</v>
      </c>
      <c r="AI373" s="57">
        <v>0</v>
      </c>
      <c r="AJ373" s="57">
        <v>0</v>
      </c>
      <c r="AK373" s="57">
        <v>0</v>
      </c>
      <c r="AL373" s="57">
        <v>0</v>
      </c>
      <c r="AM373" s="57">
        <v>0</v>
      </c>
      <c r="AN373" s="57">
        <v>0</v>
      </c>
      <c r="AO373" s="57">
        <v>0</v>
      </c>
      <c r="AP373" s="57">
        <v>0</v>
      </c>
      <c r="AQ373" s="57">
        <v>0</v>
      </c>
      <c r="AR373" s="57">
        <v>0</v>
      </c>
      <c r="AS373" s="57">
        <v>0</v>
      </c>
      <c r="AT373" s="57">
        <v>0</v>
      </c>
      <c r="AU373" s="57">
        <v>0</v>
      </c>
      <c r="AV373" s="57">
        <v>0</v>
      </c>
    </row>
    <row r="374" spans="1:48">
      <c r="A374" s="56">
        <f t="shared" si="34"/>
        <v>2023</v>
      </c>
      <c r="B374" s="56">
        <f t="shared" si="35"/>
        <v>12</v>
      </c>
      <c r="C374" s="147" t="s">
        <v>1042</v>
      </c>
      <c r="D374" s="146">
        <v>3.86</v>
      </c>
      <c r="E374" s="146">
        <v>2.69</v>
      </c>
      <c r="K374" s="56">
        <f t="shared" si="30"/>
        <v>2023</v>
      </c>
      <c r="L374" s="56">
        <f t="shared" si="31"/>
        <v>12</v>
      </c>
      <c r="M374" t="s">
        <v>1042</v>
      </c>
      <c r="N374" s="57">
        <v>19827</v>
      </c>
      <c r="O374" s="57">
        <v>19833.150000000001</v>
      </c>
      <c r="P374" s="57">
        <v>0</v>
      </c>
      <c r="Q374" s="57">
        <v>0</v>
      </c>
      <c r="R374" s="57">
        <v>0</v>
      </c>
      <c r="S374" s="57">
        <v>41953.59</v>
      </c>
      <c r="T374" s="57">
        <v>1247.7090000000001</v>
      </c>
      <c r="U374" s="57">
        <v>2601.5479999999998</v>
      </c>
      <c r="V374" s="57">
        <v>47230.7</v>
      </c>
      <c r="W374" s="57">
        <v>801.6961</v>
      </c>
      <c r="X374" s="57">
        <v>801.6961</v>
      </c>
      <c r="Y374" s="57">
        <v>801.6961</v>
      </c>
      <c r="Z374" s="57">
        <v>825.59360000000004</v>
      </c>
      <c r="AA374" s="57">
        <v>801.6961</v>
      </c>
      <c r="AB374" s="57">
        <v>801.6961</v>
      </c>
      <c r="AC374" s="57"/>
      <c r="AE374" s="56">
        <f t="shared" si="32"/>
        <v>2023</v>
      </c>
      <c r="AF374" s="56">
        <f t="shared" si="33"/>
        <v>12</v>
      </c>
      <c r="AG374" s="57" t="s">
        <v>1042</v>
      </c>
      <c r="AH374" s="57">
        <v>0</v>
      </c>
      <c r="AI374" s="57">
        <v>0</v>
      </c>
      <c r="AJ374" s="57">
        <v>0</v>
      </c>
      <c r="AK374" s="57">
        <v>0</v>
      </c>
      <c r="AL374" s="57">
        <v>0</v>
      </c>
      <c r="AM374" s="57">
        <v>0</v>
      </c>
      <c r="AN374" s="57">
        <v>0</v>
      </c>
      <c r="AO374" s="57">
        <v>0</v>
      </c>
      <c r="AP374" s="57">
        <v>0</v>
      </c>
      <c r="AQ374" s="57">
        <v>0</v>
      </c>
      <c r="AR374" s="57">
        <v>0</v>
      </c>
      <c r="AS374" s="57">
        <v>0</v>
      </c>
      <c r="AT374" s="57">
        <v>0</v>
      </c>
      <c r="AU374" s="57">
        <v>0</v>
      </c>
      <c r="AV374" s="57">
        <v>0</v>
      </c>
    </row>
    <row r="375" spans="1:48">
      <c r="A375" s="56">
        <f t="shared" si="34"/>
        <v>2023</v>
      </c>
      <c r="B375" s="56">
        <f t="shared" si="35"/>
        <v>12</v>
      </c>
      <c r="C375" s="147" t="s">
        <v>1043</v>
      </c>
      <c r="D375" s="146">
        <v>3.9</v>
      </c>
      <c r="E375" s="146">
        <v>2.72</v>
      </c>
      <c r="K375" s="56">
        <f t="shared" si="30"/>
        <v>2023</v>
      </c>
      <c r="L375" s="56">
        <f t="shared" si="31"/>
        <v>12</v>
      </c>
      <c r="M375" t="s">
        <v>1043</v>
      </c>
      <c r="N375" s="57">
        <v>7697.4440000000004</v>
      </c>
      <c r="O375" s="57">
        <v>6791.8969999999999</v>
      </c>
      <c r="P375" s="57">
        <v>0</v>
      </c>
      <c r="Q375" s="57">
        <v>0</v>
      </c>
      <c r="R375" s="57">
        <v>0</v>
      </c>
      <c r="S375" s="57">
        <v>41953.59</v>
      </c>
      <c r="T375" s="57">
        <v>467.89109999999999</v>
      </c>
      <c r="U375" s="57">
        <v>2477.1689999999999</v>
      </c>
      <c r="V375" s="57">
        <v>47230.7</v>
      </c>
      <c r="W375" s="57">
        <v>697.12699999999995</v>
      </c>
      <c r="X375" s="57">
        <v>697.12699999999995</v>
      </c>
      <c r="Y375" s="57">
        <v>697.12699999999995</v>
      </c>
      <c r="Z375" s="57">
        <v>687.99459999999999</v>
      </c>
      <c r="AA375" s="57">
        <v>697.12699999999995</v>
      </c>
      <c r="AB375" s="57">
        <v>697.12699999999995</v>
      </c>
      <c r="AC375" s="57"/>
      <c r="AE375" s="56">
        <f t="shared" si="32"/>
        <v>2023</v>
      </c>
      <c r="AF375" s="56">
        <f t="shared" si="33"/>
        <v>12</v>
      </c>
      <c r="AG375" s="57" t="s">
        <v>1043</v>
      </c>
      <c r="AH375" s="57">
        <v>131.536</v>
      </c>
      <c r="AI375" s="57">
        <v>131.536</v>
      </c>
      <c r="AJ375" s="57">
        <v>0</v>
      </c>
      <c r="AK375" s="57">
        <v>0</v>
      </c>
      <c r="AL375" s="57">
        <v>0</v>
      </c>
      <c r="AM375" s="57">
        <v>0</v>
      </c>
      <c r="AN375" s="57">
        <v>0</v>
      </c>
      <c r="AO375" s="57">
        <v>0</v>
      </c>
      <c r="AP375" s="57">
        <v>0</v>
      </c>
      <c r="AQ375" s="57">
        <v>0</v>
      </c>
      <c r="AR375" s="57">
        <v>0</v>
      </c>
      <c r="AS375" s="57">
        <v>0</v>
      </c>
      <c r="AT375" s="57">
        <v>0</v>
      </c>
      <c r="AU375" s="57">
        <v>0</v>
      </c>
      <c r="AV375" s="57">
        <v>0</v>
      </c>
    </row>
    <row r="376" spans="1:48">
      <c r="A376" s="56">
        <f t="shared" si="34"/>
        <v>2023</v>
      </c>
      <c r="B376" s="56">
        <f t="shared" si="35"/>
        <v>12</v>
      </c>
      <c r="C376" s="147" t="s">
        <v>1044</v>
      </c>
      <c r="D376" s="146">
        <v>3.69</v>
      </c>
      <c r="E376" s="146">
        <v>2.58</v>
      </c>
      <c r="K376" s="56">
        <f t="shared" si="30"/>
        <v>2023</v>
      </c>
      <c r="L376" s="56">
        <f t="shared" si="31"/>
        <v>12</v>
      </c>
      <c r="M376" t="s">
        <v>1044</v>
      </c>
      <c r="N376" s="57">
        <v>14962.57</v>
      </c>
      <c r="O376" s="57">
        <v>14967.21</v>
      </c>
      <c r="P376" s="57">
        <v>0</v>
      </c>
      <c r="Q376" s="57">
        <v>0</v>
      </c>
      <c r="R376" s="57">
        <v>0</v>
      </c>
      <c r="S376" s="57">
        <v>41953.59</v>
      </c>
      <c r="T376" s="57">
        <v>0</v>
      </c>
      <c r="U376" s="57">
        <v>2228.4110000000001</v>
      </c>
      <c r="V376" s="57">
        <v>47230.7</v>
      </c>
      <c r="W376" s="57">
        <v>592.5575</v>
      </c>
      <c r="X376" s="57">
        <v>592.5575</v>
      </c>
      <c r="Y376" s="57">
        <v>592.5575</v>
      </c>
      <c r="Z376" s="57">
        <v>722.39380000000006</v>
      </c>
      <c r="AA376" s="57">
        <v>592.5575</v>
      </c>
      <c r="AB376" s="57">
        <v>592.5575</v>
      </c>
      <c r="AC376" s="57"/>
      <c r="AE376" s="56">
        <f t="shared" si="32"/>
        <v>2023</v>
      </c>
      <c r="AF376" s="56">
        <f t="shared" si="33"/>
        <v>12</v>
      </c>
      <c r="AG376" s="57" t="s">
        <v>1044</v>
      </c>
      <c r="AH376" s="57">
        <v>0</v>
      </c>
      <c r="AI376" s="57">
        <v>0</v>
      </c>
      <c r="AJ376" s="57">
        <v>0</v>
      </c>
      <c r="AK376" s="57">
        <v>0</v>
      </c>
      <c r="AL376" s="57">
        <v>0</v>
      </c>
      <c r="AM376" s="57">
        <v>0</v>
      </c>
      <c r="AN376" s="57">
        <v>0</v>
      </c>
      <c r="AO376" s="57">
        <v>0</v>
      </c>
      <c r="AP376" s="57">
        <v>0</v>
      </c>
      <c r="AQ376" s="57">
        <v>0</v>
      </c>
      <c r="AR376" s="57">
        <v>0</v>
      </c>
      <c r="AS376" s="57">
        <v>0</v>
      </c>
      <c r="AT376" s="57">
        <v>0</v>
      </c>
      <c r="AU376" s="57">
        <v>0</v>
      </c>
      <c r="AV376" s="57">
        <v>0</v>
      </c>
    </row>
    <row r="377" spans="1:48">
      <c r="A377" s="56">
        <f t="shared" si="34"/>
        <v>2023</v>
      </c>
      <c r="B377" s="56">
        <f t="shared" si="35"/>
        <v>12</v>
      </c>
      <c r="C377" s="147" t="s">
        <v>1045</v>
      </c>
      <c r="D377" s="146">
        <v>3.55</v>
      </c>
      <c r="E377" s="146">
        <v>2.48</v>
      </c>
      <c r="K377" s="56">
        <f t="shared" si="30"/>
        <v>2023</v>
      </c>
      <c r="L377" s="56">
        <f t="shared" si="31"/>
        <v>12</v>
      </c>
      <c r="M377" t="s">
        <v>1045</v>
      </c>
      <c r="N377" s="57">
        <v>15120.15</v>
      </c>
      <c r="O377" s="57">
        <v>14216.9</v>
      </c>
      <c r="P377" s="57">
        <v>0</v>
      </c>
      <c r="Q377" s="57">
        <v>0</v>
      </c>
      <c r="R377" s="57">
        <v>0</v>
      </c>
      <c r="S377" s="57">
        <v>41953.59</v>
      </c>
      <c r="T377" s="57">
        <v>311.92750000000001</v>
      </c>
      <c r="U377" s="57">
        <v>2352.79</v>
      </c>
      <c r="V377" s="57">
        <v>47230.7</v>
      </c>
      <c r="W377" s="57">
        <v>627.41430000000003</v>
      </c>
      <c r="X377" s="57">
        <v>627.41430000000003</v>
      </c>
      <c r="Y377" s="57">
        <v>627.41430000000003</v>
      </c>
      <c r="Z377" s="57">
        <v>619.1952</v>
      </c>
      <c r="AA377" s="57">
        <v>627.41430000000003</v>
      </c>
      <c r="AB377" s="57">
        <v>627.41430000000003</v>
      </c>
      <c r="AC377" s="57"/>
      <c r="AE377" s="56">
        <f t="shared" si="32"/>
        <v>2023</v>
      </c>
      <c r="AF377" s="56">
        <f t="shared" si="33"/>
        <v>12</v>
      </c>
      <c r="AG377" s="57" t="s">
        <v>1045</v>
      </c>
      <c r="AH377" s="57">
        <v>131.536</v>
      </c>
      <c r="AI377" s="57">
        <v>131.536</v>
      </c>
      <c r="AJ377" s="57">
        <v>0</v>
      </c>
      <c r="AK377" s="57">
        <v>0</v>
      </c>
      <c r="AL377" s="57">
        <v>0</v>
      </c>
      <c r="AM377" s="57">
        <v>0</v>
      </c>
      <c r="AN377" s="57">
        <v>0</v>
      </c>
      <c r="AO377" s="57">
        <v>0</v>
      </c>
      <c r="AP377" s="57">
        <v>0</v>
      </c>
      <c r="AQ377" s="57">
        <v>0</v>
      </c>
      <c r="AR377" s="57">
        <v>0</v>
      </c>
      <c r="AS377" s="57">
        <v>0</v>
      </c>
      <c r="AT377" s="57">
        <v>0</v>
      </c>
      <c r="AU377" s="57">
        <v>0</v>
      </c>
      <c r="AV377" s="57">
        <v>0</v>
      </c>
    </row>
    <row r="378" spans="1:48">
      <c r="A378" s="56">
        <f t="shared" si="34"/>
        <v>2023</v>
      </c>
      <c r="B378" s="56">
        <f t="shared" si="35"/>
        <v>12</v>
      </c>
      <c r="C378" s="147" t="s">
        <v>1046</v>
      </c>
      <c r="D378" s="146">
        <v>3.5</v>
      </c>
      <c r="E378" s="146">
        <v>2.44</v>
      </c>
      <c r="K378" s="56">
        <f t="shared" si="30"/>
        <v>2023</v>
      </c>
      <c r="L378" s="56">
        <f t="shared" si="31"/>
        <v>12</v>
      </c>
      <c r="M378" t="s">
        <v>1046</v>
      </c>
      <c r="N378" s="57">
        <v>8295.1280000000006</v>
      </c>
      <c r="O378" s="57">
        <v>6798.3860000000004</v>
      </c>
      <c r="P378" s="57">
        <v>0</v>
      </c>
      <c r="Q378" s="57">
        <v>0</v>
      </c>
      <c r="R378" s="57">
        <v>0</v>
      </c>
      <c r="S378" s="57">
        <v>41953.59</v>
      </c>
      <c r="T378" s="57">
        <v>0</v>
      </c>
      <c r="U378" s="57">
        <v>2104.683</v>
      </c>
      <c r="V378" s="57">
        <v>47230.7</v>
      </c>
      <c r="W378" s="57">
        <v>453.13229999999999</v>
      </c>
      <c r="X378" s="57">
        <v>453.13229999999999</v>
      </c>
      <c r="Y378" s="57">
        <v>453.13229999999999</v>
      </c>
      <c r="Z378" s="57">
        <v>481.596</v>
      </c>
      <c r="AA378" s="57">
        <v>453.13229999999999</v>
      </c>
      <c r="AB378" s="57">
        <v>453.13229999999999</v>
      </c>
      <c r="AC378" s="57"/>
      <c r="AE378" s="56">
        <f t="shared" si="32"/>
        <v>2023</v>
      </c>
      <c r="AF378" s="56">
        <f t="shared" si="33"/>
        <v>12</v>
      </c>
      <c r="AG378" s="57" t="s">
        <v>1046</v>
      </c>
      <c r="AH378" s="57">
        <v>131.536</v>
      </c>
      <c r="AI378" s="57">
        <v>131.536</v>
      </c>
      <c r="AJ378" s="57">
        <v>0</v>
      </c>
      <c r="AK378" s="57">
        <v>0</v>
      </c>
      <c r="AL378" s="57">
        <v>0</v>
      </c>
      <c r="AM378" s="57">
        <v>0</v>
      </c>
      <c r="AN378" s="57">
        <v>0</v>
      </c>
      <c r="AO378" s="57">
        <v>0</v>
      </c>
      <c r="AP378" s="57">
        <v>0</v>
      </c>
      <c r="AQ378" s="57">
        <v>0</v>
      </c>
      <c r="AR378" s="57">
        <v>0</v>
      </c>
      <c r="AS378" s="57">
        <v>0</v>
      </c>
      <c r="AT378" s="57">
        <v>0</v>
      </c>
      <c r="AU378" s="57">
        <v>0</v>
      </c>
      <c r="AV378" s="57">
        <v>0</v>
      </c>
    </row>
    <row r="379" spans="1:48">
      <c r="A379" s="56">
        <f t="shared" si="34"/>
        <v>2023</v>
      </c>
      <c r="B379" s="56">
        <f t="shared" si="35"/>
        <v>12</v>
      </c>
      <c r="C379" s="147" t="s">
        <v>1047</v>
      </c>
      <c r="D379" s="146">
        <v>3.5</v>
      </c>
      <c r="E379" s="146">
        <v>2.44</v>
      </c>
      <c r="K379" s="56">
        <f t="shared" si="30"/>
        <v>2023</v>
      </c>
      <c r="L379" s="56">
        <f t="shared" si="31"/>
        <v>12</v>
      </c>
      <c r="M379" t="s">
        <v>1047</v>
      </c>
      <c r="N379" s="57">
        <v>5122.9799999999996</v>
      </c>
      <c r="O379" s="57">
        <v>4378.1559999999999</v>
      </c>
      <c r="P379" s="57">
        <v>0</v>
      </c>
      <c r="Q379" s="57">
        <v>0</v>
      </c>
      <c r="R379" s="57">
        <v>0</v>
      </c>
      <c r="S379" s="57">
        <v>41953.59</v>
      </c>
      <c r="T379" s="57">
        <v>0</v>
      </c>
      <c r="U379" s="57">
        <v>2104.683</v>
      </c>
      <c r="V379" s="57">
        <v>47230.7</v>
      </c>
      <c r="W379" s="57">
        <v>313.70699999999999</v>
      </c>
      <c r="X379" s="57">
        <v>313.70699999999999</v>
      </c>
      <c r="Y379" s="57">
        <v>313.70699999999999</v>
      </c>
      <c r="Z379" s="57">
        <v>343.99720000000002</v>
      </c>
      <c r="AA379" s="57">
        <v>313.70699999999999</v>
      </c>
      <c r="AB379" s="57">
        <v>313.70699999999999</v>
      </c>
      <c r="AC379" s="57"/>
      <c r="AE379" s="56">
        <f t="shared" si="32"/>
        <v>2023</v>
      </c>
      <c r="AF379" s="56">
        <f t="shared" si="33"/>
        <v>12</v>
      </c>
      <c r="AG379" s="57" t="s">
        <v>1047</v>
      </c>
      <c r="AH379" s="57">
        <v>131.536</v>
      </c>
      <c r="AI379" s="57">
        <v>131.536</v>
      </c>
      <c r="AJ379" s="57">
        <v>0</v>
      </c>
      <c r="AK379" s="57">
        <v>0</v>
      </c>
      <c r="AL379" s="57">
        <v>0</v>
      </c>
      <c r="AM379" s="57">
        <v>0</v>
      </c>
      <c r="AN379" s="57">
        <v>0</v>
      </c>
      <c r="AO379" s="57">
        <v>0</v>
      </c>
      <c r="AP379" s="57">
        <v>0</v>
      </c>
      <c r="AQ379" s="57">
        <v>0</v>
      </c>
      <c r="AR379" s="57">
        <v>0</v>
      </c>
      <c r="AS379" s="57">
        <v>0</v>
      </c>
      <c r="AT379" s="57">
        <v>0</v>
      </c>
      <c r="AU379" s="57">
        <v>0</v>
      </c>
      <c r="AV379" s="57">
        <v>0</v>
      </c>
    </row>
    <row r="380" spans="1:48">
      <c r="A380" s="56">
        <f t="shared" si="34"/>
        <v>2023</v>
      </c>
      <c r="B380" s="56">
        <f t="shared" si="35"/>
        <v>12</v>
      </c>
      <c r="C380" s="147" t="s">
        <v>1048</v>
      </c>
      <c r="D380" s="146">
        <v>3.5</v>
      </c>
      <c r="E380" s="146">
        <v>2.44</v>
      </c>
      <c r="K380" s="56">
        <f t="shared" si="30"/>
        <v>2023</v>
      </c>
      <c r="L380" s="56">
        <f t="shared" si="31"/>
        <v>12</v>
      </c>
      <c r="M380" t="s">
        <v>1048</v>
      </c>
      <c r="N380" s="57">
        <v>16938.8</v>
      </c>
      <c r="O380" s="57">
        <v>15279.87</v>
      </c>
      <c r="P380" s="57">
        <v>0</v>
      </c>
      <c r="Q380" s="57">
        <v>0</v>
      </c>
      <c r="R380" s="57">
        <v>0</v>
      </c>
      <c r="S380" s="57">
        <v>41953.59</v>
      </c>
      <c r="T380" s="57">
        <v>1013.764</v>
      </c>
      <c r="U380" s="57">
        <v>2228.4110000000001</v>
      </c>
      <c r="V380" s="57">
        <v>47230.7</v>
      </c>
      <c r="W380" s="57">
        <v>731.98339999999996</v>
      </c>
      <c r="X380" s="57">
        <v>731.98339999999996</v>
      </c>
      <c r="Y380" s="57">
        <v>731.98339999999996</v>
      </c>
      <c r="Z380" s="57">
        <v>756.79420000000005</v>
      </c>
      <c r="AA380" s="57">
        <v>731.98339999999996</v>
      </c>
      <c r="AB380" s="57">
        <v>731.98339999999996</v>
      </c>
      <c r="AC380" s="57"/>
      <c r="AE380" s="56">
        <f t="shared" si="32"/>
        <v>2023</v>
      </c>
      <c r="AF380" s="56">
        <f t="shared" si="33"/>
        <v>12</v>
      </c>
      <c r="AG380" s="57" t="s">
        <v>1048</v>
      </c>
      <c r="AH380" s="57">
        <v>132.19200000000001</v>
      </c>
      <c r="AI380" s="57">
        <v>131.536</v>
      </c>
      <c r="AJ380" s="57">
        <v>0</v>
      </c>
      <c r="AK380" s="57">
        <v>0</v>
      </c>
      <c r="AL380" s="57">
        <v>0</v>
      </c>
      <c r="AM380" s="57">
        <v>0</v>
      </c>
      <c r="AN380" s="57">
        <v>0</v>
      </c>
      <c r="AO380" s="57">
        <v>0</v>
      </c>
      <c r="AP380" s="57">
        <v>0</v>
      </c>
      <c r="AQ380" s="57">
        <v>0</v>
      </c>
      <c r="AR380" s="57">
        <v>0</v>
      </c>
      <c r="AS380" s="57">
        <v>0</v>
      </c>
      <c r="AT380" s="57">
        <v>0</v>
      </c>
      <c r="AU380" s="57">
        <v>0</v>
      </c>
      <c r="AV380" s="57">
        <v>0</v>
      </c>
    </row>
    <row r="381" spans="1:48">
      <c r="A381" s="56">
        <f t="shared" si="34"/>
        <v>2023</v>
      </c>
      <c r="B381" s="56">
        <f t="shared" si="35"/>
        <v>12</v>
      </c>
      <c r="C381" s="147" t="s">
        <v>1049</v>
      </c>
      <c r="D381" s="146">
        <v>3.65</v>
      </c>
      <c r="E381" s="146">
        <v>2.54</v>
      </c>
      <c r="K381" s="56">
        <f t="shared" si="30"/>
        <v>2023</v>
      </c>
      <c r="L381" s="56">
        <f t="shared" si="31"/>
        <v>12</v>
      </c>
      <c r="M381" t="s">
        <v>1049</v>
      </c>
      <c r="N381" s="57">
        <v>0</v>
      </c>
      <c r="O381" s="57">
        <v>0</v>
      </c>
      <c r="P381" s="57">
        <v>0</v>
      </c>
      <c r="Q381" s="57">
        <v>0</v>
      </c>
      <c r="R381" s="57">
        <v>0</v>
      </c>
      <c r="S381" s="57">
        <v>40196.65</v>
      </c>
      <c r="T381" s="57">
        <v>0</v>
      </c>
      <c r="U381" s="57">
        <v>1856.575</v>
      </c>
      <c r="V381" s="57">
        <v>43651.199999999997</v>
      </c>
      <c r="W381" s="57">
        <v>139.4254</v>
      </c>
      <c r="X381" s="57">
        <v>139.4254</v>
      </c>
      <c r="Y381" s="57">
        <v>139.4254</v>
      </c>
      <c r="Z381" s="57">
        <v>137.59899999999999</v>
      </c>
      <c r="AA381" s="57">
        <v>139.4254</v>
      </c>
      <c r="AB381" s="57">
        <v>139.4254</v>
      </c>
      <c r="AC381" s="57"/>
      <c r="AE381" s="56">
        <f t="shared" si="32"/>
        <v>2023</v>
      </c>
      <c r="AF381" s="56">
        <f t="shared" si="33"/>
        <v>12</v>
      </c>
      <c r="AG381" s="57" t="s">
        <v>1049</v>
      </c>
      <c r="AH381" s="57">
        <v>0</v>
      </c>
      <c r="AI381" s="57">
        <v>0</v>
      </c>
      <c r="AJ381" s="57">
        <v>0</v>
      </c>
      <c r="AK381" s="57">
        <v>0</v>
      </c>
      <c r="AL381" s="57">
        <v>0</v>
      </c>
      <c r="AM381" s="57">
        <v>0</v>
      </c>
      <c r="AN381" s="57">
        <v>0</v>
      </c>
      <c r="AO381" s="57">
        <v>0</v>
      </c>
      <c r="AP381" s="57">
        <v>0</v>
      </c>
      <c r="AQ381" s="57">
        <v>0</v>
      </c>
      <c r="AR381" s="57">
        <v>0</v>
      </c>
      <c r="AS381" s="57">
        <v>0</v>
      </c>
      <c r="AT381" s="57">
        <v>0</v>
      </c>
      <c r="AU381" s="57">
        <v>0</v>
      </c>
      <c r="AV381" s="57">
        <v>0</v>
      </c>
    </row>
    <row r="382" spans="1:48">
      <c r="A382" s="56">
        <f t="shared" si="34"/>
        <v>2023</v>
      </c>
      <c r="B382" s="56">
        <f t="shared" si="35"/>
        <v>12</v>
      </c>
      <c r="C382" s="147" t="s">
        <v>1050</v>
      </c>
      <c r="D382" s="146">
        <v>3.68</v>
      </c>
      <c r="E382" s="146">
        <v>2.57</v>
      </c>
      <c r="K382" s="56">
        <f t="shared" si="30"/>
        <v>2023</v>
      </c>
      <c r="L382" s="56">
        <f t="shared" si="31"/>
        <v>12</v>
      </c>
      <c r="M382" t="s">
        <v>1050</v>
      </c>
      <c r="N382" s="57">
        <v>18166.47</v>
      </c>
      <c r="O382" s="57">
        <v>18172.11</v>
      </c>
      <c r="P382" s="57">
        <v>0</v>
      </c>
      <c r="Q382" s="57">
        <v>0</v>
      </c>
      <c r="R382" s="57">
        <v>0</v>
      </c>
      <c r="S382" s="57">
        <v>41953.59</v>
      </c>
      <c r="T382" s="57">
        <v>1403.674</v>
      </c>
      <c r="U382" s="57">
        <v>2352.79</v>
      </c>
      <c r="V382" s="57">
        <v>47230.7</v>
      </c>
      <c r="W382" s="57">
        <v>801.69619999999998</v>
      </c>
      <c r="X382" s="57">
        <v>801.69619999999998</v>
      </c>
      <c r="Y382" s="57">
        <v>801.69619999999998</v>
      </c>
      <c r="Z382" s="57">
        <v>791.19399999999996</v>
      </c>
      <c r="AA382" s="57">
        <v>801.69619999999998</v>
      </c>
      <c r="AB382" s="57">
        <v>801.69619999999998</v>
      </c>
      <c r="AC382" s="57"/>
      <c r="AE382" s="56">
        <f t="shared" si="32"/>
        <v>2023</v>
      </c>
      <c r="AF382" s="56">
        <f t="shared" si="33"/>
        <v>12</v>
      </c>
      <c r="AG382" s="57" t="s">
        <v>1050</v>
      </c>
      <c r="AH382" s="57">
        <v>132.19200000000001</v>
      </c>
      <c r="AI382" s="57">
        <v>132.19200000000001</v>
      </c>
      <c r="AJ382" s="57">
        <v>0</v>
      </c>
      <c r="AK382" s="57">
        <v>0</v>
      </c>
      <c r="AL382" s="57">
        <v>0</v>
      </c>
      <c r="AM382" s="57">
        <v>0</v>
      </c>
      <c r="AN382" s="57">
        <v>0</v>
      </c>
      <c r="AO382" s="57">
        <v>0</v>
      </c>
      <c r="AP382" s="57">
        <v>0</v>
      </c>
      <c r="AQ382" s="57">
        <v>0</v>
      </c>
      <c r="AR382" s="57">
        <v>0</v>
      </c>
      <c r="AS382" s="57">
        <v>0</v>
      </c>
      <c r="AT382" s="57">
        <v>0</v>
      </c>
      <c r="AU382" s="57">
        <v>0</v>
      </c>
      <c r="AV382" s="57">
        <v>0</v>
      </c>
    </row>
    <row r="383" spans="1:48">
      <c r="A383" s="56">
        <f t="shared" si="34"/>
        <v>2023</v>
      </c>
      <c r="B383" s="56">
        <f t="shared" si="35"/>
        <v>12</v>
      </c>
      <c r="C383" s="147" t="s">
        <v>1051</v>
      </c>
      <c r="D383" s="146">
        <v>3.47</v>
      </c>
      <c r="E383" s="146">
        <v>2.42</v>
      </c>
      <c r="K383" s="56">
        <f t="shared" si="30"/>
        <v>2023</v>
      </c>
      <c r="L383" s="56">
        <f t="shared" si="31"/>
        <v>12</v>
      </c>
      <c r="M383" t="s">
        <v>1051</v>
      </c>
      <c r="N383" s="57">
        <v>21810.47</v>
      </c>
      <c r="O383" s="57">
        <v>21817.24</v>
      </c>
      <c r="P383" s="57">
        <v>0</v>
      </c>
      <c r="Q383" s="57">
        <v>0</v>
      </c>
      <c r="R383" s="57">
        <v>0</v>
      </c>
      <c r="S383" s="57">
        <v>41953.59</v>
      </c>
      <c r="T383" s="57">
        <v>545.87310000000002</v>
      </c>
      <c r="U383" s="57">
        <v>2352.79</v>
      </c>
      <c r="V383" s="57">
        <v>47230.7</v>
      </c>
      <c r="W383" s="57">
        <v>836.55250000000001</v>
      </c>
      <c r="X383" s="57">
        <v>836.55250000000001</v>
      </c>
      <c r="Y383" s="57">
        <v>836.55250000000001</v>
      </c>
      <c r="Z383" s="57">
        <v>825.59370000000001</v>
      </c>
      <c r="AA383" s="57">
        <v>836.55250000000001</v>
      </c>
      <c r="AB383" s="57">
        <v>836.55250000000001</v>
      </c>
      <c r="AC383" s="57"/>
      <c r="AE383" s="56">
        <f t="shared" si="32"/>
        <v>2023</v>
      </c>
      <c r="AF383" s="56">
        <f t="shared" si="33"/>
        <v>12</v>
      </c>
      <c r="AG383" s="57" t="s">
        <v>1051</v>
      </c>
      <c r="AH383" s="57">
        <v>0</v>
      </c>
      <c r="AI383" s="57">
        <v>0</v>
      </c>
      <c r="AJ383" s="57">
        <v>0</v>
      </c>
      <c r="AK383" s="57">
        <v>0</v>
      </c>
      <c r="AL383" s="57">
        <v>0</v>
      </c>
      <c r="AM383" s="57">
        <v>0</v>
      </c>
      <c r="AN383" s="57">
        <v>0</v>
      </c>
      <c r="AO383" s="57">
        <v>0</v>
      </c>
      <c r="AP383" s="57">
        <v>0</v>
      </c>
      <c r="AQ383" s="57">
        <v>0</v>
      </c>
      <c r="AR383" s="57">
        <v>0</v>
      </c>
      <c r="AS383" s="57">
        <v>0</v>
      </c>
      <c r="AT383" s="57">
        <v>0</v>
      </c>
      <c r="AU383" s="57">
        <v>0</v>
      </c>
      <c r="AV383" s="57">
        <v>0</v>
      </c>
    </row>
    <row r="384" spans="1:48">
      <c r="A384" s="56">
        <f t="shared" si="34"/>
        <v>2023</v>
      </c>
      <c r="B384" s="56">
        <f t="shared" si="35"/>
        <v>12</v>
      </c>
      <c r="C384" s="147" t="s">
        <v>1052</v>
      </c>
      <c r="D384" s="146">
        <v>3.54</v>
      </c>
      <c r="E384" s="146">
        <v>2.4700000000000002</v>
      </c>
      <c r="K384" s="56">
        <f t="shared" si="30"/>
        <v>2023</v>
      </c>
      <c r="L384" s="56">
        <f t="shared" si="31"/>
        <v>12</v>
      </c>
      <c r="M384" t="s">
        <v>1052</v>
      </c>
      <c r="N384" s="57">
        <v>19513.47</v>
      </c>
      <c r="O384" s="57">
        <v>19519.53</v>
      </c>
      <c r="P384" s="57">
        <v>0</v>
      </c>
      <c r="Q384" s="57">
        <v>0</v>
      </c>
      <c r="R384" s="57">
        <v>0</v>
      </c>
      <c r="S384" s="57">
        <v>41953.59</v>
      </c>
      <c r="T384" s="57">
        <v>623.85479999999995</v>
      </c>
      <c r="U384" s="57">
        <v>2352.79</v>
      </c>
      <c r="V384" s="57">
        <v>47230.7</v>
      </c>
      <c r="W384" s="57">
        <v>836.55250000000001</v>
      </c>
      <c r="X384" s="57">
        <v>836.55250000000001</v>
      </c>
      <c r="Y384" s="57">
        <v>836.55250000000001</v>
      </c>
      <c r="Z384" s="57">
        <v>825.59370000000001</v>
      </c>
      <c r="AA384" s="57">
        <v>836.55250000000001</v>
      </c>
      <c r="AB384" s="57">
        <v>836.55250000000001</v>
      </c>
      <c r="AC384" s="57"/>
      <c r="AE384" s="56">
        <f t="shared" si="32"/>
        <v>2023</v>
      </c>
      <c r="AF384" s="56">
        <f t="shared" si="33"/>
        <v>12</v>
      </c>
      <c r="AG384" s="57" t="s">
        <v>1052</v>
      </c>
      <c r="AH384" s="57">
        <v>0</v>
      </c>
      <c r="AI384" s="57">
        <v>0</v>
      </c>
      <c r="AJ384" s="57">
        <v>0</v>
      </c>
      <c r="AK384" s="57">
        <v>0</v>
      </c>
      <c r="AL384" s="57">
        <v>0</v>
      </c>
      <c r="AM384" s="57">
        <v>0</v>
      </c>
      <c r="AN384" s="57">
        <v>0</v>
      </c>
      <c r="AO384" s="57">
        <v>0</v>
      </c>
      <c r="AP384" s="57">
        <v>0</v>
      </c>
      <c r="AQ384" s="57">
        <v>0</v>
      </c>
      <c r="AR384" s="57">
        <v>0</v>
      </c>
      <c r="AS384" s="57">
        <v>0</v>
      </c>
      <c r="AT384" s="57">
        <v>0</v>
      </c>
      <c r="AU384" s="57">
        <v>0</v>
      </c>
      <c r="AV384" s="57">
        <v>0</v>
      </c>
    </row>
    <row r="385" spans="1:49">
      <c r="A385" s="56">
        <f t="shared" si="34"/>
        <v>2023</v>
      </c>
      <c r="B385" s="56">
        <f t="shared" si="35"/>
        <v>12</v>
      </c>
      <c r="C385" s="147" t="s">
        <v>1053</v>
      </c>
      <c r="D385" s="146">
        <v>3.54</v>
      </c>
      <c r="E385" s="146">
        <v>2.4700000000000002</v>
      </c>
      <c r="K385" s="56">
        <f t="shared" si="30"/>
        <v>2023</v>
      </c>
      <c r="L385" s="56">
        <f t="shared" si="31"/>
        <v>12</v>
      </c>
      <c r="M385" t="s">
        <v>1053</v>
      </c>
      <c r="N385" s="57">
        <v>0</v>
      </c>
      <c r="O385" s="57">
        <v>0</v>
      </c>
      <c r="P385" s="57">
        <v>0</v>
      </c>
      <c r="Q385" s="57">
        <v>0</v>
      </c>
      <c r="R385" s="57">
        <v>0</v>
      </c>
      <c r="S385" s="57">
        <v>41953.59</v>
      </c>
      <c r="T385" s="57">
        <v>0</v>
      </c>
      <c r="U385" s="57">
        <v>2106.6350000000002</v>
      </c>
      <c r="V385" s="57">
        <v>47230.7</v>
      </c>
      <c r="W385" s="57">
        <v>313.70710000000003</v>
      </c>
      <c r="X385" s="57">
        <v>313.70710000000003</v>
      </c>
      <c r="Y385" s="57">
        <v>313.70710000000003</v>
      </c>
      <c r="Z385" s="57">
        <v>309.59750000000003</v>
      </c>
      <c r="AA385" s="57">
        <v>313.70710000000003</v>
      </c>
      <c r="AB385" s="57">
        <v>313.70710000000003</v>
      </c>
      <c r="AC385" s="57"/>
      <c r="AE385" s="56">
        <f t="shared" si="32"/>
        <v>2023</v>
      </c>
      <c r="AF385" s="56">
        <f t="shared" si="33"/>
        <v>12</v>
      </c>
      <c r="AG385" s="57" t="s">
        <v>1053</v>
      </c>
      <c r="AH385" s="57">
        <v>0</v>
      </c>
      <c r="AI385" s="57">
        <v>0</v>
      </c>
      <c r="AJ385" s="57">
        <v>0</v>
      </c>
      <c r="AK385" s="57">
        <v>0</v>
      </c>
      <c r="AL385" s="57">
        <v>0</v>
      </c>
      <c r="AM385" s="57">
        <v>0</v>
      </c>
      <c r="AN385" s="57">
        <v>0</v>
      </c>
      <c r="AO385" s="57">
        <v>0</v>
      </c>
      <c r="AP385" s="57">
        <v>0</v>
      </c>
      <c r="AQ385" s="57">
        <v>0</v>
      </c>
      <c r="AR385" s="57">
        <v>0</v>
      </c>
      <c r="AS385" s="57">
        <v>0</v>
      </c>
      <c r="AT385" s="57">
        <v>0</v>
      </c>
      <c r="AU385" s="57">
        <v>0</v>
      </c>
      <c r="AV385" s="57">
        <v>0</v>
      </c>
    </row>
    <row r="386" spans="1:49">
      <c r="A386" s="56">
        <f t="shared" si="34"/>
        <v>2023</v>
      </c>
      <c r="B386" s="56">
        <f t="shared" si="35"/>
        <v>12</v>
      </c>
      <c r="C386" s="147" t="s">
        <v>1054</v>
      </c>
      <c r="D386" s="146">
        <v>3.54</v>
      </c>
      <c r="E386" s="146">
        <v>2.4700000000000002</v>
      </c>
      <c r="K386" s="56">
        <f t="shared" si="30"/>
        <v>2023</v>
      </c>
      <c r="L386" s="56">
        <f t="shared" si="31"/>
        <v>12</v>
      </c>
      <c r="M386" t="s">
        <v>1054</v>
      </c>
      <c r="N386" s="57">
        <v>14529.16</v>
      </c>
      <c r="O386" s="57">
        <v>14533.67</v>
      </c>
      <c r="P386" s="57">
        <v>0</v>
      </c>
      <c r="Q386" s="57">
        <v>0</v>
      </c>
      <c r="R386" s="57">
        <v>0</v>
      </c>
      <c r="S386" s="57">
        <v>41953.59</v>
      </c>
      <c r="T386" s="57">
        <v>389.90940000000001</v>
      </c>
      <c r="U386" s="57">
        <v>2228.4110000000001</v>
      </c>
      <c r="V386" s="57">
        <v>47230.7</v>
      </c>
      <c r="W386" s="57">
        <v>697.12710000000004</v>
      </c>
      <c r="X386" s="57">
        <v>697.12710000000004</v>
      </c>
      <c r="Y386" s="57">
        <v>697.12710000000004</v>
      </c>
      <c r="Z386" s="57">
        <v>687.99480000000005</v>
      </c>
      <c r="AA386" s="57">
        <v>697.12710000000004</v>
      </c>
      <c r="AB386" s="57">
        <v>697.12710000000004</v>
      </c>
      <c r="AC386" s="57"/>
      <c r="AE386" s="56">
        <f t="shared" si="32"/>
        <v>2023</v>
      </c>
      <c r="AF386" s="56">
        <f t="shared" si="33"/>
        <v>12</v>
      </c>
      <c r="AG386" s="57" t="s">
        <v>1054</v>
      </c>
      <c r="AH386" s="57">
        <v>131.536</v>
      </c>
      <c r="AI386" s="57">
        <v>131.536</v>
      </c>
      <c r="AJ386" s="57">
        <v>0</v>
      </c>
      <c r="AK386" s="57">
        <v>0</v>
      </c>
      <c r="AL386" s="57">
        <v>0</v>
      </c>
      <c r="AM386" s="57">
        <v>0</v>
      </c>
      <c r="AN386" s="57">
        <v>0</v>
      </c>
      <c r="AO386" s="57">
        <v>0</v>
      </c>
      <c r="AP386" s="57">
        <v>0</v>
      </c>
      <c r="AQ386" s="57">
        <v>0</v>
      </c>
      <c r="AR386" s="57">
        <v>0</v>
      </c>
      <c r="AS386" s="57">
        <v>0</v>
      </c>
      <c r="AT386" s="57">
        <v>0</v>
      </c>
      <c r="AU386" s="57">
        <v>0</v>
      </c>
      <c r="AV386" s="57">
        <v>0</v>
      </c>
    </row>
    <row r="387" spans="1:49">
      <c r="AF387" s="56"/>
      <c r="AG387" s="56"/>
      <c r="AH387" t="s">
        <v>188</v>
      </c>
      <c r="AI387">
        <v>89.9896986301369</v>
      </c>
      <c r="AJ387">
        <v>90.306410958904095</v>
      </c>
      <c r="AK387">
        <v>0</v>
      </c>
      <c r="AL387">
        <v>0</v>
      </c>
      <c r="AM387">
        <v>0</v>
      </c>
      <c r="AN387">
        <v>55.188493150684899</v>
      </c>
      <c r="AO387">
        <v>0</v>
      </c>
      <c r="AP387">
        <v>0</v>
      </c>
      <c r="AQ387">
        <v>47.527671232876699</v>
      </c>
      <c r="AR387">
        <v>0</v>
      </c>
      <c r="AS387" s="59">
        <v>0</v>
      </c>
      <c r="AT387" s="59">
        <v>0</v>
      </c>
      <c r="AU387" s="59">
        <v>0</v>
      </c>
      <c r="AV387" s="59">
        <v>0</v>
      </c>
      <c r="AW387">
        <v>0</v>
      </c>
    </row>
    <row r="389" spans="1:49">
      <c r="A389">
        <v>2021</v>
      </c>
      <c r="B389">
        <v>10</v>
      </c>
      <c r="D389" s="146" t="e">
        <f>AVERAGEIFS($D$22:$D$386,$A$22:$A$386,A389,$B$22:$B$386,B389)</f>
        <v>#DIV/0!</v>
      </c>
      <c r="E389" s="146" t="e">
        <f>AVERAGEIFS($E$22:$E$386,$A$22:$A$386,A389,$B$22:$B$386,B389)</f>
        <v>#DIV/0!</v>
      </c>
    </row>
    <row r="390" spans="1:49">
      <c r="A390">
        <v>2021</v>
      </c>
      <c r="B390">
        <v>11</v>
      </c>
      <c r="D390" s="146" t="e">
        <f t="shared" ref="D390:D400" si="36">AVERAGEIFS($D$22:$D$386,$A$22:$A$386,A390,$B$22:$B$386,B390)</f>
        <v>#DIV/0!</v>
      </c>
      <c r="E390" s="146" t="e">
        <f t="shared" ref="E390:E400" si="37">AVERAGEIFS($E$22:$E$386,$A$22:$A$386,A390,$B$22:$B$386,B390)</f>
        <v>#DIV/0!</v>
      </c>
    </row>
    <row r="391" spans="1:49">
      <c r="A391">
        <v>2021</v>
      </c>
      <c r="B391">
        <v>12</v>
      </c>
      <c r="D391" s="146" t="e">
        <f t="shared" si="36"/>
        <v>#DIV/0!</v>
      </c>
      <c r="E391" s="146" t="e">
        <f t="shared" si="37"/>
        <v>#DIV/0!</v>
      </c>
    </row>
    <row r="392" spans="1:49">
      <c r="A392">
        <v>2022</v>
      </c>
      <c r="B392">
        <v>1</v>
      </c>
      <c r="D392" s="146" t="e">
        <f t="shared" si="36"/>
        <v>#DIV/0!</v>
      </c>
      <c r="E392" s="146" t="e">
        <f t="shared" si="37"/>
        <v>#DIV/0!</v>
      </c>
    </row>
    <row r="393" spans="1:49">
      <c r="A393">
        <v>2022</v>
      </c>
      <c r="B393">
        <v>2</v>
      </c>
      <c r="D393" s="146" t="e">
        <f t="shared" si="36"/>
        <v>#DIV/0!</v>
      </c>
      <c r="E393" s="146" t="e">
        <f t="shared" si="37"/>
        <v>#DIV/0!</v>
      </c>
    </row>
    <row r="394" spans="1:49">
      <c r="A394">
        <v>2022</v>
      </c>
      <c r="B394">
        <v>3</v>
      </c>
      <c r="D394" s="146" t="e">
        <f t="shared" si="36"/>
        <v>#DIV/0!</v>
      </c>
      <c r="E394" s="146" t="e">
        <f t="shared" si="37"/>
        <v>#DIV/0!</v>
      </c>
    </row>
    <row r="395" spans="1:49">
      <c r="A395">
        <v>2022</v>
      </c>
      <c r="B395">
        <v>4</v>
      </c>
      <c r="D395" s="146" t="e">
        <f t="shared" si="36"/>
        <v>#DIV/0!</v>
      </c>
      <c r="E395" s="146" t="e">
        <f t="shared" si="37"/>
        <v>#DIV/0!</v>
      </c>
    </row>
    <row r="396" spans="1:49">
      <c r="A396">
        <v>2022</v>
      </c>
      <c r="B396">
        <v>5</v>
      </c>
      <c r="D396" s="146" t="e">
        <f t="shared" si="36"/>
        <v>#DIV/0!</v>
      </c>
      <c r="E396" s="146" t="e">
        <f t="shared" si="37"/>
        <v>#DIV/0!</v>
      </c>
    </row>
    <row r="397" spans="1:49">
      <c r="A397">
        <v>2022</v>
      </c>
      <c r="B397">
        <v>6</v>
      </c>
      <c r="D397" s="146" t="e">
        <f t="shared" si="36"/>
        <v>#DIV/0!</v>
      </c>
      <c r="E397" s="146" t="e">
        <f t="shared" si="37"/>
        <v>#DIV/0!</v>
      </c>
    </row>
    <row r="398" spans="1:49">
      <c r="A398">
        <v>2022</v>
      </c>
      <c r="B398">
        <v>7</v>
      </c>
      <c r="D398" s="146" t="e">
        <f t="shared" si="36"/>
        <v>#DIV/0!</v>
      </c>
      <c r="E398" s="146" t="e">
        <f t="shared" si="37"/>
        <v>#DIV/0!</v>
      </c>
    </row>
    <row r="399" spans="1:49">
      <c r="A399">
        <v>2022</v>
      </c>
      <c r="B399">
        <v>8</v>
      </c>
      <c r="D399" s="146" t="e">
        <f t="shared" si="36"/>
        <v>#DIV/0!</v>
      </c>
      <c r="E399" s="146" t="e">
        <f t="shared" si="37"/>
        <v>#DIV/0!</v>
      </c>
    </row>
    <row r="400" spans="1:49">
      <c r="A400">
        <v>2022</v>
      </c>
      <c r="B400">
        <v>9</v>
      </c>
      <c r="D400" s="146" t="e">
        <f t="shared" si="36"/>
        <v>#DIV/0!</v>
      </c>
      <c r="E400" s="146" t="e">
        <f t="shared" si="37"/>
        <v>#DIV/0!</v>
      </c>
    </row>
  </sheetData>
  <mergeCells count="2">
    <mergeCell ref="N19:AA19"/>
    <mergeCell ref="AI19:AV19"/>
  </mergeCells>
  <pageMargins left="0.7" right="0.7" top="0.75" bottom="0.75" header="0.3" footer="0.3"/>
  <pageSetup orientation="portrait" r:id="rId1"/>
  <headerFooter>
    <oddHeader>&amp;CConfidential per Protective Order</oddHeader>
    <oddFooter>&amp;L&amp;A&amp;R&amp;P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0000"/>
  </sheetPr>
  <dimension ref="A1:AB27"/>
  <sheetViews>
    <sheetView workbookViewId="0">
      <selection activeCell="O14" sqref="O14"/>
    </sheetView>
  </sheetViews>
  <sheetFormatPr defaultRowHeight="12.75"/>
  <cols>
    <col min="9" max="9" width="11" customWidth="1"/>
    <col min="12" max="12" width="15" bestFit="1" customWidth="1"/>
    <col min="15" max="16" width="9.7109375" bestFit="1" customWidth="1"/>
    <col min="17" max="17" width="11.28515625" bestFit="1" customWidth="1"/>
    <col min="18" max="18" width="13.42578125" bestFit="1" customWidth="1"/>
    <col min="20" max="20" width="11.42578125" bestFit="1" customWidth="1"/>
    <col min="21" max="21" width="11.140625" customWidth="1"/>
  </cols>
  <sheetData>
    <row r="1" spans="1:28" ht="18.75">
      <c r="A1" s="140" t="s">
        <v>274</v>
      </c>
      <c r="O1" s="217"/>
      <c r="P1" s="217"/>
      <c r="Q1" s="217"/>
      <c r="R1" s="217"/>
      <c r="S1" s="217"/>
      <c r="T1" s="217"/>
      <c r="U1" s="217"/>
      <c r="V1" s="217"/>
      <c r="W1" s="217"/>
      <c r="X1" s="217"/>
      <c r="Y1" s="217"/>
      <c r="Z1" s="217"/>
      <c r="AA1" s="217"/>
      <c r="AB1" s="217"/>
    </row>
    <row r="2" spans="1:28">
      <c r="O2" s="217"/>
      <c r="P2" s="217"/>
      <c r="Q2" s="217"/>
      <c r="R2" s="217"/>
      <c r="S2" s="217"/>
      <c r="T2" s="217"/>
      <c r="U2" s="217"/>
      <c r="V2" s="217"/>
      <c r="W2" s="217"/>
      <c r="X2" s="217"/>
      <c r="Y2" s="217"/>
      <c r="Z2" s="217"/>
      <c r="AA2" s="217"/>
      <c r="AB2" s="217"/>
    </row>
    <row r="3" spans="1:28" ht="38.25">
      <c r="C3" s="141" t="s">
        <v>275</v>
      </c>
      <c r="D3" s="141" t="s">
        <v>276</v>
      </c>
      <c r="E3" s="141" t="s">
        <v>277</v>
      </c>
      <c r="F3" s="141" t="s">
        <v>278</v>
      </c>
      <c r="G3" s="141" t="s">
        <v>279</v>
      </c>
      <c r="H3" s="141" t="s">
        <v>280</v>
      </c>
      <c r="I3" s="141" t="s">
        <v>281</v>
      </c>
      <c r="L3" s="142" t="s">
        <v>282</v>
      </c>
      <c r="Q3" t="s">
        <v>404</v>
      </c>
      <c r="R3" t="s">
        <v>403</v>
      </c>
      <c r="S3" t="s">
        <v>279</v>
      </c>
      <c r="T3" t="s">
        <v>405</v>
      </c>
      <c r="U3" t="s">
        <v>406</v>
      </c>
    </row>
    <row r="4" spans="1:28">
      <c r="C4" s="141"/>
      <c r="D4" s="141"/>
      <c r="E4" s="141"/>
      <c r="F4" s="141"/>
      <c r="G4" s="141"/>
      <c r="L4" s="81" t="s">
        <v>283</v>
      </c>
      <c r="N4" t="s">
        <v>160</v>
      </c>
      <c r="O4" t="s">
        <v>229</v>
      </c>
      <c r="P4" t="s">
        <v>228</v>
      </c>
    </row>
    <row r="5" spans="1:28">
      <c r="C5" s="141"/>
      <c r="D5" s="141"/>
      <c r="E5" s="141"/>
      <c r="F5" s="141"/>
      <c r="G5" s="60">
        <v>0</v>
      </c>
      <c r="L5" s="81"/>
      <c r="O5" t="s">
        <v>161</v>
      </c>
      <c r="P5" t="s">
        <v>161</v>
      </c>
      <c r="S5" s="60">
        <f>G5</f>
        <v>0</v>
      </c>
    </row>
    <row r="6" spans="1:28" ht="15">
      <c r="B6" s="143">
        <v>44927</v>
      </c>
      <c r="C6" s="48">
        <v>28.980290374055503</v>
      </c>
      <c r="D6" s="48">
        <v>22.313077168539014</v>
      </c>
      <c r="E6" s="48">
        <v>18.580088540092273</v>
      </c>
      <c r="F6" s="60">
        <v>92057.303323951666</v>
      </c>
      <c r="G6" s="60">
        <v>92057.303323951666</v>
      </c>
      <c r="H6" s="48">
        <f>IF(G6 &lt;= 750125, C6, IF(AND(G6 &gt; 750125, G5 &lt;= 750125), ((G6 - 750125) * D6 + (750125 - G5) * C6) / (G6 - G5), D6))</f>
        <v>28.980290374055503</v>
      </c>
      <c r="I6" s="60">
        <f>F6 * H6</f>
        <v>2667847.3813806241</v>
      </c>
      <c r="L6" s="81">
        <f>ROUND(E6/2000/8400*1000000,3)</f>
        <v>1.1060000000000001</v>
      </c>
      <c r="N6" t="s">
        <v>1055</v>
      </c>
      <c r="O6" s="60">
        <v>749621.1</v>
      </c>
      <c r="P6" s="60">
        <v>749621.1</v>
      </c>
      <c r="Q6" s="60">
        <v>1499242</v>
      </c>
      <c r="R6" s="215">
        <f>Q6/17</f>
        <v>88190.705882352937</v>
      </c>
      <c r="S6" s="60">
        <f>S5+R6</f>
        <v>88190.705882352937</v>
      </c>
      <c r="T6" s="367">
        <f>H6</f>
        <v>28.980290374055503</v>
      </c>
      <c r="U6" s="60">
        <f>T6*R6</f>
        <v>2555792.2647635126</v>
      </c>
    </row>
    <row r="7" spans="1:28" ht="15">
      <c r="B7" s="143">
        <v>44958</v>
      </c>
      <c r="C7" s="48">
        <v>28.980290374055503</v>
      </c>
      <c r="D7" s="48">
        <v>22.313077168539014</v>
      </c>
      <c r="E7" s="48">
        <v>18.580290374055505</v>
      </c>
      <c r="F7" s="60">
        <v>83148.532034536984</v>
      </c>
      <c r="G7" s="60">
        <v>175205.83535848866</v>
      </c>
      <c r="H7" s="48">
        <f t="shared" ref="H7:H17" si="0">IF(G7 &lt;= 750125, C7, IF(AND(G7 &gt; 750125, G6 &lt;= 750125), ((G7 - 750125) * D7 + (750125 - G6) * C7) / (G7 - G6), D7))</f>
        <v>28.980290374055503</v>
      </c>
      <c r="I7" s="60">
        <f t="shared" ref="I7:I17" si="1">F7 * H7</f>
        <v>2409668.6025373377</v>
      </c>
      <c r="L7" s="81">
        <f t="shared" ref="L7:L17" si="2">ROUND(E7/2000/8400*1000000,3)</f>
        <v>1.1060000000000001</v>
      </c>
      <c r="N7" t="s">
        <v>1056</v>
      </c>
      <c r="O7" s="60">
        <v>694358.3</v>
      </c>
      <c r="P7" s="60">
        <v>694358.3</v>
      </c>
      <c r="Q7" s="60">
        <v>1388717</v>
      </c>
      <c r="R7" s="215">
        <f t="shared" ref="R7:R17" si="3">Q7/17</f>
        <v>81689.23529411765</v>
      </c>
      <c r="S7" s="60">
        <f t="shared" ref="S7:S17" si="4">S6+R7</f>
        <v>169879.9411764706</v>
      </c>
      <c r="T7" s="367">
        <f t="shared" ref="T7:T17" si="5">H7</f>
        <v>28.980290374055503</v>
      </c>
      <c r="U7" s="60">
        <f t="shared" ref="U7:U17" si="6">T7*R7</f>
        <v>2367377.7592580728</v>
      </c>
    </row>
    <row r="8" spans="1:28" ht="15">
      <c r="B8" s="143">
        <v>44986</v>
      </c>
      <c r="C8" s="48">
        <v>28.980290374055503</v>
      </c>
      <c r="D8" s="48">
        <v>22.313077168539014</v>
      </c>
      <c r="E8" s="48">
        <v>18.580290374055494</v>
      </c>
      <c r="F8" s="60">
        <v>91933.570389376458</v>
      </c>
      <c r="G8" s="60">
        <v>267139.40574786509</v>
      </c>
      <c r="H8" s="48">
        <f t="shared" si="0"/>
        <v>28.980290374055503</v>
      </c>
      <c r="I8" s="60">
        <f t="shared" si="1"/>
        <v>2664261.5650078007</v>
      </c>
      <c r="L8" s="81">
        <f t="shared" si="2"/>
        <v>1.1060000000000001</v>
      </c>
      <c r="N8" t="s">
        <v>1057</v>
      </c>
      <c r="O8" s="60">
        <v>754203.9</v>
      </c>
      <c r="P8" s="60">
        <v>754203.9</v>
      </c>
      <c r="Q8" s="60">
        <v>1508408</v>
      </c>
      <c r="R8" s="215">
        <f t="shared" si="3"/>
        <v>88729.882352941175</v>
      </c>
      <c r="S8" s="60">
        <f t="shared" si="4"/>
        <v>258609.82352941178</v>
      </c>
      <c r="T8" s="367">
        <f t="shared" si="5"/>
        <v>28.980290374055503</v>
      </c>
      <c r="U8" s="60">
        <f t="shared" si="6"/>
        <v>2571417.7554440182</v>
      </c>
    </row>
    <row r="9" spans="1:28" ht="15">
      <c r="B9" s="143">
        <v>45017</v>
      </c>
      <c r="C9" s="48">
        <v>29.110701680738753</v>
      </c>
      <c r="D9" s="48">
        <v>22.413486015797439</v>
      </c>
      <c r="E9" s="48">
        <v>18.710701680738755</v>
      </c>
      <c r="F9" s="60">
        <v>86706.681112048609</v>
      </c>
      <c r="G9" s="60">
        <v>353846.08685991372</v>
      </c>
      <c r="H9" s="48">
        <f t="shared" si="0"/>
        <v>29.110701680738753</v>
      </c>
      <c r="I9" s="60">
        <f t="shared" si="1"/>
        <v>2524092.3275797926</v>
      </c>
      <c r="L9" s="81">
        <f t="shared" si="2"/>
        <v>1.1140000000000001</v>
      </c>
      <c r="N9" t="s">
        <v>1058</v>
      </c>
      <c r="O9" s="60">
        <v>688684.1</v>
      </c>
      <c r="P9" s="60">
        <v>688684.1</v>
      </c>
      <c r="Q9" s="60">
        <v>1377368</v>
      </c>
      <c r="R9" s="215">
        <f t="shared" si="3"/>
        <v>81021.647058823524</v>
      </c>
      <c r="S9" s="60">
        <f t="shared" si="4"/>
        <v>339631.4705882353</v>
      </c>
      <c r="T9" s="367">
        <f t="shared" si="5"/>
        <v>29.110701680738753</v>
      </c>
      <c r="U9" s="60">
        <f t="shared" si="6"/>
        <v>2358596.9972115159</v>
      </c>
    </row>
    <row r="10" spans="1:28" ht="15">
      <c r="B10" s="143">
        <v>45047</v>
      </c>
      <c r="C10" s="48">
        <v>29.110701680738753</v>
      </c>
      <c r="D10" s="48">
        <v>22.413486015797439</v>
      </c>
      <c r="E10" s="48">
        <v>18.710701680738758</v>
      </c>
      <c r="F10" s="60">
        <v>89616.745747301058</v>
      </c>
      <c r="G10" s="60">
        <v>443462.8326072148</v>
      </c>
      <c r="H10" s="48">
        <f t="shared" si="0"/>
        <v>29.110701680738753</v>
      </c>
      <c r="I10" s="60">
        <f t="shared" si="1"/>
        <v>2608806.3510482945</v>
      </c>
      <c r="L10" s="81">
        <f t="shared" si="2"/>
        <v>1.1140000000000001</v>
      </c>
      <c r="N10" t="s">
        <v>1059</v>
      </c>
      <c r="O10" s="60">
        <v>489352.2</v>
      </c>
      <c r="P10" s="60">
        <v>489352.2</v>
      </c>
      <c r="Q10" s="60">
        <v>978704.4</v>
      </c>
      <c r="R10" s="393">
        <f t="shared" si="3"/>
        <v>57570.847058823529</v>
      </c>
      <c r="S10" s="60">
        <f t="shared" si="4"/>
        <v>397202.31764705881</v>
      </c>
      <c r="T10" s="367">
        <f t="shared" si="5"/>
        <v>29.110701680738753</v>
      </c>
      <c r="U10" s="60">
        <f t="shared" si="6"/>
        <v>1675927.7542368479</v>
      </c>
    </row>
    <row r="11" spans="1:28" ht="15">
      <c r="B11" s="143">
        <v>45078</v>
      </c>
      <c r="C11" s="48">
        <v>29.110701680738753</v>
      </c>
      <c r="D11" s="48">
        <v>22.413486015797439</v>
      </c>
      <c r="E11" s="48">
        <v>18.710701680738744</v>
      </c>
      <c r="F11" s="60">
        <v>85259.08514972734</v>
      </c>
      <c r="G11" s="60">
        <v>528721.9177569421</v>
      </c>
      <c r="H11" s="48">
        <f t="shared" si="0"/>
        <v>29.110701680738753</v>
      </c>
      <c r="I11" s="60">
        <f t="shared" si="1"/>
        <v>2481951.7933664164</v>
      </c>
      <c r="L11" s="81">
        <f t="shared" si="2"/>
        <v>1.1140000000000001</v>
      </c>
      <c r="N11" t="s">
        <v>1060</v>
      </c>
      <c r="O11" s="60">
        <v>452017.4</v>
      </c>
      <c r="P11" s="60">
        <v>452017.4</v>
      </c>
      <c r="Q11" s="60">
        <v>904034.8</v>
      </c>
      <c r="R11" s="393">
        <f t="shared" si="3"/>
        <v>53178.517647058827</v>
      </c>
      <c r="S11" s="60">
        <f t="shared" si="4"/>
        <v>450380.83529411763</v>
      </c>
      <c r="T11" s="367">
        <f t="shared" si="5"/>
        <v>29.110701680738753</v>
      </c>
      <c r="U11" s="60">
        <f t="shared" si="6"/>
        <v>1548063.9630474309</v>
      </c>
    </row>
    <row r="12" spans="1:28" ht="15">
      <c r="B12" s="143">
        <v>45108</v>
      </c>
      <c r="C12" s="48">
        <v>29.241699838302075</v>
      </c>
      <c r="D12" s="48">
        <v>22.514346702868526</v>
      </c>
      <c r="E12" s="48">
        <v>19.15618775471836</v>
      </c>
      <c r="F12" s="60">
        <v>92057.303323951666</v>
      </c>
      <c r="G12" s="60">
        <v>620779.22108089377</v>
      </c>
      <c r="H12" s="48">
        <f t="shared" si="0"/>
        <v>29.241699838302075</v>
      </c>
      <c r="I12" s="60">
        <f t="shared" si="1"/>
        <v>2691912.0317225223</v>
      </c>
      <c r="L12" s="81">
        <f t="shared" si="2"/>
        <v>1.1399999999999999</v>
      </c>
      <c r="N12" t="s">
        <v>1061</v>
      </c>
      <c r="O12" s="60">
        <v>748936.2</v>
      </c>
      <c r="P12" s="60">
        <v>748936.2</v>
      </c>
      <c r="Q12" s="60">
        <v>1497872</v>
      </c>
      <c r="R12" s="215">
        <f t="shared" si="3"/>
        <v>88110.117647058825</v>
      </c>
      <c r="S12" s="60">
        <f t="shared" si="4"/>
        <v>538490.95294117648</v>
      </c>
      <c r="T12" s="367">
        <f t="shared" si="5"/>
        <v>29.241699838302075</v>
      </c>
      <c r="U12" s="60">
        <f t="shared" si="6"/>
        <v>2576489.6129527767</v>
      </c>
    </row>
    <row r="13" spans="1:28" ht="15">
      <c r="B13" s="143">
        <v>45139</v>
      </c>
      <c r="C13" s="48">
        <v>29.241699838302075</v>
      </c>
      <c r="D13" s="48">
        <v>22.514346702868526</v>
      </c>
      <c r="E13" s="48">
        <v>20.241699838302075</v>
      </c>
      <c r="F13" s="60">
        <v>92057.303323951666</v>
      </c>
      <c r="G13" s="60">
        <v>712836.52440484543</v>
      </c>
      <c r="H13" s="48">
        <f t="shared" si="0"/>
        <v>29.241699838302075</v>
      </c>
      <c r="I13" s="60">
        <f t="shared" si="1"/>
        <v>2691912.0317225223</v>
      </c>
      <c r="L13" s="81">
        <f t="shared" si="2"/>
        <v>1.2050000000000001</v>
      </c>
      <c r="N13" t="s">
        <v>1062</v>
      </c>
      <c r="O13" s="60">
        <v>754576.3</v>
      </c>
      <c r="P13" s="60">
        <v>754576.3</v>
      </c>
      <c r="Q13" s="60">
        <v>1509153</v>
      </c>
      <c r="R13" s="215">
        <f t="shared" si="3"/>
        <v>88773.705882352937</v>
      </c>
      <c r="S13" s="60">
        <f t="shared" si="4"/>
        <v>627264.65882352937</v>
      </c>
      <c r="T13" s="367">
        <f t="shared" si="5"/>
        <v>29.241699838302075</v>
      </c>
      <c r="U13" s="60">
        <f t="shared" si="6"/>
        <v>2595894.0609454759</v>
      </c>
    </row>
    <row r="14" spans="1:28" ht="15">
      <c r="B14" s="143">
        <v>45170</v>
      </c>
      <c r="C14" s="48">
        <v>29.241699838302075</v>
      </c>
      <c r="D14" s="48">
        <v>22.514346702868526</v>
      </c>
      <c r="E14" s="48">
        <v>21.563109608629937</v>
      </c>
      <c r="F14" s="60">
        <v>89087.712894146767</v>
      </c>
      <c r="G14" s="60">
        <v>801924.23729899223</v>
      </c>
      <c r="H14" s="48">
        <f t="shared" si="0"/>
        <v>25.330141777871308</v>
      </c>
      <c r="I14" s="60">
        <f t="shared" si="1"/>
        <v>2256604.3982750312</v>
      </c>
      <c r="L14" s="81">
        <f t="shared" si="2"/>
        <v>1.284</v>
      </c>
      <c r="N14" t="s">
        <v>1063</v>
      </c>
      <c r="O14" s="60">
        <v>720376.8</v>
      </c>
      <c r="P14" s="60">
        <v>720376.8</v>
      </c>
      <c r="Q14" s="60">
        <v>1440754</v>
      </c>
      <c r="R14" s="215">
        <f t="shared" si="3"/>
        <v>84750.23529411765</v>
      </c>
      <c r="S14" s="60">
        <f t="shared" si="4"/>
        <v>712014.89411764708</v>
      </c>
      <c r="T14" s="367">
        <f t="shared" si="5"/>
        <v>25.330141777871308</v>
      </c>
      <c r="U14" s="60">
        <f t="shared" si="6"/>
        <v>2146735.4757079529</v>
      </c>
    </row>
    <row r="15" spans="1:28" ht="15">
      <c r="B15" s="143">
        <v>45200</v>
      </c>
      <c r="C15" s="48">
        <v>29.373287487574434</v>
      </c>
      <c r="D15" s="48">
        <v>22.615661263031434</v>
      </c>
      <c r="E15" s="48">
        <v>22.615661263031434</v>
      </c>
      <c r="F15" s="60">
        <v>92057.303323951666</v>
      </c>
      <c r="G15" s="60">
        <v>893981.5406229439</v>
      </c>
      <c r="H15" s="48">
        <f t="shared" si="0"/>
        <v>22.615661263031434</v>
      </c>
      <c r="I15" s="60">
        <f t="shared" si="1"/>
        <v>2081936.7887626286</v>
      </c>
      <c r="L15" s="81">
        <f t="shared" si="2"/>
        <v>1.3460000000000001</v>
      </c>
      <c r="N15" t="s">
        <v>1064</v>
      </c>
      <c r="O15" s="60">
        <v>706820.3</v>
      </c>
      <c r="P15" s="60">
        <v>706820.3</v>
      </c>
      <c r="Q15" s="60">
        <v>1413641</v>
      </c>
      <c r="R15" s="215">
        <f t="shared" si="3"/>
        <v>83155.352941176476</v>
      </c>
      <c r="S15" s="60">
        <f t="shared" si="4"/>
        <v>795170.24705882359</v>
      </c>
      <c r="T15" s="367">
        <f t="shared" si="5"/>
        <v>22.615661263031434</v>
      </c>
      <c r="U15" s="60">
        <f t="shared" si="6"/>
        <v>1880613.2943254719</v>
      </c>
    </row>
    <row r="16" spans="1:28" ht="15">
      <c r="B16" s="143">
        <v>45231</v>
      </c>
      <c r="C16" s="48">
        <v>29.373287487574434</v>
      </c>
      <c r="D16" s="48">
        <v>22.615661263031434</v>
      </c>
      <c r="E16" s="48">
        <v>22.615661263031434</v>
      </c>
      <c r="F16" s="60">
        <v>89211.445828721975</v>
      </c>
      <c r="G16" s="60">
        <v>983192.98645166587</v>
      </c>
      <c r="H16" s="48">
        <f t="shared" si="0"/>
        <v>22.615661263031434</v>
      </c>
      <c r="I16" s="60">
        <f t="shared" si="1"/>
        <v>2017575.8396476547</v>
      </c>
      <c r="L16" s="81">
        <f t="shared" si="2"/>
        <v>1.3460000000000001</v>
      </c>
      <c r="N16" t="s">
        <v>1065</v>
      </c>
      <c r="O16" s="60">
        <v>707917.8</v>
      </c>
      <c r="P16" s="60">
        <v>707917.8</v>
      </c>
      <c r="Q16" s="60">
        <v>1415836</v>
      </c>
      <c r="R16" s="215">
        <f t="shared" si="3"/>
        <v>83284.470588235301</v>
      </c>
      <c r="S16" s="60">
        <f t="shared" si="4"/>
        <v>878454.71764705889</v>
      </c>
      <c r="T16" s="367">
        <f t="shared" si="5"/>
        <v>22.615661263031434</v>
      </c>
      <c r="U16" s="60">
        <f t="shared" si="6"/>
        <v>1883533.3752944339</v>
      </c>
    </row>
    <row r="17" spans="2:21" ht="15">
      <c r="B17" s="143">
        <v>45261</v>
      </c>
      <c r="C17" s="48">
        <v>29.373287487574434</v>
      </c>
      <c r="D17" s="48">
        <v>22.615661263031434</v>
      </c>
      <c r="E17" s="48">
        <v>22.615661263031406</v>
      </c>
      <c r="F17" s="60">
        <v>92057.303323951666</v>
      </c>
      <c r="G17" s="60">
        <v>1075250.2897756174</v>
      </c>
      <c r="H17" s="48">
        <f t="shared" si="0"/>
        <v>22.615661263031434</v>
      </c>
      <c r="I17" s="60">
        <f t="shared" si="1"/>
        <v>2081936.7887626286</v>
      </c>
      <c r="L17" s="81">
        <f t="shared" si="2"/>
        <v>1.3460000000000001</v>
      </c>
      <c r="N17" t="s">
        <v>1066</v>
      </c>
      <c r="O17" s="60">
        <v>776472.9</v>
      </c>
      <c r="P17" s="60">
        <v>776472.9</v>
      </c>
      <c r="Q17" s="60">
        <v>1552946</v>
      </c>
      <c r="R17" s="215">
        <f t="shared" si="3"/>
        <v>91349.76470588235</v>
      </c>
      <c r="S17" s="60">
        <f t="shared" si="4"/>
        <v>969804.4823529413</v>
      </c>
      <c r="T17" s="367">
        <f t="shared" si="5"/>
        <v>22.615661263031434</v>
      </c>
      <c r="U17" s="60">
        <f t="shared" si="6"/>
        <v>2065935.3350458595</v>
      </c>
    </row>
    <row r="18" spans="2:21">
      <c r="N18" t="s">
        <v>188</v>
      </c>
      <c r="O18" s="60">
        <f>SUM(O6:O17)</f>
        <v>8243337.2999999998</v>
      </c>
      <c r="P18" s="60">
        <f>SUM(P6:P17)</f>
        <v>8243337.2999999998</v>
      </c>
      <c r="Q18" s="60">
        <f t="shared" ref="Q18" si="7">SUM(O18:P18)</f>
        <v>16486674.6</v>
      </c>
    </row>
    <row r="19" spans="2:21">
      <c r="B19" t="s">
        <v>284</v>
      </c>
      <c r="F19" s="60">
        <f>SUM(F6:F17)</f>
        <v>1075250.2897756174</v>
      </c>
      <c r="I19" s="60">
        <f>SUM(I6:I17)</f>
        <v>29178505.899813257</v>
      </c>
      <c r="R19" s="60">
        <f>SUM(R6:R17)</f>
        <v>969804.4823529413</v>
      </c>
      <c r="U19" s="60">
        <f>SUM(U6:U17)</f>
        <v>26226377.648233369</v>
      </c>
    </row>
    <row r="23" spans="2:21">
      <c r="B23" s="216" t="s">
        <v>427</v>
      </c>
      <c r="C23" s="216"/>
      <c r="D23" s="216"/>
      <c r="E23" s="216"/>
      <c r="F23" s="216"/>
      <c r="G23" s="216"/>
      <c r="H23" s="216"/>
      <c r="I23" s="216"/>
      <c r="J23" s="216"/>
      <c r="K23" s="216"/>
      <c r="L23" s="216"/>
      <c r="M23" s="216"/>
      <c r="N23" s="216"/>
      <c r="O23" s="216"/>
      <c r="P23" s="216"/>
      <c r="Q23" s="216"/>
    </row>
    <row r="24" spans="2:21">
      <c r="B24" s="216" t="s">
        <v>425</v>
      </c>
      <c r="C24" s="216"/>
      <c r="D24" s="216"/>
      <c r="E24" s="216"/>
      <c r="F24" s="216"/>
      <c r="G24" s="216"/>
      <c r="H24" s="216"/>
      <c r="I24" s="216"/>
      <c r="J24" s="216"/>
      <c r="K24" s="216"/>
      <c r="L24" s="216"/>
      <c r="M24" s="216"/>
      <c r="N24" s="216"/>
      <c r="O24" s="216"/>
      <c r="P24" s="216"/>
      <c r="Q24" s="216"/>
    </row>
    <row r="25" spans="2:21">
      <c r="B25" s="216" t="s">
        <v>426</v>
      </c>
      <c r="C25" s="216"/>
      <c r="D25" s="216"/>
      <c r="E25" s="216"/>
      <c r="F25" s="216"/>
      <c r="G25" s="216"/>
      <c r="H25" s="216"/>
      <c r="I25" s="216"/>
      <c r="J25" s="216"/>
      <c r="K25" s="216"/>
      <c r="L25" s="216"/>
      <c r="M25" s="216"/>
      <c r="N25" s="216"/>
      <c r="O25" s="216"/>
      <c r="P25" s="216"/>
      <c r="Q25" s="216"/>
    </row>
    <row r="26" spans="2:21">
      <c r="B26" s="216" t="s">
        <v>428</v>
      </c>
      <c r="C26" s="216"/>
      <c r="D26" s="216"/>
      <c r="E26" s="216"/>
      <c r="F26" s="216"/>
      <c r="G26" s="216"/>
      <c r="H26" s="216"/>
      <c r="I26" s="216"/>
      <c r="J26" s="216"/>
      <c r="K26" s="216"/>
      <c r="L26" s="216"/>
      <c r="M26" s="216"/>
      <c r="N26" s="216"/>
      <c r="O26" s="216"/>
      <c r="P26" s="216"/>
      <c r="Q26" s="216"/>
    </row>
    <row r="27" spans="2:21">
      <c r="B27" s="216" t="s">
        <v>424</v>
      </c>
      <c r="C27" s="216"/>
      <c r="D27" s="216"/>
      <c r="E27" s="216"/>
      <c r="F27" s="216"/>
      <c r="G27" s="216"/>
      <c r="H27" s="216"/>
      <c r="I27" s="216"/>
      <c r="J27" s="216"/>
      <c r="K27" s="216"/>
      <c r="L27" s="216"/>
      <c r="M27" s="216"/>
      <c r="N27" s="216"/>
      <c r="O27" s="216"/>
      <c r="P27" s="216"/>
      <c r="Q27" s="216"/>
    </row>
  </sheetData>
  <pageMargins left="0.7" right="0.7" top="0.75" bottom="0.75" header="0.3" footer="0.3"/>
  <pageSetup orientation="portrait" horizontalDpi="1200" verticalDpi="1200" r:id="rId1"/>
  <headerFooter>
    <oddHeader>&amp;CConfidential per Protective Order</oddHeader>
    <oddFooter>&amp;L&amp;A&amp;R&amp;P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0000"/>
  </sheetPr>
  <dimension ref="A1:NW105"/>
  <sheetViews>
    <sheetView showGridLines="0" zoomScaleNormal="100" workbookViewId="0">
      <pane xSplit="6" ySplit="4" topLeftCell="NH64" activePane="bottomRight" state="frozen"/>
      <selection pane="topRight" activeCell="G1" sqref="G1"/>
      <selection pane="bottomLeft" activeCell="A5" sqref="A5"/>
      <selection pane="bottomRight" activeCell="NK85" sqref="NK85:NV85"/>
    </sheetView>
  </sheetViews>
  <sheetFormatPr defaultRowHeight="12.75" outlineLevelRow="1" outlineLevelCol="1"/>
  <cols>
    <col min="1" max="1" width="14.7109375" customWidth="1"/>
    <col min="2" max="2" width="22.7109375" customWidth="1"/>
    <col min="5" max="5" width="6.7109375" bestFit="1" customWidth="1"/>
    <col min="6" max="6" width="9.140625" bestFit="1" customWidth="1"/>
    <col min="7" max="371" width="9.140625" hidden="1" customWidth="1" outlineLevel="1"/>
    <col min="372" max="372" width="9.140625" customWidth="1" collapsed="1"/>
    <col min="373" max="376" width="9.140625" customWidth="1"/>
  </cols>
  <sheetData>
    <row r="1" spans="1:374">
      <c r="C1" s="163" t="s">
        <v>313</v>
      </c>
      <c r="D1" s="164"/>
      <c r="E1" s="150"/>
      <c r="F1" s="150"/>
      <c r="G1" s="56">
        <f>IF(G3 &lt; 11, 1, 2)</f>
        <v>1</v>
      </c>
      <c r="H1" s="56">
        <f t="shared" ref="H1:BS1" si="0">IF(H3 &lt; 11, 1, 2)</f>
        <v>1</v>
      </c>
      <c r="I1" s="56">
        <f t="shared" si="0"/>
        <v>1</v>
      </c>
      <c r="J1" s="56">
        <f t="shared" si="0"/>
        <v>1</v>
      </c>
      <c r="K1" s="56">
        <f t="shared" si="0"/>
        <v>1</v>
      </c>
      <c r="L1" s="56">
        <f t="shared" si="0"/>
        <v>1</v>
      </c>
      <c r="M1" s="56">
        <f t="shared" si="0"/>
        <v>1</v>
      </c>
      <c r="N1" s="56">
        <f t="shared" si="0"/>
        <v>1</v>
      </c>
      <c r="O1" s="56">
        <f t="shared" si="0"/>
        <v>1</v>
      </c>
      <c r="P1" s="56">
        <f t="shared" si="0"/>
        <v>1</v>
      </c>
      <c r="Q1" s="56">
        <f t="shared" si="0"/>
        <v>1</v>
      </c>
      <c r="R1" s="56">
        <f t="shared" si="0"/>
        <v>1</v>
      </c>
      <c r="S1" s="56">
        <f t="shared" si="0"/>
        <v>1</v>
      </c>
      <c r="T1" s="56">
        <f t="shared" si="0"/>
        <v>1</v>
      </c>
      <c r="U1" s="56">
        <f t="shared" si="0"/>
        <v>1</v>
      </c>
      <c r="V1" s="56">
        <f t="shared" si="0"/>
        <v>1</v>
      </c>
      <c r="W1" s="56">
        <f t="shared" si="0"/>
        <v>1</v>
      </c>
      <c r="X1" s="56">
        <f t="shared" si="0"/>
        <v>1</v>
      </c>
      <c r="Y1" s="56">
        <f t="shared" si="0"/>
        <v>1</v>
      </c>
      <c r="Z1" s="56">
        <f t="shared" si="0"/>
        <v>1</v>
      </c>
      <c r="AA1" s="56">
        <f t="shared" si="0"/>
        <v>1</v>
      </c>
      <c r="AB1" s="56">
        <f t="shared" si="0"/>
        <v>1</v>
      </c>
      <c r="AC1" s="56">
        <f t="shared" si="0"/>
        <v>1</v>
      </c>
      <c r="AD1" s="56">
        <f t="shared" si="0"/>
        <v>1</v>
      </c>
      <c r="AE1" s="56">
        <f t="shared" si="0"/>
        <v>1</v>
      </c>
      <c r="AF1" s="56">
        <f t="shared" si="0"/>
        <v>1</v>
      </c>
      <c r="AG1" s="56">
        <f t="shared" si="0"/>
        <v>1</v>
      </c>
      <c r="AH1" s="56">
        <f t="shared" si="0"/>
        <v>1</v>
      </c>
      <c r="AI1" s="56">
        <f t="shared" si="0"/>
        <v>1</v>
      </c>
      <c r="AJ1" s="56">
        <f t="shared" si="0"/>
        <v>1</v>
      </c>
      <c r="AK1" s="56">
        <f t="shared" si="0"/>
        <v>1</v>
      </c>
      <c r="AL1" s="56">
        <f t="shared" si="0"/>
        <v>1</v>
      </c>
      <c r="AM1" s="56">
        <f t="shared" si="0"/>
        <v>1</v>
      </c>
      <c r="AN1" s="56">
        <f t="shared" si="0"/>
        <v>1</v>
      </c>
      <c r="AO1" s="56">
        <f t="shared" si="0"/>
        <v>1</v>
      </c>
      <c r="AP1" s="56">
        <f t="shared" si="0"/>
        <v>1</v>
      </c>
      <c r="AQ1" s="56">
        <f t="shared" si="0"/>
        <v>1</v>
      </c>
      <c r="AR1" s="56">
        <f t="shared" si="0"/>
        <v>1</v>
      </c>
      <c r="AS1" s="56">
        <f t="shared" si="0"/>
        <v>1</v>
      </c>
      <c r="AT1" s="56">
        <f t="shared" si="0"/>
        <v>1</v>
      </c>
      <c r="AU1" s="56">
        <f t="shared" si="0"/>
        <v>1</v>
      </c>
      <c r="AV1" s="56">
        <f t="shared" si="0"/>
        <v>1</v>
      </c>
      <c r="AW1" s="56">
        <f t="shared" si="0"/>
        <v>1</v>
      </c>
      <c r="AX1" s="56">
        <f t="shared" si="0"/>
        <v>1</v>
      </c>
      <c r="AY1" s="56">
        <f t="shared" si="0"/>
        <v>1</v>
      </c>
      <c r="AZ1" s="56">
        <f t="shared" si="0"/>
        <v>1</v>
      </c>
      <c r="BA1" s="56">
        <f t="shared" si="0"/>
        <v>1</v>
      </c>
      <c r="BB1" s="56">
        <f t="shared" si="0"/>
        <v>1</v>
      </c>
      <c r="BC1" s="56">
        <f t="shared" si="0"/>
        <v>1</v>
      </c>
      <c r="BD1" s="56">
        <f t="shared" si="0"/>
        <v>1</v>
      </c>
      <c r="BE1" s="56">
        <f t="shared" si="0"/>
        <v>1</v>
      </c>
      <c r="BF1" s="56">
        <f t="shared" si="0"/>
        <v>1</v>
      </c>
      <c r="BG1" s="56">
        <f t="shared" si="0"/>
        <v>1</v>
      </c>
      <c r="BH1" s="56">
        <f t="shared" si="0"/>
        <v>1</v>
      </c>
      <c r="BI1" s="56">
        <f t="shared" si="0"/>
        <v>1</v>
      </c>
      <c r="BJ1" s="56">
        <f t="shared" si="0"/>
        <v>1</v>
      </c>
      <c r="BK1" s="56">
        <f t="shared" si="0"/>
        <v>1</v>
      </c>
      <c r="BL1" s="56">
        <f t="shared" si="0"/>
        <v>1</v>
      </c>
      <c r="BM1" s="56">
        <f t="shared" si="0"/>
        <v>1</v>
      </c>
      <c r="BN1" s="56">
        <f t="shared" si="0"/>
        <v>1</v>
      </c>
      <c r="BO1" s="56">
        <f t="shared" si="0"/>
        <v>1</v>
      </c>
      <c r="BP1" s="56">
        <f t="shared" si="0"/>
        <v>1</v>
      </c>
      <c r="BQ1" s="56">
        <f t="shared" si="0"/>
        <v>1</v>
      </c>
      <c r="BR1" s="56">
        <f t="shared" si="0"/>
        <v>1</v>
      </c>
      <c r="BS1" s="56">
        <f t="shared" si="0"/>
        <v>1</v>
      </c>
      <c r="BT1" s="56">
        <f t="shared" ref="BT1:EE1" si="1">IF(BT3 &lt; 11, 1, 2)</f>
        <v>1</v>
      </c>
      <c r="BU1" s="56">
        <f t="shared" si="1"/>
        <v>1</v>
      </c>
      <c r="BV1" s="56">
        <f t="shared" si="1"/>
        <v>1</v>
      </c>
      <c r="BW1" s="56">
        <f t="shared" si="1"/>
        <v>1</v>
      </c>
      <c r="BX1" s="56">
        <f t="shared" si="1"/>
        <v>1</v>
      </c>
      <c r="BY1" s="56">
        <f t="shared" si="1"/>
        <v>1</v>
      </c>
      <c r="BZ1" s="56">
        <f t="shared" si="1"/>
        <v>1</v>
      </c>
      <c r="CA1" s="56">
        <f t="shared" si="1"/>
        <v>1</v>
      </c>
      <c r="CB1" s="56">
        <f t="shared" si="1"/>
        <v>1</v>
      </c>
      <c r="CC1" s="56">
        <f t="shared" si="1"/>
        <v>1</v>
      </c>
      <c r="CD1" s="56">
        <f t="shared" si="1"/>
        <v>1</v>
      </c>
      <c r="CE1" s="56">
        <f t="shared" si="1"/>
        <v>1</v>
      </c>
      <c r="CF1" s="56">
        <f t="shared" si="1"/>
        <v>1</v>
      </c>
      <c r="CG1" s="56">
        <f t="shared" si="1"/>
        <v>1</v>
      </c>
      <c r="CH1" s="56">
        <f t="shared" si="1"/>
        <v>1</v>
      </c>
      <c r="CI1" s="56">
        <f t="shared" si="1"/>
        <v>1</v>
      </c>
      <c r="CJ1" s="56">
        <f t="shared" si="1"/>
        <v>1</v>
      </c>
      <c r="CK1" s="56">
        <f t="shared" si="1"/>
        <v>1</v>
      </c>
      <c r="CL1" s="56">
        <f t="shared" si="1"/>
        <v>1</v>
      </c>
      <c r="CM1" s="56">
        <f t="shared" si="1"/>
        <v>1</v>
      </c>
      <c r="CN1" s="56">
        <f t="shared" si="1"/>
        <v>1</v>
      </c>
      <c r="CO1" s="56">
        <f t="shared" si="1"/>
        <v>1</v>
      </c>
      <c r="CP1" s="56">
        <f t="shared" si="1"/>
        <v>1</v>
      </c>
      <c r="CQ1" s="56">
        <f t="shared" si="1"/>
        <v>1</v>
      </c>
      <c r="CR1" s="56">
        <f t="shared" si="1"/>
        <v>1</v>
      </c>
      <c r="CS1" s="56">
        <f t="shared" si="1"/>
        <v>1</v>
      </c>
      <c r="CT1" s="56">
        <f t="shared" si="1"/>
        <v>1</v>
      </c>
      <c r="CU1" s="56">
        <f t="shared" si="1"/>
        <v>1</v>
      </c>
      <c r="CV1" s="56">
        <f t="shared" si="1"/>
        <v>1</v>
      </c>
      <c r="CW1" s="56">
        <f t="shared" si="1"/>
        <v>1</v>
      </c>
      <c r="CX1" s="56">
        <f t="shared" si="1"/>
        <v>1</v>
      </c>
      <c r="CY1" s="56">
        <f t="shared" si="1"/>
        <v>1</v>
      </c>
      <c r="CZ1" s="56">
        <f t="shared" si="1"/>
        <v>1</v>
      </c>
      <c r="DA1" s="56">
        <f t="shared" si="1"/>
        <v>1</v>
      </c>
      <c r="DB1" s="56">
        <f t="shared" si="1"/>
        <v>1</v>
      </c>
      <c r="DC1" s="56">
        <f t="shared" si="1"/>
        <v>1</v>
      </c>
      <c r="DD1" s="56">
        <f t="shared" si="1"/>
        <v>1</v>
      </c>
      <c r="DE1" s="56">
        <f t="shared" si="1"/>
        <v>1</v>
      </c>
      <c r="DF1" s="56">
        <f t="shared" si="1"/>
        <v>1</v>
      </c>
      <c r="DG1" s="56">
        <f t="shared" si="1"/>
        <v>1</v>
      </c>
      <c r="DH1" s="56">
        <f t="shared" si="1"/>
        <v>1</v>
      </c>
      <c r="DI1" s="56">
        <f t="shared" si="1"/>
        <v>1</v>
      </c>
      <c r="DJ1" s="56">
        <f t="shared" si="1"/>
        <v>1</v>
      </c>
      <c r="DK1" s="56">
        <f t="shared" si="1"/>
        <v>1</v>
      </c>
      <c r="DL1" s="56">
        <f t="shared" si="1"/>
        <v>1</v>
      </c>
      <c r="DM1" s="56">
        <f t="shared" si="1"/>
        <v>1</v>
      </c>
      <c r="DN1" s="56">
        <f t="shared" si="1"/>
        <v>1</v>
      </c>
      <c r="DO1" s="56">
        <f t="shared" si="1"/>
        <v>1</v>
      </c>
      <c r="DP1" s="56">
        <f t="shared" si="1"/>
        <v>1</v>
      </c>
      <c r="DQ1" s="56">
        <f t="shared" si="1"/>
        <v>1</v>
      </c>
      <c r="DR1" s="56">
        <f t="shared" si="1"/>
        <v>1</v>
      </c>
      <c r="DS1" s="56">
        <f t="shared" si="1"/>
        <v>1</v>
      </c>
      <c r="DT1" s="56">
        <f t="shared" si="1"/>
        <v>1</v>
      </c>
      <c r="DU1" s="56">
        <f t="shared" si="1"/>
        <v>1</v>
      </c>
      <c r="DV1" s="56">
        <f t="shared" si="1"/>
        <v>1</v>
      </c>
      <c r="DW1" s="56">
        <f t="shared" si="1"/>
        <v>1</v>
      </c>
      <c r="DX1" s="56">
        <f t="shared" si="1"/>
        <v>1</v>
      </c>
      <c r="DY1" s="56">
        <f t="shared" si="1"/>
        <v>1</v>
      </c>
      <c r="DZ1" s="56">
        <f t="shared" si="1"/>
        <v>1</v>
      </c>
      <c r="EA1" s="56">
        <f t="shared" si="1"/>
        <v>1</v>
      </c>
      <c r="EB1" s="56">
        <f t="shared" si="1"/>
        <v>1</v>
      </c>
      <c r="EC1" s="56">
        <f t="shared" si="1"/>
        <v>1</v>
      </c>
      <c r="ED1" s="56">
        <f t="shared" si="1"/>
        <v>1</v>
      </c>
      <c r="EE1" s="56">
        <f t="shared" si="1"/>
        <v>1</v>
      </c>
      <c r="EF1" s="56">
        <f t="shared" ref="EF1:GQ1" si="2">IF(EF3 &lt; 11, 1, 2)</f>
        <v>1</v>
      </c>
      <c r="EG1" s="56">
        <f t="shared" si="2"/>
        <v>1</v>
      </c>
      <c r="EH1" s="56">
        <f t="shared" si="2"/>
        <v>1</v>
      </c>
      <c r="EI1" s="56">
        <f t="shared" si="2"/>
        <v>1</v>
      </c>
      <c r="EJ1" s="56">
        <f t="shared" si="2"/>
        <v>1</v>
      </c>
      <c r="EK1" s="56">
        <f t="shared" si="2"/>
        <v>1</v>
      </c>
      <c r="EL1" s="56">
        <f t="shared" si="2"/>
        <v>1</v>
      </c>
      <c r="EM1" s="56">
        <f t="shared" si="2"/>
        <v>1</v>
      </c>
      <c r="EN1" s="56">
        <f t="shared" si="2"/>
        <v>1</v>
      </c>
      <c r="EO1" s="56">
        <f t="shared" si="2"/>
        <v>1</v>
      </c>
      <c r="EP1" s="56">
        <f t="shared" si="2"/>
        <v>1</v>
      </c>
      <c r="EQ1" s="56">
        <f t="shared" si="2"/>
        <v>1</v>
      </c>
      <c r="ER1" s="56">
        <f t="shared" si="2"/>
        <v>1</v>
      </c>
      <c r="ES1" s="56">
        <f t="shared" si="2"/>
        <v>1</v>
      </c>
      <c r="ET1" s="56">
        <f t="shared" si="2"/>
        <v>1</v>
      </c>
      <c r="EU1" s="56">
        <f t="shared" si="2"/>
        <v>1</v>
      </c>
      <c r="EV1" s="56">
        <f t="shared" si="2"/>
        <v>1</v>
      </c>
      <c r="EW1" s="56">
        <f t="shared" si="2"/>
        <v>1</v>
      </c>
      <c r="EX1" s="56">
        <f t="shared" si="2"/>
        <v>1</v>
      </c>
      <c r="EY1" s="56">
        <f t="shared" si="2"/>
        <v>1</v>
      </c>
      <c r="EZ1" s="56">
        <f t="shared" si="2"/>
        <v>1</v>
      </c>
      <c r="FA1" s="56">
        <f t="shared" si="2"/>
        <v>1</v>
      </c>
      <c r="FB1" s="56">
        <f t="shared" si="2"/>
        <v>1</v>
      </c>
      <c r="FC1" s="56">
        <f t="shared" si="2"/>
        <v>1</v>
      </c>
      <c r="FD1" s="56">
        <f t="shared" si="2"/>
        <v>1</v>
      </c>
      <c r="FE1" s="56">
        <f t="shared" si="2"/>
        <v>1</v>
      </c>
      <c r="FF1" s="56">
        <f t="shared" si="2"/>
        <v>1</v>
      </c>
      <c r="FG1" s="56">
        <f t="shared" si="2"/>
        <v>1</v>
      </c>
      <c r="FH1" s="56">
        <f t="shared" si="2"/>
        <v>1</v>
      </c>
      <c r="FI1" s="56">
        <f t="shared" si="2"/>
        <v>1</v>
      </c>
      <c r="FJ1" s="56">
        <f t="shared" si="2"/>
        <v>1</v>
      </c>
      <c r="FK1" s="56">
        <f t="shared" si="2"/>
        <v>1</v>
      </c>
      <c r="FL1" s="56">
        <f t="shared" si="2"/>
        <v>1</v>
      </c>
      <c r="FM1" s="56">
        <f t="shared" si="2"/>
        <v>1</v>
      </c>
      <c r="FN1" s="56">
        <f t="shared" si="2"/>
        <v>1</v>
      </c>
      <c r="FO1" s="56">
        <f t="shared" si="2"/>
        <v>1</v>
      </c>
      <c r="FP1" s="56">
        <f t="shared" si="2"/>
        <v>1</v>
      </c>
      <c r="FQ1" s="56">
        <f t="shared" si="2"/>
        <v>1</v>
      </c>
      <c r="FR1" s="56">
        <f t="shared" si="2"/>
        <v>1</v>
      </c>
      <c r="FS1" s="56">
        <f t="shared" si="2"/>
        <v>1</v>
      </c>
      <c r="FT1" s="56">
        <f t="shared" si="2"/>
        <v>1</v>
      </c>
      <c r="FU1" s="56">
        <f t="shared" si="2"/>
        <v>1</v>
      </c>
      <c r="FV1" s="56">
        <f t="shared" si="2"/>
        <v>1</v>
      </c>
      <c r="FW1" s="56">
        <f t="shared" si="2"/>
        <v>1</v>
      </c>
      <c r="FX1" s="56">
        <f t="shared" si="2"/>
        <v>1</v>
      </c>
      <c r="FY1" s="56">
        <f t="shared" si="2"/>
        <v>1</v>
      </c>
      <c r="FZ1" s="56">
        <f t="shared" si="2"/>
        <v>1</v>
      </c>
      <c r="GA1" s="56">
        <f t="shared" si="2"/>
        <v>1</v>
      </c>
      <c r="GB1" s="56">
        <f t="shared" si="2"/>
        <v>1</v>
      </c>
      <c r="GC1" s="56">
        <f t="shared" si="2"/>
        <v>1</v>
      </c>
      <c r="GD1" s="56">
        <f t="shared" si="2"/>
        <v>1</v>
      </c>
      <c r="GE1" s="56">
        <f t="shared" si="2"/>
        <v>1</v>
      </c>
      <c r="GF1" s="56">
        <f t="shared" si="2"/>
        <v>1</v>
      </c>
      <c r="GG1" s="56">
        <f t="shared" si="2"/>
        <v>1</v>
      </c>
      <c r="GH1" s="56">
        <f t="shared" si="2"/>
        <v>1</v>
      </c>
      <c r="GI1" s="56">
        <f t="shared" si="2"/>
        <v>1</v>
      </c>
      <c r="GJ1" s="56">
        <f t="shared" si="2"/>
        <v>1</v>
      </c>
      <c r="GK1" s="56">
        <f t="shared" si="2"/>
        <v>1</v>
      </c>
      <c r="GL1" s="56">
        <f t="shared" si="2"/>
        <v>1</v>
      </c>
      <c r="GM1" s="56">
        <f t="shared" si="2"/>
        <v>1</v>
      </c>
      <c r="GN1" s="56">
        <f t="shared" si="2"/>
        <v>1</v>
      </c>
      <c r="GO1" s="56">
        <f t="shared" si="2"/>
        <v>1</v>
      </c>
      <c r="GP1" s="56">
        <f t="shared" si="2"/>
        <v>1</v>
      </c>
      <c r="GQ1" s="56">
        <f t="shared" si="2"/>
        <v>1</v>
      </c>
      <c r="GR1" s="56">
        <f t="shared" ref="GR1:JC1" si="3">IF(GR3 &lt; 11, 1, 2)</f>
        <v>1</v>
      </c>
      <c r="GS1" s="56">
        <f t="shared" si="3"/>
        <v>1</v>
      </c>
      <c r="GT1" s="56">
        <f t="shared" si="3"/>
        <v>1</v>
      </c>
      <c r="GU1" s="56">
        <f t="shared" si="3"/>
        <v>1</v>
      </c>
      <c r="GV1" s="56">
        <f t="shared" si="3"/>
        <v>1</v>
      </c>
      <c r="GW1" s="56">
        <f t="shared" si="3"/>
        <v>1</v>
      </c>
      <c r="GX1" s="56">
        <f t="shared" si="3"/>
        <v>1</v>
      </c>
      <c r="GY1" s="56">
        <f t="shared" si="3"/>
        <v>1</v>
      </c>
      <c r="GZ1" s="56">
        <f t="shared" si="3"/>
        <v>1</v>
      </c>
      <c r="HA1" s="56">
        <f t="shared" si="3"/>
        <v>1</v>
      </c>
      <c r="HB1" s="56">
        <f t="shared" si="3"/>
        <v>1</v>
      </c>
      <c r="HC1" s="56">
        <f t="shared" si="3"/>
        <v>1</v>
      </c>
      <c r="HD1" s="56">
        <f t="shared" si="3"/>
        <v>1</v>
      </c>
      <c r="HE1" s="56">
        <f t="shared" si="3"/>
        <v>1</v>
      </c>
      <c r="HF1" s="56">
        <f t="shared" si="3"/>
        <v>1</v>
      </c>
      <c r="HG1" s="56">
        <f t="shared" si="3"/>
        <v>1</v>
      </c>
      <c r="HH1" s="56">
        <f t="shared" si="3"/>
        <v>1</v>
      </c>
      <c r="HI1" s="56">
        <f t="shared" si="3"/>
        <v>1</v>
      </c>
      <c r="HJ1" s="56">
        <f t="shared" si="3"/>
        <v>1</v>
      </c>
      <c r="HK1" s="56">
        <f t="shared" si="3"/>
        <v>1</v>
      </c>
      <c r="HL1" s="56">
        <f t="shared" si="3"/>
        <v>1</v>
      </c>
      <c r="HM1" s="56">
        <f t="shared" si="3"/>
        <v>1</v>
      </c>
      <c r="HN1" s="56">
        <f t="shared" si="3"/>
        <v>1</v>
      </c>
      <c r="HO1" s="56">
        <f t="shared" si="3"/>
        <v>1</v>
      </c>
      <c r="HP1" s="56">
        <f t="shared" si="3"/>
        <v>1</v>
      </c>
      <c r="HQ1" s="56">
        <f t="shared" si="3"/>
        <v>1</v>
      </c>
      <c r="HR1" s="56">
        <f t="shared" si="3"/>
        <v>1</v>
      </c>
      <c r="HS1" s="56">
        <f t="shared" si="3"/>
        <v>1</v>
      </c>
      <c r="HT1" s="56">
        <f t="shared" si="3"/>
        <v>1</v>
      </c>
      <c r="HU1" s="56">
        <f t="shared" si="3"/>
        <v>1</v>
      </c>
      <c r="HV1" s="56">
        <f t="shared" si="3"/>
        <v>1</v>
      </c>
      <c r="HW1" s="56">
        <f t="shared" si="3"/>
        <v>1</v>
      </c>
      <c r="HX1" s="56">
        <f t="shared" si="3"/>
        <v>1</v>
      </c>
      <c r="HY1" s="56">
        <f t="shared" si="3"/>
        <v>1</v>
      </c>
      <c r="HZ1" s="56">
        <f t="shared" si="3"/>
        <v>1</v>
      </c>
      <c r="IA1" s="56">
        <f t="shared" si="3"/>
        <v>1</v>
      </c>
      <c r="IB1" s="56">
        <f t="shared" si="3"/>
        <v>1</v>
      </c>
      <c r="IC1" s="56">
        <f t="shared" si="3"/>
        <v>1</v>
      </c>
      <c r="ID1" s="56">
        <f t="shared" si="3"/>
        <v>1</v>
      </c>
      <c r="IE1" s="56">
        <f t="shared" si="3"/>
        <v>1</v>
      </c>
      <c r="IF1" s="56">
        <f t="shared" si="3"/>
        <v>1</v>
      </c>
      <c r="IG1" s="56">
        <f t="shared" si="3"/>
        <v>1</v>
      </c>
      <c r="IH1" s="56">
        <f t="shared" si="3"/>
        <v>1</v>
      </c>
      <c r="II1" s="56">
        <f t="shared" si="3"/>
        <v>1</v>
      </c>
      <c r="IJ1" s="56">
        <f t="shared" si="3"/>
        <v>1</v>
      </c>
      <c r="IK1" s="56">
        <f t="shared" si="3"/>
        <v>1</v>
      </c>
      <c r="IL1" s="56">
        <f t="shared" si="3"/>
        <v>1</v>
      </c>
      <c r="IM1" s="56">
        <f t="shared" si="3"/>
        <v>1</v>
      </c>
      <c r="IN1" s="56">
        <f t="shared" si="3"/>
        <v>1</v>
      </c>
      <c r="IO1" s="56">
        <f t="shared" si="3"/>
        <v>1</v>
      </c>
      <c r="IP1" s="56">
        <f t="shared" si="3"/>
        <v>1</v>
      </c>
      <c r="IQ1" s="56">
        <f t="shared" si="3"/>
        <v>1</v>
      </c>
      <c r="IR1" s="56">
        <f t="shared" si="3"/>
        <v>1</v>
      </c>
      <c r="IS1" s="56">
        <f t="shared" si="3"/>
        <v>1</v>
      </c>
      <c r="IT1" s="56">
        <f t="shared" si="3"/>
        <v>1</v>
      </c>
      <c r="IU1" s="56">
        <f t="shared" si="3"/>
        <v>1</v>
      </c>
      <c r="IV1" s="56">
        <f t="shared" si="3"/>
        <v>1</v>
      </c>
      <c r="IW1" s="56">
        <f t="shared" si="3"/>
        <v>1</v>
      </c>
      <c r="IX1" s="56">
        <f t="shared" si="3"/>
        <v>1</v>
      </c>
      <c r="IY1" s="56">
        <f t="shared" si="3"/>
        <v>1</v>
      </c>
      <c r="IZ1" s="56">
        <f t="shared" si="3"/>
        <v>1</v>
      </c>
      <c r="JA1" s="56">
        <f t="shared" si="3"/>
        <v>1</v>
      </c>
      <c r="JB1" s="56">
        <f t="shared" si="3"/>
        <v>1</v>
      </c>
      <c r="JC1" s="56">
        <f t="shared" si="3"/>
        <v>1</v>
      </c>
      <c r="JD1" s="56">
        <f t="shared" ref="JD1:LO1" si="4">IF(JD3 &lt; 11, 1, 2)</f>
        <v>1</v>
      </c>
      <c r="JE1" s="56">
        <f t="shared" si="4"/>
        <v>1</v>
      </c>
      <c r="JF1" s="56">
        <f t="shared" si="4"/>
        <v>1</v>
      </c>
      <c r="JG1" s="56">
        <f t="shared" si="4"/>
        <v>1</v>
      </c>
      <c r="JH1" s="56">
        <f t="shared" si="4"/>
        <v>1</v>
      </c>
      <c r="JI1" s="56">
        <f t="shared" si="4"/>
        <v>1</v>
      </c>
      <c r="JJ1" s="56">
        <f t="shared" si="4"/>
        <v>1</v>
      </c>
      <c r="JK1" s="56">
        <f t="shared" si="4"/>
        <v>1</v>
      </c>
      <c r="JL1" s="56">
        <f t="shared" si="4"/>
        <v>1</v>
      </c>
      <c r="JM1" s="56">
        <f t="shared" si="4"/>
        <v>1</v>
      </c>
      <c r="JN1" s="56">
        <f t="shared" si="4"/>
        <v>1</v>
      </c>
      <c r="JO1" s="56">
        <f t="shared" si="4"/>
        <v>1</v>
      </c>
      <c r="JP1" s="56">
        <f t="shared" si="4"/>
        <v>1</v>
      </c>
      <c r="JQ1" s="56">
        <f t="shared" si="4"/>
        <v>1</v>
      </c>
      <c r="JR1" s="56">
        <f t="shared" si="4"/>
        <v>1</v>
      </c>
      <c r="JS1" s="56">
        <f t="shared" si="4"/>
        <v>1</v>
      </c>
      <c r="JT1" s="56">
        <f t="shared" si="4"/>
        <v>1</v>
      </c>
      <c r="JU1" s="56">
        <f t="shared" si="4"/>
        <v>1</v>
      </c>
      <c r="JV1" s="56">
        <f t="shared" si="4"/>
        <v>1</v>
      </c>
      <c r="JW1" s="56">
        <f t="shared" si="4"/>
        <v>1</v>
      </c>
      <c r="JX1" s="56">
        <f t="shared" si="4"/>
        <v>1</v>
      </c>
      <c r="JY1" s="56">
        <f t="shared" si="4"/>
        <v>1</v>
      </c>
      <c r="JZ1" s="56">
        <f t="shared" si="4"/>
        <v>1</v>
      </c>
      <c r="KA1" s="56">
        <f t="shared" si="4"/>
        <v>1</v>
      </c>
      <c r="KB1" s="56">
        <f t="shared" si="4"/>
        <v>1</v>
      </c>
      <c r="KC1" s="56">
        <f t="shared" si="4"/>
        <v>1</v>
      </c>
      <c r="KD1" s="56">
        <f t="shared" si="4"/>
        <v>1</v>
      </c>
      <c r="KE1" s="56">
        <f t="shared" si="4"/>
        <v>1</v>
      </c>
      <c r="KF1" s="56">
        <f t="shared" si="4"/>
        <v>1</v>
      </c>
      <c r="KG1" s="56">
        <f t="shared" si="4"/>
        <v>1</v>
      </c>
      <c r="KH1" s="56">
        <f t="shared" si="4"/>
        <v>1</v>
      </c>
      <c r="KI1" s="56">
        <f t="shared" si="4"/>
        <v>1</v>
      </c>
      <c r="KJ1" s="56">
        <f t="shared" si="4"/>
        <v>1</v>
      </c>
      <c r="KK1" s="56">
        <f t="shared" si="4"/>
        <v>1</v>
      </c>
      <c r="KL1" s="56">
        <f t="shared" si="4"/>
        <v>1</v>
      </c>
      <c r="KM1" s="56">
        <f t="shared" si="4"/>
        <v>1</v>
      </c>
      <c r="KN1" s="56">
        <f t="shared" si="4"/>
        <v>1</v>
      </c>
      <c r="KO1" s="56">
        <f t="shared" si="4"/>
        <v>1</v>
      </c>
      <c r="KP1" s="56">
        <f t="shared" si="4"/>
        <v>1</v>
      </c>
      <c r="KQ1" s="56">
        <f t="shared" si="4"/>
        <v>1</v>
      </c>
      <c r="KR1" s="56">
        <f t="shared" si="4"/>
        <v>1</v>
      </c>
      <c r="KS1" s="56">
        <f t="shared" si="4"/>
        <v>1</v>
      </c>
      <c r="KT1" s="56">
        <f t="shared" si="4"/>
        <v>1</v>
      </c>
      <c r="KU1" s="56">
        <f t="shared" si="4"/>
        <v>1</v>
      </c>
      <c r="KV1" s="56">
        <f t="shared" si="4"/>
        <v>1</v>
      </c>
      <c r="KW1" s="56">
        <f t="shared" si="4"/>
        <v>1</v>
      </c>
      <c r="KX1" s="56">
        <f t="shared" si="4"/>
        <v>1</v>
      </c>
      <c r="KY1" s="56">
        <f t="shared" si="4"/>
        <v>2</v>
      </c>
      <c r="KZ1" s="56">
        <f t="shared" si="4"/>
        <v>2</v>
      </c>
      <c r="LA1" s="56">
        <f t="shared" si="4"/>
        <v>2</v>
      </c>
      <c r="LB1" s="56">
        <f t="shared" si="4"/>
        <v>2</v>
      </c>
      <c r="LC1" s="56">
        <f t="shared" si="4"/>
        <v>2</v>
      </c>
      <c r="LD1" s="56">
        <f t="shared" si="4"/>
        <v>2</v>
      </c>
      <c r="LE1" s="56">
        <f t="shared" si="4"/>
        <v>2</v>
      </c>
      <c r="LF1" s="56">
        <f t="shared" si="4"/>
        <v>2</v>
      </c>
      <c r="LG1" s="56">
        <f t="shared" si="4"/>
        <v>2</v>
      </c>
      <c r="LH1" s="56">
        <f t="shared" si="4"/>
        <v>2</v>
      </c>
      <c r="LI1" s="56">
        <f t="shared" si="4"/>
        <v>2</v>
      </c>
      <c r="LJ1" s="56">
        <f t="shared" si="4"/>
        <v>2</v>
      </c>
      <c r="LK1" s="56">
        <f t="shared" si="4"/>
        <v>2</v>
      </c>
      <c r="LL1" s="56">
        <f t="shared" si="4"/>
        <v>2</v>
      </c>
      <c r="LM1" s="56">
        <f t="shared" si="4"/>
        <v>2</v>
      </c>
      <c r="LN1" s="56">
        <f t="shared" si="4"/>
        <v>2</v>
      </c>
      <c r="LO1" s="56">
        <f t="shared" si="4"/>
        <v>2</v>
      </c>
      <c r="LP1" s="56">
        <f t="shared" ref="LP1:NG1" si="5">IF(LP3 &lt; 11, 1, 2)</f>
        <v>2</v>
      </c>
      <c r="LQ1" s="56">
        <f t="shared" si="5"/>
        <v>2</v>
      </c>
      <c r="LR1" s="56">
        <f t="shared" si="5"/>
        <v>2</v>
      </c>
      <c r="LS1" s="56">
        <f t="shared" si="5"/>
        <v>2</v>
      </c>
      <c r="LT1" s="56">
        <f t="shared" si="5"/>
        <v>2</v>
      </c>
      <c r="LU1" s="56">
        <f t="shared" si="5"/>
        <v>2</v>
      </c>
      <c r="LV1" s="56">
        <f t="shared" si="5"/>
        <v>2</v>
      </c>
      <c r="LW1" s="56">
        <f t="shared" si="5"/>
        <v>2</v>
      </c>
      <c r="LX1" s="56">
        <f t="shared" si="5"/>
        <v>2</v>
      </c>
      <c r="LY1" s="56">
        <f t="shared" si="5"/>
        <v>2</v>
      </c>
      <c r="LZ1" s="56">
        <f t="shared" si="5"/>
        <v>2</v>
      </c>
      <c r="MA1" s="56">
        <f t="shared" si="5"/>
        <v>2</v>
      </c>
      <c r="MB1" s="56">
        <f t="shared" si="5"/>
        <v>2</v>
      </c>
      <c r="MC1" s="56">
        <f t="shared" si="5"/>
        <v>2</v>
      </c>
      <c r="MD1" s="56">
        <f t="shared" si="5"/>
        <v>2</v>
      </c>
      <c r="ME1" s="56">
        <f t="shared" si="5"/>
        <v>2</v>
      </c>
      <c r="MF1" s="56">
        <f t="shared" si="5"/>
        <v>2</v>
      </c>
      <c r="MG1" s="56">
        <f t="shared" si="5"/>
        <v>2</v>
      </c>
      <c r="MH1" s="56">
        <f t="shared" si="5"/>
        <v>2</v>
      </c>
      <c r="MI1" s="56">
        <f t="shared" si="5"/>
        <v>2</v>
      </c>
      <c r="MJ1" s="56">
        <f t="shared" si="5"/>
        <v>2</v>
      </c>
      <c r="MK1" s="56">
        <f t="shared" si="5"/>
        <v>2</v>
      </c>
      <c r="ML1" s="56">
        <f t="shared" si="5"/>
        <v>2</v>
      </c>
      <c r="MM1" s="56">
        <f t="shared" si="5"/>
        <v>2</v>
      </c>
      <c r="MN1" s="56">
        <f t="shared" si="5"/>
        <v>2</v>
      </c>
      <c r="MO1" s="56">
        <f t="shared" si="5"/>
        <v>2</v>
      </c>
      <c r="MP1" s="56">
        <f t="shared" si="5"/>
        <v>2</v>
      </c>
      <c r="MQ1" s="56">
        <f t="shared" si="5"/>
        <v>2</v>
      </c>
      <c r="MR1" s="56">
        <f t="shared" si="5"/>
        <v>2</v>
      </c>
      <c r="MS1" s="56">
        <f t="shared" si="5"/>
        <v>2</v>
      </c>
      <c r="MT1" s="56">
        <f t="shared" si="5"/>
        <v>2</v>
      </c>
      <c r="MU1" s="56">
        <f t="shared" si="5"/>
        <v>2</v>
      </c>
      <c r="MV1" s="56">
        <f t="shared" si="5"/>
        <v>2</v>
      </c>
      <c r="MW1" s="56">
        <f t="shared" si="5"/>
        <v>2</v>
      </c>
      <c r="MX1" s="56">
        <f t="shared" si="5"/>
        <v>2</v>
      </c>
      <c r="MY1" s="56">
        <f t="shared" si="5"/>
        <v>2</v>
      </c>
      <c r="MZ1" s="56">
        <f t="shared" si="5"/>
        <v>2</v>
      </c>
      <c r="NA1" s="56">
        <f t="shared" si="5"/>
        <v>2</v>
      </c>
      <c r="NB1" s="56">
        <f t="shared" si="5"/>
        <v>2</v>
      </c>
      <c r="NC1" s="56">
        <f t="shared" si="5"/>
        <v>2</v>
      </c>
      <c r="ND1" s="56">
        <f t="shared" si="5"/>
        <v>2</v>
      </c>
      <c r="NE1" s="56">
        <f t="shared" si="5"/>
        <v>2</v>
      </c>
      <c r="NF1" s="56">
        <f t="shared" si="5"/>
        <v>2</v>
      </c>
      <c r="NG1" s="56">
        <f t="shared" si="5"/>
        <v>2</v>
      </c>
    </row>
    <row r="2" spans="1:374">
      <c r="B2" s="210" t="s">
        <v>389</v>
      </c>
      <c r="C2" s="159" t="s">
        <v>310</v>
      </c>
      <c r="D2" s="160">
        <v>60592</v>
      </c>
      <c r="E2" s="397">
        <v>69975</v>
      </c>
      <c r="G2" s="149" t="str">
        <f>INDEX('Conf Aurora Fuel Output'!$C$22:$C$386, G4)</f>
        <v>2023_01_01</v>
      </c>
      <c r="H2" s="149" t="str">
        <f>INDEX('Conf Aurora Fuel Output'!$C$22:$C$386, H4)</f>
        <v>2023_01_02</v>
      </c>
      <c r="I2" s="149" t="str">
        <f>INDEX('Conf Aurora Fuel Output'!$C$22:$C$386, I4)</f>
        <v>2023_01_03</v>
      </c>
      <c r="J2" s="149" t="str">
        <f>INDEX('Conf Aurora Fuel Output'!$C$22:$C$386, J4)</f>
        <v>2023_01_04</v>
      </c>
      <c r="K2" s="149" t="str">
        <f>INDEX('Conf Aurora Fuel Output'!$C$22:$C$386, K4)</f>
        <v>2023_01_05</v>
      </c>
      <c r="L2" s="149" t="str">
        <f>INDEX('Conf Aurora Fuel Output'!$C$22:$C$386, L4)</f>
        <v>2023_01_06</v>
      </c>
      <c r="M2" s="149" t="str">
        <f>INDEX('Conf Aurora Fuel Output'!$C$22:$C$386, M4)</f>
        <v>2023_01_07</v>
      </c>
      <c r="N2" s="149" t="str">
        <f>INDEX('Conf Aurora Fuel Output'!$C$22:$C$386, N4)</f>
        <v>2023_01_08</v>
      </c>
      <c r="O2" s="149" t="str">
        <f>INDEX('Conf Aurora Fuel Output'!$C$22:$C$386, O4)</f>
        <v>2023_01_09</v>
      </c>
      <c r="P2" s="149" t="str">
        <f>INDEX('Conf Aurora Fuel Output'!$C$22:$C$386, P4)</f>
        <v>2023_01_10</v>
      </c>
      <c r="Q2" s="149" t="str">
        <f>INDEX('Conf Aurora Fuel Output'!$C$22:$C$386, Q4)</f>
        <v>2023_01_11</v>
      </c>
      <c r="R2" s="149" t="str">
        <f>INDEX('Conf Aurora Fuel Output'!$C$22:$C$386, R4)</f>
        <v>2023_01_12</v>
      </c>
      <c r="S2" s="149" t="str">
        <f>INDEX('Conf Aurora Fuel Output'!$C$22:$C$386, S4)</f>
        <v>2023_01_13</v>
      </c>
      <c r="T2" s="149" t="str">
        <f>INDEX('Conf Aurora Fuel Output'!$C$22:$C$386, T4)</f>
        <v>2023_01_14</v>
      </c>
      <c r="U2" s="149" t="str">
        <f>INDEX('Conf Aurora Fuel Output'!$C$22:$C$386, U4)</f>
        <v>2023_01_15</v>
      </c>
      <c r="V2" s="149" t="str">
        <f>INDEX('Conf Aurora Fuel Output'!$C$22:$C$386, V4)</f>
        <v>2023_01_16</v>
      </c>
      <c r="W2" s="149" t="str">
        <f>INDEX('Conf Aurora Fuel Output'!$C$22:$C$386, W4)</f>
        <v>2023_01_17</v>
      </c>
      <c r="X2" s="149" t="str">
        <f>INDEX('Conf Aurora Fuel Output'!$C$22:$C$386, X4)</f>
        <v>2023_01_18</v>
      </c>
      <c r="Y2" s="149" t="str">
        <f>INDEX('Conf Aurora Fuel Output'!$C$22:$C$386, Y4)</f>
        <v>2023_01_19</v>
      </c>
      <c r="Z2" s="149" t="str">
        <f>INDEX('Conf Aurora Fuel Output'!$C$22:$C$386, Z4)</f>
        <v>2023_01_20</v>
      </c>
      <c r="AA2" s="149" t="str">
        <f>INDEX('Conf Aurora Fuel Output'!$C$22:$C$386, AA4)</f>
        <v>2023_01_21</v>
      </c>
      <c r="AB2" s="149" t="str">
        <f>INDEX('Conf Aurora Fuel Output'!$C$22:$C$386, AB4)</f>
        <v>2023_01_22</v>
      </c>
      <c r="AC2" s="149" t="str">
        <f>INDEX('Conf Aurora Fuel Output'!$C$22:$C$386, AC4)</f>
        <v>2023_01_23</v>
      </c>
      <c r="AD2" s="149" t="str">
        <f>INDEX('Conf Aurora Fuel Output'!$C$22:$C$386, AD4)</f>
        <v>2023_01_24</v>
      </c>
      <c r="AE2" s="149" t="str">
        <f>INDEX('Conf Aurora Fuel Output'!$C$22:$C$386, AE4)</f>
        <v>2023_01_25</v>
      </c>
      <c r="AF2" s="149" t="str">
        <f>INDEX('Conf Aurora Fuel Output'!$C$22:$C$386, AF4)</f>
        <v>2023_01_26</v>
      </c>
      <c r="AG2" s="149" t="str">
        <f>INDEX('Conf Aurora Fuel Output'!$C$22:$C$386, AG4)</f>
        <v>2023_01_27</v>
      </c>
      <c r="AH2" s="149" t="str">
        <f>INDEX('Conf Aurora Fuel Output'!$C$22:$C$386, AH4)</f>
        <v>2023_01_28</v>
      </c>
      <c r="AI2" s="149" t="str">
        <f>INDEX('Conf Aurora Fuel Output'!$C$22:$C$386, AI4)</f>
        <v>2023_01_29</v>
      </c>
      <c r="AJ2" s="149" t="str">
        <f>INDEX('Conf Aurora Fuel Output'!$C$22:$C$386, AJ4)</f>
        <v>2023_01_30</v>
      </c>
      <c r="AK2" s="149" t="str">
        <f>INDEX('Conf Aurora Fuel Output'!$C$22:$C$386, AK4)</f>
        <v>2023_01_31</v>
      </c>
      <c r="AL2" s="149" t="str">
        <f>INDEX('Conf Aurora Fuel Output'!$C$22:$C$386, AL4)</f>
        <v>2023_02_01</v>
      </c>
      <c r="AM2" s="149" t="str">
        <f>INDEX('Conf Aurora Fuel Output'!$C$22:$C$386, AM4)</f>
        <v>2023_02_02</v>
      </c>
      <c r="AN2" s="149" t="str">
        <f>INDEX('Conf Aurora Fuel Output'!$C$22:$C$386, AN4)</f>
        <v>2023_02_03</v>
      </c>
      <c r="AO2" s="149" t="str">
        <f>INDEX('Conf Aurora Fuel Output'!$C$22:$C$386, AO4)</f>
        <v>2023_02_04</v>
      </c>
      <c r="AP2" s="149" t="str">
        <f>INDEX('Conf Aurora Fuel Output'!$C$22:$C$386, AP4)</f>
        <v>2023_02_05</v>
      </c>
      <c r="AQ2" s="149" t="str">
        <f>INDEX('Conf Aurora Fuel Output'!$C$22:$C$386, AQ4)</f>
        <v>2023_02_06</v>
      </c>
      <c r="AR2" s="149" t="str">
        <f>INDEX('Conf Aurora Fuel Output'!$C$22:$C$386, AR4)</f>
        <v>2023_02_07</v>
      </c>
      <c r="AS2" s="149" t="str">
        <f>INDEX('Conf Aurora Fuel Output'!$C$22:$C$386, AS4)</f>
        <v>2023_02_08</v>
      </c>
      <c r="AT2" s="149" t="str">
        <f>INDEX('Conf Aurora Fuel Output'!$C$22:$C$386, AT4)</f>
        <v>2023_02_09</v>
      </c>
      <c r="AU2" s="149" t="str">
        <f>INDEX('Conf Aurora Fuel Output'!$C$22:$C$386, AU4)</f>
        <v>2023_02_10</v>
      </c>
      <c r="AV2" s="149" t="str">
        <f>INDEX('Conf Aurora Fuel Output'!$C$22:$C$386, AV4)</f>
        <v>2023_02_11</v>
      </c>
      <c r="AW2" s="149" t="str">
        <f>INDEX('Conf Aurora Fuel Output'!$C$22:$C$386, AW4)</f>
        <v>2023_02_12</v>
      </c>
      <c r="AX2" s="149" t="str">
        <f>INDEX('Conf Aurora Fuel Output'!$C$22:$C$386, AX4)</f>
        <v>2023_02_13</v>
      </c>
      <c r="AY2" s="149" t="str">
        <f>INDEX('Conf Aurora Fuel Output'!$C$22:$C$386, AY4)</f>
        <v>2023_02_14</v>
      </c>
      <c r="AZ2" s="149" t="str">
        <f>INDEX('Conf Aurora Fuel Output'!$C$22:$C$386, AZ4)</f>
        <v>2023_02_15</v>
      </c>
      <c r="BA2" s="149" t="str">
        <f>INDEX('Conf Aurora Fuel Output'!$C$22:$C$386, BA4)</f>
        <v>2023_02_16</v>
      </c>
      <c r="BB2" s="149" t="str">
        <f>INDEX('Conf Aurora Fuel Output'!$C$22:$C$386, BB4)</f>
        <v>2023_02_17</v>
      </c>
      <c r="BC2" s="149" t="str">
        <f>INDEX('Conf Aurora Fuel Output'!$C$22:$C$386, BC4)</f>
        <v>2023_02_18</v>
      </c>
      <c r="BD2" s="149" t="str">
        <f>INDEX('Conf Aurora Fuel Output'!$C$22:$C$386, BD4)</f>
        <v>2023_02_19</v>
      </c>
      <c r="BE2" s="149" t="str">
        <f>INDEX('Conf Aurora Fuel Output'!$C$22:$C$386, BE4)</f>
        <v>2023_02_20</v>
      </c>
      <c r="BF2" s="149" t="str">
        <f>INDEX('Conf Aurora Fuel Output'!$C$22:$C$386, BF4)</f>
        <v>2023_02_21</v>
      </c>
      <c r="BG2" s="149" t="str">
        <f>INDEX('Conf Aurora Fuel Output'!$C$22:$C$386, BG4)</f>
        <v>2023_02_22</v>
      </c>
      <c r="BH2" s="149" t="str">
        <f>INDEX('Conf Aurora Fuel Output'!$C$22:$C$386, BH4)</f>
        <v>2023_02_23</v>
      </c>
      <c r="BI2" s="149" t="str">
        <f>INDEX('Conf Aurora Fuel Output'!$C$22:$C$386, BI4)</f>
        <v>2023_02_24</v>
      </c>
      <c r="BJ2" s="149" t="str">
        <f>INDEX('Conf Aurora Fuel Output'!$C$22:$C$386, BJ4)</f>
        <v>2023_02_25</v>
      </c>
      <c r="BK2" s="149" t="str">
        <f>INDEX('Conf Aurora Fuel Output'!$C$22:$C$386, BK4)</f>
        <v>2023_02_26</v>
      </c>
      <c r="BL2" s="149" t="str">
        <f>INDEX('Conf Aurora Fuel Output'!$C$22:$C$386, BL4)</f>
        <v>2023_02_27</v>
      </c>
      <c r="BM2" s="149" t="str">
        <f>INDEX('Conf Aurora Fuel Output'!$C$22:$C$386, BM4)</f>
        <v>2023_02_28</v>
      </c>
      <c r="BN2" s="149" t="str">
        <f>INDEX('Conf Aurora Fuel Output'!$C$22:$C$386, BN4)</f>
        <v>2023_03_01</v>
      </c>
      <c r="BO2" s="149" t="str">
        <f>INDEX('Conf Aurora Fuel Output'!$C$22:$C$386, BO4)</f>
        <v>2023_03_02</v>
      </c>
      <c r="BP2" s="149" t="str">
        <f>INDEX('Conf Aurora Fuel Output'!$C$22:$C$386, BP4)</f>
        <v>2023_03_03</v>
      </c>
      <c r="BQ2" s="149" t="str">
        <f>INDEX('Conf Aurora Fuel Output'!$C$22:$C$386, BQ4)</f>
        <v>2023_03_04</v>
      </c>
      <c r="BR2" s="149" t="str">
        <f>INDEX('Conf Aurora Fuel Output'!$C$22:$C$386, BR4)</f>
        <v>2023_03_05</v>
      </c>
      <c r="BS2" s="149" t="str">
        <f>INDEX('Conf Aurora Fuel Output'!$C$22:$C$386, BS4)</f>
        <v>2023_03_06</v>
      </c>
      <c r="BT2" s="149" t="str">
        <f>INDEX('Conf Aurora Fuel Output'!$C$22:$C$386, BT4)</f>
        <v>2023_03_07</v>
      </c>
      <c r="BU2" s="149" t="str">
        <f>INDEX('Conf Aurora Fuel Output'!$C$22:$C$386, BU4)</f>
        <v>2023_03_08</v>
      </c>
      <c r="BV2" s="149" t="str">
        <f>INDEX('Conf Aurora Fuel Output'!$C$22:$C$386, BV4)</f>
        <v>2023_03_09</v>
      </c>
      <c r="BW2" s="149" t="str">
        <f>INDEX('Conf Aurora Fuel Output'!$C$22:$C$386, BW4)</f>
        <v>2023_03_10</v>
      </c>
      <c r="BX2" s="149" t="str">
        <f>INDEX('Conf Aurora Fuel Output'!$C$22:$C$386, BX4)</f>
        <v>2023_03_11</v>
      </c>
      <c r="BY2" s="149" t="str">
        <f>INDEX('Conf Aurora Fuel Output'!$C$22:$C$386, BY4)</f>
        <v>2023_03_12</v>
      </c>
      <c r="BZ2" s="149" t="str">
        <f>INDEX('Conf Aurora Fuel Output'!$C$22:$C$386, BZ4)</f>
        <v>2023_03_13</v>
      </c>
      <c r="CA2" s="149" t="str">
        <f>INDEX('Conf Aurora Fuel Output'!$C$22:$C$386, CA4)</f>
        <v>2023_03_14</v>
      </c>
      <c r="CB2" s="149" t="str">
        <f>INDEX('Conf Aurora Fuel Output'!$C$22:$C$386, CB4)</f>
        <v>2023_03_15</v>
      </c>
      <c r="CC2" s="149" t="str">
        <f>INDEX('Conf Aurora Fuel Output'!$C$22:$C$386, CC4)</f>
        <v>2023_03_16</v>
      </c>
      <c r="CD2" s="149" t="str">
        <f>INDEX('Conf Aurora Fuel Output'!$C$22:$C$386, CD4)</f>
        <v>2023_03_17</v>
      </c>
      <c r="CE2" s="149" t="str">
        <f>INDEX('Conf Aurora Fuel Output'!$C$22:$C$386, CE4)</f>
        <v>2023_03_18</v>
      </c>
      <c r="CF2" s="149" t="str">
        <f>INDEX('Conf Aurora Fuel Output'!$C$22:$C$386, CF4)</f>
        <v>2023_03_19</v>
      </c>
      <c r="CG2" s="149" t="str">
        <f>INDEX('Conf Aurora Fuel Output'!$C$22:$C$386, CG4)</f>
        <v>2023_03_20</v>
      </c>
      <c r="CH2" s="149" t="str">
        <f>INDEX('Conf Aurora Fuel Output'!$C$22:$C$386, CH4)</f>
        <v>2023_03_21</v>
      </c>
      <c r="CI2" s="149" t="str">
        <f>INDEX('Conf Aurora Fuel Output'!$C$22:$C$386, CI4)</f>
        <v>2023_03_22</v>
      </c>
      <c r="CJ2" s="149" t="str">
        <f>INDEX('Conf Aurora Fuel Output'!$C$22:$C$386, CJ4)</f>
        <v>2023_03_23</v>
      </c>
      <c r="CK2" s="149" t="str">
        <f>INDEX('Conf Aurora Fuel Output'!$C$22:$C$386, CK4)</f>
        <v>2023_03_24</v>
      </c>
      <c r="CL2" s="149" t="str">
        <f>INDEX('Conf Aurora Fuel Output'!$C$22:$C$386, CL4)</f>
        <v>2023_03_25</v>
      </c>
      <c r="CM2" s="149" t="str">
        <f>INDEX('Conf Aurora Fuel Output'!$C$22:$C$386, CM4)</f>
        <v>2023_03_26</v>
      </c>
      <c r="CN2" s="149" t="str">
        <f>INDEX('Conf Aurora Fuel Output'!$C$22:$C$386, CN4)</f>
        <v>2023_03_27</v>
      </c>
      <c r="CO2" s="149" t="str">
        <f>INDEX('Conf Aurora Fuel Output'!$C$22:$C$386, CO4)</f>
        <v>2023_03_28</v>
      </c>
      <c r="CP2" s="149" t="str">
        <f>INDEX('Conf Aurora Fuel Output'!$C$22:$C$386, CP4)</f>
        <v>2023_03_29</v>
      </c>
      <c r="CQ2" s="149" t="str">
        <f>INDEX('Conf Aurora Fuel Output'!$C$22:$C$386, CQ4)</f>
        <v>2023_03_30</v>
      </c>
      <c r="CR2" s="149" t="str">
        <f>INDEX('Conf Aurora Fuel Output'!$C$22:$C$386, CR4)</f>
        <v>2023_03_31</v>
      </c>
      <c r="CS2" s="149" t="str">
        <f>INDEX('Conf Aurora Fuel Output'!$C$22:$C$386, CS4)</f>
        <v>2023_04_01</v>
      </c>
      <c r="CT2" s="149" t="str">
        <f>INDEX('Conf Aurora Fuel Output'!$C$22:$C$386, CT4)</f>
        <v>2023_04_02</v>
      </c>
      <c r="CU2" s="149" t="str">
        <f>INDEX('Conf Aurora Fuel Output'!$C$22:$C$386, CU4)</f>
        <v>2023_04_03</v>
      </c>
      <c r="CV2" s="149" t="str">
        <f>INDEX('Conf Aurora Fuel Output'!$C$22:$C$386, CV4)</f>
        <v>2023_04_04</v>
      </c>
      <c r="CW2" s="149" t="str">
        <f>INDEX('Conf Aurora Fuel Output'!$C$22:$C$386, CW4)</f>
        <v>2023_04_05</v>
      </c>
      <c r="CX2" s="149" t="str">
        <f>INDEX('Conf Aurora Fuel Output'!$C$22:$C$386, CX4)</f>
        <v>2023_04_06</v>
      </c>
      <c r="CY2" s="149" t="str">
        <f>INDEX('Conf Aurora Fuel Output'!$C$22:$C$386, CY4)</f>
        <v>2023_04_07</v>
      </c>
      <c r="CZ2" s="149" t="str">
        <f>INDEX('Conf Aurora Fuel Output'!$C$22:$C$386, CZ4)</f>
        <v>2023_04_08</v>
      </c>
      <c r="DA2" s="149" t="str">
        <f>INDEX('Conf Aurora Fuel Output'!$C$22:$C$386, DA4)</f>
        <v>2023_04_09</v>
      </c>
      <c r="DB2" s="149" t="str">
        <f>INDEX('Conf Aurora Fuel Output'!$C$22:$C$386, DB4)</f>
        <v>2023_04_10</v>
      </c>
      <c r="DC2" s="149" t="str">
        <f>INDEX('Conf Aurora Fuel Output'!$C$22:$C$386, DC4)</f>
        <v>2023_04_11</v>
      </c>
      <c r="DD2" s="149" t="str">
        <f>INDEX('Conf Aurora Fuel Output'!$C$22:$C$386, DD4)</f>
        <v>2023_04_12</v>
      </c>
      <c r="DE2" s="149" t="str">
        <f>INDEX('Conf Aurora Fuel Output'!$C$22:$C$386, DE4)</f>
        <v>2023_04_13</v>
      </c>
      <c r="DF2" s="149" t="str">
        <f>INDEX('Conf Aurora Fuel Output'!$C$22:$C$386, DF4)</f>
        <v>2023_04_14</v>
      </c>
      <c r="DG2" s="149" t="str">
        <f>INDEX('Conf Aurora Fuel Output'!$C$22:$C$386, DG4)</f>
        <v>2023_04_15</v>
      </c>
      <c r="DH2" s="149" t="str">
        <f>INDEX('Conf Aurora Fuel Output'!$C$22:$C$386, DH4)</f>
        <v>2023_04_16</v>
      </c>
      <c r="DI2" s="149" t="str">
        <f>INDEX('Conf Aurora Fuel Output'!$C$22:$C$386, DI4)</f>
        <v>2023_04_17</v>
      </c>
      <c r="DJ2" s="149" t="str">
        <f>INDEX('Conf Aurora Fuel Output'!$C$22:$C$386, DJ4)</f>
        <v>2023_04_18</v>
      </c>
      <c r="DK2" s="149" t="str">
        <f>INDEX('Conf Aurora Fuel Output'!$C$22:$C$386, DK4)</f>
        <v>2023_04_19</v>
      </c>
      <c r="DL2" s="149" t="str">
        <f>INDEX('Conf Aurora Fuel Output'!$C$22:$C$386, DL4)</f>
        <v>2023_04_20</v>
      </c>
      <c r="DM2" s="149" t="str">
        <f>INDEX('Conf Aurora Fuel Output'!$C$22:$C$386, DM4)</f>
        <v>2023_04_21</v>
      </c>
      <c r="DN2" s="149" t="str">
        <f>INDEX('Conf Aurora Fuel Output'!$C$22:$C$386, DN4)</f>
        <v>2023_04_22</v>
      </c>
      <c r="DO2" s="149" t="str">
        <f>INDEX('Conf Aurora Fuel Output'!$C$22:$C$386, DO4)</f>
        <v>2023_04_23</v>
      </c>
      <c r="DP2" s="149" t="str">
        <f>INDEX('Conf Aurora Fuel Output'!$C$22:$C$386, DP4)</f>
        <v>2023_04_24</v>
      </c>
      <c r="DQ2" s="149" t="str">
        <f>INDEX('Conf Aurora Fuel Output'!$C$22:$C$386, DQ4)</f>
        <v>2023_04_25</v>
      </c>
      <c r="DR2" s="149" t="str">
        <f>INDEX('Conf Aurora Fuel Output'!$C$22:$C$386, DR4)</f>
        <v>2023_04_26</v>
      </c>
      <c r="DS2" s="149" t="str">
        <f>INDEX('Conf Aurora Fuel Output'!$C$22:$C$386, DS4)</f>
        <v>2023_04_27</v>
      </c>
      <c r="DT2" s="149" t="str">
        <f>INDEX('Conf Aurora Fuel Output'!$C$22:$C$386, DT4)</f>
        <v>2023_04_28</v>
      </c>
      <c r="DU2" s="149" t="str">
        <f>INDEX('Conf Aurora Fuel Output'!$C$22:$C$386, DU4)</f>
        <v>2023_04_29</v>
      </c>
      <c r="DV2" s="149" t="str">
        <f>INDEX('Conf Aurora Fuel Output'!$C$22:$C$386, DV4)</f>
        <v>2023_04_30</v>
      </c>
      <c r="DW2" s="149" t="str">
        <f>INDEX('Conf Aurora Fuel Output'!$C$22:$C$386, DW4)</f>
        <v>2023_05_01</v>
      </c>
      <c r="DX2" s="149" t="str">
        <f>INDEX('Conf Aurora Fuel Output'!$C$22:$C$386, DX4)</f>
        <v>2023_05_02</v>
      </c>
      <c r="DY2" s="149" t="str">
        <f>INDEX('Conf Aurora Fuel Output'!$C$22:$C$386, DY4)</f>
        <v>2023_05_03</v>
      </c>
      <c r="DZ2" s="149" t="str">
        <f>INDEX('Conf Aurora Fuel Output'!$C$22:$C$386, DZ4)</f>
        <v>2023_05_04</v>
      </c>
      <c r="EA2" s="149" t="str">
        <f>INDEX('Conf Aurora Fuel Output'!$C$22:$C$386, EA4)</f>
        <v>2023_05_05</v>
      </c>
      <c r="EB2" s="149" t="str">
        <f>INDEX('Conf Aurora Fuel Output'!$C$22:$C$386, EB4)</f>
        <v>2023_05_06</v>
      </c>
      <c r="EC2" s="149" t="str">
        <f>INDEX('Conf Aurora Fuel Output'!$C$22:$C$386, EC4)</f>
        <v>2023_05_07</v>
      </c>
      <c r="ED2" s="149" t="str">
        <f>INDEX('Conf Aurora Fuel Output'!$C$22:$C$386, ED4)</f>
        <v>2023_05_08</v>
      </c>
      <c r="EE2" s="149" t="str">
        <f>INDEX('Conf Aurora Fuel Output'!$C$22:$C$386, EE4)</f>
        <v>2023_05_09</v>
      </c>
      <c r="EF2" s="149" t="str">
        <f>INDEX('Conf Aurora Fuel Output'!$C$22:$C$386, EF4)</f>
        <v>2023_05_10</v>
      </c>
      <c r="EG2" s="149" t="str">
        <f>INDEX('Conf Aurora Fuel Output'!$C$22:$C$386, EG4)</f>
        <v>2023_05_11</v>
      </c>
      <c r="EH2" s="149" t="str">
        <f>INDEX('Conf Aurora Fuel Output'!$C$22:$C$386, EH4)</f>
        <v>2023_05_12</v>
      </c>
      <c r="EI2" s="149" t="str">
        <f>INDEX('Conf Aurora Fuel Output'!$C$22:$C$386, EI4)</f>
        <v>2023_05_13</v>
      </c>
      <c r="EJ2" s="149" t="str">
        <f>INDEX('Conf Aurora Fuel Output'!$C$22:$C$386, EJ4)</f>
        <v>2023_05_14</v>
      </c>
      <c r="EK2" s="149" t="str">
        <f>INDEX('Conf Aurora Fuel Output'!$C$22:$C$386, EK4)</f>
        <v>2023_05_15</v>
      </c>
      <c r="EL2" s="149" t="str">
        <f>INDEX('Conf Aurora Fuel Output'!$C$22:$C$386, EL4)</f>
        <v>2023_05_16</v>
      </c>
      <c r="EM2" s="149" t="str">
        <f>INDEX('Conf Aurora Fuel Output'!$C$22:$C$386, EM4)</f>
        <v>2023_05_17</v>
      </c>
      <c r="EN2" s="149" t="str">
        <f>INDEX('Conf Aurora Fuel Output'!$C$22:$C$386, EN4)</f>
        <v>2023_05_18</v>
      </c>
      <c r="EO2" s="149" t="str">
        <f>INDEX('Conf Aurora Fuel Output'!$C$22:$C$386, EO4)</f>
        <v>2023_05_19</v>
      </c>
      <c r="EP2" s="149" t="str">
        <f>INDEX('Conf Aurora Fuel Output'!$C$22:$C$386, EP4)</f>
        <v>2023_05_20</v>
      </c>
      <c r="EQ2" s="149" t="str">
        <f>INDEX('Conf Aurora Fuel Output'!$C$22:$C$386, EQ4)</f>
        <v>2023_05_21</v>
      </c>
      <c r="ER2" s="149" t="str">
        <f>INDEX('Conf Aurora Fuel Output'!$C$22:$C$386, ER4)</f>
        <v>2023_05_22</v>
      </c>
      <c r="ES2" s="149" t="str">
        <f>INDEX('Conf Aurora Fuel Output'!$C$22:$C$386, ES4)</f>
        <v>2023_05_23</v>
      </c>
      <c r="ET2" s="149" t="str">
        <f>INDEX('Conf Aurora Fuel Output'!$C$22:$C$386, ET4)</f>
        <v>2023_05_24</v>
      </c>
      <c r="EU2" s="149" t="str">
        <f>INDEX('Conf Aurora Fuel Output'!$C$22:$C$386, EU4)</f>
        <v>2023_05_25</v>
      </c>
      <c r="EV2" s="149" t="str">
        <f>INDEX('Conf Aurora Fuel Output'!$C$22:$C$386, EV4)</f>
        <v>2023_05_26</v>
      </c>
      <c r="EW2" s="149" t="str">
        <f>INDEX('Conf Aurora Fuel Output'!$C$22:$C$386, EW4)</f>
        <v>2023_05_27</v>
      </c>
      <c r="EX2" s="149" t="str">
        <f>INDEX('Conf Aurora Fuel Output'!$C$22:$C$386, EX4)</f>
        <v>2023_05_28</v>
      </c>
      <c r="EY2" s="149" t="str">
        <f>INDEX('Conf Aurora Fuel Output'!$C$22:$C$386, EY4)</f>
        <v>2023_05_29</v>
      </c>
      <c r="EZ2" s="149" t="str">
        <f>INDEX('Conf Aurora Fuel Output'!$C$22:$C$386, EZ4)</f>
        <v>2023_05_30</v>
      </c>
      <c r="FA2" s="149" t="str">
        <f>INDEX('Conf Aurora Fuel Output'!$C$22:$C$386, FA4)</f>
        <v>2023_05_31</v>
      </c>
      <c r="FB2" s="149" t="str">
        <f>INDEX('Conf Aurora Fuel Output'!$C$22:$C$386, FB4)</f>
        <v>2023_06_01</v>
      </c>
      <c r="FC2" s="149" t="str">
        <f>INDEX('Conf Aurora Fuel Output'!$C$22:$C$386, FC4)</f>
        <v>2023_06_02</v>
      </c>
      <c r="FD2" s="149" t="str">
        <f>INDEX('Conf Aurora Fuel Output'!$C$22:$C$386, FD4)</f>
        <v>2023_06_03</v>
      </c>
      <c r="FE2" s="149" t="str">
        <f>INDEX('Conf Aurora Fuel Output'!$C$22:$C$386, FE4)</f>
        <v>2023_06_04</v>
      </c>
      <c r="FF2" s="149" t="str">
        <f>INDEX('Conf Aurora Fuel Output'!$C$22:$C$386, FF4)</f>
        <v>2023_06_05</v>
      </c>
      <c r="FG2" s="149" t="str">
        <f>INDEX('Conf Aurora Fuel Output'!$C$22:$C$386, FG4)</f>
        <v>2023_06_06</v>
      </c>
      <c r="FH2" s="149" t="str">
        <f>INDEX('Conf Aurora Fuel Output'!$C$22:$C$386, FH4)</f>
        <v>2023_06_07</v>
      </c>
      <c r="FI2" s="149" t="str">
        <f>INDEX('Conf Aurora Fuel Output'!$C$22:$C$386, FI4)</f>
        <v>2023_06_08</v>
      </c>
      <c r="FJ2" s="149" t="str">
        <f>INDEX('Conf Aurora Fuel Output'!$C$22:$C$386, FJ4)</f>
        <v>2023_06_09</v>
      </c>
      <c r="FK2" s="149" t="str">
        <f>INDEX('Conf Aurora Fuel Output'!$C$22:$C$386, FK4)</f>
        <v>2023_06_10</v>
      </c>
      <c r="FL2" s="149" t="str">
        <f>INDEX('Conf Aurora Fuel Output'!$C$22:$C$386, FL4)</f>
        <v>2023_06_11</v>
      </c>
      <c r="FM2" s="149" t="str">
        <f>INDEX('Conf Aurora Fuel Output'!$C$22:$C$386, FM4)</f>
        <v>2023_06_12</v>
      </c>
      <c r="FN2" s="149" t="str">
        <f>INDEX('Conf Aurora Fuel Output'!$C$22:$C$386, FN4)</f>
        <v>2023_06_13</v>
      </c>
      <c r="FO2" s="149" t="str">
        <f>INDEX('Conf Aurora Fuel Output'!$C$22:$C$386, FO4)</f>
        <v>2023_06_14</v>
      </c>
      <c r="FP2" s="149" t="str">
        <f>INDEX('Conf Aurora Fuel Output'!$C$22:$C$386, FP4)</f>
        <v>2023_06_15</v>
      </c>
      <c r="FQ2" s="149" t="str">
        <f>INDEX('Conf Aurora Fuel Output'!$C$22:$C$386, FQ4)</f>
        <v>2023_06_16</v>
      </c>
      <c r="FR2" s="149" t="str">
        <f>INDEX('Conf Aurora Fuel Output'!$C$22:$C$386, FR4)</f>
        <v>2023_06_17</v>
      </c>
      <c r="FS2" s="149" t="str">
        <f>INDEX('Conf Aurora Fuel Output'!$C$22:$C$386, FS4)</f>
        <v>2023_06_18</v>
      </c>
      <c r="FT2" s="149" t="str">
        <f>INDEX('Conf Aurora Fuel Output'!$C$22:$C$386, FT4)</f>
        <v>2023_06_19</v>
      </c>
      <c r="FU2" s="149" t="str">
        <f>INDEX('Conf Aurora Fuel Output'!$C$22:$C$386, FU4)</f>
        <v>2023_06_20</v>
      </c>
      <c r="FV2" s="149" t="str">
        <f>INDEX('Conf Aurora Fuel Output'!$C$22:$C$386, FV4)</f>
        <v>2023_06_21</v>
      </c>
      <c r="FW2" s="149" t="str">
        <f>INDEX('Conf Aurora Fuel Output'!$C$22:$C$386, FW4)</f>
        <v>2023_06_22</v>
      </c>
      <c r="FX2" s="149" t="str">
        <f>INDEX('Conf Aurora Fuel Output'!$C$22:$C$386, FX4)</f>
        <v>2023_06_23</v>
      </c>
      <c r="FY2" s="149" t="str">
        <f>INDEX('Conf Aurora Fuel Output'!$C$22:$C$386, FY4)</f>
        <v>2023_06_24</v>
      </c>
      <c r="FZ2" s="149" t="str">
        <f>INDEX('Conf Aurora Fuel Output'!$C$22:$C$386, FZ4)</f>
        <v>2023_06_25</v>
      </c>
      <c r="GA2" s="149" t="str">
        <f>INDEX('Conf Aurora Fuel Output'!$C$22:$C$386, GA4)</f>
        <v>2023_06_26</v>
      </c>
      <c r="GB2" s="149" t="str">
        <f>INDEX('Conf Aurora Fuel Output'!$C$22:$C$386, GB4)</f>
        <v>2023_06_27</v>
      </c>
      <c r="GC2" s="149" t="str">
        <f>INDEX('Conf Aurora Fuel Output'!$C$22:$C$386, GC4)</f>
        <v>2023_06_28</v>
      </c>
      <c r="GD2" s="149" t="str">
        <f>INDEX('Conf Aurora Fuel Output'!$C$22:$C$386, GD4)</f>
        <v>2023_06_29</v>
      </c>
      <c r="GE2" s="149" t="str">
        <f>INDEX('Conf Aurora Fuel Output'!$C$22:$C$386, GE4)</f>
        <v>2023_06_30</v>
      </c>
      <c r="GF2" s="149" t="str">
        <f>INDEX('Conf Aurora Fuel Output'!$C$22:$C$386, GF4)</f>
        <v>2023_07_01</v>
      </c>
      <c r="GG2" s="149" t="str">
        <f>INDEX('Conf Aurora Fuel Output'!$C$22:$C$386, GG4)</f>
        <v>2023_07_02</v>
      </c>
      <c r="GH2" s="149" t="str">
        <f>INDEX('Conf Aurora Fuel Output'!$C$22:$C$386, GH4)</f>
        <v>2023_07_03</v>
      </c>
      <c r="GI2" s="149" t="str">
        <f>INDEX('Conf Aurora Fuel Output'!$C$22:$C$386, GI4)</f>
        <v>2023_07_04</v>
      </c>
      <c r="GJ2" s="149" t="str">
        <f>INDEX('Conf Aurora Fuel Output'!$C$22:$C$386, GJ4)</f>
        <v>2023_07_05</v>
      </c>
      <c r="GK2" s="149" t="str">
        <f>INDEX('Conf Aurora Fuel Output'!$C$22:$C$386, GK4)</f>
        <v>2023_07_06</v>
      </c>
      <c r="GL2" s="149" t="str">
        <f>INDEX('Conf Aurora Fuel Output'!$C$22:$C$386, GL4)</f>
        <v>2023_07_07</v>
      </c>
      <c r="GM2" s="149" t="str">
        <f>INDEX('Conf Aurora Fuel Output'!$C$22:$C$386, GM4)</f>
        <v>2023_07_08</v>
      </c>
      <c r="GN2" s="149" t="str">
        <f>INDEX('Conf Aurora Fuel Output'!$C$22:$C$386, GN4)</f>
        <v>2023_07_09</v>
      </c>
      <c r="GO2" s="149" t="str">
        <f>INDEX('Conf Aurora Fuel Output'!$C$22:$C$386, GO4)</f>
        <v>2023_07_10</v>
      </c>
      <c r="GP2" s="149" t="str">
        <f>INDEX('Conf Aurora Fuel Output'!$C$22:$C$386, GP4)</f>
        <v>2023_07_11</v>
      </c>
      <c r="GQ2" s="149" t="str">
        <f>INDEX('Conf Aurora Fuel Output'!$C$22:$C$386, GQ4)</f>
        <v>2023_07_12</v>
      </c>
      <c r="GR2" s="149" t="str">
        <f>INDEX('Conf Aurora Fuel Output'!$C$22:$C$386, GR4)</f>
        <v>2023_07_13</v>
      </c>
      <c r="GS2" s="149" t="str">
        <f>INDEX('Conf Aurora Fuel Output'!$C$22:$C$386, GS4)</f>
        <v>2023_07_14</v>
      </c>
      <c r="GT2" s="149" t="str">
        <f>INDEX('Conf Aurora Fuel Output'!$C$22:$C$386, GT4)</f>
        <v>2023_07_15</v>
      </c>
      <c r="GU2" s="149" t="str">
        <f>INDEX('Conf Aurora Fuel Output'!$C$22:$C$386, GU4)</f>
        <v>2023_07_16</v>
      </c>
      <c r="GV2" s="149" t="str">
        <f>INDEX('Conf Aurora Fuel Output'!$C$22:$C$386, GV4)</f>
        <v>2023_07_17</v>
      </c>
      <c r="GW2" s="149" t="str">
        <f>INDEX('Conf Aurora Fuel Output'!$C$22:$C$386, GW4)</f>
        <v>2023_07_18</v>
      </c>
      <c r="GX2" s="149" t="str">
        <f>INDEX('Conf Aurora Fuel Output'!$C$22:$C$386, GX4)</f>
        <v>2023_07_19</v>
      </c>
      <c r="GY2" s="149" t="str">
        <f>INDEX('Conf Aurora Fuel Output'!$C$22:$C$386, GY4)</f>
        <v>2023_07_20</v>
      </c>
      <c r="GZ2" s="149" t="str">
        <f>INDEX('Conf Aurora Fuel Output'!$C$22:$C$386, GZ4)</f>
        <v>2023_07_21</v>
      </c>
      <c r="HA2" s="149" t="str">
        <f>INDEX('Conf Aurora Fuel Output'!$C$22:$C$386, HA4)</f>
        <v>2023_07_22</v>
      </c>
      <c r="HB2" s="149" t="str">
        <f>INDEX('Conf Aurora Fuel Output'!$C$22:$C$386, HB4)</f>
        <v>2023_07_23</v>
      </c>
      <c r="HC2" s="149" t="str">
        <f>INDEX('Conf Aurora Fuel Output'!$C$22:$C$386, HC4)</f>
        <v>2023_07_24</v>
      </c>
      <c r="HD2" s="149" t="str">
        <f>INDEX('Conf Aurora Fuel Output'!$C$22:$C$386, HD4)</f>
        <v>2023_07_25</v>
      </c>
      <c r="HE2" s="149" t="str">
        <f>INDEX('Conf Aurora Fuel Output'!$C$22:$C$386, HE4)</f>
        <v>2023_07_26</v>
      </c>
      <c r="HF2" s="149" t="str">
        <f>INDEX('Conf Aurora Fuel Output'!$C$22:$C$386, HF4)</f>
        <v>2023_07_27</v>
      </c>
      <c r="HG2" s="149" t="str">
        <f>INDEX('Conf Aurora Fuel Output'!$C$22:$C$386, HG4)</f>
        <v>2023_07_28</v>
      </c>
      <c r="HH2" s="149" t="str">
        <f>INDEX('Conf Aurora Fuel Output'!$C$22:$C$386, HH4)</f>
        <v>2023_07_29</v>
      </c>
      <c r="HI2" s="149" t="str">
        <f>INDEX('Conf Aurora Fuel Output'!$C$22:$C$386, HI4)</f>
        <v>2023_07_30</v>
      </c>
      <c r="HJ2" s="149" t="str">
        <f>INDEX('Conf Aurora Fuel Output'!$C$22:$C$386, HJ4)</f>
        <v>2023_07_31</v>
      </c>
      <c r="HK2" s="149" t="str">
        <f>INDEX('Conf Aurora Fuel Output'!$C$22:$C$386, HK4)</f>
        <v>2023_08_01</v>
      </c>
      <c r="HL2" s="149" t="str">
        <f>INDEX('Conf Aurora Fuel Output'!$C$22:$C$386, HL4)</f>
        <v>2023_08_02</v>
      </c>
      <c r="HM2" s="149" t="str">
        <f>INDEX('Conf Aurora Fuel Output'!$C$22:$C$386, HM4)</f>
        <v>2023_08_03</v>
      </c>
      <c r="HN2" s="149" t="str">
        <f>INDEX('Conf Aurora Fuel Output'!$C$22:$C$386, HN4)</f>
        <v>2023_08_04</v>
      </c>
      <c r="HO2" s="149" t="str">
        <f>INDEX('Conf Aurora Fuel Output'!$C$22:$C$386, HO4)</f>
        <v>2023_08_05</v>
      </c>
      <c r="HP2" s="149" t="str">
        <f>INDEX('Conf Aurora Fuel Output'!$C$22:$C$386, HP4)</f>
        <v>2023_08_06</v>
      </c>
      <c r="HQ2" s="149" t="str">
        <f>INDEX('Conf Aurora Fuel Output'!$C$22:$C$386, HQ4)</f>
        <v>2023_08_07</v>
      </c>
      <c r="HR2" s="149" t="str">
        <f>INDEX('Conf Aurora Fuel Output'!$C$22:$C$386, HR4)</f>
        <v>2023_08_08</v>
      </c>
      <c r="HS2" s="149" t="str">
        <f>INDEX('Conf Aurora Fuel Output'!$C$22:$C$386, HS4)</f>
        <v>2023_08_09</v>
      </c>
      <c r="HT2" s="149" t="str">
        <f>INDEX('Conf Aurora Fuel Output'!$C$22:$C$386, HT4)</f>
        <v>2023_08_10</v>
      </c>
      <c r="HU2" s="149" t="str">
        <f>INDEX('Conf Aurora Fuel Output'!$C$22:$C$386, HU4)</f>
        <v>2023_08_11</v>
      </c>
      <c r="HV2" s="149" t="str">
        <f>INDEX('Conf Aurora Fuel Output'!$C$22:$C$386, HV4)</f>
        <v>2023_08_12</v>
      </c>
      <c r="HW2" s="149" t="str">
        <f>INDEX('Conf Aurora Fuel Output'!$C$22:$C$386, HW4)</f>
        <v>2023_08_13</v>
      </c>
      <c r="HX2" s="149" t="str">
        <f>INDEX('Conf Aurora Fuel Output'!$C$22:$C$386, HX4)</f>
        <v>2023_08_14</v>
      </c>
      <c r="HY2" s="149" t="str">
        <f>INDEX('Conf Aurora Fuel Output'!$C$22:$C$386, HY4)</f>
        <v>2023_08_15</v>
      </c>
      <c r="HZ2" s="149" t="str">
        <f>INDEX('Conf Aurora Fuel Output'!$C$22:$C$386, HZ4)</f>
        <v>2023_08_16</v>
      </c>
      <c r="IA2" s="149" t="str">
        <f>INDEX('Conf Aurora Fuel Output'!$C$22:$C$386, IA4)</f>
        <v>2023_08_17</v>
      </c>
      <c r="IB2" s="149" t="str">
        <f>INDEX('Conf Aurora Fuel Output'!$C$22:$C$386, IB4)</f>
        <v>2023_08_18</v>
      </c>
      <c r="IC2" s="149" t="str">
        <f>INDEX('Conf Aurora Fuel Output'!$C$22:$C$386, IC4)</f>
        <v>2023_08_19</v>
      </c>
      <c r="ID2" s="149" t="str">
        <f>INDEX('Conf Aurora Fuel Output'!$C$22:$C$386, ID4)</f>
        <v>2023_08_20</v>
      </c>
      <c r="IE2" s="149" t="str">
        <f>INDEX('Conf Aurora Fuel Output'!$C$22:$C$386, IE4)</f>
        <v>2023_08_21</v>
      </c>
      <c r="IF2" s="149" t="str">
        <f>INDEX('Conf Aurora Fuel Output'!$C$22:$C$386, IF4)</f>
        <v>2023_08_22</v>
      </c>
      <c r="IG2" s="149" t="str">
        <f>INDEX('Conf Aurora Fuel Output'!$C$22:$C$386, IG4)</f>
        <v>2023_08_23</v>
      </c>
      <c r="IH2" s="149" t="str">
        <f>INDEX('Conf Aurora Fuel Output'!$C$22:$C$386, IH4)</f>
        <v>2023_08_24</v>
      </c>
      <c r="II2" s="149" t="str">
        <f>INDEX('Conf Aurora Fuel Output'!$C$22:$C$386, II4)</f>
        <v>2023_08_25</v>
      </c>
      <c r="IJ2" s="149" t="str">
        <f>INDEX('Conf Aurora Fuel Output'!$C$22:$C$386, IJ4)</f>
        <v>2023_08_26</v>
      </c>
      <c r="IK2" s="149" t="str">
        <f>INDEX('Conf Aurora Fuel Output'!$C$22:$C$386, IK4)</f>
        <v>2023_08_27</v>
      </c>
      <c r="IL2" s="149" t="str">
        <f>INDEX('Conf Aurora Fuel Output'!$C$22:$C$386, IL4)</f>
        <v>2023_08_28</v>
      </c>
      <c r="IM2" s="149" t="str">
        <f>INDEX('Conf Aurora Fuel Output'!$C$22:$C$386, IM4)</f>
        <v>2023_08_29</v>
      </c>
      <c r="IN2" s="149" t="str">
        <f>INDEX('Conf Aurora Fuel Output'!$C$22:$C$386, IN4)</f>
        <v>2023_08_30</v>
      </c>
      <c r="IO2" s="149" t="str">
        <f>INDEX('Conf Aurora Fuel Output'!$C$22:$C$386, IO4)</f>
        <v>2023_08_31</v>
      </c>
      <c r="IP2" s="149" t="str">
        <f>INDEX('Conf Aurora Fuel Output'!$C$22:$C$386, IP4)</f>
        <v>2023_09_01</v>
      </c>
      <c r="IQ2" s="149" t="str">
        <f>INDEX('Conf Aurora Fuel Output'!$C$22:$C$386, IQ4)</f>
        <v>2023_09_02</v>
      </c>
      <c r="IR2" s="149" t="str">
        <f>INDEX('Conf Aurora Fuel Output'!$C$22:$C$386, IR4)</f>
        <v>2023_09_03</v>
      </c>
      <c r="IS2" s="149" t="str">
        <f>INDEX('Conf Aurora Fuel Output'!$C$22:$C$386, IS4)</f>
        <v>2023_09_04</v>
      </c>
      <c r="IT2" s="149" t="str">
        <f>INDEX('Conf Aurora Fuel Output'!$C$22:$C$386, IT4)</f>
        <v>2023_09_05</v>
      </c>
      <c r="IU2" s="149" t="str">
        <f>INDEX('Conf Aurora Fuel Output'!$C$22:$C$386, IU4)</f>
        <v>2023_09_06</v>
      </c>
      <c r="IV2" s="149" t="str">
        <f>INDEX('Conf Aurora Fuel Output'!$C$22:$C$386, IV4)</f>
        <v>2023_09_07</v>
      </c>
      <c r="IW2" s="149" t="str">
        <f>INDEX('Conf Aurora Fuel Output'!$C$22:$C$386, IW4)</f>
        <v>2023_09_08</v>
      </c>
      <c r="IX2" s="149" t="str">
        <f>INDEX('Conf Aurora Fuel Output'!$C$22:$C$386, IX4)</f>
        <v>2023_09_09</v>
      </c>
      <c r="IY2" s="149" t="str">
        <f>INDEX('Conf Aurora Fuel Output'!$C$22:$C$386, IY4)</f>
        <v>2023_09_10</v>
      </c>
      <c r="IZ2" s="149" t="str">
        <f>INDEX('Conf Aurora Fuel Output'!$C$22:$C$386, IZ4)</f>
        <v>2023_09_11</v>
      </c>
      <c r="JA2" s="149" t="str">
        <f>INDEX('Conf Aurora Fuel Output'!$C$22:$C$386, JA4)</f>
        <v>2023_09_12</v>
      </c>
      <c r="JB2" s="149" t="str">
        <f>INDEX('Conf Aurora Fuel Output'!$C$22:$C$386, JB4)</f>
        <v>2023_09_13</v>
      </c>
      <c r="JC2" s="149" t="str">
        <f>INDEX('Conf Aurora Fuel Output'!$C$22:$C$386, JC4)</f>
        <v>2023_09_14</v>
      </c>
      <c r="JD2" s="149" t="str">
        <f>INDEX('Conf Aurora Fuel Output'!$C$22:$C$386, JD4)</f>
        <v>2023_09_15</v>
      </c>
      <c r="JE2" s="149" t="str">
        <f>INDEX('Conf Aurora Fuel Output'!$C$22:$C$386, JE4)</f>
        <v>2023_09_16</v>
      </c>
      <c r="JF2" s="149" t="str">
        <f>INDEX('Conf Aurora Fuel Output'!$C$22:$C$386, JF4)</f>
        <v>2023_09_17</v>
      </c>
      <c r="JG2" s="149" t="str">
        <f>INDEX('Conf Aurora Fuel Output'!$C$22:$C$386, JG4)</f>
        <v>2023_09_18</v>
      </c>
      <c r="JH2" s="149" t="str">
        <f>INDEX('Conf Aurora Fuel Output'!$C$22:$C$386, JH4)</f>
        <v>2023_09_19</v>
      </c>
      <c r="JI2" s="149" t="str">
        <f>INDEX('Conf Aurora Fuel Output'!$C$22:$C$386, JI4)</f>
        <v>2023_09_20</v>
      </c>
      <c r="JJ2" s="149" t="str">
        <f>INDEX('Conf Aurora Fuel Output'!$C$22:$C$386, JJ4)</f>
        <v>2023_09_21</v>
      </c>
      <c r="JK2" s="149" t="str">
        <f>INDEX('Conf Aurora Fuel Output'!$C$22:$C$386, JK4)</f>
        <v>2023_09_22</v>
      </c>
      <c r="JL2" s="149" t="str">
        <f>INDEX('Conf Aurora Fuel Output'!$C$22:$C$386, JL4)</f>
        <v>2023_09_23</v>
      </c>
      <c r="JM2" s="149" t="str">
        <f>INDEX('Conf Aurora Fuel Output'!$C$22:$C$386, JM4)</f>
        <v>2023_09_24</v>
      </c>
      <c r="JN2" s="149" t="str">
        <f>INDEX('Conf Aurora Fuel Output'!$C$22:$C$386, JN4)</f>
        <v>2023_09_25</v>
      </c>
      <c r="JO2" s="149" t="str">
        <f>INDEX('Conf Aurora Fuel Output'!$C$22:$C$386, JO4)</f>
        <v>2023_09_26</v>
      </c>
      <c r="JP2" s="149" t="str">
        <f>INDEX('Conf Aurora Fuel Output'!$C$22:$C$386, JP4)</f>
        <v>2023_09_27</v>
      </c>
      <c r="JQ2" s="149" t="str">
        <f>INDEX('Conf Aurora Fuel Output'!$C$22:$C$386, JQ4)</f>
        <v>2023_09_28</v>
      </c>
      <c r="JR2" s="149" t="str">
        <f>INDEX('Conf Aurora Fuel Output'!$C$22:$C$386, JR4)</f>
        <v>2023_09_29</v>
      </c>
      <c r="JS2" s="149" t="str">
        <f>INDEX('Conf Aurora Fuel Output'!$C$22:$C$386, JS4)</f>
        <v>2023_09_30</v>
      </c>
      <c r="JT2" s="149" t="str">
        <f>INDEX('Conf Aurora Fuel Output'!$C$22:$C$386, JT4)</f>
        <v>2023_10_01</v>
      </c>
      <c r="JU2" s="149" t="str">
        <f>INDEX('Conf Aurora Fuel Output'!$C$22:$C$386, JU4)</f>
        <v>2023_10_02</v>
      </c>
      <c r="JV2" s="149" t="str">
        <f>INDEX('Conf Aurora Fuel Output'!$C$22:$C$386, JV4)</f>
        <v>2023_10_03</v>
      </c>
      <c r="JW2" s="149" t="str">
        <f>INDEX('Conf Aurora Fuel Output'!$C$22:$C$386, JW4)</f>
        <v>2023_10_04</v>
      </c>
      <c r="JX2" s="149" t="str">
        <f>INDEX('Conf Aurora Fuel Output'!$C$22:$C$386, JX4)</f>
        <v>2023_10_05</v>
      </c>
      <c r="JY2" s="149" t="str">
        <f>INDEX('Conf Aurora Fuel Output'!$C$22:$C$386, JY4)</f>
        <v>2023_10_06</v>
      </c>
      <c r="JZ2" s="149" t="str">
        <f>INDEX('Conf Aurora Fuel Output'!$C$22:$C$386, JZ4)</f>
        <v>2023_10_07</v>
      </c>
      <c r="KA2" s="149" t="str">
        <f>INDEX('Conf Aurora Fuel Output'!$C$22:$C$386, KA4)</f>
        <v>2023_10_08</v>
      </c>
      <c r="KB2" s="149" t="str">
        <f>INDEX('Conf Aurora Fuel Output'!$C$22:$C$386, KB4)</f>
        <v>2023_10_09</v>
      </c>
      <c r="KC2" s="149" t="str">
        <f>INDEX('Conf Aurora Fuel Output'!$C$22:$C$386, KC4)</f>
        <v>2023_10_10</v>
      </c>
      <c r="KD2" s="149" t="str">
        <f>INDEX('Conf Aurora Fuel Output'!$C$22:$C$386, KD4)</f>
        <v>2023_10_11</v>
      </c>
      <c r="KE2" s="149" t="str">
        <f>INDEX('Conf Aurora Fuel Output'!$C$22:$C$386, KE4)</f>
        <v>2023_10_12</v>
      </c>
      <c r="KF2" s="149" t="str">
        <f>INDEX('Conf Aurora Fuel Output'!$C$22:$C$386, KF4)</f>
        <v>2023_10_13</v>
      </c>
      <c r="KG2" s="149" t="str">
        <f>INDEX('Conf Aurora Fuel Output'!$C$22:$C$386, KG4)</f>
        <v>2023_10_14</v>
      </c>
      <c r="KH2" s="149" t="str">
        <f>INDEX('Conf Aurora Fuel Output'!$C$22:$C$386, KH4)</f>
        <v>2023_10_15</v>
      </c>
      <c r="KI2" s="149" t="str">
        <f>INDEX('Conf Aurora Fuel Output'!$C$22:$C$386, KI4)</f>
        <v>2023_10_16</v>
      </c>
      <c r="KJ2" s="149" t="str">
        <f>INDEX('Conf Aurora Fuel Output'!$C$22:$C$386, KJ4)</f>
        <v>2023_10_17</v>
      </c>
      <c r="KK2" s="149" t="str">
        <f>INDEX('Conf Aurora Fuel Output'!$C$22:$C$386, KK4)</f>
        <v>2023_10_18</v>
      </c>
      <c r="KL2" s="149" t="str">
        <f>INDEX('Conf Aurora Fuel Output'!$C$22:$C$386, KL4)</f>
        <v>2023_10_19</v>
      </c>
      <c r="KM2" s="149" t="str">
        <f>INDEX('Conf Aurora Fuel Output'!$C$22:$C$386, KM4)</f>
        <v>2023_10_20</v>
      </c>
      <c r="KN2" s="149" t="str">
        <f>INDEX('Conf Aurora Fuel Output'!$C$22:$C$386, KN4)</f>
        <v>2023_10_21</v>
      </c>
      <c r="KO2" s="149" t="str">
        <f>INDEX('Conf Aurora Fuel Output'!$C$22:$C$386, KO4)</f>
        <v>2023_10_22</v>
      </c>
      <c r="KP2" s="149" t="str">
        <f>INDEX('Conf Aurora Fuel Output'!$C$22:$C$386, KP4)</f>
        <v>2023_10_23</v>
      </c>
      <c r="KQ2" s="149" t="str">
        <f>INDEX('Conf Aurora Fuel Output'!$C$22:$C$386, KQ4)</f>
        <v>2023_10_24</v>
      </c>
      <c r="KR2" s="149" t="str">
        <f>INDEX('Conf Aurora Fuel Output'!$C$22:$C$386, KR4)</f>
        <v>2023_10_25</v>
      </c>
      <c r="KS2" s="149" t="str">
        <f>INDEX('Conf Aurora Fuel Output'!$C$22:$C$386, KS4)</f>
        <v>2023_10_26</v>
      </c>
      <c r="KT2" s="149" t="str">
        <f>INDEX('Conf Aurora Fuel Output'!$C$22:$C$386, KT4)</f>
        <v>2023_10_27</v>
      </c>
      <c r="KU2" s="149" t="str">
        <f>INDEX('Conf Aurora Fuel Output'!$C$22:$C$386, KU4)</f>
        <v>2023_10_28</v>
      </c>
      <c r="KV2" s="149" t="str">
        <f>INDEX('Conf Aurora Fuel Output'!$C$22:$C$386, KV4)</f>
        <v>2023_10_29</v>
      </c>
      <c r="KW2" s="149" t="str">
        <f>INDEX('Conf Aurora Fuel Output'!$C$22:$C$386, KW4)</f>
        <v>2023_10_30</v>
      </c>
      <c r="KX2" s="149" t="str">
        <f>INDEX('Conf Aurora Fuel Output'!$C$22:$C$386, KX4)</f>
        <v>2023_10_31</v>
      </c>
      <c r="KY2" s="149" t="str">
        <f>INDEX('Conf Aurora Fuel Output'!$C$22:$C$386, KY4)</f>
        <v>2023_11_01</v>
      </c>
      <c r="KZ2" s="149" t="str">
        <f>INDEX('Conf Aurora Fuel Output'!$C$22:$C$386, KZ4)</f>
        <v>2023_11_02</v>
      </c>
      <c r="LA2" s="149" t="str">
        <f>INDEX('Conf Aurora Fuel Output'!$C$22:$C$386, LA4)</f>
        <v>2023_11_03</v>
      </c>
      <c r="LB2" s="149" t="str">
        <f>INDEX('Conf Aurora Fuel Output'!$C$22:$C$386, LB4)</f>
        <v>2023_11_04</v>
      </c>
      <c r="LC2" s="149" t="str">
        <f>INDEX('Conf Aurora Fuel Output'!$C$22:$C$386, LC4)</f>
        <v>2023_11_05</v>
      </c>
      <c r="LD2" s="149" t="str">
        <f>INDEX('Conf Aurora Fuel Output'!$C$22:$C$386, LD4)</f>
        <v>2023_11_06</v>
      </c>
      <c r="LE2" s="149" t="str">
        <f>INDEX('Conf Aurora Fuel Output'!$C$22:$C$386, LE4)</f>
        <v>2023_11_07</v>
      </c>
      <c r="LF2" s="149" t="str">
        <f>INDEX('Conf Aurora Fuel Output'!$C$22:$C$386, LF4)</f>
        <v>2023_11_08</v>
      </c>
      <c r="LG2" s="149" t="str">
        <f>INDEX('Conf Aurora Fuel Output'!$C$22:$C$386, LG4)</f>
        <v>2023_11_09</v>
      </c>
      <c r="LH2" s="149" t="str">
        <f>INDEX('Conf Aurora Fuel Output'!$C$22:$C$386, LH4)</f>
        <v>2023_11_10</v>
      </c>
      <c r="LI2" s="149" t="str">
        <f>INDEX('Conf Aurora Fuel Output'!$C$22:$C$386, LI4)</f>
        <v>2023_11_11</v>
      </c>
      <c r="LJ2" s="149" t="str">
        <f>INDEX('Conf Aurora Fuel Output'!$C$22:$C$386, LJ4)</f>
        <v>2023_11_12</v>
      </c>
      <c r="LK2" s="149" t="str">
        <f>INDEX('Conf Aurora Fuel Output'!$C$22:$C$386, LK4)</f>
        <v>2023_11_13</v>
      </c>
      <c r="LL2" s="149" t="str">
        <f>INDEX('Conf Aurora Fuel Output'!$C$22:$C$386, LL4)</f>
        <v>2023_11_14</v>
      </c>
      <c r="LM2" s="149" t="str">
        <f>INDEX('Conf Aurora Fuel Output'!$C$22:$C$386, LM4)</f>
        <v>2023_11_15</v>
      </c>
      <c r="LN2" s="149" t="str">
        <f>INDEX('Conf Aurora Fuel Output'!$C$22:$C$386, LN4)</f>
        <v>2023_11_16</v>
      </c>
      <c r="LO2" s="149" t="str">
        <f>INDEX('Conf Aurora Fuel Output'!$C$22:$C$386, LO4)</f>
        <v>2023_11_17</v>
      </c>
      <c r="LP2" s="149" t="str">
        <f>INDEX('Conf Aurora Fuel Output'!$C$22:$C$386, LP4)</f>
        <v>2023_11_18</v>
      </c>
      <c r="LQ2" s="149" t="str">
        <f>INDEX('Conf Aurora Fuel Output'!$C$22:$C$386, LQ4)</f>
        <v>2023_11_19</v>
      </c>
      <c r="LR2" s="149" t="str">
        <f>INDEX('Conf Aurora Fuel Output'!$C$22:$C$386, LR4)</f>
        <v>2023_11_20</v>
      </c>
      <c r="LS2" s="149" t="str">
        <f>INDEX('Conf Aurora Fuel Output'!$C$22:$C$386, LS4)</f>
        <v>2023_11_21</v>
      </c>
      <c r="LT2" s="149" t="str">
        <f>INDEX('Conf Aurora Fuel Output'!$C$22:$C$386, LT4)</f>
        <v>2023_11_22</v>
      </c>
      <c r="LU2" s="149" t="str">
        <f>INDEX('Conf Aurora Fuel Output'!$C$22:$C$386, LU4)</f>
        <v>2023_11_23</v>
      </c>
      <c r="LV2" s="149" t="str">
        <f>INDEX('Conf Aurora Fuel Output'!$C$22:$C$386, LV4)</f>
        <v>2023_11_24</v>
      </c>
      <c r="LW2" s="149" t="str">
        <f>INDEX('Conf Aurora Fuel Output'!$C$22:$C$386, LW4)</f>
        <v>2023_11_25</v>
      </c>
      <c r="LX2" s="149" t="str">
        <f>INDEX('Conf Aurora Fuel Output'!$C$22:$C$386, LX4)</f>
        <v>2023_11_26</v>
      </c>
      <c r="LY2" s="149" t="str">
        <f>INDEX('Conf Aurora Fuel Output'!$C$22:$C$386, LY4)</f>
        <v>2023_11_27</v>
      </c>
      <c r="LZ2" s="149" t="str">
        <f>INDEX('Conf Aurora Fuel Output'!$C$22:$C$386, LZ4)</f>
        <v>2023_11_28</v>
      </c>
      <c r="MA2" s="149" t="str">
        <f>INDEX('Conf Aurora Fuel Output'!$C$22:$C$386, MA4)</f>
        <v>2023_11_29</v>
      </c>
      <c r="MB2" s="149" t="str">
        <f>INDEX('Conf Aurora Fuel Output'!$C$22:$C$386, MB4)</f>
        <v>2023_11_30</v>
      </c>
      <c r="MC2" s="149" t="str">
        <f>INDEX('Conf Aurora Fuel Output'!$C$22:$C$386, MC4)</f>
        <v>2023_12_01</v>
      </c>
      <c r="MD2" s="149" t="str">
        <f>INDEX('Conf Aurora Fuel Output'!$C$22:$C$386, MD4)</f>
        <v>2023_12_02</v>
      </c>
      <c r="ME2" s="149" t="str">
        <f>INDEX('Conf Aurora Fuel Output'!$C$22:$C$386, ME4)</f>
        <v>2023_12_03</v>
      </c>
      <c r="MF2" s="149" t="str">
        <f>INDEX('Conf Aurora Fuel Output'!$C$22:$C$386, MF4)</f>
        <v>2023_12_04</v>
      </c>
      <c r="MG2" s="149" t="str">
        <f>INDEX('Conf Aurora Fuel Output'!$C$22:$C$386, MG4)</f>
        <v>2023_12_05</v>
      </c>
      <c r="MH2" s="149" t="str">
        <f>INDEX('Conf Aurora Fuel Output'!$C$22:$C$386, MH4)</f>
        <v>2023_12_06</v>
      </c>
      <c r="MI2" s="149" t="str">
        <f>INDEX('Conf Aurora Fuel Output'!$C$22:$C$386, MI4)</f>
        <v>2023_12_07</v>
      </c>
      <c r="MJ2" s="149" t="str">
        <f>INDEX('Conf Aurora Fuel Output'!$C$22:$C$386, MJ4)</f>
        <v>2023_12_08</v>
      </c>
      <c r="MK2" s="149" t="str">
        <f>INDEX('Conf Aurora Fuel Output'!$C$22:$C$386, MK4)</f>
        <v>2023_12_09</v>
      </c>
      <c r="ML2" s="149" t="str">
        <f>INDEX('Conf Aurora Fuel Output'!$C$22:$C$386, ML4)</f>
        <v>2023_12_10</v>
      </c>
      <c r="MM2" s="149" t="str">
        <f>INDEX('Conf Aurora Fuel Output'!$C$22:$C$386, MM4)</f>
        <v>2023_12_11</v>
      </c>
      <c r="MN2" s="149" t="str">
        <f>INDEX('Conf Aurora Fuel Output'!$C$22:$C$386, MN4)</f>
        <v>2023_12_12</v>
      </c>
      <c r="MO2" s="149" t="str">
        <f>INDEX('Conf Aurora Fuel Output'!$C$22:$C$386, MO4)</f>
        <v>2023_12_13</v>
      </c>
      <c r="MP2" s="149" t="str">
        <f>INDEX('Conf Aurora Fuel Output'!$C$22:$C$386, MP4)</f>
        <v>2023_12_14</v>
      </c>
      <c r="MQ2" s="149" t="str">
        <f>INDEX('Conf Aurora Fuel Output'!$C$22:$C$386, MQ4)</f>
        <v>2023_12_15</v>
      </c>
      <c r="MR2" s="149" t="str">
        <f>INDEX('Conf Aurora Fuel Output'!$C$22:$C$386, MR4)</f>
        <v>2023_12_16</v>
      </c>
      <c r="MS2" s="149" t="str">
        <f>INDEX('Conf Aurora Fuel Output'!$C$22:$C$386, MS4)</f>
        <v>2023_12_17</v>
      </c>
      <c r="MT2" s="149" t="str">
        <f>INDEX('Conf Aurora Fuel Output'!$C$22:$C$386, MT4)</f>
        <v>2023_12_18</v>
      </c>
      <c r="MU2" s="149" t="str">
        <f>INDEX('Conf Aurora Fuel Output'!$C$22:$C$386, MU4)</f>
        <v>2023_12_19</v>
      </c>
      <c r="MV2" s="149" t="str">
        <f>INDEX('Conf Aurora Fuel Output'!$C$22:$C$386, MV4)</f>
        <v>2023_12_20</v>
      </c>
      <c r="MW2" s="149" t="str">
        <f>INDEX('Conf Aurora Fuel Output'!$C$22:$C$386, MW4)</f>
        <v>2023_12_21</v>
      </c>
      <c r="MX2" s="149" t="str">
        <f>INDEX('Conf Aurora Fuel Output'!$C$22:$C$386, MX4)</f>
        <v>2023_12_22</v>
      </c>
      <c r="MY2" s="149" t="str">
        <f>INDEX('Conf Aurora Fuel Output'!$C$22:$C$386, MY4)</f>
        <v>2023_12_23</v>
      </c>
      <c r="MZ2" s="149" t="str">
        <f>INDEX('Conf Aurora Fuel Output'!$C$22:$C$386, MZ4)</f>
        <v>2023_12_24</v>
      </c>
      <c r="NA2" s="149" t="str">
        <f>INDEX('Conf Aurora Fuel Output'!$C$22:$C$386, NA4)</f>
        <v>2023_12_25</v>
      </c>
      <c r="NB2" s="149" t="str">
        <f>INDEX('Conf Aurora Fuel Output'!$C$22:$C$386, NB4)</f>
        <v>2023_12_26</v>
      </c>
      <c r="NC2" s="149" t="str">
        <f>INDEX('Conf Aurora Fuel Output'!$C$22:$C$386, NC4)</f>
        <v>2023_12_27</v>
      </c>
      <c r="ND2" s="149" t="str">
        <f>INDEX('Conf Aurora Fuel Output'!$C$22:$C$386, ND4)</f>
        <v>2023_12_28</v>
      </c>
      <c r="NE2" s="149" t="str">
        <f>INDEX('Conf Aurora Fuel Output'!$C$22:$C$386, NE4)</f>
        <v>2023_12_29</v>
      </c>
      <c r="NF2" s="149" t="str">
        <f>INDEX('Conf Aurora Fuel Output'!$C$22:$C$386, NF4)</f>
        <v>2023_12_30</v>
      </c>
      <c r="NG2" s="149" t="str">
        <f>INDEX('Conf Aurora Fuel Output'!$C$22:$C$386, NG4)</f>
        <v>2023_12_31</v>
      </c>
      <c r="NH2" s="61" t="s">
        <v>363</v>
      </c>
      <c r="NI2">
        <f>COUNTA(G2:NG2)</f>
        <v>365</v>
      </c>
    </row>
    <row r="3" spans="1:374">
      <c r="A3" s="166"/>
      <c r="B3" s="210" t="s">
        <v>390</v>
      </c>
      <c r="C3" s="159" t="s">
        <v>311</v>
      </c>
      <c r="D3" s="160">
        <v>43000</v>
      </c>
      <c r="G3" s="56">
        <f>--MID(G2, 6, 2)</f>
        <v>1</v>
      </c>
      <c r="H3" s="56">
        <f t="shared" ref="H3:AL3" si="6">--MID(H2, 6, 2)</f>
        <v>1</v>
      </c>
      <c r="I3" s="56">
        <f t="shared" si="6"/>
        <v>1</v>
      </c>
      <c r="J3" s="56">
        <f t="shared" si="6"/>
        <v>1</v>
      </c>
      <c r="K3" s="56">
        <f t="shared" si="6"/>
        <v>1</v>
      </c>
      <c r="L3" s="56">
        <f t="shared" si="6"/>
        <v>1</v>
      </c>
      <c r="M3" s="56">
        <f t="shared" si="6"/>
        <v>1</v>
      </c>
      <c r="N3" s="56">
        <f t="shared" si="6"/>
        <v>1</v>
      </c>
      <c r="O3" s="56">
        <f t="shared" si="6"/>
        <v>1</v>
      </c>
      <c r="P3" s="56">
        <f t="shared" si="6"/>
        <v>1</v>
      </c>
      <c r="Q3" s="56">
        <f t="shared" si="6"/>
        <v>1</v>
      </c>
      <c r="R3" s="56">
        <f t="shared" si="6"/>
        <v>1</v>
      </c>
      <c r="S3" s="56">
        <f t="shared" si="6"/>
        <v>1</v>
      </c>
      <c r="T3" s="56">
        <f t="shared" si="6"/>
        <v>1</v>
      </c>
      <c r="U3" s="56">
        <f t="shared" si="6"/>
        <v>1</v>
      </c>
      <c r="V3" s="56">
        <f t="shared" si="6"/>
        <v>1</v>
      </c>
      <c r="W3" s="56">
        <f t="shared" si="6"/>
        <v>1</v>
      </c>
      <c r="X3" s="56">
        <f t="shared" si="6"/>
        <v>1</v>
      </c>
      <c r="Y3" s="56">
        <f t="shared" si="6"/>
        <v>1</v>
      </c>
      <c r="Z3" s="56">
        <f t="shared" si="6"/>
        <v>1</v>
      </c>
      <c r="AA3" s="56">
        <f t="shared" si="6"/>
        <v>1</v>
      </c>
      <c r="AB3" s="56">
        <f t="shared" si="6"/>
        <v>1</v>
      </c>
      <c r="AC3" s="56">
        <f t="shared" si="6"/>
        <v>1</v>
      </c>
      <c r="AD3" s="56">
        <f t="shared" si="6"/>
        <v>1</v>
      </c>
      <c r="AE3" s="56">
        <f t="shared" si="6"/>
        <v>1</v>
      </c>
      <c r="AF3" s="56">
        <f t="shared" si="6"/>
        <v>1</v>
      </c>
      <c r="AG3" s="56">
        <f t="shared" si="6"/>
        <v>1</v>
      </c>
      <c r="AH3" s="56">
        <f t="shared" si="6"/>
        <v>1</v>
      </c>
      <c r="AI3" s="56">
        <f t="shared" si="6"/>
        <v>1</v>
      </c>
      <c r="AJ3" s="56">
        <f t="shared" si="6"/>
        <v>1</v>
      </c>
      <c r="AK3" s="56">
        <f t="shared" si="6"/>
        <v>1</v>
      </c>
      <c r="AL3" s="56">
        <f t="shared" si="6"/>
        <v>2</v>
      </c>
      <c r="AM3" s="56">
        <f t="shared" ref="AM3" si="7">--MID(AM2, 6, 2)</f>
        <v>2</v>
      </c>
      <c r="AN3" s="56">
        <f t="shared" ref="AN3" si="8">--MID(AN2, 6, 2)</f>
        <v>2</v>
      </c>
      <c r="AO3" s="56">
        <f t="shared" ref="AO3" si="9">--MID(AO2, 6, 2)</f>
        <v>2</v>
      </c>
      <c r="AP3" s="56">
        <f t="shared" ref="AP3" si="10">--MID(AP2, 6, 2)</f>
        <v>2</v>
      </c>
      <c r="AQ3" s="56">
        <f t="shared" ref="AQ3" si="11">--MID(AQ2, 6, 2)</f>
        <v>2</v>
      </c>
      <c r="AR3" s="56">
        <f t="shared" ref="AR3" si="12">--MID(AR2, 6, 2)</f>
        <v>2</v>
      </c>
      <c r="AS3" s="56">
        <f t="shared" ref="AS3" si="13">--MID(AS2, 6, 2)</f>
        <v>2</v>
      </c>
      <c r="AT3" s="56">
        <f t="shared" ref="AT3" si="14">--MID(AT2, 6, 2)</f>
        <v>2</v>
      </c>
      <c r="AU3" s="56">
        <f t="shared" ref="AU3" si="15">--MID(AU2, 6, 2)</f>
        <v>2</v>
      </c>
      <c r="AV3" s="56">
        <f t="shared" ref="AV3" si="16">--MID(AV2, 6, 2)</f>
        <v>2</v>
      </c>
      <c r="AW3" s="56">
        <f t="shared" ref="AW3" si="17">--MID(AW2, 6, 2)</f>
        <v>2</v>
      </c>
      <c r="AX3" s="56">
        <f t="shared" ref="AX3" si="18">--MID(AX2, 6, 2)</f>
        <v>2</v>
      </c>
      <c r="AY3" s="56">
        <f t="shared" ref="AY3" si="19">--MID(AY2, 6, 2)</f>
        <v>2</v>
      </c>
      <c r="AZ3" s="56">
        <f t="shared" ref="AZ3" si="20">--MID(AZ2, 6, 2)</f>
        <v>2</v>
      </c>
      <c r="BA3" s="56">
        <f t="shared" ref="BA3" si="21">--MID(BA2, 6, 2)</f>
        <v>2</v>
      </c>
      <c r="BB3" s="56">
        <f t="shared" ref="BB3" si="22">--MID(BB2, 6, 2)</f>
        <v>2</v>
      </c>
      <c r="BC3" s="56">
        <f t="shared" ref="BC3" si="23">--MID(BC2, 6, 2)</f>
        <v>2</v>
      </c>
      <c r="BD3" s="56">
        <f t="shared" ref="BD3" si="24">--MID(BD2, 6, 2)</f>
        <v>2</v>
      </c>
      <c r="BE3" s="56">
        <f t="shared" ref="BE3" si="25">--MID(BE2, 6, 2)</f>
        <v>2</v>
      </c>
      <c r="BF3" s="56">
        <f t="shared" ref="BF3" si="26">--MID(BF2, 6, 2)</f>
        <v>2</v>
      </c>
      <c r="BG3" s="56">
        <f t="shared" ref="BG3" si="27">--MID(BG2, 6, 2)</f>
        <v>2</v>
      </c>
      <c r="BH3" s="56">
        <f t="shared" ref="BH3" si="28">--MID(BH2, 6, 2)</f>
        <v>2</v>
      </c>
      <c r="BI3" s="56">
        <f t="shared" ref="BI3" si="29">--MID(BI2, 6, 2)</f>
        <v>2</v>
      </c>
      <c r="BJ3" s="56">
        <f t="shared" ref="BJ3" si="30">--MID(BJ2, 6, 2)</f>
        <v>2</v>
      </c>
      <c r="BK3" s="56">
        <f t="shared" ref="BK3" si="31">--MID(BK2, 6, 2)</f>
        <v>2</v>
      </c>
      <c r="BL3" s="56">
        <f t="shared" ref="BL3" si="32">--MID(BL2, 6, 2)</f>
        <v>2</v>
      </c>
      <c r="BM3" s="56">
        <f t="shared" ref="BM3" si="33">--MID(BM2, 6, 2)</f>
        <v>2</v>
      </c>
      <c r="BN3" s="56">
        <f t="shared" ref="BN3" si="34">--MID(BN2, 6, 2)</f>
        <v>3</v>
      </c>
      <c r="BO3" s="56">
        <f t="shared" ref="BO3" si="35">--MID(BO2, 6, 2)</f>
        <v>3</v>
      </c>
      <c r="BP3" s="56">
        <f t="shared" ref="BP3" si="36">--MID(BP2, 6, 2)</f>
        <v>3</v>
      </c>
      <c r="BQ3" s="56">
        <f t="shared" ref="BQ3" si="37">--MID(BQ2, 6, 2)</f>
        <v>3</v>
      </c>
      <c r="BR3" s="56">
        <f t="shared" ref="BR3" si="38">--MID(BR2, 6, 2)</f>
        <v>3</v>
      </c>
      <c r="BS3" s="56">
        <f t="shared" ref="BS3" si="39">--MID(BS2, 6, 2)</f>
        <v>3</v>
      </c>
      <c r="BT3" s="56">
        <f t="shared" ref="BT3" si="40">--MID(BT2, 6, 2)</f>
        <v>3</v>
      </c>
      <c r="BU3" s="56">
        <f t="shared" ref="BU3" si="41">--MID(BU2, 6, 2)</f>
        <v>3</v>
      </c>
      <c r="BV3" s="56">
        <f t="shared" ref="BV3" si="42">--MID(BV2, 6, 2)</f>
        <v>3</v>
      </c>
      <c r="BW3" s="56">
        <f t="shared" ref="BW3" si="43">--MID(BW2, 6, 2)</f>
        <v>3</v>
      </c>
      <c r="BX3" s="56">
        <f t="shared" ref="BX3" si="44">--MID(BX2, 6, 2)</f>
        <v>3</v>
      </c>
      <c r="BY3" s="56">
        <f t="shared" ref="BY3" si="45">--MID(BY2, 6, 2)</f>
        <v>3</v>
      </c>
      <c r="BZ3" s="56">
        <f t="shared" ref="BZ3" si="46">--MID(BZ2, 6, 2)</f>
        <v>3</v>
      </c>
      <c r="CA3" s="56">
        <f t="shared" ref="CA3" si="47">--MID(CA2, 6, 2)</f>
        <v>3</v>
      </c>
      <c r="CB3" s="56">
        <f t="shared" ref="CB3" si="48">--MID(CB2, 6, 2)</f>
        <v>3</v>
      </c>
      <c r="CC3" s="56">
        <f t="shared" ref="CC3" si="49">--MID(CC2, 6, 2)</f>
        <v>3</v>
      </c>
      <c r="CD3" s="56">
        <f t="shared" ref="CD3" si="50">--MID(CD2, 6, 2)</f>
        <v>3</v>
      </c>
      <c r="CE3" s="56">
        <f t="shared" ref="CE3" si="51">--MID(CE2, 6, 2)</f>
        <v>3</v>
      </c>
      <c r="CF3" s="56">
        <f t="shared" ref="CF3" si="52">--MID(CF2, 6, 2)</f>
        <v>3</v>
      </c>
      <c r="CG3" s="56">
        <f t="shared" ref="CG3" si="53">--MID(CG2, 6, 2)</f>
        <v>3</v>
      </c>
      <c r="CH3" s="56">
        <f t="shared" ref="CH3" si="54">--MID(CH2, 6, 2)</f>
        <v>3</v>
      </c>
      <c r="CI3" s="56">
        <f t="shared" ref="CI3" si="55">--MID(CI2, 6, 2)</f>
        <v>3</v>
      </c>
      <c r="CJ3" s="56">
        <f t="shared" ref="CJ3" si="56">--MID(CJ2, 6, 2)</f>
        <v>3</v>
      </c>
      <c r="CK3" s="56">
        <f t="shared" ref="CK3" si="57">--MID(CK2, 6, 2)</f>
        <v>3</v>
      </c>
      <c r="CL3" s="56">
        <f t="shared" ref="CL3" si="58">--MID(CL2, 6, 2)</f>
        <v>3</v>
      </c>
      <c r="CM3" s="56">
        <f t="shared" ref="CM3" si="59">--MID(CM2, 6, 2)</f>
        <v>3</v>
      </c>
      <c r="CN3" s="56">
        <f t="shared" ref="CN3" si="60">--MID(CN2, 6, 2)</f>
        <v>3</v>
      </c>
      <c r="CO3" s="56">
        <f t="shared" ref="CO3" si="61">--MID(CO2, 6, 2)</f>
        <v>3</v>
      </c>
      <c r="CP3" s="56">
        <f t="shared" ref="CP3" si="62">--MID(CP2, 6, 2)</f>
        <v>3</v>
      </c>
      <c r="CQ3" s="56">
        <f t="shared" ref="CQ3" si="63">--MID(CQ2, 6, 2)</f>
        <v>3</v>
      </c>
      <c r="CR3" s="56">
        <f t="shared" ref="CR3" si="64">--MID(CR2, 6, 2)</f>
        <v>3</v>
      </c>
      <c r="CS3" s="56">
        <f t="shared" ref="CS3" si="65">--MID(CS2, 6, 2)</f>
        <v>4</v>
      </c>
      <c r="CT3" s="56">
        <f t="shared" ref="CT3" si="66">--MID(CT2, 6, 2)</f>
        <v>4</v>
      </c>
      <c r="CU3" s="56">
        <f t="shared" ref="CU3" si="67">--MID(CU2, 6, 2)</f>
        <v>4</v>
      </c>
      <c r="CV3" s="56">
        <f t="shared" ref="CV3" si="68">--MID(CV2, 6, 2)</f>
        <v>4</v>
      </c>
      <c r="CW3" s="56">
        <f t="shared" ref="CW3" si="69">--MID(CW2, 6, 2)</f>
        <v>4</v>
      </c>
      <c r="CX3" s="56">
        <f t="shared" ref="CX3" si="70">--MID(CX2, 6, 2)</f>
        <v>4</v>
      </c>
      <c r="CY3" s="56">
        <f t="shared" ref="CY3" si="71">--MID(CY2, 6, 2)</f>
        <v>4</v>
      </c>
      <c r="CZ3" s="56">
        <f t="shared" ref="CZ3" si="72">--MID(CZ2, 6, 2)</f>
        <v>4</v>
      </c>
      <c r="DA3" s="56">
        <f t="shared" ref="DA3" si="73">--MID(DA2, 6, 2)</f>
        <v>4</v>
      </c>
      <c r="DB3" s="56">
        <f t="shared" ref="DB3" si="74">--MID(DB2, 6, 2)</f>
        <v>4</v>
      </c>
      <c r="DC3" s="56">
        <f t="shared" ref="DC3" si="75">--MID(DC2, 6, 2)</f>
        <v>4</v>
      </c>
      <c r="DD3" s="56">
        <f t="shared" ref="DD3" si="76">--MID(DD2, 6, 2)</f>
        <v>4</v>
      </c>
      <c r="DE3" s="56">
        <f t="shared" ref="DE3" si="77">--MID(DE2, 6, 2)</f>
        <v>4</v>
      </c>
      <c r="DF3" s="56">
        <f t="shared" ref="DF3" si="78">--MID(DF2, 6, 2)</f>
        <v>4</v>
      </c>
      <c r="DG3" s="56">
        <f t="shared" ref="DG3" si="79">--MID(DG2, 6, 2)</f>
        <v>4</v>
      </c>
      <c r="DH3" s="56">
        <f t="shared" ref="DH3" si="80">--MID(DH2, 6, 2)</f>
        <v>4</v>
      </c>
      <c r="DI3" s="56">
        <f t="shared" ref="DI3" si="81">--MID(DI2, 6, 2)</f>
        <v>4</v>
      </c>
      <c r="DJ3" s="56">
        <f t="shared" ref="DJ3" si="82">--MID(DJ2, 6, 2)</f>
        <v>4</v>
      </c>
      <c r="DK3" s="56">
        <f t="shared" ref="DK3" si="83">--MID(DK2, 6, 2)</f>
        <v>4</v>
      </c>
      <c r="DL3" s="56">
        <f t="shared" ref="DL3" si="84">--MID(DL2, 6, 2)</f>
        <v>4</v>
      </c>
      <c r="DM3" s="56">
        <f t="shared" ref="DM3" si="85">--MID(DM2, 6, 2)</f>
        <v>4</v>
      </c>
      <c r="DN3" s="56">
        <f t="shared" ref="DN3" si="86">--MID(DN2, 6, 2)</f>
        <v>4</v>
      </c>
      <c r="DO3" s="56">
        <f t="shared" ref="DO3" si="87">--MID(DO2, 6, 2)</f>
        <v>4</v>
      </c>
      <c r="DP3" s="56">
        <f t="shared" ref="DP3" si="88">--MID(DP2, 6, 2)</f>
        <v>4</v>
      </c>
      <c r="DQ3" s="56">
        <f t="shared" ref="DQ3" si="89">--MID(DQ2, 6, 2)</f>
        <v>4</v>
      </c>
      <c r="DR3" s="56">
        <f t="shared" ref="DR3" si="90">--MID(DR2, 6, 2)</f>
        <v>4</v>
      </c>
      <c r="DS3" s="56">
        <f t="shared" ref="DS3" si="91">--MID(DS2, 6, 2)</f>
        <v>4</v>
      </c>
      <c r="DT3" s="56">
        <f t="shared" ref="DT3" si="92">--MID(DT2, 6, 2)</f>
        <v>4</v>
      </c>
      <c r="DU3" s="56">
        <f t="shared" ref="DU3" si="93">--MID(DU2, 6, 2)</f>
        <v>4</v>
      </c>
      <c r="DV3" s="56">
        <f t="shared" ref="DV3" si="94">--MID(DV2, 6, 2)</f>
        <v>4</v>
      </c>
      <c r="DW3" s="56">
        <f t="shared" ref="DW3" si="95">--MID(DW2, 6, 2)</f>
        <v>5</v>
      </c>
      <c r="DX3" s="56">
        <f t="shared" ref="DX3" si="96">--MID(DX2, 6, 2)</f>
        <v>5</v>
      </c>
      <c r="DY3" s="56">
        <f t="shared" ref="DY3" si="97">--MID(DY2, 6, 2)</f>
        <v>5</v>
      </c>
      <c r="DZ3" s="56">
        <f t="shared" ref="DZ3" si="98">--MID(DZ2, 6, 2)</f>
        <v>5</v>
      </c>
      <c r="EA3" s="56">
        <f t="shared" ref="EA3" si="99">--MID(EA2, 6, 2)</f>
        <v>5</v>
      </c>
      <c r="EB3" s="56">
        <f t="shared" ref="EB3" si="100">--MID(EB2, 6, 2)</f>
        <v>5</v>
      </c>
      <c r="EC3" s="56">
        <f t="shared" ref="EC3" si="101">--MID(EC2, 6, 2)</f>
        <v>5</v>
      </c>
      <c r="ED3" s="56">
        <f t="shared" ref="ED3" si="102">--MID(ED2, 6, 2)</f>
        <v>5</v>
      </c>
      <c r="EE3" s="56">
        <f t="shared" ref="EE3" si="103">--MID(EE2, 6, 2)</f>
        <v>5</v>
      </c>
      <c r="EF3" s="56">
        <f t="shared" ref="EF3" si="104">--MID(EF2, 6, 2)</f>
        <v>5</v>
      </c>
      <c r="EG3" s="56">
        <f t="shared" ref="EG3" si="105">--MID(EG2, 6, 2)</f>
        <v>5</v>
      </c>
      <c r="EH3" s="56">
        <f t="shared" ref="EH3" si="106">--MID(EH2, 6, 2)</f>
        <v>5</v>
      </c>
      <c r="EI3" s="56">
        <f t="shared" ref="EI3" si="107">--MID(EI2, 6, 2)</f>
        <v>5</v>
      </c>
      <c r="EJ3" s="56">
        <f t="shared" ref="EJ3" si="108">--MID(EJ2, 6, 2)</f>
        <v>5</v>
      </c>
      <c r="EK3" s="56">
        <f t="shared" ref="EK3" si="109">--MID(EK2, 6, 2)</f>
        <v>5</v>
      </c>
      <c r="EL3" s="56">
        <f t="shared" ref="EL3" si="110">--MID(EL2, 6, 2)</f>
        <v>5</v>
      </c>
      <c r="EM3" s="56">
        <f t="shared" ref="EM3" si="111">--MID(EM2, 6, 2)</f>
        <v>5</v>
      </c>
      <c r="EN3" s="56">
        <f t="shared" ref="EN3" si="112">--MID(EN2, 6, 2)</f>
        <v>5</v>
      </c>
      <c r="EO3" s="56">
        <f t="shared" ref="EO3" si="113">--MID(EO2, 6, 2)</f>
        <v>5</v>
      </c>
      <c r="EP3" s="56">
        <f t="shared" ref="EP3" si="114">--MID(EP2, 6, 2)</f>
        <v>5</v>
      </c>
      <c r="EQ3" s="56">
        <f t="shared" ref="EQ3" si="115">--MID(EQ2, 6, 2)</f>
        <v>5</v>
      </c>
      <c r="ER3" s="56">
        <f t="shared" ref="ER3" si="116">--MID(ER2, 6, 2)</f>
        <v>5</v>
      </c>
      <c r="ES3" s="56">
        <f t="shared" ref="ES3" si="117">--MID(ES2, 6, 2)</f>
        <v>5</v>
      </c>
      <c r="ET3" s="56">
        <f t="shared" ref="ET3" si="118">--MID(ET2, 6, 2)</f>
        <v>5</v>
      </c>
      <c r="EU3" s="56">
        <f t="shared" ref="EU3" si="119">--MID(EU2, 6, 2)</f>
        <v>5</v>
      </c>
      <c r="EV3" s="56">
        <f t="shared" ref="EV3" si="120">--MID(EV2, 6, 2)</f>
        <v>5</v>
      </c>
      <c r="EW3" s="56">
        <f t="shared" ref="EW3" si="121">--MID(EW2, 6, 2)</f>
        <v>5</v>
      </c>
      <c r="EX3" s="56">
        <f t="shared" ref="EX3" si="122">--MID(EX2, 6, 2)</f>
        <v>5</v>
      </c>
      <c r="EY3" s="56">
        <f t="shared" ref="EY3" si="123">--MID(EY2, 6, 2)</f>
        <v>5</v>
      </c>
      <c r="EZ3" s="56">
        <f t="shared" ref="EZ3" si="124">--MID(EZ2, 6, 2)</f>
        <v>5</v>
      </c>
      <c r="FA3" s="56">
        <f t="shared" ref="FA3" si="125">--MID(FA2, 6, 2)</f>
        <v>5</v>
      </c>
      <c r="FB3" s="56">
        <f t="shared" ref="FB3" si="126">--MID(FB2, 6, 2)</f>
        <v>6</v>
      </c>
      <c r="FC3" s="56">
        <f t="shared" ref="FC3" si="127">--MID(FC2, 6, 2)</f>
        <v>6</v>
      </c>
      <c r="FD3" s="56">
        <f t="shared" ref="FD3" si="128">--MID(FD2, 6, 2)</f>
        <v>6</v>
      </c>
      <c r="FE3" s="56">
        <f t="shared" ref="FE3" si="129">--MID(FE2, 6, 2)</f>
        <v>6</v>
      </c>
      <c r="FF3" s="56">
        <f t="shared" ref="FF3" si="130">--MID(FF2, 6, 2)</f>
        <v>6</v>
      </c>
      <c r="FG3" s="56">
        <f t="shared" ref="FG3" si="131">--MID(FG2, 6, 2)</f>
        <v>6</v>
      </c>
      <c r="FH3" s="56">
        <f t="shared" ref="FH3" si="132">--MID(FH2, 6, 2)</f>
        <v>6</v>
      </c>
      <c r="FI3" s="56">
        <f t="shared" ref="FI3" si="133">--MID(FI2, 6, 2)</f>
        <v>6</v>
      </c>
      <c r="FJ3" s="56">
        <f t="shared" ref="FJ3" si="134">--MID(FJ2, 6, 2)</f>
        <v>6</v>
      </c>
      <c r="FK3" s="56">
        <f t="shared" ref="FK3" si="135">--MID(FK2, 6, 2)</f>
        <v>6</v>
      </c>
      <c r="FL3" s="56">
        <f t="shared" ref="FL3" si="136">--MID(FL2, 6, 2)</f>
        <v>6</v>
      </c>
      <c r="FM3" s="56">
        <f t="shared" ref="FM3" si="137">--MID(FM2, 6, 2)</f>
        <v>6</v>
      </c>
      <c r="FN3" s="56">
        <f t="shared" ref="FN3" si="138">--MID(FN2, 6, 2)</f>
        <v>6</v>
      </c>
      <c r="FO3" s="56">
        <f t="shared" ref="FO3" si="139">--MID(FO2, 6, 2)</f>
        <v>6</v>
      </c>
      <c r="FP3" s="56">
        <f t="shared" ref="FP3" si="140">--MID(FP2, 6, 2)</f>
        <v>6</v>
      </c>
      <c r="FQ3" s="56">
        <f t="shared" ref="FQ3" si="141">--MID(FQ2, 6, 2)</f>
        <v>6</v>
      </c>
      <c r="FR3" s="56">
        <f t="shared" ref="FR3" si="142">--MID(FR2, 6, 2)</f>
        <v>6</v>
      </c>
      <c r="FS3" s="56">
        <f t="shared" ref="FS3" si="143">--MID(FS2, 6, 2)</f>
        <v>6</v>
      </c>
      <c r="FT3" s="56">
        <f t="shared" ref="FT3" si="144">--MID(FT2, 6, 2)</f>
        <v>6</v>
      </c>
      <c r="FU3" s="56">
        <f t="shared" ref="FU3" si="145">--MID(FU2, 6, 2)</f>
        <v>6</v>
      </c>
      <c r="FV3" s="56">
        <f t="shared" ref="FV3" si="146">--MID(FV2, 6, 2)</f>
        <v>6</v>
      </c>
      <c r="FW3" s="56">
        <f t="shared" ref="FW3" si="147">--MID(FW2, 6, 2)</f>
        <v>6</v>
      </c>
      <c r="FX3" s="56">
        <f t="shared" ref="FX3" si="148">--MID(FX2, 6, 2)</f>
        <v>6</v>
      </c>
      <c r="FY3" s="56">
        <f t="shared" ref="FY3" si="149">--MID(FY2, 6, 2)</f>
        <v>6</v>
      </c>
      <c r="FZ3" s="56">
        <f t="shared" ref="FZ3" si="150">--MID(FZ2, 6, 2)</f>
        <v>6</v>
      </c>
      <c r="GA3" s="56">
        <f t="shared" ref="GA3" si="151">--MID(GA2, 6, 2)</f>
        <v>6</v>
      </c>
      <c r="GB3" s="56">
        <f t="shared" ref="GB3" si="152">--MID(GB2, 6, 2)</f>
        <v>6</v>
      </c>
      <c r="GC3" s="56">
        <f t="shared" ref="GC3" si="153">--MID(GC2, 6, 2)</f>
        <v>6</v>
      </c>
      <c r="GD3" s="56">
        <f t="shared" ref="GD3" si="154">--MID(GD2, 6, 2)</f>
        <v>6</v>
      </c>
      <c r="GE3" s="56">
        <f t="shared" ref="GE3" si="155">--MID(GE2, 6, 2)</f>
        <v>6</v>
      </c>
      <c r="GF3" s="56">
        <f t="shared" ref="GF3" si="156">--MID(GF2, 6, 2)</f>
        <v>7</v>
      </c>
      <c r="GG3" s="56">
        <f t="shared" ref="GG3" si="157">--MID(GG2, 6, 2)</f>
        <v>7</v>
      </c>
      <c r="GH3" s="56">
        <f t="shared" ref="GH3" si="158">--MID(GH2, 6, 2)</f>
        <v>7</v>
      </c>
      <c r="GI3" s="56">
        <f t="shared" ref="GI3" si="159">--MID(GI2, 6, 2)</f>
        <v>7</v>
      </c>
      <c r="GJ3" s="56">
        <f t="shared" ref="GJ3" si="160">--MID(GJ2, 6, 2)</f>
        <v>7</v>
      </c>
      <c r="GK3" s="56">
        <f t="shared" ref="GK3" si="161">--MID(GK2, 6, 2)</f>
        <v>7</v>
      </c>
      <c r="GL3" s="56">
        <f t="shared" ref="GL3" si="162">--MID(GL2, 6, 2)</f>
        <v>7</v>
      </c>
      <c r="GM3" s="56">
        <f t="shared" ref="GM3" si="163">--MID(GM2, 6, 2)</f>
        <v>7</v>
      </c>
      <c r="GN3" s="56">
        <f t="shared" ref="GN3" si="164">--MID(GN2, 6, 2)</f>
        <v>7</v>
      </c>
      <c r="GO3" s="56">
        <f t="shared" ref="GO3" si="165">--MID(GO2, 6, 2)</f>
        <v>7</v>
      </c>
      <c r="GP3" s="56">
        <f t="shared" ref="GP3" si="166">--MID(GP2, 6, 2)</f>
        <v>7</v>
      </c>
      <c r="GQ3" s="56">
        <f t="shared" ref="GQ3" si="167">--MID(GQ2, 6, 2)</f>
        <v>7</v>
      </c>
      <c r="GR3" s="56">
        <f t="shared" ref="GR3" si="168">--MID(GR2, 6, 2)</f>
        <v>7</v>
      </c>
      <c r="GS3" s="56">
        <f t="shared" ref="GS3" si="169">--MID(GS2, 6, 2)</f>
        <v>7</v>
      </c>
      <c r="GT3" s="56">
        <f t="shared" ref="GT3" si="170">--MID(GT2, 6, 2)</f>
        <v>7</v>
      </c>
      <c r="GU3" s="56">
        <f t="shared" ref="GU3" si="171">--MID(GU2, 6, 2)</f>
        <v>7</v>
      </c>
      <c r="GV3" s="56">
        <f t="shared" ref="GV3" si="172">--MID(GV2, 6, 2)</f>
        <v>7</v>
      </c>
      <c r="GW3" s="56">
        <f t="shared" ref="GW3" si="173">--MID(GW2, 6, 2)</f>
        <v>7</v>
      </c>
      <c r="GX3" s="56">
        <f t="shared" ref="GX3" si="174">--MID(GX2, 6, 2)</f>
        <v>7</v>
      </c>
      <c r="GY3" s="56">
        <f t="shared" ref="GY3" si="175">--MID(GY2, 6, 2)</f>
        <v>7</v>
      </c>
      <c r="GZ3" s="56">
        <f t="shared" ref="GZ3" si="176">--MID(GZ2, 6, 2)</f>
        <v>7</v>
      </c>
      <c r="HA3" s="56">
        <f t="shared" ref="HA3" si="177">--MID(HA2, 6, 2)</f>
        <v>7</v>
      </c>
      <c r="HB3" s="56">
        <f t="shared" ref="HB3" si="178">--MID(HB2, 6, 2)</f>
        <v>7</v>
      </c>
      <c r="HC3" s="56">
        <f t="shared" ref="HC3" si="179">--MID(HC2, 6, 2)</f>
        <v>7</v>
      </c>
      <c r="HD3" s="56">
        <f t="shared" ref="HD3" si="180">--MID(HD2, 6, 2)</f>
        <v>7</v>
      </c>
      <c r="HE3" s="56">
        <f t="shared" ref="HE3" si="181">--MID(HE2, 6, 2)</f>
        <v>7</v>
      </c>
      <c r="HF3" s="56">
        <f t="shared" ref="HF3" si="182">--MID(HF2, 6, 2)</f>
        <v>7</v>
      </c>
      <c r="HG3" s="56">
        <f t="shared" ref="HG3" si="183">--MID(HG2, 6, 2)</f>
        <v>7</v>
      </c>
      <c r="HH3" s="56">
        <f t="shared" ref="HH3" si="184">--MID(HH2, 6, 2)</f>
        <v>7</v>
      </c>
      <c r="HI3" s="56">
        <f t="shared" ref="HI3" si="185">--MID(HI2, 6, 2)</f>
        <v>7</v>
      </c>
      <c r="HJ3" s="56">
        <f t="shared" ref="HJ3" si="186">--MID(HJ2, 6, 2)</f>
        <v>7</v>
      </c>
      <c r="HK3" s="56">
        <f t="shared" ref="HK3" si="187">--MID(HK2, 6, 2)</f>
        <v>8</v>
      </c>
      <c r="HL3" s="56">
        <f t="shared" ref="HL3" si="188">--MID(HL2, 6, 2)</f>
        <v>8</v>
      </c>
      <c r="HM3" s="56">
        <f t="shared" ref="HM3" si="189">--MID(HM2, 6, 2)</f>
        <v>8</v>
      </c>
      <c r="HN3" s="56">
        <f t="shared" ref="HN3" si="190">--MID(HN2, 6, 2)</f>
        <v>8</v>
      </c>
      <c r="HO3" s="56">
        <f t="shared" ref="HO3" si="191">--MID(HO2, 6, 2)</f>
        <v>8</v>
      </c>
      <c r="HP3" s="56">
        <f t="shared" ref="HP3" si="192">--MID(HP2, 6, 2)</f>
        <v>8</v>
      </c>
      <c r="HQ3" s="56">
        <f t="shared" ref="HQ3" si="193">--MID(HQ2, 6, 2)</f>
        <v>8</v>
      </c>
      <c r="HR3" s="56">
        <f t="shared" ref="HR3" si="194">--MID(HR2, 6, 2)</f>
        <v>8</v>
      </c>
      <c r="HS3" s="56">
        <f t="shared" ref="HS3" si="195">--MID(HS2, 6, 2)</f>
        <v>8</v>
      </c>
      <c r="HT3" s="56">
        <f t="shared" ref="HT3" si="196">--MID(HT2, 6, 2)</f>
        <v>8</v>
      </c>
      <c r="HU3" s="56">
        <f t="shared" ref="HU3" si="197">--MID(HU2, 6, 2)</f>
        <v>8</v>
      </c>
      <c r="HV3" s="56">
        <f t="shared" ref="HV3" si="198">--MID(HV2, 6, 2)</f>
        <v>8</v>
      </c>
      <c r="HW3" s="56">
        <f t="shared" ref="HW3" si="199">--MID(HW2, 6, 2)</f>
        <v>8</v>
      </c>
      <c r="HX3" s="56">
        <f t="shared" ref="HX3" si="200">--MID(HX2, 6, 2)</f>
        <v>8</v>
      </c>
      <c r="HY3" s="56">
        <f t="shared" ref="HY3" si="201">--MID(HY2, 6, 2)</f>
        <v>8</v>
      </c>
      <c r="HZ3" s="56">
        <f t="shared" ref="HZ3" si="202">--MID(HZ2, 6, 2)</f>
        <v>8</v>
      </c>
      <c r="IA3" s="56">
        <f t="shared" ref="IA3" si="203">--MID(IA2, 6, 2)</f>
        <v>8</v>
      </c>
      <c r="IB3" s="56">
        <f t="shared" ref="IB3" si="204">--MID(IB2, 6, 2)</f>
        <v>8</v>
      </c>
      <c r="IC3" s="56">
        <f t="shared" ref="IC3" si="205">--MID(IC2, 6, 2)</f>
        <v>8</v>
      </c>
      <c r="ID3" s="56">
        <f t="shared" ref="ID3" si="206">--MID(ID2, 6, 2)</f>
        <v>8</v>
      </c>
      <c r="IE3" s="56">
        <f t="shared" ref="IE3" si="207">--MID(IE2, 6, 2)</f>
        <v>8</v>
      </c>
      <c r="IF3" s="56">
        <f t="shared" ref="IF3" si="208">--MID(IF2, 6, 2)</f>
        <v>8</v>
      </c>
      <c r="IG3" s="56">
        <f t="shared" ref="IG3" si="209">--MID(IG2, 6, 2)</f>
        <v>8</v>
      </c>
      <c r="IH3" s="56">
        <f t="shared" ref="IH3" si="210">--MID(IH2, 6, 2)</f>
        <v>8</v>
      </c>
      <c r="II3" s="56">
        <f t="shared" ref="II3" si="211">--MID(II2, 6, 2)</f>
        <v>8</v>
      </c>
      <c r="IJ3" s="56">
        <f t="shared" ref="IJ3" si="212">--MID(IJ2, 6, 2)</f>
        <v>8</v>
      </c>
      <c r="IK3" s="56">
        <f t="shared" ref="IK3" si="213">--MID(IK2, 6, 2)</f>
        <v>8</v>
      </c>
      <c r="IL3" s="56">
        <f t="shared" ref="IL3" si="214">--MID(IL2, 6, 2)</f>
        <v>8</v>
      </c>
      <c r="IM3" s="56">
        <f t="shared" ref="IM3" si="215">--MID(IM2, 6, 2)</f>
        <v>8</v>
      </c>
      <c r="IN3" s="56">
        <f t="shared" ref="IN3" si="216">--MID(IN2, 6, 2)</f>
        <v>8</v>
      </c>
      <c r="IO3" s="56">
        <f t="shared" ref="IO3" si="217">--MID(IO2, 6, 2)</f>
        <v>8</v>
      </c>
      <c r="IP3" s="56">
        <f t="shared" ref="IP3" si="218">--MID(IP2, 6, 2)</f>
        <v>9</v>
      </c>
      <c r="IQ3" s="56">
        <f t="shared" ref="IQ3" si="219">--MID(IQ2, 6, 2)</f>
        <v>9</v>
      </c>
      <c r="IR3" s="56">
        <f t="shared" ref="IR3" si="220">--MID(IR2, 6, 2)</f>
        <v>9</v>
      </c>
      <c r="IS3" s="56">
        <f t="shared" ref="IS3" si="221">--MID(IS2, 6, 2)</f>
        <v>9</v>
      </c>
      <c r="IT3" s="56">
        <f t="shared" ref="IT3" si="222">--MID(IT2, 6, 2)</f>
        <v>9</v>
      </c>
      <c r="IU3" s="56">
        <f t="shared" ref="IU3" si="223">--MID(IU2, 6, 2)</f>
        <v>9</v>
      </c>
      <c r="IV3" s="56">
        <f t="shared" ref="IV3" si="224">--MID(IV2, 6, 2)</f>
        <v>9</v>
      </c>
      <c r="IW3" s="56">
        <f t="shared" ref="IW3" si="225">--MID(IW2, 6, 2)</f>
        <v>9</v>
      </c>
      <c r="IX3" s="56">
        <f t="shared" ref="IX3" si="226">--MID(IX2, 6, 2)</f>
        <v>9</v>
      </c>
      <c r="IY3" s="56">
        <f t="shared" ref="IY3" si="227">--MID(IY2, 6, 2)</f>
        <v>9</v>
      </c>
      <c r="IZ3" s="56">
        <f t="shared" ref="IZ3" si="228">--MID(IZ2, 6, 2)</f>
        <v>9</v>
      </c>
      <c r="JA3" s="56">
        <f t="shared" ref="JA3" si="229">--MID(JA2, 6, 2)</f>
        <v>9</v>
      </c>
      <c r="JB3" s="56">
        <f t="shared" ref="JB3" si="230">--MID(JB2, 6, 2)</f>
        <v>9</v>
      </c>
      <c r="JC3" s="56">
        <f t="shared" ref="JC3" si="231">--MID(JC2, 6, 2)</f>
        <v>9</v>
      </c>
      <c r="JD3" s="56">
        <f t="shared" ref="JD3" si="232">--MID(JD2, 6, 2)</f>
        <v>9</v>
      </c>
      <c r="JE3" s="56">
        <f t="shared" ref="JE3" si="233">--MID(JE2, 6, 2)</f>
        <v>9</v>
      </c>
      <c r="JF3" s="56">
        <f t="shared" ref="JF3" si="234">--MID(JF2, 6, 2)</f>
        <v>9</v>
      </c>
      <c r="JG3" s="56">
        <f t="shared" ref="JG3" si="235">--MID(JG2, 6, 2)</f>
        <v>9</v>
      </c>
      <c r="JH3" s="56">
        <f t="shared" ref="JH3" si="236">--MID(JH2, 6, 2)</f>
        <v>9</v>
      </c>
      <c r="JI3" s="56">
        <f t="shared" ref="JI3" si="237">--MID(JI2, 6, 2)</f>
        <v>9</v>
      </c>
      <c r="JJ3" s="56">
        <f t="shared" ref="JJ3" si="238">--MID(JJ2, 6, 2)</f>
        <v>9</v>
      </c>
      <c r="JK3" s="56">
        <f t="shared" ref="JK3" si="239">--MID(JK2, 6, 2)</f>
        <v>9</v>
      </c>
      <c r="JL3" s="56">
        <f t="shared" ref="JL3" si="240">--MID(JL2, 6, 2)</f>
        <v>9</v>
      </c>
      <c r="JM3" s="56">
        <f t="shared" ref="JM3" si="241">--MID(JM2, 6, 2)</f>
        <v>9</v>
      </c>
      <c r="JN3" s="56">
        <f t="shared" ref="JN3" si="242">--MID(JN2, 6, 2)</f>
        <v>9</v>
      </c>
      <c r="JO3" s="56">
        <f t="shared" ref="JO3" si="243">--MID(JO2, 6, 2)</f>
        <v>9</v>
      </c>
      <c r="JP3" s="56">
        <f t="shared" ref="JP3" si="244">--MID(JP2, 6, 2)</f>
        <v>9</v>
      </c>
      <c r="JQ3" s="56">
        <f t="shared" ref="JQ3" si="245">--MID(JQ2, 6, 2)</f>
        <v>9</v>
      </c>
      <c r="JR3" s="56">
        <f t="shared" ref="JR3" si="246">--MID(JR2, 6, 2)</f>
        <v>9</v>
      </c>
      <c r="JS3" s="56">
        <f t="shared" ref="JS3" si="247">--MID(JS2, 6, 2)</f>
        <v>9</v>
      </c>
      <c r="JT3" s="56">
        <f t="shared" ref="JT3" si="248">--MID(JT2, 6, 2)</f>
        <v>10</v>
      </c>
      <c r="JU3" s="56">
        <f t="shared" ref="JU3" si="249">--MID(JU2, 6, 2)</f>
        <v>10</v>
      </c>
      <c r="JV3" s="56">
        <f t="shared" ref="JV3" si="250">--MID(JV2, 6, 2)</f>
        <v>10</v>
      </c>
      <c r="JW3" s="56">
        <f t="shared" ref="JW3" si="251">--MID(JW2, 6, 2)</f>
        <v>10</v>
      </c>
      <c r="JX3" s="56">
        <f t="shared" ref="JX3" si="252">--MID(JX2, 6, 2)</f>
        <v>10</v>
      </c>
      <c r="JY3" s="56">
        <f t="shared" ref="JY3" si="253">--MID(JY2, 6, 2)</f>
        <v>10</v>
      </c>
      <c r="JZ3" s="56">
        <f t="shared" ref="JZ3" si="254">--MID(JZ2, 6, 2)</f>
        <v>10</v>
      </c>
      <c r="KA3" s="56">
        <f t="shared" ref="KA3" si="255">--MID(KA2, 6, 2)</f>
        <v>10</v>
      </c>
      <c r="KB3" s="56">
        <f t="shared" ref="KB3" si="256">--MID(KB2, 6, 2)</f>
        <v>10</v>
      </c>
      <c r="KC3" s="56">
        <f t="shared" ref="KC3" si="257">--MID(KC2, 6, 2)</f>
        <v>10</v>
      </c>
      <c r="KD3" s="56">
        <f t="shared" ref="KD3" si="258">--MID(KD2, 6, 2)</f>
        <v>10</v>
      </c>
      <c r="KE3" s="56">
        <f t="shared" ref="KE3" si="259">--MID(KE2, 6, 2)</f>
        <v>10</v>
      </c>
      <c r="KF3" s="56">
        <f t="shared" ref="KF3" si="260">--MID(KF2, 6, 2)</f>
        <v>10</v>
      </c>
      <c r="KG3" s="56">
        <f t="shared" ref="KG3" si="261">--MID(KG2, 6, 2)</f>
        <v>10</v>
      </c>
      <c r="KH3" s="56">
        <f t="shared" ref="KH3" si="262">--MID(KH2, 6, 2)</f>
        <v>10</v>
      </c>
      <c r="KI3" s="56">
        <f t="shared" ref="KI3" si="263">--MID(KI2, 6, 2)</f>
        <v>10</v>
      </c>
      <c r="KJ3" s="56">
        <f t="shared" ref="KJ3" si="264">--MID(KJ2, 6, 2)</f>
        <v>10</v>
      </c>
      <c r="KK3" s="56">
        <f t="shared" ref="KK3" si="265">--MID(KK2, 6, 2)</f>
        <v>10</v>
      </c>
      <c r="KL3" s="56">
        <f t="shared" ref="KL3" si="266">--MID(KL2, 6, 2)</f>
        <v>10</v>
      </c>
      <c r="KM3" s="56">
        <f t="shared" ref="KM3" si="267">--MID(KM2, 6, 2)</f>
        <v>10</v>
      </c>
      <c r="KN3" s="56">
        <f t="shared" ref="KN3" si="268">--MID(KN2, 6, 2)</f>
        <v>10</v>
      </c>
      <c r="KO3" s="56">
        <f t="shared" ref="KO3" si="269">--MID(KO2, 6, 2)</f>
        <v>10</v>
      </c>
      <c r="KP3" s="56">
        <f t="shared" ref="KP3" si="270">--MID(KP2, 6, 2)</f>
        <v>10</v>
      </c>
      <c r="KQ3" s="56">
        <f t="shared" ref="KQ3" si="271">--MID(KQ2, 6, 2)</f>
        <v>10</v>
      </c>
      <c r="KR3" s="56">
        <f t="shared" ref="KR3" si="272">--MID(KR2, 6, 2)</f>
        <v>10</v>
      </c>
      <c r="KS3" s="56">
        <f t="shared" ref="KS3" si="273">--MID(KS2, 6, 2)</f>
        <v>10</v>
      </c>
      <c r="KT3" s="56">
        <f t="shared" ref="KT3" si="274">--MID(KT2, 6, 2)</f>
        <v>10</v>
      </c>
      <c r="KU3" s="56">
        <f t="shared" ref="KU3" si="275">--MID(KU2, 6, 2)</f>
        <v>10</v>
      </c>
      <c r="KV3" s="56">
        <f t="shared" ref="KV3" si="276">--MID(KV2, 6, 2)</f>
        <v>10</v>
      </c>
      <c r="KW3" s="56">
        <f t="shared" ref="KW3" si="277">--MID(KW2, 6, 2)</f>
        <v>10</v>
      </c>
      <c r="KX3" s="56">
        <f t="shared" ref="KX3" si="278">--MID(KX2, 6, 2)</f>
        <v>10</v>
      </c>
      <c r="KY3" s="56">
        <f t="shared" ref="KY3" si="279">--MID(KY2, 6, 2)</f>
        <v>11</v>
      </c>
      <c r="KZ3" s="56">
        <f t="shared" ref="KZ3" si="280">--MID(KZ2, 6, 2)</f>
        <v>11</v>
      </c>
      <c r="LA3" s="56">
        <f t="shared" ref="LA3" si="281">--MID(LA2, 6, 2)</f>
        <v>11</v>
      </c>
      <c r="LB3" s="56">
        <f t="shared" ref="LB3" si="282">--MID(LB2, 6, 2)</f>
        <v>11</v>
      </c>
      <c r="LC3" s="56">
        <f t="shared" ref="LC3" si="283">--MID(LC2, 6, 2)</f>
        <v>11</v>
      </c>
      <c r="LD3" s="56">
        <f t="shared" ref="LD3" si="284">--MID(LD2, 6, 2)</f>
        <v>11</v>
      </c>
      <c r="LE3" s="56">
        <f t="shared" ref="LE3" si="285">--MID(LE2, 6, 2)</f>
        <v>11</v>
      </c>
      <c r="LF3" s="56">
        <f t="shared" ref="LF3" si="286">--MID(LF2, 6, 2)</f>
        <v>11</v>
      </c>
      <c r="LG3" s="56">
        <f t="shared" ref="LG3" si="287">--MID(LG2, 6, 2)</f>
        <v>11</v>
      </c>
      <c r="LH3" s="56">
        <f t="shared" ref="LH3" si="288">--MID(LH2, 6, 2)</f>
        <v>11</v>
      </c>
      <c r="LI3" s="56">
        <f t="shared" ref="LI3" si="289">--MID(LI2, 6, 2)</f>
        <v>11</v>
      </c>
      <c r="LJ3" s="56">
        <f t="shared" ref="LJ3" si="290">--MID(LJ2, 6, 2)</f>
        <v>11</v>
      </c>
      <c r="LK3" s="56">
        <f t="shared" ref="LK3" si="291">--MID(LK2, 6, 2)</f>
        <v>11</v>
      </c>
      <c r="LL3" s="56">
        <f t="shared" ref="LL3" si="292">--MID(LL2, 6, 2)</f>
        <v>11</v>
      </c>
      <c r="LM3" s="56">
        <f t="shared" ref="LM3" si="293">--MID(LM2, 6, 2)</f>
        <v>11</v>
      </c>
      <c r="LN3" s="56">
        <f t="shared" ref="LN3" si="294">--MID(LN2, 6, 2)</f>
        <v>11</v>
      </c>
      <c r="LO3" s="56">
        <f t="shared" ref="LO3" si="295">--MID(LO2, 6, 2)</f>
        <v>11</v>
      </c>
      <c r="LP3" s="56">
        <f t="shared" ref="LP3" si="296">--MID(LP2, 6, 2)</f>
        <v>11</v>
      </c>
      <c r="LQ3" s="56">
        <f t="shared" ref="LQ3" si="297">--MID(LQ2, 6, 2)</f>
        <v>11</v>
      </c>
      <c r="LR3" s="56">
        <f t="shared" ref="LR3" si="298">--MID(LR2, 6, 2)</f>
        <v>11</v>
      </c>
      <c r="LS3" s="56">
        <f t="shared" ref="LS3" si="299">--MID(LS2, 6, 2)</f>
        <v>11</v>
      </c>
      <c r="LT3" s="56">
        <f t="shared" ref="LT3" si="300">--MID(LT2, 6, 2)</f>
        <v>11</v>
      </c>
      <c r="LU3" s="56">
        <f t="shared" ref="LU3" si="301">--MID(LU2, 6, 2)</f>
        <v>11</v>
      </c>
      <c r="LV3" s="56">
        <f t="shared" ref="LV3" si="302">--MID(LV2, 6, 2)</f>
        <v>11</v>
      </c>
      <c r="LW3" s="56">
        <f t="shared" ref="LW3" si="303">--MID(LW2, 6, 2)</f>
        <v>11</v>
      </c>
      <c r="LX3" s="56">
        <f t="shared" ref="LX3" si="304">--MID(LX2, 6, 2)</f>
        <v>11</v>
      </c>
      <c r="LY3" s="56">
        <f t="shared" ref="LY3" si="305">--MID(LY2, 6, 2)</f>
        <v>11</v>
      </c>
      <c r="LZ3" s="56">
        <f t="shared" ref="LZ3" si="306">--MID(LZ2, 6, 2)</f>
        <v>11</v>
      </c>
      <c r="MA3" s="56">
        <f t="shared" ref="MA3" si="307">--MID(MA2, 6, 2)</f>
        <v>11</v>
      </c>
      <c r="MB3" s="56">
        <f t="shared" ref="MB3" si="308">--MID(MB2, 6, 2)</f>
        <v>11</v>
      </c>
      <c r="MC3" s="56">
        <f t="shared" ref="MC3" si="309">--MID(MC2, 6, 2)</f>
        <v>12</v>
      </c>
      <c r="MD3" s="56">
        <f t="shared" ref="MD3" si="310">--MID(MD2, 6, 2)</f>
        <v>12</v>
      </c>
      <c r="ME3" s="56">
        <f t="shared" ref="ME3" si="311">--MID(ME2, 6, 2)</f>
        <v>12</v>
      </c>
      <c r="MF3" s="56">
        <f t="shared" ref="MF3" si="312">--MID(MF2, 6, 2)</f>
        <v>12</v>
      </c>
      <c r="MG3" s="56">
        <f t="shared" ref="MG3" si="313">--MID(MG2, 6, 2)</f>
        <v>12</v>
      </c>
      <c r="MH3" s="56">
        <f t="shared" ref="MH3" si="314">--MID(MH2, 6, 2)</f>
        <v>12</v>
      </c>
      <c r="MI3" s="56">
        <f t="shared" ref="MI3" si="315">--MID(MI2, 6, 2)</f>
        <v>12</v>
      </c>
      <c r="MJ3" s="56">
        <f t="shared" ref="MJ3" si="316">--MID(MJ2, 6, 2)</f>
        <v>12</v>
      </c>
      <c r="MK3" s="56">
        <f t="shared" ref="MK3" si="317">--MID(MK2, 6, 2)</f>
        <v>12</v>
      </c>
      <c r="ML3" s="56">
        <f t="shared" ref="ML3" si="318">--MID(ML2, 6, 2)</f>
        <v>12</v>
      </c>
      <c r="MM3" s="56">
        <f t="shared" ref="MM3" si="319">--MID(MM2, 6, 2)</f>
        <v>12</v>
      </c>
      <c r="MN3" s="56">
        <f t="shared" ref="MN3" si="320">--MID(MN2, 6, 2)</f>
        <v>12</v>
      </c>
      <c r="MO3" s="56">
        <f t="shared" ref="MO3" si="321">--MID(MO2, 6, 2)</f>
        <v>12</v>
      </c>
      <c r="MP3" s="56">
        <f t="shared" ref="MP3" si="322">--MID(MP2, 6, 2)</f>
        <v>12</v>
      </c>
      <c r="MQ3" s="56">
        <f t="shared" ref="MQ3" si="323">--MID(MQ2, 6, 2)</f>
        <v>12</v>
      </c>
      <c r="MR3" s="56">
        <f t="shared" ref="MR3" si="324">--MID(MR2, 6, 2)</f>
        <v>12</v>
      </c>
      <c r="MS3" s="56">
        <f t="shared" ref="MS3" si="325">--MID(MS2, 6, 2)</f>
        <v>12</v>
      </c>
      <c r="MT3" s="56">
        <f t="shared" ref="MT3" si="326">--MID(MT2, 6, 2)</f>
        <v>12</v>
      </c>
      <c r="MU3" s="56">
        <f t="shared" ref="MU3" si="327">--MID(MU2, 6, 2)</f>
        <v>12</v>
      </c>
      <c r="MV3" s="56">
        <f t="shared" ref="MV3" si="328">--MID(MV2, 6, 2)</f>
        <v>12</v>
      </c>
      <c r="MW3" s="56">
        <f t="shared" ref="MW3" si="329">--MID(MW2, 6, 2)</f>
        <v>12</v>
      </c>
      <c r="MX3" s="56">
        <f t="shared" ref="MX3" si="330">--MID(MX2, 6, 2)</f>
        <v>12</v>
      </c>
      <c r="MY3" s="56">
        <f t="shared" ref="MY3" si="331">--MID(MY2, 6, 2)</f>
        <v>12</v>
      </c>
      <c r="MZ3" s="56">
        <f t="shared" ref="MZ3" si="332">--MID(MZ2, 6, 2)</f>
        <v>12</v>
      </c>
      <c r="NA3" s="56">
        <f t="shared" ref="NA3" si="333">--MID(NA2, 6, 2)</f>
        <v>12</v>
      </c>
      <c r="NB3" s="56">
        <f t="shared" ref="NB3" si="334">--MID(NB2, 6, 2)</f>
        <v>12</v>
      </c>
      <c r="NC3" s="56">
        <f t="shared" ref="NC3" si="335">--MID(NC2, 6, 2)</f>
        <v>12</v>
      </c>
      <c r="ND3" s="56">
        <f t="shared" ref="ND3" si="336">--MID(ND2, 6, 2)</f>
        <v>12</v>
      </c>
      <c r="NE3" s="56">
        <f t="shared" ref="NE3" si="337">--MID(NE2, 6, 2)</f>
        <v>12</v>
      </c>
      <c r="NF3" s="56">
        <f t="shared" ref="NF3" si="338">--MID(NF2, 6, 2)</f>
        <v>12</v>
      </c>
      <c r="NG3" s="56">
        <f t="shared" ref="NG3" si="339">--MID(NG2, 6, 2)</f>
        <v>12</v>
      </c>
      <c r="NH3" s="61"/>
    </row>
    <row r="4" spans="1:374">
      <c r="A4" s="166"/>
      <c r="B4" s="210" t="s">
        <v>391</v>
      </c>
      <c r="C4" s="161" t="s">
        <v>312</v>
      </c>
      <c r="D4" s="162">
        <v>26388</v>
      </c>
      <c r="F4" s="157" t="s">
        <v>316</v>
      </c>
      <c r="G4" s="56">
        <v>1</v>
      </c>
      <c r="H4" s="56">
        <v>2</v>
      </c>
      <c r="I4" s="56">
        <v>3</v>
      </c>
      <c r="J4" s="56">
        <v>4</v>
      </c>
      <c r="K4" s="56">
        <v>5</v>
      </c>
      <c r="L4" s="56">
        <v>6</v>
      </c>
      <c r="M4" s="56">
        <v>7</v>
      </c>
      <c r="N4" s="56">
        <v>8</v>
      </c>
      <c r="O4" s="56">
        <v>9</v>
      </c>
      <c r="P4" s="56">
        <v>10</v>
      </c>
      <c r="Q4" s="56">
        <v>11</v>
      </c>
      <c r="R4" s="56">
        <v>12</v>
      </c>
      <c r="S4" s="56">
        <v>13</v>
      </c>
      <c r="T4" s="56">
        <v>14</v>
      </c>
      <c r="U4" s="56">
        <v>15</v>
      </c>
      <c r="V4" s="56">
        <v>16</v>
      </c>
      <c r="W4" s="56">
        <v>17</v>
      </c>
      <c r="X4" s="56">
        <v>18</v>
      </c>
      <c r="Y4" s="56">
        <v>19</v>
      </c>
      <c r="Z4" s="56">
        <v>20</v>
      </c>
      <c r="AA4" s="56">
        <v>21</v>
      </c>
      <c r="AB4" s="56">
        <v>22</v>
      </c>
      <c r="AC4" s="56">
        <v>23</v>
      </c>
      <c r="AD4" s="56">
        <v>24</v>
      </c>
      <c r="AE4" s="56">
        <v>25</v>
      </c>
      <c r="AF4" s="56">
        <v>26</v>
      </c>
      <c r="AG4" s="56">
        <v>27</v>
      </c>
      <c r="AH4" s="56">
        <v>28</v>
      </c>
      <c r="AI4" s="56">
        <v>29</v>
      </c>
      <c r="AJ4" s="56">
        <v>30</v>
      </c>
      <c r="AK4" s="56">
        <v>31</v>
      </c>
      <c r="AL4" s="56">
        <v>32</v>
      </c>
      <c r="AM4" s="56">
        <v>33</v>
      </c>
      <c r="AN4" s="56">
        <v>34</v>
      </c>
      <c r="AO4" s="56">
        <v>35</v>
      </c>
      <c r="AP4" s="56">
        <v>36</v>
      </c>
      <c r="AQ4" s="56">
        <v>37</v>
      </c>
      <c r="AR4" s="56">
        <v>38</v>
      </c>
      <c r="AS4" s="56">
        <v>39</v>
      </c>
      <c r="AT4" s="56">
        <v>40</v>
      </c>
      <c r="AU4" s="56">
        <v>41</v>
      </c>
      <c r="AV4" s="56">
        <v>42</v>
      </c>
      <c r="AW4" s="56">
        <v>43</v>
      </c>
      <c r="AX4" s="56">
        <v>44</v>
      </c>
      <c r="AY4" s="56">
        <v>45</v>
      </c>
      <c r="AZ4" s="56">
        <v>46</v>
      </c>
      <c r="BA4" s="56">
        <v>47</v>
      </c>
      <c r="BB4" s="56">
        <v>48</v>
      </c>
      <c r="BC4" s="56">
        <v>49</v>
      </c>
      <c r="BD4" s="56">
        <v>50</v>
      </c>
      <c r="BE4" s="56">
        <v>51</v>
      </c>
      <c r="BF4" s="56">
        <v>52</v>
      </c>
      <c r="BG4" s="56">
        <v>53</v>
      </c>
      <c r="BH4" s="56">
        <v>54</v>
      </c>
      <c r="BI4" s="56">
        <v>55</v>
      </c>
      <c r="BJ4" s="56">
        <v>56</v>
      </c>
      <c r="BK4" s="56">
        <v>57</v>
      </c>
      <c r="BL4" s="56">
        <v>58</v>
      </c>
      <c r="BM4" s="56">
        <v>59</v>
      </c>
      <c r="BN4" s="56">
        <v>60</v>
      </c>
      <c r="BO4" s="56">
        <v>61</v>
      </c>
      <c r="BP4" s="56">
        <v>62</v>
      </c>
      <c r="BQ4" s="56">
        <v>63</v>
      </c>
      <c r="BR4" s="56">
        <v>64</v>
      </c>
      <c r="BS4" s="56">
        <v>65</v>
      </c>
      <c r="BT4" s="56">
        <v>66</v>
      </c>
      <c r="BU4" s="56">
        <v>67</v>
      </c>
      <c r="BV4" s="56">
        <v>68</v>
      </c>
      <c r="BW4" s="56">
        <v>69</v>
      </c>
      <c r="BX4" s="56">
        <v>70</v>
      </c>
      <c r="BY4" s="56">
        <v>71</v>
      </c>
      <c r="BZ4" s="56">
        <v>72</v>
      </c>
      <c r="CA4" s="56">
        <v>73</v>
      </c>
      <c r="CB4" s="56">
        <v>74</v>
      </c>
      <c r="CC4" s="56">
        <v>75</v>
      </c>
      <c r="CD4" s="56">
        <v>76</v>
      </c>
      <c r="CE4" s="56">
        <v>77</v>
      </c>
      <c r="CF4" s="56">
        <v>78</v>
      </c>
      <c r="CG4" s="56">
        <v>79</v>
      </c>
      <c r="CH4" s="56">
        <v>80</v>
      </c>
      <c r="CI4" s="56">
        <v>81</v>
      </c>
      <c r="CJ4" s="56">
        <v>82</v>
      </c>
      <c r="CK4" s="56">
        <v>83</v>
      </c>
      <c r="CL4" s="56">
        <v>84</v>
      </c>
      <c r="CM4" s="56">
        <v>85</v>
      </c>
      <c r="CN4" s="56">
        <v>86</v>
      </c>
      <c r="CO4" s="56">
        <v>87</v>
      </c>
      <c r="CP4" s="56">
        <v>88</v>
      </c>
      <c r="CQ4" s="56">
        <v>89</v>
      </c>
      <c r="CR4" s="56">
        <v>90</v>
      </c>
      <c r="CS4" s="56">
        <v>91</v>
      </c>
      <c r="CT4" s="56">
        <v>92</v>
      </c>
      <c r="CU4" s="56">
        <v>93</v>
      </c>
      <c r="CV4" s="56">
        <v>94</v>
      </c>
      <c r="CW4" s="56">
        <v>95</v>
      </c>
      <c r="CX4" s="56">
        <v>96</v>
      </c>
      <c r="CY4" s="56">
        <v>97</v>
      </c>
      <c r="CZ4" s="56">
        <v>98</v>
      </c>
      <c r="DA4" s="56">
        <v>99</v>
      </c>
      <c r="DB4" s="56">
        <v>100</v>
      </c>
      <c r="DC4" s="56">
        <v>101</v>
      </c>
      <c r="DD4" s="56">
        <v>102</v>
      </c>
      <c r="DE4" s="56">
        <v>103</v>
      </c>
      <c r="DF4" s="56">
        <v>104</v>
      </c>
      <c r="DG4" s="56">
        <v>105</v>
      </c>
      <c r="DH4" s="56">
        <v>106</v>
      </c>
      <c r="DI4" s="56">
        <v>107</v>
      </c>
      <c r="DJ4" s="56">
        <v>108</v>
      </c>
      <c r="DK4" s="56">
        <v>109</v>
      </c>
      <c r="DL4" s="56">
        <v>110</v>
      </c>
      <c r="DM4" s="56">
        <v>111</v>
      </c>
      <c r="DN4" s="56">
        <v>112</v>
      </c>
      <c r="DO4" s="56">
        <v>113</v>
      </c>
      <c r="DP4" s="56">
        <v>114</v>
      </c>
      <c r="DQ4" s="56">
        <v>115</v>
      </c>
      <c r="DR4" s="56">
        <v>116</v>
      </c>
      <c r="DS4" s="56">
        <v>117</v>
      </c>
      <c r="DT4" s="56">
        <v>118</v>
      </c>
      <c r="DU4" s="56">
        <v>119</v>
      </c>
      <c r="DV4" s="56">
        <v>120</v>
      </c>
      <c r="DW4" s="56">
        <v>121</v>
      </c>
      <c r="DX4" s="56">
        <v>122</v>
      </c>
      <c r="DY4" s="56">
        <v>123</v>
      </c>
      <c r="DZ4" s="56">
        <v>124</v>
      </c>
      <c r="EA4" s="56">
        <v>125</v>
      </c>
      <c r="EB4" s="56">
        <v>126</v>
      </c>
      <c r="EC4" s="56">
        <v>127</v>
      </c>
      <c r="ED4" s="56">
        <v>128</v>
      </c>
      <c r="EE4" s="56">
        <v>129</v>
      </c>
      <c r="EF4" s="56">
        <v>130</v>
      </c>
      <c r="EG4" s="56">
        <v>131</v>
      </c>
      <c r="EH4" s="56">
        <v>132</v>
      </c>
      <c r="EI4" s="56">
        <v>133</v>
      </c>
      <c r="EJ4" s="56">
        <v>134</v>
      </c>
      <c r="EK4" s="56">
        <v>135</v>
      </c>
      <c r="EL4" s="56">
        <v>136</v>
      </c>
      <c r="EM4" s="56">
        <v>137</v>
      </c>
      <c r="EN4" s="56">
        <v>138</v>
      </c>
      <c r="EO4" s="56">
        <v>139</v>
      </c>
      <c r="EP4" s="56">
        <v>140</v>
      </c>
      <c r="EQ4" s="56">
        <v>141</v>
      </c>
      <c r="ER4" s="56">
        <v>142</v>
      </c>
      <c r="ES4" s="56">
        <v>143</v>
      </c>
      <c r="ET4" s="56">
        <v>144</v>
      </c>
      <c r="EU4" s="56">
        <v>145</v>
      </c>
      <c r="EV4" s="56">
        <v>146</v>
      </c>
      <c r="EW4" s="56">
        <v>147</v>
      </c>
      <c r="EX4" s="56">
        <v>148</v>
      </c>
      <c r="EY4" s="56">
        <v>149</v>
      </c>
      <c r="EZ4" s="56">
        <v>150</v>
      </c>
      <c r="FA4" s="56">
        <v>151</v>
      </c>
      <c r="FB4" s="56">
        <v>152</v>
      </c>
      <c r="FC4" s="56">
        <v>153</v>
      </c>
      <c r="FD4" s="56">
        <v>154</v>
      </c>
      <c r="FE4" s="56">
        <v>155</v>
      </c>
      <c r="FF4" s="56">
        <v>156</v>
      </c>
      <c r="FG4" s="56">
        <v>157</v>
      </c>
      <c r="FH4" s="56">
        <v>158</v>
      </c>
      <c r="FI4" s="56">
        <v>159</v>
      </c>
      <c r="FJ4" s="56">
        <v>160</v>
      </c>
      <c r="FK4" s="56">
        <v>161</v>
      </c>
      <c r="FL4" s="56">
        <v>162</v>
      </c>
      <c r="FM4" s="56">
        <v>163</v>
      </c>
      <c r="FN4" s="56">
        <v>164</v>
      </c>
      <c r="FO4" s="56">
        <v>165</v>
      </c>
      <c r="FP4" s="56">
        <v>166</v>
      </c>
      <c r="FQ4" s="56">
        <v>167</v>
      </c>
      <c r="FR4" s="56">
        <v>168</v>
      </c>
      <c r="FS4" s="56">
        <v>169</v>
      </c>
      <c r="FT4" s="56">
        <v>170</v>
      </c>
      <c r="FU4" s="56">
        <v>171</v>
      </c>
      <c r="FV4" s="56">
        <v>172</v>
      </c>
      <c r="FW4" s="56">
        <v>173</v>
      </c>
      <c r="FX4" s="56">
        <v>174</v>
      </c>
      <c r="FY4" s="56">
        <v>175</v>
      </c>
      <c r="FZ4" s="56">
        <v>176</v>
      </c>
      <c r="GA4" s="56">
        <v>177</v>
      </c>
      <c r="GB4" s="56">
        <v>178</v>
      </c>
      <c r="GC4" s="56">
        <v>179</v>
      </c>
      <c r="GD4" s="56">
        <v>180</v>
      </c>
      <c r="GE4" s="56">
        <v>181</v>
      </c>
      <c r="GF4" s="56">
        <v>182</v>
      </c>
      <c r="GG4" s="56">
        <v>183</v>
      </c>
      <c r="GH4" s="56">
        <v>184</v>
      </c>
      <c r="GI4" s="56">
        <v>185</v>
      </c>
      <c r="GJ4" s="56">
        <v>186</v>
      </c>
      <c r="GK4" s="56">
        <v>187</v>
      </c>
      <c r="GL4" s="56">
        <v>188</v>
      </c>
      <c r="GM4" s="56">
        <v>189</v>
      </c>
      <c r="GN4" s="56">
        <v>190</v>
      </c>
      <c r="GO4" s="56">
        <v>191</v>
      </c>
      <c r="GP4" s="56">
        <v>192</v>
      </c>
      <c r="GQ4" s="56">
        <v>193</v>
      </c>
      <c r="GR4" s="56">
        <v>194</v>
      </c>
      <c r="GS4" s="56">
        <v>195</v>
      </c>
      <c r="GT4" s="56">
        <v>196</v>
      </c>
      <c r="GU4" s="56">
        <v>197</v>
      </c>
      <c r="GV4" s="56">
        <v>198</v>
      </c>
      <c r="GW4" s="56">
        <v>199</v>
      </c>
      <c r="GX4" s="56">
        <v>200</v>
      </c>
      <c r="GY4" s="56">
        <v>201</v>
      </c>
      <c r="GZ4" s="56">
        <v>202</v>
      </c>
      <c r="HA4" s="56">
        <v>203</v>
      </c>
      <c r="HB4" s="56">
        <v>204</v>
      </c>
      <c r="HC4" s="56">
        <v>205</v>
      </c>
      <c r="HD4" s="56">
        <v>206</v>
      </c>
      <c r="HE4" s="56">
        <v>207</v>
      </c>
      <c r="HF4" s="56">
        <v>208</v>
      </c>
      <c r="HG4" s="56">
        <v>209</v>
      </c>
      <c r="HH4" s="56">
        <v>210</v>
      </c>
      <c r="HI4" s="56">
        <v>211</v>
      </c>
      <c r="HJ4" s="56">
        <v>212</v>
      </c>
      <c r="HK4" s="56">
        <v>213</v>
      </c>
      <c r="HL4" s="56">
        <v>214</v>
      </c>
      <c r="HM4" s="56">
        <v>215</v>
      </c>
      <c r="HN4" s="56">
        <v>216</v>
      </c>
      <c r="HO4" s="56">
        <v>217</v>
      </c>
      <c r="HP4" s="56">
        <v>218</v>
      </c>
      <c r="HQ4" s="56">
        <v>219</v>
      </c>
      <c r="HR4" s="56">
        <v>220</v>
      </c>
      <c r="HS4" s="56">
        <v>221</v>
      </c>
      <c r="HT4" s="56">
        <v>222</v>
      </c>
      <c r="HU4" s="56">
        <v>223</v>
      </c>
      <c r="HV4" s="56">
        <v>224</v>
      </c>
      <c r="HW4" s="56">
        <v>225</v>
      </c>
      <c r="HX4" s="56">
        <v>226</v>
      </c>
      <c r="HY4" s="56">
        <v>227</v>
      </c>
      <c r="HZ4" s="56">
        <v>228</v>
      </c>
      <c r="IA4" s="56">
        <v>229</v>
      </c>
      <c r="IB4" s="56">
        <v>230</v>
      </c>
      <c r="IC4" s="56">
        <v>231</v>
      </c>
      <c r="ID4" s="56">
        <v>232</v>
      </c>
      <c r="IE4" s="56">
        <v>233</v>
      </c>
      <c r="IF4" s="56">
        <v>234</v>
      </c>
      <c r="IG4" s="56">
        <v>235</v>
      </c>
      <c r="IH4" s="56">
        <v>236</v>
      </c>
      <c r="II4" s="56">
        <v>237</v>
      </c>
      <c r="IJ4" s="56">
        <v>238</v>
      </c>
      <c r="IK4" s="56">
        <v>239</v>
      </c>
      <c r="IL4" s="56">
        <v>240</v>
      </c>
      <c r="IM4" s="56">
        <v>241</v>
      </c>
      <c r="IN4" s="56">
        <v>242</v>
      </c>
      <c r="IO4" s="56">
        <v>243</v>
      </c>
      <c r="IP4" s="56">
        <v>244</v>
      </c>
      <c r="IQ4" s="56">
        <v>245</v>
      </c>
      <c r="IR4" s="56">
        <v>246</v>
      </c>
      <c r="IS4" s="56">
        <v>247</v>
      </c>
      <c r="IT4" s="56">
        <v>248</v>
      </c>
      <c r="IU4" s="56">
        <v>249</v>
      </c>
      <c r="IV4" s="56">
        <v>250</v>
      </c>
      <c r="IW4" s="56">
        <v>251</v>
      </c>
      <c r="IX4" s="56">
        <v>252</v>
      </c>
      <c r="IY4" s="56">
        <v>253</v>
      </c>
      <c r="IZ4" s="56">
        <v>254</v>
      </c>
      <c r="JA4" s="56">
        <v>255</v>
      </c>
      <c r="JB4" s="56">
        <v>256</v>
      </c>
      <c r="JC4" s="56">
        <v>257</v>
      </c>
      <c r="JD4" s="56">
        <v>258</v>
      </c>
      <c r="JE4" s="56">
        <v>259</v>
      </c>
      <c r="JF4" s="56">
        <v>260</v>
      </c>
      <c r="JG4" s="56">
        <v>261</v>
      </c>
      <c r="JH4" s="56">
        <v>262</v>
      </c>
      <c r="JI4" s="56">
        <v>263</v>
      </c>
      <c r="JJ4" s="56">
        <v>264</v>
      </c>
      <c r="JK4" s="56">
        <v>265</v>
      </c>
      <c r="JL4" s="56">
        <v>266</v>
      </c>
      <c r="JM4" s="56">
        <v>267</v>
      </c>
      <c r="JN4" s="56">
        <v>268</v>
      </c>
      <c r="JO4" s="56">
        <v>269</v>
      </c>
      <c r="JP4" s="56">
        <v>270</v>
      </c>
      <c r="JQ4" s="56">
        <v>271</v>
      </c>
      <c r="JR4" s="56">
        <v>272</v>
      </c>
      <c r="JS4" s="56">
        <v>273</v>
      </c>
      <c r="JT4" s="56">
        <v>274</v>
      </c>
      <c r="JU4" s="56">
        <v>275</v>
      </c>
      <c r="JV4" s="56">
        <v>276</v>
      </c>
      <c r="JW4" s="56">
        <v>277</v>
      </c>
      <c r="JX4" s="56">
        <v>278</v>
      </c>
      <c r="JY4" s="56">
        <v>279</v>
      </c>
      <c r="JZ4" s="56">
        <v>280</v>
      </c>
      <c r="KA4" s="56">
        <v>281</v>
      </c>
      <c r="KB4" s="56">
        <v>282</v>
      </c>
      <c r="KC4" s="56">
        <v>283</v>
      </c>
      <c r="KD4" s="56">
        <v>284</v>
      </c>
      <c r="KE4" s="56">
        <v>285</v>
      </c>
      <c r="KF4" s="56">
        <v>286</v>
      </c>
      <c r="KG4" s="56">
        <v>287</v>
      </c>
      <c r="KH4" s="56">
        <v>288</v>
      </c>
      <c r="KI4" s="56">
        <v>289</v>
      </c>
      <c r="KJ4" s="56">
        <v>290</v>
      </c>
      <c r="KK4" s="56">
        <v>291</v>
      </c>
      <c r="KL4" s="56">
        <v>292</v>
      </c>
      <c r="KM4" s="56">
        <v>293</v>
      </c>
      <c r="KN4" s="56">
        <v>294</v>
      </c>
      <c r="KO4" s="56">
        <v>295</v>
      </c>
      <c r="KP4" s="56">
        <v>296</v>
      </c>
      <c r="KQ4" s="56">
        <v>297</v>
      </c>
      <c r="KR4" s="56">
        <v>298</v>
      </c>
      <c r="KS4" s="56">
        <v>299</v>
      </c>
      <c r="KT4" s="56">
        <v>300</v>
      </c>
      <c r="KU4" s="56">
        <v>301</v>
      </c>
      <c r="KV4" s="56">
        <v>302</v>
      </c>
      <c r="KW4" s="56">
        <v>303</v>
      </c>
      <c r="KX4" s="56">
        <v>304</v>
      </c>
      <c r="KY4" s="56">
        <v>305</v>
      </c>
      <c r="KZ4" s="56">
        <v>306</v>
      </c>
      <c r="LA4" s="56">
        <v>307</v>
      </c>
      <c r="LB4" s="56">
        <v>308</v>
      </c>
      <c r="LC4" s="56">
        <v>309</v>
      </c>
      <c r="LD4" s="56">
        <v>310</v>
      </c>
      <c r="LE4" s="56">
        <v>311</v>
      </c>
      <c r="LF4" s="56">
        <v>312</v>
      </c>
      <c r="LG4" s="56">
        <v>313</v>
      </c>
      <c r="LH4" s="56">
        <v>314</v>
      </c>
      <c r="LI4" s="56">
        <v>315</v>
      </c>
      <c r="LJ4" s="56">
        <v>316</v>
      </c>
      <c r="LK4" s="56">
        <v>317</v>
      </c>
      <c r="LL4" s="56">
        <v>318</v>
      </c>
      <c r="LM4" s="56">
        <v>319</v>
      </c>
      <c r="LN4" s="56">
        <v>320</v>
      </c>
      <c r="LO4" s="56">
        <v>321</v>
      </c>
      <c r="LP4" s="56">
        <v>322</v>
      </c>
      <c r="LQ4" s="56">
        <v>323</v>
      </c>
      <c r="LR4" s="56">
        <v>324</v>
      </c>
      <c r="LS4" s="56">
        <v>325</v>
      </c>
      <c r="LT4" s="56">
        <v>326</v>
      </c>
      <c r="LU4" s="56">
        <v>327</v>
      </c>
      <c r="LV4" s="56">
        <v>328</v>
      </c>
      <c r="LW4" s="56">
        <v>329</v>
      </c>
      <c r="LX4" s="56">
        <v>330</v>
      </c>
      <c r="LY4" s="56">
        <v>331</v>
      </c>
      <c r="LZ4" s="56">
        <v>332</v>
      </c>
      <c r="MA4" s="56">
        <v>333</v>
      </c>
      <c r="MB4" s="56">
        <v>334</v>
      </c>
      <c r="MC4" s="56">
        <v>335</v>
      </c>
      <c r="MD4" s="56">
        <v>336</v>
      </c>
      <c r="ME4" s="56">
        <v>337</v>
      </c>
      <c r="MF4" s="56">
        <v>338</v>
      </c>
      <c r="MG4" s="56">
        <v>339</v>
      </c>
      <c r="MH4" s="56">
        <v>340</v>
      </c>
      <c r="MI4" s="56">
        <v>341</v>
      </c>
      <c r="MJ4" s="56">
        <v>342</v>
      </c>
      <c r="MK4" s="56">
        <v>343</v>
      </c>
      <c r="ML4" s="56">
        <v>344</v>
      </c>
      <c r="MM4" s="56">
        <v>345</v>
      </c>
      <c r="MN4" s="56">
        <v>346</v>
      </c>
      <c r="MO4" s="56">
        <v>347</v>
      </c>
      <c r="MP4" s="56">
        <v>348</v>
      </c>
      <c r="MQ4" s="56">
        <v>349</v>
      </c>
      <c r="MR4" s="56">
        <v>350</v>
      </c>
      <c r="MS4" s="56">
        <v>351</v>
      </c>
      <c r="MT4" s="56">
        <v>352</v>
      </c>
      <c r="MU4" s="56">
        <v>353</v>
      </c>
      <c r="MV4" s="56">
        <v>354</v>
      </c>
      <c r="MW4" s="56">
        <v>355</v>
      </c>
      <c r="MX4" s="56">
        <v>356</v>
      </c>
      <c r="MY4" s="56">
        <v>357</v>
      </c>
      <c r="MZ4" s="56">
        <v>358</v>
      </c>
      <c r="NA4" s="56">
        <v>359</v>
      </c>
      <c r="NB4" s="56">
        <v>360</v>
      </c>
      <c r="NC4" s="56">
        <v>361</v>
      </c>
      <c r="ND4" s="56">
        <v>362</v>
      </c>
      <c r="NE4" s="56">
        <v>363</v>
      </c>
      <c r="NF4" s="56">
        <v>364</v>
      </c>
      <c r="NG4" s="56">
        <v>365</v>
      </c>
      <c r="NH4" s="61" t="s">
        <v>40</v>
      </c>
      <c r="NI4" s="61" t="s">
        <v>361</v>
      </c>
      <c r="NJ4" t="s">
        <v>362</v>
      </c>
    </row>
    <row r="5" spans="1:374">
      <c r="A5" s="150" t="s">
        <v>330</v>
      </c>
      <c r="B5" s="150"/>
      <c r="C5" s="189"/>
      <c r="D5" s="190"/>
      <c r="F5" s="157"/>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c r="IK5" s="56"/>
      <c r="IL5" s="56"/>
      <c r="IM5" s="56"/>
      <c r="IN5" s="56"/>
      <c r="IO5" s="56"/>
      <c r="IP5" s="56"/>
      <c r="IQ5" s="56"/>
      <c r="IR5" s="56"/>
      <c r="IS5" s="56"/>
      <c r="IT5" s="56"/>
      <c r="IU5" s="56"/>
      <c r="IV5" s="56"/>
      <c r="IW5" s="56"/>
      <c r="IX5" s="56"/>
      <c r="IY5" s="56"/>
      <c r="IZ5" s="56"/>
      <c r="JA5" s="56"/>
      <c r="JB5" s="56"/>
      <c r="JC5" s="56"/>
      <c r="JD5" s="56"/>
      <c r="JE5" s="56"/>
      <c r="JF5" s="56"/>
      <c r="JG5" s="56"/>
      <c r="JH5" s="56"/>
      <c r="JI5" s="56"/>
      <c r="JJ5" s="56"/>
      <c r="JK5" s="56"/>
      <c r="JL5" s="56"/>
      <c r="JM5" s="56"/>
      <c r="JN5" s="56"/>
      <c r="JO5" s="56"/>
      <c r="JP5" s="56"/>
      <c r="JQ5" s="56"/>
      <c r="JR5" s="56"/>
      <c r="JS5" s="56"/>
      <c r="JT5" s="56"/>
      <c r="JU5" s="56"/>
      <c r="JV5" s="56"/>
      <c r="JW5" s="56"/>
      <c r="JX5" s="56"/>
      <c r="JY5" s="56"/>
      <c r="JZ5" s="56"/>
      <c r="KA5" s="56"/>
      <c r="KB5" s="56"/>
      <c r="KC5" s="56"/>
      <c r="KD5" s="56"/>
      <c r="KE5" s="56"/>
      <c r="KF5" s="56"/>
      <c r="KG5" s="56"/>
      <c r="KH5" s="56"/>
      <c r="KI5" s="56"/>
      <c r="KJ5" s="56"/>
      <c r="KK5" s="56"/>
      <c r="KL5" s="56"/>
      <c r="KM5" s="56"/>
      <c r="KN5" s="56"/>
      <c r="KO5" s="56"/>
      <c r="KP5" s="56"/>
      <c r="KQ5" s="56"/>
      <c r="KR5" s="56"/>
      <c r="KS5" s="56"/>
      <c r="KT5" s="56"/>
      <c r="KU5" s="56"/>
      <c r="KV5" s="56"/>
      <c r="KW5" s="56"/>
      <c r="KX5" s="56"/>
      <c r="KY5" s="56"/>
      <c r="KZ5" s="56"/>
      <c r="LA5" s="56"/>
      <c r="LB5" s="56"/>
      <c r="LC5" s="56"/>
      <c r="LD5" s="56"/>
      <c r="LE5" s="56"/>
      <c r="LF5" s="56"/>
      <c r="LG5" s="56"/>
      <c r="LH5" s="56"/>
      <c r="LI5" s="56"/>
      <c r="LJ5" s="56"/>
      <c r="LK5" s="56"/>
      <c r="LL5" s="56"/>
      <c r="LM5" s="56"/>
      <c r="LN5" s="56"/>
      <c r="LO5" s="56"/>
      <c r="LP5" s="56"/>
      <c r="LQ5" s="56"/>
      <c r="LR5" s="56"/>
      <c r="LS5" s="56"/>
      <c r="LT5" s="56"/>
      <c r="LU5" s="56"/>
      <c r="LV5" s="56"/>
      <c r="LW5" s="56"/>
      <c r="LX5" s="56"/>
      <c r="LY5" s="56"/>
      <c r="LZ5" s="56"/>
      <c r="MA5" s="56"/>
      <c r="MB5" s="56"/>
      <c r="MC5" s="56"/>
      <c r="MD5" s="56"/>
      <c r="ME5" s="56"/>
      <c r="MF5" s="56"/>
      <c r="MG5" s="56"/>
      <c r="MH5" s="56"/>
      <c r="MI5" s="56"/>
      <c r="MJ5" s="56"/>
      <c r="MK5" s="56"/>
      <c r="ML5" s="56"/>
      <c r="MM5" s="56"/>
      <c r="MN5" s="56"/>
      <c r="MO5" s="56"/>
      <c r="MP5" s="56"/>
      <c r="MQ5" s="56"/>
      <c r="MR5" s="56"/>
      <c r="MS5" s="56"/>
      <c r="MT5" s="56"/>
      <c r="MU5" s="56"/>
      <c r="MV5" s="56"/>
      <c r="MW5" s="56"/>
      <c r="MX5" s="56"/>
      <c r="MY5" s="56"/>
      <c r="MZ5" s="56"/>
      <c r="NA5" s="56"/>
      <c r="NB5" s="56"/>
      <c r="NC5" s="56"/>
      <c r="ND5" s="56"/>
      <c r="NE5" s="56"/>
      <c r="NF5" s="56"/>
      <c r="NG5" s="56"/>
      <c r="NH5" s="61"/>
      <c r="NI5" s="61"/>
    </row>
    <row r="6" spans="1:374">
      <c r="A6" s="194" t="s">
        <v>366</v>
      </c>
      <c r="B6" s="175" t="s">
        <v>34</v>
      </c>
      <c r="E6" s="153"/>
      <c r="F6" s="153" t="s">
        <v>299</v>
      </c>
      <c r="G6" s="165">
        <f>SUMIF('Conf Aurora Fuel Output'!$N$20:$AV$20, $B6 &amp; "*", INDEX('Conf Aurora Fuel Output'!$N$22:$AV$386, G$4, 0))</f>
        <v>0</v>
      </c>
      <c r="H6" s="165">
        <f>SUMIF('Conf Aurora Fuel Output'!$N$20:$AV$20, $B6 &amp; "*", INDEX('Conf Aurora Fuel Output'!$N$22:$AV$386, H$4, 0))</f>
        <v>0</v>
      </c>
      <c r="I6" s="165">
        <f>SUMIF('Conf Aurora Fuel Output'!$N$20:$AV$20, $B6 &amp; "*", INDEX('Conf Aurora Fuel Output'!$N$22:$AV$386, I$4, 0))</f>
        <v>0</v>
      </c>
      <c r="J6" s="165">
        <f>SUMIF('Conf Aurora Fuel Output'!$N$20:$AV$20, $B6 &amp; "*", INDEX('Conf Aurora Fuel Output'!$N$22:$AV$386, J$4, 0))</f>
        <v>0</v>
      </c>
      <c r="K6" s="165">
        <f>SUMIF('Conf Aurora Fuel Output'!$N$20:$AV$20, $B6 &amp; "*", INDEX('Conf Aurora Fuel Output'!$N$22:$AV$386, K$4, 0))</f>
        <v>27494.076000000001</v>
      </c>
      <c r="L6" s="165">
        <f>SUMIF('Conf Aurora Fuel Output'!$N$20:$AV$20, $B6 &amp; "*", INDEX('Conf Aurora Fuel Output'!$N$22:$AV$386, L$4, 0))</f>
        <v>0</v>
      </c>
      <c r="M6" s="165">
        <f>SUMIF('Conf Aurora Fuel Output'!$N$20:$AV$20, $B6 &amp; "*", INDEX('Conf Aurora Fuel Output'!$N$22:$AV$386, M$4, 0))</f>
        <v>12062.897999999997</v>
      </c>
      <c r="N6" s="165">
        <f>SUMIF('Conf Aurora Fuel Output'!$N$20:$AV$20, $B6 &amp; "*", INDEX('Conf Aurora Fuel Output'!$N$22:$AV$386, N$4, 0))</f>
        <v>37774.967999999993</v>
      </c>
      <c r="O6" s="165">
        <f>SUMIF('Conf Aurora Fuel Output'!$N$20:$AV$20, $B6 &amp; "*", INDEX('Conf Aurora Fuel Output'!$N$22:$AV$386, O$4, 0))</f>
        <v>24187.86</v>
      </c>
      <c r="P6" s="165">
        <f>SUMIF('Conf Aurora Fuel Output'!$N$20:$AV$20, $B6 &amp; "*", INDEX('Conf Aurora Fuel Output'!$N$22:$AV$386, P$4, 0))</f>
        <v>27699.358</v>
      </c>
      <c r="Q6" s="165">
        <f>SUMIF('Conf Aurora Fuel Output'!$N$20:$AV$20, $B6 &amp; "*", INDEX('Conf Aurora Fuel Output'!$N$22:$AV$386, Q$4, 0))</f>
        <v>0</v>
      </c>
      <c r="R6" s="165">
        <f>SUMIF('Conf Aurora Fuel Output'!$N$20:$AV$20, $B6 &amp; "*", INDEX('Conf Aurora Fuel Output'!$N$22:$AV$386, R$4, 0))</f>
        <v>8436.5290000000005</v>
      </c>
      <c r="S6" s="165">
        <f>SUMIF('Conf Aurora Fuel Output'!$N$20:$AV$20, $B6 &amp; "*", INDEX('Conf Aurora Fuel Output'!$N$22:$AV$386, S$4, 0))</f>
        <v>7944.063000000001</v>
      </c>
      <c r="T6" s="165">
        <f>SUMIF('Conf Aurora Fuel Output'!$N$20:$AV$20, $B6 &amp; "*", INDEX('Conf Aurora Fuel Output'!$N$22:$AV$386, T$4, 0))</f>
        <v>6976.0960000000005</v>
      </c>
      <c r="U6" s="165">
        <f>SUMIF('Conf Aurora Fuel Output'!$N$20:$AV$20, $B6 &amp; "*", INDEX('Conf Aurora Fuel Output'!$N$22:$AV$386, U$4, 0))</f>
        <v>7736.3940000000002</v>
      </c>
      <c r="V6" s="165">
        <f>SUMIF('Conf Aurora Fuel Output'!$N$20:$AV$20, $B6 &amp; "*", INDEX('Conf Aurora Fuel Output'!$N$22:$AV$386, V$4, 0))</f>
        <v>12985.650999999998</v>
      </c>
      <c r="W6" s="165">
        <f>SUMIF('Conf Aurora Fuel Output'!$N$20:$AV$20, $B6 &amp; "*", INDEX('Conf Aurora Fuel Output'!$N$22:$AV$386, W$4, 0))</f>
        <v>38168.979999999996</v>
      </c>
      <c r="X6" s="165">
        <f>SUMIF('Conf Aurora Fuel Output'!$N$20:$AV$20, $B6 &amp; "*", INDEX('Conf Aurora Fuel Output'!$N$22:$AV$386, X$4, 0))</f>
        <v>34779.758000000002</v>
      </c>
      <c r="Y6" s="165">
        <f>SUMIF('Conf Aurora Fuel Output'!$N$20:$AV$20, $B6 &amp; "*", INDEX('Conf Aurora Fuel Output'!$N$22:$AV$386, Y$4, 0))</f>
        <v>43630.270000000004</v>
      </c>
      <c r="Z6" s="165">
        <f>SUMIF('Conf Aurora Fuel Output'!$N$20:$AV$20, $B6 &amp; "*", INDEX('Conf Aurora Fuel Output'!$N$22:$AV$386, Z$4, 0))</f>
        <v>42986.66</v>
      </c>
      <c r="AA6" s="165">
        <f>SUMIF('Conf Aurora Fuel Output'!$N$20:$AV$20, $B6 &amp; "*", INDEX('Conf Aurora Fuel Output'!$N$22:$AV$386, AA$4, 0))</f>
        <v>43630.270000000004</v>
      </c>
      <c r="AB6" s="165">
        <f>SUMIF('Conf Aurora Fuel Output'!$N$20:$AV$20, $B6 &amp; "*", INDEX('Conf Aurora Fuel Output'!$N$22:$AV$386, AB$4, 0))</f>
        <v>36499.578000000001</v>
      </c>
      <c r="AC6" s="165">
        <f>SUMIF('Conf Aurora Fuel Output'!$N$20:$AV$20, $B6 &amp; "*", INDEX('Conf Aurora Fuel Output'!$N$22:$AV$386, AC$4, 0))</f>
        <v>43630.270000000004</v>
      </c>
      <c r="AD6" s="165">
        <f>SUMIF('Conf Aurora Fuel Output'!$N$20:$AV$20, $B6 &amp; "*", INDEX('Conf Aurora Fuel Output'!$N$22:$AV$386, AD$4, 0))</f>
        <v>43311.98</v>
      </c>
      <c r="AE6" s="165">
        <f>SUMIF('Conf Aurora Fuel Output'!$N$20:$AV$20, $B6 &amp; "*", INDEX('Conf Aurora Fuel Output'!$N$22:$AV$386, AE$4, 0))</f>
        <v>41402.28</v>
      </c>
      <c r="AF6" s="165">
        <f>SUMIF('Conf Aurora Fuel Output'!$N$20:$AV$20, $B6 &amp; "*", INDEX('Conf Aurora Fuel Output'!$N$22:$AV$386, AF$4, 0))</f>
        <v>42675.42</v>
      </c>
      <c r="AG6" s="165">
        <f>SUMIF('Conf Aurora Fuel Output'!$N$20:$AV$20, $B6 &amp; "*", INDEX('Conf Aurora Fuel Output'!$N$22:$AV$386, AG$4, 0))</f>
        <v>43311.98</v>
      </c>
      <c r="AH6" s="165">
        <f>SUMIF('Conf Aurora Fuel Output'!$N$20:$AV$20, $B6 &amp; "*", INDEX('Conf Aurora Fuel Output'!$N$22:$AV$386, AH$4, 0))</f>
        <v>15733.203</v>
      </c>
      <c r="AI6" s="165">
        <f>SUMIF('Conf Aurora Fuel Output'!$N$20:$AV$20, $B6 &amp; "*", INDEX('Conf Aurora Fuel Output'!$N$22:$AV$386, AI$4, 0))</f>
        <v>15654.615999999998</v>
      </c>
      <c r="AJ6" s="165">
        <f>SUMIF('Conf Aurora Fuel Output'!$N$20:$AV$20, $B6 &amp; "*", INDEX('Conf Aurora Fuel Output'!$N$22:$AV$386, AJ$4, 0))</f>
        <v>34878.648000000001</v>
      </c>
      <c r="AK6" s="165">
        <f>SUMIF('Conf Aurora Fuel Output'!$N$20:$AV$20, $B6 &amp; "*", INDEX('Conf Aurora Fuel Output'!$N$22:$AV$386, AK$4, 0))</f>
        <v>13559.358</v>
      </c>
      <c r="AL6" s="165">
        <f>SUMIF('Conf Aurora Fuel Output'!$N$20:$AV$20, $B6 &amp; "*", INDEX('Conf Aurora Fuel Output'!$N$22:$AV$386, AL$4, 0))</f>
        <v>22362.008000000002</v>
      </c>
      <c r="AM6" s="165">
        <f>SUMIF('Conf Aurora Fuel Output'!$N$20:$AV$20, $B6 &amp; "*", INDEX('Conf Aurora Fuel Output'!$N$22:$AV$386, AM$4, 0))</f>
        <v>0</v>
      </c>
      <c r="AN6" s="165">
        <f>SUMIF('Conf Aurora Fuel Output'!$N$20:$AV$20, $B6 &amp; "*", INDEX('Conf Aurora Fuel Output'!$N$22:$AV$386, AN$4, 0))</f>
        <v>0</v>
      </c>
      <c r="AO6" s="165">
        <f>SUMIF('Conf Aurora Fuel Output'!$N$20:$AV$20, $B6 &amp; "*", INDEX('Conf Aurora Fuel Output'!$N$22:$AV$386, AO$4, 0))</f>
        <v>0</v>
      </c>
      <c r="AP6" s="165">
        <f>SUMIF('Conf Aurora Fuel Output'!$N$20:$AV$20, $B6 &amp; "*", INDEX('Conf Aurora Fuel Output'!$N$22:$AV$386, AP$4, 0))</f>
        <v>0</v>
      </c>
      <c r="AQ6" s="165">
        <f>SUMIF('Conf Aurora Fuel Output'!$N$20:$AV$20, $B6 &amp; "*", INDEX('Conf Aurora Fuel Output'!$N$22:$AV$386, AQ$4, 0))</f>
        <v>0</v>
      </c>
      <c r="AR6" s="165">
        <f>SUMIF('Conf Aurora Fuel Output'!$N$20:$AV$20, $B6 &amp; "*", INDEX('Conf Aurora Fuel Output'!$N$22:$AV$386, AR$4, 0))</f>
        <v>0</v>
      </c>
      <c r="AS6" s="165">
        <f>SUMIF('Conf Aurora Fuel Output'!$N$20:$AV$20, $B6 &amp; "*", INDEX('Conf Aurora Fuel Output'!$N$22:$AV$386, AS$4, 0))</f>
        <v>7473.2759999999998</v>
      </c>
      <c r="AT6" s="165">
        <f>SUMIF('Conf Aurora Fuel Output'!$N$20:$AV$20, $B6 &amp; "*", INDEX('Conf Aurora Fuel Output'!$N$22:$AV$386, AT$4, 0))</f>
        <v>0</v>
      </c>
      <c r="AU6" s="165">
        <f>SUMIF('Conf Aurora Fuel Output'!$N$20:$AV$20, $B6 &amp; "*", INDEX('Conf Aurora Fuel Output'!$N$22:$AV$386, AU$4, 0))</f>
        <v>0</v>
      </c>
      <c r="AV6" s="165">
        <f>SUMIF('Conf Aurora Fuel Output'!$N$20:$AV$20, $B6 &amp; "*", INDEX('Conf Aurora Fuel Output'!$N$22:$AV$386, AV$4, 0))</f>
        <v>12910.710000000001</v>
      </c>
      <c r="AW6" s="165">
        <f>SUMIF('Conf Aurora Fuel Output'!$N$20:$AV$20, $B6 &amp; "*", INDEX('Conf Aurora Fuel Output'!$N$22:$AV$386, AW$4, 0))</f>
        <v>18024.338</v>
      </c>
      <c r="AX6" s="165">
        <f>SUMIF('Conf Aurora Fuel Output'!$N$20:$AV$20, $B6 &amp; "*", INDEX('Conf Aurora Fuel Output'!$N$22:$AV$386, AX$4, 0))</f>
        <v>43052.12</v>
      </c>
      <c r="AY6" s="165">
        <f>SUMIF('Conf Aurora Fuel Output'!$N$20:$AV$20, $B6 &amp; "*", INDEX('Conf Aurora Fuel Output'!$N$22:$AV$386, AY$4, 0))</f>
        <v>20712.060000000001</v>
      </c>
      <c r="AZ6" s="165">
        <f>SUMIF('Conf Aurora Fuel Output'!$N$20:$AV$20, $B6 &amp; "*", INDEX('Conf Aurora Fuel Output'!$N$22:$AV$386, AZ$4, 0))</f>
        <v>0</v>
      </c>
      <c r="BA6" s="165">
        <f>SUMIF('Conf Aurora Fuel Output'!$N$20:$AV$20, $B6 &amp; "*", INDEX('Conf Aurora Fuel Output'!$N$22:$AV$386, BA$4, 0))</f>
        <v>20274.036000000004</v>
      </c>
      <c r="BB6" s="165">
        <f>SUMIF('Conf Aurora Fuel Output'!$N$20:$AV$20, $B6 &amp; "*", INDEX('Conf Aurora Fuel Output'!$N$22:$AV$386, BB$4, 0))</f>
        <v>25869.976000000002</v>
      </c>
      <c r="BC6" s="165">
        <f>SUMIF('Conf Aurora Fuel Output'!$N$20:$AV$20, $B6 &amp; "*", INDEX('Conf Aurora Fuel Output'!$N$22:$AV$386, BC$4, 0))</f>
        <v>0</v>
      </c>
      <c r="BD6" s="165">
        <f>SUMIF('Conf Aurora Fuel Output'!$N$20:$AV$20, $B6 &amp; "*", INDEX('Conf Aurora Fuel Output'!$N$22:$AV$386, BD$4, 0))</f>
        <v>0</v>
      </c>
      <c r="BE6" s="165">
        <f>SUMIF('Conf Aurora Fuel Output'!$N$20:$AV$20, $B6 &amp; "*", INDEX('Conf Aurora Fuel Output'!$N$22:$AV$386, BE$4, 0))</f>
        <v>0</v>
      </c>
      <c r="BF6" s="165">
        <f>SUMIF('Conf Aurora Fuel Output'!$N$20:$AV$20, $B6 &amp; "*", INDEX('Conf Aurora Fuel Output'!$N$22:$AV$386, BF$4, 0))</f>
        <v>0</v>
      </c>
      <c r="BG6" s="165">
        <f>SUMIF('Conf Aurora Fuel Output'!$N$20:$AV$20, $B6 &amp; "*", INDEX('Conf Aurora Fuel Output'!$N$22:$AV$386, BG$4, 0))</f>
        <v>15494.736000000001</v>
      </c>
      <c r="BH6" s="165">
        <f>SUMIF('Conf Aurora Fuel Output'!$N$20:$AV$20, $B6 &amp; "*", INDEX('Conf Aurora Fuel Output'!$N$22:$AV$386, BH$4, 0))</f>
        <v>13696.134</v>
      </c>
      <c r="BI6" s="165">
        <f>SUMIF('Conf Aurora Fuel Output'!$N$20:$AV$20, $B6 &amp; "*", INDEX('Conf Aurora Fuel Output'!$N$22:$AV$386, BI$4, 0))</f>
        <v>0</v>
      </c>
      <c r="BJ6" s="165">
        <f>SUMIF('Conf Aurora Fuel Output'!$N$20:$AV$20, $B6 &amp; "*", INDEX('Conf Aurora Fuel Output'!$N$22:$AV$386, BJ$4, 0))</f>
        <v>0</v>
      </c>
      <c r="BK6" s="165">
        <f>SUMIF('Conf Aurora Fuel Output'!$N$20:$AV$20, $B6 &amp; "*", INDEX('Conf Aurora Fuel Output'!$N$22:$AV$386, BK$4, 0))</f>
        <v>0</v>
      </c>
      <c r="BL6" s="165">
        <f>SUMIF('Conf Aurora Fuel Output'!$N$20:$AV$20, $B6 &amp; "*", INDEX('Conf Aurora Fuel Output'!$N$22:$AV$386, BL$4, 0))</f>
        <v>26635.756000000001</v>
      </c>
      <c r="BM6" s="165">
        <f>SUMIF('Conf Aurora Fuel Output'!$N$20:$AV$20, $B6 &amp; "*", INDEX('Conf Aurora Fuel Output'!$N$22:$AV$386, BM$4, 0))</f>
        <v>8038.235999999999</v>
      </c>
      <c r="BN6" s="165">
        <f>SUMIF('Conf Aurora Fuel Output'!$N$20:$AV$20, $B6 &amp; "*", INDEX('Conf Aurora Fuel Output'!$N$22:$AV$386, BN$4, 0))</f>
        <v>14338.511999999999</v>
      </c>
      <c r="BO6" s="165">
        <f>SUMIF('Conf Aurora Fuel Output'!$N$20:$AV$20, $B6 &amp; "*", INDEX('Conf Aurora Fuel Output'!$N$22:$AV$386, BO$4, 0))</f>
        <v>0</v>
      </c>
      <c r="BP6" s="165">
        <f>SUMIF('Conf Aurora Fuel Output'!$N$20:$AV$20, $B6 &amp; "*", INDEX('Conf Aurora Fuel Output'!$N$22:$AV$386, BP$4, 0))</f>
        <v>0</v>
      </c>
      <c r="BQ6" s="165">
        <f>SUMIF('Conf Aurora Fuel Output'!$N$20:$AV$20, $B6 &amp; "*", INDEX('Conf Aurora Fuel Output'!$N$22:$AV$386, BQ$4, 0))</f>
        <v>0</v>
      </c>
      <c r="BR6" s="165">
        <f>SUMIF('Conf Aurora Fuel Output'!$N$20:$AV$20, $B6 &amp; "*", INDEX('Conf Aurora Fuel Output'!$N$22:$AV$386, BR$4, 0))</f>
        <v>0</v>
      </c>
      <c r="BS6" s="165">
        <f>SUMIF('Conf Aurora Fuel Output'!$N$20:$AV$20, $B6 &amp; "*", INDEX('Conf Aurora Fuel Output'!$N$22:$AV$386, BS$4, 0))</f>
        <v>29680.454000000005</v>
      </c>
      <c r="BT6" s="165">
        <f>SUMIF('Conf Aurora Fuel Output'!$N$20:$AV$20, $B6 &amp; "*", INDEX('Conf Aurora Fuel Output'!$N$22:$AV$386, BT$4, 0))</f>
        <v>31830.184000000001</v>
      </c>
      <c r="BU6" s="165">
        <f>SUMIF('Conf Aurora Fuel Output'!$N$20:$AV$20, $B6 &amp; "*", INDEX('Conf Aurora Fuel Output'!$N$22:$AV$386, BU$4, 0))</f>
        <v>34097.399999999994</v>
      </c>
      <c r="BV6" s="165">
        <f>SUMIF('Conf Aurora Fuel Output'!$N$20:$AV$20, $B6 &amp; "*", INDEX('Conf Aurora Fuel Output'!$N$22:$AV$386, BV$4, 0))</f>
        <v>16494.884999999998</v>
      </c>
      <c r="BW6" s="165">
        <f>SUMIF('Conf Aurora Fuel Output'!$N$20:$AV$20, $B6 &amp; "*", INDEX('Conf Aurora Fuel Output'!$N$22:$AV$386, BW$4, 0))</f>
        <v>7364.1759999999995</v>
      </c>
      <c r="BX6" s="165">
        <f>SUMIF('Conf Aurora Fuel Output'!$N$20:$AV$20, $B6 &amp; "*", INDEX('Conf Aurora Fuel Output'!$N$22:$AV$386, BX$4, 0))</f>
        <v>0</v>
      </c>
      <c r="BY6" s="165">
        <f>SUMIF('Conf Aurora Fuel Output'!$N$20:$AV$20, $B6 &amp; "*", INDEX('Conf Aurora Fuel Output'!$N$22:$AV$386, BY$4, 0))</f>
        <v>0</v>
      </c>
      <c r="BZ6" s="165">
        <f>SUMIF('Conf Aurora Fuel Output'!$N$20:$AV$20, $B6 &amp; "*", INDEX('Conf Aurora Fuel Output'!$N$22:$AV$386, BZ$4, 0))</f>
        <v>0</v>
      </c>
      <c r="CA6" s="165">
        <f>SUMIF('Conf Aurora Fuel Output'!$N$20:$AV$20, $B6 &amp; "*", INDEX('Conf Aurora Fuel Output'!$N$22:$AV$386, CA$4, 0))</f>
        <v>21458.678</v>
      </c>
      <c r="CB6" s="165">
        <f>SUMIF('Conf Aurora Fuel Output'!$N$20:$AV$20, $B6 &amp; "*", INDEX('Conf Aurora Fuel Output'!$N$22:$AV$386, CB$4, 0))</f>
        <v>18188.304</v>
      </c>
      <c r="CC6" s="165">
        <f>SUMIF('Conf Aurora Fuel Output'!$N$20:$AV$20, $B6 &amp; "*", INDEX('Conf Aurora Fuel Output'!$N$22:$AV$386, CC$4, 0))</f>
        <v>31025.842000000001</v>
      </c>
      <c r="CD6" s="165">
        <f>SUMIF('Conf Aurora Fuel Output'!$N$20:$AV$20, $B6 &amp; "*", INDEX('Conf Aurora Fuel Output'!$N$22:$AV$386, CD$4, 0))</f>
        <v>0</v>
      </c>
      <c r="CE6" s="165">
        <f>SUMIF('Conf Aurora Fuel Output'!$N$20:$AV$20, $B6 &amp; "*", INDEX('Conf Aurora Fuel Output'!$N$22:$AV$386, CE$4, 0))</f>
        <v>0</v>
      </c>
      <c r="CF6" s="165">
        <f>SUMIF('Conf Aurora Fuel Output'!$N$20:$AV$20, $B6 &amp; "*", INDEX('Conf Aurora Fuel Output'!$N$22:$AV$386, CF$4, 0))</f>
        <v>0</v>
      </c>
      <c r="CG6" s="165">
        <f>SUMIF('Conf Aurora Fuel Output'!$N$20:$AV$20, $B6 &amp; "*", INDEX('Conf Aurora Fuel Output'!$N$22:$AV$386, CG$4, 0))</f>
        <v>0</v>
      </c>
      <c r="CH6" s="165">
        <f>SUMIF('Conf Aurora Fuel Output'!$N$20:$AV$20, $B6 &amp; "*", INDEX('Conf Aurora Fuel Output'!$N$22:$AV$386, CH$4, 0))</f>
        <v>13697.714</v>
      </c>
      <c r="CI6" s="165">
        <f>SUMIF('Conf Aurora Fuel Output'!$N$20:$AV$20, $B6 &amp; "*", INDEX('Conf Aurora Fuel Output'!$N$22:$AV$386, CI$4, 0))</f>
        <v>0</v>
      </c>
      <c r="CJ6" s="165">
        <f>SUMIF('Conf Aurora Fuel Output'!$N$20:$AV$20, $B6 &amp; "*", INDEX('Conf Aurora Fuel Output'!$N$22:$AV$386, CJ$4, 0))</f>
        <v>0</v>
      </c>
      <c r="CK6" s="165">
        <f>SUMIF('Conf Aurora Fuel Output'!$N$20:$AV$20, $B6 &amp; "*", INDEX('Conf Aurora Fuel Output'!$N$22:$AV$386, CK$4, 0))</f>
        <v>0</v>
      </c>
      <c r="CL6" s="165">
        <f>SUMIF('Conf Aurora Fuel Output'!$N$20:$AV$20, $B6 &amp; "*", INDEX('Conf Aurora Fuel Output'!$N$22:$AV$386, CL$4, 0))</f>
        <v>0</v>
      </c>
      <c r="CM6" s="165">
        <f>SUMIF('Conf Aurora Fuel Output'!$N$20:$AV$20, $B6 &amp; "*", INDEX('Conf Aurora Fuel Output'!$N$22:$AV$386, CM$4, 0))</f>
        <v>4560.4719999999998</v>
      </c>
      <c r="CN6" s="165">
        <f>SUMIF('Conf Aurora Fuel Output'!$N$20:$AV$20, $B6 &amp; "*", INDEX('Conf Aurora Fuel Output'!$N$22:$AV$386, CN$4, 0))</f>
        <v>13644.689999999999</v>
      </c>
      <c r="CO6" s="165">
        <f>SUMIF('Conf Aurora Fuel Output'!$N$20:$AV$20, $B6 &amp; "*", INDEX('Conf Aurora Fuel Output'!$N$22:$AV$386, CO$4, 0))</f>
        <v>26868.411999999997</v>
      </c>
      <c r="CP6" s="165">
        <f>SUMIF('Conf Aurora Fuel Output'!$N$20:$AV$20, $B6 &amp; "*", INDEX('Conf Aurora Fuel Output'!$N$22:$AV$386, CP$4, 0))</f>
        <v>41951.729999999996</v>
      </c>
      <c r="CQ6" s="165">
        <f>SUMIF('Conf Aurora Fuel Output'!$N$20:$AV$20, $B6 &amp; "*", INDEX('Conf Aurora Fuel Output'!$N$22:$AV$386, CQ$4, 0))</f>
        <v>26287.86</v>
      </c>
      <c r="CR6" s="165">
        <f>SUMIF('Conf Aurora Fuel Output'!$N$20:$AV$20, $B6 &amp; "*", INDEX('Conf Aurora Fuel Output'!$N$22:$AV$386, CR$4, 0))</f>
        <v>8813.4279999999999</v>
      </c>
      <c r="CS6" s="165">
        <f>SUMIF('Conf Aurora Fuel Output'!$N$20:$AV$20, $B6 &amp; "*", INDEX('Conf Aurora Fuel Output'!$N$22:$AV$386, CS$4, 0))</f>
        <v>6300.1630000000005</v>
      </c>
      <c r="CT6" s="165">
        <f>SUMIF('Conf Aurora Fuel Output'!$N$20:$AV$20, $B6 &amp; "*", INDEX('Conf Aurora Fuel Output'!$N$22:$AV$386, CT$4, 0))</f>
        <v>0</v>
      </c>
      <c r="CU6" s="165">
        <f>SUMIF('Conf Aurora Fuel Output'!$N$20:$AV$20, $B6 &amp; "*", INDEX('Conf Aurora Fuel Output'!$N$22:$AV$386, CU$4, 0))</f>
        <v>5443.3209999999999</v>
      </c>
      <c r="CV6" s="165">
        <f>SUMIF('Conf Aurora Fuel Output'!$N$20:$AV$20, $B6 &amp; "*", INDEX('Conf Aurora Fuel Output'!$N$22:$AV$386, CV$4, 0))</f>
        <v>15198.154</v>
      </c>
      <c r="CW6" s="165">
        <f>SUMIF('Conf Aurora Fuel Output'!$N$20:$AV$20, $B6 &amp; "*", INDEX('Conf Aurora Fuel Output'!$N$22:$AV$386, CW$4, 0))</f>
        <v>3476.3679999999999</v>
      </c>
      <c r="CX6" s="165">
        <f>SUMIF('Conf Aurora Fuel Output'!$N$20:$AV$20, $B6 &amp; "*", INDEX('Conf Aurora Fuel Output'!$N$22:$AV$386, CX$4, 0))</f>
        <v>0</v>
      </c>
      <c r="CY6" s="165">
        <f>SUMIF('Conf Aurora Fuel Output'!$N$20:$AV$20, $B6 &amp; "*", INDEX('Conf Aurora Fuel Output'!$N$22:$AV$386, CY$4, 0))</f>
        <v>0</v>
      </c>
      <c r="CZ6" s="165">
        <f>SUMIF('Conf Aurora Fuel Output'!$N$20:$AV$20, $B6 &amp; "*", INDEX('Conf Aurora Fuel Output'!$N$22:$AV$386, CZ$4, 0))</f>
        <v>0</v>
      </c>
      <c r="DA6" s="165">
        <f>SUMIF('Conf Aurora Fuel Output'!$N$20:$AV$20, $B6 &amp; "*", INDEX('Conf Aurora Fuel Output'!$N$22:$AV$386, DA$4, 0))</f>
        <v>6208.7359999999999</v>
      </c>
      <c r="DB6" s="165">
        <f>SUMIF('Conf Aurora Fuel Output'!$N$20:$AV$20, $B6 &amp; "*", INDEX('Conf Aurora Fuel Output'!$N$22:$AV$386, DB$4, 0))</f>
        <v>15353.64</v>
      </c>
      <c r="DC6" s="165">
        <f>SUMIF('Conf Aurora Fuel Output'!$N$20:$AV$20, $B6 &amp; "*", INDEX('Conf Aurora Fuel Output'!$N$22:$AV$386, DC$4, 0))</f>
        <v>0</v>
      </c>
      <c r="DD6" s="165">
        <f>SUMIF('Conf Aurora Fuel Output'!$N$20:$AV$20, $B6 &amp; "*", INDEX('Conf Aurora Fuel Output'!$N$22:$AV$386, DD$4, 0))</f>
        <v>4602.3261999999995</v>
      </c>
      <c r="DE6" s="165">
        <f>SUMIF('Conf Aurora Fuel Output'!$N$20:$AV$20, $B6 &amp; "*", INDEX('Conf Aurora Fuel Output'!$N$22:$AV$386, DE$4, 0))</f>
        <v>13653.954199999998</v>
      </c>
      <c r="DF6" s="165">
        <f>SUMIF('Conf Aurora Fuel Output'!$N$20:$AV$20, $B6 &amp; "*", INDEX('Conf Aurora Fuel Output'!$N$22:$AV$386, DF$4, 0))</f>
        <v>16606.405000000002</v>
      </c>
      <c r="DG6" s="165">
        <f>SUMIF('Conf Aurora Fuel Output'!$N$20:$AV$20, $B6 &amp; "*", INDEX('Conf Aurora Fuel Output'!$N$22:$AV$386, DG$4, 0))</f>
        <v>8756.9491999999991</v>
      </c>
      <c r="DH6" s="165">
        <f>SUMIF('Conf Aurora Fuel Output'!$N$20:$AV$20, $B6 &amp; "*", INDEX('Conf Aurora Fuel Output'!$N$22:$AV$386, DH$4, 0))</f>
        <v>2085.8209999999999</v>
      </c>
      <c r="DI6" s="165">
        <f>SUMIF('Conf Aurora Fuel Output'!$N$20:$AV$20, $B6 &amp; "*", INDEX('Conf Aurora Fuel Output'!$N$22:$AV$386, DI$4, 0))</f>
        <v>0</v>
      </c>
      <c r="DJ6" s="165">
        <f>SUMIF('Conf Aurora Fuel Output'!$N$20:$AV$20, $B6 &amp; "*", INDEX('Conf Aurora Fuel Output'!$N$22:$AV$386, DJ$4, 0))</f>
        <v>9068.5501999999997</v>
      </c>
      <c r="DK6" s="165">
        <f>SUMIF('Conf Aurora Fuel Output'!$N$20:$AV$20, $B6 &amp; "*", INDEX('Conf Aurora Fuel Output'!$N$22:$AV$386, DK$4, 0))</f>
        <v>20313.73</v>
      </c>
      <c r="DL6" s="165">
        <f>SUMIF('Conf Aurora Fuel Output'!$N$20:$AV$20, $B6 &amp; "*", INDEX('Conf Aurora Fuel Output'!$N$22:$AV$386, DL$4, 0))</f>
        <v>695.27369999999996</v>
      </c>
      <c r="DM6" s="165">
        <f>SUMIF('Conf Aurora Fuel Output'!$N$20:$AV$20, $B6 &amp; "*", INDEX('Conf Aurora Fuel Output'!$N$22:$AV$386, DM$4, 0))</f>
        <v>4578.4830000000002</v>
      </c>
      <c r="DN6" s="165">
        <f>SUMIF('Conf Aurora Fuel Output'!$N$20:$AV$20, $B6 &amp; "*", INDEX('Conf Aurora Fuel Output'!$N$22:$AV$386, DN$4, 0))</f>
        <v>6814.1780999999992</v>
      </c>
      <c r="DO6" s="165">
        <f>SUMIF('Conf Aurora Fuel Output'!$N$20:$AV$20, $B6 &amp; "*", INDEX('Conf Aurora Fuel Output'!$N$22:$AV$386, DO$4, 0))</f>
        <v>4447.6579999999994</v>
      </c>
      <c r="DP6" s="165">
        <f>SUMIF('Conf Aurora Fuel Output'!$N$20:$AV$20, $B6 &amp; "*", INDEX('Conf Aurora Fuel Output'!$N$22:$AV$386, DP$4, 0))</f>
        <v>16160.636399999999</v>
      </c>
      <c r="DQ6" s="165">
        <f>SUMIF('Conf Aurora Fuel Output'!$N$20:$AV$20, $B6 &amp; "*", INDEX('Conf Aurora Fuel Output'!$N$22:$AV$386, DQ$4, 0))</f>
        <v>695.27369999999996</v>
      </c>
      <c r="DR6" s="165">
        <f>SUMIF('Conf Aurora Fuel Output'!$N$20:$AV$20, $B6 &amp; "*", INDEX('Conf Aurora Fuel Output'!$N$22:$AV$386, DR$4, 0))</f>
        <v>0</v>
      </c>
      <c r="DS6" s="165">
        <f>SUMIF('Conf Aurora Fuel Output'!$N$20:$AV$20, $B6 &amp; "*", INDEX('Conf Aurora Fuel Output'!$N$22:$AV$386, DS$4, 0))</f>
        <v>0</v>
      </c>
      <c r="DT6" s="165">
        <f>SUMIF('Conf Aurora Fuel Output'!$N$20:$AV$20, $B6 &amp; "*", INDEX('Conf Aurora Fuel Output'!$N$22:$AV$386, DT$4, 0))</f>
        <v>0</v>
      </c>
      <c r="DU6" s="165">
        <f>SUMIF('Conf Aurora Fuel Output'!$N$20:$AV$20, $B6 &amp; "*", INDEX('Conf Aurora Fuel Output'!$N$22:$AV$386, DU$4, 0))</f>
        <v>0</v>
      </c>
      <c r="DV6" s="165">
        <f>SUMIF('Conf Aurora Fuel Output'!$N$20:$AV$20, $B6 &amp; "*", INDEX('Conf Aurora Fuel Output'!$N$22:$AV$386, DV$4, 0))</f>
        <v>0</v>
      </c>
      <c r="DW6" s="165">
        <f>SUMIF('Conf Aurora Fuel Output'!$N$20:$AV$20, $B6 &amp; "*", INDEX('Conf Aurora Fuel Output'!$N$22:$AV$386, DW$4, 0))</f>
        <v>0</v>
      </c>
      <c r="DX6" s="165">
        <f>SUMIF('Conf Aurora Fuel Output'!$N$20:$AV$20, $B6 &amp; "*", INDEX('Conf Aurora Fuel Output'!$N$22:$AV$386, DX$4, 0))</f>
        <v>0</v>
      </c>
      <c r="DY6" s="165">
        <f>SUMIF('Conf Aurora Fuel Output'!$N$20:$AV$20, $B6 &amp; "*", INDEX('Conf Aurora Fuel Output'!$N$22:$AV$386, DY$4, 0))</f>
        <v>0</v>
      </c>
      <c r="DZ6" s="165">
        <f>SUMIF('Conf Aurora Fuel Output'!$N$20:$AV$20, $B6 &amp; "*", INDEX('Conf Aurora Fuel Output'!$N$22:$AV$386, DZ$4, 0))</f>
        <v>0</v>
      </c>
      <c r="EA6" s="165">
        <f>SUMIF('Conf Aurora Fuel Output'!$N$20:$AV$20, $B6 &amp; "*", INDEX('Conf Aurora Fuel Output'!$N$22:$AV$386, EA$4, 0))</f>
        <v>0</v>
      </c>
      <c r="EB6" s="165">
        <f>SUMIF('Conf Aurora Fuel Output'!$N$20:$AV$20, $B6 &amp; "*", INDEX('Conf Aurora Fuel Output'!$N$22:$AV$386, EB$4, 0))</f>
        <v>0</v>
      </c>
      <c r="EC6" s="165">
        <f>SUMIF('Conf Aurora Fuel Output'!$N$20:$AV$20, $B6 &amp; "*", INDEX('Conf Aurora Fuel Output'!$N$22:$AV$386, EC$4, 0))</f>
        <v>0</v>
      </c>
      <c r="ED6" s="165">
        <f>SUMIF('Conf Aurora Fuel Output'!$N$20:$AV$20, $B6 &amp; "*", INDEX('Conf Aurora Fuel Output'!$N$22:$AV$386, ED$4, 0))</f>
        <v>0</v>
      </c>
      <c r="EE6" s="165">
        <f>SUMIF('Conf Aurora Fuel Output'!$N$20:$AV$20, $B6 &amp; "*", INDEX('Conf Aurora Fuel Output'!$N$22:$AV$386, EE$4, 0))</f>
        <v>9197.8360000000011</v>
      </c>
      <c r="EF6" s="165">
        <f>SUMIF('Conf Aurora Fuel Output'!$N$20:$AV$20, $B6 &amp; "*", INDEX('Conf Aurora Fuel Output'!$N$22:$AV$386, EF$4, 0))</f>
        <v>11946.845000000001</v>
      </c>
      <c r="EG6" s="165">
        <f>SUMIF('Conf Aurora Fuel Output'!$N$20:$AV$20, $B6 &amp; "*", INDEX('Conf Aurora Fuel Output'!$N$22:$AV$386, EG$4, 0))</f>
        <v>8275.6306000000004</v>
      </c>
      <c r="EH6" s="165">
        <f>SUMIF('Conf Aurora Fuel Output'!$N$20:$AV$20, $B6 &amp; "*", INDEX('Conf Aurora Fuel Output'!$N$22:$AV$386, EH$4, 0))</f>
        <v>12219.448600000002</v>
      </c>
      <c r="EI6" s="165">
        <f>SUMIF('Conf Aurora Fuel Output'!$N$20:$AV$20, $B6 &amp; "*", INDEX('Conf Aurora Fuel Output'!$N$22:$AV$386, EI$4, 0))</f>
        <v>0</v>
      </c>
      <c r="EJ6" s="165">
        <f>SUMIF('Conf Aurora Fuel Output'!$N$20:$AV$20, $B6 &amp; "*", INDEX('Conf Aurora Fuel Output'!$N$22:$AV$386, EJ$4, 0))</f>
        <v>11423.226000000001</v>
      </c>
      <c r="EK6" s="165">
        <f>SUMIF('Conf Aurora Fuel Output'!$N$20:$AV$20, $B6 &amp; "*", INDEX('Conf Aurora Fuel Output'!$N$22:$AV$386, EK$4, 0))</f>
        <v>4582.3190000000004</v>
      </c>
      <c r="EL6" s="165">
        <f>SUMIF('Conf Aurora Fuel Output'!$N$20:$AV$20, $B6 &amp; "*", INDEX('Conf Aurora Fuel Output'!$N$22:$AV$386, EL$4, 0))</f>
        <v>0</v>
      </c>
      <c r="EM6" s="165">
        <f>SUMIF('Conf Aurora Fuel Output'!$N$20:$AV$20, $B6 &amp; "*", INDEX('Conf Aurora Fuel Output'!$N$22:$AV$386, EM$4, 0))</f>
        <v>2615.1220000000003</v>
      </c>
      <c r="EN6" s="165">
        <f>SUMIF('Conf Aurora Fuel Output'!$N$20:$AV$20, $B6 &amp; "*", INDEX('Conf Aurora Fuel Output'!$N$22:$AV$386, EN$4, 0))</f>
        <v>0</v>
      </c>
      <c r="EO6" s="165">
        <f>SUMIF('Conf Aurora Fuel Output'!$N$20:$AV$20, $B6 &amp; "*", INDEX('Conf Aurora Fuel Output'!$N$22:$AV$386, EO$4, 0))</f>
        <v>2615.1220000000003</v>
      </c>
      <c r="EP6" s="165">
        <f>SUMIF('Conf Aurora Fuel Output'!$N$20:$AV$20, $B6 &amp; "*", INDEX('Conf Aurora Fuel Output'!$N$22:$AV$386, EP$4, 0))</f>
        <v>1442.0130000000001</v>
      </c>
      <c r="EQ6" s="165">
        <f>SUMIF('Conf Aurora Fuel Output'!$N$20:$AV$20, $B6 &amp; "*", INDEX('Conf Aurora Fuel Output'!$N$22:$AV$386, EQ$4, 0))</f>
        <v>3298.5520000000001</v>
      </c>
      <c r="ER6" s="165">
        <f>SUMIF('Conf Aurora Fuel Output'!$N$20:$AV$20, $B6 &amp; "*", INDEX('Conf Aurora Fuel Output'!$N$22:$AV$386, ER$4, 0))</f>
        <v>0</v>
      </c>
      <c r="ES6" s="165">
        <f>SUMIF('Conf Aurora Fuel Output'!$N$20:$AV$20, $B6 &amp; "*", INDEX('Conf Aurora Fuel Output'!$N$22:$AV$386, ES$4, 0))</f>
        <v>0</v>
      </c>
      <c r="ET6" s="165">
        <f>SUMIF('Conf Aurora Fuel Output'!$N$20:$AV$20, $B6 &amp; "*", INDEX('Conf Aurora Fuel Output'!$N$22:$AV$386, ET$4, 0))</f>
        <v>4221.0595999999996</v>
      </c>
      <c r="EU6" s="165">
        <f>SUMIF('Conf Aurora Fuel Output'!$N$20:$AV$20, $B6 &amp; "*", INDEX('Conf Aurora Fuel Output'!$N$22:$AV$386, EU$4, 0))</f>
        <v>0</v>
      </c>
      <c r="EV6" s="165">
        <f>SUMIF('Conf Aurora Fuel Output'!$N$20:$AV$20, $B6 &amp; "*", INDEX('Conf Aurora Fuel Output'!$N$22:$AV$386, EV$4, 0))</f>
        <v>0</v>
      </c>
      <c r="EW6" s="165">
        <f>SUMIF('Conf Aurora Fuel Output'!$N$20:$AV$20, $B6 &amp; "*", INDEX('Conf Aurora Fuel Output'!$N$22:$AV$386, EW$4, 0))</f>
        <v>0</v>
      </c>
      <c r="EX6" s="165">
        <f>SUMIF('Conf Aurora Fuel Output'!$N$20:$AV$20, $B6 &amp; "*", INDEX('Conf Aurora Fuel Output'!$N$22:$AV$386, EX$4, 0))</f>
        <v>0</v>
      </c>
      <c r="EY6" s="165">
        <f>SUMIF('Conf Aurora Fuel Output'!$N$20:$AV$20, $B6 &amp; "*", INDEX('Conf Aurora Fuel Output'!$N$22:$AV$386, EY$4, 0))</f>
        <v>4221.0595999999996</v>
      </c>
      <c r="EZ6" s="165">
        <f>SUMIF('Conf Aurora Fuel Output'!$N$20:$AV$20, $B6 &amp; "*", INDEX('Conf Aurora Fuel Output'!$N$22:$AV$386, EZ$4, 0))</f>
        <v>15844.312400000003</v>
      </c>
      <c r="FA6" s="165">
        <f>SUMIF('Conf Aurora Fuel Output'!$N$20:$AV$20, $B6 &amp; "*", INDEX('Conf Aurora Fuel Output'!$N$22:$AV$386, FA$4, 0))</f>
        <v>16301.92</v>
      </c>
      <c r="FB6" s="165">
        <f>SUMIF('Conf Aurora Fuel Output'!$N$20:$AV$20, $B6 &amp; "*", INDEX('Conf Aurora Fuel Output'!$N$22:$AV$386, FB$4, 0))</f>
        <v>0</v>
      </c>
      <c r="FC6" s="165">
        <f>SUMIF('Conf Aurora Fuel Output'!$N$20:$AV$20, $B6 &amp; "*", INDEX('Conf Aurora Fuel Output'!$N$22:$AV$386, FC$4, 0))</f>
        <v>0</v>
      </c>
      <c r="FD6" s="165">
        <f>SUMIF('Conf Aurora Fuel Output'!$N$20:$AV$20, $B6 &amp; "*", INDEX('Conf Aurora Fuel Output'!$N$22:$AV$386, FD$4, 0))</f>
        <v>0</v>
      </c>
      <c r="FE6" s="165">
        <f>SUMIF('Conf Aurora Fuel Output'!$N$20:$AV$20, $B6 &amp; "*", INDEX('Conf Aurora Fuel Output'!$N$22:$AV$386, FE$4, 0))</f>
        <v>0</v>
      </c>
      <c r="FF6" s="165">
        <f>SUMIF('Conf Aurora Fuel Output'!$N$20:$AV$20, $B6 &amp; "*", INDEX('Conf Aurora Fuel Output'!$N$22:$AV$386, FF$4, 0))</f>
        <v>0</v>
      </c>
      <c r="FG6" s="165">
        <f>SUMIF('Conf Aurora Fuel Output'!$N$20:$AV$20, $B6 &amp; "*", INDEX('Conf Aurora Fuel Output'!$N$22:$AV$386, FG$4, 0))</f>
        <v>0</v>
      </c>
      <c r="FH6" s="165">
        <f>SUMIF('Conf Aurora Fuel Output'!$N$20:$AV$20, $B6 &amp; "*", INDEX('Conf Aurora Fuel Output'!$N$22:$AV$386, FH$4, 0))</f>
        <v>2512.5880000000002</v>
      </c>
      <c r="FI6" s="165">
        <f>SUMIF('Conf Aurora Fuel Output'!$N$20:$AV$20, $B6 &amp; "*", INDEX('Conf Aurora Fuel Output'!$N$22:$AV$386, FI$4, 0))</f>
        <v>0</v>
      </c>
      <c r="FJ6" s="165">
        <f>SUMIF('Conf Aurora Fuel Output'!$N$20:$AV$20, $B6 &amp; "*", INDEX('Conf Aurora Fuel Output'!$N$22:$AV$386, FJ$4, 0))</f>
        <v>0</v>
      </c>
      <c r="FK6" s="165">
        <f>SUMIF('Conf Aurora Fuel Output'!$N$20:$AV$20, $B6 &amp; "*", INDEX('Conf Aurora Fuel Output'!$N$22:$AV$386, FK$4, 0))</f>
        <v>0</v>
      </c>
      <c r="FL6" s="165">
        <f>SUMIF('Conf Aurora Fuel Output'!$N$20:$AV$20, $B6 &amp; "*", INDEX('Conf Aurora Fuel Output'!$N$22:$AV$386, FL$4, 0))</f>
        <v>3185.0860000000002</v>
      </c>
      <c r="FM6" s="165">
        <f>SUMIF('Conf Aurora Fuel Output'!$N$20:$AV$20, $B6 &amp; "*", INDEX('Conf Aurora Fuel Output'!$N$22:$AV$386, FM$4, 0))</f>
        <v>13700.54</v>
      </c>
      <c r="FN6" s="165">
        <f>SUMIF('Conf Aurora Fuel Output'!$N$20:$AV$20, $B6 &amp; "*", INDEX('Conf Aurora Fuel Output'!$N$22:$AV$386, FN$4, 0))</f>
        <v>0</v>
      </c>
      <c r="FO6" s="165">
        <f>SUMIF('Conf Aurora Fuel Output'!$N$20:$AV$20, $B6 &amp; "*", INDEX('Conf Aurora Fuel Output'!$N$22:$AV$386, FO$4, 0))</f>
        <v>0</v>
      </c>
      <c r="FP6" s="165">
        <f>SUMIF('Conf Aurora Fuel Output'!$N$20:$AV$20, $B6 &amp; "*", INDEX('Conf Aurora Fuel Output'!$N$22:$AV$386, FP$4, 0))</f>
        <v>10166.3279</v>
      </c>
      <c r="FQ6" s="165">
        <f>SUMIF('Conf Aurora Fuel Output'!$N$20:$AV$20, $B6 &amp; "*", INDEX('Conf Aurora Fuel Output'!$N$22:$AV$386, FQ$4, 0))</f>
        <v>13776.35</v>
      </c>
      <c r="FR6" s="165">
        <f>SUMIF('Conf Aurora Fuel Output'!$N$20:$AV$20, $B6 &amp; "*", INDEX('Conf Aurora Fuel Output'!$N$22:$AV$386, FR$4, 0))</f>
        <v>0</v>
      </c>
      <c r="FS6" s="165">
        <f>SUMIF('Conf Aurora Fuel Output'!$N$20:$AV$20, $B6 &amp; "*", INDEX('Conf Aurora Fuel Output'!$N$22:$AV$386, FS$4, 0))</f>
        <v>6542.84</v>
      </c>
      <c r="FT6" s="165">
        <f>SUMIF('Conf Aurora Fuel Output'!$N$20:$AV$20, $B6 &amp; "*", INDEX('Conf Aurora Fuel Output'!$N$22:$AV$386, FT$4, 0))</f>
        <v>12875.150899999999</v>
      </c>
      <c r="FU6" s="165">
        <f>SUMIF('Conf Aurora Fuel Output'!$N$20:$AV$20, $B6 &amp; "*", INDEX('Conf Aurora Fuel Output'!$N$22:$AV$386, FU$4, 0))</f>
        <v>3178.9110000000001</v>
      </c>
      <c r="FV6" s="165">
        <f>SUMIF('Conf Aurora Fuel Output'!$N$20:$AV$20, $B6 &amp; "*", INDEX('Conf Aurora Fuel Output'!$N$22:$AV$386, FV$4, 0))</f>
        <v>0</v>
      </c>
      <c r="FW6" s="165">
        <f>SUMIF('Conf Aurora Fuel Output'!$N$20:$AV$20, $B6 &amp; "*", INDEX('Conf Aurora Fuel Output'!$N$22:$AV$386, FW$4, 0))</f>
        <v>4502.1839</v>
      </c>
      <c r="FX6" s="165">
        <f>SUMIF('Conf Aurora Fuel Output'!$N$20:$AV$20, $B6 &amp; "*", INDEX('Conf Aurora Fuel Output'!$N$22:$AV$386, FX$4, 0))</f>
        <v>0</v>
      </c>
      <c r="FY6" s="165">
        <f>SUMIF('Conf Aurora Fuel Output'!$N$20:$AV$20, $B6 &amp; "*", INDEX('Conf Aurora Fuel Output'!$N$22:$AV$386, FY$4, 0))</f>
        <v>0</v>
      </c>
      <c r="FZ6" s="165">
        <f>SUMIF('Conf Aurora Fuel Output'!$N$20:$AV$20, $B6 &amp; "*", INDEX('Conf Aurora Fuel Output'!$N$22:$AV$386, FZ$4, 0))</f>
        <v>4160.6409999999996</v>
      </c>
      <c r="GA6" s="165">
        <f>SUMIF('Conf Aurora Fuel Output'!$N$20:$AV$20, $B6 &amp; "*", INDEX('Conf Aurora Fuel Output'!$N$22:$AV$386, GA$4, 0))</f>
        <v>11131.1109</v>
      </c>
      <c r="GB6" s="165">
        <f>SUMIF('Conf Aurora Fuel Output'!$N$20:$AV$20, $B6 &amp; "*", INDEX('Conf Aurora Fuel Output'!$N$22:$AV$386, GB$4, 0))</f>
        <v>0</v>
      </c>
      <c r="GC6" s="165">
        <f>SUMIF('Conf Aurora Fuel Output'!$N$20:$AV$20, $B6 &amp; "*", INDEX('Conf Aurora Fuel Output'!$N$22:$AV$386, GC$4, 0))</f>
        <v>0</v>
      </c>
      <c r="GD6" s="165">
        <f>SUMIF('Conf Aurora Fuel Output'!$N$20:$AV$20, $B6 &amp; "*", INDEX('Conf Aurora Fuel Output'!$N$22:$AV$386, GD$4, 0))</f>
        <v>0</v>
      </c>
      <c r="GE6" s="165">
        <f>SUMIF('Conf Aurora Fuel Output'!$N$20:$AV$20, $B6 &amp; "*", INDEX('Conf Aurora Fuel Output'!$N$22:$AV$386, GE$4, 0))</f>
        <v>0</v>
      </c>
      <c r="GF6" s="165">
        <f>SUMIF('Conf Aurora Fuel Output'!$N$20:$AV$20, $B6 &amp; "*", INDEX('Conf Aurora Fuel Output'!$N$22:$AV$386, GF$4, 0))</f>
        <v>10441.029199999999</v>
      </c>
      <c r="GG6" s="165">
        <f>SUMIF('Conf Aurora Fuel Output'!$N$20:$AV$20, $B6 &amp; "*", INDEX('Conf Aurora Fuel Output'!$N$22:$AV$386, GG$4, 0))</f>
        <v>4878.5590000000002</v>
      </c>
      <c r="GH6" s="165">
        <f>SUMIF('Conf Aurora Fuel Output'!$N$20:$AV$20, $B6 &amp; "*", INDEX('Conf Aurora Fuel Output'!$N$22:$AV$386, GH$4, 0))</f>
        <v>9457.7170000000006</v>
      </c>
      <c r="GI6" s="165">
        <f>SUMIF('Conf Aurora Fuel Output'!$N$20:$AV$20, $B6 &amp; "*", INDEX('Conf Aurora Fuel Output'!$N$22:$AV$386, GI$4, 0))</f>
        <v>14658.308199999999</v>
      </c>
      <c r="GJ6" s="165">
        <f>SUMIF('Conf Aurora Fuel Output'!$N$20:$AV$20, $B6 &amp; "*", INDEX('Conf Aurora Fuel Output'!$N$22:$AV$386, GJ$4, 0))</f>
        <v>11406.4982</v>
      </c>
      <c r="GK6" s="165">
        <f>SUMIF('Conf Aurora Fuel Output'!$N$20:$AV$20, $B6 &amp; "*", INDEX('Conf Aurora Fuel Output'!$N$22:$AV$386, GK$4, 0))</f>
        <v>12924.992</v>
      </c>
      <c r="GL6" s="165">
        <f>SUMIF('Conf Aurora Fuel Output'!$N$20:$AV$20, $B6 &amp; "*", INDEX('Conf Aurora Fuel Output'!$N$22:$AV$386, GL$4, 0))</f>
        <v>15378.062</v>
      </c>
      <c r="GM6" s="165">
        <f>SUMIF('Conf Aurora Fuel Output'!$N$20:$AV$20, $B6 &amp; "*", INDEX('Conf Aurora Fuel Output'!$N$22:$AV$386, GM$4, 0))</f>
        <v>13179.07</v>
      </c>
      <c r="GN6" s="165">
        <f>SUMIF('Conf Aurora Fuel Output'!$N$20:$AV$20, $B6 &amp; "*", INDEX('Conf Aurora Fuel Output'!$N$22:$AV$386, GN$4, 0))</f>
        <v>0</v>
      </c>
      <c r="GO6" s="165">
        <f>SUMIF('Conf Aurora Fuel Output'!$N$20:$AV$20, $B6 &amp; "*", INDEX('Conf Aurora Fuel Output'!$N$22:$AV$386, GO$4, 0))</f>
        <v>9538.7880000000005</v>
      </c>
      <c r="GP6" s="165">
        <f>SUMIF('Conf Aurora Fuel Output'!$N$20:$AV$20, $B6 &amp; "*", INDEX('Conf Aurora Fuel Output'!$N$22:$AV$386, GP$4, 0))</f>
        <v>10636.1842</v>
      </c>
      <c r="GQ6" s="165">
        <f>SUMIF('Conf Aurora Fuel Output'!$N$20:$AV$20, $B6 &amp; "*", INDEX('Conf Aurora Fuel Output'!$N$22:$AV$386, GQ$4, 0))</f>
        <v>14211.138199999999</v>
      </c>
      <c r="GR6" s="165">
        <f>SUMIF('Conf Aurora Fuel Output'!$N$20:$AV$20, $B6 &amp; "*", INDEX('Conf Aurora Fuel Output'!$N$22:$AV$386, GR$4, 0))</f>
        <v>15602.57</v>
      </c>
      <c r="GS6" s="165">
        <f>SUMIF('Conf Aurora Fuel Output'!$N$20:$AV$20, $B6 &amp; "*", INDEX('Conf Aurora Fuel Output'!$N$22:$AV$386, GS$4, 0))</f>
        <v>10787.632</v>
      </c>
      <c r="GT6" s="165">
        <f>SUMIF('Conf Aurora Fuel Output'!$N$20:$AV$20, $B6 &amp; "*", INDEX('Conf Aurora Fuel Output'!$N$22:$AV$386, GT$4, 0))</f>
        <v>9010.2801999999992</v>
      </c>
      <c r="GU6" s="165">
        <f>SUMIF('Conf Aurora Fuel Output'!$N$20:$AV$20, $B6 &amp; "*", INDEX('Conf Aurora Fuel Output'!$N$22:$AV$386, GU$4, 0))</f>
        <v>13060.8282</v>
      </c>
      <c r="GV6" s="165">
        <f>SUMIF('Conf Aurora Fuel Output'!$N$20:$AV$20, $B6 &amp; "*", INDEX('Conf Aurora Fuel Output'!$N$22:$AV$386, GV$4, 0))</f>
        <v>17742.810000000001</v>
      </c>
      <c r="GW6" s="165">
        <f>SUMIF('Conf Aurora Fuel Output'!$N$20:$AV$20, $B6 &amp; "*", INDEX('Conf Aurora Fuel Output'!$N$22:$AV$386, GW$4, 0))</f>
        <v>11294.41</v>
      </c>
      <c r="GX6" s="165">
        <f>SUMIF('Conf Aurora Fuel Output'!$N$20:$AV$20, $B6 &amp; "*", INDEX('Conf Aurora Fuel Output'!$N$22:$AV$386, GX$4, 0))</f>
        <v>11294.41</v>
      </c>
      <c r="GY6" s="165">
        <f>SUMIF('Conf Aurora Fuel Output'!$N$20:$AV$20, $B6 &amp; "*", INDEX('Conf Aurora Fuel Output'!$N$22:$AV$386, GY$4, 0))</f>
        <v>14099.06</v>
      </c>
      <c r="GZ6" s="165">
        <f>SUMIF('Conf Aurora Fuel Output'!$N$20:$AV$20, $B6 &amp; "*", INDEX('Conf Aurora Fuel Output'!$N$22:$AV$386, GZ$4, 0))</f>
        <v>18279.22</v>
      </c>
      <c r="HA6" s="165">
        <f>SUMIF('Conf Aurora Fuel Output'!$N$20:$AV$20, $B6 &amp; "*", INDEX('Conf Aurora Fuel Output'!$N$22:$AV$386, HA$4, 0))</f>
        <v>19397.14</v>
      </c>
      <c r="HB6" s="165">
        <f>SUMIF('Conf Aurora Fuel Output'!$N$20:$AV$20, $B6 &amp; "*", INDEX('Conf Aurora Fuel Output'!$N$22:$AV$386, HB$4, 0))</f>
        <v>19397.14</v>
      </c>
      <c r="HC6" s="165">
        <f>SUMIF('Conf Aurora Fuel Output'!$N$20:$AV$20, $B6 &amp; "*", INDEX('Conf Aurora Fuel Output'!$N$22:$AV$386, HC$4, 0))</f>
        <v>19397.14</v>
      </c>
      <c r="HD6" s="165">
        <f>SUMIF('Conf Aurora Fuel Output'!$N$20:$AV$20, $B6 &amp; "*", INDEX('Conf Aurora Fuel Output'!$N$22:$AV$386, HD$4, 0))</f>
        <v>19397.14</v>
      </c>
      <c r="HE6" s="165">
        <f>SUMIF('Conf Aurora Fuel Output'!$N$20:$AV$20, $B6 &amp; "*", INDEX('Conf Aurora Fuel Output'!$N$22:$AV$386, HE$4, 0))</f>
        <v>19397.14</v>
      </c>
      <c r="HF6" s="165">
        <f>SUMIF('Conf Aurora Fuel Output'!$N$20:$AV$20, $B6 &amp; "*", INDEX('Conf Aurora Fuel Output'!$N$22:$AV$386, HF$4, 0))</f>
        <v>19397.14</v>
      </c>
      <c r="HG6" s="165">
        <f>SUMIF('Conf Aurora Fuel Output'!$N$20:$AV$20, $B6 &amp; "*", INDEX('Conf Aurora Fuel Output'!$N$22:$AV$386, HG$4, 0))</f>
        <v>19397.14</v>
      </c>
      <c r="HH6" s="165">
        <f>SUMIF('Conf Aurora Fuel Output'!$N$20:$AV$20, $B6 &amp; "*", INDEX('Conf Aurora Fuel Output'!$N$22:$AV$386, HH$4, 0))</f>
        <v>19397.14</v>
      </c>
      <c r="HI6" s="165">
        <f>SUMIF('Conf Aurora Fuel Output'!$N$20:$AV$20, $B6 &amp; "*", INDEX('Conf Aurora Fuel Output'!$N$22:$AV$386, HI$4, 0))</f>
        <v>13381.121999999999</v>
      </c>
      <c r="HJ6" s="165">
        <f>SUMIF('Conf Aurora Fuel Output'!$N$20:$AV$20, $B6 &amp; "*", INDEX('Conf Aurora Fuel Output'!$N$22:$AV$386, HJ$4, 0))</f>
        <v>19397.14</v>
      </c>
      <c r="HK6" s="165">
        <f>SUMIF('Conf Aurora Fuel Output'!$N$20:$AV$20, $B6 &amp; "*", INDEX('Conf Aurora Fuel Output'!$N$22:$AV$386, HK$4, 0))</f>
        <v>37423.998</v>
      </c>
      <c r="HL6" s="165">
        <f>SUMIF('Conf Aurora Fuel Output'!$N$20:$AV$20, $B6 &amp; "*", INDEX('Conf Aurora Fuel Output'!$N$22:$AV$386, HL$4, 0))</f>
        <v>38970.18</v>
      </c>
      <c r="HM6" s="165">
        <f>SUMIF('Conf Aurora Fuel Output'!$N$20:$AV$20, $B6 &amp; "*", INDEX('Conf Aurora Fuel Output'!$N$22:$AV$386, HM$4, 0))</f>
        <v>38970.18</v>
      </c>
      <c r="HN6" s="165">
        <f>SUMIF('Conf Aurora Fuel Output'!$N$20:$AV$20, $B6 &amp; "*", INDEX('Conf Aurora Fuel Output'!$N$22:$AV$386, HN$4, 0))</f>
        <v>38087.630000000005</v>
      </c>
      <c r="HO6" s="165">
        <f>SUMIF('Conf Aurora Fuel Output'!$N$20:$AV$20, $B6 &amp; "*", INDEX('Conf Aurora Fuel Output'!$N$22:$AV$386, HO$4, 0))</f>
        <v>38970.18</v>
      </c>
      <c r="HP6" s="165">
        <f>SUMIF('Conf Aurora Fuel Output'!$N$20:$AV$20, $B6 &amp; "*", INDEX('Conf Aurora Fuel Output'!$N$22:$AV$386, HP$4, 0))</f>
        <v>35372.21</v>
      </c>
      <c r="HQ6" s="165">
        <f>SUMIF('Conf Aurora Fuel Output'!$N$20:$AV$20, $B6 &amp; "*", INDEX('Conf Aurora Fuel Output'!$N$22:$AV$386, HQ$4, 0))</f>
        <v>38970.18</v>
      </c>
      <c r="HR6" s="165">
        <f>SUMIF('Conf Aurora Fuel Output'!$N$20:$AV$20, $B6 &amp; "*", INDEX('Conf Aurora Fuel Output'!$N$22:$AV$386, HR$4, 0))</f>
        <v>38970.18</v>
      </c>
      <c r="HS6" s="165">
        <f>SUMIF('Conf Aurora Fuel Output'!$N$20:$AV$20, $B6 &amp; "*", INDEX('Conf Aurora Fuel Output'!$N$22:$AV$386, HS$4, 0))</f>
        <v>38970.18</v>
      </c>
      <c r="HT6" s="165">
        <f>SUMIF('Conf Aurora Fuel Output'!$N$20:$AV$20, $B6 &amp; "*", INDEX('Conf Aurora Fuel Output'!$N$22:$AV$386, HT$4, 0))</f>
        <v>38970.18</v>
      </c>
      <c r="HU6" s="165">
        <f>SUMIF('Conf Aurora Fuel Output'!$N$20:$AV$20, $B6 &amp; "*", INDEX('Conf Aurora Fuel Output'!$N$22:$AV$386, HU$4, 0))</f>
        <v>38970.18</v>
      </c>
      <c r="HV6" s="165">
        <f>SUMIF('Conf Aurora Fuel Output'!$N$20:$AV$20, $B6 &amp; "*", INDEX('Conf Aurora Fuel Output'!$N$22:$AV$386, HV$4, 0))</f>
        <v>38970.18</v>
      </c>
      <c r="HW6" s="165">
        <f>SUMIF('Conf Aurora Fuel Output'!$N$20:$AV$20, $B6 &amp; "*", INDEX('Conf Aurora Fuel Output'!$N$22:$AV$386, HW$4, 0))</f>
        <v>38970.18</v>
      </c>
      <c r="HX6" s="165">
        <f>SUMIF('Conf Aurora Fuel Output'!$N$20:$AV$20, $B6 &amp; "*", INDEX('Conf Aurora Fuel Output'!$N$22:$AV$386, HX$4, 0))</f>
        <v>38970.18</v>
      </c>
      <c r="HY6" s="165">
        <f>SUMIF('Conf Aurora Fuel Output'!$N$20:$AV$20, $B6 &amp; "*", INDEX('Conf Aurora Fuel Output'!$N$22:$AV$386, HY$4, 0))</f>
        <v>38970.18</v>
      </c>
      <c r="HZ6" s="165">
        <f>SUMIF('Conf Aurora Fuel Output'!$N$20:$AV$20, $B6 &amp; "*", INDEX('Conf Aurora Fuel Output'!$N$22:$AV$386, HZ$4, 0))</f>
        <v>37255.600000000006</v>
      </c>
      <c r="IA6" s="165">
        <f>SUMIF('Conf Aurora Fuel Output'!$N$20:$AV$20, $B6 &amp; "*", INDEX('Conf Aurora Fuel Output'!$N$22:$AV$386, IA$4, 0))</f>
        <v>23478.614000000001</v>
      </c>
      <c r="IB6" s="165">
        <f>SUMIF('Conf Aurora Fuel Output'!$N$20:$AV$20, $B6 &amp; "*", INDEX('Conf Aurora Fuel Output'!$N$22:$AV$386, IB$4, 0))</f>
        <v>29211.874000000003</v>
      </c>
      <c r="IC6" s="165">
        <f>SUMIF('Conf Aurora Fuel Output'!$N$20:$AV$20, $B6 &amp; "*", INDEX('Conf Aurora Fuel Output'!$N$22:$AV$386, IC$4, 0))</f>
        <v>38970.18</v>
      </c>
      <c r="ID6" s="165">
        <f>SUMIF('Conf Aurora Fuel Output'!$N$20:$AV$20, $B6 &amp; "*", INDEX('Conf Aurora Fuel Output'!$N$22:$AV$386, ID$4, 0))</f>
        <v>26164.18</v>
      </c>
      <c r="IE6" s="165">
        <f>SUMIF('Conf Aurora Fuel Output'!$N$20:$AV$20, $B6 &amp; "*", INDEX('Conf Aurora Fuel Output'!$N$22:$AV$386, IE$4, 0))</f>
        <v>29211.874000000003</v>
      </c>
      <c r="IF6" s="165">
        <f>SUMIF('Conf Aurora Fuel Output'!$N$20:$AV$20, $B6 &amp; "*", INDEX('Conf Aurora Fuel Output'!$N$22:$AV$386, IF$4, 0))</f>
        <v>38528.9</v>
      </c>
      <c r="IG6" s="165">
        <f>SUMIF('Conf Aurora Fuel Output'!$N$20:$AV$20, $B6 &amp; "*", INDEX('Conf Aurora Fuel Output'!$N$22:$AV$386, IG$4, 0))</f>
        <v>38970.18</v>
      </c>
      <c r="IH6" s="165">
        <f>SUMIF('Conf Aurora Fuel Output'!$N$20:$AV$20, $B6 &amp; "*", INDEX('Conf Aurora Fuel Output'!$N$22:$AV$386, IH$4, 0))</f>
        <v>32994.729999999996</v>
      </c>
      <c r="II6" s="165">
        <f>SUMIF('Conf Aurora Fuel Output'!$N$20:$AV$20, $B6 &amp; "*", INDEX('Conf Aurora Fuel Output'!$N$22:$AV$386, II$4, 0))</f>
        <v>29211.874000000003</v>
      </c>
      <c r="IJ6" s="165">
        <f>SUMIF('Conf Aurora Fuel Output'!$N$20:$AV$20, $B6 &amp; "*", INDEX('Conf Aurora Fuel Output'!$N$22:$AV$386, IJ$4, 0))</f>
        <v>38970.18</v>
      </c>
      <c r="IK6" s="165">
        <f>SUMIF('Conf Aurora Fuel Output'!$N$20:$AV$20, $B6 &amp; "*", INDEX('Conf Aurora Fuel Output'!$N$22:$AV$386, IK$4, 0))</f>
        <v>38970.18</v>
      </c>
      <c r="IL6" s="165">
        <f>SUMIF('Conf Aurora Fuel Output'!$N$20:$AV$20, $B6 &amp; "*", INDEX('Conf Aurora Fuel Output'!$N$22:$AV$386, IL$4, 0))</f>
        <v>36864.99</v>
      </c>
      <c r="IM6" s="165">
        <f>SUMIF('Conf Aurora Fuel Output'!$N$20:$AV$20, $B6 &amp; "*", INDEX('Conf Aurora Fuel Output'!$N$22:$AV$386, IM$4, 0))</f>
        <v>26725.664000000004</v>
      </c>
      <c r="IN6" s="165">
        <f>SUMIF('Conf Aurora Fuel Output'!$N$20:$AV$20, $B6 &amp; "*", INDEX('Conf Aurora Fuel Output'!$N$22:$AV$386, IN$4, 0))</f>
        <v>34759.81</v>
      </c>
      <c r="IO6" s="165">
        <f>SUMIF('Conf Aurora Fuel Output'!$N$20:$AV$20, $B6 &amp; "*", INDEX('Conf Aurora Fuel Output'!$N$22:$AV$386, IO$4, 0))</f>
        <v>29211.874000000003</v>
      </c>
      <c r="IP6" s="165">
        <f>SUMIF('Conf Aurora Fuel Output'!$N$20:$AV$20, $B6 &amp; "*", INDEX('Conf Aurora Fuel Output'!$N$22:$AV$386, IP$4, 0))</f>
        <v>40182.800000000003</v>
      </c>
      <c r="IQ6" s="165">
        <f>SUMIF('Conf Aurora Fuel Output'!$N$20:$AV$20, $B6 &amp; "*", INDEX('Conf Aurora Fuel Output'!$N$22:$AV$386, IQ$4, 0))</f>
        <v>40182.800000000003</v>
      </c>
      <c r="IR6" s="165">
        <f>SUMIF('Conf Aurora Fuel Output'!$N$20:$AV$20, $B6 &amp; "*", INDEX('Conf Aurora Fuel Output'!$N$22:$AV$386, IR$4, 0))</f>
        <v>40182.800000000003</v>
      </c>
      <c r="IS6" s="165">
        <f>SUMIF('Conf Aurora Fuel Output'!$N$20:$AV$20, $B6 &amp; "*", INDEX('Conf Aurora Fuel Output'!$N$22:$AV$386, IS$4, 0))</f>
        <v>37688.25</v>
      </c>
      <c r="IT6" s="165">
        <f>SUMIF('Conf Aurora Fuel Output'!$N$20:$AV$20, $B6 &amp; "*", INDEX('Conf Aurora Fuel Output'!$N$22:$AV$386, IT$4, 0))</f>
        <v>40182.800000000003</v>
      </c>
      <c r="IU6" s="165">
        <f>SUMIF('Conf Aurora Fuel Output'!$N$20:$AV$20, $B6 &amp; "*", INDEX('Conf Aurora Fuel Output'!$N$22:$AV$386, IU$4, 0))</f>
        <v>40182.800000000003</v>
      </c>
      <c r="IV6" s="165">
        <f>SUMIF('Conf Aurora Fuel Output'!$N$20:$AV$20, $B6 &amp; "*", INDEX('Conf Aurora Fuel Output'!$N$22:$AV$386, IV$4, 0))</f>
        <v>40182.800000000003</v>
      </c>
      <c r="IW6" s="165">
        <f>SUMIF('Conf Aurora Fuel Output'!$N$20:$AV$20, $B6 &amp; "*", INDEX('Conf Aurora Fuel Output'!$N$22:$AV$386, IW$4, 0))</f>
        <v>39767.039999999994</v>
      </c>
      <c r="IX6" s="165">
        <f>SUMIF('Conf Aurora Fuel Output'!$N$20:$AV$20, $B6 &amp; "*", INDEX('Conf Aurora Fuel Output'!$N$22:$AV$386, IX$4, 0))</f>
        <v>37688.25</v>
      </c>
      <c r="IY6" s="165">
        <f>SUMIF('Conf Aurora Fuel Output'!$N$20:$AV$20, $B6 &amp; "*", INDEX('Conf Aurora Fuel Output'!$N$22:$AV$386, IY$4, 0))</f>
        <v>39123.300000000003</v>
      </c>
      <c r="IZ6" s="165">
        <f>SUMIF('Conf Aurora Fuel Output'!$N$20:$AV$20, $B6 &amp; "*", INDEX('Conf Aurora Fuel Output'!$N$22:$AV$386, IZ$4, 0))</f>
        <v>27708.122000000003</v>
      </c>
      <c r="JA6" s="165">
        <f>SUMIF('Conf Aurora Fuel Output'!$N$20:$AV$20, $B6 &amp; "*", INDEX('Conf Aurora Fuel Output'!$N$22:$AV$386, JA$4, 0))</f>
        <v>40182.800000000003</v>
      </c>
      <c r="JB6" s="165">
        <f>SUMIF('Conf Aurora Fuel Output'!$N$20:$AV$20, $B6 &amp; "*", INDEX('Conf Aurora Fuel Output'!$N$22:$AV$386, JB$4, 0))</f>
        <v>37688.25</v>
      </c>
      <c r="JC6" s="165">
        <f>SUMIF('Conf Aurora Fuel Output'!$N$20:$AV$20, $B6 &amp; "*", INDEX('Conf Aurora Fuel Output'!$N$22:$AV$386, JC$4, 0))</f>
        <v>40182.800000000003</v>
      </c>
      <c r="JD6" s="165">
        <f>SUMIF('Conf Aurora Fuel Output'!$N$20:$AV$20, $B6 &amp; "*", INDEX('Conf Aurora Fuel Output'!$N$22:$AV$386, JD$4, 0))</f>
        <v>38479.57</v>
      </c>
      <c r="JE6" s="165">
        <f>SUMIF('Conf Aurora Fuel Output'!$N$20:$AV$20, $B6 &amp; "*", INDEX('Conf Aurora Fuel Output'!$N$22:$AV$386, JE$4, 0))</f>
        <v>26419.022000000001</v>
      </c>
      <c r="JF6" s="165">
        <f>SUMIF('Conf Aurora Fuel Output'!$N$20:$AV$20, $B6 &amp; "*", INDEX('Conf Aurora Fuel Output'!$N$22:$AV$386, JF$4, 0))</f>
        <v>12673.86</v>
      </c>
      <c r="JG6" s="165">
        <f>SUMIF('Conf Aurora Fuel Output'!$N$20:$AV$20, $B6 &amp; "*", INDEX('Conf Aurora Fuel Output'!$N$22:$AV$386, JG$4, 0))</f>
        <v>30197.822</v>
      </c>
      <c r="JH6" s="165">
        <f>SUMIF('Conf Aurora Fuel Output'!$N$20:$AV$20, $B6 &amp; "*", INDEX('Conf Aurora Fuel Output'!$N$22:$AV$386, JH$4, 0))</f>
        <v>40182.800000000003</v>
      </c>
      <c r="JI6" s="165">
        <f>SUMIF('Conf Aurora Fuel Output'!$N$20:$AV$20, $B6 &amp; "*", INDEX('Conf Aurora Fuel Output'!$N$22:$AV$386, JI$4, 0))</f>
        <v>35116.53</v>
      </c>
      <c r="JJ6" s="165">
        <f>SUMIF('Conf Aurora Fuel Output'!$N$20:$AV$20, $B6 &amp; "*", INDEX('Conf Aurora Fuel Output'!$N$22:$AV$386, JJ$4, 0))</f>
        <v>31908.517999999996</v>
      </c>
      <c r="JK6" s="165">
        <f>SUMIF('Conf Aurora Fuel Output'!$N$20:$AV$20, $B6 &amp; "*", INDEX('Conf Aurora Fuel Output'!$N$22:$AV$386, JK$4, 0))</f>
        <v>40182.800000000003</v>
      </c>
      <c r="JL6" s="165">
        <f>SUMIF('Conf Aurora Fuel Output'!$N$20:$AV$20, $B6 &amp; "*", INDEX('Conf Aurora Fuel Output'!$N$22:$AV$386, JL$4, 0))</f>
        <v>40182.800000000003</v>
      </c>
      <c r="JM6" s="165">
        <f>SUMIF('Conf Aurora Fuel Output'!$N$20:$AV$20, $B6 &amp; "*", INDEX('Conf Aurora Fuel Output'!$N$22:$AV$386, JM$4, 0))</f>
        <v>37604.03</v>
      </c>
      <c r="JN6" s="165">
        <f>SUMIF('Conf Aurora Fuel Output'!$N$20:$AV$20, $B6 &amp; "*", INDEX('Conf Aurora Fuel Output'!$N$22:$AV$386, JN$4, 0))</f>
        <v>39351.279999999999</v>
      </c>
      <c r="JO6" s="165">
        <f>SUMIF('Conf Aurora Fuel Output'!$N$20:$AV$20, $B6 &amp; "*", INDEX('Conf Aurora Fuel Output'!$N$22:$AV$386, JO$4, 0))</f>
        <v>39351.279999999999</v>
      </c>
      <c r="JP6" s="165">
        <f>SUMIF('Conf Aurora Fuel Output'!$N$20:$AV$20, $B6 &amp; "*", INDEX('Conf Aurora Fuel Output'!$N$22:$AV$386, JP$4, 0))</f>
        <v>35570.86</v>
      </c>
      <c r="JQ6" s="165">
        <f>SUMIF('Conf Aurora Fuel Output'!$N$20:$AV$20, $B6 &amp; "*", INDEX('Conf Aurora Fuel Output'!$N$22:$AV$386, JQ$4, 0))</f>
        <v>36045.634000000005</v>
      </c>
      <c r="JR6" s="165">
        <f>SUMIF('Conf Aurora Fuel Output'!$N$20:$AV$20, $B6 &amp; "*", INDEX('Conf Aurora Fuel Output'!$N$22:$AV$386, JR$4, 0))</f>
        <v>14248.558000000001</v>
      </c>
      <c r="JS6" s="165">
        <f>SUMIF('Conf Aurora Fuel Output'!$N$20:$AV$20, $B6 &amp; "*", INDEX('Conf Aurora Fuel Output'!$N$22:$AV$386, JS$4, 0))</f>
        <v>0</v>
      </c>
      <c r="JT6" s="165">
        <f>SUMIF('Conf Aurora Fuel Output'!$N$20:$AV$20, $B6 &amp; "*", INDEX('Conf Aurora Fuel Output'!$N$22:$AV$386, JT$4, 0))</f>
        <v>0</v>
      </c>
      <c r="JU6" s="165">
        <f>SUMIF('Conf Aurora Fuel Output'!$N$20:$AV$20, $B6 &amp; "*", INDEX('Conf Aurora Fuel Output'!$N$22:$AV$386, JU$4, 0))</f>
        <v>0</v>
      </c>
      <c r="JV6" s="165">
        <f>SUMIF('Conf Aurora Fuel Output'!$N$20:$AV$20, $B6 &amp; "*", INDEX('Conf Aurora Fuel Output'!$N$22:$AV$386, JV$4, 0))</f>
        <v>0</v>
      </c>
      <c r="JW6" s="165">
        <f>SUMIF('Conf Aurora Fuel Output'!$N$20:$AV$20, $B6 &amp; "*", INDEX('Conf Aurora Fuel Output'!$N$22:$AV$386, JW$4, 0))</f>
        <v>0</v>
      </c>
      <c r="JX6" s="165">
        <f>SUMIF('Conf Aurora Fuel Output'!$N$20:$AV$20, $B6 &amp; "*", INDEX('Conf Aurora Fuel Output'!$N$22:$AV$386, JX$4, 0))</f>
        <v>38422.618000000002</v>
      </c>
      <c r="JY6" s="165">
        <f>SUMIF('Conf Aurora Fuel Output'!$N$20:$AV$20, $B6 &amp; "*", INDEX('Conf Aurora Fuel Output'!$N$22:$AV$386, JY$4, 0))</f>
        <v>12340.922999999999</v>
      </c>
      <c r="JZ6" s="165">
        <f>SUMIF('Conf Aurora Fuel Output'!$N$20:$AV$20, $B6 &amp; "*", INDEX('Conf Aurora Fuel Output'!$N$22:$AV$386, JZ$4, 0))</f>
        <v>41931.627999999997</v>
      </c>
      <c r="KA6" s="165">
        <f>SUMIF('Conf Aurora Fuel Output'!$N$20:$AV$20, $B6 &amp; "*", INDEX('Conf Aurora Fuel Output'!$N$22:$AV$386, KA$4, 0))</f>
        <v>41680.14</v>
      </c>
      <c r="KB6" s="165">
        <f>SUMIF('Conf Aurora Fuel Output'!$N$20:$AV$20, $B6 &amp; "*", INDEX('Conf Aurora Fuel Output'!$N$22:$AV$386, KB$4, 0))</f>
        <v>41680.14</v>
      </c>
      <c r="KC6" s="165">
        <f>SUMIF('Conf Aurora Fuel Output'!$N$20:$AV$20, $B6 &amp; "*", INDEX('Conf Aurora Fuel Output'!$N$22:$AV$386, KC$4, 0))</f>
        <v>41680.14</v>
      </c>
      <c r="KD6" s="165">
        <f>SUMIF('Conf Aurora Fuel Output'!$N$20:$AV$20, $B6 &amp; "*", INDEX('Conf Aurora Fuel Output'!$N$22:$AV$386, KD$4, 0))</f>
        <v>41680.14</v>
      </c>
      <c r="KE6" s="165">
        <f>SUMIF('Conf Aurora Fuel Output'!$N$20:$AV$20, $B6 &amp; "*", INDEX('Conf Aurora Fuel Output'!$N$22:$AV$386, KE$4, 0))</f>
        <v>41680.14</v>
      </c>
      <c r="KF6" s="165">
        <f>SUMIF('Conf Aurora Fuel Output'!$N$20:$AV$20, $B6 &amp; "*", INDEX('Conf Aurora Fuel Output'!$N$22:$AV$386, KF$4, 0))</f>
        <v>41680.14</v>
      </c>
      <c r="KG6" s="165">
        <f>SUMIF('Conf Aurora Fuel Output'!$N$20:$AV$20, $B6 &amp; "*", INDEX('Conf Aurora Fuel Output'!$N$22:$AV$386, KG$4, 0))</f>
        <v>41680.14</v>
      </c>
      <c r="KH6" s="165">
        <f>SUMIF('Conf Aurora Fuel Output'!$N$20:$AV$20, $B6 &amp; "*", INDEX('Conf Aurora Fuel Output'!$N$22:$AV$386, KH$4, 0))</f>
        <v>40553.22</v>
      </c>
      <c r="KI6" s="165">
        <f>SUMIF('Conf Aurora Fuel Output'!$N$20:$AV$20, $B6 &amp; "*", INDEX('Conf Aurora Fuel Output'!$N$22:$AV$386, KI$4, 0))</f>
        <v>40928.86</v>
      </c>
      <c r="KJ6" s="165">
        <f>SUMIF('Conf Aurora Fuel Output'!$N$20:$AV$20, $B6 &amp; "*", INDEX('Conf Aurora Fuel Output'!$N$22:$AV$386, KJ$4, 0))</f>
        <v>40136.509999999995</v>
      </c>
      <c r="KK6" s="165">
        <f>SUMIF('Conf Aurora Fuel Output'!$N$20:$AV$20, $B6 &amp; "*", INDEX('Conf Aurora Fuel Output'!$N$22:$AV$386, KK$4, 0))</f>
        <v>14122.172999999999</v>
      </c>
      <c r="KL6" s="165">
        <f>SUMIF('Conf Aurora Fuel Output'!$N$20:$AV$20, $B6 &amp; "*", INDEX('Conf Aurora Fuel Output'!$N$22:$AV$386, KL$4, 0))</f>
        <v>26723.224000000002</v>
      </c>
      <c r="KM6" s="165">
        <f>SUMIF('Conf Aurora Fuel Output'!$N$20:$AV$20, $B6 &amp; "*", INDEX('Conf Aurora Fuel Output'!$N$22:$AV$386, KM$4, 0))</f>
        <v>25212.73</v>
      </c>
      <c r="KN6" s="165">
        <f>SUMIF('Conf Aurora Fuel Output'!$N$20:$AV$20, $B6 &amp; "*", INDEX('Conf Aurora Fuel Output'!$N$22:$AV$386, KN$4, 0))</f>
        <v>0</v>
      </c>
      <c r="KO6" s="165">
        <f>SUMIF('Conf Aurora Fuel Output'!$N$20:$AV$20, $B6 &amp; "*", INDEX('Conf Aurora Fuel Output'!$N$22:$AV$386, KO$4, 0))</f>
        <v>5572.9529999999995</v>
      </c>
      <c r="KP6" s="165">
        <f>SUMIF('Conf Aurora Fuel Output'!$N$20:$AV$20, $B6 &amp; "*", INDEX('Conf Aurora Fuel Output'!$N$22:$AV$386, KP$4, 0))</f>
        <v>0</v>
      </c>
      <c r="KQ6" s="165">
        <f>SUMIF('Conf Aurora Fuel Output'!$N$20:$AV$20, $B6 &amp; "*", INDEX('Conf Aurora Fuel Output'!$N$22:$AV$386, KQ$4, 0))</f>
        <v>22707.464000000004</v>
      </c>
      <c r="KR6" s="165">
        <f>SUMIF('Conf Aurora Fuel Output'!$N$20:$AV$20, $B6 &amp; "*", INDEX('Conf Aurora Fuel Output'!$N$22:$AV$386, KR$4, 0))</f>
        <v>32762.937999999995</v>
      </c>
      <c r="KS6" s="165">
        <f>SUMIF('Conf Aurora Fuel Output'!$N$20:$AV$20, $B6 &amp; "*", INDEX('Conf Aurora Fuel Output'!$N$22:$AV$386, KS$4, 0))</f>
        <v>41680.14</v>
      </c>
      <c r="KT6" s="165">
        <f>SUMIF('Conf Aurora Fuel Output'!$N$20:$AV$20, $B6 &amp; "*", INDEX('Conf Aurora Fuel Output'!$N$22:$AV$386, KT$4, 0))</f>
        <v>22707.464000000004</v>
      </c>
      <c r="KU6" s="165">
        <f>SUMIF('Conf Aurora Fuel Output'!$N$20:$AV$20, $B6 &amp; "*", INDEX('Conf Aurora Fuel Output'!$N$22:$AV$386, KU$4, 0))</f>
        <v>13669.909</v>
      </c>
      <c r="KV6" s="165">
        <f>SUMIF('Conf Aurora Fuel Output'!$N$20:$AV$20, $B6 &amp; "*", INDEX('Conf Aurora Fuel Output'!$N$22:$AV$386, KV$4, 0))</f>
        <v>26205.974000000002</v>
      </c>
      <c r="KW6" s="165">
        <f>SUMIF('Conf Aurora Fuel Output'!$N$20:$AV$20, $B6 &amp; "*", INDEX('Conf Aurora Fuel Output'!$N$22:$AV$386, KW$4, 0))</f>
        <v>41680.14</v>
      </c>
      <c r="KX6" s="165">
        <f>SUMIF('Conf Aurora Fuel Output'!$N$20:$AV$20, $B6 &amp; "*", INDEX('Conf Aurora Fuel Output'!$N$22:$AV$386, KX$4, 0))</f>
        <v>32796.350000000006</v>
      </c>
      <c r="KY6" s="165">
        <f>SUMIF('Conf Aurora Fuel Output'!$N$20:$AV$20, $B6 &amp; "*", INDEX('Conf Aurora Fuel Output'!$N$22:$AV$386, KY$4, 0))</f>
        <v>32192.588000000003</v>
      </c>
      <c r="KZ6" s="165">
        <f>SUMIF('Conf Aurora Fuel Output'!$N$20:$AV$20, $B6 &amp; "*", INDEX('Conf Aurora Fuel Output'!$N$22:$AV$386, KZ$4, 0))</f>
        <v>725.36410000000001</v>
      </c>
      <c r="LA6" s="165">
        <f>SUMIF('Conf Aurora Fuel Output'!$N$20:$AV$20, $B6 &amp; "*", INDEX('Conf Aurora Fuel Output'!$N$22:$AV$386, LA$4, 0))</f>
        <v>0</v>
      </c>
      <c r="LB6" s="165">
        <f>SUMIF('Conf Aurora Fuel Output'!$N$20:$AV$20, $B6 &amp; "*", INDEX('Conf Aurora Fuel Output'!$N$22:$AV$386, LB$4, 0))</f>
        <v>23429.632000000005</v>
      </c>
      <c r="LC6" s="165">
        <f>SUMIF('Conf Aurora Fuel Output'!$N$20:$AV$20, $B6 &amp; "*", INDEX('Conf Aurora Fuel Output'!$N$22:$AV$386, LC$4, 0))</f>
        <v>41114.03</v>
      </c>
      <c r="LD6" s="165">
        <f>SUMIF('Conf Aurora Fuel Output'!$N$20:$AV$20, $B6 &amp; "*", INDEX('Conf Aurora Fuel Output'!$N$22:$AV$386, LD$4, 0))</f>
        <v>42493.79</v>
      </c>
      <c r="LE6" s="165">
        <f>SUMIF('Conf Aurora Fuel Output'!$N$20:$AV$20, $B6 &amp; "*", INDEX('Conf Aurora Fuel Output'!$N$22:$AV$386, LE$4, 0))</f>
        <v>6529.5439999999999</v>
      </c>
      <c r="LF6" s="165">
        <f>SUMIF('Conf Aurora Fuel Output'!$N$20:$AV$20, $B6 &amp; "*", INDEX('Conf Aurora Fuel Output'!$N$22:$AV$386, LF$4, 0))</f>
        <v>17078.013000000003</v>
      </c>
      <c r="LG6" s="165">
        <f>SUMIF('Conf Aurora Fuel Output'!$N$20:$AV$20, $B6 &amp; "*", INDEX('Conf Aurora Fuel Output'!$N$22:$AV$386, LG$4, 0))</f>
        <v>0</v>
      </c>
      <c r="LH6" s="165">
        <f>SUMIF('Conf Aurora Fuel Output'!$N$20:$AV$20, $B6 &amp; "*", INDEX('Conf Aurora Fuel Output'!$N$22:$AV$386, LH$4, 0))</f>
        <v>13489.081999999999</v>
      </c>
      <c r="LI6" s="165">
        <f>SUMIF('Conf Aurora Fuel Output'!$N$20:$AV$20, $B6 &amp; "*", INDEX('Conf Aurora Fuel Output'!$N$22:$AV$386, LI$4, 0))</f>
        <v>23686.65</v>
      </c>
      <c r="LJ6" s="165">
        <f>SUMIF('Conf Aurora Fuel Output'!$N$20:$AV$20, $B6 &amp; "*", INDEX('Conf Aurora Fuel Output'!$N$22:$AV$386, LJ$4, 0))</f>
        <v>25956.352000000003</v>
      </c>
      <c r="LK6" s="165">
        <f>SUMIF('Conf Aurora Fuel Output'!$N$20:$AV$20, $B6 &amp; "*", INDEX('Conf Aurora Fuel Output'!$N$22:$AV$386, LK$4, 0))</f>
        <v>37527.4</v>
      </c>
      <c r="LL6" s="165">
        <f>SUMIF('Conf Aurora Fuel Output'!$N$20:$AV$20, $B6 &amp; "*", INDEX('Conf Aurora Fuel Output'!$N$22:$AV$386, LL$4, 0))</f>
        <v>0</v>
      </c>
      <c r="LM6" s="165">
        <f>SUMIF('Conf Aurora Fuel Output'!$N$20:$AV$20, $B6 &amp; "*", INDEX('Conf Aurora Fuel Output'!$N$22:$AV$386, LM$4, 0))</f>
        <v>14526.680999999999</v>
      </c>
      <c r="LN6" s="165">
        <f>SUMIF('Conf Aurora Fuel Output'!$N$20:$AV$20, $B6 &amp; "*", INDEX('Conf Aurora Fuel Output'!$N$22:$AV$386, LN$4, 0))</f>
        <v>42151.630000000005</v>
      </c>
      <c r="LO6" s="165">
        <f>SUMIF('Conf Aurora Fuel Output'!$N$20:$AV$20, $B6 &amp; "*", INDEX('Conf Aurora Fuel Output'!$N$22:$AV$386, LO$4, 0))</f>
        <v>31802.19</v>
      </c>
      <c r="LP6" s="165">
        <f>SUMIF('Conf Aurora Fuel Output'!$N$20:$AV$20, $B6 &amp; "*", INDEX('Conf Aurora Fuel Output'!$N$22:$AV$386, LP$4, 0))</f>
        <v>6513.768</v>
      </c>
      <c r="LQ6" s="165">
        <f>SUMIF('Conf Aurora Fuel Output'!$N$20:$AV$20, $B6 &amp; "*", INDEX('Conf Aurora Fuel Output'!$N$22:$AV$386, LQ$4, 0))</f>
        <v>14758.351000000001</v>
      </c>
      <c r="LR6" s="165">
        <f>SUMIF('Conf Aurora Fuel Output'!$N$20:$AV$20, $B6 &amp; "*", INDEX('Conf Aurora Fuel Output'!$N$22:$AV$386, LR$4, 0))</f>
        <v>35921.644</v>
      </c>
      <c r="LS6" s="165">
        <f>SUMIF('Conf Aurora Fuel Output'!$N$20:$AV$20, $B6 &amp; "*", INDEX('Conf Aurora Fuel Output'!$N$22:$AV$386, LS$4, 0))</f>
        <v>41091.82</v>
      </c>
      <c r="LT6" s="165">
        <f>SUMIF('Conf Aurora Fuel Output'!$N$20:$AV$20, $B6 &amp; "*", INDEX('Conf Aurora Fuel Output'!$N$22:$AV$386, LT$4, 0))</f>
        <v>38641.15</v>
      </c>
      <c r="LU6" s="165">
        <f>SUMIF('Conf Aurora Fuel Output'!$N$20:$AV$20, $B6 &amp; "*", INDEX('Conf Aurora Fuel Output'!$N$22:$AV$386, LU$4, 0))</f>
        <v>37201.1</v>
      </c>
      <c r="LV6" s="165">
        <f>SUMIF('Conf Aurora Fuel Output'!$N$20:$AV$20, $B6 &amp; "*", INDEX('Conf Aurora Fuel Output'!$N$22:$AV$386, LV$4, 0))</f>
        <v>18087.86</v>
      </c>
      <c r="LW6" s="165">
        <f>SUMIF('Conf Aurora Fuel Output'!$N$20:$AV$20, $B6 &amp; "*", INDEX('Conf Aurora Fuel Output'!$N$22:$AV$386, LW$4, 0))</f>
        <v>40065.320000000007</v>
      </c>
      <c r="LX6" s="165">
        <f>SUMIF('Conf Aurora Fuel Output'!$N$20:$AV$20, $B6 &amp; "*", INDEX('Conf Aurora Fuel Output'!$N$22:$AV$386, LX$4, 0))</f>
        <v>42835.96</v>
      </c>
      <c r="LY6" s="165">
        <f>SUMIF('Conf Aurora Fuel Output'!$N$20:$AV$20, $B6 &amp; "*", INDEX('Conf Aurora Fuel Output'!$N$22:$AV$386, LY$4, 0))</f>
        <v>42493.79</v>
      </c>
      <c r="LZ6" s="165">
        <f>SUMIF('Conf Aurora Fuel Output'!$N$20:$AV$20, $B6 &amp; "*", INDEX('Conf Aurora Fuel Output'!$N$22:$AV$386, LZ$4, 0))</f>
        <v>13489.081999999999</v>
      </c>
      <c r="MA6" s="165">
        <f>SUMIF('Conf Aurora Fuel Output'!$N$20:$AV$20, $B6 &amp; "*", INDEX('Conf Aurora Fuel Output'!$N$22:$AV$386, MA$4, 0))</f>
        <v>2902.3010000000004</v>
      </c>
      <c r="MB6" s="165">
        <f>SUMIF('Conf Aurora Fuel Output'!$N$20:$AV$20, $B6 &amp; "*", INDEX('Conf Aurora Fuel Output'!$N$22:$AV$386, MB$4, 0))</f>
        <v>0</v>
      </c>
      <c r="MC6" s="165">
        <f>SUMIF('Conf Aurora Fuel Output'!$N$20:$AV$20, $B6 &amp; "*", INDEX('Conf Aurora Fuel Output'!$N$22:$AV$386, MC$4, 0))</f>
        <v>7525.43</v>
      </c>
      <c r="MD6" s="165">
        <f>SUMIF('Conf Aurora Fuel Output'!$N$20:$AV$20, $B6 &amp; "*", INDEX('Conf Aurora Fuel Output'!$N$22:$AV$386, MD$4, 0))</f>
        <v>12985.59</v>
      </c>
      <c r="ME6" s="165">
        <f>SUMIF('Conf Aurora Fuel Output'!$N$20:$AV$20, $B6 &amp; "*", INDEX('Conf Aurora Fuel Output'!$N$22:$AV$386, ME$4, 0))</f>
        <v>41366.759999999995</v>
      </c>
      <c r="MF6" s="165">
        <f>SUMIF('Conf Aurora Fuel Output'!$N$20:$AV$20, $B6 &amp; "*", INDEX('Conf Aurora Fuel Output'!$N$22:$AV$386, MF$4, 0))</f>
        <v>19572.108</v>
      </c>
      <c r="MG6" s="165">
        <f>SUMIF('Conf Aurora Fuel Output'!$N$20:$AV$20, $B6 &amp; "*", INDEX('Conf Aurora Fuel Output'!$N$22:$AV$386, MG$4, 0))</f>
        <v>32957.072</v>
      </c>
      <c r="MH6" s="165">
        <f>SUMIF('Conf Aurora Fuel Output'!$N$20:$AV$20, $B6 &amp; "*", INDEX('Conf Aurora Fuel Output'!$N$22:$AV$386, MH$4, 0))</f>
        <v>42981.729999999996</v>
      </c>
      <c r="MI6" s="165">
        <f>SUMIF('Conf Aurora Fuel Output'!$N$20:$AV$20, $B6 &amp; "*", INDEX('Conf Aurora Fuel Output'!$N$22:$AV$386, MI$4, 0))</f>
        <v>36156.025999999998</v>
      </c>
      <c r="MJ6" s="165">
        <f>SUMIF('Conf Aurora Fuel Output'!$N$20:$AV$20, $B6 &amp; "*", INDEX('Conf Aurora Fuel Output'!$N$22:$AV$386, MJ$4, 0))</f>
        <v>43627.710000000006</v>
      </c>
      <c r="MK6" s="165">
        <f>SUMIF('Conf Aurora Fuel Output'!$N$20:$AV$20, $B6 &amp; "*", INDEX('Conf Aurora Fuel Output'!$N$22:$AV$386, MK$4, 0))</f>
        <v>43627.710000000006</v>
      </c>
      <c r="ML6" s="165">
        <f>SUMIF('Conf Aurora Fuel Output'!$N$20:$AV$20, $B6 &amp; "*", INDEX('Conf Aurora Fuel Output'!$N$22:$AV$386, ML$4, 0))</f>
        <v>43627.710000000006</v>
      </c>
      <c r="MM6" s="165">
        <f>SUMIF('Conf Aurora Fuel Output'!$N$20:$AV$20, $B6 &amp; "*", INDEX('Conf Aurora Fuel Output'!$N$22:$AV$386, MM$4, 0))</f>
        <v>42994.29</v>
      </c>
      <c r="MN6" s="165">
        <f>SUMIF('Conf Aurora Fuel Output'!$N$20:$AV$20, $B6 &amp; "*", INDEX('Conf Aurora Fuel Output'!$N$22:$AV$386, MN$4, 0))</f>
        <v>43627.710000000006</v>
      </c>
      <c r="MO6" s="165">
        <f>SUMIF('Conf Aurora Fuel Output'!$N$20:$AV$20, $B6 &amp; "*", INDEX('Conf Aurora Fuel Output'!$N$22:$AV$386, MO$4, 0))</f>
        <v>27298.042000000001</v>
      </c>
      <c r="MP6" s="165">
        <f>SUMIF('Conf Aurora Fuel Output'!$N$20:$AV$20, $B6 &amp; "*", INDEX('Conf Aurora Fuel Output'!$N$22:$AV$386, MP$4, 0))</f>
        <v>43311</v>
      </c>
      <c r="MQ6" s="165">
        <f>SUMIF('Conf Aurora Fuel Output'!$N$20:$AV$20, $B6 &amp; "*", INDEX('Conf Aurora Fuel Output'!$N$22:$AV$386, MQ$4, 0))</f>
        <v>42994.29</v>
      </c>
      <c r="MR6" s="165">
        <f>SUMIF('Conf Aurora Fuel Output'!$N$20:$AV$20, $B6 &amp; "*", INDEX('Conf Aurora Fuel Output'!$N$22:$AV$386, MR$4, 0))</f>
        <v>43627.710000000006</v>
      </c>
      <c r="MS6" s="165">
        <f>SUMIF('Conf Aurora Fuel Output'!$N$20:$AV$20, $B6 &amp; "*", INDEX('Conf Aurora Fuel Output'!$N$22:$AV$386, MS$4, 0))</f>
        <v>43627.710000000006</v>
      </c>
      <c r="MT6" s="165">
        <f>SUMIF('Conf Aurora Fuel Output'!$N$20:$AV$20, $B6 &amp; "*", INDEX('Conf Aurora Fuel Output'!$N$22:$AV$386, MT$4, 0))</f>
        <v>43627.710000000006</v>
      </c>
      <c r="MU6" s="165">
        <f>SUMIF('Conf Aurora Fuel Output'!$N$20:$AV$20, $B6 &amp; "*", INDEX('Conf Aurora Fuel Output'!$N$22:$AV$386, MU$4, 0))</f>
        <v>39660.15</v>
      </c>
      <c r="MV6" s="165">
        <f>SUMIF('Conf Aurora Fuel Output'!$N$20:$AV$20, $B6 &amp; "*", INDEX('Conf Aurora Fuel Output'!$N$22:$AV$386, MV$4, 0))</f>
        <v>14752.413</v>
      </c>
      <c r="MW6" s="165">
        <f>SUMIF('Conf Aurora Fuel Output'!$N$20:$AV$20, $B6 &amp; "*", INDEX('Conf Aurora Fuel Output'!$N$22:$AV$386, MW$4, 0))</f>
        <v>29929.78</v>
      </c>
      <c r="MX6" s="165">
        <f>SUMIF('Conf Aurora Fuel Output'!$N$20:$AV$20, $B6 &amp; "*", INDEX('Conf Aurora Fuel Output'!$N$22:$AV$386, MX$4, 0))</f>
        <v>29600.121999999999</v>
      </c>
      <c r="MY6" s="165">
        <f>SUMIF('Conf Aurora Fuel Output'!$N$20:$AV$20, $B6 &amp; "*", INDEX('Conf Aurora Fuel Output'!$N$22:$AV$386, MY$4, 0))</f>
        <v>15356.586000000001</v>
      </c>
      <c r="MZ6" s="165">
        <f>SUMIF('Conf Aurora Fuel Output'!$N$20:$AV$20, $B6 &amp; "*", INDEX('Conf Aurora Fuel Output'!$N$22:$AV$386, MZ$4, 0))</f>
        <v>9764.2079999999987</v>
      </c>
      <c r="NA6" s="165">
        <f>SUMIF('Conf Aurora Fuel Output'!$N$20:$AV$20, $B6 &amp; "*", INDEX('Conf Aurora Fuel Output'!$N$22:$AV$386, NA$4, 0))</f>
        <v>32482.397999999997</v>
      </c>
      <c r="NB6" s="165">
        <f>SUMIF('Conf Aurora Fuel Output'!$N$20:$AV$20, $B6 &amp; "*", INDEX('Conf Aurora Fuel Output'!$N$22:$AV$386, NB$4, 0))</f>
        <v>0</v>
      </c>
      <c r="NC6" s="165">
        <f>SUMIF('Conf Aurora Fuel Output'!$N$20:$AV$20, $B6 &amp; "*", INDEX('Conf Aurora Fuel Output'!$N$22:$AV$386, NC$4, 0))</f>
        <v>36602.964000000007</v>
      </c>
      <c r="ND6" s="165">
        <f>SUMIF('Conf Aurora Fuel Output'!$N$20:$AV$20, $B6 &amp; "*", INDEX('Conf Aurora Fuel Output'!$N$22:$AV$386, ND$4, 0))</f>
        <v>43627.710000000006</v>
      </c>
      <c r="NE6" s="165">
        <f>SUMIF('Conf Aurora Fuel Output'!$N$20:$AV$20, $B6 &amp; "*", INDEX('Conf Aurora Fuel Output'!$N$22:$AV$386, NE$4, 0))</f>
        <v>39033</v>
      </c>
      <c r="NF6" s="165">
        <f>SUMIF('Conf Aurora Fuel Output'!$N$20:$AV$20, $B6 &amp; "*", INDEX('Conf Aurora Fuel Output'!$N$22:$AV$386, NF$4, 0))</f>
        <v>0</v>
      </c>
      <c r="NG6" s="165">
        <f>SUMIF('Conf Aurora Fuel Output'!$N$20:$AV$20, $B6 &amp; "*", INDEX('Conf Aurora Fuel Output'!$N$22:$AV$386, NG$4, 0))</f>
        <v>29325.902000000002</v>
      </c>
      <c r="NH6" s="148">
        <f>SUM(G6:NG6)</f>
        <v>6693190.5645999983</v>
      </c>
      <c r="NI6" s="60">
        <f>NH6 / NI$2</f>
        <v>18337.50839616438</v>
      </c>
      <c r="NJ6" s="60">
        <f>MAX(G6:NG6)</f>
        <v>43630.270000000004</v>
      </c>
    </row>
    <row r="7" spans="1:374">
      <c r="B7" s="175" t="s">
        <v>289</v>
      </c>
      <c r="E7" s="153"/>
      <c r="F7" s="153" t="s">
        <v>300</v>
      </c>
      <c r="G7" s="165">
        <f>SUMIF('Conf Aurora Fuel Output'!$N$20:$AV$20, $B7 &amp; "*", INDEX('Conf Aurora Fuel Output'!$N$22:$AV$386, G$4, 0))</f>
        <v>0</v>
      </c>
      <c r="H7" s="165">
        <f>SUMIF('Conf Aurora Fuel Output'!$N$20:$AV$20, $B7 &amp; "*", INDEX('Conf Aurora Fuel Output'!$N$22:$AV$386, H$4, 0))</f>
        <v>32088.014999999999</v>
      </c>
      <c r="I7" s="165">
        <f>SUMIF('Conf Aurora Fuel Output'!$N$20:$AV$20, $B7 &amp; "*", INDEX('Conf Aurora Fuel Output'!$N$22:$AV$386, I$4, 0))</f>
        <v>35256.267</v>
      </c>
      <c r="J7" s="165">
        <f>SUMIF('Conf Aurora Fuel Output'!$N$20:$AV$20, $B7 &amp; "*", INDEX('Conf Aurora Fuel Output'!$N$22:$AV$386, J$4, 0))</f>
        <v>44627.576999999997</v>
      </c>
      <c r="K7" s="165">
        <f>SUMIF('Conf Aurora Fuel Output'!$N$20:$AV$20, $B7 &amp; "*", INDEX('Conf Aurora Fuel Output'!$N$22:$AV$386, K$4, 0))</f>
        <v>43602.04</v>
      </c>
      <c r="L7" s="165">
        <f>SUMIF('Conf Aurora Fuel Output'!$N$20:$AV$20, $B7 &amp; "*", INDEX('Conf Aurora Fuel Output'!$N$22:$AV$386, L$4, 0))</f>
        <v>42576.502399999998</v>
      </c>
      <c r="M7" s="165">
        <f>SUMIF('Conf Aurora Fuel Output'!$N$20:$AV$20, $B7 &amp; "*", INDEX('Conf Aurora Fuel Output'!$N$22:$AV$386, M$4, 0))</f>
        <v>41961.18</v>
      </c>
      <c r="N7" s="165">
        <f>SUMIF('Conf Aurora Fuel Output'!$N$20:$AV$20, $B7 &amp; "*", INDEX('Conf Aurora Fuel Output'!$N$22:$AV$386, N$4, 0))</f>
        <v>42371.394999999997</v>
      </c>
      <c r="O7" s="165">
        <f>SUMIF('Conf Aurora Fuel Output'!$N$20:$AV$20, $B7 &amp; "*", INDEX('Conf Aurora Fuel Output'!$N$22:$AV$386, O$4, 0))</f>
        <v>44422.47</v>
      </c>
      <c r="P7" s="165">
        <f>SUMIF('Conf Aurora Fuel Output'!$N$20:$AV$20, $B7 &amp; "*", INDEX('Conf Aurora Fuel Output'!$N$22:$AV$386, P$4, 0))</f>
        <v>44832.684999999998</v>
      </c>
      <c r="Q7" s="165">
        <f>SUMIF('Conf Aurora Fuel Output'!$N$20:$AV$20, $B7 &amp; "*", INDEX('Conf Aurora Fuel Output'!$N$22:$AV$386, Q$4, 0))</f>
        <v>37050.329900000004</v>
      </c>
      <c r="R7" s="165">
        <f>SUMIF('Conf Aurora Fuel Output'!$N$20:$AV$20, $B7 &amp; "*", INDEX('Conf Aurora Fuel Output'!$N$22:$AV$386, R$4, 0))</f>
        <v>45037.792000000001</v>
      </c>
      <c r="S7" s="165">
        <f>SUMIF('Conf Aurora Fuel Output'!$N$20:$AV$20, $B7 &amp; "*", INDEX('Conf Aurora Fuel Output'!$N$22:$AV$386, S$4, 0))</f>
        <v>44832.684999999998</v>
      </c>
      <c r="T7" s="165">
        <f>SUMIF('Conf Aurora Fuel Output'!$N$20:$AV$20, $B7 &amp; "*", INDEX('Conf Aurora Fuel Output'!$N$22:$AV$386, T$4, 0))</f>
        <v>41961.18</v>
      </c>
      <c r="U7" s="165">
        <f>SUMIF('Conf Aurora Fuel Output'!$N$20:$AV$20, $B7 &amp; "*", INDEX('Conf Aurora Fuel Output'!$N$22:$AV$386, U$4, 0))</f>
        <v>42986.716999999997</v>
      </c>
      <c r="V7" s="165">
        <f>SUMIF('Conf Aurora Fuel Output'!$N$20:$AV$20, $B7 &amp; "*", INDEX('Conf Aurora Fuel Output'!$N$22:$AV$386, V$4, 0))</f>
        <v>45037.792000000001</v>
      </c>
      <c r="W7" s="165">
        <f>SUMIF('Conf Aurora Fuel Output'!$N$20:$AV$20, $B7 &amp; "*", INDEX('Conf Aurora Fuel Output'!$N$22:$AV$386, W$4, 0))</f>
        <v>45242.9</v>
      </c>
      <c r="X7" s="165">
        <f>SUMIF('Conf Aurora Fuel Output'!$N$20:$AV$20, $B7 &amp; "*", INDEX('Conf Aurora Fuel Output'!$N$22:$AV$386, X$4, 0))</f>
        <v>45448.006999999998</v>
      </c>
      <c r="Y7" s="165">
        <f>SUMIF('Conf Aurora Fuel Output'!$N$20:$AV$20, $B7 &amp; "*", INDEX('Conf Aurora Fuel Output'!$N$22:$AV$386, Y$4, 0))</f>
        <v>45653.114999999998</v>
      </c>
      <c r="Z7" s="165">
        <f>SUMIF('Conf Aurora Fuel Output'!$N$20:$AV$20, $B7 &amp; "*", INDEX('Conf Aurora Fuel Output'!$N$22:$AV$386, Z$4, 0))</f>
        <v>45858.222000000002</v>
      </c>
      <c r="AA7" s="165">
        <f>SUMIF('Conf Aurora Fuel Output'!$N$20:$AV$20, $B7 &amp; "*", INDEX('Conf Aurora Fuel Output'!$N$22:$AV$386, AA$4, 0))</f>
        <v>45653.114999999998</v>
      </c>
      <c r="AB7" s="165">
        <f>SUMIF('Conf Aurora Fuel Output'!$N$20:$AV$20, $B7 &amp; "*", INDEX('Conf Aurora Fuel Output'!$N$22:$AV$386, AB$4, 0))</f>
        <v>46883.76</v>
      </c>
      <c r="AC7" s="165">
        <f>SUMIF('Conf Aurora Fuel Output'!$N$20:$AV$20, $B7 &amp; "*", INDEX('Conf Aurora Fuel Output'!$N$22:$AV$386, AC$4, 0))</f>
        <v>46883.76</v>
      </c>
      <c r="AD7" s="165">
        <f>SUMIF('Conf Aurora Fuel Output'!$N$20:$AV$20, $B7 &amp; "*", INDEX('Conf Aurora Fuel Output'!$N$22:$AV$386, AD$4, 0))</f>
        <v>46883.76</v>
      </c>
      <c r="AE7" s="165">
        <f>SUMIF('Conf Aurora Fuel Output'!$N$20:$AV$20, $B7 &amp; "*", INDEX('Conf Aurora Fuel Output'!$N$22:$AV$386, AE$4, 0))</f>
        <v>45858.222000000002</v>
      </c>
      <c r="AF7" s="165">
        <f>SUMIF('Conf Aurora Fuel Output'!$N$20:$AV$20, $B7 &amp; "*", INDEX('Conf Aurora Fuel Output'!$N$22:$AV$386, AF$4, 0))</f>
        <v>45448.006999999998</v>
      </c>
      <c r="AG7" s="165">
        <f>SUMIF('Conf Aurora Fuel Output'!$N$20:$AV$20, $B7 &amp; "*", INDEX('Conf Aurora Fuel Output'!$N$22:$AV$386, AG$4, 0))</f>
        <v>45242.9</v>
      </c>
      <c r="AH7" s="165">
        <f>SUMIF('Conf Aurora Fuel Output'!$N$20:$AV$20, $B7 &amp; "*", INDEX('Conf Aurora Fuel Output'!$N$22:$AV$386, AH$4, 0))</f>
        <v>44217.362000000001</v>
      </c>
      <c r="AI7" s="165">
        <f>SUMIF('Conf Aurora Fuel Output'!$N$20:$AV$20, $B7 &amp; "*", INDEX('Conf Aurora Fuel Output'!$N$22:$AV$386, AI$4, 0))</f>
        <v>44832.684999999998</v>
      </c>
      <c r="AJ7" s="165">
        <f>SUMIF('Conf Aurora Fuel Output'!$N$20:$AV$20, $B7 &amp; "*", INDEX('Conf Aurora Fuel Output'!$N$22:$AV$386, AJ$4, 0))</f>
        <v>45448.006999999998</v>
      </c>
      <c r="AK7" s="165">
        <f>SUMIF('Conf Aurora Fuel Output'!$N$20:$AV$20, $B7 &amp; "*", INDEX('Conf Aurora Fuel Output'!$N$22:$AV$386, AK$4, 0))</f>
        <v>45448.006999999998</v>
      </c>
      <c r="AL7" s="165">
        <f>SUMIF('Conf Aurora Fuel Output'!$N$20:$AV$20, $B7 &amp; "*", INDEX('Conf Aurora Fuel Output'!$N$22:$AV$386, AL$4, 0))</f>
        <v>40751.809199999996</v>
      </c>
      <c r="AM7" s="165">
        <f>SUMIF('Conf Aurora Fuel Output'!$N$20:$AV$20, $B7 &amp; "*", INDEX('Conf Aurora Fuel Output'!$N$22:$AV$386, AM$4, 0))</f>
        <v>38182.75</v>
      </c>
      <c r="AN7" s="165">
        <f>SUMIF('Conf Aurora Fuel Output'!$N$20:$AV$20, $B7 &amp; "*", INDEX('Conf Aurora Fuel Output'!$N$22:$AV$386, AN$4, 0))</f>
        <v>39497</v>
      </c>
      <c r="AO7" s="165">
        <f>SUMIF('Conf Aurora Fuel Output'!$N$20:$AV$20, $B7 &amp; "*", INDEX('Conf Aurora Fuel Output'!$N$22:$AV$386, AO$4, 0))</f>
        <v>0</v>
      </c>
      <c r="AP7" s="165">
        <f>SUMIF('Conf Aurora Fuel Output'!$N$20:$AV$20, $B7 &amp; "*", INDEX('Conf Aurora Fuel Output'!$N$22:$AV$386, AP$4, 0))</f>
        <v>15862.050000000001</v>
      </c>
      <c r="AQ7" s="165">
        <f>SUMIF('Conf Aurora Fuel Output'!$N$20:$AV$20, $B7 &amp; "*", INDEX('Conf Aurora Fuel Output'!$N$22:$AV$386, AQ$4, 0))</f>
        <v>43530.265999999996</v>
      </c>
      <c r="AR7" s="165">
        <f>SUMIF('Conf Aurora Fuel Output'!$N$20:$AV$20, $B7 &amp; "*", INDEX('Conf Aurora Fuel Output'!$N$22:$AV$386, AR$4, 0))</f>
        <v>45375.510999999999</v>
      </c>
      <c r="AS7" s="165">
        <f>SUMIF('Conf Aurora Fuel Output'!$N$20:$AV$20, $B7 &amp; "*", INDEX('Conf Aurora Fuel Output'!$N$22:$AV$386, AS$4, 0))</f>
        <v>45375.510999999999</v>
      </c>
      <c r="AT7" s="165">
        <f>SUMIF('Conf Aurora Fuel Output'!$N$20:$AV$20, $B7 &amp; "*", INDEX('Conf Aurora Fuel Output'!$N$22:$AV$386, AT$4, 0))</f>
        <v>45375.510999999999</v>
      </c>
      <c r="AU7" s="165">
        <f>SUMIF('Conf Aurora Fuel Output'!$N$20:$AV$20, $B7 &amp; "*", INDEX('Conf Aurora Fuel Output'!$N$22:$AV$386, AU$4, 0))</f>
        <v>31337.928000000004</v>
      </c>
      <c r="AV7" s="165">
        <f>SUMIF('Conf Aurora Fuel Output'!$N$20:$AV$20, $B7 &amp; "*", INDEX('Conf Aurora Fuel Output'!$N$22:$AV$386, AV$4, 0))</f>
        <v>44965.456999999995</v>
      </c>
      <c r="AW7" s="165">
        <f>SUMIF('Conf Aurora Fuel Output'!$N$20:$AV$20, $B7 &amp; "*", INDEX('Conf Aurora Fuel Output'!$N$22:$AV$386, AW$4, 0))</f>
        <v>43940.32</v>
      </c>
      <c r="AX7" s="165">
        <f>SUMIF('Conf Aurora Fuel Output'!$N$20:$AV$20, $B7 &amp; "*", INDEX('Conf Aurora Fuel Output'!$N$22:$AV$386, AX$4, 0))</f>
        <v>44965.456999999995</v>
      </c>
      <c r="AY7" s="165">
        <f>SUMIF('Conf Aurora Fuel Output'!$N$20:$AV$20, $B7 &amp; "*", INDEX('Conf Aurora Fuel Output'!$N$22:$AV$386, AY$4, 0))</f>
        <v>43940.32</v>
      </c>
      <c r="AZ7" s="165">
        <f>SUMIF('Conf Aurora Fuel Output'!$N$20:$AV$20, $B7 &amp; "*", INDEX('Conf Aurora Fuel Output'!$N$22:$AV$386, AZ$4, 0))</f>
        <v>10214.534600000001</v>
      </c>
      <c r="BA7" s="165">
        <f>SUMIF('Conf Aurora Fuel Output'!$N$20:$AV$20, $B7 &amp; "*", INDEX('Conf Aurora Fuel Output'!$N$22:$AV$386, BA$4, 0))</f>
        <v>41979.073000000004</v>
      </c>
      <c r="BB7" s="165">
        <f>SUMIF('Conf Aurora Fuel Output'!$N$20:$AV$20, $B7 &amp; "*", INDEX('Conf Aurora Fuel Output'!$N$22:$AV$386, BB$4, 0))</f>
        <v>44350.375</v>
      </c>
      <c r="BC7" s="165">
        <f>SUMIF('Conf Aurora Fuel Output'!$N$20:$AV$20, $B7 &amp; "*", INDEX('Conf Aurora Fuel Output'!$N$22:$AV$386, BC$4, 0))</f>
        <v>34226.910000000003</v>
      </c>
      <c r="BD7" s="165">
        <f>SUMIF('Conf Aurora Fuel Output'!$N$20:$AV$20, $B7 &amp; "*", INDEX('Conf Aurora Fuel Output'!$N$22:$AV$386, BD$4, 0))</f>
        <v>37243.739199999996</v>
      </c>
      <c r="BE7" s="165">
        <f>SUMIF('Conf Aurora Fuel Output'!$N$20:$AV$20, $B7 &amp; "*", INDEX('Conf Aurora Fuel Output'!$N$22:$AV$386, BE$4, 0))</f>
        <v>38389.227299999999</v>
      </c>
      <c r="BF7" s="165">
        <f>SUMIF('Conf Aurora Fuel Output'!$N$20:$AV$20, $B7 &amp; "*", INDEX('Conf Aurora Fuel Output'!$N$22:$AV$386, BF$4, 0))</f>
        <v>40727.163999999997</v>
      </c>
      <c r="BG7" s="165">
        <f>SUMIF('Conf Aurora Fuel Output'!$N$20:$AV$20, $B7 &amp; "*", INDEX('Conf Aurora Fuel Output'!$N$22:$AV$386, BG$4, 0))</f>
        <v>44965.456999999995</v>
      </c>
      <c r="BH7" s="165">
        <f>SUMIF('Conf Aurora Fuel Output'!$N$20:$AV$20, $B7 &amp; "*", INDEX('Conf Aurora Fuel Output'!$N$22:$AV$386, BH$4, 0))</f>
        <v>42095.0746</v>
      </c>
      <c r="BI7" s="165">
        <f>SUMIF('Conf Aurora Fuel Output'!$N$20:$AV$20, $B7 &amp; "*", INDEX('Conf Aurora Fuel Output'!$N$22:$AV$386, BI$4, 0))</f>
        <v>42095.0746</v>
      </c>
      <c r="BJ7" s="165">
        <f>SUMIF('Conf Aurora Fuel Output'!$N$20:$AV$20, $B7 &amp; "*", INDEX('Conf Aurora Fuel Output'!$N$22:$AV$386, BJ$4, 0))</f>
        <v>1742.7860000000001</v>
      </c>
      <c r="BK7" s="165">
        <f>SUMIF('Conf Aurora Fuel Output'!$N$20:$AV$20, $B7 &amp; "*", INDEX('Conf Aurora Fuel Output'!$N$22:$AV$386, BK$4, 0))</f>
        <v>36843.146000000001</v>
      </c>
      <c r="BL7" s="165">
        <f>SUMIF('Conf Aurora Fuel Output'!$N$20:$AV$20, $B7 &amp; "*", INDEX('Conf Aurora Fuel Output'!$N$22:$AV$386, BL$4, 0))</f>
        <v>45375.510999999999</v>
      </c>
      <c r="BM7" s="165">
        <f>SUMIF('Conf Aurora Fuel Output'!$N$20:$AV$20, $B7 &amp; "*", INDEX('Conf Aurora Fuel Output'!$N$22:$AV$386, BM$4, 0))</f>
        <v>44760.428999999996</v>
      </c>
      <c r="BN7" s="165">
        <f>SUMIF('Conf Aurora Fuel Output'!$N$20:$AV$20, $B7 &amp; "*", INDEX('Conf Aurora Fuel Output'!$N$22:$AV$386, BN$4, 0))</f>
        <v>41199.75</v>
      </c>
      <c r="BO7" s="165">
        <f>SUMIF('Conf Aurora Fuel Output'!$N$20:$AV$20, $B7 &amp; "*", INDEX('Conf Aurora Fuel Output'!$N$22:$AV$386, BO$4, 0))</f>
        <v>41199.75</v>
      </c>
      <c r="BP7" s="165">
        <f>SUMIF('Conf Aurora Fuel Output'!$N$20:$AV$20, $B7 &amp; "*", INDEX('Conf Aurora Fuel Output'!$N$22:$AV$386, BP$4, 0))</f>
        <v>32592.92</v>
      </c>
      <c r="BQ7" s="165">
        <f>SUMIF('Conf Aurora Fuel Output'!$N$20:$AV$20, $B7 &amp; "*", INDEX('Conf Aurora Fuel Output'!$N$22:$AV$386, BQ$4, 0))</f>
        <v>0</v>
      </c>
      <c r="BR7" s="165">
        <f>SUMIF('Conf Aurora Fuel Output'!$N$20:$AV$20, $B7 &amp; "*", INDEX('Conf Aurora Fuel Output'!$N$22:$AV$386, BR$4, 0))</f>
        <v>32827.599999999999</v>
      </c>
      <c r="BS7" s="165">
        <f>SUMIF('Conf Aurora Fuel Output'!$N$20:$AV$20, $B7 &amp; "*", INDEX('Conf Aurora Fuel Output'!$N$22:$AV$386, BS$4, 0))</f>
        <v>41199.75</v>
      </c>
      <c r="BT7" s="165">
        <f>SUMIF('Conf Aurora Fuel Output'!$N$20:$AV$20, $B7 &amp; "*", INDEX('Conf Aurora Fuel Output'!$N$22:$AV$386, BT$4, 0))</f>
        <v>41199.75</v>
      </c>
      <c r="BU7" s="165">
        <f>SUMIF('Conf Aurora Fuel Output'!$N$20:$AV$20, $B7 &amp; "*", INDEX('Conf Aurora Fuel Output'!$N$22:$AV$386, BU$4, 0))</f>
        <v>41199.75</v>
      </c>
      <c r="BV7" s="165">
        <f>SUMIF('Conf Aurora Fuel Output'!$N$20:$AV$20, $B7 &amp; "*", INDEX('Conf Aurora Fuel Output'!$N$22:$AV$386, BV$4, 0))</f>
        <v>41199.75</v>
      </c>
      <c r="BW7" s="165">
        <f>SUMIF('Conf Aurora Fuel Output'!$N$20:$AV$20, $B7 &amp; "*", INDEX('Conf Aurora Fuel Output'!$N$22:$AV$386, BW$4, 0))</f>
        <v>41199.75</v>
      </c>
      <c r="BX7" s="165">
        <f>SUMIF('Conf Aurora Fuel Output'!$N$20:$AV$20, $B7 &amp; "*", INDEX('Conf Aurora Fuel Output'!$N$22:$AV$386, BX$4, 0))</f>
        <v>41199.75</v>
      </c>
      <c r="BY7" s="165">
        <f>SUMIF('Conf Aurora Fuel Output'!$N$20:$AV$20, $B7 &amp; "*", INDEX('Conf Aurora Fuel Output'!$N$22:$AV$386, BY$4, 0))</f>
        <v>41199.75</v>
      </c>
      <c r="BZ7" s="165">
        <f>SUMIF('Conf Aurora Fuel Output'!$N$20:$AV$20, $B7 &amp; "*", INDEX('Conf Aurora Fuel Output'!$N$22:$AV$386, BZ$4, 0))</f>
        <v>40336.629999999997</v>
      </c>
      <c r="CA7" s="165">
        <f>SUMIF('Conf Aurora Fuel Output'!$N$20:$AV$20, $B7 &amp; "*", INDEX('Conf Aurora Fuel Output'!$N$22:$AV$386, CA$4, 0))</f>
        <v>41199.75</v>
      </c>
      <c r="CB7" s="165">
        <f>SUMIF('Conf Aurora Fuel Output'!$N$20:$AV$20, $B7 &amp; "*", INDEX('Conf Aurora Fuel Output'!$N$22:$AV$386, CB$4, 0))</f>
        <v>41199.75</v>
      </c>
      <c r="CC7" s="165">
        <f>SUMIF('Conf Aurora Fuel Output'!$N$20:$AV$20, $B7 &amp; "*", INDEX('Conf Aurora Fuel Output'!$N$22:$AV$386, CC$4, 0))</f>
        <v>41199.75</v>
      </c>
      <c r="CD7" s="165">
        <f>SUMIF('Conf Aurora Fuel Output'!$N$20:$AV$20, $B7 &amp; "*", INDEX('Conf Aurora Fuel Output'!$N$22:$AV$386, CD$4, 0))</f>
        <v>41199.75</v>
      </c>
      <c r="CE7" s="165">
        <f>SUMIF('Conf Aurora Fuel Output'!$N$20:$AV$20, $B7 &amp; "*", INDEX('Conf Aurora Fuel Output'!$N$22:$AV$386, CE$4, 0))</f>
        <v>28731.39</v>
      </c>
      <c r="CF7" s="165">
        <f>SUMIF('Conf Aurora Fuel Output'!$N$20:$AV$20, $B7 &amp; "*", INDEX('Conf Aurora Fuel Output'!$N$22:$AV$386, CF$4, 0))</f>
        <v>0</v>
      </c>
      <c r="CG7" s="165">
        <f>SUMIF('Conf Aurora Fuel Output'!$N$20:$AV$20, $B7 &amp; "*", INDEX('Conf Aurora Fuel Output'!$N$22:$AV$386, CG$4, 0))</f>
        <v>38006.58</v>
      </c>
      <c r="CH7" s="165">
        <f>SUMIF('Conf Aurora Fuel Output'!$N$20:$AV$20, $B7 &amp; "*", INDEX('Conf Aurora Fuel Output'!$N$22:$AV$386, CH$4, 0))</f>
        <v>41199.75</v>
      </c>
      <c r="CI7" s="165">
        <f>SUMIF('Conf Aurora Fuel Output'!$N$20:$AV$20, $B7 &amp; "*", INDEX('Conf Aurora Fuel Output'!$N$22:$AV$386, CI$4, 0))</f>
        <v>41199.75</v>
      </c>
      <c r="CJ7" s="165">
        <f>SUMIF('Conf Aurora Fuel Output'!$N$20:$AV$20, $B7 &amp; "*", INDEX('Conf Aurora Fuel Output'!$N$22:$AV$386, CJ$4, 0))</f>
        <v>41199.75</v>
      </c>
      <c r="CK7" s="165">
        <f>SUMIF('Conf Aurora Fuel Output'!$N$20:$AV$20, $B7 &amp; "*", INDEX('Conf Aurora Fuel Output'!$N$22:$AV$386, CK$4, 0))</f>
        <v>38612.39</v>
      </c>
      <c r="CL7" s="165">
        <f>SUMIF('Conf Aurora Fuel Output'!$N$20:$AV$20, $B7 &amp; "*", INDEX('Conf Aurora Fuel Output'!$N$22:$AV$386, CL$4, 0))</f>
        <v>0</v>
      </c>
      <c r="CM7" s="165">
        <f>SUMIF('Conf Aurora Fuel Output'!$N$20:$AV$20, $B7 &amp; "*", INDEX('Conf Aurora Fuel Output'!$N$22:$AV$386, CM$4, 0))</f>
        <v>33694.97</v>
      </c>
      <c r="CN7" s="165">
        <f>SUMIF('Conf Aurora Fuel Output'!$N$20:$AV$20, $B7 &amp; "*", INDEX('Conf Aurora Fuel Output'!$N$22:$AV$386, CN$4, 0))</f>
        <v>41199.75</v>
      </c>
      <c r="CO7" s="165">
        <f>SUMIF('Conf Aurora Fuel Output'!$N$20:$AV$20, $B7 &amp; "*", INDEX('Conf Aurora Fuel Output'!$N$22:$AV$386, CO$4, 0))</f>
        <v>41199.75</v>
      </c>
      <c r="CP7" s="165">
        <f>SUMIF('Conf Aurora Fuel Output'!$N$20:$AV$20, $B7 &amp; "*", INDEX('Conf Aurora Fuel Output'!$N$22:$AV$386, CP$4, 0))</f>
        <v>41199.75</v>
      </c>
      <c r="CQ7" s="165">
        <f>SUMIF('Conf Aurora Fuel Output'!$N$20:$AV$20, $B7 &amp; "*", INDEX('Conf Aurora Fuel Output'!$N$22:$AV$386, CQ$4, 0))</f>
        <v>41199.75</v>
      </c>
      <c r="CR7" s="165">
        <f>SUMIF('Conf Aurora Fuel Output'!$N$20:$AV$20, $B7 &amp; "*", INDEX('Conf Aurora Fuel Output'!$N$22:$AV$386, CR$4, 0))</f>
        <v>41199.75</v>
      </c>
      <c r="CS7" s="165">
        <f>SUMIF('Conf Aurora Fuel Output'!$N$20:$AV$20, $B7 &amp; "*", INDEX('Conf Aurora Fuel Output'!$N$22:$AV$386, CS$4, 0))</f>
        <v>40466.49</v>
      </c>
      <c r="CT7" s="165">
        <f>SUMIF('Conf Aurora Fuel Output'!$N$20:$AV$20, $B7 &amp; "*", INDEX('Conf Aurora Fuel Output'!$N$22:$AV$386, CT$4, 0))</f>
        <v>31550.799999999999</v>
      </c>
      <c r="CU7" s="165">
        <f>SUMIF('Conf Aurora Fuel Output'!$N$20:$AV$20, $B7 &amp; "*", INDEX('Conf Aurora Fuel Output'!$N$22:$AV$386, CU$4, 0))</f>
        <v>40466.49</v>
      </c>
      <c r="CV7" s="165">
        <f>SUMIF('Conf Aurora Fuel Output'!$N$20:$AV$20, $B7 &amp; "*", INDEX('Conf Aurora Fuel Output'!$N$22:$AV$386, CV$4, 0))</f>
        <v>39618.82</v>
      </c>
      <c r="CW7" s="165">
        <f>SUMIF('Conf Aurora Fuel Output'!$N$20:$AV$20, $B7 &amp; "*", INDEX('Conf Aurora Fuel Output'!$N$22:$AV$386, CW$4, 0))</f>
        <v>40042.660000000003</v>
      </c>
      <c r="CX7" s="165">
        <f>SUMIF('Conf Aurora Fuel Output'!$N$20:$AV$20, $B7 &amp; "*", INDEX('Conf Aurora Fuel Output'!$N$22:$AV$386, CX$4, 0))</f>
        <v>37917.410000000003</v>
      </c>
      <c r="CY7" s="165">
        <f>SUMIF('Conf Aurora Fuel Output'!$N$20:$AV$20, $B7 &amp; "*", INDEX('Conf Aurora Fuel Output'!$N$22:$AV$386, CY$4, 0))</f>
        <v>37917.410000000003</v>
      </c>
      <c r="CZ7" s="165">
        <f>SUMIF('Conf Aurora Fuel Output'!$N$20:$AV$20, $B7 &amp; "*", INDEX('Conf Aurora Fuel Output'!$N$22:$AV$386, CZ$4, 0))</f>
        <v>2797.136</v>
      </c>
      <c r="DA7" s="165">
        <f>SUMIF('Conf Aurora Fuel Output'!$N$20:$AV$20, $B7 &amp; "*", INDEX('Conf Aurora Fuel Output'!$N$22:$AV$386, DA$4, 0))</f>
        <v>40466.49</v>
      </c>
      <c r="DB7" s="165">
        <f>SUMIF('Conf Aurora Fuel Output'!$N$20:$AV$20, $B7 &amp; "*", INDEX('Conf Aurora Fuel Output'!$N$22:$AV$386, DB$4, 0))</f>
        <v>39193.980000000003</v>
      </c>
      <c r="DC7" s="165">
        <f>SUMIF('Conf Aurora Fuel Output'!$N$20:$AV$20, $B7 &amp; "*", INDEX('Conf Aurora Fuel Output'!$N$22:$AV$386, DC$4, 0))</f>
        <v>35373.4</v>
      </c>
      <c r="DD7" s="165">
        <f>SUMIF('Conf Aurora Fuel Output'!$N$20:$AV$20, $B7 &amp; "*", INDEX('Conf Aurora Fuel Output'!$N$22:$AV$386, DD$4, 0))</f>
        <v>16242.19</v>
      </c>
      <c r="DE7" s="165">
        <f>SUMIF('Conf Aurora Fuel Output'!$N$20:$AV$20, $B7 &amp; "*", INDEX('Conf Aurora Fuel Output'!$N$22:$AV$386, DE$4, 0))</f>
        <v>40466.49</v>
      </c>
      <c r="DF7" s="165">
        <f>SUMIF('Conf Aurora Fuel Output'!$N$20:$AV$20, $B7 &amp; "*", INDEX('Conf Aurora Fuel Output'!$N$22:$AV$386, DF$4, 0))</f>
        <v>40466.49</v>
      </c>
      <c r="DG7" s="165">
        <f>SUMIF('Conf Aurora Fuel Output'!$N$20:$AV$20, $B7 &amp; "*", INDEX('Conf Aurora Fuel Output'!$N$22:$AV$386, DG$4, 0))</f>
        <v>40466.49</v>
      </c>
      <c r="DH7" s="165">
        <f>SUMIF('Conf Aurora Fuel Output'!$N$20:$AV$20, $B7 &amp; "*", INDEX('Conf Aurora Fuel Output'!$N$22:$AV$386, DH$4, 0))</f>
        <v>34097.85</v>
      </c>
      <c r="DI7" s="165">
        <f>SUMIF('Conf Aurora Fuel Output'!$N$20:$AV$20, $B7 &amp; "*", INDEX('Conf Aurora Fuel Output'!$N$22:$AV$386, DI$4, 0))</f>
        <v>23483.65</v>
      </c>
      <c r="DJ7" s="165">
        <f>SUMIF('Conf Aurora Fuel Output'!$N$20:$AV$20, $B7 &amp; "*", INDEX('Conf Aurora Fuel Output'!$N$22:$AV$386, DJ$4, 0))</f>
        <v>40466.49</v>
      </c>
      <c r="DK7" s="165">
        <f>SUMIF('Conf Aurora Fuel Output'!$N$20:$AV$20, $B7 &amp; "*", INDEX('Conf Aurora Fuel Output'!$N$22:$AV$386, DK$4, 0))</f>
        <v>40466.49</v>
      </c>
      <c r="DL7" s="165">
        <f>SUMIF('Conf Aurora Fuel Output'!$N$20:$AV$20, $B7 &amp; "*", INDEX('Conf Aurora Fuel Output'!$N$22:$AV$386, DL$4, 0))</f>
        <v>38344.29</v>
      </c>
      <c r="DM7" s="165">
        <f>SUMIF('Conf Aurora Fuel Output'!$N$20:$AV$20, $B7 &amp; "*", INDEX('Conf Aurora Fuel Output'!$N$22:$AV$386, DM$4, 0))</f>
        <v>40466.49</v>
      </c>
      <c r="DN7" s="165">
        <f>SUMIF('Conf Aurora Fuel Output'!$N$20:$AV$20, $B7 &amp; "*", INDEX('Conf Aurora Fuel Output'!$N$22:$AV$386, DN$4, 0))</f>
        <v>40466.49</v>
      </c>
      <c r="DO7" s="165">
        <f>SUMIF('Conf Aurora Fuel Output'!$N$20:$AV$20, $B7 &amp; "*", INDEX('Conf Aurora Fuel Output'!$N$22:$AV$386, DO$4, 0))</f>
        <v>24677.539999999997</v>
      </c>
      <c r="DP7" s="165">
        <f>SUMIF('Conf Aurora Fuel Output'!$N$20:$AV$20, $B7 &amp; "*", INDEX('Conf Aurora Fuel Output'!$N$22:$AV$386, DP$4, 0))</f>
        <v>40466.49</v>
      </c>
      <c r="DQ7" s="165">
        <f>SUMIF('Conf Aurora Fuel Output'!$N$20:$AV$20, $B7 &amp; "*", INDEX('Conf Aurora Fuel Output'!$N$22:$AV$386, DQ$4, 0))</f>
        <v>37922.47</v>
      </c>
      <c r="DR7" s="165">
        <f>SUMIF('Conf Aurora Fuel Output'!$N$20:$AV$20, $B7 &amp; "*", INDEX('Conf Aurora Fuel Output'!$N$22:$AV$386, DR$4, 0))</f>
        <v>36651.550000000003</v>
      </c>
      <c r="DS7" s="165">
        <f>SUMIF('Conf Aurora Fuel Output'!$N$20:$AV$20, $B7 &amp; "*", INDEX('Conf Aurora Fuel Output'!$N$22:$AV$386, DS$4, 0))</f>
        <v>16242.19</v>
      </c>
      <c r="DT7" s="165">
        <f>SUMIF('Conf Aurora Fuel Output'!$N$20:$AV$20, $B7 &amp; "*", INDEX('Conf Aurora Fuel Output'!$N$22:$AV$386, DT$4, 0))</f>
        <v>12657.31</v>
      </c>
      <c r="DU7" s="165">
        <f>SUMIF('Conf Aurora Fuel Output'!$N$20:$AV$20, $B7 &amp; "*", INDEX('Conf Aurora Fuel Output'!$N$22:$AV$386, DU$4, 0))</f>
        <v>27177.39</v>
      </c>
      <c r="DV7" s="165">
        <f>SUMIF('Conf Aurora Fuel Output'!$N$20:$AV$20, $B7 &amp; "*", INDEX('Conf Aurora Fuel Output'!$N$22:$AV$386, DV$4, 0))</f>
        <v>0</v>
      </c>
      <c r="DW7" s="165">
        <f>SUMIF('Conf Aurora Fuel Output'!$N$20:$AV$20, $B7 &amp; "*", INDEX('Conf Aurora Fuel Output'!$N$22:$AV$386, DW$4, 0))</f>
        <v>0</v>
      </c>
      <c r="DX7" s="165">
        <f>SUMIF('Conf Aurora Fuel Output'!$N$20:$AV$20, $B7 &amp; "*", INDEX('Conf Aurora Fuel Output'!$N$22:$AV$386, DX$4, 0))</f>
        <v>0</v>
      </c>
      <c r="DY7" s="165">
        <f>SUMIF('Conf Aurora Fuel Output'!$N$20:$AV$20, $B7 &amp; "*", INDEX('Conf Aurora Fuel Output'!$N$22:$AV$386, DY$4, 0))</f>
        <v>30204.280000000002</v>
      </c>
      <c r="DZ7" s="165">
        <f>SUMIF('Conf Aurora Fuel Output'!$N$20:$AV$20, $B7 &amp; "*", INDEX('Conf Aurora Fuel Output'!$N$22:$AV$386, DZ$4, 0))</f>
        <v>29488.39</v>
      </c>
      <c r="EA7" s="165">
        <f>SUMIF('Conf Aurora Fuel Output'!$N$20:$AV$20, $B7 &amp; "*", INDEX('Conf Aurora Fuel Output'!$N$22:$AV$386, EA$4, 0))</f>
        <v>0</v>
      </c>
      <c r="EB7" s="165">
        <f>SUMIF('Conf Aurora Fuel Output'!$N$20:$AV$20, $B7 &amp; "*", INDEX('Conf Aurora Fuel Output'!$N$22:$AV$386, EB$4, 0))</f>
        <v>0</v>
      </c>
      <c r="EC7" s="165">
        <f>SUMIF('Conf Aurora Fuel Output'!$N$20:$AV$20, $B7 &amp; "*", INDEX('Conf Aurora Fuel Output'!$N$22:$AV$386, EC$4, 0))</f>
        <v>0</v>
      </c>
      <c r="ED7" s="165">
        <f>SUMIF('Conf Aurora Fuel Output'!$N$20:$AV$20, $B7 &amp; "*", INDEX('Conf Aurora Fuel Output'!$N$22:$AV$386, ED$4, 0))</f>
        <v>29082.350000000002</v>
      </c>
      <c r="EE7" s="165">
        <f>SUMIF('Conf Aurora Fuel Output'!$N$20:$AV$20, $B7 &amp; "*", INDEX('Conf Aurora Fuel Output'!$N$22:$AV$386, EE$4, 0))</f>
        <v>35048</v>
      </c>
      <c r="EF7" s="165">
        <f>SUMIF('Conf Aurora Fuel Output'!$N$20:$AV$20, $B7 &amp; "*", INDEX('Conf Aurora Fuel Output'!$N$22:$AV$386, EF$4, 0))</f>
        <v>35418.050000000003</v>
      </c>
      <c r="EG7" s="165">
        <f>SUMIF('Conf Aurora Fuel Output'!$N$20:$AV$20, $B7 &amp; "*", INDEX('Conf Aurora Fuel Output'!$N$22:$AV$386, EG$4, 0))</f>
        <v>35418.050000000003</v>
      </c>
      <c r="EH7" s="165">
        <f>SUMIF('Conf Aurora Fuel Output'!$N$20:$AV$20, $B7 &amp; "*", INDEX('Conf Aurora Fuel Output'!$N$22:$AV$386, EH$4, 0))</f>
        <v>35418.050000000003</v>
      </c>
      <c r="EI7" s="165">
        <f>SUMIF('Conf Aurora Fuel Output'!$N$20:$AV$20, $B7 &amp; "*", INDEX('Conf Aurora Fuel Output'!$N$22:$AV$386, EI$4, 0))</f>
        <v>13354.75</v>
      </c>
      <c r="EJ7" s="165">
        <f>SUMIF('Conf Aurora Fuel Output'!$N$20:$AV$20, $B7 &amp; "*", INDEX('Conf Aurora Fuel Output'!$N$22:$AV$386, EJ$4, 0))</f>
        <v>36173.21</v>
      </c>
      <c r="EK7" s="165">
        <f>SUMIF('Conf Aurora Fuel Output'!$N$20:$AV$20, $B7 &amp; "*", INDEX('Conf Aurora Fuel Output'!$N$22:$AV$386, EK$4, 0))</f>
        <v>30244.799999999999</v>
      </c>
      <c r="EL7" s="165">
        <f>SUMIF('Conf Aurora Fuel Output'!$N$20:$AV$20, $B7 &amp; "*", INDEX('Conf Aurora Fuel Output'!$N$22:$AV$386, EL$4, 0))</f>
        <v>32828.79</v>
      </c>
      <c r="EM7" s="165">
        <f>SUMIF('Conf Aurora Fuel Output'!$N$20:$AV$20, $B7 &amp; "*", INDEX('Conf Aurora Fuel Output'!$N$22:$AV$386, EM$4, 0))</f>
        <v>34307.919999999998</v>
      </c>
      <c r="EN7" s="165">
        <f>SUMIF('Conf Aurora Fuel Output'!$N$20:$AV$20, $B7 &amp; "*", INDEX('Conf Aurora Fuel Output'!$N$22:$AV$386, EN$4, 0))</f>
        <v>34677.96</v>
      </c>
      <c r="EO7" s="165">
        <f>SUMIF('Conf Aurora Fuel Output'!$N$20:$AV$20, $B7 &amp; "*", INDEX('Conf Aurora Fuel Output'!$N$22:$AV$386, EO$4, 0))</f>
        <v>33926.07</v>
      </c>
      <c r="EP7" s="165">
        <f>SUMIF('Conf Aurora Fuel Output'!$N$20:$AV$20, $B7 &amp; "*", INDEX('Conf Aurora Fuel Output'!$N$22:$AV$386, EP$4, 0))</f>
        <v>14351.650000000001</v>
      </c>
      <c r="EQ7" s="165">
        <f>SUMIF('Conf Aurora Fuel Output'!$N$20:$AV$20, $B7 &amp; "*", INDEX('Conf Aurora Fuel Output'!$N$22:$AV$386, EQ$4, 0))</f>
        <v>13693.52</v>
      </c>
      <c r="ER7" s="165">
        <f>SUMIF('Conf Aurora Fuel Output'!$N$20:$AV$20, $B7 &amp; "*", INDEX('Conf Aurora Fuel Output'!$N$22:$AV$386, ER$4, 0))</f>
        <v>0</v>
      </c>
      <c r="ES7" s="165">
        <f>SUMIF('Conf Aurora Fuel Output'!$N$20:$AV$20, $B7 &amp; "*", INDEX('Conf Aurora Fuel Output'!$N$22:$AV$386, ES$4, 0))</f>
        <v>29834.23</v>
      </c>
      <c r="ET7" s="165">
        <f>SUMIF('Conf Aurora Fuel Output'!$N$20:$AV$20, $B7 &amp; "*", INDEX('Conf Aurora Fuel Output'!$N$22:$AV$386, ET$4, 0))</f>
        <v>22550.86</v>
      </c>
      <c r="EU7" s="165">
        <f>SUMIF('Conf Aurora Fuel Output'!$N$20:$AV$20, $B7 &amp; "*", INDEX('Conf Aurora Fuel Output'!$N$22:$AV$386, EU$4, 0))</f>
        <v>16998.84</v>
      </c>
      <c r="EV7" s="165">
        <f>SUMIF('Conf Aurora Fuel Output'!$N$20:$AV$20, $B7 &amp; "*", INDEX('Conf Aurora Fuel Output'!$N$22:$AV$386, EV$4, 0))</f>
        <v>0</v>
      </c>
      <c r="EW7" s="165">
        <f>SUMIF('Conf Aurora Fuel Output'!$N$20:$AV$20, $B7 &amp; "*", INDEX('Conf Aurora Fuel Output'!$N$22:$AV$386, EW$4, 0))</f>
        <v>28360.37</v>
      </c>
      <c r="EX7" s="165">
        <f>SUMIF('Conf Aurora Fuel Output'!$N$20:$AV$20, $B7 &amp; "*", INDEX('Conf Aurora Fuel Output'!$N$22:$AV$386, EX$4, 0))</f>
        <v>5600.07</v>
      </c>
      <c r="EY7" s="165">
        <f>SUMIF('Conf Aurora Fuel Output'!$N$20:$AV$20, $B7 &amp; "*", INDEX('Conf Aurora Fuel Output'!$N$22:$AV$386, EY$4, 0))</f>
        <v>33197.79</v>
      </c>
      <c r="EZ7" s="165">
        <f>SUMIF('Conf Aurora Fuel Output'!$N$20:$AV$20, $B7 &amp; "*", INDEX('Conf Aurora Fuel Output'!$N$22:$AV$386, EZ$4, 0))</f>
        <v>35048</v>
      </c>
      <c r="FA7" s="165">
        <f>SUMIF('Conf Aurora Fuel Output'!$N$20:$AV$20, $B7 &amp; "*", INDEX('Conf Aurora Fuel Output'!$N$22:$AV$386, FA$4, 0))</f>
        <v>34680.06</v>
      </c>
      <c r="FB7" s="165">
        <f>SUMIF('Conf Aurora Fuel Output'!$N$20:$AV$20, $B7 &amp; "*", INDEX('Conf Aurora Fuel Output'!$N$22:$AV$386, FB$4, 0))</f>
        <v>14752</v>
      </c>
      <c r="FC7" s="165">
        <f>SUMIF('Conf Aurora Fuel Output'!$N$20:$AV$20, $B7 &amp; "*", INDEX('Conf Aurora Fuel Output'!$N$22:$AV$386, FC$4, 0))</f>
        <v>2172.6469999999999</v>
      </c>
      <c r="FD7" s="165">
        <f>SUMIF('Conf Aurora Fuel Output'!$N$20:$AV$20, $B7 &amp; "*", INDEX('Conf Aurora Fuel Output'!$N$22:$AV$386, FD$4, 0))</f>
        <v>0</v>
      </c>
      <c r="FE7" s="165">
        <f>SUMIF('Conf Aurora Fuel Output'!$N$20:$AV$20, $B7 &amp; "*", INDEX('Conf Aurora Fuel Output'!$N$22:$AV$386, FE$4, 0))</f>
        <v>0</v>
      </c>
      <c r="FF7" s="165">
        <f>SUMIF('Conf Aurora Fuel Output'!$N$20:$AV$20, $B7 &amp; "*", INDEX('Conf Aurora Fuel Output'!$N$22:$AV$386, FF$4, 0))</f>
        <v>5732.768</v>
      </c>
      <c r="FG7" s="165">
        <f>SUMIF('Conf Aurora Fuel Output'!$N$20:$AV$20, $B7 &amp; "*", INDEX('Conf Aurora Fuel Output'!$N$22:$AV$386, FG$4, 0))</f>
        <v>14401.16</v>
      </c>
      <c r="FH7" s="165">
        <f>SUMIF('Conf Aurora Fuel Output'!$N$20:$AV$20, $B7 &amp; "*", INDEX('Conf Aurora Fuel Output'!$N$22:$AV$386, FH$4, 0))</f>
        <v>12782.77</v>
      </c>
      <c r="FI7" s="165">
        <f>SUMIF('Conf Aurora Fuel Output'!$N$20:$AV$20, $B7 &amp; "*", INDEX('Conf Aurora Fuel Output'!$N$22:$AV$386, FI$4, 0))</f>
        <v>0</v>
      </c>
      <c r="FJ7" s="165">
        <f>SUMIF('Conf Aurora Fuel Output'!$N$20:$AV$20, $B7 &amp; "*", INDEX('Conf Aurora Fuel Output'!$N$22:$AV$386, FJ$4, 0))</f>
        <v>0</v>
      </c>
      <c r="FK7" s="165">
        <f>SUMIF('Conf Aurora Fuel Output'!$N$20:$AV$20, $B7 &amp; "*", INDEX('Conf Aurora Fuel Output'!$N$22:$AV$386, FK$4, 0))</f>
        <v>0</v>
      </c>
      <c r="FL7" s="165">
        <f>SUMIF('Conf Aurora Fuel Output'!$N$20:$AV$20, $B7 &amp; "*", INDEX('Conf Aurora Fuel Output'!$N$22:$AV$386, FL$4, 0))</f>
        <v>7143.4309999999996</v>
      </c>
      <c r="FM7" s="165">
        <f>SUMIF('Conf Aurora Fuel Output'!$N$20:$AV$20, $B7 &amp; "*", INDEX('Conf Aurora Fuel Output'!$N$22:$AV$386, FM$4, 0))</f>
        <v>16338.29</v>
      </c>
      <c r="FN7" s="165">
        <f>SUMIF('Conf Aurora Fuel Output'!$N$20:$AV$20, $B7 &amp; "*", INDEX('Conf Aurora Fuel Output'!$N$22:$AV$386, FN$4, 0))</f>
        <v>16515.21</v>
      </c>
      <c r="FO7" s="165">
        <f>SUMIF('Conf Aurora Fuel Output'!$N$20:$AV$20, $B7 &amp; "*", INDEX('Conf Aurora Fuel Output'!$N$22:$AV$386, FO$4, 0))</f>
        <v>15808.52</v>
      </c>
      <c r="FP7" s="165">
        <f>SUMIF('Conf Aurora Fuel Output'!$N$20:$AV$20, $B7 &amp; "*", INDEX('Conf Aurora Fuel Output'!$N$22:$AV$386, FP$4, 0))</f>
        <v>17045.98</v>
      </c>
      <c r="FQ7" s="165">
        <f>SUMIF('Conf Aurora Fuel Output'!$N$20:$AV$20, $B7 &amp; "*", INDEX('Conf Aurora Fuel Output'!$N$22:$AV$386, FQ$4, 0))</f>
        <v>15429.89</v>
      </c>
      <c r="FR7" s="165">
        <f>SUMIF('Conf Aurora Fuel Output'!$N$20:$AV$20, $B7 &amp; "*", INDEX('Conf Aurora Fuel Output'!$N$22:$AV$386, FR$4, 0))</f>
        <v>0</v>
      </c>
      <c r="FS7" s="165">
        <f>SUMIF('Conf Aurora Fuel Output'!$N$20:$AV$20, $B7 &amp; "*", INDEX('Conf Aurora Fuel Output'!$N$22:$AV$386, FS$4, 0))</f>
        <v>13102.150000000001</v>
      </c>
      <c r="FT7" s="165">
        <f>SUMIF('Conf Aurora Fuel Output'!$N$20:$AV$20, $B7 &amp; "*", INDEX('Conf Aurora Fuel Output'!$N$22:$AV$386, FT$4, 0))</f>
        <v>16161.37</v>
      </c>
      <c r="FU7" s="165">
        <f>SUMIF('Conf Aurora Fuel Output'!$N$20:$AV$20, $B7 &amp; "*", INDEX('Conf Aurora Fuel Output'!$N$22:$AV$386, FU$4, 0))</f>
        <v>16338.29</v>
      </c>
      <c r="FV7" s="165">
        <f>SUMIF('Conf Aurora Fuel Output'!$N$20:$AV$20, $B7 &amp; "*", INDEX('Conf Aurora Fuel Output'!$N$22:$AV$386, FV$4, 0))</f>
        <v>14047.31</v>
      </c>
      <c r="FW7" s="165">
        <f>SUMIF('Conf Aurora Fuel Output'!$N$20:$AV$20, $B7 &amp; "*", INDEX('Conf Aurora Fuel Output'!$N$22:$AV$386, FW$4, 0))</f>
        <v>14399.16</v>
      </c>
      <c r="FX7" s="165">
        <f>SUMIF('Conf Aurora Fuel Output'!$N$20:$AV$20, $B7 &amp; "*", INDEX('Conf Aurora Fuel Output'!$N$22:$AV$386, FX$4, 0))</f>
        <v>12959.34</v>
      </c>
      <c r="FY7" s="165">
        <f>SUMIF('Conf Aurora Fuel Output'!$N$20:$AV$20, $B7 &amp; "*", INDEX('Conf Aurora Fuel Output'!$N$22:$AV$386, FY$4, 0))</f>
        <v>6790.9430000000002</v>
      </c>
      <c r="FZ7" s="165">
        <f>SUMIF('Conf Aurora Fuel Output'!$N$20:$AV$20, $B7 &amp; "*", INDEX('Conf Aurora Fuel Output'!$N$22:$AV$386, FZ$4, 0))</f>
        <v>14928.92</v>
      </c>
      <c r="GA7" s="165">
        <f>SUMIF('Conf Aurora Fuel Output'!$N$20:$AV$20, $B7 &amp; "*", INDEX('Conf Aurora Fuel Output'!$N$22:$AV$386, GA$4, 0))</f>
        <v>15984.44</v>
      </c>
      <c r="GB7" s="165">
        <f>SUMIF('Conf Aurora Fuel Output'!$N$20:$AV$20, $B7 &amp; "*", INDEX('Conf Aurora Fuel Output'!$N$22:$AV$386, GB$4, 0))</f>
        <v>15636.61</v>
      </c>
      <c r="GC7" s="165">
        <f>SUMIF('Conf Aurora Fuel Output'!$N$20:$AV$20, $B7 &amp; "*", INDEX('Conf Aurora Fuel Output'!$N$22:$AV$386, GC$4, 0))</f>
        <v>0</v>
      </c>
      <c r="GD7" s="165">
        <f>SUMIF('Conf Aurora Fuel Output'!$N$20:$AV$20, $B7 &amp; "*", INDEX('Conf Aurora Fuel Output'!$N$22:$AV$386, GD$4, 0))</f>
        <v>0</v>
      </c>
      <c r="GE7" s="165">
        <f>SUMIF('Conf Aurora Fuel Output'!$N$20:$AV$20, $B7 &amp; "*", INDEX('Conf Aurora Fuel Output'!$N$22:$AV$386, GE$4, 0))</f>
        <v>0</v>
      </c>
      <c r="GF7" s="165">
        <f>SUMIF('Conf Aurora Fuel Output'!$N$20:$AV$20, $B7 &amp; "*", INDEX('Conf Aurora Fuel Output'!$N$22:$AV$386, GF$4, 0))</f>
        <v>29710.024000000001</v>
      </c>
      <c r="GG7" s="165">
        <f>SUMIF('Conf Aurora Fuel Output'!$N$20:$AV$20, $B7 &amp; "*", INDEX('Conf Aurora Fuel Output'!$N$22:$AV$386, GG$4, 0))</f>
        <v>38533.400999999998</v>
      </c>
      <c r="GH7" s="165">
        <f>SUMIF('Conf Aurora Fuel Output'!$N$20:$AV$20, $B7 &amp; "*", INDEX('Conf Aurora Fuel Output'!$N$22:$AV$386, GH$4, 0))</f>
        <v>38556.928</v>
      </c>
      <c r="GI7" s="165">
        <f>SUMIF('Conf Aurora Fuel Output'!$N$20:$AV$20, $B7 &amp; "*", INDEX('Conf Aurora Fuel Output'!$N$22:$AV$386, GI$4, 0))</f>
        <v>29467.486999999997</v>
      </c>
      <c r="GJ7" s="165">
        <f>SUMIF('Conf Aurora Fuel Output'!$N$20:$AV$20, $B7 &amp; "*", INDEX('Conf Aurora Fuel Output'!$N$22:$AV$386, GJ$4, 0))</f>
        <v>40172.978000000003</v>
      </c>
      <c r="GK7" s="165">
        <f>SUMIF('Conf Aurora Fuel Output'!$N$20:$AV$20, $B7 &amp; "*", INDEX('Conf Aurora Fuel Output'!$N$22:$AV$386, GK$4, 0))</f>
        <v>40377.925000000003</v>
      </c>
      <c r="GL7" s="165">
        <f>SUMIF('Conf Aurora Fuel Output'!$N$20:$AV$20, $B7 &amp; "*", INDEX('Conf Aurora Fuel Output'!$N$22:$AV$386, GL$4, 0))</f>
        <v>40172.978000000003</v>
      </c>
      <c r="GM7" s="165">
        <f>SUMIF('Conf Aurora Fuel Output'!$N$20:$AV$20, $B7 &amp; "*", INDEX('Conf Aurora Fuel Output'!$N$22:$AV$386, GM$4, 0))</f>
        <v>37417.396999999997</v>
      </c>
      <c r="GN7" s="165">
        <f>SUMIF('Conf Aurora Fuel Output'!$N$20:$AV$20, $B7 &amp; "*", INDEX('Conf Aurora Fuel Output'!$N$22:$AV$386, GN$4, 0))</f>
        <v>5483.7389999999996</v>
      </c>
      <c r="GO7" s="165">
        <f>SUMIF('Conf Aurora Fuel Output'!$N$20:$AV$20, $B7 &amp; "*", INDEX('Conf Aurora Fuel Output'!$N$22:$AV$386, GO$4, 0))</f>
        <v>39763.084000000003</v>
      </c>
      <c r="GP7" s="165">
        <f>SUMIF('Conf Aurora Fuel Output'!$N$20:$AV$20, $B7 &amp; "*", INDEX('Conf Aurora Fuel Output'!$N$22:$AV$386, GP$4, 0))</f>
        <v>37747.53</v>
      </c>
      <c r="GQ7" s="165">
        <f>SUMIF('Conf Aurora Fuel Output'!$N$20:$AV$20, $B7 &amp; "*", INDEX('Conf Aurora Fuel Output'!$N$22:$AV$386, GQ$4, 0))</f>
        <v>39763.084000000003</v>
      </c>
      <c r="GR7" s="165">
        <f>SUMIF('Conf Aurora Fuel Output'!$N$20:$AV$20, $B7 &amp; "*", INDEX('Conf Aurora Fuel Output'!$N$22:$AV$386, GR$4, 0))</f>
        <v>38123.506999999998</v>
      </c>
      <c r="GS7" s="165">
        <f>SUMIF('Conf Aurora Fuel Output'!$N$20:$AV$20, $B7 &amp; "*", INDEX('Conf Aurora Fuel Output'!$N$22:$AV$386, GS$4, 0))</f>
        <v>38328.453999999998</v>
      </c>
      <c r="GT7" s="165">
        <f>SUMIF('Conf Aurora Fuel Output'!$N$20:$AV$20, $B7 &amp; "*", INDEX('Conf Aurora Fuel Output'!$N$22:$AV$386, GT$4, 0))</f>
        <v>25352.579999999998</v>
      </c>
      <c r="GU7" s="165">
        <f>SUMIF('Conf Aurora Fuel Output'!$N$20:$AV$20, $B7 &amp; "*", INDEX('Conf Aurora Fuel Output'!$N$22:$AV$386, GU$4, 0))</f>
        <v>36483.93</v>
      </c>
      <c r="GV7" s="165">
        <f>SUMIF('Conf Aurora Fuel Output'!$N$20:$AV$20, $B7 &amp; "*", INDEX('Conf Aurora Fuel Output'!$N$22:$AV$386, GV$4, 0))</f>
        <v>39763.084000000003</v>
      </c>
      <c r="GW7" s="165">
        <f>SUMIF('Conf Aurora Fuel Output'!$N$20:$AV$20, $B7 &amp; "*", INDEX('Conf Aurora Fuel Output'!$N$22:$AV$386, GW$4, 0))</f>
        <v>39968.031000000003</v>
      </c>
      <c r="GX7" s="165">
        <f>SUMIF('Conf Aurora Fuel Output'!$N$20:$AV$20, $B7 &amp; "*", INDEX('Conf Aurora Fuel Output'!$N$22:$AV$386, GX$4, 0))</f>
        <v>39156.726999999999</v>
      </c>
      <c r="GY7" s="165">
        <f>SUMIF('Conf Aurora Fuel Output'!$N$20:$AV$20, $B7 &amp; "*", INDEX('Conf Aurora Fuel Output'!$N$22:$AV$386, GY$4, 0))</f>
        <v>39763.084000000003</v>
      </c>
      <c r="GZ7" s="165">
        <f>SUMIF('Conf Aurora Fuel Output'!$N$20:$AV$20, $B7 &amp; "*", INDEX('Conf Aurora Fuel Output'!$N$22:$AV$386, GZ$4, 0))</f>
        <v>38738.347999999998</v>
      </c>
      <c r="HA7" s="165">
        <f>SUMIF('Conf Aurora Fuel Output'!$N$20:$AV$20, $B7 &amp; "*", INDEX('Conf Aurora Fuel Output'!$N$22:$AV$386, HA$4, 0))</f>
        <v>39148.241999999998</v>
      </c>
      <c r="HB7" s="165">
        <f>SUMIF('Conf Aurora Fuel Output'!$N$20:$AV$20, $B7 &amp; "*", INDEX('Conf Aurora Fuel Output'!$N$22:$AV$386, HB$4, 0))</f>
        <v>39353.19</v>
      </c>
      <c r="HC7" s="165">
        <f>SUMIF('Conf Aurora Fuel Output'!$N$20:$AV$20, $B7 &amp; "*", INDEX('Conf Aurora Fuel Output'!$N$22:$AV$386, HC$4, 0))</f>
        <v>39968.031000000003</v>
      </c>
      <c r="HD7" s="165">
        <f>SUMIF('Conf Aurora Fuel Output'!$N$20:$AV$20, $B7 &amp; "*", INDEX('Conf Aurora Fuel Output'!$N$22:$AV$386, HD$4, 0))</f>
        <v>39968.031000000003</v>
      </c>
      <c r="HE7" s="165">
        <f>SUMIF('Conf Aurora Fuel Output'!$N$20:$AV$20, $B7 &amp; "*", INDEX('Conf Aurora Fuel Output'!$N$22:$AV$386, HE$4, 0))</f>
        <v>39763.084000000003</v>
      </c>
      <c r="HF7" s="165">
        <f>SUMIF('Conf Aurora Fuel Output'!$N$20:$AV$20, $B7 &amp; "*", INDEX('Conf Aurora Fuel Output'!$N$22:$AV$386, HF$4, 0))</f>
        <v>39558.137000000002</v>
      </c>
      <c r="HG7" s="165">
        <f>SUMIF('Conf Aurora Fuel Output'!$N$20:$AV$20, $B7 &amp; "*", INDEX('Conf Aurora Fuel Output'!$N$22:$AV$386, HG$4, 0))</f>
        <v>39558.137000000002</v>
      </c>
      <c r="HH7" s="165">
        <f>SUMIF('Conf Aurora Fuel Output'!$N$20:$AV$20, $B7 &amp; "*", INDEX('Conf Aurora Fuel Output'!$N$22:$AV$386, HH$4, 0))</f>
        <v>36483.93</v>
      </c>
      <c r="HI7" s="165">
        <f>SUMIF('Conf Aurora Fuel Output'!$N$20:$AV$20, $B7 &amp; "*", INDEX('Conf Aurora Fuel Output'!$N$22:$AV$386, HI$4, 0))</f>
        <v>37508.665999999997</v>
      </c>
      <c r="HJ7" s="165">
        <f>SUMIF('Conf Aurora Fuel Output'!$N$20:$AV$20, $B7 &amp; "*", INDEX('Conf Aurora Fuel Output'!$N$22:$AV$386, HJ$4, 0))</f>
        <v>39763.084000000003</v>
      </c>
      <c r="HK7" s="165">
        <f>SUMIF('Conf Aurora Fuel Output'!$N$20:$AV$20, $B7 &amp; "*", INDEX('Conf Aurora Fuel Output'!$N$22:$AV$386, HK$4, 0))</f>
        <v>41141.384000000005</v>
      </c>
      <c r="HL7" s="165">
        <f>SUMIF('Conf Aurora Fuel Output'!$N$20:$AV$20, $B7 &amp; "*", INDEX('Conf Aurora Fuel Output'!$N$22:$AV$386, HL$4, 0))</f>
        <v>41141.384000000005</v>
      </c>
      <c r="HM7" s="165">
        <f>SUMIF('Conf Aurora Fuel Output'!$N$20:$AV$20, $B7 &amp; "*", INDEX('Conf Aurora Fuel Output'!$N$22:$AV$386, HM$4, 0))</f>
        <v>41141.384000000005</v>
      </c>
      <c r="HN7" s="165">
        <f>SUMIF('Conf Aurora Fuel Output'!$N$20:$AV$20, $B7 &amp; "*", INDEX('Conf Aurora Fuel Output'!$N$22:$AV$386, HN$4, 0))</f>
        <v>40936.437000000005</v>
      </c>
      <c r="HO7" s="165">
        <f>SUMIF('Conf Aurora Fuel Output'!$N$20:$AV$20, $B7 &amp; "*", INDEX('Conf Aurora Fuel Output'!$N$22:$AV$386, HO$4, 0))</f>
        <v>40116.648000000001</v>
      </c>
      <c r="HP7" s="165">
        <f>SUMIF('Conf Aurora Fuel Output'!$N$20:$AV$20, $B7 &amp; "*", INDEX('Conf Aurora Fuel Output'!$N$22:$AV$386, HP$4, 0))</f>
        <v>39911.701000000001</v>
      </c>
      <c r="HQ7" s="165">
        <f>SUMIF('Conf Aurora Fuel Output'!$N$20:$AV$20, $B7 &amp; "*", INDEX('Conf Aurora Fuel Output'!$N$22:$AV$386, HQ$4, 0))</f>
        <v>41141.384000000005</v>
      </c>
      <c r="HR7" s="165">
        <f>SUMIF('Conf Aurora Fuel Output'!$N$20:$AV$20, $B7 &amp; "*", INDEX('Conf Aurora Fuel Output'!$N$22:$AV$386, HR$4, 0))</f>
        <v>41141.384000000005</v>
      </c>
      <c r="HS7" s="165">
        <f>SUMIF('Conf Aurora Fuel Output'!$N$20:$AV$20, $B7 &amp; "*", INDEX('Conf Aurora Fuel Output'!$N$22:$AV$386, HS$4, 0))</f>
        <v>41141.384000000005</v>
      </c>
      <c r="HT7" s="165">
        <f>SUMIF('Conf Aurora Fuel Output'!$N$20:$AV$20, $B7 &amp; "*", INDEX('Conf Aurora Fuel Output'!$N$22:$AV$386, HT$4, 0))</f>
        <v>41346.331000000006</v>
      </c>
      <c r="HU7" s="165">
        <f>SUMIF('Conf Aurora Fuel Output'!$N$20:$AV$20, $B7 &amp; "*", INDEX('Conf Aurora Fuel Output'!$N$22:$AV$386, HU$4, 0))</f>
        <v>40936.437000000005</v>
      </c>
      <c r="HV7" s="165">
        <f>SUMIF('Conf Aurora Fuel Output'!$N$20:$AV$20, $B7 &amp; "*", INDEX('Conf Aurora Fuel Output'!$N$22:$AV$386, HV$4, 0))</f>
        <v>40526.542000000001</v>
      </c>
      <c r="HW7" s="165">
        <f>SUMIF('Conf Aurora Fuel Output'!$N$20:$AV$20, $B7 &amp; "*", INDEX('Conf Aurora Fuel Output'!$N$22:$AV$386, HW$4, 0))</f>
        <v>40321.595000000001</v>
      </c>
      <c r="HX7" s="165">
        <f>SUMIF('Conf Aurora Fuel Output'!$N$20:$AV$20, $B7 &amp; "*", INDEX('Conf Aurora Fuel Output'!$N$22:$AV$386, HX$4, 0))</f>
        <v>41346.331000000006</v>
      </c>
      <c r="HY7" s="165">
        <f>SUMIF('Conf Aurora Fuel Output'!$N$20:$AV$20, $B7 &amp; "*", INDEX('Conf Aurora Fuel Output'!$N$22:$AV$386, HY$4, 0))</f>
        <v>41141.384000000005</v>
      </c>
      <c r="HZ7" s="165">
        <f>SUMIF('Conf Aurora Fuel Output'!$N$20:$AV$20, $B7 &amp; "*", INDEX('Conf Aurora Fuel Output'!$N$22:$AV$386, HZ$4, 0))</f>
        <v>41141.384000000005</v>
      </c>
      <c r="IA7" s="165">
        <f>SUMIF('Conf Aurora Fuel Output'!$N$20:$AV$20, $B7 &amp; "*", INDEX('Conf Aurora Fuel Output'!$N$22:$AV$386, IA$4, 0))</f>
        <v>40526.542000000001</v>
      </c>
      <c r="IB7" s="165">
        <f>SUMIF('Conf Aurora Fuel Output'!$N$20:$AV$20, $B7 &amp; "*", INDEX('Conf Aurora Fuel Output'!$N$22:$AV$386, IB$4, 0))</f>
        <v>40731.490000000005</v>
      </c>
      <c r="IC7" s="165">
        <f>SUMIF('Conf Aurora Fuel Output'!$N$20:$AV$20, $B7 &amp; "*", INDEX('Conf Aurora Fuel Output'!$N$22:$AV$386, IC$4, 0))</f>
        <v>38477.071400000001</v>
      </c>
      <c r="ID7" s="165">
        <f>SUMIF('Conf Aurora Fuel Output'!$N$20:$AV$20, $B7 &amp; "*", INDEX('Conf Aurora Fuel Output'!$N$22:$AV$386, ID$4, 0))</f>
        <v>39091.913</v>
      </c>
      <c r="IE7" s="165">
        <f>SUMIF('Conf Aurora Fuel Output'!$N$20:$AV$20, $B7 &amp; "*", INDEX('Conf Aurora Fuel Output'!$N$22:$AV$386, IE$4, 0))</f>
        <v>40731.490000000005</v>
      </c>
      <c r="IF7" s="165">
        <f>SUMIF('Conf Aurora Fuel Output'!$N$20:$AV$20, $B7 &amp; "*", INDEX('Conf Aurora Fuel Output'!$N$22:$AV$386, IF$4, 0))</f>
        <v>40526.542000000001</v>
      </c>
      <c r="IG7" s="165">
        <f>SUMIF('Conf Aurora Fuel Output'!$N$20:$AV$20, $B7 &amp; "*", INDEX('Conf Aurora Fuel Output'!$N$22:$AV$386, IG$4, 0))</f>
        <v>41141.384000000005</v>
      </c>
      <c r="IH7" s="165">
        <f>SUMIF('Conf Aurora Fuel Output'!$N$20:$AV$20, $B7 &amp; "*", INDEX('Conf Aurora Fuel Output'!$N$22:$AV$386, IH$4, 0))</f>
        <v>40936.437000000005</v>
      </c>
      <c r="II7" s="165">
        <f>SUMIF('Conf Aurora Fuel Output'!$N$20:$AV$20, $B7 &amp; "*", INDEX('Conf Aurora Fuel Output'!$N$22:$AV$386, II$4, 0))</f>
        <v>41141.384000000005</v>
      </c>
      <c r="IJ7" s="165">
        <f>SUMIF('Conf Aurora Fuel Output'!$N$20:$AV$20, $B7 &amp; "*", INDEX('Conf Aurora Fuel Output'!$N$22:$AV$386, IJ$4, 0))</f>
        <v>39091.913</v>
      </c>
      <c r="IK7" s="165">
        <f>SUMIF('Conf Aurora Fuel Output'!$N$20:$AV$20, $B7 &amp; "*", INDEX('Conf Aurora Fuel Output'!$N$22:$AV$386, IK$4, 0))</f>
        <v>40116.648000000001</v>
      </c>
      <c r="IL7" s="165">
        <f>SUMIF('Conf Aurora Fuel Output'!$N$20:$AV$20, $B7 &amp; "*", INDEX('Conf Aurora Fuel Output'!$N$22:$AV$386, IL$4, 0))</f>
        <v>40526.542000000001</v>
      </c>
      <c r="IM7" s="165">
        <f>SUMIF('Conf Aurora Fuel Output'!$N$20:$AV$20, $B7 &amp; "*", INDEX('Conf Aurora Fuel Output'!$N$22:$AV$386, IM$4, 0))</f>
        <v>40321.595000000001</v>
      </c>
      <c r="IN7" s="165">
        <f>SUMIF('Conf Aurora Fuel Output'!$N$20:$AV$20, $B7 &amp; "*", INDEX('Conf Aurora Fuel Output'!$N$22:$AV$386, IN$4, 0))</f>
        <v>39296.86</v>
      </c>
      <c r="IO7" s="165">
        <f>SUMIF('Conf Aurora Fuel Output'!$N$20:$AV$20, $B7 &amp; "*", INDEX('Conf Aurora Fuel Output'!$N$22:$AV$386, IO$4, 0))</f>
        <v>37862.230000000003</v>
      </c>
      <c r="IP7" s="165">
        <f>SUMIF('Conf Aurora Fuel Output'!$N$20:$AV$20, $B7 &amp; "*", INDEX('Conf Aurora Fuel Output'!$N$22:$AV$386, IP$4, 0))</f>
        <v>39103.800000000003</v>
      </c>
      <c r="IQ7" s="165">
        <f>SUMIF('Conf Aurora Fuel Output'!$N$20:$AV$20, $B7 &amp; "*", INDEX('Conf Aurora Fuel Output'!$N$22:$AV$386, IQ$4, 0))</f>
        <v>39103.800000000003</v>
      </c>
      <c r="IR7" s="165">
        <f>SUMIF('Conf Aurora Fuel Output'!$N$20:$AV$20, $B7 &amp; "*", INDEX('Conf Aurora Fuel Output'!$N$22:$AV$386, IR$4, 0))</f>
        <v>39103.800000000003</v>
      </c>
      <c r="IS7" s="165">
        <f>SUMIF('Conf Aurora Fuel Output'!$N$20:$AV$20, $B7 &amp; "*", INDEX('Conf Aurora Fuel Output'!$N$22:$AV$386, IS$4, 0))</f>
        <v>39103.800000000003</v>
      </c>
      <c r="IT7" s="165">
        <f>SUMIF('Conf Aurora Fuel Output'!$N$20:$AV$20, $B7 &amp; "*", INDEX('Conf Aurora Fuel Output'!$N$22:$AV$386, IT$4, 0))</f>
        <v>39103.800000000003</v>
      </c>
      <c r="IU7" s="165">
        <f>SUMIF('Conf Aurora Fuel Output'!$N$20:$AV$20, $B7 &amp; "*", INDEX('Conf Aurora Fuel Output'!$N$22:$AV$386, IU$4, 0))</f>
        <v>39103.800000000003</v>
      </c>
      <c r="IV7" s="165">
        <f>SUMIF('Conf Aurora Fuel Output'!$N$20:$AV$20, $B7 &amp; "*", INDEX('Conf Aurora Fuel Output'!$N$22:$AV$386, IV$4, 0))</f>
        <v>39103.800000000003</v>
      </c>
      <c r="IW7" s="165">
        <f>SUMIF('Conf Aurora Fuel Output'!$N$20:$AV$20, $B7 &amp; "*", INDEX('Conf Aurora Fuel Output'!$N$22:$AV$386, IW$4, 0))</f>
        <v>39103.800000000003</v>
      </c>
      <c r="IX7" s="165">
        <f>SUMIF('Conf Aurora Fuel Output'!$N$20:$AV$20, $B7 &amp; "*", INDEX('Conf Aurora Fuel Output'!$N$22:$AV$386, IX$4, 0))</f>
        <v>39103.800000000003</v>
      </c>
      <c r="IY7" s="165">
        <f>SUMIF('Conf Aurora Fuel Output'!$N$20:$AV$20, $B7 &amp; "*", INDEX('Conf Aurora Fuel Output'!$N$22:$AV$386, IY$4, 0))</f>
        <v>39103.800000000003</v>
      </c>
      <c r="IZ7" s="165">
        <f>SUMIF('Conf Aurora Fuel Output'!$N$20:$AV$20, $B7 &amp; "*", INDEX('Conf Aurora Fuel Output'!$N$22:$AV$386, IZ$4, 0))</f>
        <v>39103.800000000003</v>
      </c>
      <c r="JA7" s="165">
        <f>SUMIF('Conf Aurora Fuel Output'!$N$20:$AV$20, $B7 &amp; "*", INDEX('Conf Aurora Fuel Output'!$N$22:$AV$386, JA$4, 0))</f>
        <v>39103.800000000003</v>
      </c>
      <c r="JB7" s="165">
        <f>SUMIF('Conf Aurora Fuel Output'!$N$20:$AV$20, $B7 &amp; "*", INDEX('Conf Aurora Fuel Output'!$N$22:$AV$386, JB$4, 0))</f>
        <v>39103.800000000003</v>
      </c>
      <c r="JC7" s="165">
        <f>SUMIF('Conf Aurora Fuel Output'!$N$20:$AV$20, $B7 &amp; "*", INDEX('Conf Aurora Fuel Output'!$N$22:$AV$386, JC$4, 0))</f>
        <v>39103.800000000003</v>
      </c>
      <c r="JD7" s="165">
        <f>SUMIF('Conf Aurora Fuel Output'!$N$20:$AV$20, $B7 &amp; "*", INDEX('Conf Aurora Fuel Output'!$N$22:$AV$386, JD$4, 0))</f>
        <v>39103.800000000003</v>
      </c>
      <c r="JE7" s="165">
        <f>SUMIF('Conf Aurora Fuel Output'!$N$20:$AV$20, $B7 &amp; "*", INDEX('Conf Aurora Fuel Output'!$N$22:$AV$386, JE$4, 0))</f>
        <v>39103.800000000003</v>
      </c>
      <c r="JF7" s="165">
        <f>SUMIF('Conf Aurora Fuel Output'!$N$20:$AV$20, $B7 &amp; "*", INDEX('Conf Aurora Fuel Output'!$N$22:$AV$386, JF$4, 0))</f>
        <v>39103.800000000003</v>
      </c>
      <c r="JG7" s="165">
        <f>SUMIF('Conf Aurora Fuel Output'!$N$20:$AV$20, $B7 &amp; "*", INDEX('Conf Aurora Fuel Output'!$N$22:$AV$386, JG$4, 0))</f>
        <v>39103.800000000003</v>
      </c>
      <c r="JH7" s="165">
        <f>SUMIF('Conf Aurora Fuel Output'!$N$20:$AV$20, $B7 &amp; "*", INDEX('Conf Aurora Fuel Output'!$N$22:$AV$386, JH$4, 0))</f>
        <v>39103.800000000003</v>
      </c>
      <c r="JI7" s="165">
        <f>SUMIF('Conf Aurora Fuel Output'!$N$20:$AV$20, $B7 &amp; "*", INDEX('Conf Aurora Fuel Output'!$N$22:$AV$386, JI$4, 0))</f>
        <v>39103.800000000003</v>
      </c>
      <c r="JJ7" s="165">
        <f>SUMIF('Conf Aurora Fuel Output'!$N$20:$AV$20, $B7 &amp; "*", INDEX('Conf Aurora Fuel Output'!$N$22:$AV$386, JJ$4, 0))</f>
        <v>39103.800000000003</v>
      </c>
      <c r="JK7" s="165">
        <f>SUMIF('Conf Aurora Fuel Output'!$N$20:$AV$20, $B7 &amp; "*", INDEX('Conf Aurora Fuel Output'!$N$22:$AV$386, JK$4, 0))</f>
        <v>39103.800000000003</v>
      </c>
      <c r="JL7" s="165">
        <f>SUMIF('Conf Aurora Fuel Output'!$N$20:$AV$20, $B7 &amp; "*", INDEX('Conf Aurora Fuel Output'!$N$22:$AV$386, JL$4, 0))</f>
        <v>39103.800000000003</v>
      </c>
      <c r="JM7" s="165">
        <f>SUMIF('Conf Aurora Fuel Output'!$N$20:$AV$20, $B7 &amp; "*", INDEX('Conf Aurora Fuel Output'!$N$22:$AV$386, JM$4, 0))</f>
        <v>39103.800000000003</v>
      </c>
      <c r="JN7" s="165">
        <f>SUMIF('Conf Aurora Fuel Output'!$N$20:$AV$20, $B7 &amp; "*", INDEX('Conf Aurora Fuel Output'!$N$22:$AV$386, JN$4, 0))</f>
        <v>39103.800000000003</v>
      </c>
      <c r="JO7" s="165">
        <f>SUMIF('Conf Aurora Fuel Output'!$N$20:$AV$20, $B7 &amp; "*", INDEX('Conf Aurora Fuel Output'!$N$22:$AV$386, JO$4, 0))</f>
        <v>39103.800000000003</v>
      </c>
      <c r="JP7" s="165">
        <f>SUMIF('Conf Aurora Fuel Output'!$N$20:$AV$20, $B7 &amp; "*", INDEX('Conf Aurora Fuel Output'!$N$22:$AV$386, JP$4, 0))</f>
        <v>39103.800000000003</v>
      </c>
      <c r="JQ7" s="165">
        <f>SUMIF('Conf Aurora Fuel Output'!$N$20:$AV$20, $B7 &amp; "*", INDEX('Conf Aurora Fuel Output'!$N$22:$AV$386, JQ$4, 0))</f>
        <v>39103.800000000003</v>
      </c>
      <c r="JR7" s="165">
        <f>SUMIF('Conf Aurora Fuel Output'!$N$20:$AV$20, $B7 &amp; "*", INDEX('Conf Aurora Fuel Output'!$N$22:$AV$386, JR$4, 0))</f>
        <v>39103.800000000003</v>
      </c>
      <c r="JS7" s="165">
        <f>SUMIF('Conf Aurora Fuel Output'!$N$20:$AV$20, $B7 &amp; "*", INDEX('Conf Aurora Fuel Output'!$N$22:$AV$386, JS$4, 0))</f>
        <v>36254.15</v>
      </c>
      <c r="JT7" s="165">
        <f>SUMIF('Conf Aurora Fuel Output'!$N$20:$AV$20, $B7 &amp; "*", INDEX('Conf Aurora Fuel Output'!$N$22:$AV$386, JT$4, 0))</f>
        <v>2695.6019999999999</v>
      </c>
      <c r="JU7" s="165">
        <f>SUMIF('Conf Aurora Fuel Output'!$N$20:$AV$20, $B7 &amp; "*", INDEX('Conf Aurora Fuel Output'!$N$22:$AV$386, JU$4, 0))</f>
        <v>22067.73</v>
      </c>
      <c r="JV7" s="165">
        <f>SUMIF('Conf Aurora Fuel Output'!$N$20:$AV$20, $B7 &amp; "*", INDEX('Conf Aurora Fuel Output'!$N$22:$AV$386, JV$4, 0))</f>
        <v>0</v>
      </c>
      <c r="JW7" s="165">
        <f>SUMIF('Conf Aurora Fuel Output'!$N$20:$AV$20, $B7 &amp; "*", INDEX('Conf Aurora Fuel Output'!$N$22:$AV$386, JW$4, 0))</f>
        <v>23908.769999999997</v>
      </c>
      <c r="JX7" s="165">
        <f>SUMIF('Conf Aurora Fuel Output'!$N$20:$AV$20, $B7 &amp; "*", INDEX('Conf Aurora Fuel Output'!$N$22:$AV$386, JX$4, 0))</f>
        <v>37235.43</v>
      </c>
      <c r="JY7" s="165">
        <f>SUMIF('Conf Aurora Fuel Output'!$N$20:$AV$20, $B7 &amp; "*", INDEX('Conf Aurora Fuel Output'!$N$22:$AV$386, JY$4, 0))</f>
        <v>37235.43</v>
      </c>
      <c r="JZ7" s="165">
        <f>SUMIF('Conf Aurora Fuel Output'!$N$20:$AV$20, $B7 &amp; "*", INDEX('Conf Aurora Fuel Output'!$N$22:$AV$386, JZ$4, 0))</f>
        <v>37235.43</v>
      </c>
      <c r="KA7" s="165">
        <f>SUMIF('Conf Aurora Fuel Output'!$N$20:$AV$20, $B7 &amp; "*", INDEX('Conf Aurora Fuel Output'!$N$22:$AV$386, KA$4, 0))</f>
        <v>37235.43</v>
      </c>
      <c r="KB7" s="165">
        <f>SUMIF('Conf Aurora Fuel Output'!$N$20:$AV$20, $B7 &amp; "*", INDEX('Conf Aurora Fuel Output'!$N$22:$AV$386, KB$4, 0))</f>
        <v>37235.43</v>
      </c>
      <c r="KC7" s="165">
        <f>SUMIF('Conf Aurora Fuel Output'!$N$20:$AV$20, $B7 &amp; "*", INDEX('Conf Aurora Fuel Output'!$N$22:$AV$386, KC$4, 0))</f>
        <v>37235.43</v>
      </c>
      <c r="KD7" s="165">
        <f>SUMIF('Conf Aurora Fuel Output'!$N$20:$AV$20, $B7 &amp; "*", INDEX('Conf Aurora Fuel Output'!$N$22:$AV$386, KD$4, 0))</f>
        <v>37235.43</v>
      </c>
      <c r="KE7" s="165">
        <f>SUMIF('Conf Aurora Fuel Output'!$N$20:$AV$20, $B7 &amp; "*", INDEX('Conf Aurora Fuel Output'!$N$22:$AV$386, KE$4, 0))</f>
        <v>37235.43</v>
      </c>
      <c r="KF7" s="165">
        <f>SUMIF('Conf Aurora Fuel Output'!$N$20:$AV$20, $B7 &amp; "*", INDEX('Conf Aurora Fuel Output'!$N$22:$AV$386, KF$4, 0))</f>
        <v>37235.43</v>
      </c>
      <c r="KG7" s="165">
        <f>SUMIF('Conf Aurora Fuel Output'!$N$20:$AV$20, $B7 &amp; "*", INDEX('Conf Aurora Fuel Output'!$N$22:$AV$386, KG$4, 0))</f>
        <v>37235.43</v>
      </c>
      <c r="KH7" s="165">
        <f>SUMIF('Conf Aurora Fuel Output'!$N$20:$AV$20, $B7 &amp; "*", INDEX('Conf Aurora Fuel Output'!$N$22:$AV$386, KH$4, 0))</f>
        <v>37235.43</v>
      </c>
      <c r="KI7" s="165">
        <f>SUMIF('Conf Aurora Fuel Output'!$N$20:$AV$20, $B7 &amp; "*", INDEX('Conf Aurora Fuel Output'!$N$22:$AV$386, KI$4, 0))</f>
        <v>37235.43</v>
      </c>
      <c r="KJ7" s="165">
        <f>SUMIF('Conf Aurora Fuel Output'!$N$20:$AV$20, $B7 &amp; "*", INDEX('Conf Aurora Fuel Output'!$N$22:$AV$386, KJ$4, 0))</f>
        <v>37235.43</v>
      </c>
      <c r="KK7" s="165">
        <f>SUMIF('Conf Aurora Fuel Output'!$N$20:$AV$20, $B7 &amp; "*", INDEX('Conf Aurora Fuel Output'!$N$22:$AV$386, KK$4, 0))</f>
        <v>35674.949999999997</v>
      </c>
      <c r="KL7" s="165">
        <f>SUMIF('Conf Aurora Fuel Output'!$N$20:$AV$20, $B7 &amp; "*", INDEX('Conf Aurora Fuel Output'!$N$22:$AV$386, KL$4, 0))</f>
        <v>37235.43</v>
      </c>
      <c r="KM7" s="165">
        <f>SUMIF('Conf Aurora Fuel Output'!$N$20:$AV$20, $B7 &amp; "*", INDEX('Conf Aurora Fuel Output'!$N$22:$AV$386, KM$4, 0))</f>
        <v>37235.43</v>
      </c>
      <c r="KN7" s="165">
        <f>SUMIF('Conf Aurora Fuel Output'!$N$20:$AV$20, $B7 &amp; "*", INDEX('Conf Aurora Fuel Output'!$N$22:$AV$386, KN$4, 0))</f>
        <v>37235.43</v>
      </c>
      <c r="KO7" s="165">
        <f>SUMIF('Conf Aurora Fuel Output'!$N$20:$AV$20, $B7 &amp; "*", INDEX('Conf Aurora Fuel Output'!$N$22:$AV$386, KO$4, 0))</f>
        <v>37235.43</v>
      </c>
      <c r="KP7" s="165">
        <f>SUMIF('Conf Aurora Fuel Output'!$N$20:$AV$20, $B7 &amp; "*", INDEX('Conf Aurora Fuel Output'!$N$22:$AV$386, KP$4, 0))</f>
        <v>37235.43</v>
      </c>
      <c r="KQ7" s="165">
        <f>SUMIF('Conf Aurora Fuel Output'!$N$20:$AV$20, $B7 &amp; "*", INDEX('Conf Aurora Fuel Output'!$N$22:$AV$386, KQ$4, 0))</f>
        <v>37235.43</v>
      </c>
      <c r="KR7" s="165">
        <f>SUMIF('Conf Aurora Fuel Output'!$N$20:$AV$20, $B7 &amp; "*", INDEX('Conf Aurora Fuel Output'!$N$22:$AV$386, KR$4, 0))</f>
        <v>37235.43</v>
      </c>
      <c r="KS7" s="165">
        <f>SUMIF('Conf Aurora Fuel Output'!$N$20:$AV$20, $B7 &amp; "*", INDEX('Conf Aurora Fuel Output'!$N$22:$AV$386, KS$4, 0))</f>
        <v>37235.43</v>
      </c>
      <c r="KT7" s="165">
        <f>SUMIF('Conf Aurora Fuel Output'!$N$20:$AV$20, $B7 &amp; "*", INDEX('Conf Aurora Fuel Output'!$N$22:$AV$386, KT$4, 0))</f>
        <v>37235.43</v>
      </c>
      <c r="KU7" s="165">
        <f>SUMIF('Conf Aurora Fuel Output'!$N$20:$AV$20, $B7 &amp; "*", INDEX('Conf Aurora Fuel Output'!$N$22:$AV$386, KU$4, 0))</f>
        <v>37235.43</v>
      </c>
      <c r="KV7" s="165">
        <f>SUMIF('Conf Aurora Fuel Output'!$N$20:$AV$20, $B7 &amp; "*", INDEX('Conf Aurora Fuel Output'!$N$22:$AV$386, KV$4, 0))</f>
        <v>37235.43</v>
      </c>
      <c r="KW7" s="165">
        <f>SUMIF('Conf Aurora Fuel Output'!$N$20:$AV$20, $B7 &amp; "*", INDEX('Conf Aurora Fuel Output'!$N$22:$AV$386, KW$4, 0))</f>
        <v>37235.43</v>
      </c>
      <c r="KX7" s="165">
        <f>SUMIF('Conf Aurora Fuel Output'!$N$20:$AV$20, $B7 &amp; "*", INDEX('Conf Aurora Fuel Output'!$N$22:$AV$386, KX$4, 0))</f>
        <v>37235.43</v>
      </c>
      <c r="KY7" s="165">
        <f>SUMIF('Conf Aurora Fuel Output'!$N$20:$AV$20, $B7 &amp; "*", INDEX('Conf Aurora Fuel Output'!$N$22:$AV$386, KY$4, 0))</f>
        <v>41349.360000000001</v>
      </c>
      <c r="KZ7" s="165">
        <f>SUMIF('Conf Aurora Fuel Output'!$N$20:$AV$20, $B7 &amp; "*", INDEX('Conf Aurora Fuel Output'!$N$22:$AV$386, KZ$4, 0))</f>
        <v>41349.360000000001</v>
      </c>
      <c r="LA7" s="165">
        <f>SUMIF('Conf Aurora Fuel Output'!$N$20:$AV$20, $B7 &amp; "*", INDEX('Conf Aurora Fuel Output'!$N$22:$AV$386, LA$4, 0))</f>
        <v>41349.360000000001</v>
      </c>
      <c r="LB7" s="165">
        <f>SUMIF('Conf Aurora Fuel Output'!$N$20:$AV$20, $B7 &amp; "*", INDEX('Conf Aurora Fuel Output'!$N$22:$AV$386, LB$4, 0))</f>
        <v>41349.360000000001</v>
      </c>
      <c r="LC7" s="165">
        <f>SUMIF('Conf Aurora Fuel Output'!$N$20:$AV$20, $B7 &amp; "*", INDEX('Conf Aurora Fuel Output'!$N$22:$AV$386, LC$4, 0))</f>
        <v>41349.360000000001</v>
      </c>
      <c r="LD7" s="165">
        <f>SUMIF('Conf Aurora Fuel Output'!$N$20:$AV$20, $B7 &amp; "*", INDEX('Conf Aurora Fuel Output'!$N$22:$AV$386, LD$4, 0))</f>
        <v>41349.360000000001</v>
      </c>
      <c r="LE7" s="165">
        <f>SUMIF('Conf Aurora Fuel Output'!$N$20:$AV$20, $B7 &amp; "*", INDEX('Conf Aurora Fuel Output'!$N$22:$AV$386, LE$4, 0))</f>
        <v>41349.360000000001</v>
      </c>
      <c r="LF7" s="165">
        <f>SUMIF('Conf Aurora Fuel Output'!$N$20:$AV$20, $B7 &amp; "*", INDEX('Conf Aurora Fuel Output'!$N$22:$AV$386, LF$4, 0))</f>
        <v>41349.360000000001</v>
      </c>
      <c r="LG7" s="165">
        <f>SUMIF('Conf Aurora Fuel Output'!$N$20:$AV$20, $B7 &amp; "*", INDEX('Conf Aurora Fuel Output'!$N$22:$AV$386, LG$4, 0))</f>
        <v>40911.949999999997</v>
      </c>
      <c r="LH7" s="165">
        <f>SUMIF('Conf Aurora Fuel Output'!$N$20:$AV$20, $B7 &amp; "*", INDEX('Conf Aurora Fuel Output'!$N$22:$AV$386, LH$4, 0))</f>
        <v>41349.360000000001</v>
      </c>
      <c r="LI7" s="165">
        <f>SUMIF('Conf Aurora Fuel Output'!$N$20:$AV$20, $B7 &amp; "*", INDEX('Conf Aurora Fuel Output'!$N$22:$AV$386, LI$4, 0))</f>
        <v>41349.360000000001</v>
      </c>
      <c r="LJ7" s="165">
        <f>SUMIF('Conf Aurora Fuel Output'!$N$20:$AV$20, $B7 &amp; "*", INDEX('Conf Aurora Fuel Output'!$N$22:$AV$386, LJ$4, 0))</f>
        <v>41349.360000000001</v>
      </c>
      <c r="LK7" s="165">
        <f>SUMIF('Conf Aurora Fuel Output'!$N$20:$AV$20, $B7 &amp; "*", INDEX('Conf Aurora Fuel Output'!$N$22:$AV$386, LK$4, 0))</f>
        <v>41349.360000000001</v>
      </c>
      <c r="LL7" s="165">
        <f>SUMIF('Conf Aurora Fuel Output'!$N$20:$AV$20, $B7 &amp; "*", INDEX('Conf Aurora Fuel Output'!$N$22:$AV$386, LL$4, 0))</f>
        <v>41349.360000000001</v>
      </c>
      <c r="LM7" s="165">
        <f>SUMIF('Conf Aurora Fuel Output'!$N$20:$AV$20, $B7 &amp; "*", INDEX('Conf Aurora Fuel Output'!$N$22:$AV$386, LM$4, 0))</f>
        <v>40915.33</v>
      </c>
      <c r="LN7" s="165">
        <f>SUMIF('Conf Aurora Fuel Output'!$N$20:$AV$20, $B7 &amp; "*", INDEX('Conf Aurora Fuel Output'!$N$22:$AV$386, LN$4, 0))</f>
        <v>41349.360000000001</v>
      </c>
      <c r="LO7" s="165">
        <f>SUMIF('Conf Aurora Fuel Output'!$N$20:$AV$20, $B7 &amp; "*", INDEX('Conf Aurora Fuel Output'!$N$22:$AV$386, LO$4, 0))</f>
        <v>41349.360000000001</v>
      </c>
      <c r="LP7" s="165">
        <f>SUMIF('Conf Aurora Fuel Output'!$N$20:$AV$20, $B7 &amp; "*", INDEX('Conf Aurora Fuel Output'!$N$22:$AV$386, LP$4, 0))</f>
        <v>40047.279999999999</v>
      </c>
      <c r="LQ7" s="165">
        <f>SUMIF('Conf Aurora Fuel Output'!$N$20:$AV$20, $B7 &amp; "*", INDEX('Conf Aurora Fuel Output'!$N$22:$AV$386, LQ$4, 0))</f>
        <v>41349.360000000001</v>
      </c>
      <c r="LR7" s="165">
        <f>SUMIF('Conf Aurora Fuel Output'!$N$20:$AV$20, $B7 &amp; "*", INDEX('Conf Aurora Fuel Output'!$N$22:$AV$386, LR$4, 0))</f>
        <v>41349.360000000001</v>
      </c>
      <c r="LS7" s="165">
        <f>SUMIF('Conf Aurora Fuel Output'!$N$20:$AV$20, $B7 &amp; "*", INDEX('Conf Aurora Fuel Output'!$N$22:$AV$386, LS$4, 0))</f>
        <v>41349.360000000001</v>
      </c>
      <c r="LT7" s="165">
        <f>SUMIF('Conf Aurora Fuel Output'!$N$20:$AV$20, $B7 &amp; "*", INDEX('Conf Aurora Fuel Output'!$N$22:$AV$386, LT$4, 0))</f>
        <v>41349.360000000001</v>
      </c>
      <c r="LU7" s="165">
        <f>SUMIF('Conf Aurora Fuel Output'!$N$20:$AV$20, $B7 &amp; "*", INDEX('Conf Aurora Fuel Output'!$N$22:$AV$386, LU$4, 0))</f>
        <v>41349.360000000001</v>
      </c>
      <c r="LV7" s="165">
        <f>SUMIF('Conf Aurora Fuel Output'!$N$20:$AV$20, $B7 &amp; "*", INDEX('Conf Aurora Fuel Output'!$N$22:$AV$386, LV$4, 0))</f>
        <v>41349.360000000001</v>
      </c>
      <c r="LW7" s="165">
        <f>SUMIF('Conf Aurora Fuel Output'!$N$20:$AV$20, $B7 &amp; "*", INDEX('Conf Aurora Fuel Output'!$N$22:$AV$386, LW$4, 0))</f>
        <v>41349.360000000001</v>
      </c>
      <c r="LX7" s="165">
        <f>SUMIF('Conf Aurora Fuel Output'!$N$20:$AV$20, $B7 &amp; "*", INDEX('Conf Aurora Fuel Output'!$N$22:$AV$386, LX$4, 0))</f>
        <v>41349.360000000001</v>
      </c>
      <c r="LY7" s="165">
        <f>SUMIF('Conf Aurora Fuel Output'!$N$20:$AV$20, $B7 &amp; "*", INDEX('Conf Aurora Fuel Output'!$N$22:$AV$386, LY$4, 0))</f>
        <v>41349.360000000001</v>
      </c>
      <c r="LZ7" s="165">
        <f>SUMIF('Conf Aurora Fuel Output'!$N$20:$AV$20, $B7 &amp; "*", INDEX('Conf Aurora Fuel Output'!$N$22:$AV$386, LZ$4, 0))</f>
        <v>41349.360000000001</v>
      </c>
      <c r="MA7" s="165">
        <f>SUMIF('Conf Aurora Fuel Output'!$N$20:$AV$20, $B7 &amp; "*", INDEX('Conf Aurora Fuel Output'!$N$22:$AV$386, MA$4, 0))</f>
        <v>41349.360000000001</v>
      </c>
      <c r="MB7" s="165">
        <f>SUMIF('Conf Aurora Fuel Output'!$N$20:$AV$20, $B7 &amp; "*", INDEX('Conf Aurora Fuel Output'!$N$22:$AV$386, MB$4, 0))</f>
        <v>40911.949999999997</v>
      </c>
      <c r="MC7" s="165">
        <f>SUMIF('Conf Aurora Fuel Output'!$N$20:$AV$20, $B7 &amp; "*", INDEX('Conf Aurora Fuel Output'!$N$22:$AV$386, MC$4, 0))</f>
        <v>41953.59</v>
      </c>
      <c r="MD7" s="165">
        <f>SUMIF('Conf Aurora Fuel Output'!$N$20:$AV$20, $B7 &amp; "*", INDEX('Conf Aurora Fuel Output'!$N$22:$AV$386, MD$4, 0))</f>
        <v>41953.59</v>
      </c>
      <c r="ME7" s="165">
        <f>SUMIF('Conf Aurora Fuel Output'!$N$20:$AV$20, $B7 &amp; "*", INDEX('Conf Aurora Fuel Output'!$N$22:$AV$386, ME$4, 0))</f>
        <v>41953.59</v>
      </c>
      <c r="MF7" s="165">
        <f>SUMIF('Conf Aurora Fuel Output'!$N$20:$AV$20, $B7 &amp; "*", INDEX('Conf Aurora Fuel Output'!$N$22:$AV$386, MF$4, 0))</f>
        <v>41953.59</v>
      </c>
      <c r="MG7" s="165">
        <f>SUMIF('Conf Aurora Fuel Output'!$N$20:$AV$20, $B7 &amp; "*", INDEX('Conf Aurora Fuel Output'!$N$22:$AV$386, MG$4, 0))</f>
        <v>41953.59</v>
      </c>
      <c r="MH7" s="165">
        <f>SUMIF('Conf Aurora Fuel Output'!$N$20:$AV$20, $B7 &amp; "*", INDEX('Conf Aurora Fuel Output'!$N$22:$AV$386, MH$4, 0))</f>
        <v>41953.59</v>
      </c>
      <c r="MI7" s="165">
        <f>SUMIF('Conf Aurora Fuel Output'!$N$20:$AV$20, $B7 &amp; "*", INDEX('Conf Aurora Fuel Output'!$N$22:$AV$386, MI$4, 0))</f>
        <v>41953.59</v>
      </c>
      <c r="MJ7" s="165">
        <f>SUMIF('Conf Aurora Fuel Output'!$N$20:$AV$20, $B7 &amp; "*", INDEX('Conf Aurora Fuel Output'!$N$22:$AV$386, MJ$4, 0))</f>
        <v>41953.59</v>
      </c>
      <c r="MK7" s="165">
        <f>SUMIF('Conf Aurora Fuel Output'!$N$20:$AV$20, $B7 &amp; "*", INDEX('Conf Aurora Fuel Output'!$N$22:$AV$386, MK$4, 0))</f>
        <v>41953.59</v>
      </c>
      <c r="ML7" s="165">
        <f>SUMIF('Conf Aurora Fuel Output'!$N$20:$AV$20, $B7 &amp; "*", INDEX('Conf Aurora Fuel Output'!$N$22:$AV$386, ML$4, 0))</f>
        <v>41953.59</v>
      </c>
      <c r="MM7" s="165">
        <f>SUMIF('Conf Aurora Fuel Output'!$N$20:$AV$20, $B7 &amp; "*", INDEX('Conf Aurora Fuel Output'!$N$22:$AV$386, MM$4, 0))</f>
        <v>41953.59</v>
      </c>
      <c r="MN7" s="165">
        <f>SUMIF('Conf Aurora Fuel Output'!$N$20:$AV$20, $B7 &amp; "*", INDEX('Conf Aurora Fuel Output'!$N$22:$AV$386, MN$4, 0))</f>
        <v>41953.59</v>
      </c>
      <c r="MO7" s="165">
        <f>SUMIF('Conf Aurora Fuel Output'!$N$20:$AV$20, $B7 &amp; "*", INDEX('Conf Aurora Fuel Output'!$N$22:$AV$386, MO$4, 0))</f>
        <v>41953.59</v>
      </c>
      <c r="MP7" s="165">
        <f>SUMIF('Conf Aurora Fuel Output'!$N$20:$AV$20, $B7 &amp; "*", INDEX('Conf Aurora Fuel Output'!$N$22:$AV$386, MP$4, 0))</f>
        <v>41953.59</v>
      </c>
      <c r="MQ7" s="165">
        <f>SUMIF('Conf Aurora Fuel Output'!$N$20:$AV$20, $B7 &amp; "*", INDEX('Conf Aurora Fuel Output'!$N$22:$AV$386, MQ$4, 0))</f>
        <v>41953.59</v>
      </c>
      <c r="MR7" s="165">
        <f>SUMIF('Conf Aurora Fuel Output'!$N$20:$AV$20, $B7 &amp; "*", INDEX('Conf Aurora Fuel Output'!$N$22:$AV$386, MR$4, 0))</f>
        <v>41953.59</v>
      </c>
      <c r="MS7" s="165">
        <f>SUMIF('Conf Aurora Fuel Output'!$N$20:$AV$20, $B7 &amp; "*", INDEX('Conf Aurora Fuel Output'!$N$22:$AV$386, MS$4, 0))</f>
        <v>41953.59</v>
      </c>
      <c r="MT7" s="165">
        <f>SUMIF('Conf Aurora Fuel Output'!$N$20:$AV$20, $B7 &amp; "*", INDEX('Conf Aurora Fuel Output'!$N$22:$AV$386, MT$4, 0))</f>
        <v>41953.59</v>
      </c>
      <c r="MU7" s="165">
        <f>SUMIF('Conf Aurora Fuel Output'!$N$20:$AV$20, $B7 &amp; "*", INDEX('Conf Aurora Fuel Output'!$N$22:$AV$386, MU$4, 0))</f>
        <v>41953.59</v>
      </c>
      <c r="MV7" s="165">
        <f>SUMIF('Conf Aurora Fuel Output'!$N$20:$AV$20, $B7 &amp; "*", INDEX('Conf Aurora Fuel Output'!$N$22:$AV$386, MV$4, 0))</f>
        <v>41953.59</v>
      </c>
      <c r="MW7" s="165">
        <f>SUMIF('Conf Aurora Fuel Output'!$N$20:$AV$20, $B7 &amp; "*", INDEX('Conf Aurora Fuel Output'!$N$22:$AV$386, MW$4, 0))</f>
        <v>41953.59</v>
      </c>
      <c r="MX7" s="165">
        <f>SUMIF('Conf Aurora Fuel Output'!$N$20:$AV$20, $B7 &amp; "*", INDEX('Conf Aurora Fuel Output'!$N$22:$AV$386, MX$4, 0))</f>
        <v>41953.59</v>
      </c>
      <c r="MY7" s="165">
        <f>SUMIF('Conf Aurora Fuel Output'!$N$20:$AV$20, $B7 &amp; "*", INDEX('Conf Aurora Fuel Output'!$N$22:$AV$386, MY$4, 0))</f>
        <v>41953.59</v>
      </c>
      <c r="MZ7" s="165">
        <f>SUMIF('Conf Aurora Fuel Output'!$N$20:$AV$20, $B7 &amp; "*", INDEX('Conf Aurora Fuel Output'!$N$22:$AV$386, MZ$4, 0))</f>
        <v>41953.59</v>
      </c>
      <c r="NA7" s="165">
        <f>SUMIF('Conf Aurora Fuel Output'!$N$20:$AV$20, $B7 &amp; "*", INDEX('Conf Aurora Fuel Output'!$N$22:$AV$386, NA$4, 0))</f>
        <v>41953.59</v>
      </c>
      <c r="NB7" s="165">
        <f>SUMIF('Conf Aurora Fuel Output'!$N$20:$AV$20, $B7 &amp; "*", INDEX('Conf Aurora Fuel Output'!$N$22:$AV$386, NB$4, 0))</f>
        <v>40196.65</v>
      </c>
      <c r="NC7" s="165">
        <f>SUMIF('Conf Aurora Fuel Output'!$N$20:$AV$20, $B7 &amp; "*", INDEX('Conf Aurora Fuel Output'!$N$22:$AV$386, NC$4, 0))</f>
        <v>41953.59</v>
      </c>
      <c r="ND7" s="165">
        <f>SUMIF('Conf Aurora Fuel Output'!$N$20:$AV$20, $B7 &amp; "*", INDEX('Conf Aurora Fuel Output'!$N$22:$AV$386, ND$4, 0))</f>
        <v>41953.59</v>
      </c>
      <c r="NE7" s="165">
        <f>SUMIF('Conf Aurora Fuel Output'!$N$20:$AV$20, $B7 &amp; "*", INDEX('Conf Aurora Fuel Output'!$N$22:$AV$386, NE$4, 0))</f>
        <v>41953.59</v>
      </c>
      <c r="NF7" s="165">
        <f>SUMIF('Conf Aurora Fuel Output'!$N$20:$AV$20, $B7 &amp; "*", INDEX('Conf Aurora Fuel Output'!$N$22:$AV$386, NF$4, 0))</f>
        <v>41953.59</v>
      </c>
      <c r="NG7" s="165">
        <f>SUMIF('Conf Aurora Fuel Output'!$N$20:$AV$20, $B7 &amp; "*", INDEX('Conf Aurora Fuel Output'!$N$22:$AV$386, NG$4, 0))</f>
        <v>41953.59</v>
      </c>
      <c r="NH7" s="148">
        <f t="shared" ref="NH7:NH11" si="340">SUM(G7:NG7)</f>
        <v>12545585.542199977</v>
      </c>
      <c r="NI7" s="60">
        <f t="shared" ref="NI7:NI12" si="341">NH7 / NI$2</f>
        <v>34371.467238904042</v>
      </c>
      <c r="NJ7" s="60">
        <f t="shared" ref="NJ7:NJ12" si="342">MAX(G7:NG7)</f>
        <v>46883.76</v>
      </c>
    </row>
    <row r="8" spans="1:374">
      <c r="B8" s="175" t="s">
        <v>291</v>
      </c>
      <c r="E8" s="153"/>
      <c r="F8" s="153" t="s">
        <v>301</v>
      </c>
      <c r="G8" s="165">
        <f>SUMIF('Conf Aurora Fuel Output'!$N$20:$AV$20, $B8 &amp; "*", INDEX('Conf Aurora Fuel Output'!$N$22:$AV$386, G$4, 0))</f>
        <v>0</v>
      </c>
      <c r="H8" s="165">
        <f>SUMIF('Conf Aurora Fuel Output'!$N$20:$AV$20, $B8 &amp; "*", INDEX('Conf Aurora Fuel Output'!$N$22:$AV$386, H$4, 0))</f>
        <v>836.55239999999992</v>
      </c>
      <c r="I8" s="165">
        <f>SUMIF('Conf Aurora Fuel Output'!$N$20:$AV$20, $B8 &amp; "*", INDEX('Conf Aurora Fuel Output'!$N$22:$AV$386, I$4, 0))</f>
        <v>1254.8286000000003</v>
      </c>
      <c r="J8" s="165">
        <f>SUMIF('Conf Aurora Fuel Output'!$N$20:$AV$20, $B8 &amp; "*", INDEX('Conf Aurora Fuel Output'!$N$22:$AV$386, J$4, 0))</f>
        <v>3346.2102</v>
      </c>
      <c r="K8" s="165">
        <f>SUMIF('Conf Aurora Fuel Output'!$N$20:$AV$20, $B8 &amp; "*", INDEX('Conf Aurora Fuel Output'!$N$22:$AV$386, K$4, 0))</f>
        <v>4182.7626</v>
      </c>
      <c r="L8" s="165">
        <f>SUMIF('Conf Aurora Fuel Output'!$N$20:$AV$20, $B8 &amp; "*", INDEX('Conf Aurora Fuel Output'!$N$22:$AV$386, L$4, 0))</f>
        <v>3555.348</v>
      </c>
      <c r="M8" s="165">
        <f>SUMIF('Conf Aurora Fuel Output'!$N$20:$AV$20, $B8 &amp; "*", INDEX('Conf Aurora Fuel Output'!$N$22:$AV$386, M$4, 0))</f>
        <v>3415.9227999999998</v>
      </c>
      <c r="N8" s="165">
        <f>SUMIF('Conf Aurora Fuel Output'!$N$20:$AV$20, $B8 &amp; "*", INDEX('Conf Aurora Fuel Output'!$N$22:$AV$386, N$4, 0))</f>
        <v>4601.0387999999994</v>
      </c>
      <c r="O8" s="165">
        <f>SUMIF('Conf Aurora Fuel Output'!$N$20:$AV$20, $B8 &amp; "*", INDEX('Conf Aurora Fuel Output'!$N$22:$AV$386, O$4, 0))</f>
        <v>4601.0387999999994</v>
      </c>
      <c r="P8" s="165">
        <f>SUMIF('Conf Aurora Fuel Output'!$N$20:$AV$20, $B8 &amp; "*", INDEX('Conf Aurora Fuel Output'!$N$22:$AV$386, P$4, 0))</f>
        <v>3764.4864000000002</v>
      </c>
      <c r="Q8" s="165">
        <f>SUMIF('Conf Aurora Fuel Output'!$N$20:$AV$20, $B8 &amp; "*", INDEX('Conf Aurora Fuel Output'!$N$22:$AV$386, Q$4, 0))</f>
        <v>836.55239999999992</v>
      </c>
      <c r="R8" s="165">
        <f>SUMIF('Conf Aurora Fuel Output'!$N$20:$AV$20, $B8 &amp; "*", INDEX('Conf Aurora Fuel Output'!$N$22:$AV$386, R$4, 0))</f>
        <v>4147.9048000000003</v>
      </c>
      <c r="S8" s="165">
        <f>SUMIF('Conf Aurora Fuel Output'!$N$20:$AV$20, $B8 &amp; "*", INDEX('Conf Aurora Fuel Output'!$N$22:$AV$386, S$4, 0))</f>
        <v>3137.0700000000006</v>
      </c>
      <c r="T8" s="165">
        <f>SUMIF('Conf Aurora Fuel Output'!$N$20:$AV$20, $B8 &amp; "*", INDEX('Conf Aurora Fuel Output'!$N$22:$AV$386, T$4, 0))</f>
        <v>3555.3473999999997</v>
      </c>
      <c r="U8" s="165">
        <f>SUMIF('Conf Aurora Fuel Output'!$N$20:$AV$20, $B8 &amp; "*", INDEX('Conf Aurora Fuel Output'!$N$22:$AV$386, U$4, 0))</f>
        <v>3241.6388999999999</v>
      </c>
      <c r="V8" s="165">
        <f>SUMIF('Conf Aurora Fuel Output'!$N$20:$AV$20, $B8 &amp; "*", INDEX('Conf Aurora Fuel Output'!$N$22:$AV$386, V$4, 0))</f>
        <v>3590.2045000000003</v>
      </c>
      <c r="W8" s="165">
        <f>SUMIF('Conf Aurora Fuel Output'!$N$20:$AV$20, $B8 &amp; "*", INDEX('Conf Aurora Fuel Output'!$N$22:$AV$386, W$4, 0))</f>
        <v>4740.4645</v>
      </c>
      <c r="X8" s="165">
        <f>SUMIF('Conf Aurora Fuel Output'!$N$20:$AV$20, $B8 &amp; "*", INDEX('Conf Aurora Fuel Output'!$N$22:$AV$386, X$4, 0))</f>
        <v>4391.9010000000007</v>
      </c>
      <c r="Y8" s="165">
        <f>SUMIF('Conf Aurora Fuel Output'!$N$20:$AV$20, $B8 &amp; "*", INDEX('Conf Aurora Fuel Output'!$N$22:$AV$386, Y$4, 0))</f>
        <v>5019.3149999999996</v>
      </c>
      <c r="Z8" s="165">
        <f>SUMIF('Conf Aurora Fuel Output'!$N$20:$AV$20, $B8 &amp; "*", INDEX('Conf Aurora Fuel Output'!$N$22:$AV$386, Z$4, 0))</f>
        <v>5019.3149999999996</v>
      </c>
      <c r="AA8" s="165">
        <f>SUMIF('Conf Aurora Fuel Output'!$N$20:$AV$20, $B8 &amp; "*", INDEX('Conf Aurora Fuel Output'!$N$22:$AV$386, AA$4, 0))</f>
        <v>5019.3149999999996</v>
      </c>
      <c r="AB8" s="165">
        <f>SUMIF('Conf Aurora Fuel Output'!$N$20:$AV$20, $B8 &amp; "*", INDEX('Conf Aurora Fuel Output'!$N$22:$AV$386, AB$4, 0))</f>
        <v>5019.3149999999996</v>
      </c>
      <c r="AC8" s="165">
        <f>SUMIF('Conf Aurora Fuel Output'!$N$20:$AV$20, $B8 &amp; "*", INDEX('Conf Aurora Fuel Output'!$N$22:$AV$386, AC$4, 0))</f>
        <v>5019.3149999999996</v>
      </c>
      <c r="AD8" s="165">
        <f>SUMIF('Conf Aurora Fuel Output'!$N$20:$AV$20, $B8 &amp; "*", INDEX('Conf Aurora Fuel Output'!$N$22:$AV$386, AD$4, 0))</f>
        <v>5019.3149999999996</v>
      </c>
      <c r="AE8" s="165">
        <f>SUMIF('Conf Aurora Fuel Output'!$N$20:$AV$20, $B8 &amp; "*", INDEX('Conf Aurora Fuel Output'!$N$22:$AV$386, AE$4, 0))</f>
        <v>5019.3149999999996</v>
      </c>
      <c r="AF8" s="165">
        <f>SUMIF('Conf Aurora Fuel Output'!$N$20:$AV$20, $B8 &amp; "*", INDEX('Conf Aurora Fuel Output'!$N$22:$AV$386, AF$4, 0))</f>
        <v>5019.3149999999996</v>
      </c>
      <c r="AG8" s="165">
        <f>SUMIF('Conf Aurora Fuel Output'!$N$20:$AV$20, $B8 &amp; "*", INDEX('Conf Aurora Fuel Output'!$N$22:$AV$386, AG$4, 0))</f>
        <v>5019.3149999999996</v>
      </c>
      <c r="AH8" s="165">
        <f>SUMIF('Conf Aurora Fuel Output'!$N$20:$AV$20, $B8 &amp; "*", INDEX('Conf Aurora Fuel Output'!$N$22:$AV$386, AH$4, 0))</f>
        <v>3973.6235999999994</v>
      </c>
      <c r="AI8" s="165">
        <f>SUMIF('Conf Aurora Fuel Output'!$N$20:$AV$20, $B8 &amp; "*", INDEX('Conf Aurora Fuel Output'!$N$22:$AV$386, AI$4, 0))</f>
        <v>4182.7608</v>
      </c>
      <c r="AJ8" s="165">
        <f>SUMIF('Conf Aurora Fuel Output'!$N$20:$AV$20, $B8 &amp; "*", INDEX('Conf Aurora Fuel Output'!$N$22:$AV$386, AJ$4, 0))</f>
        <v>5019.3144000000011</v>
      </c>
      <c r="AK8" s="165">
        <f>SUMIF('Conf Aurora Fuel Output'!$N$20:$AV$20, $B8 &amp; "*", INDEX('Conf Aurora Fuel Output'!$N$22:$AV$386, AK$4, 0))</f>
        <v>3067.3584000000001</v>
      </c>
      <c r="AL8" s="165">
        <f>SUMIF('Conf Aurora Fuel Output'!$N$20:$AV$20, $B8 &amp; "*", INDEX('Conf Aurora Fuel Output'!$N$22:$AV$386, AL$4, 0))</f>
        <v>2839.4172000000003</v>
      </c>
      <c r="AM8" s="165">
        <f>SUMIF('Conf Aurora Fuel Output'!$N$20:$AV$20, $B8 &amp; "*", INDEX('Conf Aurora Fuel Output'!$N$22:$AV$386, AM$4, 0))</f>
        <v>389.94460000000004</v>
      </c>
      <c r="AN8" s="165">
        <f>SUMIF('Conf Aurora Fuel Output'!$N$20:$AV$20, $B8 &amp; "*", INDEX('Conf Aurora Fuel Output'!$N$22:$AV$386, AN$4, 0))</f>
        <v>0</v>
      </c>
      <c r="AO8" s="165">
        <f>SUMIF('Conf Aurora Fuel Output'!$N$20:$AV$20, $B8 &amp; "*", INDEX('Conf Aurora Fuel Output'!$N$22:$AV$386, AO$4, 0))</f>
        <v>0</v>
      </c>
      <c r="AP8" s="165">
        <f>SUMIF('Conf Aurora Fuel Output'!$N$20:$AV$20, $B8 &amp; "*", INDEX('Conf Aurora Fuel Output'!$N$22:$AV$386, AP$4, 0))</f>
        <v>0</v>
      </c>
      <c r="AQ8" s="165">
        <f>SUMIF('Conf Aurora Fuel Output'!$N$20:$AV$20, $B8 &amp; "*", INDEX('Conf Aurora Fuel Output'!$N$22:$AV$386, AQ$4, 0))</f>
        <v>899.64239999999995</v>
      </c>
      <c r="AR8" s="165">
        <f>SUMIF('Conf Aurora Fuel Output'!$N$20:$AV$20, $B8 &amp; "*", INDEX('Conf Aurora Fuel Output'!$N$22:$AV$386, AR$4, 0))</f>
        <v>3016.7466999999997</v>
      </c>
      <c r="AS8" s="165">
        <f>SUMIF('Conf Aurora Fuel Output'!$N$20:$AV$20, $B8 &amp; "*", INDEX('Conf Aurora Fuel Output'!$N$22:$AV$386, AS$4, 0))</f>
        <v>2625.6590000000001</v>
      </c>
      <c r="AT8" s="165">
        <f>SUMIF('Conf Aurora Fuel Output'!$N$20:$AV$20, $B8 &amp; "*", INDEX('Conf Aurora Fuel Output'!$N$22:$AV$386, AT$4, 0))</f>
        <v>2582.4504999999999</v>
      </c>
      <c r="AU8" s="165">
        <f>SUMIF('Conf Aurora Fuel Output'!$N$20:$AV$20, $B8 &amp; "*", INDEX('Conf Aurora Fuel Output'!$N$22:$AV$386, AU$4, 0))</f>
        <v>1917.3742999999999</v>
      </c>
      <c r="AV8" s="165">
        <f>SUMIF('Conf Aurora Fuel Output'!$N$20:$AV$20, $B8 &amp; "*", INDEX('Conf Aurora Fuel Output'!$N$22:$AV$386, AV$4, 0))</f>
        <v>4812.9371000000001</v>
      </c>
      <c r="AW8" s="165">
        <f>SUMIF('Conf Aurora Fuel Output'!$N$20:$AV$20, $B8 &amp; "*", INDEX('Conf Aurora Fuel Output'!$N$22:$AV$386, AW$4, 0))</f>
        <v>4812.9375</v>
      </c>
      <c r="AX8" s="165">
        <f>SUMIF('Conf Aurora Fuel Output'!$N$20:$AV$20, $B8 &amp; "*", INDEX('Conf Aurora Fuel Output'!$N$22:$AV$386, AX$4, 0))</f>
        <v>4812.9375</v>
      </c>
      <c r="AY8" s="165">
        <f>SUMIF('Conf Aurora Fuel Output'!$N$20:$AV$20, $B8 &amp; "*", INDEX('Conf Aurora Fuel Output'!$N$22:$AV$386, AY$4, 0))</f>
        <v>4812.9355999999998</v>
      </c>
      <c r="AZ8" s="165">
        <f>SUMIF('Conf Aurora Fuel Output'!$N$20:$AV$20, $B8 &amp; "*", INDEX('Conf Aurora Fuel Output'!$N$22:$AV$386, AZ$4, 0))</f>
        <v>1604.3121999999998</v>
      </c>
      <c r="BA8" s="165">
        <f>SUMIF('Conf Aurora Fuel Output'!$N$20:$AV$20, $B8 &amp; "*", INDEX('Conf Aurora Fuel Output'!$N$22:$AV$386, BA$4, 0))</f>
        <v>4612.3972000000003</v>
      </c>
      <c r="BB8" s="165">
        <f>SUMIF('Conf Aurora Fuel Output'!$N$20:$AV$20, $B8 &amp; "*", INDEX('Conf Aurora Fuel Output'!$N$22:$AV$386, BB$4, 0))</f>
        <v>4400.7240999999995</v>
      </c>
      <c r="BC8" s="165">
        <f>SUMIF('Conf Aurora Fuel Output'!$N$20:$AV$20, $B8 &amp; "*", INDEX('Conf Aurora Fuel Output'!$N$22:$AV$386, BC$4, 0))</f>
        <v>696.33863999999994</v>
      </c>
      <c r="BD8" s="165">
        <f>SUMIF('Conf Aurora Fuel Output'!$N$20:$AV$20, $B8 &amp; "*", INDEX('Conf Aurora Fuel Output'!$N$22:$AV$386, BD$4, 0))</f>
        <v>0</v>
      </c>
      <c r="BE8" s="165">
        <f>SUMIF('Conf Aurora Fuel Output'!$N$20:$AV$20, $B8 &amp; "*", INDEX('Conf Aurora Fuel Output'!$N$22:$AV$386, BE$4, 0))</f>
        <v>662.73019999999997</v>
      </c>
      <c r="BF8" s="165">
        <f>SUMIF('Conf Aurora Fuel Output'!$N$20:$AV$20, $B8 &amp; "*", INDEX('Conf Aurora Fuel Output'!$N$22:$AV$386, BF$4, 0))</f>
        <v>0</v>
      </c>
      <c r="BG8" s="165">
        <f>SUMIF('Conf Aurora Fuel Output'!$N$20:$AV$20, $B8 &amp; "*", INDEX('Conf Aurora Fuel Output'!$N$22:$AV$386, BG$4, 0))</f>
        <v>2602.5837999999999</v>
      </c>
      <c r="BH8" s="165">
        <f>SUMIF('Conf Aurora Fuel Output'!$N$20:$AV$20, $B8 &amp; "*", INDEX('Conf Aurora Fuel Output'!$N$22:$AV$386, BH$4, 0))</f>
        <v>2005.3890999999999</v>
      </c>
      <c r="BI8" s="165">
        <f>SUMIF('Conf Aurora Fuel Output'!$N$20:$AV$20, $B8 &amp; "*", INDEX('Conf Aurora Fuel Output'!$N$22:$AV$386, BI$4, 0))</f>
        <v>0</v>
      </c>
      <c r="BJ8" s="165">
        <f>SUMIF('Conf Aurora Fuel Output'!$N$20:$AV$20, $B8 &amp; "*", INDEX('Conf Aurora Fuel Output'!$N$22:$AV$386, BJ$4, 0))</f>
        <v>0</v>
      </c>
      <c r="BK8" s="165">
        <f>SUMIF('Conf Aurora Fuel Output'!$N$20:$AV$20, $B8 &amp; "*", INDEX('Conf Aurora Fuel Output'!$N$22:$AV$386, BK$4, 0))</f>
        <v>0</v>
      </c>
      <c r="BL8" s="165">
        <f>SUMIF('Conf Aurora Fuel Output'!$N$20:$AV$20, $B8 &amp; "*", INDEX('Conf Aurora Fuel Output'!$N$22:$AV$386, BL$4, 0))</f>
        <v>2997.0466999999999</v>
      </c>
      <c r="BM8" s="165">
        <f>SUMIF('Conf Aurora Fuel Output'!$N$20:$AV$20, $B8 &amp; "*", INDEX('Conf Aurora Fuel Output'!$N$22:$AV$386, BM$4, 0))</f>
        <v>1831.1084000000001</v>
      </c>
      <c r="BN8" s="165">
        <f>SUMIF('Conf Aurora Fuel Output'!$N$20:$AV$20, $B8 &amp; "*", INDEX('Conf Aurora Fuel Output'!$N$22:$AV$386, BN$4, 0))</f>
        <v>2432.5373</v>
      </c>
      <c r="BO8" s="165">
        <f>SUMIF('Conf Aurora Fuel Output'!$N$20:$AV$20, $B8 &amp; "*", INDEX('Conf Aurora Fuel Output'!$N$22:$AV$386, BO$4, 0))</f>
        <v>2119.1889000000001</v>
      </c>
      <c r="BP8" s="165">
        <f>SUMIF('Conf Aurora Fuel Output'!$N$20:$AV$20, $B8 &amp; "*", INDEX('Conf Aurora Fuel Output'!$N$22:$AV$386, BP$4, 0))</f>
        <v>399.4676</v>
      </c>
      <c r="BQ8" s="165">
        <f>SUMIF('Conf Aurora Fuel Output'!$N$20:$AV$20, $B8 &amp; "*", INDEX('Conf Aurora Fuel Output'!$N$22:$AV$386, BQ$4, 0))</f>
        <v>0</v>
      </c>
      <c r="BR8" s="165">
        <f>SUMIF('Conf Aurora Fuel Output'!$N$20:$AV$20, $B8 &amp; "*", INDEX('Conf Aurora Fuel Output'!$N$22:$AV$386, BR$4, 0))</f>
        <v>0</v>
      </c>
      <c r="BS8" s="165">
        <f>SUMIF('Conf Aurora Fuel Output'!$N$20:$AV$20, $B8 &amp; "*", INDEX('Conf Aurora Fuel Output'!$N$22:$AV$386, BS$4, 0))</f>
        <v>2976.6907000000001</v>
      </c>
      <c r="BT8" s="165">
        <f>SUMIF('Conf Aurora Fuel Output'!$N$20:$AV$20, $B8 &amp; "*", INDEX('Conf Aurora Fuel Output'!$N$22:$AV$386, BT$4, 0))</f>
        <v>3356.6876999999999</v>
      </c>
      <c r="BU8" s="165">
        <f>SUMIF('Conf Aurora Fuel Output'!$N$20:$AV$20, $B8 &amp; "*", INDEX('Conf Aurora Fuel Output'!$N$22:$AV$386, BU$4, 0))</f>
        <v>3771.1892000000003</v>
      </c>
      <c r="BV8" s="165">
        <f>SUMIF('Conf Aurora Fuel Output'!$N$20:$AV$20, $B8 &amp; "*", INDEX('Conf Aurora Fuel Output'!$N$22:$AV$386, BV$4, 0))</f>
        <v>3118.183</v>
      </c>
      <c r="BW8" s="165">
        <f>SUMIF('Conf Aurora Fuel Output'!$N$20:$AV$20, $B8 &amp; "*", INDEX('Conf Aurora Fuel Output'!$N$22:$AV$386, BW$4, 0))</f>
        <v>2435.1513</v>
      </c>
      <c r="BX8" s="165">
        <f>SUMIF('Conf Aurora Fuel Output'!$N$20:$AV$20, $B8 &amp; "*", INDEX('Conf Aurora Fuel Output'!$N$22:$AV$386, BX$4, 0))</f>
        <v>2576.1071999999999</v>
      </c>
      <c r="BY8" s="165">
        <f>SUMIF('Conf Aurora Fuel Output'!$N$20:$AV$20, $B8 &amp; "*", INDEX('Conf Aurora Fuel Output'!$N$22:$AV$386, BY$4, 0))</f>
        <v>2124.6118999999999</v>
      </c>
      <c r="BZ8" s="165">
        <f>SUMIF('Conf Aurora Fuel Output'!$N$20:$AV$20, $B8 &amp; "*", INDEX('Conf Aurora Fuel Output'!$N$22:$AV$386, BZ$4, 0))</f>
        <v>1924.8779</v>
      </c>
      <c r="CA8" s="165">
        <f>SUMIF('Conf Aurora Fuel Output'!$N$20:$AV$20, $B8 &amp; "*", INDEX('Conf Aurora Fuel Output'!$N$22:$AV$386, CA$4, 0))</f>
        <v>2532.8260999999998</v>
      </c>
      <c r="CB8" s="165">
        <f>SUMIF('Conf Aurora Fuel Output'!$N$20:$AV$20, $B8 &amp; "*", INDEX('Conf Aurora Fuel Output'!$N$22:$AV$386, CB$4, 0))</f>
        <v>3802.5843</v>
      </c>
      <c r="CC8" s="165">
        <f>SUMIF('Conf Aurora Fuel Output'!$N$20:$AV$20, $B8 &amp; "*", INDEX('Conf Aurora Fuel Output'!$N$22:$AV$386, CC$4, 0))</f>
        <v>3142.9796000000001</v>
      </c>
      <c r="CD8" s="165">
        <f>SUMIF('Conf Aurora Fuel Output'!$N$20:$AV$20, $B8 &amp; "*", INDEX('Conf Aurora Fuel Output'!$N$22:$AV$386, CD$4, 0))</f>
        <v>1890.4614999999999</v>
      </c>
      <c r="CE8" s="165">
        <f>SUMIF('Conf Aurora Fuel Output'!$N$20:$AV$20, $B8 &amp; "*", INDEX('Conf Aurora Fuel Output'!$N$22:$AV$386, CE$4, 0))</f>
        <v>99.866839999999996</v>
      </c>
      <c r="CF8" s="165">
        <f>SUMIF('Conf Aurora Fuel Output'!$N$20:$AV$20, $B8 &amp; "*", INDEX('Conf Aurora Fuel Output'!$N$22:$AV$386, CF$4, 0))</f>
        <v>0</v>
      </c>
      <c r="CG8" s="165">
        <f>SUMIF('Conf Aurora Fuel Output'!$N$20:$AV$20, $B8 &amp; "*", INDEX('Conf Aurora Fuel Output'!$N$22:$AV$386, CG$4, 0))</f>
        <v>1325.2276999999999</v>
      </c>
      <c r="CH8" s="165">
        <f>SUMIF('Conf Aurora Fuel Output'!$N$20:$AV$20, $B8 &amp; "*", INDEX('Conf Aurora Fuel Output'!$N$22:$AV$386, CH$4, 0))</f>
        <v>2015.8465000000001</v>
      </c>
      <c r="CI8" s="165">
        <f>SUMIF('Conf Aurora Fuel Output'!$N$20:$AV$20, $B8 &amp; "*", INDEX('Conf Aurora Fuel Output'!$N$22:$AV$386, CI$4, 0))</f>
        <v>665.10040000000004</v>
      </c>
      <c r="CJ8" s="165">
        <f>SUMIF('Conf Aurora Fuel Output'!$N$20:$AV$20, $B8 &amp; "*", INDEX('Conf Aurora Fuel Output'!$N$22:$AV$386, CJ$4, 0))</f>
        <v>1159.461</v>
      </c>
      <c r="CK8" s="165">
        <f>SUMIF('Conf Aurora Fuel Output'!$N$20:$AV$20, $B8 &amp; "*", INDEX('Conf Aurora Fuel Output'!$N$22:$AV$386, CK$4, 0))</f>
        <v>1059.5945000000002</v>
      </c>
      <c r="CL8" s="165">
        <f>SUMIF('Conf Aurora Fuel Output'!$N$20:$AV$20, $B8 &amp; "*", INDEX('Conf Aurora Fuel Output'!$N$22:$AV$386, CL$4, 0))</f>
        <v>0</v>
      </c>
      <c r="CM8" s="165">
        <f>SUMIF('Conf Aurora Fuel Output'!$N$20:$AV$20, $B8 &amp; "*", INDEX('Conf Aurora Fuel Output'!$N$22:$AV$386, CM$4, 0))</f>
        <v>485.64290999999997</v>
      </c>
      <c r="CN8" s="165">
        <f>SUMIF('Conf Aurora Fuel Output'!$N$20:$AV$20, $B8 &amp; "*", INDEX('Conf Aurora Fuel Output'!$N$22:$AV$386, CN$4, 0))</f>
        <v>2209.1075999999998</v>
      </c>
      <c r="CO8" s="165">
        <f>SUMIF('Conf Aurora Fuel Output'!$N$20:$AV$20, $B8 &amp; "*", INDEX('Conf Aurora Fuel Output'!$N$22:$AV$386, CO$4, 0))</f>
        <v>3834.9554000000003</v>
      </c>
      <c r="CP8" s="165">
        <f>SUMIF('Conf Aurora Fuel Output'!$N$20:$AV$20, $B8 &amp; "*", INDEX('Conf Aurora Fuel Output'!$N$22:$AV$386, CP$4, 0))</f>
        <v>4252.9319000000005</v>
      </c>
      <c r="CQ8" s="165">
        <f>SUMIF('Conf Aurora Fuel Output'!$N$20:$AV$20, $B8 &amp; "*", INDEX('Conf Aurora Fuel Output'!$N$22:$AV$386, CQ$4, 0))</f>
        <v>3555.1765999999998</v>
      </c>
      <c r="CR8" s="165">
        <f>SUMIF('Conf Aurora Fuel Output'!$N$20:$AV$20, $B8 &amp; "*", INDEX('Conf Aurora Fuel Output'!$N$22:$AV$386, CR$4, 0))</f>
        <v>3374.9139999999998</v>
      </c>
      <c r="CS8" s="165">
        <f>SUMIF('Conf Aurora Fuel Output'!$N$20:$AV$20, $B8 &amp; "*", INDEX('Conf Aurora Fuel Output'!$N$22:$AV$386, CS$4, 0))</f>
        <v>1412.9706999999999</v>
      </c>
      <c r="CT8" s="165">
        <f>SUMIF('Conf Aurora Fuel Output'!$N$20:$AV$20, $B8 &amp; "*", INDEX('Conf Aurora Fuel Output'!$N$22:$AV$386, CT$4, 0))</f>
        <v>159.38050000000001</v>
      </c>
      <c r="CU8" s="165">
        <f>SUMIF('Conf Aurora Fuel Output'!$N$20:$AV$20, $B8 &amp; "*", INDEX('Conf Aurora Fuel Output'!$N$22:$AV$386, CU$4, 0))</f>
        <v>2108.9269999999997</v>
      </c>
      <c r="CV8" s="165">
        <f>SUMIF('Conf Aurora Fuel Output'!$N$20:$AV$20, $B8 &amp; "*", INDEX('Conf Aurora Fuel Output'!$N$22:$AV$386, CV$4, 0))</f>
        <v>2793.6667999999995</v>
      </c>
      <c r="CW8" s="165">
        <f>SUMIF('Conf Aurora Fuel Output'!$N$20:$AV$20, $B8 &amp; "*", INDEX('Conf Aurora Fuel Output'!$N$22:$AV$386, CW$4, 0))</f>
        <v>952.91960000000006</v>
      </c>
      <c r="CX8" s="165">
        <f>SUMIF('Conf Aurora Fuel Output'!$N$20:$AV$20, $B8 &amp; "*", INDEX('Conf Aurora Fuel Output'!$N$22:$AV$386, CX$4, 0))</f>
        <v>0</v>
      </c>
      <c r="CY8" s="165">
        <f>SUMIF('Conf Aurora Fuel Output'!$N$20:$AV$20, $B8 &amp; "*", INDEX('Conf Aurora Fuel Output'!$N$22:$AV$386, CY$4, 0))</f>
        <v>223.13290000000001</v>
      </c>
      <c r="CZ8" s="165">
        <f>SUMIF('Conf Aurora Fuel Output'!$N$20:$AV$20, $B8 &amp; "*", INDEX('Conf Aurora Fuel Output'!$N$22:$AV$386, CZ$4, 0))</f>
        <v>551.42400000000009</v>
      </c>
      <c r="DA8" s="165">
        <f>SUMIF('Conf Aurora Fuel Output'!$N$20:$AV$20, $B8 &amp; "*", INDEX('Conf Aurora Fuel Output'!$N$22:$AV$386, DA$4, 0))</f>
        <v>1566.0921999999998</v>
      </c>
      <c r="DB8" s="165">
        <f>SUMIF('Conf Aurora Fuel Output'!$N$20:$AV$20, $B8 &amp; "*", INDEX('Conf Aurora Fuel Output'!$N$22:$AV$386, DB$4, 0))</f>
        <v>3462.4789999999998</v>
      </c>
      <c r="DC8" s="165">
        <f>SUMIF('Conf Aurora Fuel Output'!$N$20:$AV$20, $B8 &amp; "*", INDEX('Conf Aurora Fuel Output'!$N$22:$AV$386, DC$4, 0))</f>
        <v>0</v>
      </c>
      <c r="DD8" s="165">
        <f>SUMIF('Conf Aurora Fuel Output'!$N$20:$AV$20, $B8 &amp; "*", INDEX('Conf Aurora Fuel Output'!$N$22:$AV$386, DD$4, 0))</f>
        <v>1102.8479</v>
      </c>
      <c r="DE8" s="165">
        <f>SUMIF('Conf Aurora Fuel Output'!$N$20:$AV$20, $B8 &amp; "*", INDEX('Conf Aurora Fuel Output'!$N$22:$AV$386, DE$4, 0))</f>
        <v>2977.1086999999998</v>
      </c>
      <c r="DF8" s="165">
        <f>SUMIF('Conf Aurora Fuel Output'!$N$20:$AV$20, $B8 &amp; "*", INDEX('Conf Aurora Fuel Output'!$N$22:$AV$386, DF$4, 0))</f>
        <v>3430.6039999999998</v>
      </c>
      <c r="DG8" s="165">
        <f>SUMIF('Conf Aurora Fuel Output'!$N$20:$AV$20, $B8 &amp; "*", INDEX('Conf Aurora Fuel Output'!$N$22:$AV$386, DG$4, 0))</f>
        <v>2206.2637999999997</v>
      </c>
      <c r="DH8" s="165">
        <f>SUMIF('Conf Aurora Fuel Output'!$N$20:$AV$20, $B8 &amp; "*", INDEX('Conf Aurora Fuel Output'!$N$22:$AV$386, DH$4, 0))</f>
        <v>590.74833999999998</v>
      </c>
      <c r="DI8" s="165">
        <f>SUMIF('Conf Aurora Fuel Output'!$N$20:$AV$20, $B8 &amp; "*", INDEX('Conf Aurora Fuel Output'!$N$22:$AV$386, DI$4, 0))</f>
        <v>127.5044</v>
      </c>
      <c r="DJ8" s="165">
        <f>SUMIF('Conf Aurora Fuel Output'!$N$20:$AV$20, $B8 &amp; "*", INDEX('Conf Aurora Fuel Output'!$N$22:$AV$386, DJ$4, 0))</f>
        <v>2149.3923999999997</v>
      </c>
      <c r="DK8" s="165">
        <f>SUMIF('Conf Aurora Fuel Output'!$N$20:$AV$20, $B8 &amp; "*", INDEX('Conf Aurora Fuel Output'!$N$22:$AV$386, DK$4, 0))</f>
        <v>3651.7323000000001</v>
      </c>
      <c r="DL8" s="165">
        <f>SUMIF('Conf Aurora Fuel Output'!$N$20:$AV$20, $B8 &amp; "*", INDEX('Conf Aurora Fuel Output'!$N$22:$AV$386, DL$4, 0))</f>
        <v>63.752209999999998</v>
      </c>
      <c r="DM8" s="165">
        <f>SUMIF('Conf Aurora Fuel Output'!$N$20:$AV$20, $B8 &amp; "*", INDEX('Conf Aurora Fuel Output'!$N$22:$AV$386, DM$4, 0))</f>
        <v>1714.5833</v>
      </c>
      <c r="DN8" s="165">
        <f>SUMIF('Conf Aurora Fuel Output'!$N$20:$AV$20, $B8 &amp; "*", INDEX('Conf Aurora Fuel Output'!$N$22:$AV$386, DN$4, 0))</f>
        <v>1351.4362999999998</v>
      </c>
      <c r="DO8" s="165">
        <f>SUMIF('Conf Aurora Fuel Output'!$N$20:$AV$20, $B8 &amp; "*", INDEX('Conf Aurora Fuel Output'!$N$22:$AV$386, DO$4, 0))</f>
        <v>952.9203</v>
      </c>
      <c r="DP8" s="165">
        <f>SUMIF('Conf Aurora Fuel Output'!$N$20:$AV$20, $B8 &amp; "*", INDEX('Conf Aurora Fuel Output'!$N$22:$AV$386, DP$4, 0))</f>
        <v>2304.3568</v>
      </c>
      <c r="DQ8" s="165">
        <f>SUMIF('Conf Aurora Fuel Output'!$N$20:$AV$20, $B8 &amp; "*", INDEX('Conf Aurora Fuel Output'!$N$22:$AV$386, DQ$4, 0))</f>
        <v>926.48849999999993</v>
      </c>
      <c r="DR8" s="165">
        <f>SUMIF('Conf Aurora Fuel Output'!$N$20:$AV$20, $B8 &amp; "*", INDEX('Conf Aurora Fuel Output'!$N$22:$AV$386, DR$4, 0))</f>
        <v>0</v>
      </c>
      <c r="DS8" s="165">
        <f>SUMIF('Conf Aurora Fuel Output'!$N$20:$AV$20, $B8 &amp; "*", INDEX('Conf Aurora Fuel Output'!$N$22:$AV$386, DS$4, 0))</f>
        <v>0</v>
      </c>
      <c r="DT8" s="165">
        <f>SUMIF('Conf Aurora Fuel Output'!$N$20:$AV$20, $B8 &amp; "*", INDEX('Conf Aurora Fuel Output'!$N$22:$AV$386, DT$4, 0))</f>
        <v>0</v>
      </c>
      <c r="DU8" s="165">
        <f>SUMIF('Conf Aurora Fuel Output'!$N$20:$AV$20, $B8 &amp; "*", INDEX('Conf Aurora Fuel Output'!$N$22:$AV$386, DU$4, 0))</f>
        <v>127.5044</v>
      </c>
      <c r="DV8" s="165">
        <f>SUMIF('Conf Aurora Fuel Output'!$N$20:$AV$20, $B8 &amp; "*", INDEX('Conf Aurora Fuel Output'!$N$22:$AV$386, DV$4, 0))</f>
        <v>0</v>
      </c>
      <c r="DW8" s="165">
        <f>SUMIF('Conf Aurora Fuel Output'!$N$20:$AV$20, $B8 &amp; "*", INDEX('Conf Aurora Fuel Output'!$N$22:$AV$386, DW$4, 0))</f>
        <v>0</v>
      </c>
      <c r="DX8" s="165">
        <f>SUMIF('Conf Aurora Fuel Output'!$N$20:$AV$20, $B8 &amp; "*", INDEX('Conf Aurora Fuel Output'!$N$22:$AV$386, DX$4, 0))</f>
        <v>0</v>
      </c>
      <c r="DY8" s="165">
        <f>SUMIF('Conf Aurora Fuel Output'!$N$20:$AV$20, $B8 &amp; "*", INDEX('Conf Aurora Fuel Output'!$N$22:$AV$386, DY$4, 0))</f>
        <v>1163.8253999999999</v>
      </c>
      <c r="DZ8" s="165">
        <f>SUMIF('Conf Aurora Fuel Output'!$N$20:$AV$20, $B8 &amp; "*", INDEX('Conf Aurora Fuel Output'!$N$22:$AV$386, DZ$4, 0))</f>
        <v>0</v>
      </c>
      <c r="EA8" s="165">
        <f>SUMIF('Conf Aurora Fuel Output'!$N$20:$AV$20, $B8 &amp; "*", INDEX('Conf Aurora Fuel Output'!$N$22:$AV$386, EA$4, 0))</f>
        <v>0</v>
      </c>
      <c r="EB8" s="165">
        <f>SUMIF('Conf Aurora Fuel Output'!$N$20:$AV$20, $B8 &amp; "*", INDEX('Conf Aurora Fuel Output'!$N$22:$AV$386, EB$4, 0))</f>
        <v>0</v>
      </c>
      <c r="EC8" s="165">
        <f>SUMIF('Conf Aurora Fuel Output'!$N$20:$AV$20, $B8 &amp; "*", INDEX('Conf Aurora Fuel Output'!$N$22:$AV$386, EC$4, 0))</f>
        <v>0</v>
      </c>
      <c r="ED8" s="165">
        <f>SUMIF('Conf Aurora Fuel Output'!$N$20:$AV$20, $B8 &amp; "*", INDEX('Conf Aurora Fuel Output'!$N$22:$AV$386, ED$4, 0))</f>
        <v>2705.2188999999998</v>
      </c>
      <c r="EE8" s="165">
        <f>SUMIF('Conf Aurora Fuel Output'!$N$20:$AV$20, $B8 &amp; "*", INDEX('Conf Aurora Fuel Output'!$N$22:$AV$386, EE$4, 0))</f>
        <v>2834.3335999999999</v>
      </c>
      <c r="EF8" s="165">
        <f>SUMIF('Conf Aurora Fuel Output'!$N$20:$AV$20, $B8 &amp; "*", INDEX('Conf Aurora Fuel Output'!$N$22:$AV$386, EF$4, 0))</f>
        <v>3086.7694999999999</v>
      </c>
      <c r="EG8" s="165">
        <f>SUMIF('Conf Aurora Fuel Output'!$N$20:$AV$20, $B8 &amp; "*", INDEX('Conf Aurora Fuel Output'!$N$22:$AV$386, EG$4, 0))</f>
        <v>2337.4771000000001</v>
      </c>
      <c r="EH8" s="165">
        <f>SUMIF('Conf Aurora Fuel Output'!$N$20:$AV$20, $B8 &amp; "*", INDEX('Conf Aurora Fuel Output'!$N$22:$AV$386, EH$4, 0))</f>
        <v>2830.8438000000001</v>
      </c>
      <c r="EI8" s="165">
        <f>SUMIF('Conf Aurora Fuel Output'!$N$20:$AV$20, $B8 &amp; "*", INDEX('Conf Aurora Fuel Output'!$N$22:$AV$386, EI$4, 0))</f>
        <v>638.45629999999994</v>
      </c>
      <c r="EJ8" s="165">
        <f>SUMIF('Conf Aurora Fuel Output'!$N$20:$AV$20, $B8 &amp; "*", INDEX('Conf Aurora Fuel Output'!$N$22:$AV$386, EJ$4, 0))</f>
        <v>1410.7155</v>
      </c>
      <c r="EK8" s="165">
        <f>SUMIF('Conf Aurora Fuel Output'!$N$20:$AV$20, $B8 &amp; "*", INDEX('Conf Aurora Fuel Output'!$N$22:$AV$386, EK$4, 0))</f>
        <v>383.40559999999999</v>
      </c>
      <c r="EL8" s="165">
        <f>SUMIF('Conf Aurora Fuel Output'!$N$20:$AV$20, $B8 &amp; "*", INDEX('Conf Aurora Fuel Output'!$N$22:$AV$386, EL$4, 0))</f>
        <v>917.64139999999998</v>
      </c>
      <c r="EM8" s="165">
        <f>SUMIF('Conf Aurora Fuel Output'!$N$20:$AV$20, $B8 &amp; "*", INDEX('Conf Aurora Fuel Output'!$N$22:$AV$386, EM$4, 0))</f>
        <v>1074.3974000000001</v>
      </c>
      <c r="EN8" s="165">
        <f>SUMIF('Conf Aurora Fuel Output'!$N$20:$AV$20, $B8 &amp; "*", INDEX('Conf Aurora Fuel Output'!$N$22:$AV$386, EN$4, 0))</f>
        <v>720.77989999999988</v>
      </c>
      <c r="EO8" s="165">
        <f>SUMIF('Conf Aurora Fuel Output'!$N$20:$AV$20, $B8 &amp; "*", INDEX('Conf Aurora Fuel Output'!$N$22:$AV$386, EO$4, 0))</f>
        <v>1302.1030000000001</v>
      </c>
      <c r="EP8" s="165">
        <f>SUMIF('Conf Aurora Fuel Output'!$N$20:$AV$20, $B8 &amp; "*", INDEX('Conf Aurora Fuel Output'!$N$22:$AV$386, EP$4, 0))</f>
        <v>556.42209000000003</v>
      </c>
      <c r="EQ8" s="165">
        <f>SUMIF('Conf Aurora Fuel Output'!$N$20:$AV$20, $B8 &amp; "*", INDEX('Conf Aurora Fuel Output'!$N$22:$AV$386, EQ$4, 0))</f>
        <v>885.13789999999995</v>
      </c>
      <c r="ER8" s="165">
        <f>SUMIF('Conf Aurora Fuel Output'!$N$20:$AV$20, $B8 &amp; "*", INDEX('Conf Aurora Fuel Output'!$N$22:$AV$386, ER$4, 0))</f>
        <v>0</v>
      </c>
      <c r="ES8" s="165">
        <f>SUMIF('Conf Aurora Fuel Output'!$N$20:$AV$20, $B8 &amp; "*", INDEX('Conf Aurora Fuel Output'!$N$22:$AV$386, ES$4, 0))</f>
        <v>1110.6093999999998</v>
      </c>
      <c r="ET8" s="165">
        <f>SUMIF('Conf Aurora Fuel Output'!$N$20:$AV$20, $B8 &amp; "*", INDEX('Conf Aurora Fuel Output'!$N$22:$AV$386, ET$4, 0))</f>
        <v>1204.9874</v>
      </c>
      <c r="EU8" s="165">
        <f>SUMIF('Conf Aurora Fuel Output'!$N$20:$AV$20, $B8 &amp; "*", INDEX('Conf Aurora Fuel Output'!$N$22:$AV$386, EU$4, 0))</f>
        <v>0</v>
      </c>
      <c r="EV8" s="165">
        <f>SUMIF('Conf Aurora Fuel Output'!$N$20:$AV$20, $B8 &amp; "*", INDEX('Conf Aurora Fuel Output'!$N$22:$AV$386, EV$4, 0))</f>
        <v>0</v>
      </c>
      <c r="EW8" s="165">
        <f>SUMIF('Conf Aurora Fuel Output'!$N$20:$AV$20, $B8 &amp; "*", INDEX('Conf Aurora Fuel Output'!$N$22:$AV$386, EW$4, 0))</f>
        <v>287.55417999999997</v>
      </c>
      <c r="EX8" s="165">
        <f>SUMIF('Conf Aurora Fuel Output'!$N$20:$AV$20, $B8 &amp; "*", INDEX('Conf Aurora Fuel Output'!$N$22:$AV$386, EX$4, 0))</f>
        <v>95.851390000000009</v>
      </c>
      <c r="EY8" s="165">
        <f>SUMIF('Conf Aurora Fuel Output'!$N$20:$AV$20, $B8 &amp; "*", INDEX('Conf Aurora Fuel Output'!$N$22:$AV$386, EY$4, 0))</f>
        <v>1071.3762999999999</v>
      </c>
      <c r="EZ8" s="165">
        <f>SUMIF('Conf Aurora Fuel Output'!$N$20:$AV$20, $B8 &amp; "*", INDEX('Conf Aurora Fuel Output'!$N$22:$AV$386, EZ$4, 0))</f>
        <v>3676.2471000000005</v>
      </c>
      <c r="FA8" s="165">
        <f>SUMIF('Conf Aurora Fuel Output'!$N$20:$AV$20, $B8 &amp; "*", INDEX('Conf Aurora Fuel Output'!$N$22:$AV$386, FA$4, 0))</f>
        <v>4243.2919999999995</v>
      </c>
      <c r="FB8" s="165">
        <f>SUMIF('Conf Aurora Fuel Output'!$N$20:$AV$20, $B8 &amp; "*", INDEX('Conf Aurora Fuel Output'!$N$22:$AV$386, FB$4, 0))</f>
        <v>0</v>
      </c>
      <c r="FC8" s="165">
        <f>SUMIF('Conf Aurora Fuel Output'!$N$20:$AV$20, $B8 &amp; "*", INDEX('Conf Aurora Fuel Output'!$N$22:$AV$386, FC$4, 0))</f>
        <v>0</v>
      </c>
      <c r="FD8" s="165">
        <f>SUMIF('Conf Aurora Fuel Output'!$N$20:$AV$20, $B8 &amp; "*", INDEX('Conf Aurora Fuel Output'!$N$22:$AV$386, FD$4, 0))</f>
        <v>0</v>
      </c>
      <c r="FE8" s="165">
        <f>SUMIF('Conf Aurora Fuel Output'!$N$20:$AV$20, $B8 &amp; "*", INDEX('Conf Aurora Fuel Output'!$N$22:$AV$386, FE$4, 0))</f>
        <v>0</v>
      </c>
      <c r="FF8" s="165">
        <f>SUMIF('Conf Aurora Fuel Output'!$N$20:$AV$20, $B8 &amp; "*", INDEX('Conf Aurora Fuel Output'!$N$22:$AV$386, FF$4, 0))</f>
        <v>0</v>
      </c>
      <c r="FG8" s="165">
        <f>SUMIF('Conf Aurora Fuel Output'!$N$20:$AV$20, $B8 &amp; "*", INDEX('Conf Aurora Fuel Output'!$N$22:$AV$386, FG$4, 0))</f>
        <v>0</v>
      </c>
      <c r="FH8" s="165">
        <f>SUMIF('Conf Aurora Fuel Output'!$N$20:$AV$20, $B8 &amp; "*", INDEX('Conf Aurora Fuel Output'!$N$22:$AV$386, FH$4, 0))</f>
        <v>1067.6805000000002</v>
      </c>
      <c r="FI8" s="165">
        <f>SUMIF('Conf Aurora Fuel Output'!$N$20:$AV$20, $B8 &amp; "*", INDEX('Conf Aurora Fuel Output'!$N$22:$AV$386, FI$4, 0))</f>
        <v>0</v>
      </c>
      <c r="FJ8" s="165">
        <f>SUMIF('Conf Aurora Fuel Output'!$N$20:$AV$20, $B8 &amp; "*", INDEX('Conf Aurora Fuel Output'!$N$22:$AV$386, FJ$4, 0))</f>
        <v>827.76799999999992</v>
      </c>
      <c r="FK8" s="165">
        <f>SUMIF('Conf Aurora Fuel Output'!$N$20:$AV$20, $B8 &amp; "*", INDEX('Conf Aurora Fuel Output'!$N$22:$AV$386, FK$4, 0))</f>
        <v>0</v>
      </c>
      <c r="FL8" s="165">
        <f>SUMIF('Conf Aurora Fuel Output'!$N$20:$AV$20, $B8 &amp; "*", INDEX('Conf Aurora Fuel Output'!$N$22:$AV$386, FL$4, 0))</f>
        <v>1241.6517999999999</v>
      </c>
      <c r="FM8" s="165">
        <f>SUMIF('Conf Aurora Fuel Output'!$N$20:$AV$20, $B8 &amp; "*", INDEX('Conf Aurora Fuel Output'!$N$22:$AV$386, FM$4, 0))</f>
        <v>4378.7525999999998</v>
      </c>
      <c r="FN8" s="165">
        <f>SUMIF('Conf Aurora Fuel Output'!$N$20:$AV$20, $B8 &amp; "*", INDEX('Conf Aurora Fuel Output'!$N$22:$AV$386, FN$4, 0))</f>
        <v>2206.6507999999999</v>
      </c>
      <c r="FO8" s="165">
        <f>SUMIF('Conf Aurora Fuel Output'!$N$20:$AV$20, $B8 &amp; "*", INDEX('Conf Aurora Fuel Output'!$N$22:$AV$386, FO$4, 0))</f>
        <v>1514.5361000000003</v>
      </c>
      <c r="FP8" s="165">
        <f>SUMIF('Conf Aurora Fuel Output'!$N$20:$AV$20, $B8 &amp; "*", INDEX('Conf Aurora Fuel Output'!$N$22:$AV$386, FP$4, 0))</f>
        <v>3724.9593000000004</v>
      </c>
      <c r="FQ8" s="165">
        <f>SUMIF('Conf Aurora Fuel Output'!$N$20:$AV$20, $B8 &amp; "*", INDEX('Conf Aurora Fuel Output'!$N$22:$AV$386, FQ$4, 0))</f>
        <v>2930.1601000000001</v>
      </c>
      <c r="FR8" s="165">
        <f>SUMIF('Conf Aurora Fuel Output'!$N$20:$AV$20, $B8 &amp; "*", INDEX('Conf Aurora Fuel Output'!$N$22:$AV$386, FR$4, 0))</f>
        <v>0</v>
      </c>
      <c r="FS8" s="165">
        <f>SUMIF('Conf Aurora Fuel Output'!$N$20:$AV$20, $B8 &amp; "*", INDEX('Conf Aurora Fuel Output'!$N$22:$AV$386, FS$4, 0))</f>
        <v>1688.5077999999999</v>
      </c>
      <c r="FT8" s="165">
        <f>SUMIF('Conf Aurora Fuel Output'!$N$20:$AV$20, $B8 &amp; "*", INDEX('Conf Aurora Fuel Output'!$N$22:$AV$386, FT$4, 0))</f>
        <v>2897.1901000000003</v>
      </c>
      <c r="FU8" s="165">
        <f>SUMIF('Conf Aurora Fuel Output'!$N$20:$AV$20, $B8 &amp; "*", INDEX('Conf Aurora Fuel Output'!$N$22:$AV$386, FU$4, 0))</f>
        <v>1516.1113</v>
      </c>
      <c r="FV8" s="165">
        <f>SUMIF('Conf Aurora Fuel Output'!$N$20:$AV$20, $B8 &amp; "*", INDEX('Conf Aurora Fuel Output'!$N$22:$AV$386, FV$4, 0))</f>
        <v>0</v>
      </c>
      <c r="FW8" s="165">
        <f>SUMIF('Conf Aurora Fuel Output'!$N$20:$AV$20, $B8 &amp; "*", INDEX('Conf Aurora Fuel Output'!$N$22:$AV$386, FW$4, 0))</f>
        <v>1241.6523999999999</v>
      </c>
      <c r="FX8" s="165">
        <f>SUMIF('Conf Aurora Fuel Output'!$N$20:$AV$20, $B8 &amp; "*", INDEX('Conf Aurora Fuel Output'!$N$22:$AV$386, FX$4, 0))</f>
        <v>827.76859999999999</v>
      </c>
      <c r="FY8" s="165">
        <f>SUMIF('Conf Aurora Fuel Output'!$N$20:$AV$20, $B8 &amp; "*", INDEX('Conf Aurora Fuel Output'!$N$22:$AV$386, FY$4, 0))</f>
        <v>98.911779999999993</v>
      </c>
      <c r="FZ8" s="165">
        <f>SUMIF('Conf Aurora Fuel Output'!$N$20:$AV$20, $B8 &amp; "*", INDEX('Conf Aurora Fuel Output'!$N$22:$AV$386, FZ$4, 0))</f>
        <v>1613.4472000000003</v>
      </c>
      <c r="GA8" s="165">
        <f>SUMIF('Conf Aurora Fuel Output'!$N$20:$AV$20, $B8 &amp; "*", INDEX('Conf Aurora Fuel Output'!$N$22:$AV$386, GA$4, 0))</f>
        <v>2897.1895</v>
      </c>
      <c r="GB8" s="165">
        <f>SUMIF('Conf Aurora Fuel Output'!$N$20:$AV$20, $B8 &amp; "*", INDEX('Conf Aurora Fuel Output'!$N$22:$AV$386, GB$4, 0))</f>
        <v>1067.6816000000001</v>
      </c>
      <c r="GC8" s="165">
        <f>SUMIF('Conf Aurora Fuel Output'!$N$20:$AV$20, $B8 &amp; "*", INDEX('Conf Aurora Fuel Output'!$N$22:$AV$386, GC$4, 0))</f>
        <v>0</v>
      </c>
      <c r="GD8" s="165">
        <f>SUMIF('Conf Aurora Fuel Output'!$N$20:$AV$20, $B8 &amp; "*", INDEX('Conf Aurora Fuel Output'!$N$22:$AV$386, GD$4, 0))</f>
        <v>0</v>
      </c>
      <c r="GE8" s="165">
        <f>SUMIF('Conf Aurora Fuel Output'!$N$20:$AV$20, $B8 &amp; "*", INDEX('Conf Aurora Fuel Output'!$N$22:$AV$386, GE$4, 0))</f>
        <v>0</v>
      </c>
      <c r="GF8" s="165">
        <f>SUMIF('Conf Aurora Fuel Output'!$N$20:$AV$20, $B8 &amp; "*", INDEX('Conf Aurora Fuel Output'!$N$22:$AV$386, GF$4, 0))</f>
        <v>2185.5385999999999</v>
      </c>
      <c r="GG8" s="165">
        <f>SUMIF('Conf Aurora Fuel Output'!$N$20:$AV$20, $B8 &amp; "*", INDEX('Conf Aurora Fuel Output'!$N$22:$AV$386, GG$4, 0))</f>
        <v>1117.8183999999999</v>
      </c>
      <c r="GH8" s="165">
        <f>SUMIF('Conf Aurora Fuel Output'!$N$20:$AV$20, $B8 &amp; "*", INDEX('Conf Aurora Fuel Output'!$N$22:$AV$386, GH$4, 0))</f>
        <v>2122.4277000000002</v>
      </c>
      <c r="GI8" s="165">
        <f>SUMIF('Conf Aurora Fuel Output'!$N$20:$AV$20, $B8 &amp; "*", INDEX('Conf Aurora Fuel Output'!$N$22:$AV$386, GI$4, 0))</f>
        <v>3229.4272000000001</v>
      </c>
      <c r="GJ8" s="165">
        <f>SUMIF('Conf Aurora Fuel Output'!$N$20:$AV$20, $B8 &amp; "*", INDEX('Conf Aurora Fuel Output'!$N$22:$AV$386, GJ$4, 0))</f>
        <v>2842.1415000000002</v>
      </c>
      <c r="GK8" s="165">
        <f>SUMIF('Conf Aurora Fuel Output'!$N$20:$AV$20, $B8 &amp; "*", INDEX('Conf Aurora Fuel Output'!$N$22:$AV$386, GK$4, 0))</f>
        <v>3066.1251999999995</v>
      </c>
      <c r="GL8" s="165">
        <f>SUMIF('Conf Aurora Fuel Output'!$N$20:$AV$20, $B8 &amp; "*", INDEX('Conf Aurora Fuel Output'!$N$22:$AV$386, GL$4, 0))</f>
        <v>3345.7289000000001</v>
      </c>
      <c r="GM8" s="165">
        <f>SUMIF('Conf Aurora Fuel Output'!$N$20:$AV$20, $B8 &amp; "*", INDEX('Conf Aurora Fuel Output'!$N$22:$AV$386, GM$4, 0))</f>
        <v>3800.2500000000005</v>
      </c>
      <c r="GN8" s="165">
        <f>SUMIF('Conf Aurora Fuel Output'!$N$20:$AV$20, $B8 &amp; "*", INDEX('Conf Aurora Fuel Output'!$N$22:$AV$386, GN$4, 0))</f>
        <v>530.3809</v>
      </c>
      <c r="GO8" s="165">
        <f>SUMIF('Conf Aurora Fuel Output'!$N$20:$AV$20, $B8 &amp; "*", INDEX('Conf Aurora Fuel Output'!$N$22:$AV$386, GO$4, 0))</f>
        <v>2228.8089</v>
      </c>
      <c r="GP8" s="165">
        <f>SUMIF('Conf Aurora Fuel Output'!$N$20:$AV$20, $B8 &amp; "*", INDEX('Conf Aurora Fuel Output'!$N$22:$AV$386, GP$4, 0))</f>
        <v>2187.6021000000001</v>
      </c>
      <c r="GQ8" s="165">
        <f>SUMIF('Conf Aurora Fuel Output'!$N$20:$AV$20, $B8 &amp; "*", INDEX('Conf Aurora Fuel Output'!$N$22:$AV$386, GQ$4, 0))</f>
        <v>3009.5706</v>
      </c>
      <c r="GR8" s="165">
        <f>SUMIF('Conf Aurora Fuel Output'!$N$20:$AV$20, $B8 &amp; "*", INDEX('Conf Aurora Fuel Output'!$N$22:$AV$386, GR$4, 0))</f>
        <v>2967.7740999999996</v>
      </c>
      <c r="GS8" s="165">
        <f>SUMIF('Conf Aurora Fuel Output'!$N$20:$AV$20, $B8 &amp; "*", INDEX('Conf Aurora Fuel Output'!$N$22:$AV$386, GS$4, 0))</f>
        <v>2840.0767999999998</v>
      </c>
      <c r="GT8" s="165">
        <f>SUMIF('Conf Aurora Fuel Output'!$N$20:$AV$20, $B8 &amp; "*", INDEX('Conf Aurora Fuel Output'!$N$22:$AV$386, GT$4, 0))</f>
        <v>2301.8402999999998</v>
      </c>
      <c r="GU8" s="165">
        <f>SUMIF('Conf Aurora Fuel Output'!$N$20:$AV$20, $B8 &amp; "*", INDEX('Conf Aurora Fuel Output'!$N$22:$AV$386, GU$4, 0))</f>
        <v>2660.6653999999999</v>
      </c>
      <c r="GV8" s="165">
        <f>SUMIF('Conf Aurora Fuel Output'!$N$20:$AV$20, $B8 &amp; "*", INDEX('Conf Aurora Fuel Output'!$N$22:$AV$386, GV$4, 0))</f>
        <v>4095.9665000000005</v>
      </c>
      <c r="GW8" s="165">
        <f>SUMIF('Conf Aurora Fuel Output'!$N$20:$AV$20, $B8 &amp; "*", INDEX('Conf Aurora Fuel Output'!$N$22:$AV$386, GW$4, 0))</f>
        <v>2744.3798999999999</v>
      </c>
      <c r="GX8" s="165">
        <f>SUMIF('Conf Aurora Fuel Output'!$N$20:$AV$20, $B8 &amp; "*", INDEX('Conf Aurora Fuel Output'!$N$22:$AV$386, GX$4, 0))</f>
        <v>2567.0306999999998</v>
      </c>
      <c r="GY8" s="165">
        <f>SUMIF('Conf Aurora Fuel Output'!$N$20:$AV$20, $B8 &amp; "*", INDEX('Conf Aurora Fuel Output'!$N$22:$AV$386, GY$4, 0))</f>
        <v>3198.9034000000001</v>
      </c>
      <c r="GZ8" s="165">
        <f>SUMIF('Conf Aurora Fuel Output'!$N$20:$AV$20, $B8 &amp; "*", INDEX('Conf Aurora Fuel Output'!$N$22:$AV$386, GZ$4, 0))</f>
        <v>3927.2368999999999</v>
      </c>
      <c r="HA8" s="165">
        <f>SUMIF('Conf Aurora Fuel Output'!$N$20:$AV$20, $B8 &amp; "*", INDEX('Conf Aurora Fuel Output'!$N$22:$AV$386, HA$4, 0))</f>
        <v>4305.9029</v>
      </c>
      <c r="HB8" s="165">
        <f>SUMIF('Conf Aurora Fuel Output'!$N$20:$AV$20, $B8 &amp; "*", INDEX('Conf Aurora Fuel Output'!$N$22:$AV$386, HB$4, 0))</f>
        <v>4305.9029</v>
      </c>
      <c r="HC8" s="165">
        <f>SUMIF('Conf Aurora Fuel Output'!$N$20:$AV$20, $B8 &amp; "*", INDEX('Conf Aurora Fuel Output'!$N$22:$AV$386, HC$4, 0))</f>
        <v>4305.9029</v>
      </c>
      <c r="HD8" s="165">
        <f>SUMIF('Conf Aurora Fuel Output'!$N$20:$AV$20, $B8 &amp; "*", INDEX('Conf Aurora Fuel Output'!$N$22:$AV$386, HD$4, 0))</f>
        <v>4053.4593</v>
      </c>
      <c r="HE8" s="165">
        <f>SUMIF('Conf Aurora Fuel Output'!$N$20:$AV$20, $B8 &amp; "*", INDEX('Conf Aurora Fuel Output'!$N$22:$AV$386, HE$4, 0))</f>
        <v>4305.9029</v>
      </c>
      <c r="HF8" s="165">
        <f>SUMIF('Conf Aurora Fuel Output'!$N$20:$AV$20, $B8 &amp; "*", INDEX('Conf Aurora Fuel Output'!$N$22:$AV$386, HF$4, 0))</f>
        <v>4305.9029</v>
      </c>
      <c r="HG8" s="165">
        <f>SUMIF('Conf Aurora Fuel Output'!$N$20:$AV$20, $B8 &amp; "*", INDEX('Conf Aurora Fuel Output'!$N$22:$AV$386, HG$4, 0))</f>
        <v>4305.9029</v>
      </c>
      <c r="HH8" s="165">
        <f>SUMIF('Conf Aurora Fuel Output'!$N$20:$AV$20, $B8 &amp; "*", INDEX('Conf Aurora Fuel Output'!$N$22:$AV$386, HH$4, 0))</f>
        <v>4305.9029</v>
      </c>
      <c r="HI8" s="165">
        <f>SUMIF('Conf Aurora Fuel Output'!$N$20:$AV$20, $B8 &amp; "*", INDEX('Conf Aurora Fuel Output'!$N$22:$AV$386, HI$4, 0))</f>
        <v>3235.6172999999999</v>
      </c>
      <c r="HJ8" s="165">
        <f>SUMIF('Conf Aurora Fuel Output'!$N$20:$AV$20, $B8 &amp; "*", INDEX('Conf Aurora Fuel Output'!$N$22:$AV$386, HJ$4, 0))</f>
        <v>4053.4593</v>
      </c>
      <c r="HK8" s="165">
        <f>SUMIF('Conf Aurora Fuel Output'!$N$20:$AV$20, $B8 &amp; "*", INDEX('Conf Aurora Fuel Output'!$N$22:$AV$386, HK$4, 0))</f>
        <v>5019.3149999999996</v>
      </c>
      <c r="HL8" s="165">
        <f>SUMIF('Conf Aurora Fuel Output'!$N$20:$AV$20, $B8 &amp; "*", INDEX('Conf Aurora Fuel Output'!$N$22:$AV$386, HL$4, 0))</f>
        <v>5019.3149999999996</v>
      </c>
      <c r="HM8" s="165">
        <f>SUMIF('Conf Aurora Fuel Output'!$N$20:$AV$20, $B8 &amp; "*", INDEX('Conf Aurora Fuel Output'!$N$22:$AV$386, HM$4, 0))</f>
        <v>5019.3149999999996</v>
      </c>
      <c r="HN8" s="165">
        <f>SUMIF('Conf Aurora Fuel Output'!$N$20:$AV$20, $B8 &amp; "*", INDEX('Conf Aurora Fuel Output'!$N$22:$AV$386, HN$4, 0))</f>
        <v>5019.3149999999996</v>
      </c>
      <c r="HO8" s="165">
        <f>SUMIF('Conf Aurora Fuel Output'!$N$20:$AV$20, $B8 &amp; "*", INDEX('Conf Aurora Fuel Output'!$N$22:$AV$386, HO$4, 0))</f>
        <v>5019.3149999999996</v>
      </c>
      <c r="HP8" s="165">
        <f>SUMIF('Conf Aurora Fuel Output'!$N$20:$AV$20, $B8 &amp; "*", INDEX('Conf Aurora Fuel Output'!$N$22:$AV$386, HP$4, 0))</f>
        <v>4182.7619999999997</v>
      </c>
      <c r="HQ8" s="165">
        <f>SUMIF('Conf Aurora Fuel Output'!$N$20:$AV$20, $B8 &amp; "*", INDEX('Conf Aurora Fuel Output'!$N$22:$AV$386, HQ$4, 0))</f>
        <v>5019.3149999999996</v>
      </c>
      <c r="HR8" s="165">
        <f>SUMIF('Conf Aurora Fuel Output'!$N$20:$AV$20, $B8 &amp; "*", INDEX('Conf Aurora Fuel Output'!$N$22:$AV$386, HR$4, 0))</f>
        <v>5019.3149999999996</v>
      </c>
      <c r="HS8" s="165">
        <f>SUMIF('Conf Aurora Fuel Output'!$N$20:$AV$20, $B8 &amp; "*", INDEX('Conf Aurora Fuel Output'!$N$22:$AV$386, HS$4, 0))</f>
        <v>5019.3149999999996</v>
      </c>
      <c r="HT8" s="165">
        <f>SUMIF('Conf Aurora Fuel Output'!$N$20:$AV$20, $B8 &amp; "*", INDEX('Conf Aurora Fuel Output'!$N$22:$AV$386, HT$4, 0))</f>
        <v>5019.3149999999996</v>
      </c>
      <c r="HU8" s="165">
        <f>SUMIF('Conf Aurora Fuel Output'!$N$20:$AV$20, $B8 &amp; "*", INDEX('Conf Aurora Fuel Output'!$N$22:$AV$386, HU$4, 0))</f>
        <v>5019.3149999999996</v>
      </c>
      <c r="HV8" s="165">
        <f>SUMIF('Conf Aurora Fuel Output'!$N$20:$AV$20, $B8 &amp; "*", INDEX('Conf Aurora Fuel Output'!$N$22:$AV$386, HV$4, 0))</f>
        <v>5019.3149999999996</v>
      </c>
      <c r="HW8" s="165">
        <f>SUMIF('Conf Aurora Fuel Output'!$N$20:$AV$20, $B8 &amp; "*", INDEX('Conf Aurora Fuel Output'!$N$22:$AV$386, HW$4, 0))</f>
        <v>5019.3149999999996</v>
      </c>
      <c r="HX8" s="165">
        <f>SUMIF('Conf Aurora Fuel Output'!$N$20:$AV$20, $B8 &amp; "*", INDEX('Conf Aurora Fuel Output'!$N$22:$AV$386, HX$4, 0))</f>
        <v>5019.3149999999996</v>
      </c>
      <c r="HY8" s="165">
        <f>SUMIF('Conf Aurora Fuel Output'!$N$20:$AV$20, $B8 &amp; "*", INDEX('Conf Aurora Fuel Output'!$N$22:$AV$386, HY$4, 0))</f>
        <v>4810.1772000000001</v>
      </c>
      <c r="HZ8" s="165">
        <f>SUMIF('Conf Aurora Fuel Output'!$N$20:$AV$20, $B8 &amp; "*", INDEX('Conf Aurora Fuel Output'!$N$22:$AV$386, HZ$4, 0))</f>
        <v>4391.9010000000007</v>
      </c>
      <c r="IA8" s="165">
        <f>SUMIF('Conf Aurora Fuel Output'!$N$20:$AV$20, $B8 &amp; "*", INDEX('Conf Aurora Fuel Output'!$N$22:$AV$386, IA$4, 0))</f>
        <v>3973.6248000000005</v>
      </c>
      <c r="IB8" s="165">
        <f>SUMIF('Conf Aurora Fuel Output'!$N$20:$AV$20, $B8 &amp; "*", INDEX('Conf Aurora Fuel Output'!$N$22:$AV$386, IB$4, 0))</f>
        <v>4182.7626</v>
      </c>
      <c r="IC8" s="165">
        <f>SUMIF('Conf Aurora Fuel Output'!$N$20:$AV$20, $B8 &amp; "*", INDEX('Conf Aurora Fuel Output'!$N$22:$AV$386, IC$4, 0))</f>
        <v>5019.3149999999996</v>
      </c>
      <c r="ID8" s="165">
        <f>SUMIF('Conf Aurora Fuel Output'!$N$20:$AV$20, $B8 &amp; "*", INDEX('Conf Aurora Fuel Output'!$N$22:$AV$386, ID$4, 0))</f>
        <v>3067.3576000000003</v>
      </c>
      <c r="IE8" s="165">
        <f>SUMIF('Conf Aurora Fuel Output'!$N$20:$AV$20, $B8 &amp; "*", INDEX('Conf Aurora Fuel Output'!$N$22:$AV$386, IE$4, 0))</f>
        <v>4182.7626</v>
      </c>
      <c r="IF8" s="165">
        <f>SUMIF('Conf Aurora Fuel Output'!$N$20:$AV$20, $B8 &amp; "*", INDEX('Conf Aurora Fuel Output'!$N$22:$AV$386, IF$4, 0))</f>
        <v>5019.3149999999996</v>
      </c>
      <c r="IG8" s="165">
        <f>SUMIF('Conf Aurora Fuel Output'!$N$20:$AV$20, $B8 &amp; "*", INDEX('Conf Aurora Fuel Output'!$N$22:$AV$386, IG$4, 0))</f>
        <v>5019.3149999999996</v>
      </c>
      <c r="IH8" s="165">
        <f>SUMIF('Conf Aurora Fuel Output'!$N$20:$AV$20, $B8 &amp; "*", INDEX('Conf Aurora Fuel Output'!$N$22:$AV$386, IH$4, 0))</f>
        <v>5019.3144000000011</v>
      </c>
      <c r="II8" s="165">
        <f>SUMIF('Conf Aurora Fuel Output'!$N$20:$AV$20, $B8 &amp; "*", INDEX('Conf Aurora Fuel Output'!$N$22:$AV$386, II$4, 0))</f>
        <v>5019.3144000000011</v>
      </c>
      <c r="IJ8" s="165">
        <f>SUMIF('Conf Aurora Fuel Output'!$N$20:$AV$20, $B8 &amp; "*", INDEX('Conf Aurora Fuel Output'!$N$22:$AV$386, IJ$4, 0))</f>
        <v>5019.3149999999996</v>
      </c>
      <c r="IK8" s="165">
        <f>SUMIF('Conf Aurora Fuel Output'!$N$20:$AV$20, $B8 &amp; "*", INDEX('Conf Aurora Fuel Output'!$N$22:$AV$386, IK$4, 0))</f>
        <v>5019.3149999999996</v>
      </c>
      <c r="IL8" s="165">
        <f>SUMIF('Conf Aurora Fuel Output'!$N$20:$AV$20, $B8 &amp; "*", INDEX('Conf Aurora Fuel Output'!$N$22:$AV$386, IL$4, 0))</f>
        <v>5019.3144000000011</v>
      </c>
      <c r="IM8" s="165">
        <f>SUMIF('Conf Aurora Fuel Output'!$N$20:$AV$20, $B8 &amp; "*", INDEX('Conf Aurora Fuel Output'!$N$22:$AV$386, IM$4, 0))</f>
        <v>3764.4864000000002</v>
      </c>
      <c r="IN8" s="165">
        <f>SUMIF('Conf Aurora Fuel Output'!$N$20:$AV$20, $B8 &amp; "*", INDEX('Conf Aurora Fuel Output'!$N$22:$AV$386, IN$4, 0))</f>
        <v>4810.1765999999998</v>
      </c>
      <c r="IO8" s="165">
        <f>SUMIF('Conf Aurora Fuel Output'!$N$20:$AV$20, $B8 &amp; "*", INDEX('Conf Aurora Fuel Output'!$N$22:$AV$386, IO$4, 0))</f>
        <v>4391.9010000000007</v>
      </c>
      <c r="IP8" s="165">
        <f>SUMIF('Conf Aurora Fuel Output'!$N$20:$AV$20, $B8 &amp; "*", INDEX('Conf Aurora Fuel Output'!$N$22:$AV$386, IP$4, 0))</f>
        <v>5019.3149999999996</v>
      </c>
      <c r="IQ8" s="165">
        <f>SUMIF('Conf Aurora Fuel Output'!$N$20:$AV$20, $B8 &amp; "*", INDEX('Conf Aurora Fuel Output'!$N$22:$AV$386, IQ$4, 0))</f>
        <v>5019.3149999999996</v>
      </c>
      <c r="IR8" s="165">
        <f>SUMIF('Conf Aurora Fuel Output'!$N$20:$AV$20, $B8 &amp; "*", INDEX('Conf Aurora Fuel Output'!$N$22:$AV$386, IR$4, 0))</f>
        <v>5019.3149999999996</v>
      </c>
      <c r="IS8" s="165">
        <f>SUMIF('Conf Aurora Fuel Output'!$N$20:$AV$20, $B8 &amp; "*", INDEX('Conf Aurora Fuel Output'!$N$22:$AV$386, IS$4, 0))</f>
        <v>5019.3137999999999</v>
      </c>
      <c r="IT8" s="165">
        <f>SUMIF('Conf Aurora Fuel Output'!$N$20:$AV$20, $B8 &amp; "*", INDEX('Conf Aurora Fuel Output'!$N$22:$AV$386, IT$4, 0))</f>
        <v>5019.3149999999996</v>
      </c>
      <c r="IU8" s="165">
        <f>SUMIF('Conf Aurora Fuel Output'!$N$20:$AV$20, $B8 &amp; "*", INDEX('Conf Aurora Fuel Output'!$N$22:$AV$386, IU$4, 0))</f>
        <v>5019.3149999999996</v>
      </c>
      <c r="IV8" s="165">
        <f>SUMIF('Conf Aurora Fuel Output'!$N$20:$AV$20, $B8 &amp; "*", INDEX('Conf Aurora Fuel Output'!$N$22:$AV$386, IV$4, 0))</f>
        <v>5019.3149999999996</v>
      </c>
      <c r="IW8" s="165">
        <f>SUMIF('Conf Aurora Fuel Output'!$N$20:$AV$20, $B8 &amp; "*", INDEX('Conf Aurora Fuel Output'!$N$22:$AV$386, IW$4, 0))</f>
        <v>5019.3149999999996</v>
      </c>
      <c r="IX8" s="165">
        <f>SUMIF('Conf Aurora Fuel Output'!$N$20:$AV$20, $B8 &amp; "*", INDEX('Conf Aurora Fuel Output'!$N$22:$AV$386, IX$4, 0))</f>
        <v>5019.3137999999999</v>
      </c>
      <c r="IY8" s="165">
        <f>SUMIF('Conf Aurora Fuel Output'!$N$20:$AV$20, $B8 &amp; "*", INDEX('Conf Aurora Fuel Output'!$N$22:$AV$386, IY$4, 0))</f>
        <v>5019.3149999999996</v>
      </c>
      <c r="IZ8" s="165">
        <f>SUMIF('Conf Aurora Fuel Output'!$N$20:$AV$20, $B8 &amp; "*", INDEX('Conf Aurora Fuel Output'!$N$22:$AV$386, IZ$4, 0))</f>
        <v>3973.6242000000002</v>
      </c>
      <c r="JA8" s="165">
        <f>SUMIF('Conf Aurora Fuel Output'!$N$20:$AV$20, $B8 &amp; "*", INDEX('Conf Aurora Fuel Output'!$N$22:$AV$386, JA$4, 0))</f>
        <v>5019.3149999999996</v>
      </c>
      <c r="JB8" s="165">
        <f>SUMIF('Conf Aurora Fuel Output'!$N$20:$AV$20, $B8 &amp; "*", INDEX('Conf Aurora Fuel Output'!$N$22:$AV$386, JB$4, 0))</f>
        <v>5019.3144000000011</v>
      </c>
      <c r="JC8" s="165">
        <f>SUMIF('Conf Aurora Fuel Output'!$N$20:$AV$20, $B8 &amp; "*", INDEX('Conf Aurora Fuel Output'!$N$22:$AV$386, JC$4, 0))</f>
        <v>5019.3149999999996</v>
      </c>
      <c r="JD8" s="165">
        <f>SUMIF('Conf Aurora Fuel Output'!$N$20:$AV$20, $B8 &amp; "*", INDEX('Conf Aurora Fuel Output'!$N$22:$AV$386, JD$4, 0))</f>
        <v>5019.3149999999996</v>
      </c>
      <c r="JE8" s="165">
        <f>SUMIF('Conf Aurora Fuel Output'!$N$20:$AV$20, $B8 &amp; "*", INDEX('Conf Aurora Fuel Output'!$N$22:$AV$386, JE$4, 0))</f>
        <v>3555.348</v>
      </c>
      <c r="JF8" s="165">
        <f>SUMIF('Conf Aurora Fuel Output'!$N$20:$AV$20, $B8 &amp; "*", INDEX('Conf Aurora Fuel Output'!$N$22:$AV$386, JF$4, 0))</f>
        <v>2927.9316000000003</v>
      </c>
      <c r="JG8" s="165">
        <f>SUMIF('Conf Aurora Fuel Output'!$N$20:$AV$20, $B8 &amp; "*", INDEX('Conf Aurora Fuel Output'!$N$22:$AV$386, JG$4, 0))</f>
        <v>3764.4864000000002</v>
      </c>
      <c r="JH8" s="165">
        <f>SUMIF('Conf Aurora Fuel Output'!$N$20:$AV$20, $B8 &amp; "*", INDEX('Conf Aurora Fuel Output'!$N$22:$AV$386, JH$4, 0))</f>
        <v>5019.3149999999996</v>
      </c>
      <c r="JI8" s="165">
        <f>SUMIF('Conf Aurora Fuel Output'!$N$20:$AV$20, $B8 &amp; "*", INDEX('Conf Aurora Fuel Output'!$N$22:$AV$386, JI$4, 0))</f>
        <v>4601.0387999999994</v>
      </c>
      <c r="JJ8" s="165">
        <f>SUMIF('Conf Aurora Fuel Output'!$N$20:$AV$20, $B8 &amp; "*", INDEX('Conf Aurora Fuel Output'!$N$22:$AV$386, JJ$4, 0))</f>
        <v>4391.9003999999995</v>
      </c>
      <c r="JK8" s="165">
        <f>SUMIF('Conf Aurora Fuel Output'!$N$20:$AV$20, $B8 &amp; "*", INDEX('Conf Aurora Fuel Output'!$N$22:$AV$386, JK$4, 0))</f>
        <v>5019.3149999999996</v>
      </c>
      <c r="JL8" s="165">
        <f>SUMIF('Conf Aurora Fuel Output'!$N$20:$AV$20, $B8 &amp; "*", INDEX('Conf Aurora Fuel Output'!$N$22:$AV$386, JL$4, 0))</f>
        <v>4182.7626</v>
      </c>
      <c r="JM8" s="165">
        <f>SUMIF('Conf Aurora Fuel Output'!$N$20:$AV$20, $B8 &amp; "*", INDEX('Conf Aurora Fuel Output'!$N$22:$AV$386, JM$4, 0))</f>
        <v>4461.6127999999999</v>
      </c>
      <c r="JN8" s="165">
        <f>SUMIF('Conf Aurora Fuel Output'!$N$20:$AV$20, $B8 &amp; "*", INDEX('Conf Aurora Fuel Output'!$N$22:$AV$386, JN$4, 0))</f>
        <v>5019.3149999999996</v>
      </c>
      <c r="JO8" s="165">
        <f>SUMIF('Conf Aurora Fuel Output'!$N$20:$AV$20, $B8 &amp; "*", INDEX('Conf Aurora Fuel Output'!$N$22:$AV$386, JO$4, 0))</f>
        <v>5019.3149999999996</v>
      </c>
      <c r="JP8" s="165">
        <f>SUMIF('Conf Aurora Fuel Output'!$N$20:$AV$20, $B8 &amp; "*", INDEX('Conf Aurora Fuel Output'!$N$22:$AV$386, JP$4, 0))</f>
        <v>4182.7626</v>
      </c>
      <c r="JQ8" s="165">
        <f>SUMIF('Conf Aurora Fuel Output'!$N$20:$AV$20, $B8 &amp; "*", INDEX('Conf Aurora Fuel Output'!$N$22:$AV$386, JQ$4, 0))</f>
        <v>5019.3149999999996</v>
      </c>
      <c r="JR8" s="165">
        <f>SUMIF('Conf Aurora Fuel Output'!$N$20:$AV$20, $B8 &amp; "*", INDEX('Conf Aurora Fuel Output'!$N$22:$AV$386, JR$4, 0))</f>
        <v>2927.9316000000003</v>
      </c>
      <c r="JS8" s="165">
        <f>SUMIF('Conf Aurora Fuel Output'!$N$20:$AV$20, $B8 &amp; "*", INDEX('Conf Aurora Fuel Output'!$N$22:$AV$386, JS$4, 0))</f>
        <v>836.55179999999996</v>
      </c>
      <c r="JT8" s="165">
        <f>SUMIF('Conf Aurora Fuel Output'!$N$20:$AV$20, $B8 &amp; "*", INDEX('Conf Aurora Fuel Output'!$N$22:$AV$386, JT$4, 0))</f>
        <v>0</v>
      </c>
      <c r="JU8" s="165">
        <f>SUMIF('Conf Aurora Fuel Output'!$N$20:$AV$20, $B8 &amp; "*", INDEX('Conf Aurora Fuel Output'!$N$22:$AV$386, JU$4, 0))</f>
        <v>669.47849999999994</v>
      </c>
      <c r="JV8" s="165">
        <f>SUMIF('Conf Aurora Fuel Output'!$N$20:$AV$20, $B8 &amp; "*", INDEX('Conf Aurora Fuel Output'!$N$22:$AV$386, JV$4, 0))</f>
        <v>0</v>
      </c>
      <c r="JW8" s="165">
        <f>SUMIF('Conf Aurora Fuel Output'!$N$20:$AV$20, $B8 &amp; "*", INDEX('Conf Aurora Fuel Output'!$N$22:$AV$386, JW$4, 0))</f>
        <v>396.59529999999995</v>
      </c>
      <c r="JX8" s="165">
        <f>SUMIF('Conf Aurora Fuel Output'!$N$20:$AV$20, $B8 &amp; "*", INDEX('Conf Aurora Fuel Output'!$N$22:$AV$386, JX$4, 0))</f>
        <v>4659.7159000000001</v>
      </c>
      <c r="JY8" s="165">
        <f>SUMIF('Conf Aurora Fuel Output'!$N$20:$AV$20, $B8 &amp; "*", INDEX('Conf Aurora Fuel Output'!$N$22:$AV$386, JY$4, 0))</f>
        <v>4347.9537</v>
      </c>
      <c r="JZ8" s="165">
        <f>SUMIF('Conf Aurora Fuel Output'!$N$20:$AV$20, $B8 &amp; "*", INDEX('Conf Aurora Fuel Output'!$N$22:$AV$386, JZ$4, 0))</f>
        <v>4523.2741000000005</v>
      </c>
      <c r="KA8" s="165">
        <f>SUMIF('Conf Aurora Fuel Output'!$N$20:$AV$20, $B8 &amp; "*", INDEX('Conf Aurora Fuel Output'!$N$22:$AV$386, KA$4, 0))</f>
        <v>4718.1561000000002</v>
      </c>
      <c r="KB8" s="165">
        <f>SUMIF('Conf Aurora Fuel Output'!$N$20:$AV$20, $B8 &amp; "*", INDEX('Conf Aurora Fuel Output'!$N$22:$AV$386, KB$4, 0))</f>
        <v>4718.1561000000002</v>
      </c>
      <c r="KC8" s="165">
        <f>SUMIF('Conf Aurora Fuel Output'!$N$20:$AV$20, $B8 &amp; "*", INDEX('Conf Aurora Fuel Output'!$N$22:$AV$386, KC$4, 0))</f>
        <v>4718.1561000000002</v>
      </c>
      <c r="KD8" s="165">
        <f>SUMIF('Conf Aurora Fuel Output'!$N$20:$AV$20, $B8 &amp; "*", INDEX('Conf Aurora Fuel Output'!$N$22:$AV$386, KD$4, 0))</f>
        <v>4718.1561000000002</v>
      </c>
      <c r="KE8" s="165">
        <f>SUMIF('Conf Aurora Fuel Output'!$N$20:$AV$20, $B8 &amp; "*", INDEX('Conf Aurora Fuel Output'!$N$22:$AV$386, KE$4, 0))</f>
        <v>4718.1561000000002</v>
      </c>
      <c r="KF8" s="165">
        <f>SUMIF('Conf Aurora Fuel Output'!$N$20:$AV$20, $B8 &amp; "*", INDEX('Conf Aurora Fuel Output'!$N$22:$AV$386, KF$4, 0))</f>
        <v>4718.1561000000002</v>
      </c>
      <c r="KG8" s="165">
        <f>SUMIF('Conf Aurora Fuel Output'!$N$20:$AV$20, $B8 &amp; "*", INDEX('Conf Aurora Fuel Output'!$N$22:$AV$386, KG$4, 0))</f>
        <v>4601.2758000000003</v>
      </c>
      <c r="KH8" s="165">
        <f>SUMIF('Conf Aurora Fuel Output'!$N$20:$AV$20, $B8 &amp; "*", INDEX('Conf Aurora Fuel Output'!$N$22:$AV$386, KH$4, 0))</f>
        <v>4718.1556</v>
      </c>
      <c r="KI8" s="165">
        <f>SUMIF('Conf Aurora Fuel Output'!$N$20:$AV$20, $B8 &amp; "*", INDEX('Conf Aurora Fuel Output'!$N$22:$AV$386, KI$4, 0))</f>
        <v>4718.1556</v>
      </c>
      <c r="KJ8" s="165">
        <f>SUMIF('Conf Aurora Fuel Output'!$N$20:$AV$20, $B8 &amp; "*", INDEX('Conf Aurora Fuel Output'!$N$22:$AV$386, KJ$4, 0))</f>
        <v>4390.7952999999998</v>
      </c>
      <c r="KK8" s="165">
        <f>SUMIF('Conf Aurora Fuel Output'!$N$20:$AV$20, $B8 &amp; "*", INDEX('Conf Aurora Fuel Output'!$N$22:$AV$386, KK$4, 0))</f>
        <v>2274.8334000000004</v>
      </c>
      <c r="KL8" s="165">
        <f>SUMIF('Conf Aurora Fuel Output'!$N$20:$AV$20, $B8 &amp; "*", INDEX('Conf Aurora Fuel Output'!$N$22:$AV$386, KL$4, 0))</f>
        <v>4688.9352999999992</v>
      </c>
      <c r="KM8" s="165">
        <f>SUMIF('Conf Aurora Fuel Output'!$N$20:$AV$20, $B8 &amp; "*", INDEX('Conf Aurora Fuel Output'!$N$22:$AV$386, KM$4, 0))</f>
        <v>3865.4032999999999</v>
      </c>
      <c r="KN8" s="165">
        <f>SUMIF('Conf Aurora Fuel Output'!$N$20:$AV$20, $B8 &amp; "*", INDEX('Conf Aurora Fuel Output'!$N$22:$AV$386, KN$4, 0))</f>
        <v>867.77600000000007</v>
      </c>
      <c r="KO8" s="165">
        <f>SUMIF('Conf Aurora Fuel Output'!$N$20:$AV$20, $B8 &amp; "*", INDEX('Conf Aurora Fuel Output'!$N$22:$AV$386, KO$4, 0))</f>
        <v>1914.7275000000002</v>
      </c>
      <c r="KP8" s="165">
        <f>SUMIF('Conf Aurora Fuel Output'!$N$20:$AV$20, $B8 &amp; "*", INDEX('Conf Aurora Fuel Output'!$N$22:$AV$386, KP$4, 0))</f>
        <v>1605.4752000000001</v>
      </c>
      <c r="KQ8" s="165">
        <f>SUMIF('Conf Aurora Fuel Output'!$N$20:$AV$20, $B8 &amp; "*", INDEX('Conf Aurora Fuel Output'!$N$22:$AV$386, KQ$4, 0))</f>
        <v>3342.0273999999999</v>
      </c>
      <c r="KR8" s="165">
        <f>SUMIF('Conf Aurora Fuel Output'!$N$20:$AV$20, $B8 &amp; "*", INDEX('Conf Aurora Fuel Output'!$N$22:$AV$386, KR$4, 0))</f>
        <v>4295.7563</v>
      </c>
      <c r="KS8" s="165">
        <f>SUMIF('Conf Aurora Fuel Output'!$N$20:$AV$20, $B8 &amp; "*", INDEX('Conf Aurora Fuel Output'!$N$22:$AV$386, KS$4, 0))</f>
        <v>4718.1561000000002</v>
      </c>
      <c r="KT8" s="165">
        <f>SUMIF('Conf Aurora Fuel Output'!$N$20:$AV$20, $B8 &amp; "*", INDEX('Conf Aurora Fuel Output'!$N$22:$AV$386, KT$4, 0))</f>
        <v>4601.2758000000003</v>
      </c>
      <c r="KU8" s="165">
        <f>SUMIF('Conf Aurora Fuel Output'!$N$20:$AV$20, $B8 &amp; "*", INDEX('Conf Aurora Fuel Output'!$N$22:$AV$386, KU$4, 0))</f>
        <v>3512.9340000000002</v>
      </c>
      <c r="KV8" s="165">
        <f>SUMIF('Conf Aurora Fuel Output'!$N$20:$AV$20, $B8 &amp; "*", INDEX('Conf Aurora Fuel Output'!$N$22:$AV$386, KV$4, 0))</f>
        <v>4601.2758000000003</v>
      </c>
      <c r="KW8" s="165">
        <f>SUMIF('Conf Aurora Fuel Output'!$N$20:$AV$20, $B8 &amp; "*", INDEX('Conf Aurora Fuel Output'!$N$22:$AV$386, KW$4, 0))</f>
        <v>4718.1561000000002</v>
      </c>
      <c r="KX8" s="165">
        <f>SUMIF('Conf Aurora Fuel Output'!$N$20:$AV$20, $B8 &amp; "*", INDEX('Conf Aurora Fuel Output'!$N$22:$AV$386, KX$4, 0))</f>
        <v>4099.1664000000001</v>
      </c>
      <c r="KY8" s="165">
        <f>SUMIF('Conf Aurora Fuel Output'!$N$20:$AV$20, $B8 &amp; "*", INDEX('Conf Aurora Fuel Output'!$N$22:$AV$386, KY$4, 0))</f>
        <v>4249.7483000000002</v>
      </c>
      <c r="KZ8" s="165">
        <f>SUMIF('Conf Aurora Fuel Output'!$N$20:$AV$20, $B8 &amp; "*", INDEX('Conf Aurora Fuel Output'!$N$22:$AV$386, KZ$4, 0))</f>
        <v>2570.3544000000002</v>
      </c>
      <c r="LA8" s="165">
        <f>SUMIF('Conf Aurora Fuel Output'!$N$20:$AV$20, $B8 &amp; "*", INDEX('Conf Aurora Fuel Output'!$N$22:$AV$386, LA$4, 0))</f>
        <v>1284.1312</v>
      </c>
      <c r="LB8" s="165">
        <f>SUMIF('Conf Aurora Fuel Output'!$N$20:$AV$20, $B8 &amp; "*", INDEX('Conf Aurora Fuel Output'!$N$22:$AV$386, LB$4, 0))</f>
        <v>3132.6102000000001</v>
      </c>
      <c r="LC8" s="165">
        <f>SUMIF('Conf Aurora Fuel Output'!$N$20:$AV$20, $B8 &amp; "*", INDEX('Conf Aurora Fuel Output'!$N$22:$AV$386, LC$4, 0))</f>
        <v>4497.3510999999999</v>
      </c>
      <c r="LD8" s="165">
        <f>SUMIF('Conf Aurora Fuel Output'!$N$20:$AV$20, $B8 &amp; "*", INDEX('Conf Aurora Fuel Output'!$N$22:$AV$386, LD$4, 0))</f>
        <v>4698.9153999999999</v>
      </c>
      <c r="LE8" s="165">
        <f>SUMIF('Conf Aurora Fuel Output'!$N$20:$AV$20, $B8 &amp; "*", INDEX('Conf Aurora Fuel Output'!$N$22:$AV$386, LE$4, 0))</f>
        <v>3602.6995000000002</v>
      </c>
      <c r="LF8" s="165">
        <f>SUMIF('Conf Aurora Fuel Output'!$N$20:$AV$20, $B8 &amp; "*", INDEX('Conf Aurora Fuel Output'!$N$22:$AV$386, LF$4, 0))</f>
        <v>3700.3896</v>
      </c>
      <c r="LG8" s="165">
        <f>SUMIF('Conf Aurora Fuel Output'!$N$20:$AV$20, $B8 &amp; "*", INDEX('Conf Aurora Fuel Output'!$N$22:$AV$386, LG$4, 0))</f>
        <v>1013.6048999999999</v>
      </c>
      <c r="LH8" s="165">
        <f>SUMIF('Conf Aurora Fuel Output'!$N$20:$AV$20, $B8 &amp; "*", INDEX('Conf Aurora Fuel Output'!$N$22:$AV$386, LH$4, 0))</f>
        <v>3006.9662000000003</v>
      </c>
      <c r="LI8" s="165">
        <f>SUMIF('Conf Aurora Fuel Output'!$N$20:$AV$20, $B8 &amp; "*", INDEX('Conf Aurora Fuel Output'!$N$22:$AV$386, LI$4, 0))</f>
        <v>4187.0785999999998</v>
      </c>
      <c r="LJ8" s="165">
        <f>SUMIF('Conf Aurora Fuel Output'!$N$20:$AV$20, $B8 &amp; "*", INDEX('Conf Aurora Fuel Output'!$N$22:$AV$386, LJ$4, 0))</f>
        <v>3588.75</v>
      </c>
      <c r="LK8" s="165">
        <f>SUMIF('Conf Aurora Fuel Output'!$N$20:$AV$20, $B8 &amp; "*", INDEX('Conf Aurora Fuel Output'!$N$22:$AV$386, LK$4, 0))</f>
        <v>4526.1454999999996</v>
      </c>
      <c r="LL8" s="165">
        <f>SUMIF('Conf Aurora Fuel Output'!$N$20:$AV$20, $B8 &amp; "*", INDEX('Conf Aurora Fuel Output'!$N$22:$AV$386, LL$4, 0))</f>
        <v>0</v>
      </c>
      <c r="LM8" s="165">
        <f>SUMIF('Conf Aurora Fuel Output'!$N$20:$AV$20, $B8 &amp; "*", INDEX('Conf Aurora Fuel Output'!$N$22:$AV$386, LM$4, 0))</f>
        <v>3169.7743</v>
      </c>
      <c r="LN8" s="165">
        <f>SUMIF('Conf Aurora Fuel Output'!$N$20:$AV$20, $B8 &amp; "*", INDEX('Conf Aurora Fuel Output'!$N$22:$AV$386, LN$4, 0))</f>
        <v>4698.9155000000001</v>
      </c>
      <c r="LO8" s="165">
        <f>SUMIF('Conf Aurora Fuel Output'!$N$20:$AV$20, $B8 &amp; "*", INDEX('Conf Aurora Fuel Output'!$N$22:$AV$386, LO$4, 0))</f>
        <v>4082.7541000000006</v>
      </c>
      <c r="LP8" s="165">
        <f>SUMIF('Conf Aurora Fuel Output'!$N$20:$AV$20, $B8 &amp; "*", INDEX('Conf Aurora Fuel Output'!$N$22:$AV$386, LP$4, 0))</f>
        <v>1174.7288000000001</v>
      </c>
      <c r="LQ8" s="165">
        <f>SUMIF('Conf Aurora Fuel Output'!$N$20:$AV$20, $B8 &amp; "*", INDEX('Conf Aurora Fuel Output'!$N$22:$AV$386, LQ$4, 0))</f>
        <v>2781.1315000000004</v>
      </c>
      <c r="LR8" s="165">
        <f>SUMIF('Conf Aurora Fuel Output'!$N$20:$AV$20, $B8 &amp; "*", INDEX('Conf Aurora Fuel Output'!$N$22:$AV$386, LR$4, 0))</f>
        <v>4177.9454000000005</v>
      </c>
      <c r="LS8" s="165">
        <f>SUMIF('Conf Aurora Fuel Output'!$N$20:$AV$20, $B8 &amp; "*", INDEX('Conf Aurora Fuel Output'!$N$22:$AV$386, LS$4, 0))</f>
        <v>4612.5300999999999</v>
      </c>
      <c r="LT8" s="165">
        <f>SUMIF('Conf Aurora Fuel Output'!$N$20:$AV$20, $B8 &amp; "*", INDEX('Conf Aurora Fuel Output'!$N$22:$AV$386, LT$4, 0))</f>
        <v>4554.9400999999998</v>
      </c>
      <c r="LU8" s="165">
        <f>SUMIF('Conf Aurora Fuel Output'!$N$20:$AV$20, $B8 &amp; "*", INDEX('Conf Aurora Fuel Output'!$N$22:$AV$386, LU$4, 0))</f>
        <v>3359.2835999999998</v>
      </c>
      <c r="LV8" s="165">
        <f>SUMIF('Conf Aurora Fuel Output'!$N$20:$AV$20, $B8 &amp; "*", INDEX('Conf Aurora Fuel Output'!$N$22:$AV$386, LV$4, 0))</f>
        <v>4010.5160999999998</v>
      </c>
      <c r="LW8" s="165">
        <f>SUMIF('Conf Aurora Fuel Output'!$N$20:$AV$20, $B8 &amp; "*", INDEX('Conf Aurora Fuel Output'!$N$22:$AV$386, LW$4, 0))</f>
        <v>4583.7349999999997</v>
      </c>
      <c r="LX8" s="165">
        <f>SUMIF('Conf Aurora Fuel Output'!$N$20:$AV$20, $B8 &amp; "*", INDEX('Conf Aurora Fuel Output'!$N$22:$AV$386, LX$4, 0))</f>
        <v>4583.7361999999994</v>
      </c>
      <c r="LY8" s="165">
        <f>SUMIF('Conf Aurora Fuel Output'!$N$20:$AV$20, $B8 &amp; "*", INDEX('Conf Aurora Fuel Output'!$N$22:$AV$386, LY$4, 0))</f>
        <v>4698.9155000000001</v>
      </c>
      <c r="LZ8" s="165">
        <f>SUMIF('Conf Aurora Fuel Output'!$N$20:$AV$20, $B8 &amp; "*", INDEX('Conf Aurora Fuel Output'!$N$22:$AV$386, LZ$4, 0))</f>
        <v>3450.3563999999997</v>
      </c>
      <c r="MA8" s="165">
        <f>SUMIF('Conf Aurora Fuel Output'!$N$20:$AV$20, $B8 &amp; "*", INDEX('Conf Aurora Fuel Output'!$N$22:$AV$386, MA$4, 0))</f>
        <v>606.53480000000002</v>
      </c>
      <c r="MB8" s="165">
        <f>SUMIF('Conf Aurora Fuel Output'!$N$20:$AV$20, $B8 &amp; "*", INDEX('Conf Aurora Fuel Output'!$N$22:$AV$386, MB$4, 0))</f>
        <v>1932.5214000000001</v>
      </c>
      <c r="MC8" s="165">
        <f>SUMIF('Conf Aurora Fuel Output'!$N$20:$AV$20, $B8 &amp; "*", INDEX('Conf Aurora Fuel Output'!$N$22:$AV$386, MC$4, 0))</f>
        <v>3373.3022000000001</v>
      </c>
      <c r="MD8" s="165">
        <f>SUMIF('Conf Aurora Fuel Output'!$N$20:$AV$20, $B8 &amp; "*", INDEX('Conf Aurora Fuel Output'!$N$22:$AV$386, MD$4, 0))</f>
        <v>2538.5769</v>
      </c>
      <c r="ME8" s="165">
        <f>SUMIF('Conf Aurora Fuel Output'!$N$20:$AV$20, $B8 &amp; "*", INDEX('Conf Aurora Fuel Output'!$N$22:$AV$386, ME$4, 0))</f>
        <v>4173.6302999999998</v>
      </c>
      <c r="MF8" s="165">
        <f>SUMIF('Conf Aurora Fuel Output'!$N$20:$AV$20, $B8 &amp; "*", INDEX('Conf Aurora Fuel Output'!$N$22:$AV$386, MF$4, 0))</f>
        <v>4173.6278000000002</v>
      </c>
      <c r="MG8" s="165">
        <f>SUMIF('Conf Aurora Fuel Output'!$N$20:$AV$20, $B8 &amp; "*", INDEX('Conf Aurora Fuel Output'!$N$22:$AV$386, MG$4, 0))</f>
        <v>3756.2673</v>
      </c>
      <c r="MH8" s="165">
        <f>SUMIF('Conf Aurora Fuel Output'!$N$20:$AV$20, $B8 &amp; "*", INDEX('Conf Aurora Fuel Output'!$N$22:$AV$386, MH$4, 0))</f>
        <v>5008.3562000000002</v>
      </c>
      <c r="MI8" s="165">
        <f>SUMIF('Conf Aurora Fuel Output'!$N$20:$AV$20, $B8 &amp; "*", INDEX('Conf Aurora Fuel Output'!$N$22:$AV$386, MI$4, 0))</f>
        <v>5008.3562000000002</v>
      </c>
      <c r="MJ8" s="165">
        <f>SUMIF('Conf Aurora Fuel Output'!$N$20:$AV$20, $B8 &amp; "*", INDEX('Conf Aurora Fuel Output'!$N$22:$AV$386, MJ$4, 0))</f>
        <v>5008.3562000000002</v>
      </c>
      <c r="MK8" s="165">
        <f>SUMIF('Conf Aurora Fuel Output'!$N$20:$AV$20, $B8 &amp; "*", INDEX('Conf Aurora Fuel Output'!$N$22:$AV$386, MK$4, 0))</f>
        <v>5008.3562000000002</v>
      </c>
      <c r="ML8" s="165">
        <f>SUMIF('Conf Aurora Fuel Output'!$N$20:$AV$20, $B8 &amp; "*", INDEX('Conf Aurora Fuel Output'!$N$22:$AV$386, ML$4, 0))</f>
        <v>5008.3562000000002</v>
      </c>
      <c r="MM8" s="165">
        <f>SUMIF('Conf Aurora Fuel Output'!$N$20:$AV$20, $B8 &amp; "*", INDEX('Conf Aurora Fuel Output'!$N$22:$AV$386, MM$4, 0))</f>
        <v>5008.3562000000002</v>
      </c>
      <c r="MN8" s="165">
        <f>SUMIF('Conf Aurora Fuel Output'!$N$20:$AV$20, $B8 &amp; "*", INDEX('Conf Aurora Fuel Output'!$N$22:$AV$386, MN$4, 0))</f>
        <v>5008.3562000000002</v>
      </c>
      <c r="MO8" s="165">
        <f>SUMIF('Conf Aurora Fuel Output'!$N$20:$AV$20, $B8 &amp; "*", INDEX('Conf Aurora Fuel Output'!$N$22:$AV$386, MO$4, 0))</f>
        <v>4173.6289999999999</v>
      </c>
      <c r="MP8" s="165">
        <f>SUMIF('Conf Aurora Fuel Output'!$N$20:$AV$20, $B8 &amp; "*", INDEX('Conf Aurora Fuel Output'!$N$22:$AV$386, MP$4, 0))</f>
        <v>5008.3562000000002</v>
      </c>
      <c r="MQ8" s="165">
        <f>SUMIF('Conf Aurora Fuel Output'!$N$20:$AV$20, $B8 &amp; "*", INDEX('Conf Aurora Fuel Output'!$N$22:$AV$386, MQ$4, 0))</f>
        <v>5008.3562000000002</v>
      </c>
      <c r="MR8" s="165">
        <f>SUMIF('Conf Aurora Fuel Output'!$N$20:$AV$20, $B8 &amp; "*", INDEX('Conf Aurora Fuel Output'!$N$22:$AV$386, MR$4, 0))</f>
        <v>5008.3562000000002</v>
      </c>
      <c r="MS8" s="165">
        <f>SUMIF('Conf Aurora Fuel Output'!$N$20:$AV$20, $B8 &amp; "*", INDEX('Conf Aurora Fuel Output'!$N$22:$AV$386, MS$4, 0))</f>
        <v>5008.3562000000002</v>
      </c>
      <c r="MT8" s="165">
        <f>SUMIF('Conf Aurora Fuel Output'!$N$20:$AV$20, $B8 &amp; "*", INDEX('Conf Aurora Fuel Output'!$N$22:$AV$386, MT$4, 0))</f>
        <v>5008.3562000000002</v>
      </c>
      <c r="MU8" s="165">
        <f>SUMIF('Conf Aurora Fuel Output'!$N$20:$AV$20, $B8 &amp; "*", INDEX('Conf Aurora Fuel Output'!$N$22:$AV$386, MU$4, 0))</f>
        <v>4834.0740999999998</v>
      </c>
      <c r="MV8" s="165">
        <f>SUMIF('Conf Aurora Fuel Output'!$N$20:$AV$20, $B8 &amp; "*", INDEX('Conf Aurora Fuel Output'!$N$22:$AV$386, MV$4, 0))</f>
        <v>4173.6296000000002</v>
      </c>
      <c r="MW8" s="165">
        <f>SUMIF('Conf Aurora Fuel Output'!$N$20:$AV$20, $B8 &amp; "*", INDEX('Conf Aurora Fuel Output'!$N$22:$AV$386, MW$4, 0))</f>
        <v>3685.1813000000002</v>
      </c>
      <c r="MX8" s="165">
        <f>SUMIF('Conf Aurora Fuel Output'!$N$20:$AV$20, $B8 &amp; "*", INDEX('Conf Aurora Fuel Output'!$N$22:$AV$386, MX$4, 0))</f>
        <v>3756.2667000000001</v>
      </c>
      <c r="MY8" s="165">
        <f>SUMIF('Conf Aurora Fuel Output'!$N$20:$AV$20, $B8 &amp; "*", INDEX('Conf Aurora Fuel Output'!$N$22:$AV$386, MY$4, 0))</f>
        <v>2747.2574999999997</v>
      </c>
      <c r="MZ8" s="165">
        <f>SUMIF('Conf Aurora Fuel Output'!$N$20:$AV$20, $B8 &amp; "*", INDEX('Conf Aurora Fuel Output'!$N$22:$AV$386, MZ$4, 0))</f>
        <v>1912.5321999999996</v>
      </c>
      <c r="NA8" s="165">
        <f>SUMIF('Conf Aurora Fuel Output'!$N$20:$AV$20, $B8 &amp; "*", INDEX('Conf Aurora Fuel Output'!$N$22:$AV$386, NA$4, 0))</f>
        <v>4416.7111999999997</v>
      </c>
      <c r="NB8" s="165">
        <f>SUMIF('Conf Aurora Fuel Output'!$N$20:$AV$20, $B8 &amp; "*", INDEX('Conf Aurora Fuel Output'!$N$22:$AV$386, NB$4, 0))</f>
        <v>834.72599999999989</v>
      </c>
      <c r="NC8" s="165">
        <f>SUMIF('Conf Aurora Fuel Output'!$N$20:$AV$20, $B8 &amp; "*", INDEX('Conf Aurora Fuel Output'!$N$22:$AV$386, NC$4, 0))</f>
        <v>4799.6750000000002</v>
      </c>
      <c r="ND8" s="165">
        <f>SUMIF('Conf Aurora Fuel Output'!$N$20:$AV$20, $B8 &amp; "*", INDEX('Conf Aurora Fuel Output'!$N$22:$AV$386, ND$4, 0))</f>
        <v>5008.3562000000002</v>
      </c>
      <c r="NE8" s="165">
        <f>SUMIF('Conf Aurora Fuel Output'!$N$20:$AV$20, $B8 &amp; "*", INDEX('Conf Aurora Fuel Output'!$N$22:$AV$386, NE$4, 0))</f>
        <v>5008.3562000000002</v>
      </c>
      <c r="NF8" s="165">
        <f>SUMIF('Conf Aurora Fuel Output'!$N$20:$AV$20, $B8 &amp; "*", INDEX('Conf Aurora Fuel Output'!$N$22:$AV$386, NF$4, 0))</f>
        <v>1878.1330000000003</v>
      </c>
      <c r="NG8" s="165">
        <f>SUMIF('Conf Aurora Fuel Output'!$N$20:$AV$20, $B8 &amp; "*", INDEX('Conf Aurora Fuel Output'!$N$22:$AV$386, NG$4, 0))</f>
        <v>4173.6302999999998</v>
      </c>
      <c r="NH8" s="148">
        <f t="shared" si="340"/>
        <v>1060664.5914799995</v>
      </c>
      <c r="NI8" s="60">
        <f t="shared" si="341"/>
        <v>2905.9303876164367</v>
      </c>
      <c r="NJ8" s="60">
        <f t="shared" si="342"/>
        <v>5019.3149999999996</v>
      </c>
    </row>
    <row r="9" spans="1:374">
      <c r="B9" s="175" t="s">
        <v>292</v>
      </c>
      <c r="F9" s="153" t="s">
        <v>302</v>
      </c>
      <c r="G9" s="165">
        <f>SUMIF('Conf Aurora Fuel Output'!$N$20:$AV$20, $B9 &amp; "*", INDEX('Conf Aurora Fuel Output'!$N$22:$AV$386, G$4, 0))</f>
        <v>0</v>
      </c>
      <c r="H9" s="165">
        <f>SUMIF('Conf Aurora Fuel Output'!$N$20:$AV$20, $B9 &amp; "*", INDEX('Conf Aurora Fuel Output'!$N$22:$AV$386, H$4, 0))</f>
        <v>0</v>
      </c>
      <c r="I9" s="165">
        <f>SUMIF('Conf Aurora Fuel Output'!$N$20:$AV$20, $B9 &amp; "*", INDEX('Conf Aurora Fuel Output'!$N$22:$AV$386, I$4, 0))</f>
        <v>0</v>
      </c>
      <c r="J9" s="165">
        <f>SUMIF('Conf Aurora Fuel Output'!$N$20:$AV$20, $B9 &amp; "*", INDEX('Conf Aurora Fuel Output'!$N$22:$AV$386, J$4, 0))</f>
        <v>0</v>
      </c>
      <c r="K9" s="165">
        <f>SUMIF('Conf Aurora Fuel Output'!$N$20:$AV$20, $B9 &amp; "*", INDEX('Conf Aurora Fuel Output'!$N$22:$AV$386, K$4, 0))</f>
        <v>0</v>
      </c>
      <c r="L9" s="165">
        <f>SUMIF('Conf Aurora Fuel Output'!$N$20:$AV$20, $B9 &amp; "*", INDEX('Conf Aurora Fuel Output'!$N$22:$AV$386, L$4, 0))</f>
        <v>0</v>
      </c>
      <c r="M9" s="165">
        <f>SUMIF('Conf Aurora Fuel Output'!$N$20:$AV$20, $B9 &amp; "*", INDEX('Conf Aurora Fuel Output'!$N$22:$AV$386, M$4, 0))</f>
        <v>0</v>
      </c>
      <c r="N9" s="165">
        <f>SUMIF('Conf Aurora Fuel Output'!$N$20:$AV$20, $B9 &amp; "*", INDEX('Conf Aurora Fuel Output'!$N$22:$AV$386, N$4, 0))</f>
        <v>1403.2840000000001</v>
      </c>
      <c r="O9" s="165">
        <f>SUMIF('Conf Aurora Fuel Output'!$N$20:$AV$20, $B9 &amp; "*", INDEX('Conf Aurora Fuel Output'!$N$22:$AV$386, O$4, 0))</f>
        <v>389.80119999999999</v>
      </c>
      <c r="P9" s="165">
        <f>SUMIF('Conf Aurora Fuel Output'!$N$20:$AV$20, $B9 &amp; "*", INDEX('Conf Aurora Fuel Output'!$N$22:$AV$386, P$4, 0))</f>
        <v>311.84089999999998</v>
      </c>
      <c r="Q9" s="165">
        <f>SUMIF('Conf Aurora Fuel Output'!$N$20:$AV$20, $B9 &amp; "*", INDEX('Conf Aurora Fuel Output'!$N$22:$AV$386, Q$4, 0))</f>
        <v>0</v>
      </c>
      <c r="R9" s="165">
        <f>SUMIF('Conf Aurora Fuel Output'!$N$20:$AV$20, $B9 &amp; "*", INDEX('Conf Aurora Fuel Output'!$N$22:$AV$386, R$4, 0))</f>
        <v>0</v>
      </c>
      <c r="S9" s="165">
        <f>SUMIF('Conf Aurora Fuel Output'!$N$20:$AV$20, $B9 &amp; "*", INDEX('Conf Aurora Fuel Output'!$N$22:$AV$386, S$4, 0))</f>
        <v>0</v>
      </c>
      <c r="T9" s="165">
        <f>SUMIF('Conf Aurora Fuel Output'!$N$20:$AV$20, $B9 &amp; "*", INDEX('Conf Aurora Fuel Output'!$N$22:$AV$386, T$4, 0))</f>
        <v>0</v>
      </c>
      <c r="U9" s="165">
        <f>SUMIF('Conf Aurora Fuel Output'!$N$20:$AV$20, $B9 &amp; "*", INDEX('Conf Aurora Fuel Output'!$N$22:$AV$386, U$4, 0))</f>
        <v>0</v>
      </c>
      <c r="V9" s="165">
        <f>SUMIF('Conf Aurora Fuel Output'!$N$20:$AV$20, $B9 &amp; "*", INDEX('Conf Aurora Fuel Output'!$N$22:$AV$386, V$4, 0))</f>
        <v>0</v>
      </c>
      <c r="W9" s="165">
        <f>SUMIF('Conf Aurora Fuel Output'!$N$20:$AV$20, $B9 &amp; "*", INDEX('Conf Aurora Fuel Output'!$N$22:$AV$386, W$4, 0))</f>
        <v>311.84100000000001</v>
      </c>
      <c r="X9" s="165">
        <f>SUMIF('Conf Aurora Fuel Output'!$N$20:$AV$20, $B9 &amp; "*", INDEX('Conf Aurora Fuel Output'!$N$22:$AV$386, X$4, 0))</f>
        <v>857.56269999999995</v>
      </c>
      <c r="Y9" s="165">
        <f>SUMIF('Conf Aurora Fuel Output'!$N$20:$AV$20, $B9 &amp; "*", INDEX('Conf Aurora Fuel Output'!$N$22:$AV$386, Y$4, 0))</f>
        <v>1091.443</v>
      </c>
      <c r="Z9" s="165">
        <f>SUMIF('Conf Aurora Fuel Output'!$N$20:$AV$20, $B9 &amp; "*", INDEX('Conf Aurora Fuel Output'!$N$22:$AV$386, Z$4, 0))</f>
        <v>311.84100000000001</v>
      </c>
      <c r="AA9" s="165">
        <f>SUMIF('Conf Aurora Fuel Output'!$N$20:$AV$20, $B9 &amp; "*", INDEX('Conf Aurora Fuel Output'!$N$22:$AV$386, AA$4, 0))</f>
        <v>1247.364</v>
      </c>
      <c r="AB9" s="165">
        <f>SUMIF('Conf Aurora Fuel Output'!$N$20:$AV$20, $B9 &amp; "*", INDEX('Conf Aurora Fuel Output'!$N$22:$AV$386, AB$4, 0))</f>
        <v>623.68200000000002</v>
      </c>
      <c r="AC9" s="165">
        <f>SUMIF('Conf Aurora Fuel Output'!$N$20:$AV$20, $B9 &amp; "*", INDEX('Conf Aurora Fuel Output'!$N$22:$AV$386, AC$4, 0))</f>
        <v>1871.046</v>
      </c>
      <c r="AD9" s="165">
        <f>SUMIF('Conf Aurora Fuel Output'!$N$20:$AV$20, $B9 &amp; "*", INDEX('Conf Aurora Fuel Output'!$N$22:$AV$386, AD$4, 0))</f>
        <v>1091.443</v>
      </c>
      <c r="AE9" s="165">
        <f>SUMIF('Conf Aurora Fuel Output'!$N$20:$AV$20, $B9 &amp; "*", INDEX('Conf Aurora Fuel Output'!$N$22:$AV$386, AE$4, 0))</f>
        <v>935.52279999999996</v>
      </c>
      <c r="AF9" s="165">
        <f>SUMIF('Conf Aurora Fuel Output'!$N$20:$AV$20, $B9 &amp; "*", INDEX('Conf Aurora Fuel Output'!$N$22:$AV$386, AF$4, 0))</f>
        <v>389.80119999999999</v>
      </c>
      <c r="AG9" s="165">
        <f>SUMIF('Conf Aurora Fuel Output'!$N$20:$AV$20, $B9 &amp; "*", INDEX('Conf Aurora Fuel Output'!$N$22:$AV$386, AG$4, 0))</f>
        <v>545.72140000000002</v>
      </c>
      <c r="AH9" s="165">
        <f>SUMIF('Conf Aurora Fuel Output'!$N$20:$AV$20, $B9 &amp; "*", INDEX('Conf Aurora Fuel Output'!$N$22:$AV$386, AH$4, 0))</f>
        <v>233.88050000000001</v>
      </c>
      <c r="AI9" s="165">
        <f>SUMIF('Conf Aurora Fuel Output'!$N$20:$AV$20, $B9 &amp; "*", INDEX('Conf Aurora Fuel Output'!$N$22:$AV$386, AI$4, 0))</f>
        <v>311.84089999999998</v>
      </c>
      <c r="AJ9" s="165">
        <f>SUMIF('Conf Aurora Fuel Output'!$N$20:$AV$20, $B9 &amp; "*", INDEX('Conf Aurora Fuel Output'!$N$22:$AV$386, AJ$4, 0))</f>
        <v>311.84089999999998</v>
      </c>
      <c r="AK9" s="165">
        <f>SUMIF('Conf Aurora Fuel Output'!$N$20:$AV$20, $B9 &amp; "*", INDEX('Conf Aurora Fuel Output'!$N$22:$AV$386, AK$4, 0))</f>
        <v>0</v>
      </c>
      <c r="AL9" s="165">
        <f>SUMIF('Conf Aurora Fuel Output'!$N$20:$AV$20, $B9 &amp; "*", INDEX('Conf Aurora Fuel Output'!$N$22:$AV$386, AL$4, 0))</f>
        <v>311.54509999999999</v>
      </c>
      <c r="AM9" s="165">
        <f>SUMIF('Conf Aurora Fuel Output'!$N$20:$AV$20, $B9 &amp; "*", INDEX('Conf Aurora Fuel Output'!$N$22:$AV$386, AM$4, 0))</f>
        <v>0</v>
      </c>
      <c r="AN9" s="165">
        <f>SUMIF('Conf Aurora Fuel Output'!$N$20:$AV$20, $B9 &amp; "*", INDEX('Conf Aurora Fuel Output'!$N$22:$AV$386, AN$4, 0))</f>
        <v>0</v>
      </c>
      <c r="AO9" s="165">
        <f>SUMIF('Conf Aurora Fuel Output'!$N$20:$AV$20, $B9 &amp; "*", INDEX('Conf Aurora Fuel Output'!$N$22:$AV$386, AO$4, 0))</f>
        <v>0</v>
      </c>
      <c r="AP9" s="165">
        <f>SUMIF('Conf Aurora Fuel Output'!$N$20:$AV$20, $B9 &amp; "*", INDEX('Conf Aurora Fuel Output'!$N$22:$AV$386, AP$4, 0))</f>
        <v>0</v>
      </c>
      <c r="AQ9" s="165">
        <f>SUMIF('Conf Aurora Fuel Output'!$N$20:$AV$20, $B9 &amp; "*", INDEX('Conf Aurora Fuel Output'!$N$22:$AV$386, AQ$4, 0))</f>
        <v>0</v>
      </c>
      <c r="AR9" s="165">
        <f>SUMIF('Conf Aurora Fuel Output'!$N$20:$AV$20, $B9 &amp; "*", INDEX('Conf Aurora Fuel Output'!$N$22:$AV$386, AR$4, 0))</f>
        <v>0</v>
      </c>
      <c r="AS9" s="165">
        <f>SUMIF('Conf Aurora Fuel Output'!$N$20:$AV$20, $B9 &amp; "*", INDEX('Conf Aurora Fuel Output'!$N$22:$AV$386, AS$4, 0))</f>
        <v>0</v>
      </c>
      <c r="AT9" s="165">
        <f>SUMIF('Conf Aurora Fuel Output'!$N$20:$AV$20, $B9 &amp; "*", INDEX('Conf Aurora Fuel Output'!$N$22:$AV$386, AT$4, 0))</f>
        <v>0</v>
      </c>
      <c r="AU9" s="165">
        <f>SUMIF('Conf Aurora Fuel Output'!$N$20:$AV$20, $B9 &amp; "*", INDEX('Conf Aurora Fuel Output'!$N$22:$AV$386, AU$4, 0))</f>
        <v>0</v>
      </c>
      <c r="AV9" s="165">
        <f>SUMIF('Conf Aurora Fuel Output'!$N$20:$AV$20, $B9 &amp; "*", INDEX('Conf Aurora Fuel Output'!$N$22:$AV$386, AV$4, 0))</f>
        <v>545.20450000000005</v>
      </c>
      <c r="AW9" s="165">
        <f>SUMIF('Conf Aurora Fuel Output'!$N$20:$AV$20, $B9 &amp; "*", INDEX('Conf Aurora Fuel Output'!$N$22:$AV$386, AW$4, 0))</f>
        <v>623.09079999999994</v>
      </c>
      <c r="AX9" s="165">
        <f>SUMIF('Conf Aurora Fuel Output'!$N$20:$AV$20, $B9 &amp; "*", INDEX('Conf Aurora Fuel Output'!$N$22:$AV$386, AX$4, 0))</f>
        <v>1869.2719999999999</v>
      </c>
      <c r="AY9" s="165">
        <f>SUMIF('Conf Aurora Fuel Output'!$N$20:$AV$20, $B9 &amp; "*", INDEX('Conf Aurora Fuel Output'!$N$22:$AV$386, AY$4, 0))</f>
        <v>1090.4090000000001</v>
      </c>
      <c r="AZ9" s="165">
        <f>SUMIF('Conf Aurora Fuel Output'!$N$20:$AV$20, $B9 &amp; "*", INDEX('Conf Aurora Fuel Output'!$N$22:$AV$386, AZ$4, 0))</f>
        <v>0</v>
      </c>
      <c r="BA9" s="165">
        <f>SUMIF('Conf Aurora Fuel Output'!$N$20:$AV$20, $B9 &amp; "*", INDEX('Conf Aurora Fuel Output'!$N$22:$AV$386, BA$4, 0))</f>
        <v>778.86329999999998</v>
      </c>
      <c r="BB9" s="165">
        <f>SUMIF('Conf Aurora Fuel Output'!$N$20:$AV$20, $B9 &amp; "*", INDEX('Conf Aurora Fuel Output'!$N$22:$AV$386, BB$4, 0))</f>
        <v>700.97640000000001</v>
      </c>
      <c r="BC9" s="165">
        <f>SUMIF('Conf Aurora Fuel Output'!$N$20:$AV$20, $B9 &amp; "*", INDEX('Conf Aurora Fuel Output'!$N$22:$AV$386, BC$4, 0))</f>
        <v>0</v>
      </c>
      <c r="BD9" s="165">
        <f>SUMIF('Conf Aurora Fuel Output'!$N$20:$AV$20, $B9 &amp; "*", INDEX('Conf Aurora Fuel Output'!$N$22:$AV$386, BD$4, 0))</f>
        <v>0</v>
      </c>
      <c r="BE9" s="165">
        <f>SUMIF('Conf Aurora Fuel Output'!$N$20:$AV$20, $B9 &amp; "*", INDEX('Conf Aurora Fuel Output'!$N$22:$AV$386, BE$4, 0))</f>
        <v>0</v>
      </c>
      <c r="BF9" s="165">
        <f>SUMIF('Conf Aurora Fuel Output'!$N$20:$AV$20, $B9 &amp; "*", INDEX('Conf Aurora Fuel Output'!$N$22:$AV$386, BF$4, 0))</f>
        <v>0</v>
      </c>
      <c r="BG9" s="165">
        <f>SUMIF('Conf Aurora Fuel Output'!$N$20:$AV$20, $B9 &amp; "*", INDEX('Conf Aurora Fuel Output'!$N$22:$AV$386, BG$4, 0))</f>
        <v>545.20420000000001</v>
      </c>
      <c r="BH9" s="165">
        <f>SUMIF('Conf Aurora Fuel Output'!$N$20:$AV$20, $B9 &amp; "*", INDEX('Conf Aurora Fuel Output'!$N$22:$AV$386, BH$4, 0))</f>
        <v>545.20389999999998</v>
      </c>
      <c r="BI9" s="165">
        <f>SUMIF('Conf Aurora Fuel Output'!$N$20:$AV$20, $B9 &amp; "*", INDEX('Conf Aurora Fuel Output'!$N$22:$AV$386, BI$4, 0))</f>
        <v>0</v>
      </c>
      <c r="BJ9" s="165">
        <f>SUMIF('Conf Aurora Fuel Output'!$N$20:$AV$20, $B9 &amp; "*", INDEX('Conf Aurora Fuel Output'!$N$22:$AV$386, BJ$4, 0))</f>
        <v>0</v>
      </c>
      <c r="BK9" s="165">
        <f>SUMIF('Conf Aurora Fuel Output'!$N$20:$AV$20, $B9 &amp; "*", INDEX('Conf Aurora Fuel Output'!$N$22:$AV$386, BK$4, 0))</f>
        <v>0</v>
      </c>
      <c r="BL9" s="165">
        <f>SUMIF('Conf Aurora Fuel Output'!$N$20:$AV$20, $B9 &amp; "*", INDEX('Conf Aurora Fuel Output'!$N$22:$AV$386, BL$4, 0))</f>
        <v>0</v>
      </c>
      <c r="BM9" s="165">
        <f>SUMIF('Conf Aurora Fuel Output'!$N$20:$AV$20, $B9 &amp; "*", INDEX('Conf Aurora Fuel Output'!$N$22:$AV$386, BM$4, 0))</f>
        <v>0</v>
      </c>
      <c r="BN9" s="165">
        <f>SUMIF('Conf Aurora Fuel Output'!$N$20:$AV$20, $B9 &amp; "*", INDEX('Conf Aurora Fuel Output'!$N$22:$AV$386, BN$4, 0))</f>
        <v>0</v>
      </c>
      <c r="BO9" s="165">
        <f>SUMIF('Conf Aurora Fuel Output'!$N$20:$AV$20, $B9 &amp; "*", INDEX('Conf Aurora Fuel Output'!$N$22:$AV$386, BO$4, 0))</f>
        <v>0</v>
      </c>
      <c r="BP9" s="165">
        <f>SUMIF('Conf Aurora Fuel Output'!$N$20:$AV$20, $B9 &amp; "*", INDEX('Conf Aurora Fuel Output'!$N$22:$AV$386, BP$4, 0))</f>
        <v>0</v>
      </c>
      <c r="BQ9" s="165">
        <f>SUMIF('Conf Aurora Fuel Output'!$N$20:$AV$20, $B9 &amp; "*", INDEX('Conf Aurora Fuel Output'!$N$22:$AV$386, BQ$4, 0))</f>
        <v>0</v>
      </c>
      <c r="BR9" s="165">
        <f>SUMIF('Conf Aurora Fuel Output'!$N$20:$AV$20, $B9 &amp; "*", INDEX('Conf Aurora Fuel Output'!$N$22:$AV$386, BR$4, 0))</f>
        <v>0</v>
      </c>
      <c r="BS9" s="165">
        <f>SUMIF('Conf Aurora Fuel Output'!$N$20:$AV$20, $B9 &amp; "*", INDEX('Conf Aurora Fuel Output'!$N$22:$AV$386, BS$4, 0))</f>
        <v>0</v>
      </c>
      <c r="BT9" s="165">
        <f>SUMIF('Conf Aurora Fuel Output'!$N$20:$AV$20, $B9 &amp; "*", INDEX('Conf Aurora Fuel Output'!$N$22:$AV$386, BT$4, 0))</f>
        <v>627.77629999999999</v>
      </c>
      <c r="BU9" s="165">
        <f>SUMIF('Conf Aurora Fuel Output'!$N$20:$AV$20, $B9 &amp; "*", INDEX('Conf Aurora Fuel Output'!$N$22:$AV$386, BU$4, 0))</f>
        <v>470.8322</v>
      </c>
      <c r="BV9" s="165">
        <f>SUMIF('Conf Aurora Fuel Output'!$N$20:$AV$20, $B9 &amp; "*", INDEX('Conf Aurora Fuel Output'!$N$22:$AV$386, BV$4, 0))</f>
        <v>313.88799999999998</v>
      </c>
      <c r="BW9" s="165">
        <f>SUMIF('Conf Aurora Fuel Output'!$N$20:$AV$20, $B9 &amp; "*", INDEX('Conf Aurora Fuel Output'!$N$22:$AV$386, BW$4, 0))</f>
        <v>0</v>
      </c>
      <c r="BX9" s="165">
        <f>SUMIF('Conf Aurora Fuel Output'!$N$20:$AV$20, $B9 &amp; "*", INDEX('Conf Aurora Fuel Output'!$N$22:$AV$386, BX$4, 0))</f>
        <v>0</v>
      </c>
      <c r="BY9" s="165">
        <f>SUMIF('Conf Aurora Fuel Output'!$N$20:$AV$20, $B9 &amp; "*", INDEX('Conf Aurora Fuel Output'!$N$22:$AV$386, BY$4, 0))</f>
        <v>0</v>
      </c>
      <c r="BZ9" s="165">
        <f>SUMIF('Conf Aurora Fuel Output'!$N$20:$AV$20, $B9 &amp; "*", INDEX('Conf Aurora Fuel Output'!$N$22:$AV$386, BZ$4, 0))</f>
        <v>0</v>
      </c>
      <c r="CA9" s="165">
        <f>SUMIF('Conf Aurora Fuel Output'!$N$20:$AV$20, $B9 &amp; "*", INDEX('Conf Aurora Fuel Output'!$N$22:$AV$386, CA$4, 0))</f>
        <v>0</v>
      </c>
      <c r="CB9" s="165">
        <f>SUMIF('Conf Aurora Fuel Output'!$N$20:$AV$20, $B9 &amp; "*", INDEX('Conf Aurora Fuel Output'!$N$22:$AV$386, CB$4, 0))</f>
        <v>549.30409999999995</v>
      </c>
      <c r="CC9" s="165">
        <f>SUMIF('Conf Aurora Fuel Output'!$N$20:$AV$20, $B9 &amp; "*", INDEX('Conf Aurora Fuel Output'!$N$22:$AV$386, CC$4, 0))</f>
        <v>0</v>
      </c>
      <c r="CD9" s="165">
        <f>SUMIF('Conf Aurora Fuel Output'!$N$20:$AV$20, $B9 &amp; "*", INDEX('Conf Aurora Fuel Output'!$N$22:$AV$386, CD$4, 0))</f>
        <v>0</v>
      </c>
      <c r="CE9" s="165">
        <f>SUMIF('Conf Aurora Fuel Output'!$N$20:$AV$20, $B9 &amp; "*", INDEX('Conf Aurora Fuel Output'!$N$22:$AV$386, CE$4, 0))</f>
        <v>0</v>
      </c>
      <c r="CF9" s="165">
        <f>SUMIF('Conf Aurora Fuel Output'!$N$20:$AV$20, $B9 &amp; "*", INDEX('Conf Aurora Fuel Output'!$N$22:$AV$386, CF$4, 0))</f>
        <v>0</v>
      </c>
      <c r="CG9" s="165">
        <f>SUMIF('Conf Aurora Fuel Output'!$N$20:$AV$20, $B9 &amp; "*", INDEX('Conf Aurora Fuel Output'!$N$22:$AV$386, CG$4, 0))</f>
        <v>0</v>
      </c>
      <c r="CH9" s="165">
        <f>SUMIF('Conf Aurora Fuel Output'!$N$20:$AV$20, $B9 &amp; "*", INDEX('Conf Aurora Fuel Output'!$N$22:$AV$386, CH$4, 0))</f>
        <v>0</v>
      </c>
      <c r="CI9" s="165">
        <f>SUMIF('Conf Aurora Fuel Output'!$N$20:$AV$20, $B9 &amp; "*", INDEX('Conf Aurora Fuel Output'!$N$22:$AV$386, CI$4, 0))</f>
        <v>0</v>
      </c>
      <c r="CJ9" s="165">
        <f>SUMIF('Conf Aurora Fuel Output'!$N$20:$AV$20, $B9 &amp; "*", INDEX('Conf Aurora Fuel Output'!$N$22:$AV$386, CJ$4, 0))</f>
        <v>0</v>
      </c>
      <c r="CK9" s="165">
        <f>SUMIF('Conf Aurora Fuel Output'!$N$20:$AV$20, $B9 &amp; "*", INDEX('Conf Aurora Fuel Output'!$N$22:$AV$386, CK$4, 0))</f>
        <v>0</v>
      </c>
      <c r="CL9" s="165">
        <f>SUMIF('Conf Aurora Fuel Output'!$N$20:$AV$20, $B9 &amp; "*", INDEX('Conf Aurora Fuel Output'!$N$22:$AV$386, CL$4, 0))</f>
        <v>0</v>
      </c>
      <c r="CM9" s="165">
        <f>SUMIF('Conf Aurora Fuel Output'!$N$20:$AV$20, $B9 &amp; "*", INDEX('Conf Aurora Fuel Output'!$N$22:$AV$386, CM$4, 0))</f>
        <v>0</v>
      </c>
      <c r="CN9" s="165">
        <f>SUMIF('Conf Aurora Fuel Output'!$N$20:$AV$20, $B9 &amp; "*", INDEX('Conf Aurora Fuel Output'!$N$22:$AV$386, CN$4, 0))</f>
        <v>0</v>
      </c>
      <c r="CO9" s="165">
        <f>SUMIF('Conf Aurora Fuel Output'!$N$20:$AV$20, $B9 &amp; "*", INDEX('Conf Aurora Fuel Output'!$N$22:$AV$386, CO$4, 0))</f>
        <v>313.88819999999998</v>
      </c>
      <c r="CP9" s="165">
        <f>SUMIF('Conf Aurora Fuel Output'!$N$20:$AV$20, $B9 &amp; "*", INDEX('Conf Aurora Fuel Output'!$N$22:$AV$386, CP$4, 0))</f>
        <v>313.88819999999998</v>
      </c>
      <c r="CQ9" s="165">
        <f>SUMIF('Conf Aurora Fuel Output'!$N$20:$AV$20, $B9 &amp; "*", INDEX('Conf Aurora Fuel Output'!$N$22:$AV$386, CQ$4, 0))</f>
        <v>0</v>
      </c>
      <c r="CR9" s="165">
        <f>SUMIF('Conf Aurora Fuel Output'!$N$20:$AV$20, $B9 &amp; "*", INDEX('Conf Aurora Fuel Output'!$N$22:$AV$386, CR$4, 0))</f>
        <v>0</v>
      </c>
      <c r="CS9" s="165">
        <f>SUMIF('Conf Aurora Fuel Output'!$N$20:$AV$20, $B9 &amp; "*", INDEX('Conf Aurora Fuel Output'!$N$22:$AV$386, CS$4, 0))</f>
        <v>316.0505</v>
      </c>
      <c r="CT9" s="165">
        <f>SUMIF('Conf Aurora Fuel Output'!$N$20:$AV$20, $B9 &amp; "*", INDEX('Conf Aurora Fuel Output'!$N$22:$AV$386, CT$4, 0))</f>
        <v>0</v>
      </c>
      <c r="CU9" s="165">
        <f>SUMIF('Conf Aurora Fuel Output'!$N$20:$AV$20, $B9 &amp; "*", INDEX('Conf Aurora Fuel Output'!$N$22:$AV$386, CU$4, 0))</f>
        <v>0</v>
      </c>
      <c r="CV9" s="165">
        <f>SUMIF('Conf Aurora Fuel Output'!$N$20:$AV$20, $B9 &amp; "*", INDEX('Conf Aurora Fuel Output'!$N$22:$AV$386, CV$4, 0))</f>
        <v>395.06330000000003</v>
      </c>
      <c r="CW9" s="165">
        <f>SUMIF('Conf Aurora Fuel Output'!$N$20:$AV$20, $B9 &amp; "*", INDEX('Conf Aurora Fuel Output'!$N$22:$AV$386, CW$4, 0))</f>
        <v>158.02520000000001</v>
      </c>
      <c r="CX9" s="165">
        <f>SUMIF('Conf Aurora Fuel Output'!$N$20:$AV$20, $B9 &amp; "*", INDEX('Conf Aurora Fuel Output'!$N$22:$AV$386, CX$4, 0))</f>
        <v>0</v>
      </c>
      <c r="CY9" s="165">
        <f>SUMIF('Conf Aurora Fuel Output'!$N$20:$AV$20, $B9 &amp; "*", INDEX('Conf Aurora Fuel Output'!$N$22:$AV$386, CY$4, 0))</f>
        <v>0</v>
      </c>
      <c r="CZ9" s="165">
        <f>SUMIF('Conf Aurora Fuel Output'!$N$20:$AV$20, $B9 &amp; "*", INDEX('Conf Aurora Fuel Output'!$N$22:$AV$386, CZ$4, 0))</f>
        <v>0</v>
      </c>
      <c r="DA9" s="165">
        <f>SUMIF('Conf Aurora Fuel Output'!$N$20:$AV$20, $B9 &amp; "*", INDEX('Conf Aurora Fuel Output'!$N$22:$AV$386, DA$4, 0))</f>
        <v>474.07589999999999</v>
      </c>
      <c r="DB9" s="165">
        <f>SUMIF('Conf Aurora Fuel Output'!$N$20:$AV$20, $B9 &amp; "*", INDEX('Conf Aurora Fuel Output'!$N$22:$AV$386, DB$4, 0))</f>
        <v>1264.203</v>
      </c>
      <c r="DC9" s="165">
        <f>SUMIF('Conf Aurora Fuel Output'!$N$20:$AV$20, $B9 &amp; "*", INDEX('Conf Aurora Fuel Output'!$N$22:$AV$386, DC$4, 0))</f>
        <v>0</v>
      </c>
      <c r="DD9" s="165">
        <f>SUMIF('Conf Aurora Fuel Output'!$N$20:$AV$20, $B9 &amp; "*", INDEX('Conf Aurora Fuel Output'!$N$22:$AV$386, DD$4, 0))</f>
        <v>0</v>
      </c>
      <c r="DE9" s="165">
        <f>SUMIF('Conf Aurora Fuel Output'!$N$20:$AV$20, $B9 &amp; "*", INDEX('Conf Aurora Fuel Output'!$N$22:$AV$386, DE$4, 0))</f>
        <v>316.05059999999997</v>
      </c>
      <c r="DF9" s="165">
        <f>SUMIF('Conf Aurora Fuel Output'!$N$20:$AV$20, $B9 &amp; "*", INDEX('Conf Aurora Fuel Output'!$N$22:$AV$386, DF$4, 0))</f>
        <v>711.11389999999994</v>
      </c>
      <c r="DG9" s="165">
        <f>SUMIF('Conf Aurora Fuel Output'!$N$20:$AV$20, $B9 &amp; "*", INDEX('Conf Aurora Fuel Output'!$N$22:$AV$386, DG$4, 0))</f>
        <v>474.07600000000002</v>
      </c>
      <c r="DH9" s="165">
        <f>SUMIF('Conf Aurora Fuel Output'!$N$20:$AV$20, $B9 &amp; "*", INDEX('Conf Aurora Fuel Output'!$N$22:$AV$386, DH$4, 0))</f>
        <v>79.012619999999998</v>
      </c>
      <c r="DI9" s="165">
        <f>SUMIF('Conf Aurora Fuel Output'!$N$20:$AV$20, $B9 &amp; "*", INDEX('Conf Aurora Fuel Output'!$N$22:$AV$386, DI$4, 0))</f>
        <v>0</v>
      </c>
      <c r="DJ9" s="165">
        <f>SUMIF('Conf Aurora Fuel Output'!$N$20:$AV$20, $B9 &amp; "*", INDEX('Conf Aurora Fuel Output'!$N$22:$AV$386, DJ$4, 0))</f>
        <v>0</v>
      </c>
      <c r="DK9" s="165">
        <f>SUMIF('Conf Aurora Fuel Output'!$N$20:$AV$20, $B9 &amp; "*", INDEX('Conf Aurora Fuel Output'!$N$22:$AV$386, DK$4, 0))</f>
        <v>1343.2149999999999</v>
      </c>
      <c r="DL9" s="165">
        <f>SUMIF('Conf Aurora Fuel Output'!$N$20:$AV$20, $B9 &amp; "*", INDEX('Conf Aurora Fuel Output'!$N$22:$AV$386, DL$4, 0))</f>
        <v>0</v>
      </c>
      <c r="DM9" s="165">
        <f>SUMIF('Conf Aurora Fuel Output'!$N$20:$AV$20, $B9 &amp; "*", INDEX('Conf Aurora Fuel Output'!$N$22:$AV$386, DM$4, 0))</f>
        <v>0</v>
      </c>
      <c r="DN9" s="165">
        <f>SUMIF('Conf Aurora Fuel Output'!$N$20:$AV$20, $B9 &amp; "*", INDEX('Conf Aurora Fuel Output'!$N$22:$AV$386, DN$4, 0))</f>
        <v>316.0505</v>
      </c>
      <c r="DO9" s="165">
        <f>SUMIF('Conf Aurora Fuel Output'!$N$20:$AV$20, $B9 &amp; "*", INDEX('Conf Aurora Fuel Output'!$N$22:$AV$386, DO$4, 0))</f>
        <v>0</v>
      </c>
      <c r="DP9" s="165">
        <f>SUMIF('Conf Aurora Fuel Output'!$N$20:$AV$20, $B9 &amp; "*", INDEX('Conf Aurora Fuel Output'!$N$22:$AV$386, DP$4, 0))</f>
        <v>0</v>
      </c>
      <c r="DQ9" s="165">
        <f>SUMIF('Conf Aurora Fuel Output'!$N$20:$AV$20, $B9 &amp; "*", INDEX('Conf Aurora Fuel Output'!$N$22:$AV$386, DQ$4, 0))</f>
        <v>0</v>
      </c>
      <c r="DR9" s="165">
        <f>SUMIF('Conf Aurora Fuel Output'!$N$20:$AV$20, $B9 &amp; "*", INDEX('Conf Aurora Fuel Output'!$N$22:$AV$386, DR$4, 0))</f>
        <v>0</v>
      </c>
      <c r="DS9" s="165">
        <f>SUMIF('Conf Aurora Fuel Output'!$N$20:$AV$20, $B9 &amp; "*", INDEX('Conf Aurora Fuel Output'!$N$22:$AV$386, DS$4, 0))</f>
        <v>0</v>
      </c>
      <c r="DT9" s="165">
        <f>SUMIF('Conf Aurora Fuel Output'!$N$20:$AV$20, $B9 &amp; "*", INDEX('Conf Aurora Fuel Output'!$N$22:$AV$386, DT$4, 0))</f>
        <v>0</v>
      </c>
      <c r="DU9" s="165">
        <f>SUMIF('Conf Aurora Fuel Output'!$N$20:$AV$20, $B9 &amp; "*", INDEX('Conf Aurora Fuel Output'!$N$22:$AV$386, DU$4, 0))</f>
        <v>0</v>
      </c>
      <c r="DV9" s="165">
        <f>SUMIF('Conf Aurora Fuel Output'!$N$20:$AV$20, $B9 &amp; "*", INDEX('Conf Aurora Fuel Output'!$N$22:$AV$386, DV$4, 0))</f>
        <v>0</v>
      </c>
      <c r="DW9" s="165">
        <f>SUMIF('Conf Aurora Fuel Output'!$N$20:$AV$20, $B9 &amp; "*", INDEX('Conf Aurora Fuel Output'!$N$22:$AV$386, DW$4, 0))</f>
        <v>0</v>
      </c>
      <c r="DX9" s="165">
        <f>SUMIF('Conf Aurora Fuel Output'!$N$20:$AV$20, $B9 &amp; "*", INDEX('Conf Aurora Fuel Output'!$N$22:$AV$386, DX$4, 0))</f>
        <v>0</v>
      </c>
      <c r="DY9" s="165">
        <f>SUMIF('Conf Aurora Fuel Output'!$N$20:$AV$20, $B9 &amp; "*", INDEX('Conf Aurora Fuel Output'!$N$22:$AV$386, DY$4, 0))</f>
        <v>0</v>
      </c>
      <c r="DZ9" s="165">
        <f>SUMIF('Conf Aurora Fuel Output'!$N$20:$AV$20, $B9 &amp; "*", INDEX('Conf Aurora Fuel Output'!$N$22:$AV$386, DZ$4, 0))</f>
        <v>0</v>
      </c>
      <c r="EA9" s="165">
        <f>SUMIF('Conf Aurora Fuel Output'!$N$20:$AV$20, $B9 &amp; "*", INDEX('Conf Aurora Fuel Output'!$N$22:$AV$386, EA$4, 0))</f>
        <v>0</v>
      </c>
      <c r="EB9" s="165">
        <f>SUMIF('Conf Aurora Fuel Output'!$N$20:$AV$20, $B9 &amp; "*", INDEX('Conf Aurora Fuel Output'!$N$22:$AV$386, EB$4, 0))</f>
        <v>0</v>
      </c>
      <c r="EC9" s="165">
        <f>SUMIF('Conf Aurora Fuel Output'!$N$20:$AV$20, $B9 &amp; "*", INDEX('Conf Aurora Fuel Output'!$N$22:$AV$386, EC$4, 0))</f>
        <v>0</v>
      </c>
      <c r="ED9" s="165">
        <f>SUMIF('Conf Aurora Fuel Output'!$N$20:$AV$20, $B9 &amp; "*", INDEX('Conf Aurora Fuel Output'!$N$22:$AV$386, ED$4, 0))</f>
        <v>0</v>
      </c>
      <c r="EE9" s="165">
        <f>SUMIF('Conf Aurora Fuel Output'!$N$20:$AV$20, $B9 &amp; "*", INDEX('Conf Aurora Fuel Output'!$N$22:$AV$386, EE$4, 0))</f>
        <v>498.90620000000001</v>
      </c>
      <c r="EF9" s="165">
        <f>SUMIF('Conf Aurora Fuel Output'!$N$20:$AV$20, $B9 &amp; "*", INDEX('Conf Aurora Fuel Output'!$N$22:$AV$386, EF$4, 0))</f>
        <v>311.81630000000001</v>
      </c>
      <c r="EG9" s="165">
        <f>SUMIF('Conf Aurora Fuel Output'!$N$20:$AV$20, $B9 &amp; "*", INDEX('Conf Aurora Fuel Output'!$N$22:$AV$386, EG$4, 0))</f>
        <v>0</v>
      </c>
      <c r="EH9" s="165">
        <f>SUMIF('Conf Aurora Fuel Output'!$N$20:$AV$20, $B9 &amp; "*", INDEX('Conf Aurora Fuel Output'!$N$22:$AV$386, EH$4, 0))</f>
        <v>0</v>
      </c>
      <c r="EI9" s="165">
        <f>SUMIF('Conf Aurora Fuel Output'!$N$20:$AV$20, $B9 &amp; "*", INDEX('Conf Aurora Fuel Output'!$N$22:$AV$386, EI$4, 0))</f>
        <v>0</v>
      </c>
      <c r="EJ9" s="165">
        <f>SUMIF('Conf Aurora Fuel Output'!$N$20:$AV$20, $B9 &amp; "*", INDEX('Conf Aurora Fuel Output'!$N$22:$AV$386, EJ$4, 0))</f>
        <v>0</v>
      </c>
      <c r="EK9" s="165">
        <f>SUMIF('Conf Aurora Fuel Output'!$N$20:$AV$20, $B9 &amp; "*", INDEX('Conf Aurora Fuel Output'!$N$22:$AV$386, EK$4, 0))</f>
        <v>0</v>
      </c>
      <c r="EL9" s="165">
        <f>SUMIF('Conf Aurora Fuel Output'!$N$20:$AV$20, $B9 &amp; "*", INDEX('Conf Aurora Fuel Output'!$N$22:$AV$386, EL$4, 0))</f>
        <v>0</v>
      </c>
      <c r="EM9" s="165">
        <f>SUMIF('Conf Aurora Fuel Output'!$N$20:$AV$20, $B9 &amp; "*", INDEX('Conf Aurora Fuel Output'!$N$22:$AV$386, EM$4, 0))</f>
        <v>0</v>
      </c>
      <c r="EN9" s="165">
        <f>SUMIF('Conf Aurora Fuel Output'!$N$20:$AV$20, $B9 &amp; "*", INDEX('Conf Aurora Fuel Output'!$N$22:$AV$386, EN$4, 0))</f>
        <v>0</v>
      </c>
      <c r="EO9" s="165">
        <f>SUMIF('Conf Aurora Fuel Output'!$N$20:$AV$20, $B9 &amp; "*", INDEX('Conf Aurora Fuel Output'!$N$22:$AV$386, EO$4, 0))</f>
        <v>0</v>
      </c>
      <c r="EP9" s="165">
        <f>SUMIF('Conf Aurora Fuel Output'!$N$20:$AV$20, $B9 &amp; "*", INDEX('Conf Aurora Fuel Output'!$N$22:$AV$386, EP$4, 0))</f>
        <v>0</v>
      </c>
      <c r="EQ9" s="165">
        <f>SUMIF('Conf Aurora Fuel Output'!$N$20:$AV$20, $B9 &amp; "*", INDEX('Conf Aurora Fuel Output'!$N$22:$AV$386, EQ$4, 0))</f>
        <v>0</v>
      </c>
      <c r="ER9" s="165">
        <f>SUMIF('Conf Aurora Fuel Output'!$N$20:$AV$20, $B9 &amp; "*", INDEX('Conf Aurora Fuel Output'!$N$22:$AV$386, ER$4, 0))</f>
        <v>0</v>
      </c>
      <c r="ES9" s="165">
        <f>SUMIF('Conf Aurora Fuel Output'!$N$20:$AV$20, $B9 &amp; "*", INDEX('Conf Aurora Fuel Output'!$N$22:$AV$386, ES$4, 0))</f>
        <v>0</v>
      </c>
      <c r="ET9" s="165">
        <f>SUMIF('Conf Aurora Fuel Output'!$N$20:$AV$20, $B9 &amp; "*", INDEX('Conf Aurora Fuel Output'!$N$22:$AV$386, ET$4, 0))</f>
        <v>0</v>
      </c>
      <c r="EU9" s="165">
        <f>SUMIF('Conf Aurora Fuel Output'!$N$20:$AV$20, $B9 &amp; "*", INDEX('Conf Aurora Fuel Output'!$N$22:$AV$386, EU$4, 0))</f>
        <v>0</v>
      </c>
      <c r="EV9" s="165">
        <f>SUMIF('Conf Aurora Fuel Output'!$N$20:$AV$20, $B9 &amp; "*", INDEX('Conf Aurora Fuel Output'!$N$22:$AV$386, EV$4, 0))</f>
        <v>0</v>
      </c>
      <c r="EW9" s="165">
        <f>SUMIF('Conf Aurora Fuel Output'!$N$20:$AV$20, $B9 &amp; "*", INDEX('Conf Aurora Fuel Output'!$N$22:$AV$386, EW$4, 0))</f>
        <v>0</v>
      </c>
      <c r="EX9" s="165">
        <f>SUMIF('Conf Aurora Fuel Output'!$N$20:$AV$20, $B9 &amp; "*", INDEX('Conf Aurora Fuel Output'!$N$22:$AV$386, EX$4, 0))</f>
        <v>0</v>
      </c>
      <c r="EY9" s="165">
        <f>SUMIF('Conf Aurora Fuel Output'!$N$20:$AV$20, $B9 &amp; "*", INDEX('Conf Aurora Fuel Output'!$N$22:$AV$386, EY$4, 0))</f>
        <v>0</v>
      </c>
      <c r="EZ9" s="165">
        <f>SUMIF('Conf Aurora Fuel Output'!$N$20:$AV$20, $B9 &amp; "*", INDEX('Conf Aurora Fuel Output'!$N$22:$AV$386, EZ$4, 0))</f>
        <v>685.99630000000002</v>
      </c>
      <c r="FA9" s="165">
        <f>SUMIF('Conf Aurora Fuel Output'!$N$20:$AV$20, $B9 &amp; "*", INDEX('Conf Aurora Fuel Output'!$N$22:$AV$386, FA$4, 0))</f>
        <v>498.90629999999999</v>
      </c>
      <c r="FB9" s="165">
        <f>SUMIF('Conf Aurora Fuel Output'!$N$20:$AV$20, $B9 &amp; "*", INDEX('Conf Aurora Fuel Output'!$N$22:$AV$386, FB$4, 0))</f>
        <v>0</v>
      </c>
      <c r="FC9" s="165">
        <f>SUMIF('Conf Aurora Fuel Output'!$N$20:$AV$20, $B9 &amp; "*", INDEX('Conf Aurora Fuel Output'!$N$22:$AV$386, FC$4, 0))</f>
        <v>0</v>
      </c>
      <c r="FD9" s="165">
        <f>SUMIF('Conf Aurora Fuel Output'!$N$20:$AV$20, $B9 &amp; "*", INDEX('Conf Aurora Fuel Output'!$N$22:$AV$386, FD$4, 0))</f>
        <v>0</v>
      </c>
      <c r="FE9" s="165">
        <f>SUMIF('Conf Aurora Fuel Output'!$N$20:$AV$20, $B9 &amp; "*", INDEX('Conf Aurora Fuel Output'!$N$22:$AV$386, FE$4, 0))</f>
        <v>0</v>
      </c>
      <c r="FF9" s="165">
        <f>SUMIF('Conf Aurora Fuel Output'!$N$20:$AV$20, $B9 &amp; "*", INDEX('Conf Aurora Fuel Output'!$N$22:$AV$386, FF$4, 0))</f>
        <v>0</v>
      </c>
      <c r="FG9" s="165">
        <f>SUMIF('Conf Aurora Fuel Output'!$N$20:$AV$20, $B9 &amp; "*", INDEX('Conf Aurora Fuel Output'!$N$22:$AV$386, FG$4, 0))</f>
        <v>0</v>
      </c>
      <c r="FH9" s="165">
        <f>SUMIF('Conf Aurora Fuel Output'!$N$20:$AV$20, $B9 &amp; "*", INDEX('Conf Aurora Fuel Output'!$N$22:$AV$386, FH$4, 0))</f>
        <v>0</v>
      </c>
      <c r="FI9" s="165">
        <f>SUMIF('Conf Aurora Fuel Output'!$N$20:$AV$20, $B9 &amp; "*", INDEX('Conf Aurora Fuel Output'!$N$22:$AV$386, FI$4, 0))</f>
        <v>0</v>
      </c>
      <c r="FJ9" s="165">
        <f>SUMIF('Conf Aurora Fuel Output'!$N$20:$AV$20, $B9 &amp; "*", INDEX('Conf Aurora Fuel Output'!$N$22:$AV$386, FJ$4, 0))</f>
        <v>0</v>
      </c>
      <c r="FK9" s="165">
        <f>SUMIF('Conf Aurora Fuel Output'!$N$20:$AV$20, $B9 &amp; "*", INDEX('Conf Aurora Fuel Output'!$N$22:$AV$386, FK$4, 0))</f>
        <v>0</v>
      </c>
      <c r="FL9" s="165">
        <f>SUMIF('Conf Aurora Fuel Output'!$N$20:$AV$20, $B9 &amp; "*", INDEX('Conf Aurora Fuel Output'!$N$22:$AV$386, FL$4, 0))</f>
        <v>321.875</v>
      </c>
      <c r="FM9" s="165">
        <f>SUMIF('Conf Aurora Fuel Output'!$N$20:$AV$20, $B9 &amp; "*", INDEX('Conf Aurora Fuel Output'!$N$22:$AV$386, FM$4, 0))</f>
        <v>643.75009999999997</v>
      </c>
      <c r="FN9" s="165">
        <f>SUMIF('Conf Aurora Fuel Output'!$N$20:$AV$20, $B9 &amp; "*", INDEX('Conf Aurora Fuel Output'!$N$22:$AV$386, FN$4, 0))</f>
        <v>0</v>
      </c>
      <c r="FO9" s="165">
        <f>SUMIF('Conf Aurora Fuel Output'!$N$20:$AV$20, $B9 &amp; "*", INDEX('Conf Aurora Fuel Output'!$N$22:$AV$386, FO$4, 0))</f>
        <v>0</v>
      </c>
      <c r="FP9" s="165">
        <f>SUMIF('Conf Aurora Fuel Output'!$N$20:$AV$20, $B9 &amp; "*", INDEX('Conf Aurora Fuel Output'!$N$22:$AV$386, FP$4, 0))</f>
        <v>563.2817</v>
      </c>
      <c r="FQ9" s="165">
        <f>SUMIF('Conf Aurora Fuel Output'!$N$20:$AV$20, $B9 &amp; "*", INDEX('Conf Aurora Fuel Output'!$N$22:$AV$386, FQ$4, 0))</f>
        <v>482.81270000000001</v>
      </c>
      <c r="FR9" s="165">
        <f>SUMIF('Conf Aurora Fuel Output'!$N$20:$AV$20, $B9 &amp; "*", INDEX('Conf Aurora Fuel Output'!$N$22:$AV$386, FR$4, 0))</f>
        <v>0</v>
      </c>
      <c r="FS9" s="165">
        <f>SUMIF('Conf Aurora Fuel Output'!$N$20:$AV$20, $B9 &amp; "*", INDEX('Conf Aurora Fuel Output'!$N$22:$AV$386, FS$4, 0))</f>
        <v>482.81259999999997</v>
      </c>
      <c r="FT9" s="165">
        <f>SUMIF('Conf Aurora Fuel Output'!$N$20:$AV$20, $B9 &amp; "*", INDEX('Conf Aurora Fuel Output'!$N$22:$AV$386, FT$4, 0))</f>
        <v>724.21929999999998</v>
      </c>
      <c r="FU9" s="165">
        <f>SUMIF('Conf Aurora Fuel Output'!$N$20:$AV$20, $B9 &amp; "*", INDEX('Conf Aurora Fuel Output'!$N$22:$AV$386, FU$4, 0))</f>
        <v>0</v>
      </c>
      <c r="FV9" s="165">
        <f>SUMIF('Conf Aurora Fuel Output'!$N$20:$AV$20, $B9 &amp; "*", INDEX('Conf Aurora Fuel Output'!$N$22:$AV$386, FV$4, 0))</f>
        <v>0</v>
      </c>
      <c r="FW9" s="165">
        <f>SUMIF('Conf Aurora Fuel Output'!$N$20:$AV$20, $B9 &amp; "*", INDEX('Conf Aurora Fuel Output'!$N$22:$AV$386, FW$4, 0))</f>
        <v>0</v>
      </c>
      <c r="FX9" s="165">
        <f>SUMIF('Conf Aurora Fuel Output'!$N$20:$AV$20, $B9 &amp; "*", INDEX('Conf Aurora Fuel Output'!$N$22:$AV$386, FX$4, 0))</f>
        <v>0</v>
      </c>
      <c r="FY9" s="165">
        <f>SUMIF('Conf Aurora Fuel Output'!$N$20:$AV$20, $B9 &amp; "*", INDEX('Conf Aurora Fuel Output'!$N$22:$AV$386, FY$4, 0))</f>
        <v>0</v>
      </c>
      <c r="FZ9" s="165">
        <f>SUMIF('Conf Aurora Fuel Output'!$N$20:$AV$20, $B9 &amp; "*", INDEX('Conf Aurora Fuel Output'!$N$22:$AV$386, FZ$4, 0))</f>
        <v>0</v>
      </c>
      <c r="GA9" s="165">
        <f>SUMIF('Conf Aurora Fuel Output'!$N$20:$AV$20, $B9 &amp; "*", INDEX('Conf Aurora Fuel Output'!$N$22:$AV$386, GA$4, 0))</f>
        <v>885.15689999999995</v>
      </c>
      <c r="GB9" s="165">
        <f>SUMIF('Conf Aurora Fuel Output'!$N$20:$AV$20, $B9 &amp; "*", INDEX('Conf Aurora Fuel Output'!$N$22:$AV$386, GB$4, 0))</f>
        <v>0</v>
      </c>
      <c r="GC9" s="165">
        <f>SUMIF('Conf Aurora Fuel Output'!$N$20:$AV$20, $B9 &amp; "*", INDEX('Conf Aurora Fuel Output'!$N$22:$AV$386, GC$4, 0))</f>
        <v>0</v>
      </c>
      <c r="GD9" s="165">
        <f>SUMIF('Conf Aurora Fuel Output'!$N$20:$AV$20, $B9 &amp; "*", INDEX('Conf Aurora Fuel Output'!$N$22:$AV$386, GD$4, 0))</f>
        <v>0</v>
      </c>
      <c r="GE9" s="165">
        <f>SUMIF('Conf Aurora Fuel Output'!$N$20:$AV$20, $B9 &amp; "*", INDEX('Conf Aurora Fuel Output'!$N$22:$AV$386, GE$4, 0))</f>
        <v>0</v>
      </c>
      <c r="GF9" s="165">
        <f>SUMIF('Conf Aurora Fuel Output'!$N$20:$AV$20, $B9 &amp; "*", INDEX('Conf Aurora Fuel Output'!$N$22:$AV$386, GF$4, 0))</f>
        <v>649.28660000000002</v>
      </c>
      <c r="GG9" s="165">
        <f>SUMIF('Conf Aurora Fuel Output'!$N$20:$AV$20, $B9 &amp; "*", INDEX('Conf Aurora Fuel Output'!$N$22:$AV$386, GG$4, 0))</f>
        <v>0</v>
      </c>
      <c r="GH9" s="165">
        <f>SUMIF('Conf Aurora Fuel Output'!$N$20:$AV$20, $B9 &amp; "*", INDEX('Conf Aurora Fuel Output'!$N$22:$AV$386, GH$4, 0))</f>
        <v>730.44709999999998</v>
      </c>
      <c r="GI9" s="165">
        <f>SUMIF('Conf Aurora Fuel Output'!$N$20:$AV$20, $B9 &amp; "*", INDEX('Conf Aurora Fuel Output'!$N$22:$AV$386, GI$4, 0))</f>
        <v>892.76919999999996</v>
      </c>
      <c r="GJ9" s="165">
        <f>SUMIF('Conf Aurora Fuel Output'!$N$20:$AV$20, $B9 &amp; "*", INDEX('Conf Aurora Fuel Output'!$N$22:$AV$386, GJ$4, 0))</f>
        <v>568.12549999999999</v>
      </c>
      <c r="GK9" s="165">
        <f>SUMIF('Conf Aurora Fuel Output'!$N$20:$AV$20, $B9 &amp; "*", INDEX('Conf Aurora Fuel Output'!$N$22:$AV$386, GK$4, 0))</f>
        <v>649.2867</v>
      </c>
      <c r="GL9" s="165">
        <f>SUMIF('Conf Aurora Fuel Output'!$N$20:$AV$20, $B9 &amp; "*", INDEX('Conf Aurora Fuel Output'!$N$22:$AV$386, GL$4, 0))</f>
        <v>1379.7339999999999</v>
      </c>
      <c r="GM9" s="165">
        <f>SUMIF('Conf Aurora Fuel Output'!$N$20:$AV$20, $B9 &amp; "*", INDEX('Conf Aurora Fuel Output'!$N$22:$AV$386, GM$4, 0))</f>
        <v>1460.894</v>
      </c>
      <c r="GN9" s="165">
        <f>SUMIF('Conf Aurora Fuel Output'!$N$20:$AV$20, $B9 &amp; "*", INDEX('Conf Aurora Fuel Output'!$N$22:$AV$386, GN$4, 0))</f>
        <v>0</v>
      </c>
      <c r="GO9" s="165">
        <f>SUMIF('Conf Aurora Fuel Output'!$N$20:$AV$20, $B9 &amp; "*", INDEX('Conf Aurora Fuel Output'!$N$22:$AV$386, GO$4, 0))</f>
        <v>649.2867</v>
      </c>
      <c r="GP9" s="165">
        <f>SUMIF('Conf Aurora Fuel Output'!$N$20:$AV$20, $B9 &amp; "*", INDEX('Conf Aurora Fuel Output'!$N$22:$AV$386, GP$4, 0))</f>
        <v>730.44749999999999</v>
      </c>
      <c r="GQ9" s="165">
        <f>SUMIF('Conf Aurora Fuel Output'!$N$20:$AV$20, $B9 &amp; "*", INDEX('Conf Aurora Fuel Output'!$N$22:$AV$386, GQ$4, 0))</f>
        <v>892.76909999999998</v>
      </c>
      <c r="GR9" s="165">
        <f>SUMIF('Conf Aurora Fuel Output'!$N$20:$AV$20, $B9 &amp; "*", INDEX('Conf Aurora Fuel Output'!$N$22:$AV$386, GR$4, 0))</f>
        <v>649.2867</v>
      </c>
      <c r="GS9" s="165">
        <f>SUMIF('Conf Aurora Fuel Output'!$N$20:$AV$20, $B9 &amp; "*", INDEX('Conf Aurora Fuel Output'!$N$22:$AV$386, GS$4, 0))</f>
        <v>973.92920000000004</v>
      </c>
      <c r="GT9" s="165">
        <f>SUMIF('Conf Aurora Fuel Output'!$N$20:$AV$20, $B9 &amp; "*", INDEX('Conf Aurora Fuel Output'!$N$22:$AV$386, GT$4, 0))</f>
        <v>568.1259</v>
      </c>
      <c r="GU9" s="165">
        <f>SUMIF('Conf Aurora Fuel Output'!$N$20:$AV$20, $B9 &amp; "*", INDEX('Conf Aurora Fuel Output'!$N$22:$AV$386, GU$4, 0))</f>
        <v>973.93010000000004</v>
      </c>
      <c r="GV9" s="165">
        <f>SUMIF('Conf Aurora Fuel Output'!$N$20:$AV$20, $B9 &amp; "*", INDEX('Conf Aurora Fuel Output'!$N$22:$AV$386, GV$4, 0))</f>
        <v>1704.377</v>
      </c>
      <c r="GW9" s="165">
        <f>SUMIF('Conf Aurora Fuel Output'!$N$20:$AV$20, $B9 &amp; "*", INDEX('Conf Aurora Fuel Output'!$N$22:$AV$386, GW$4, 0))</f>
        <v>1055.0909999999999</v>
      </c>
      <c r="GX9" s="165">
        <f>SUMIF('Conf Aurora Fuel Output'!$N$20:$AV$20, $B9 &amp; "*", INDEX('Conf Aurora Fuel Output'!$N$22:$AV$386, GX$4, 0))</f>
        <v>811.60839999999996</v>
      </c>
      <c r="GY9" s="165">
        <f>SUMIF('Conf Aurora Fuel Output'!$N$20:$AV$20, $B9 &amp; "*", INDEX('Conf Aurora Fuel Output'!$N$22:$AV$386, GY$4, 0))</f>
        <v>1136.252</v>
      </c>
      <c r="GZ9" s="165">
        <f>SUMIF('Conf Aurora Fuel Output'!$N$20:$AV$20, $B9 &amp; "*", INDEX('Conf Aurora Fuel Output'!$N$22:$AV$386, GZ$4, 0))</f>
        <v>1136.252</v>
      </c>
      <c r="HA9" s="165">
        <f>SUMIF('Conf Aurora Fuel Output'!$N$20:$AV$20, $B9 &amp; "*", INDEX('Conf Aurora Fuel Output'!$N$22:$AV$386, HA$4, 0))</f>
        <v>1785.538</v>
      </c>
      <c r="HB9" s="165">
        <f>SUMIF('Conf Aurora Fuel Output'!$N$20:$AV$20, $B9 &amp; "*", INDEX('Conf Aurora Fuel Output'!$N$22:$AV$386, HB$4, 0))</f>
        <v>1379.7339999999999</v>
      </c>
      <c r="HC9" s="165">
        <f>SUMIF('Conf Aurora Fuel Output'!$N$20:$AV$20, $B9 &amp; "*", INDEX('Conf Aurora Fuel Output'!$N$22:$AV$386, HC$4, 0))</f>
        <v>1379.7339999999999</v>
      </c>
      <c r="HD9" s="165">
        <f>SUMIF('Conf Aurora Fuel Output'!$N$20:$AV$20, $B9 &amp; "*", INDEX('Conf Aurora Fuel Output'!$N$22:$AV$386, HD$4, 0))</f>
        <v>1542.056</v>
      </c>
      <c r="HE9" s="165">
        <f>SUMIF('Conf Aurora Fuel Output'!$N$20:$AV$20, $B9 &amp; "*", INDEX('Conf Aurora Fuel Output'!$N$22:$AV$386, HE$4, 0))</f>
        <v>1947.86</v>
      </c>
      <c r="HF9" s="165">
        <f>SUMIF('Conf Aurora Fuel Output'!$N$20:$AV$20, $B9 &amp; "*", INDEX('Conf Aurora Fuel Output'!$N$22:$AV$386, HF$4, 0))</f>
        <v>1947.86</v>
      </c>
      <c r="HG9" s="165">
        <f>SUMIF('Conf Aurora Fuel Output'!$N$20:$AV$20, $B9 &amp; "*", INDEX('Conf Aurora Fuel Output'!$N$22:$AV$386, HG$4, 0))</f>
        <v>1947.86</v>
      </c>
      <c r="HH9" s="165">
        <f>SUMIF('Conf Aurora Fuel Output'!$N$20:$AV$20, $B9 &amp; "*", INDEX('Conf Aurora Fuel Output'!$N$22:$AV$386, HH$4, 0))</f>
        <v>1704.3779999999999</v>
      </c>
      <c r="HI9" s="165">
        <f>SUMIF('Conf Aurora Fuel Output'!$N$20:$AV$20, $B9 &amp; "*", INDEX('Conf Aurora Fuel Output'!$N$22:$AV$386, HI$4, 0))</f>
        <v>892.76919999999996</v>
      </c>
      <c r="HJ9" s="165">
        <f>SUMIF('Conf Aurora Fuel Output'!$N$20:$AV$20, $B9 &amp; "*", INDEX('Conf Aurora Fuel Output'!$N$22:$AV$386, HJ$4, 0))</f>
        <v>1460.895</v>
      </c>
      <c r="HK9" s="165">
        <f>SUMIF('Conf Aurora Fuel Output'!$N$20:$AV$20, $B9 &amp; "*", INDEX('Conf Aurora Fuel Output'!$N$22:$AV$386, HK$4, 0))</f>
        <v>1945.6759999999999</v>
      </c>
      <c r="HL9" s="165">
        <f>SUMIF('Conf Aurora Fuel Output'!$N$20:$AV$20, $B9 &amp; "*", INDEX('Conf Aurora Fuel Output'!$N$22:$AV$386, HL$4, 0))</f>
        <v>1945.6759999999999</v>
      </c>
      <c r="HM9" s="165">
        <f>SUMIF('Conf Aurora Fuel Output'!$N$20:$AV$20, $B9 &amp; "*", INDEX('Conf Aurora Fuel Output'!$N$22:$AV$386, HM$4, 0))</f>
        <v>1945.6759999999999</v>
      </c>
      <c r="HN9" s="165">
        <f>SUMIF('Conf Aurora Fuel Output'!$N$20:$AV$20, $B9 &amp; "*", INDEX('Conf Aurora Fuel Output'!$N$22:$AV$386, HN$4, 0))</f>
        <v>1945.675</v>
      </c>
      <c r="HO9" s="165">
        <f>SUMIF('Conf Aurora Fuel Output'!$N$20:$AV$20, $B9 &amp; "*", INDEX('Conf Aurora Fuel Output'!$N$22:$AV$386, HO$4, 0))</f>
        <v>567.48879999999997</v>
      </c>
      <c r="HP9" s="165">
        <f>SUMIF('Conf Aurora Fuel Output'!$N$20:$AV$20, $B9 &amp; "*", INDEX('Conf Aurora Fuel Output'!$N$22:$AV$386, HP$4, 0))</f>
        <v>729.62840000000006</v>
      </c>
      <c r="HQ9" s="165">
        <f>SUMIF('Conf Aurora Fuel Output'!$N$20:$AV$20, $B9 &amp; "*", INDEX('Conf Aurora Fuel Output'!$N$22:$AV$386, HQ$4, 0))</f>
        <v>1945.6759999999999</v>
      </c>
      <c r="HR9" s="165">
        <f>SUMIF('Conf Aurora Fuel Output'!$N$20:$AV$20, $B9 &amp; "*", INDEX('Conf Aurora Fuel Output'!$N$22:$AV$386, HR$4, 0))</f>
        <v>1945.6759999999999</v>
      </c>
      <c r="HS9" s="165">
        <f>SUMIF('Conf Aurora Fuel Output'!$N$20:$AV$20, $B9 &amp; "*", INDEX('Conf Aurora Fuel Output'!$N$22:$AV$386, HS$4, 0))</f>
        <v>1945.6759999999999</v>
      </c>
      <c r="HT9" s="165">
        <f>SUMIF('Conf Aurora Fuel Output'!$N$20:$AV$20, $B9 &amp; "*", INDEX('Conf Aurora Fuel Output'!$N$22:$AV$386, HT$4, 0))</f>
        <v>1945.6759999999999</v>
      </c>
      <c r="HU9" s="165">
        <f>SUMIF('Conf Aurora Fuel Output'!$N$20:$AV$20, $B9 &amp; "*", INDEX('Conf Aurora Fuel Output'!$N$22:$AV$386, HU$4, 0))</f>
        <v>1945.6759999999999</v>
      </c>
      <c r="HV9" s="165">
        <f>SUMIF('Conf Aurora Fuel Output'!$N$20:$AV$20, $B9 &amp; "*", INDEX('Conf Aurora Fuel Output'!$N$22:$AV$386, HV$4, 0))</f>
        <v>1945.6759999999999</v>
      </c>
      <c r="HW9" s="165">
        <f>SUMIF('Conf Aurora Fuel Output'!$N$20:$AV$20, $B9 &amp; "*", INDEX('Conf Aurora Fuel Output'!$N$22:$AV$386, HW$4, 0))</f>
        <v>1945.6759999999999</v>
      </c>
      <c r="HX9" s="165">
        <f>SUMIF('Conf Aurora Fuel Output'!$N$20:$AV$20, $B9 &amp; "*", INDEX('Conf Aurora Fuel Output'!$N$22:$AV$386, HX$4, 0))</f>
        <v>1864.606</v>
      </c>
      <c r="HY9" s="165">
        <f>SUMIF('Conf Aurora Fuel Output'!$N$20:$AV$20, $B9 &amp; "*", INDEX('Conf Aurora Fuel Output'!$N$22:$AV$386, HY$4, 0))</f>
        <v>1216.047</v>
      </c>
      <c r="HZ9" s="165">
        <f>SUMIF('Conf Aurora Fuel Output'!$N$20:$AV$20, $B9 &amp; "*", INDEX('Conf Aurora Fuel Output'!$N$22:$AV$386, HZ$4, 0))</f>
        <v>1378.1869999999999</v>
      </c>
      <c r="IA9" s="165">
        <f>SUMIF('Conf Aurora Fuel Output'!$N$20:$AV$20, $B9 &amp; "*", INDEX('Conf Aurora Fuel Output'!$N$22:$AV$386, IA$4, 0))</f>
        <v>1297.117</v>
      </c>
      <c r="IB9" s="165">
        <f>SUMIF('Conf Aurora Fuel Output'!$N$20:$AV$20, $B9 &amp; "*", INDEX('Conf Aurora Fuel Output'!$N$22:$AV$386, IB$4, 0))</f>
        <v>1297.117</v>
      </c>
      <c r="IC9" s="165">
        <f>SUMIF('Conf Aurora Fuel Output'!$N$20:$AV$20, $B9 &amp; "*", INDEX('Conf Aurora Fuel Output'!$N$22:$AV$386, IC$4, 0))</f>
        <v>1134.9780000000001</v>
      </c>
      <c r="ID9" s="165">
        <f>SUMIF('Conf Aurora Fuel Output'!$N$20:$AV$20, $B9 &amp; "*", INDEX('Conf Aurora Fuel Output'!$N$22:$AV$386, ID$4, 0))</f>
        <v>324.279</v>
      </c>
      <c r="IE9" s="165">
        <f>SUMIF('Conf Aurora Fuel Output'!$N$20:$AV$20, $B9 &amp; "*", INDEX('Conf Aurora Fuel Output'!$N$22:$AV$386, IE$4, 0))</f>
        <v>1297.117</v>
      </c>
      <c r="IF9" s="165">
        <f>SUMIF('Conf Aurora Fuel Output'!$N$20:$AV$20, $B9 &amp; "*", INDEX('Conf Aurora Fuel Output'!$N$22:$AV$386, IF$4, 0))</f>
        <v>1459.2570000000001</v>
      </c>
      <c r="IG9" s="165">
        <f>SUMIF('Conf Aurora Fuel Output'!$N$20:$AV$20, $B9 &amp; "*", INDEX('Conf Aurora Fuel Output'!$N$22:$AV$386, IG$4, 0))</f>
        <v>1783.5360000000001</v>
      </c>
      <c r="IH9" s="165">
        <f>SUMIF('Conf Aurora Fuel Output'!$N$20:$AV$20, $B9 &amp; "*", INDEX('Conf Aurora Fuel Output'!$N$22:$AV$386, IH$4, 0))</f>
        <v>1216.047</v>
      </c>
      <c r="II9" s="165">
        <f>SUMIF('Conf Aurora Fuel Output'!$N$20:$AV$20, $B9 &amp; "*", INDEX('Conf Aurora Fuel Output'!$N$22:$AV$386, II$4, 0))</f>
        <v>1297.117</v>
      </c>
      <c r="IJ9" s="165">
        <f>SUMIF('Conf Aurora Fuel Output'!$N$20:$AV$20, $B9 &amp; "*", INDEX('Conf Aurora Fuel Output'!$N$22:$AV$386, IJ$4, 0))</f>
        <v>1459.2570000000001</v>
      </c>
      <c r="IK9" s="165">
        <f>SUMIF('Conf Aurora Fuel Output'!$N$20:$AV$20, $B9 &amp; "*", INDEX('Conf Aurora Fuel Output'!$N$22:$AV$386, IK$4, 0))</f>
        <v>1459.2570000000001</v>
      </c>
      <c r="IL9" s="165">
        <f>SUMIF('Conf Aurora Fuel Output'!$N$20:$AV$20, $B9 &amp; "*", INDEX('Conf Aurora Fuel Output'!$N$22:$AV$386, IL$4, 0))</f>
        <v>1783.5360000000001</v>
      </c>
      <c r="IM9" s="165">
        <f>SUMIF('Conf Aurora Fuel Output'!$N$20:$AV$20, $B9 &amp; "*", INDEX('Conf Aurora Fuel Output'!$N$22:$AV$386, IM$4, 0))</f>
        <v>1134.9780000000001</v>
      </c>
      <c r="IN9" s="165">
        <f>SUMIF('Conf Aurora Fuel Output'!$N$20:$AV$20, $B9 &amp; "*", INDEX('Conf Aurora Fuel Output'!$N$22:$AV$386, IN$4, 0))</f>
        <v>1216.047</v>
      </c>
      <c r="IO9" s="165">
        <f>SUMIF('Conf Aurora Fuel Output'!$N$20:$AV$20, $B9 &amp; "*", INDEX('Conf Aurora Fuel Output'!$N$22:$AV$386, IO$4, 0))</f>
        <v>1216.047</v>
      </c>
      <c r="IP9" s="165">
        <f>SUMIF('Conf Aurora Fuel Output'!$N$20:$AV$20, $B9 &amp; "*", INDEX('Conf Aurora Fuel Output'!$N$22:$AV$386, IP$4, 0))</f>
        <v>1054.8620000000001</v>
      </c>
      <c r="IQ9" s="165">
        <f>SUMIF('Conf Aurora Fuel Output'!$N$20:$AV$20, $B9 &amp; "*", INDEX('Conf Aurora Fuel Output'!$N$22:$AV$386, IQ$4, 0))</f>
        <v>1195.51</v>
      </c>
      <c r="IR9" s="165">
        <f>SUMIF('Conf Aurora Fuel Output'!$N$20:$AV$20, $B9 &amp; "*", INDEX('Conf Aurora Fuel Output'!$N$22:$AV$386, IR$4, 0))</f>
        <v>492.2688</v>
      </c>
      <c r="IS9" s="165">
        <f>SUMIF('Conf Aurora Fuel Output'!$N$20:$AV$20, $B9 &amp; "*", INDEX('Conf Aurora Fuel Output'!$N$22:$AV$386, IS$4, 0))</f>
        <v>843.88919999999996</v>
      </c>
      <c r="IT9" s="165">
        <f>SUMIF('Conf Aurora Fuel Output'!$N$20:$AV$20, $B9 &amp; "*", INDEX('Conf Aurora Fuel Output'!$N$22:$AV$386, IT$4, 0))</f>
        <v>1476.806</v>
      </c>
      <c r="IU9" s="165">
        <f>SUMIF('Conf Aurora Fuel Output'!$N$20:$AV$20, $B9 &amp; "*", INDEX('Conf Aurora Fuel Output'!$N$22:$AV$386, IU$4, 0))</f>
        <v>1687.779</v>
      </c>
      <c r="IV9" s="165">
        <f>SUMIF('Conf Aurora Fuel Output'!$N$20:$AV$20, $B9 &amp; "*", INDEX('Conf Aurora Fuel Output'!$N$22:$AV$386, IV$4, 0))</f>
        <v>1687.779</v>
      </c>
      <c r="IW9" s="165">
        <f>SUMIF('Conf Aurora Fuel Output'!$N$20:$AV$20, $B9 &amp; "*", INDEX('Conf Aurora Fuel Output'!$N$22:$AV$386, IW$4, 0))</f>
        <v>1687.779</v>
      </c>
      <c r="IX9" s="165">
        <f>SUMIF('Conf Aurora Fuel Output'!$N$20:$AV$20, $B9 &amp; "*", INDEX('Conf Aurora Fuel Output'!$N$22:$AV$386, IX$4, 0))</f>
        <v>1336.1579999999999</v>
      </c>
      <c r="IY9" s="165">
        <f>SUMIF('Conf Aurora Fuel Output'!$N$20:$AV$20, $B9 &amp; "*", INDEX('Conf Aurora Fuel Output'!$N$22:$AV$386, IY$4, 0))</f>
        <v>1476.806</v>
      </c>
      <c r="IZ9" s="165">
        <f>SUMIF('Conf Aurora Fuel Output'!$N$20:$AV$20, $B9 &amp; "*", INDEX('Conf Aurora Fuel Output'!$N$22:$AV$386, IZ$4, 0))</f>
        <v>1265.8340000000001</v>
      </c>
      <c r="JA9" s="165">
        <f>SUMIF('Conf Aurora Fuel Output'!$N$20:$AV$20, $B9 &amp; "*", INDEX('Conf Aurora Fuel Output'!$N$22:$AV$386, JA$4, 0))</f>
        <v>1547.13</v>
      </c>
      <c r="JB9" s="165">
        <f>SUMIF('Conf Aurora Fuel Output'!$N$20:$AV$20, $B9 &amp; "*", INDEX('Conf Aurora Fuel Output'!$N$22:$AV$386, JB$4, 0))</f>
        <v>1054.8620000000001</v>
      </c>
      <c r="JC9" s="165">
        <f>SUMIF('Conf Aurora Fuel Output'!$N$20:$AV$20, $B9 &amp; "*", INDEX('Conf Aurora Fuel Output'!$N$22:$AV$386, JC$4, 0))</f>
        <v>1336.1579999999999</v>
      </c>
      <c r="JD9" s="165">
        <f>SUMIF('Conf Aurora Fuel Output'!$N$20:$AV$20, $B9 &amp; "*", INDEX('Conf Aurora Fuel Output'!$N$22:$AV$386, JD$4, 0))</f>
        <v>1195.51</v>
      </c>
      <c r="JE9" s="165">
        <f>SUMIF('Conf Aurora Fuel Output'!$N$20:$AV$20, $B9 &amp; "*", INDEX('Conf Aurora Fuel Output'!$N$22:$AV$386, JE$4, 0))</f>
        <v>984.53750000000002</v>
      </c>
      <c r="JF9" s="165">
        <f>SUMIF('Conf Aurora Fuel Output'!$N$20:$AV$20, $B9 &amp; "*", INDEX('Conf Aurora Fuel Output'!$N$22:$AV$386, JF$4, 0))</f>
        <v>0</v>
      </c>
      <c r="JG9" s="165">
        <f>SUMIF('Conf Aurora Fuel Output'!$N$20:$AV$20, $B9 &amp; "*", INDEX('Conf Aurora Fuel Output'!$N$22:$AV$386, JG$4, 0))</f>
        <v>1125.1859999999999</v>
      </c>
      <c r="JH9" s="165">
        <f>SUMIF('Conf Aurora Fuel Output'!$N$20:$AV$20, $B9 &amp; "*", INDEX('Conf Aurora Fuel Output'!$N$22:$AV$386, JH$4, 0))</f>
        <v>1125.1859999999999</v>
      </c>
      <c r="JI9" s="165">
        <f>SUMIF('Conf Aurora Fuel Output'!$N$20:$AV$20, $B9 &amp; "*", INDEX('Conf Aurora Fuel Output'!$N$22:$AV$386, JI$4, 0))</f>
        <v>914.21320000000003</v>
      </c>
      <c r="JJ9" s="165">
        <f>SUMIF('Conf Aurora Fuel Output'!$N$20:$AV$20, $B9 &amp; "*", INDEX('Conf Aurora Fuel Output'!$N$22:$AV$386, JJ$4, 0))</f>
        <v>1125.1859999999999</v>
      </c>
      <c r="JK9" s="165">
        <f>SUMIF('Conf Aurora Fuel Output'!$N$20:$AV$20, $B9 &amp; "*", INDEX('Conf Aurora Fuel Output'!$N$22:$AV$386, JK$4, 0))</f>
        <v>1406.482</v>
      </c>
      <c r="JL9" s="165">
        <f>SUMIF('Conf Aurora Fuel Output'!$N$20:$AV$20, $B9 &amp; "*", INDEX('Conf Aurora Fuel Output'!$N$22:$AV$386, JL$4, 0))</f>
        <v>1054.8620000000001</v>
      </c>
      <c r="JM9" s="165">
        <f>SUMIF('Conf Aurora Fuel Output'!$N$20:$AV$20, $B9 &amp; "*", INDEX('Conf Aurora Fuel Output'!$N$22:$AV$386, JM$4, 0))</f>
        <v>0</v>
      </c>
      <c r="JN9" s="165">
        <f>SUMIF('Conf Aurora Fuel Output'!$N$20:$AV$20, $B9 &amp; "*", INDEX('Conf Aurora Fuel Output'!$N$22:$AV$386, JN$4, 0))</f>
        <v>1336.1579999999999</v>
      </c>
      <c r="JO9" s="165">
        <f>SUMIF('Conf Aurora Fuel Output'!$N$20:$AV$20, $B9 &amp; "*", INDEX('Conf Aurora Fuel Output'!$N$22:$AV$386, JO$4, 0))</f>
        <v>1054.8620000000001</v>
      </c>
      <c r="JP9" s="165">
        <f>SUMIF('Conf Aurora Fuel Output'!$N$20:$AV$20, $B9 &amp; "*", INDEX('Conf Aurora Fuel Output'!$N$22:$AV$386, JP$4, 0))</f>
        <v>773.5652</v>
      </c>
      <c r="JQ9" s="165">
        <f>SUMIF('Conf Aurora Fuel Output'!$N$20:$AV$20, $B9 &amp; "*", INDEX('Conf Aurora Fuel Output'!$N$22:$AV$386, JQ$4, 0))</f>
        <v>1336.1579999999999</v>
      </c>
      <c r="JR9" s="165">
        <f>SUMIF('Conf Aurora Fuel Output'!$N$20:$AV$20, $B9 &amp; "*", INDEX('Conf Aurora Fuel Output'!$N$22:$AV$386, JR$4, 0))</f>
        <v>0</v>
      </c>
      <c r="JS9" s="165">
        <f>SUMIF('Conf Aurora Fuel Output'!$N$20:$AV$20, $B9 &amp; "*", INDEX('Conf Aurora Fuel Output'!$N$22:$AV$386, JS$4, 0))</f>
        <v>0</v>
      </c>
      <c r="JT9" s="165">
        <f>SUMIF('Conf Aurora Fuel Output'!$N$20:$AV$20, $B9 &amp; "*", INDEX('Conf Aurora Fuel Output'!$N$22:$AV$386, JT$4, 0))</f>
        <v>0</v>
      </c>
      <c r="JU9" s="165">
        <f>SUMIF('Conf Aurora Fuel Output'!$N$20:$AV$20, $B9 &amp; "*", INDEX('Conf Aurora Fuel Output'!$N$22:$AV$386, JU$4, 0))</f>
        <v>0</v>
      </c>
      <c r="JV9" s="165">
        <f>SUMIF('Conf Aurora Fuel Output'!$N$20:$AV$20, $B9 &amp; "*", INDEX('Conf Aurora Fuel Output'!$N$22:$AV$386, JV$4, 0))</f>
        <v>0</v>
      </c>
      <c r="JW9" s="165">
        <f>SUMIF('Conf Aurora Fuel Output'!$N$20:$AV$20, $B9 &amp; "*", INDEX('Conf Aurora Fuel Output'!$N$22:$AV$386, JW$4, 0))</f>
        <v>0</v>
      </c>
      <c r="JX9" s="165">
        <f>SUMIF('Conf Aurora Fuel Output'!$N$20:$AV$20, $B9 &amp; "*", INDEX('Conf Aurora Fuel Output'!$N$22:$AV$386, JX$4, 0))</f>
        <v>850.88850000000002</v>
      </c>
      <c r="JY9" s="165">
        <f>SUMIF('Conf Aurora Fuel Output'!$N$20:$AV$20, $B9 &amp; "*", INDEX('Conf Aurora Fuel Output'!$N$22:$AV$386, JY$4, 0))</f>
        <v>0</v>
      </c>
      <c r="JZ9" s="165">
        <f>SUMIF('Conf Aurora Fuel Output'!$N$20:$AV$20, $B9 &amp; "*", INDEX('Conf Aurora Fuel Output'!$N$22:$AV$386, JZ$4, 0))</f>
        <v>1570.8720000000001</v>
      </c>
      <c r="KA9" s="165">
        <f>SUMIF('Conf Aurora Fuel Output'!$N$20:$AV$20, $B9 &amp; "*", INDEX('Conf Aurora Fuel Output'!$N$22:$AV$386, KA$4, 0))</f>
        <v>1570.8720000000001</v>
      </c>
      <c r="KB9" s="165">
        <f>SUMIF('Conf Aurora Fuel Output'!$N$20:$AV$20, $B9 &amp; "*", INDEX('Conf Aurora Fuel Output'!$N$22:$AV$386, KB$4, 0))</f>
        <v>1570.8720000000001</v>
      </c>
      <c r="KC9" s="165">
        <f>SUMIF('Conf Aurora Fuel Output'!$N$20:$AV$20, $B9 &amp; "*", INDEX('Conf Aurora Fuel Output'!$N$22:$AV$386, KC$4, 0))</f>
        <v>1570.8720000000001</v>
      </c>
      <c r="KD9" s="165">
        <f>SUMIF('Conf Aurora Fuel Output'!$N$20:$AV$20, $B9 &amp; "*", INDEX('Conf Aurora Fuel Output'!$N$22:$AV$386, KD$4, 0))</f>
        <v>1570.8720000000001</v>
      </c>
      <c r="KE9" s="165">
        <f>SUMIF('Conf Aurora Fuel Output'!$N$20:$AV$20, $B9 &amp; "*", INDEX('Conf Aurora Fuel Output'!$N$22:$AV$386, KE$4, 0))</f>
        <v>981.79489999999998</v>
      </c>
      <c r="KF9" s="165">
        <f>SUMIF('Conf Aurora Fuel Output'!$N$20:$AV$20, $B9 &amp; "*", INDEX('Conf Aurora Fuel Output'!$N$22:$AV$386, KF$4, 0))</f>
        <v>1505.4190000000001</v>
      </c>
      <c r="KG9" s="165">
        <f>SUMIF('Conf Aurora Fuel Output'!$N$20:$AV$20, $B9 &amp; "*", INDEX('Conf Aurora Fuel Output'!$N$22:$AV$386, KG$4, 0))</f>
        <v>654.52980000000002</v>
      </c>
      <c r="KH9" s="165">
        <f>SUMIF('Conf Aurora Fuel Output'!$N$20:$AV$20, $B9 &amp; "*", INDEX('Conf Aurora Fuel Output'!$N$22:$AV$386, KH$4, 0))</f>
        <v>589.07650000000001</v>
      </c>
      <c r="KI9" s="165">
        <f>SUMIF('Conf Aurora Fuel Output'!$N$20:$AV$20, $B9 &amp; "*", INDEX('Conf Aurora Fuel Output'!$N$22:$AV$386, KI$4, 0))</f>
        <v>1570.8710000000001</v>
      </c>
      <c r="KJ9" s="165">
        <f>SUMIF('Conf Aurora Fuel Output'!$N$20:$AV$20, $B9 &amp; "*", INDEX('Conf Aurora Fuel Output'!$N$22:$AV$386, KJ$4, 0))</f>
        <v>1309.059</v>
      </c>
      <c r="KK9" s="165">
        <f>SUMIF('Conf Aurora Fuel Output'!$N$20:$AV$20, $B9 &amp; "*", INDEX('Conf Aurora Fuel Output'!$N$22:$AV$386, KK$4, 0))</f>
        <v>0</v>
      </c>
      <c r="KL9" s="165">
        <f>SUMIF('Conf Aurora Fuel Output'!$N$20:$AV$20, $B9 &amp; "*", INDEX('Conf Aurora Fuel Output'!$N$22:$AV$386, KL$4, 0))</f>
        <v>719.98289999999997</v>
      </c>
      <c r="KM9" s="165">
        <f>SUMIF('Conf Aurora Fuel Output'!$N$20:$AV$20, $B9 &amp; "*", INDEX('Conf Aurora Fuel Output'!$N$22:$AV$386, KM$4, 0))</f>
        <v>589.07629999999995</v>
      </c>
      <c r="KN9" s="165">
        <f>SUMIF('Conf Aurora Fuel Output'!$N$20:$AV$20, $B9 &amp; "*", INDEX('Conf Aurora Fuel Output'!$N$22:$AV$386, KN$4, 0))</f>
        <v>0</v>
      </c>
      <c r="KO9" s="165">
        <f>SUMIF('Conf Aurora Fuel Output'!$N$20:$AV$20, $B9 &amp; "*", INDEX('Conf Aurora Fuel Output'!$N$22:$AV$386, KO$4, 0))</f>
        <v>0</v>
      </c>
      <c r="KP9" s="165">
        <f>SUMIF('Conf Aurora Fuel Output'!$N$20:$AV$20, $B9 &amp; "*", INDEX('Conf Aurora Fuel Output'!$N$22:$AV$386, KP$4, 0))</f>
        <v>0</v>
      </c>
      <c r="KQ9" s="165">
        <f>SUMIF('Conf Aurora Fuel Output'!$N$20:$AV$20, $B9 &amp; "*", INDEX('Conf Aurora Fuel Output'!$N$22:$AV$386, KQ$4, 0))</f>
        <v>261.81200000000001</v>
      </c>
      <c r="KR9" s="165">
        <f>SUMIF('Conf Aurora Fuel Output'!$N$20:$AV$20, $B9 &amp; "*", INDEX('Conf Aurora Fuel Output'!$N$22:$AV$386, KR$4, 0))</f>
        <v>1309.059</v>
      </c>
      <c r="KS9" s="165">
        <f>SUMIF('Conf Aurora Fuel Output'!$N$20:$AV$20, $B9 &amp; "*", INDEX('Conf Aurora Fuel Output'!$N$22:$AV$386, KS$4, 0))</f>
        <v>1439.9659999999999</v>
      </c>
      <c r="KT9" s="165">
        <f>SUMIF('Conf Aurora Fuel Output'!$N$20:$AV$20, $B9 &amp; "*", INDEX('Conf Aurora Fuel Output'!$N$22:$AV$386, KT$4, 0))</f>
        <v>589.07690000000002</v>
      </c>
      <c r="KU9" s="165">
        <f>SUMIF('Conf Aurora Fuel Output'!$N$20:$AV$20, $B9 &amp; "*", INDEX('Conf Aurora Fuel Output'!$N$22:$AV$386, KU$4, 0))</f>
        <v>0</v>
      </c>
      <c r="KV9" s="165">
        <f>SUMIF('Conf Aurora Fuel Output'!$N$20:$AV$20, $B9 &amp; "*", INDEX('Conf Aurora Fuel Output'!$N$22:$AV$386, KV$4, 0))</f>
        <v>261.81200000000001</v>
      </c>
      <c r="KW9" s="165">
        <f>SUMIF('Conf Aurora Fuel Output'!$N$20:$AV$20, $B9 &amp; "*", INDEX('Conf Aurora Fuel Output'!$N$22:$AV$386, KW$4, 0))</f>
        <v>1243.607</v>
      </c>
      <c r="KX9" s="165">
        <f>SUMIF('Conf Aurora Fuel Output'!$N$20:$AV$20, $B9 &amp; "*", INDEX('Conf Aurora Fuel Output'!$N$22:$AV$386, KX$4, 0))</f>
        <v>1047.2470000000001</v>
      </c>
      <c r="KY9" s="165">
        <f>SUMIF('Conf Aurora Fuel Output'!$N$20:$AV$20, $B9 &amp; "*", INDEX('Conf Aurora Fuel Output'!$N$22:$AV$386, KY$4, 0))</f>
        <v>391.06259999999997</v>
      </c>
      <c r="KZ9" s="165">
        <f>SUMIF('Conf Aurora Fuel Output'!$N$20:$AV$20, $B9 &amp; "*", INDEX('Conf Aurora Fuel Output'!$N$22:$AV$386, KZ$4, 0))</f>
        <v>0</v>
      </c>
      <c r="LA9" s="165">
        <f>SUMIF('Conf Aurora Fuel Output'!$N$20:$AV$20, $B9 &amp; "*", INDEX('Conf Aurora Fuel Output'!$N$22:$AV$386, LA$4, 0))</f>
        <v>0</v>
      </c>
      <c r="LB9" s="165">
        <f>SUMIF('Conf Aurora Fuel Output'!$N$20:$AV$20, $B9 &amp; "*", INDEX('Conf Aurora Fuel Output'!$N$22:$AV$386, LB$4, 0))</f>
        <v>156.42509999999999</v>
      </c>
      <c r="LC9" s="165">
        <f>SUMIF('Conf Aurora Fuel Output'!$N$20:$AV$20, $B9 &amp; "*", INDEX('Conf Aurora Fuel Output'!$N$22:$AV$386, LC$4, 0))</f>
        <v>625.70010000000002</v>
      </c>
      <c r="LD9" s="165">
        <f>SUMIF('Conf Aurora Fuel Output'!$N$20:$AV$20, $B9 &amp; "*", INDEX('Conf Aurora Fuel Output'!$N$22:$AV$386, LD$4, 0))</f>
        <v>782.12490000000003</v>
      </c>
      <c r="LE9" s="165">
        <f>SUMIF('Conf Aurora Fuel Output'!$N$20:$AV$20, $B9 &amp; "*", INDEX('Conf Aurora Fuel Output'!$N$22:$AV$386, LE$4, 0))</f>
        <v>0</v>
      </c>
      <c r="LF9" s="165">
        <f>SUMIF('Conf Aurora Fuel Output'!$N$20:$AV$20, $B9 &amp; "*", INDEX('Conf Aurora Fuel Output'!$N$22:$AV$386, LF$4, 0))</f>
        <v>0</v>
      </c>
      <c r="LG9" s="165">
        <f>SUMIF('Conf Aurora Fuel Output'!$N$20:$AV$20, $B9 &amp; "*", INDEX('Conf Aurora Fuel Output'!$N$22:$AV$386, LG$4, 0))</f>
        <v>0</v>
      </c>
      <c r="LH9" s="165">
        <f>SUMIF('Conf Aurora Fuel Output'!$N$20:$AV$20, $B9 &amp; "*", INDEX('Conf Aurora Fuel Output'!$N$22:$AV$386, LH$4, 0))</f>
        <v>391.0625</v>
      </c>
      <c r="LI9" s="165">
        <f>SUMIF('Conf Aurora Fuel Output'!$N$20:$AV$20, $B9 &amp; "*", INDEX('Conf Aurora Fuel Output'!$N$22:$AV$386, LI$4, 0))</f>
        <v>0</v>
      </c>
      <c r="LJ9" s="165">
        <f>SUMIF('Conf Aurora Fuel Output'!$N$20:$AV$20, $B9 &amp; "*", INDEX('Conf Aurora Fuel Output'!$N$22:$AV$386, LJ$4, 0))</f>
        <v>312.85019999999997</v>
      </c>
      <c r="LK9" s="165">
        <f>SUMIF('Conf Aurora Fuel Output'!$N$20:$AV$20, $B9 &amp; "*", INDEX('Conf Aurora Fuel Output'!$N$22:$AV$386, LK$4, 0))</f>
        <v>938.55039999999997</v>
      </c>
      <c r="LL9" s="165">
        <f>SUMIF('Conf Aurora Fuel Output'!$N$20:$AV$20, $B9 &amp; "*", INDEX('Conf Aurora Fuel Output'!$N$22:$AV$386, LL$4, 0))</f>
        <v>0</v>
      </c>
      <c r="LM9" s="165">
        <f>SUMIF('Conf Aurora Fuel Output'!$N$20:$AV$20, $B9 &amp; "*", INDEX('Conf Aurora Fuel Output'!$N$22:$AV$386, LM$4, 0))</f>
        <v>0</v>
      </c>
      <c r="LN9" s="165">
        <f>SUMIF('Conf Aurora Fuel Output'!$N$20:$AV$20, $B9 &amp; "*", INDEX('Conf Aurora Fuel Output'!$N$22:$AV$386, LN$4, 0))</f>
        <v>1407.826</v>
      </c>
      <c r="LO9" s="165">
        <f>SUMIF('Conf Aurora Fuel Output'!$N$20:$AV$20, $B9 &amp; "*", INDEX('Conf Aurora Fuel Output'!$N$22:$AV$386, LO$4, 0))</f>
        <v>78.212469999999996</v>
      </c>
      <c r="LP9" s="165">
        <f>SUMIF('Conf Aurora Fuel Output'!$N$20:$AV$20, $B9 &amp; "*", INDEX('Conf Aurora Fuel Output'!$N$22:$AV$386, LP$4, 0))</f>
        <v>0</v>
      </c>
      <c r="LQ9" s="165">
        <f>SUMIF('Conf Aurora Fuel Output'!$N$20:$AV$20, $B9 &amp; "*", INDEX('Conf Aurora Fuel Output'!$N$22:$AV$386, LQ$4, 0))</f>
        <v>0</v>
      </c>
      <c r="LR9" s="165">
        <f>SUMIF('Conf Aurora Fuel Output'!$N$20:$AV$20, $B9 &amp; "*", INDEX('Conf Aurora Fuel Output'!$N$22:$AV$386, LR$4, 0))</f>
        <v>860.33799999999997</v>
      </c>
      <c r="LS9" s="165">
        <f>SUMIF('Conf Aurora Fuel Output'!$N$20:$AV$20, $B9 &amp; "*", INDEX('Conf Aurora Fuel Output'!$N$22:$AV$386, LS$4, 0))</f>
        <v>860.33780000000002</v>
      </c>
      <c r="LT9" s="165">
        <f>SUMIF('Conf Aurora Fuel Output'!$N$20:$AV$20, $B9 &amp; "*", INDEX('Conf Aurora Fuel Output'!$N$22:$AV$386, LT$4, 0))</f>
        <v>312.84989999999999</v>
      </c>
      <c r="LU9" s="165">
        <f>SUMIF('Conf Aurora Fuel Output'!$N$20:$AV$20, $B9 &amp; "*", INDEX('Conf Aurora Fuel Output'!$N$22:$AV$386, LU$4, 0))</f>
        <v>312.85019999999997</v>
      </c>
      <c r="LV9" s="165">
        <f>SUMIF('Conf Aurora Fuel Output'!$N$20:$AV$20, $B9 &amp; "*", INDEX('Conf Aurora Fuel Output'!$N$22:$AV$386, LV$4, 0))</f>
        <v>312.85019999999997</v>
      </c>
      <c r="LW9" s="165">
        <f>SUMIF('Conf Aurora Fuel Output'!$N$20:$AV$20, $B9 &amp; "*", INDEX('Conf Aurora Fuel Output'!$N$22:$AV$386, LW$4, 0))</f>
        <v>469.27510000000001</v>
      </c>
      <c r="LX9" s="165">
        <f>SUMIF('Conf Aurora Fuel Output'!$N$20:$AV$20, $B9 &amp; "*", INDEX('Conf Aurora Fuel Output'!$N$22:$AV$386, LX$4, 0))</f>
        <v>625.70039999999995</v>
      </c>
      <c r="LY9" s="165">
        <f>SUMIF('Conf Aurora Fuel Output'!$N$20:$AV$20, $B9 &amp; "*", INDEX('Conf Aurora Fuel Output'!$N$22:$AV$386, LY$4, 0))</f>
        <v>1642.463</v>
      </c>
      <c r="LZ9" s="165">
        <f>SUMIF('Conf Aurora Fuel Output'!$N$20:$AV$20, $B9 &amp; "*", INDEX('Conf Aurora Fuel Output'!$N$22:$AV$386, LZ$4, 0))</f>
        <v>0</v>
      </c>
      <c r="MA9" s="165">
        <f>SUMIF('Conf Aurora Fuel Output'!$N$20:$AV$20, $B9 &amp; "*", INDEX('Conf Aurora Fuel Output'!$N$22:$AV$386, MA$4, 0))</f>
        <v>0</v>
      </c>
      <c r="MB9" s="165">
        <f>SUMIF('Conf Aurora Fuel Output'!$N$20:$AV$20, $B9 &amp; "*", INDEX('Conf Aurora Fuel Output'!$N$22:$AV$386, MB$4, 0))</f>
        <v>0</v>
      </c>
      <c r="MC9" s="165">
        <f>SUMIF('Conf Aurora Fuel Output'!$N$20:$AV$20, $B9 &amp; "*", INDEX('Conf Aurora Fuel Output'!$N$22:$AV$386, MC$4, 0))</f>
        <v>0</v>
      </c>
      <c r="MD9" s="165">
        <f>SUMIF('Conf Aurora Fuel Output'!$N$20:$AV$20, $B9 &amp; "*", INDEX('Conf Aurora Fuel Output'!$N$22:$AV$386, MD$4, 0))</f>
        <v>0</v>
      </c>
      <c r="ME9" s="165">
        <f>SUMIF('Conf Aurora Fuel Output'!$N$20:$AV$20, $B9 &amp; "*", INDEX('Conf Aurora Fuel Output'!$N$22:$AV$386, ME$4, 0))</f>
        <v>389.90929999999997</v>
      </c>
      <c r="MF9" s="165">
        <f>SUMIF('Conf Aurora Fuel Output'!$N$20:$AV$20, $B9 &amp; "*", INDEX('Conf Aurora Fuel Output'!$N$22:$AV$386, MF$4, 0))</f>
        <v>0</v>
      </c>
      <c r="MG9" s="165">
        <f>SUMIF('Conf Aurora Fuel Output'!$N$20:$AV$20, $B9 &amp; "*", INDEX('Conf Aurora Fuel Output'!$N$22:$AV$386, MG$4, 0))</f>
        <v>1091.7460000000001</v>
      </c>
      <c r="MH9" s="165">
        <f>SUMIF('Conf Aurora Fuel Output'!$N$20:$AV$20, $B9 &amp; "*", INDEX('Conf Aurora Fuel Output'!$N$22:$AV$386, MH$4, 0))</f>
        <v>701.83669999999995</v>
      </c>
      <c r="MI9" s="165">
        <f>SUMIF('Conf Aurora Fuel Output'!$N$20:$AV$20, $B9 &amp; "*", INDEX('Conf Aurora Fuel Output'!$N$22:$AV$386, MI$4, 0))</f>
        <v>1013.764</v>
      </c>
      <c r="MJ9" s="165">
        <f>SUMIF('Conf Aurora Fuel Output'!$N$20:$AV$20, $B9 &amp; "*", INDEX('Conf Aurora Fuel Output'!$N$22:$AV$386, MJ$4, 0))</f>
        <v>1481.6559999999999</v>
      </c>
      <c r="MK9" s="165">
        <f>SUMIF('Conf Aurora Fuel Output'!$N$20:$AV$20, $B9 &amp; "*", INDEX('Conf Aurora Fuel Output'!$N$22:$AV$386, MK$4, 0))</f>
        <v>1637.6189999999999</v>
      </c>
      <c r="ML9" s="165">
        <f>SUMIF('Conf Aurora Fuel Output'!$N$20:$AV$20, $B9 &amp; "*", INDEX('Conf Aurora Fuel Output'!$N$22:$AV$386, ML$4, 0))</f>
        <v>467.89120000000003</v>
      </c>
      <c r="MM9" s="165">
        <f>SUMIF('Conf Aurora Fuel Output'!$N$20:$AV$20, $B9 &amp; "*", INDEX('Conf Aurora Fuel Output'!$N$22:$AV$386, MM$4, 0))</f>
        <v>311.92750000000001</v>
      </c>
      <c r="MN9" s="165">
        <f>SUMIF('Conf Aurora Fuel Output'!$N$20:$AV$20, $B9 &amp; "*", INDEX('Conf Aurora Fuel Output'!$N$22:$AV$386, MN$4, 0))</f>
        <v>1325.692</v>
      </c>
      <c r="MO9" s="165">
        <f>SUMIF('Conf Aurora Fuel Output'!$N$20:$AV$20, $B9 &amp; "*", INDEX('Conf Aurora Fuel Output'!$N$22:$AV$386, MO$4, 0))</f>
        <v>0</v>
      </c>
      <c r="MP9" s="165">
        <f>SUMIF('Conf Aurora Fuel Output'!$N$20:$AV$20, $B9 &amp; "*", INDEX('Conf Aurora Fuel Output'!$N$22:$AV$386, MP$4, 0))</f>
        <v>1325.692</v>
      </c>
      <c r="MQ9" s="165">
        <f>SUMIF('Conf Aurora Fuel Output'!$N$20:$AV$20, $B9 &amp; "*", INDEX('Conf Aurora Fuel Output'!$N$22:$AV$386, MQ$4, 0))</f>
        <v>1559.6369999999999</v>
      </c>
      <c r="MR9" s="165">
        <f>SUMIF('Conf Aurora Fuel Output'!$N$20:$AV$20, $B9 &amp; "*", INDEX('Conf Aurora Fuel Output'!$N$22:$AV$386, MR$4, 0))</f>
        <v>1793.5830000000001</v>
      </c>
      <c r="MS9" s="165">
        <f>SUMIF('Conf Aurora Fuel Output'!$N$20:$AV$20, $B9 &amp; "*", INDEX('Conf Aurora Fuel Output'!$N$22:$AV$386, MS$4, 0))</f>
        <v>623.85500000000002</v>
      </c>
      <c r="MT9" s="165">
        <f>SUMIF('Conf Aurora Fuel Output'!$N$20:$AV$20, $B9 &amp; "*", INDEX('Conf Aurora Fuel Output'!$N$22:$AV$386, MT$4, 0))</f>
        <v>1871.5650000000001</v>
      </c>
      <c r="MU9" s="165">
        <f>SUMIF('Conf Aurora Fuel Output'!$N$20:$AV$20, $B9 &amp; "*", INDEX('Conf Aurora Fuel Output'!$N$22:$AV$386, MU$4, 0))</f>
        <v>1247.7090000000001</v>
      </c>
      <c r="MV9" s="165">
        <f>SUMIF('Conf Aurora Fuel Output'!$N$20:$AV$20, $B9 &amp; "*", INDEX('Conf Aurora Fuel Output'!$N$22:$AV$386, MV$4, 0))</f>
        <v>467.89109999999999</v>
      </c>
      <c r="MW9" s="165">
        <f>SUMIF('Conf Aurora Fuel Output'!$N$20:$AV$20, $B9 &amp; "*", INDEX('Conf Aurora Fuel Output'!$N$22:$AV$386, MW$4, 0))</f>
        <v>0</v>
      </c>
      <c r="MX9" s="165">
        <f>SUMIF('Conf Aurora Fuel Output'!$N$20:$AV$20, $B9 &amp; "*", INDEX('Conf Aurora Fuel Output'!$N$22:$AV$386, MX$4, 0))</f>
        <v>311.92750000000001</v>
      </c>
      <c r="MY9" s="165">
        <f>SUMIF('Conf Aurora Fuel Output'!$N$20:$AV$20, $B9 &amp; "*", INDEX('Conf Aurora Fuel Output'!$N$22:$AV$386, MY$4, 0))</f>
        <v>0</v>
      </c>
      <c r="MZ9" s="165">
        <f>SUMIF('Conf Aurora Fuel Output'!$N$20:$AV$20, $B9 &amp; "*", INDEX('Conf Aurora Fuel Output'!$N$22:$AV$386, MZ$4, 0))</f>
        <v>0</v>
      </c>
      <c r="NA9" s="165">
        <f>SUMIF('Conf Aurora Fuel Output'!$N$20:$AV$20, $B9 &amp; "*", INDEX('Conf Aurora Fuel Output'!$N$22:$AV$386, NA$4, 0))</f>
        <v>1013.764</v>
      </c>
      <c r="NB9" s="165">
        <f>SUMIF('Conf Aurora Fuel Output'!$N$20:$AV$20, $B9 &amp; "*", INDEX('Conf Aurora Fuel Output'!$N$22:$AV$386, NB$4, 0))</f>
        <v>0</v>
      </c>
      <c r="NC9" s="165">
        <f>SUMIF('Conf Aurora Fuel Output'!$N$20:$AV$20, $B9 &amp; "*", INDEX('Conf Aurora Fuel Output'!$N$22:$AV$386, NC$4, 0))</f>
        <v>1403.674</v>
      </c>
      <c r="ND9" s="165">
        <f>SUMIF('Conf Aurora Fuel Output'!$N$20:$AV$20, $B9 &amp; "*", INDEX('Conf Aurora Fuel Output'!$N$22:$AV$386, ND$4, 0))</f>
        <v>545.87310000000002</v>
      </c>
      <c r="NE9" s="165">
        <f>SUMIF('Conf Aurora Fuel Output'!$N$20:$AV$20, $B9 &amp; "*", INDEX('Conf Aurora Fuel Output'!$N$22:$AV$386, NE$4, 0))</f>
        <v>623.85479999999995</v>
      </c>
      <c r="NF9" s="165">
        <f>SUMIF('Conf Aurora Fuel Output'!$N$20:$AV$20, $B9 &amp; "*", INDEX('Conf Aurora Fuel Output'!$N$22:$AV$386, NF$4, 0))</f>
        <v>0</v>
      </c>
      <c r="NG9" s="165">
        <f>SUMIF('Conf Aurora Fuel Output'!$N$20:$AV$20, $B9 &amp; "*", INDEX('Conf Aurora Fuel Output'!$N$22:$AV$386, NG$4, 0))</f>
        <v>389.90940000000001</v>
      </c>
      <c r="NH9" s="148">
        <f t="shared" si="340"/>
        <v>200354.85489000005</v>
      </c>
      <c r="NI9" s="60">
        <f t="shared" si="341"/>
        <v>548.91741065753433</v>
      </c>
      <c r="NJ9" s="60">
        <f t="shared" si="342"/>
        <v>1947.86</v>
      </c>
    </row>
    <row r="10" spans="1:374">
      <c r="B10" s="175" t="s">
        <v>27</v>
      </c>
      <c r="F10" s="153" t="s">
        <v>303</v>
      </c>
      <c r="G10" s="165">
        <f>SUMIF('Conf Aurora Fuel Output'!$N$20:$AV$20, $B10 &amp; "*", INDEX('Conf Aurora Fuel Output'!$N$22:$AV$386, G$4, 0))</f>
        <v>0</v>
      </c>
      <c r="H10" s="165">
        <f>SUMIF('Conf Aurora Fuel Output'!$N$20:$AV$20, $B10 &amp; "*", INDEX('Conf Aurora Fuel Output'!$N$22:$AV$386, H$4, 0))</f>
        <v>0</v>
      </c>
      <c r="I10" s="165">
        <f>SUMIF('Conf Aurora Fuel Output'!$N$20:$AV$20, $B10 &amp; "*", INDEX('Conf Aurora Fuel Output'!$N$22:$AV$386, I$4, 0))</f>
        <v>0</v>
      </c>
      <c r="J10" s="165">
        <f>SUMIF('Conf Aurora Fuel Output'!$N$20:$AV$20, $B10 &amp; "*", INDEX('Conf Aurora Fuel Output'!$N$22:$AV$386, J$4, 0))</f>
        <v>0</v>
      </c>
      <c r="K10" s="165">
        <f>SUMIF('Conf Aurora Fuel Output'!$N$20:$AV$20, $B10 &amp; "*", INDEX('Conf Aurora Fuel Output'!$N$22:$AV$386, K$4, 0))</f>
        <v>0</v>
      </c>
      <c r="L10" s="165">
        <f>SUMIF('Conf Aurora Fuel Output'!$N$20:$AV$20, $B10 &amp; "*", INDEX('Conf Aurora Fuel Output'!$N$22:$AV$386, L$4, 0))</f>
        <v>0</v>
      </c>
      <c r="M10" s="165">
        <f>SUMIF('Conf Aurora Fuel Output'!$N$20:$AV$20, $B10 &amp; "*", INDEX('Conf Aurora Fuel Output'!$N$22:$AV$386, M$4, 0))</f>
        <v>0</v>
      </c>
      <c r="N10" s="165">
        <f>SUMIF('Conf Aurora Fuel Output'!$N$20:$AV$20, $B10 &amp; "*", INDEX('Conf Aurora Fuel Output'!$N$22:$AV$386, N$4, 0))</f>
        <v>0</v>
      </c>
      <c r="O10" s="165">
        <f>SUMIF('Conf Aurora Fuel Output'!$N$20:$AV$20, $B10 &amp; "*", INDEX('Conf Aurora Fuel Output'!$N$22:$AV$386, O$4, 0))</f>
        <v>0</v>
      </c>
      <c r="P10" s="165">
        <f>SUMIF('Conf Aurora Fuel Output'!$N$20:$AV$20, $B10 &amp; "*", INDEX('Conf Aurora Fuel Output'!$N$22:$AV$386, P$4, 0))</f>
        <v>0</v>
      </c>
      <c r="Q10" s="165">
        <f>SUMIF('Conf Aurora Fuel Output'!$N$20:$AV$20, $B10 &amp; "*", INDEX('Conf Aurora Fuel Output'!$N$22:$AV$386, Q$4, 0))</f>
        <v>0</v>
      </c>
      <c r="R10" s="165">
        <f>SUMIF('Conf Aurora Fuel Output'!$N$20:$AV$20, $B10 &amp; "*", INDEX('Conf Aurora Fuel Output'!$N$22:$AV$386, R$4, 0))</f>
        <v>0</v>
      </c>
      <c r="S10" s="165">
        <f>SUMIF('Conf Aurora Fuel Output'!$N$20:$AV$20, $B10 &amp; "*", INDEX('Conf Aurora Fuel Output'!$N$22:$AV$386, S$4, 0))</f>
        <v>0</v>
      </c>
      <c r="T10" s="165">
        <f>SUMIF('Conf Aurora Fuel Output'!$N$20:$AV$20, $B10 &amp; "*", INDEX('Conf Aurora Fuel Output'!$N$22:$AV$386, T$4, 0))</f>
        <v>0</v>
      </c>
      <c r="U10" s="165">
        <f>SUMIF('Conf Aurora Fuel Output'!$N$20:$AV$20, $B10 &amp; "*", INDEX('Conf Aurora Fuel Output'!$N$22:$AV$386, U$4, 0))</f>
        <v>0</v>
      </c>
      <c r="V10" s="165">
        <f>SUMIF('Conf Aurora Fuel Output'!$N$20:$AV$20, $B10 &amp; "*", INDEX('Conf Aurora Fuel Output'!$N$22:$AV$386, V$4, 0))</f>
        <v>0</v>
      </c>
      <c r="W10" s="165">
        <f>SUMIF('Conf Aurora Fuel Output'!$N$20:$AV$20, $B10 &amp; "*", INDEX('Conf Aurora Fuel Output'!$N$22:$AV$386, W$4, 0))</f>
        <v>0</v>
      </c>
      <c r="X10" s="165">
        <f>SUMIF('Conf Aurora Fuel Output'!$N$20:$AV$20, $B10 &amp; "*", INDEX('Conf Aurora Fuel Output'!$N$22:$AV$386, X$4, 0))</f>
        <v>0</v>
      </c>
      <c r="Y10" s="165">
        <f>SUMIF('Conf Aurora Fuel Output'!$N$20:$AV$20, $B10 &amp; "*", INDEX('Conf Aurora Fuel Output'!$N$22:$AV$386, Y$4, 0))</f>
        <v>0</v>
      </c>
      <c r="Z10" s="165">
        <f>SUMIF('Conf Aurora Fuel Output'!$N$20:$AV$20, $B10 &amp; "*", INDEX('Conf Aurora Fuel Output'!$N$22:$AV$386, Z$4, 0))</f>
        <v>0</v>
      </c>
      <c r="AA10" s="165">
        <f>SUMIF('Conf Aurora Fuel Output'!$N$20:$AV$20, $B10 &amp; "*", INDEX('Conf Aurora Fuel Output'!$N$22:$AV$386, AA$4, 0))</f>
        <v>0</v>
      </c>
      <c r="AB10" s="165">
        <f>SUMIF('Conf Aurora Fuel Output'!$N$20:$AV$20, $B10 &amp; "*", INDEX('Conf Aurora Fuel Output'!$N$22:$AV$386, AB$4, 0))</f>
        <v>0</v>
      </c>
      <c r="AC10" s="165">
        <f>SUMIF('Conf Aurora Fuel Output'!$N$20:$AV$20, $B10 &amp; "*", INDEX('Conf Aurora Fuel Output'!$N$22:$AV$386, AC$4, 0))</f>
        <v>0</v>
      </c>
      <c r="AD10" s="165">
        <f>SUMIF('Conf Aurora Fuel Output'!$N$20:$AV$20, $B10 &amp; "*", INDEX('Conf Aurora Fuel Output'!$N$22:$AV$386, AD$4, 0))</f>
        <v>0</v>
      </c>
      <c r="AE10" s="165">
        <f>SUMIF('Conf Aurora Fuel Output'!$N$20:$AV$20, $B10 &amp; "*", INDEX('Conf Aurora Fuel Output'!$N$22:$AV$386, AE$4, 0))</f>
        <v>0</v>
      </c>
      <c r="AF10" s="165">
        <f>SUMIF('Conf Aurora Fuel Output'!$N$20:$AV$20, $B10 &amp; "*", INDEX('Conf Aurora Fuel Output'!$N$22:$AV$386, AF$4, 0))</f>
        <v>0</v>
      </c>
      <c r="AG10" s="165">
        <f>SUMIF('Conf Aurora Fuel Output'!$N$20:$AV$20, $B10 &amp; "*", INDEX('Conf Aurora Fuel Output'!$N$22:$AV$386, AG$4, 0))</f>
        <v>0</v>
      </c>
      <c r="AH10" s="165">
        <f>SUMIF('Conf Aurora Fuel Output'!$N$20:$AV$20, $B10 &amp; "*", INDEX('Conf Aurora Fuel Output'!$N$22:$AV$386, AH$4, 0))</f>
        <v>0</v>
      </c>
      <c r="AI10" s="165">
        <f>SUMIF('Conf Aurora Fuel Output'!$N$20:$AV$20, $B10 &amp; "*", INDEX('Conf Aurora Fuel Output'!$N$22:$AV$386, AI$4, 0))</f>
        <v>0</v>
      </c>
      <c r="AJ10" s="165">
        <f>SUMIF('Conf Aurora Fuel Output'!$N$20:$AV$20, $B10 &amp; "*", INDEX('Conf Aurora Fuel Output'!$N$22:$AV$386, AJ$4, 0))</f>
        <v>0</v>
      </c>
      <c r="AK10" s="165">
        <f>SUMIF('Conf Aurora Fuel Output'!$N$20:$AV$20, $B10 &amp; "*", INDEX('Conf Aurora Fuel Output'!$N$22:$AV$386, AK$4, 0))</f>
        <v>0</v>
      </c>
      <c r="AL10" s="165">
        <f>SUMIF('Conf Aurora Fuel Output'!$N$20:$AV$20, $B10 &amp; "*", INDEX('Conf Aurora Fuel Output'!$N$22:$AV$386, AL$4, 0))</f>
        <v>0</v>
      </c>
      <c r="AM10" s="165">
        <f>SUMIF('Conf Aurora Fuel Output'!$N$20:$AV$20, $B10 &amp; "*", INDEX('Conf Aurora Fuel Output'!$N$22:$AV$386, AM$4, 0))</f>
        <v>0</v>
      </c>
      <c r="AN10" s="165">
        <f>SUMIF('Conf Aurora Fuel Output'!$N$20:$AV$20, $B10 &amp; "*", INDEX('Conf Aurora Fuel Output'!$N$22:$AV$386, AN$4, 0))</f>
        <v>0</v>
      </c>
      <c r="AO10" s="165">
        <f>SUMIF('Conf Aurora Fuel Output'!$N$20:$AV$20, $B10 &amp; "*", INDEX('Conf Aurora Fuel Output'!$N$22:$AV$386, AO$4, 0))</f>
        <v>0</v>
      </c>
      <c r="AP10" s="165">
        <f>SUMIF('Conf Aurora Fuel Output'!$N$20:$AV$20, $B10 &amp; "*", INDEX('Conf Aurora Fuel Output'!$N$22:$AV$386, AP$4, 0))</f>
        <v>0</v>
      </c>
      <c r="AQ10" s="165">
        <f>SUMIF('Conf Aurora Fuel Output'!$N$20:$AV$20, $B10 &amp; "*", INDEX('Conf Aurora Fuel Output'!$N$22:$AV$386, AQ$4, 0))</f>
        <v>0</v>
      </c>
      <c r="AR10" s="165">
        <f>SUMIF('Conf Aurora Fuel Output'!$N$20:$AV$20, $B10 &amp; "*", INDEX('Conf Aurora Fuel Output'!$N$22:$AV$386, AR$4, 0))</f>
        <v>0</v>
      </c>
      <c r="AS10" s="165">
        <f>SUMIF('Conf Aurora Fuel Output'!$N$20:$AV$20, $B10 &amp; "*", INDEX('Conf Aurora Fuel Output'!$N$22:$AV$386, AS$4, 0))</f>
        <v>0</v>
      </c>
      <c r="AT10" s="165">
        <f>SUMIF('Conf Aurora Fuel Output'!$N$20:$AV$20, $B10 &amp; "*", INDEX('Conf Aurora Fuel Output'!$N$22:$AV$386, AT$4, 0))</f>
        <v>0</v>
      </c>
      <c r="AU10" s="165">
        <f>SUMIF('Conf Aurora Fuel Output'!$N$20:$AV$20, $B10 &amp; "*", INDEX('Conf Aurora Fuel Output'!$N$22:$AV$386, AU$4, 0))</f>
        <v>0</v>
      </c>
      <c r="AV10" s="165">
        <f>SUMIF('Conf Aurora Fuel Output'!$N$20:$AV$20, $B10 &amp; "*", INDEX('Conf Aurora Fuel Output'!$N$22:$AV$386, AV$4, 0))</f>
        <v>0</v>
      </c>
      <c r="AW10" s="165">
        <f>SUMIF('Conf Aurora Fuel Output'!$N$20:$AV$20, $B10 &amp; "*", INDEX('Conf Aurora Fuel Output'!$N$22:$AV$386, AW$4, 0))</f>
        <v>0</v>
      </c>
      <c r="AX10" s="165">
        <f>SUMIF('Conf Aurora Fuel Output'!$N$20:$AV$20, $B10 &amp; "*", INDEX('Conf Aurora Fuel Output'!$N$22:$AV$386, AX$4, 0))</f>
        <v>0</v>
      </c>
      <c r="AY10" s="165">
        <f>SUMIF('Conf Aurora Fuel Output'!$N$20:$AV$20, $B10 &amp; "*", INDEX('Conf Aurora Fuel Output'!$N$22:$AV$386, AY$4, 0))</f>
        <v>0</v>
      </c>
      <c r="AZ10" s="165">
        <f>SUMIF('Conf Aurora Fuel Output'!$N$20:$AV$20, $B10 &amp; "*", INDEX('Conf Aurora Fuel Output'!$N$22:$AV$386, AZ$4, 0))</f>
        <v>0</v>
      </c>
      <c r="BA10" s="165">
        <f>SUMIF('Conf Aurora Fuel Output'!$N$20:$AV$20, $B10 &amp; "*", INDEX('Conf Aurora Fuel Output'!$N$22:$AV$386, BA$4, 0))</f>
        <v>0</v>
      </c>
      <c r="BB10" s="165">
        <f>SUMIF('Conf Aurora Fuel Output'!$N$20:$AV$20, $B10 &amp; "*", INDEX('Conf Aurora Fuel Output'!$N$22:$AV$386, BB$4, 0))</f>
        <v>0</v>
      </c>
      <c r="BC10" s="165">
        <f>SUMIF('Conf Aurora Fuel Output'!$N$20:$AV$20, $B10 &amp; "*", INDEX('Conf Aurora Fuel Output'!$N$22:$AV$386, BC$4, 0))</f>
        <v>0</v>
      </c>
      <c r="BD10" s="165">
        <f>SUMIF('Conf Aurora Fuel Output'!$N$20:$AV$20, $B10 &amp; "*", INDEX('Conf Aurora Fuel Output'!$N$22:$AV$386, BD$4, 0))</f>
        <v>0</v>
      </c>
      <c r="BE10" s="165">
        <f>SUMIF('Conf Aurora Fuel Output'!$N$20:$AV$20, $B10 &amp; "*", INDEX('Conf Aurora Fuel Output'!$N$22:$AV$386, BE$4, 0))</f>
        <v>0</v>
      </c>
      <c r="BF10" s="165">
        <f>SUMIF('Conf Aurora Fuel Output'!$N$20:$AV$20, $B10 &amp; "*", INDEX('Conf Aurora Fuel Output'!$N$22:$AV$386, BF$4, 0))</f>
        <v>0</v>
      </c>
      <c r="BG10" s="165">
        <f>SUMIF('Conf Aurora Fuel Output'!$N$20:$AV$20, $B10 &amp; "*", INDEX('Conf Aurora Fuel Output'!$N$22:$AV$386, BG$4, 0))</f>
        <v>0</v>
      </c>
      <c r="BH10" s="165">
        <f>SUMIF('Conf Aurora Fuel Output'!$N$20:$AV$20, $B10 &amp; "*", INDEX('Conf Aurora Fuel Output'!$N$22:$AV$386, BH$4, 0))</f>
        <v>0</v>
      </c>
      <c r="BI10" s="165">
        <f>SUMIF('Conf Aurora Fuel Output'!$N$20:$AV$20, $B10 &amp; "*", INDEX('Conf Aurora Fuel Output'!$N$22:$AV$386, BI$4, 0))</f>
        <v>0</v>
      </c>
      <c r="BJ10" s="165">
        <f>SUMIF('Conf Aurora Fuel Output'!$N$20:$AV$20, $B10 &amp; "*", INDEX('Conf Aurora Fuel Output'!$N$22:$AV$386, BJ$4, 0))</f>
        <v>0</v>
      </c>
      <c r="BK10" s="165">
        <f>SUMIF('Conf Aurora Fuel Output'!$N$20:$AV$20, $B10 &amp; "*", INDEX('Conf Aurora Fuel Output'!$N$22:$AV$386, BK$4, 0))</f>
        <v>0</v>
      </c>
      <c r="BL10" s="165">
        <f>SUMIF('Conf Aurora Fuel Output'!$N$20:$AV$20, $B10 &amp; "*", INDEX('Conf Aurora Fuel Output'!$N$22:$AV$386, BL$4, 0))</f>
        <v>0</v>
      </c>
      <c r="BM10" s="165">
        <f>SUMIF('Conf Aurora Fuel Output'!$N$20:$AV$20, $B10 &amp; "*", INDEX('Conf Aurora Fuel Output'!$N$22:$AV$386, BM$4, 0))</f>
        <v>0</v>
      </c>
      <c r="BN10" s="165">
        <f>SUMIF('Conf Aurora Fuel Output'!$N$20:$AV$20, $B10 &amp; "*", INDEX('Conf Aurora Fuel Output'!$N$22:$AV$386, BN$4, 0))</f>
        <v>0</v>
      </c>
      <c r="BO10" s="165">
        <f>SUMIF('Conf Aurora Fuel Output'!$N$20:$AV$20, $B10 &amp; "*", INDEX('Conf Aurora Fuel Output'!$N$22:$AV$386, BO$4, 0))</f>
        <v>0</v>
      </c>
      <c r="BP10" s="165">
        <f>SUMIF('Conf Aurora Fuel Output'!$N$20:$AV$20, $B10 &amp; "*", INDEX('Conf Aurora Fuel Output'!$N$22:$AV$386, BP$4, 0))</f>
        <v>0</v>
      </c>
      <c r="BQ10" s="165">
        <f>SUMIF('Conf Aurora Fuel Output'!$N$20:$AV$20, $B10 &amp; "*", INDEX('Conf Aurora Fuel Output'!$N$22:$AV$386, BQ$4, 0))</f>
        <v>0</v>
      </c>
      <c r="BR10" s="165">
        <f>SUMIF('Conf Aurora Fuel Output'!$N$20:$AV$20, $B10 &amp; "*", INDEX('Conf Aurora Fuel Output'!$N$22:$AV$386, BR$4, 0))</f>
        <v>0</v>
      </c>
      <c r="BS10" s="165">
        <f>SUMIF('Conf Aurora Fuel Output'!$N$20:$AV$20, $B10 &amp; "*", INDEX('Conf Aurora Fuel Output'!$N$22:$AV$386, BS$4, 0))</f>
        <v>0</v>
      </c>
      <c r="BT10" s="165">
        <f>SUMIF('Conf Aurora Fuel Output'!$N$20:$AV$20, $B10 &amp; "*", INDEX('Conf Aurora Fuel Output'!$N$22:$AV$386, BT$4, 0))</f>
        <v>0</v>
      </c>
      <c r="BU10" s="165">
        <f>SUMIF('Conf Aurora Fuel Output'!$N$20:$AV$20, $B10 &amp; "*", INDEX('Conf Aurora Fuel Output'!$N$22:$AV$386, BU$4, 0))</f>
        <v>0</v>
      </c>
      <c r="BV10" s="165">
        <f>SUMIF('Conf Aurora Fuel Output'!$N$20:$AV$20, $B10 &amp; "*", INDEX('Conf Aurora Fuel Output'!$N$22:$AV$386, BV$4, 0))</f>
        <v>0</v>
      </c>
      <c r="BW10" s="165">
        <f>SUMIF('Conf Aurora Fuel Output'!$N$20:$AV$20, $B10 &amp; "*", INDEX('Conf Aurora Fuel Output'!$N$22:$AV$386, BW$4, 0))</f>
        <v>0</v>
      </c>
      <c r="BX10" s="165">
        <f>SUMIF('Conf Aurora Fuel Output'!$N$20:$AV$20, $B10 &amp; "*", INDEX('Conf Aurora Fuel Output'!$N$22:$AV$386, BX$4, 0))</f>
        <v>0</v>
      </c>
      <c r="BY10" s="165">
        <f>SUMIF('Conf Aurora Fuel Output'!$N$20:$AV$20, $B10 &amp; "*", INDEX('Conf Aurora Fuel Output'!$N$22:$AV$386, BY$4, 0))</f>
        <v>0</v>
      </c>
      <c r="BZ10" s="165">
        <f>SUMIF('Conf Aurora Fuel Output'!$N$20:$AV$20, $B10 &amp; "*", INDEX('Conf Aurora Fuel Output'!$N$22:$AV$386, BZ$4, 0))</f>
        <v>0</v>
      </c>
      <c r="CA10" s="165">
        <f>SUMIF('Conf Aurora Fuel Output'!$N$20:$AV$20, $B10 &amp; "*", INDEX('Conf Aurora Fuel Output'!$N$22:$AV$386, CA$4, 0))</f>
        <v>0</v>
      </c>
      <c r="CB10" s="165">
        <f>SUMIF('Conf Aurora Fuel Output'!$N$20:$AV$20, $B10 &amp; "*", INDEX('Conf Aurora Fuel Output'!$N$22:$AV$386, CB$4, 0))</f>
        <v>0</v>
      </c>
      <c r="CC10" s="165">
        <f>SUMIF('Conf Aurora Fuel Output'!$N$20:$AV$20, $B10 &amp; "*", INDEX('Conf Aurora Fuel Output'!$N$22:$AV$386, CC$4, 0))</f>
        <v>0</v>
      </c>
      <c r="CD10" s="165">
        <f>SUMIF('Conf Aurora Fuel Output'!$N$20:$AV$20, $B10 &amp; "*", INDEX('Conf Aurora Fuel Output'!$N$22:$AV$386, CD$4, 0))</f>
        <v>0</v>
      </c>
      <c r="CE10" s="165">
        <f>SUMIF('Conf Aurora Fuel Output'!$N$20:$AV$20, $B10 &amp; "*", INDEX('Conf Aurora Fuel Output'!$N$22:$AV$386, CE$4, 0))</f>
        <v>0</v>
      </c>
      <c r="CF10" s="165">
        <f>SUMIF('Conf Aurora Fuel Output'!$N$20:$AV$20, $B10 &amp; "*", INDEX('Conf Aurora Fuel Output'!$N$22:$AV$386, CF$4, 0))</f>
        <v>0</v>
      </c>
      <c r="CG10" s="165">
        <f>SUMIF('Conf Aurora Fuel Output'!$N$20:$AV$20, $B10 &amp; "*", INDEX('Conf Aurora Fuel Output'!$N$22:$AV$386, CG$4, 0))</f>
        <v>0</v>
      </c>
      <c r="CH10" s="165">
        <f>SUMIF('Conf Aurora Fuel Output'!$N$20:$AV$20, $B10 &amp; "*", INDEX('Conf Aurora Fuel Output'!$N$22:$AV$386, CH$4, 0))</f>
        <v>0</v>
      </c>
      <c r="CI10" s="165">
        <f>SUMIF('Conf Aurora Fuel Output'!$N$20:$AV$20, $B10 &amp; "*", INDEX('Conf Aurora Fuel Output'!$N$22:$AV$386, CI$4, 0))</f>
        <v>0</v>
      </c>
      <c r="CJ10" s="165">
        <f>SUMIF('Conf Aurora Fuel Output'!$N$20:$AV$20, $B10 &amp; "*", INDEX('Conf Aurora Fuel Output'!$N$22:$AV$386, CJ$4, 0))</f>
        <v>0</v>
      </c>
      <c r="CK10" s="165">
        <f>SUMIF('Conf Aurora Fuel Output'!$N$20:$AV$20, $B10 &amp; "*", INDEX('Conf Aurora Fuel Output'!$N$22:$AV$386, CK$4, 0))</f>
        <v>0</v>
      </c>
      <c r="CL10" s="165">
        <f>SUMIF('Conf Aurora Fuel Output'!$N$20:$AV$20, $B10 &amp; "*", INDEX('Conf Aurora Fuel Output'!$N$22:$AV$386, CL$4, 0))</f>
        <v>0</v>
      </c>
      <c r="CM10" s="165">
        <f>SUMIF('Conf Aurora Fuel Output'!$N$20:$AV$20, $B10 &amp; "*", INDEX('Conf Aurora Fuel Output'!$N$22:$AV$386, CM$4, 0))</f>
        <v>0</v>
      </c>
      <c r="CN10" s="165">
        <f>SUMIF('Conf Aurora Fuel Output'!$N$20:$AV$20, $B10 &amp; "*", INDEX('Conf Aurora Fuel Output'!$N$22:$AV$386, CN$4, 0))</f>
        <v>0</v>
      </c>
      <c r="CO10" s="165">
        <f>SUMIF('Conf Aurora Fuel Output'!$N$20:$AV$20, $B10 &amp; "*", INDEX('Conf Aurora Fuel Output'!$N$22:$AV$386, CO$4, 0))</f>
        <v>0</v>
      </c>
      <c r="CP10" s="165">
        <f>SUMIF('Conf Aurora Fuel Output'!$N$20:$AV$20, $B10 &amp; "*", INDEX('Conf Aurora Fuel Output'!$N$22:$AV$386, CP$4, 0))</f>
        <v>0</v>
      </c>
      <c r="CQ10" s="165">
        <f>SUMIF('Conf Aurora Fuel Output'!$N$20:$AV$20, $B10 &amp; "*", INDEX('Conf Aurora Fuel Output'!$N$22:$AV$386, CQ$4, 0))</f>
        <v>0</v>
      </c>
      <c r="CR10" s="165">
        <f>SUMIF('Conf Aurora Fuel Output'!$N$20:$AV$20, $B10 &amp; "*", INDEX('Conf Aurora Fuel Output'!$N$22:$AV$386, CR$4, 0))</f>
        <v>0</v>
      </c>
      <c r="CS10" s="165">
        <f>SUMIF('Conf Aurora Fuel Output'!$N$20:$AV$20, $B10 &amp; "*", INDEX('Conf Aurora Fuel Output'!$N$22:$AV$386, CS$4, 0))</f>
        <v>0</v>
      </c>
      <c r="CT10" s="165">
        <f>SUMIF('Conf Aurora Fuel Output'!$N$20:$AV$20, $B10 &amp; "*", INDEX('Conf Aurora Fuel Output'!$N$22:$AV$386, CT$4, 0))</f>
        <v>0</v>
      </c>
      <c r="CU10" s="165">
        <f>SUMIF('Conf Aurora Fuel Output'!$N$20:$AV$20, $B10 &amp; "*", INDEX('Conf Aurora Fuel Output'!$N$22:$AV$386, CU$4, 0))</f>
        <v>0</v>
      </c>
      <c r="CV10" s="165">
        <f>SUMIF('Conf Aurora Fuel Output'!$N$20:$AV$20, $B10 &amp; "*", INDEX('Conf Aurora Fuel Output'!$N$22:$AV$386, CV$4, 0))</f>
        <v>0</v>
      </c>
      <c r="CW10" s="165">
        <f>SUMIF('Conf Aurora Fuel Output'!$N$20:$AV$20, $B10 &amp; "*", INDEX('Conf Aurora Fuel Output'!$N$22:$AV$386, CW$4, 0))</f>
        <v>0</v>
      </c>
      <c r="CX10" s="165">
        <f>SUMIF('Conf Aurora Fuel Output'!$N$20:$AV$20, $B10 &amp; "*", INDEX('Conf Aurora Fuel Output'!$N$22:$AV$386, CX$4, 0))</f>
        <v>0</v>
      </c>
      <c r="CY10" s="165">
        <f>SUMIF('Conf Aurora Fuel Output'!$N$20:$AV$20, $B10 &amp; "*", INDEX('Conf Aurora Fuel Output'!$N$22:$AV$386, CY$4, 0))</f>
        <v>0</v>
      </c>
      <c r="CZ10" s="165">
        <f>SUMIF('Conf Aurora Fuel Output'!$N$20:$AV$20, $B10 &amp; "*", INDEX('Conf Aurora Fuel Output'!$N$22:$AV$386, CZ$4, 0))</f>
        <v>0</v>
      </c>
      <c r="DA10" s="165">
        <f>SUMIF('Conf Aurora Fuel Output'!$N$20:$AV$20, $B10 &amp; "*", INDEX('Conf Aurora Fuel Output'!$N$22:$AV$386, DA$4, 0))</f>
        <v>0</v>
      </c>
      <c r="DB10" s="165">
        <f>SUMIF('Conf Aurora Fuel Output'!$N$20:$AV$20, $B10 &amp; "*", INDEX('Conf Aurora Fuel Output'!$N$22:$AV$386, DB$4, 0))</f>
        <v>0</v>
      </c>
      <c r="DC10" s="165">
        <f>SUMIF('Conf Aurora Fuel Output'!$N$20:$AV$20, $B10 &amp; "*", INDEX('Conf Aurora Fuel Output'!$N$22:$AV$386, DC$4, 0))</f>
        <v>0</v>
      </c>
      <c r="DD10" s="165">
        <f>SUMIF('Conf Aurora Fuel Output'!$N$20:$AV$20, $B10 &amp; "*", INDEX('Conf Aurora Fuel Output'!$N$22:$AV$386, DD$4, 0))</f>
        <v>0</v>
      </c>
      <c r="DE10" s="165">
        <f>SUMIF('Conf Aurora Fuel Output'!$N$20:$AV$20, $B10 &amp; "*", INDEX('Conf Aurora Fuel Output'!$N$22:$AV$386, DE$4, 0))</f>
        <v>0</v>
      </c>
      <c r="DF10" s="165">
        <f>SUMIF('Conf Aurora Fuel Output'!$N$20:$AV$20, $B10 &amp; "*", INDEX('Conf Aurora Fuel Output'!$N$22:$AV$386, DF$4, 0))</f>
        <v>0</v>
      </c>
      <c r="DG10" s="165">
        <f>SUMIF('Conf Aurora Fuel Output'!$N$20:$AV$20, $B10 &amp; "*", INDEX('Conf Aurora Fuel Output'!$N$22:$AV$386, DG$4, 0))</f>
        <v>0</v>
      </c>
      <c r="DH10" s="165">
        <f>SUMIF('Conf Aurora Fuel Output'!$N$20:$AV$20, $B10 &amp; "*", INDEX('Conf Aurora Fuel Output'!$N$22:$AV$386, DH$4, 0))</f>
        <v>0</v>
      </c>
      <c r="DI10" s="165">
        <f>SUMIF('Conf Aurora Fuel Output'!$N$20:$AV$20, $B10 &amp; "*", INDEX('Conf Aurora Fuel Output'!$N$22:$AV$386, DI$4, 0))</f>
        <v>0</v>
      </c>
      <c r="DJ10" s="165">
        <f>SUMIF('Conf Aurora Fuel Output'!$N$20:$AV$20, $B10 &amp; "*", INDEX('Conf Aurora Fuel Output'!$N$22:$AV$386, DJ$4, 0))</f>
        <v>0</v>
      </c>
      <c r="DK10" s="165">
        <f>SUMIF('Conf Aurora Fuel Output'!$N$20:$AV$20, $B10 &amp; "*", INDEX('Conf Aurora Fuel Output'!$N$22:$AV$386, DK$4, 0))</f>
        <v>0</v>
      </c>
      <c r="DL10" s="165">
        <f>SUMIF('Conf Aurora Fuel Output'!$N$20:$AV$20, $B10 &amp; "*", INDEX('Conf Aurora Fuel Output'!$N$22:$AV$386, DL$4, 0))</f>
        <v>0</v>
      </c>
      <c r="DM10" s="165">
        <f>SUMIF('Conf Aurora Fuel Output'!$N$20:$AV$20, $B10 &amp; "*", INDEX('Conf Aurora Fuel Output'!$N$22:$AV$386, DM$4, 0))</f>
        <v>0</v>
      </c>
      <c r="DN10" s="165">
        <f>SUMIF('Conf Aurora Fuel Output'!$N$20:$AV$20, $B10 &amp; "*", INDEX('Conf Aurora Fuel Output'!$N$22:$AV$386, DN$4, 0))</f>
        <v>0</v>
      </c>
      <c r="DO10" s="165">
        <f>SUMIF('Conf Aurora Fuel Output'!$N$20:$AV$20, $B10 &amp; "*", INDEX('Conf Aurora Fuel Output'!$N$22:$AV$386, DO$4, 0))</f>
        <v>0</v>
      </c>
      <c r="DP10" s="165">
        <f>SUMIF('Conf Aurora Fuel Output'!$N$20:$AV$20, $B10 &amp; "*", INDEX('Conf Aurora Fuel Output'!$N$22:$AV$386, DP$4, 0))</f>
        <v>0</v>
      </c>
      <c r="DQ10" s="165">
        <f>SUMIF('Conf Aurora Fuel Output'!$N$20:$AV$20, $B10 &amp; "*", INDEX('Conf Aurora Fuel Output'!$N$22:$AV$386, DQ$4, 0))</f>
        <v>0</v>
      </c>
      <c r="DR10" s="165">
        <f>SUMIF('Conf Aurora Fuel Output'!$N$20:$AV$20, $B10 &amp; "*", INDEX('Conf Aurora Fuel Output'!$N$22:$AV$386, DR$4, 0))</f>
        <v>0</v>
      </c>
      <c r="DS10" s="165">
        <f>SUMIF('Conf Aurora Fuel Output'!$N$20:$AV$20, $B10 &amp; "*", INDEX('Conf Aurora Fuel Output'!$N$22:$AV$386, DS$4, 0))</f>
        <v>0</v>
      </c>
      <c r="DT10" s="165">
        <f>SUMIF('Conf Aurora Fuel Output'!$N$20:$AV$20, $B10 &amp; "*", INDEX('Conf Aurora Fuel Output'!$N$22:$AV$386, DT$4, 0))</f>
        <v>0</v>
      </c>
      <c r="DU10" s="165">
        <f>SUMIF('Conf Aurora Fuel Output'!$N$20:$AV$20, $B10 &amp; "*", INDEX('Conf Aurora Fuel Output'!$N$22:$AV$386, DU$4, 0))</f>
        <v>0</v>
      </c>
      <c r="DV10" s="165">
        <f>SUMIF('Conf Aurora Fuel Output'!$N$20:$AV$20, $B10 &amp; "*", INDEX('Conf Aurora Fuel Output'!$N$22:$AV$386, DV$4, 0))</f>
        <v>0</v>
      </c>
      <c r="DW10" s="165">
        <f>SUMIF('Conf Aurora Fuel Output'!$N$20:$AV$20, $B10 &amp; "*", INDEX('Conf Aurora Fuel Output'!$N$22:$AV$386, DW$4, 0))</f>
        <v>0</v>
      </c>
      <c r="DX10" s="165">
        <f>SUMIF('Conf Aurora Fuel Output'!$N$20:$AV$20, $B10 &amp; "*", INDEX('Conf Aurora Fuel Output'!$N$22:$AV$386, DX$4, 0))</f>
        <v>0</v>
      </c>
      <c r="DY10" s="165">
        <f>SUMIF('Conf Aurora Fuel Output'!$N$20:$AV$20, $B10 &amp; "*", INDEX('Conf Aurora Fuel Output'!$N$22:$AV$386, DY$4, 0))</f>
        <v>0</v>
      </c>
      <c r="DZ10" s="165">
        <f>SUMIF('Conf Aurora Fuel Output'!$N$20:$AV$20, $B10 &amp; "*", INDEX('Conf Aurora Fuel Output'!$N$22:$AV$386, DZ$4, 0))</f>
        <v>0</v>
      </c>
      <c r="EA10" s="165">
        <f>SUMIF('Conf Aurora Fuel Output'!$N$20:$AV$20, $B10 &amp; "*", INDEX('Conf Aurora Fuel Output'!$N$22:$AV$386, EA$4, 0))</f>
        <v>0</v>
      </c>
      <c r="EB10" s="165">
        <f>SUMIF('Conf Aurora Fuel Output'!$N$20:$AV$20, $B10 &amp; "*", INDEX('Conf Aurora Fuel Output'!$N$22:$AV$386, EB$4, 0))</f>
        <v>0</v>
      </c>
      <c r="EC10" s="165">
        <f>SUMIF('Conf Aurora Fuel Output'!$N$20:$AV$20, $B10 &amp; "*", INDEX('Conf Aurora Fuel Output'!$N$22:$AV$386, EC$4, 0))</f>
        <v>0</v>
      </c>
      <c r="ED10" s="165">
        <f>SUMIF('Conf Aurora Fuel Output'!$N$20:$AV$20, $B10 &amp; "*", INDEX('Conf Aurora Fuel Output'!$N$22:$AV$386, ED$4, 0))</f>
        <v>0</v>
      </c>
      <c r="EE10" s="165">
        <f>SUMIF('Conf Aurora Fuel Output'!$N$20:$AV$20, $B10 &amp; "*", INDEX('Conf Aurora Fuel Output'!$N$22:$AV$386, EE$4, 0))</f>
        <v>0</v>
      </c>
      <c r="EF10" s="165">
        <f>SUMIF('Conf Aurora Fuel Output'!$N$20:$AV$20, $B10 &amp; "*", INDEX('Conf Aurora Fuel Output'!$N$22:$AV$386, EF$4, 0))</f>
        <v>0</v>
      </c>
      <c r="EG10" s="165">
        <f>SUMIF('Conf Aurora Fuel Output'!$N$20:$AV$20, $B10 &amp; "*", INDEX('Conf Aurora Fuel Output'!$N$22:$AV$386, EG$4, 0))</f>
        <v>0</v>
      </c>
      <c r="EH10" s="165">
        <f>SUMIF('Conf Aurora Fuel Output'!$N$20:$AV$20, $B10 &amp; "*", INDEX('Conf Aurora Fuel Output'!$N$22:$AV$386, EH$4, 0))</f>
        <v>0</v>
      </c>
      <c r="EI10" s="165">
        <f>SUMIF('Conf Aurora Fuel Output'!$N$20:$AV$20, $B10 &amp; "*", INDEX('Conf Aurora Fuel Output'!$N$22:$AV$386, EI$4, 0))</f>
        <v>0</v>
      </c>
      <c r="EJ10" s="165">
        <f>SUMIF('Conf Aurora Fuel Output'!$N$20:$AV$20, $B10 &amp; "*", INDEX('Conf Aurora Fuel Output'!$N$22:$AV$386, EJ$4, 0))</f>
        <v>0</v>
      </c>
      <c r="EK10" s="165">
        <f>SUMIF('Conf Aurora Fuel Output'!$N$20:$AV$20, $B10 &amp; "*", INDEX('Conf Aurora Fuel Output'!$N$22:$AV$386, EK$4, 0))</f>
        <v>0</v>
      </c>
      <c r="EL10" s="165">
        <f>SUMIF('Conf Aurora Fuel Output'!$N$20:$AV$20, $B10 &amp; "*", INDEX('Conf Aurora Fuel Output'!$N$22:$AV$386, EL$4, 0))</f>
        <v>0</v>
      </c>
      <c r="EM10" s="165">
        <f>SUMIF('Conf Aurora Fuel Output'!$N$20:$AV$20, $B10 &amp; "*", INDEX('Conf Aurora Fuel Output'!$N$22:$AV$386, EM$4, 0))</f>
        <v>0</v>
      </c>
      <c r="EN10" s="165">
        <f>SUMIF('Conf Aurora Fuel Output'!$N$20:$AV$20, $B10 &amp; "*", INDEX('Conf Aurora Fuel Output'!$N$22:$AV$386, EN$4, 0))</f>
        <v>0</v>
      </c>
      <c r="EO10" s="165">
        <f>SUMIF('Conf Aurora Fuel Output'!$N$20:$AV$20, $B10 &amp; "*", INDEX('Conf Aurora Fuel Output'!$N$22:$AV$386, EO$4, 0))</f>
        <v>0</v>
      </c>
      <c r="EP10" s="165">
        <f>SUMIF('Conf Aurora Fuel Output'!$N$20:$AV$20, $B10 &amp; "*", INDEX('Conf Aurora Fuel Output'!$N$22:$AV$386, EP$4, 0))</f>
        <v>0</v>
      </c>
      <c r="EQ10" s="165">
        <f>SUMIF('Conf Aurora Fuel Output'!$N$20:$AV$20, $B10 &amp; "*", INDEX('Conf Aurora Fuel Output'!$N$22:$AV$386, EQ$4, 0))</f>
        <v>0</v>
      </c>
      <c r="ER10" s="165">
        <f>SUMIF('Conf Aurora Fuel Output'!$N$20:$AV$20, $B10 &amp; "*", INDEX('Conf Aurora Fuel Output'!$N$22:$AV$386, ER$4, 0))</f>
        <v>0</v>
      </c>
      <c r="ES10" s="165">
        <f>SUMIF('Conf Aurora Fuel Output'!$N$20:$AV$20, $B10 &amp; "*", INDEX('Conf Aurora Fuel Output'!$N$22:$AV$386, ES$4, 0))</f>
        <v>0</v>
      </c>
      <c r="ET10" s="165">
        <f>SUMIF('Conf Aurora Fuel Output'!$N$20:$AV$20, $B10 &amp; "*", INDEX('Conf Aurora Fuel Output'!$N$22:$AV$386, ET$4, 0))</f>
        <v>0</v>
      </c>
      <c r="EU10" s="165">
        <f>SUMIF('Conf Aurora Fuel Output'!$N$20:$AV$20, $B10 &amp; "*", INDEX('Conf Aurora Fuel Output'!$N$22:$AV$386, EU$4, 0))</f>
        <v>0</v>
      </c>
      <c r="EV10" s="165">
        <f>SUMIF('Conf Aurora Fuel Output'!$N$20:$AV$20, $B10 &amp; "*", INDEX('Conf Aurora Fuel Output'!$N$22:$AV$386, EV$4, 0))</f>
        <v>0</v>
      </c>
      <c r="EW10" s="165">
        <f>SUMIF('Conf Aurora Fuel Output'!$N$20:$AV$20, $B10 &amp; "*", INDEX('Conf Aurora Fuel Output'!$N$22:$AV$386, EW$4, 0))</f>
        <v>0</v>
      </c>
      <c r="EX10" s="165">
        <f>SUMIF('Conf Aurora Fuel Output'!$N$20:$AV$20, $B10 &amp; "*", INDEX('Conf Aurora Fuel Output'!$N$22:$AV$386, EX$4, 0))</f>
        <v>0</v>
      </c>
      <c r="EY10" s="165">
        <f>SUMIF('Conf Aurora Fuel Output'!$N$20:$AV$20, $B10 &amp; "*", INDEX('Conf Aurora Fuel Output'!$N$22:$AV$386, EY$4, 0))</f>
        <v>0</v>
      </c>
      <c r="EZ10" s="165">
        <f>SUMIF('Conf Aurora Fuel Output'!$N$20:$AV$20, $B10 &amp; "*", INDEX('Conf Aurora Fuel Output'!$N$22:$AV$386, EZ$4, 0))</f>
        <v>0</v>
      </c>
      <c r="FA10" s="165">
        <f>SUMIF('Conf Aurora Fuel Output'!$N$20:$AV$20, $B10 &amp; "*", INDEX('Conf Aurora Fuel Output'!$N$22:$AV$386, FA$4, 0))</f>
        <v>0</v>
      </c>
      <c r="FB10" s="165">
        <f>SUMIF('Conf Aurora Fuel Output'!$N$20:$AV$20, $B10 &amp; "*", INDEX('Conf Aurora Fuel Output'!$N$22:$AV$386, FB$4, 0))</f>
        <v>0</v>
      </c>
      <c r="FC10" s="165">
        <f>SUMIF('Conf Aurora Fuel Output'!$N$20:$AV$20, $B10 &amp; "*", INDEX('Conf Aurora Fuel Output'!$N$22:$AV$386, FC$4, 0))</f>
        <v>0</v>
      </c>
      <c r="FD10" s="165">
        <f>SUMIF('Conf Aurora Fuel Output'!$N$20:$AV$20, $B10 &amp; "*", INDEX('Conf Aurora Fuel Output'!$N$22:$AV$386, FD$4, 0))</f>
        <v>0</v>
      </c>
      <c r="FE10" s="165">
        <f>SUMIF('Conf Aurora Fuel Output'!$N$20:$AV$20, $B10 &amp; "*", INDEX('Conf Aurora Fuel Output'!$N$22:$AV$386, FE$4, 0))</f>
        <v>0</v>
      </c>
      <c r="FF10" s="165">
        <f>SUMIF('Conf Aurora Fuel Output'!$N$20:$AV$20, $B10 &amp; "*", INDEX('Conf Aurora Fuel Output'!$N$22:$AV$386, FF$4, 0))</f>
        <v>0</v>
      </c>
      <c r="FG10" s="165">
        <f>SUMIF('Conf Aurora Fuel Output'!$N$20:$AV$20, $B10 &amp; "*", INDEX('Conf Aurora Fuel Output'!$N$22:$AV$386, FG$4, 0))</f>
        <v>0</v>
      </c>
      <c r="FH10" s="165">
        <f>SUMIF('Conf Aurora Fuel Output'!$N$20:$AV$20, $B10 &amp; "*", INDEX('Conf Aurora Fuel Output'!$N$22:$AV$386, FH$4, 0))</f>
        <v>0</v>
      </c>
      <c r="FI10" s="165">
        <f>SUMIF('Conf Aurora Fuel Output'!$N$20:$AV$20, $B10 &amp; "*", INDEX('Conf Aurora Fuel Output'!$N$22:$AV$386, FI$4, 0))</f>
        <v>0</v>
      </c>
      <c r="FJ10" s="165">
        <f>SUMIF('Conf Aurora Fuel Output'!$N$20:$AV$20, $B10 &amp; "*", INDEX('Conf Aurora Fuel Output'!$N$22:$AV$386, FJ$4, 0))</f>
        <v>0</v>
      </c>
      <c r="FK10" s="165">
        <f>SUMIF('Conf Aurora Fuel Output'!$N$20:$AV$20, $B10 &amp; "*", INDEX('Conf Aurora Fuel Output'!$N$22:$AV$386, FK$4, 0))</f>
        <v>0</v>
      </c>
      <c r="FL10" s="165">
        <f>SUMIF('Conf Aurora Fuel Output'!$N$20:$AV$20, $B10 &amp; "*", INDEX('Conf Aurora Fuel Output'!$N$22:$AV$386, FL$4, 0))</f>
        <v>0</v>
      </c>
      <c r="FM10" s="165">
        <f>SUMIF('Conf Aurora Fuel Output'!$N$20:$AV$20, $B10 &amp; "*", INDEX('Conf Aurora Fuel Output'!$N$22:$AV$386, FM$4, 0))</f>
        <v>0</v>
      </c>
      <c r="FN10" s="165">
        <f>SUMIF('Conf Aurora Fuel Output'!$N$20:$AV$20, $B10 &amp; "*", INDEX('Conf Aurora Fuel Output'!$N$22:$AV$386, FN$4, 0))</f>
        <v>0</v>
      </c>
      <c r="FO10" s="165">
        <f>SUMIF('Conf Aurora Fuel Output'!$N$20:$AV$20, $B10 &amp; "*", INDEX('Conf Aurora Fuel Output'!$N$22:$AV$386, FO$4, 0))</f>
        <v>0</v>
      </c>
      <c r="FP10" s="165">
        <f>SUMIF('Conf Aurora Fuel Output'!$N$20:$AV$20, $B10 &amp; "*", INDEX('Conf Aurora Fuel Output'!$N$22:$AV$386, FP$4, 0))</f>
        <v>0</v>
      </c>
      <c r="FQ10" s="165">
        <f>SUMIF('Conf Aurora Fuel Output'!$N$20:$AV$20, $B10 &amp; "*", INDEX('Conf Aurora Fuel Output'!$N$22:$AV$386, FQ$4, 0))</f>
        <v>0</v>
      </c>
      <c r="FR10" s="165">
        <f>SUMIF('Conf Aurora Fuel Output'!$N$20:$AV$20, $B10 &amp; "*", INDEX('Conf Aurora Fuel Output'!$N$22:$AV$386, FR$4, 0))</f>
        <v>0</v>
      </c>
      <c r="FS10" s="165">
        <f>SUMIF('Conf Aurora Fuel Output'!$N$20:$AV$20, $B10 &amp; "*", INDEX('Conf Aurora Fuel Output'!$N$22:$AV$386, FS$4, 0))</f>
        <v>0</v>
      </c>
      <c r="FT10" s="165">
        <f>SUMIF('Conf Aurora Fuel Output'!$N$20:$AV$20, $B10 &amp; "*", INDEX('Conf Aurora Fuel Output'!$N$22:$AV$386, FT$4, 0))</f>
        <v>0</v>
      </c>
      <c r="FU10" s="165">
        <f>SUMIF('Conf Aurora Fuel Output'!$N$20:$AV$20, $B10 &amp; "*", INDEX('Conf Aurora Fuel Output'!$N$22:$AV$386, FU$4, 0))</f>
        <v>0</v>
      </c>
      <c r="FV10" s="165">
        <f>SUMIF('Conf Aurora Fuel Output'!$N$20:$AV$20, $B10 &amp; "*", INDEX('Conf Aurora Fuel Output'!$N$22:$AV$386, FV$4, 0))</f>
        <v>0</v>
      </c>
      <c r="FW10" s="165">
        <f>SUMIF('Conf Aurora Fuel Output'!$N$20:$AV$20, $B10 &amp; "*", INDEX('Conf Aurora Fuel Output'!$N$22:$AV$386, FW$4, 0))</f>
        <v>0</v>
      </c>
      <c r="FX10" s="165">
        <f>SUMIF('Conf Aurora Fuel Output'!$N$20:$AV$20, $B10 &amp; "*", INDEX('Conf Aurora Fuel Output'!$N$22:$AV$386, FX$4, 0))</f>
        <v>0</v>
      </c>
      <c r="FY10" s="165">
        <f>SUMIF('Conf Aurora Fuel Output'!$N$20:$AV$20, $B10 &amp; "*", INDEX('Conf Aurora Fuel Output'!$N$22:$AV$386, FY$4, 0))</f>
        <v>0</v>
      </c>
      <c r="FZ10" s="165">
        <f>SUMIF('Conf Aurora Fuel Output'!$N$20:$AV$20, $B10 &amp; "*", INDEX('Conf Aurora Fuel Output'!$N$22:$AV$386, FZ$4, 0))</f>
        <v>0</v>
      </c>
      <c r="GA10" s="165">
        <f>SUMIF('Conf Aurora Fuel Output'!$N$20:$AV$20, $B10 &amp; "*", INDEX('Conf Aurora Fuel Output'!$N$22:$AV$386, GA$4, 0))</f>
        <v>0</v>
      </c>
      <c r="GB10" s="165">
        <f>SUMIF('Conf Aurora Fuel Output'!$N$20:$AV$20, $B10 &amp; "*", INDEX('Conf Aurora Fuel Output'!$N$22:$AV$386, GB$4, 0))</f>
        <v>0</v>
      </c>
      <c r="GC10" s="165">
        <f>SUMIF('Conf Aurora Fuel Output'!$N$20:$AV$20, $B10 &amp; "*", INDEX('Conf Aurora Fuel Output'!$N$22:$AV$386, GC$4, 0))</f>
        <v>0</v>
      </c>
      <c r="GD10" s="165">
        <f>SUMIF('Conf Aurora Fuel Output'!$N$20:$AV$20, $B10 &amp; "*", INDEX('Conf Aurora Fuel Output'!$N$22:$AV$386, GD$4, 0))</f>
        <v>0</v>
      </c>
      <c r="GE10" s="165">
        <f>SUMIF('Conf Aurora Fuel Output'!$N$20:$AV$20, $B10 &amp; "*", INDEX('Conf Aurora Fuel Output'!$N$22:$AV$386, GE$4, 0))</f>
        <v>0</v>
      </c>
      <c r="GF10" s="165">
        <f>SUMIF('Conf Aurora Fuel Output'!$N$20:$AV$20, $B10 &amp; "*", INDEX('Conf Aurora Fuel Output'!$N$22:$AV$386, GF$4, 0))</f>
        <v>0</v>
      </c>
      <c r="GG10" s="165">
        <f>SUMIF('Conf Aurora Fuel Output'!$N$20:$AV$20, $B10 &amp; "*", INDEX('Conf Aurora Fuel Output'!$N$22:$AV$386, GG$4, 0))</f>
        <v>0</v>
      </c>
      <c r="GH10" s="165">
        <f>SUMIF('Conf Aurora Fuel Output'!$N$20:$AV$20, $B10 &amp; "*", INDEX('Conf Aurora Fuel Output'!$N$22:$AV$386, GH$4, 0))</f>
        <v>0</v>
      </c>
      <c r="GI10" s="165">
        <f>SUMIF('Conf Aurora Fuel Output'!$N$20:$AV$20, $B10 &amp; "*", INDEX('Conf Aurora Fuel Output'!$N$22:$AV$386, GI$4, 0))</f>
        <v>0</v>
      </c>
      <c r="GJ10" s="165">
        <f>SUMIF('Conf Aurora Fuel Output'!$N$20:$AV$20, $B10 &amp; "*", INDEX('Conf Aurora Fuel Output'!$N$22:$AV$386, GJ$4, 0))</f>
        <v>0</v>
      </c>
      <c r="GK10" s="165">
        <f>SUMIF('Conf Aurora Fuel Output'!$N$20:$AV$20, $B10 &amp; "*", INDEX('Conf Aurora Fuel Output'!$N$22:$AV$386, GK$4, 0))</f>
        <v>0</v>
      </c>
      <c r="GL10" s="165">
        <f>SUMIF('Conf Aurora Fuel Output'!$N$20:$AV$20, $B10 &amp; "*", INDEX('Conf Aurora Fuel Output'!$N$22:$AV$386, GL$4, 0))</f>
        <v>0</v>
      </c>
      <c r="GM10" s="165">
        <f>SUMIF('Conf Aurora Fuel Output'!$N$20:$AV$20, $B10 &amp; "*", INDEX('Conf Aurora Fuel Output'!$N$22:$AV$386, GM$4, 0))</f>
        <v>0</v>
      </c>
      <c r="GN10" s="165">
        <f>SUMIF('Conf Aurora Fuel Output'!$N$20:$AV$20, $B10 &amp; "*", INDEX('Conf Aurora Fuel Output'!$N$22:$AV$386, GN$4, 0))</f>
        <v>0</v>
      </c>
      <c r="GO10" s="165">
        <f>SUMIF('Conf Aurora Fuel Output'!$N$20:$AV$20, $B10 &amp; "*", INDEX('Conf Aurora Fuel Output'!$N$22:$AV$386, GO$4, 0))</f>
        <v>0</v>
      </c>
      <c r="GP10" s="165">
        <f>SUMIF('Conf Aurora Fuel Output'!$N$20:$AV$20, $B10 &amp; "*", INDEX('Conf Aurora Fuel Output'!$N$22:$AV$386, GP$4, 0))</f>
        <v>0</v>
      </c>
      <c r="GQ10" s="165">
        <f>SUMIF('Conf Aurora Fuel Output'!$N$20:$AV$20, $B10 &amp; "*", INDEX('Conf Aurora Fuel Output'!$N$22:$AV$386, GQ$4, 0))</f>
        <v>0</v>
      </c>
      <c r="GR10" s="165">
        <f>SUMIF('Conf Aurora Fuel Output'!$N$20:$AV$20, $B10 &amp; "*", INDEX('Conf Aurora Fuel Output'!$N$22:$AV$386, GR$4, 0))</f>
        <v>0</v>
      </c>
      <c r="GS10" s="165">
        <f>SUMIF('Conf Aurora Fuel Output'!$N$20:$AV$20, $B10 &amp; "*", INDEX('Conf Aurora Fuel Output'!$N$22:$AV$386, GS$4, 0))</f>
        <v>0</v>
      </c>
      <c r="GT10" s="165">
        <f>SUMIF('Conf Aurora Fuel Output'!$N$20:$AV$20, $B10 &amp; "*", INDEX('Conf Aurora Fuel Output'!$N$22:$AV$386, GT$4, 0))</f>
        <v>0</v>
      </c>
      <c r="GU10" s="165">
        <f>SUMIF('Conf Aurora Fuel Output'!$N$20:$AV$20, $B10 &amp; "*", INDEX('Conf Aurora Fuel Output'!$N$22:$AV$386, GU$4, 0))</f>
        <v>0</v>
      </c>
      <c r="GV10" s="165">
        <f>SUMIF('Conf Aurora Fuel Output'!$N$20:$AV$20, $B10 &amp; "*", INDEX('Conf Aurora Fuel Output'!$N$22:$AV$386, GV$4, 0))</f>
        <v>0</v>
      </c>
      <c r="GW10" s="165">
        <f>SUMIF('Conf Aurora Fuel Output'!$N$20:$AV$20, $B10 &amp; "*", INDEX('Conf Aurora Fuel Output'!$N$22:$AV$386, GW$4, 0))</f>
        <v>0</v>
      </c>
      <c r="GX10" s="165">
        <f>SUMIF('Conf Aurora Fuel Output'!$N$20:$AV$20, $B10 &amp; "*", INDEX('Conf Aurora Fuel Output'!$N$22:$AV$386, GX$4, 0))</f>
        <v>0</v>
      </c>
      <c r="GY10" s="165">
        <f>SUMIF('Conf Aurora Fuel Output'!$N$20:$AV$20, $B10 &amp; "*", INDEX('Conf Aurora Fuel Output'!$N$22:$AV$386, GY$4, 0))</f>
        <v>0</v>
      </c>
      <c r="GZ10" s="165">
        <f>SUMIF('Conf Aurora Fuel Output'!$N$20:$AV$20, $B10 &amp; "*", INDEX('Conf Aurora Fuel Output'!$N$22:$AV$386, GZ$4, 0))</f>
        <v>0</v>
      </c>
      <c r="HA10" s="165">
        <f>SUMIF('Conf Aurora Fuel Output'!$N$20:$AV$20, $B10 &amp; "*", INDEX('Conf Aurora Fuel Output'!$N$22:$AV$386, HA$4, 0))</f>
        <v>0</v>
      </c>
      <c r="HB10" s="165">
        <f>SUMIF('Conf Aurora Fuel Output'!$N$20:$AV$20, $B10 &amp; "*", INDEX('Conf Aurora Fuel Output'!$N$22:$AV$386, HB$4, 0))</f>
        <v>0</v>
      </c>
      <c r="HC10" s="165">
        <f>SUMIF('Conf Aurora Fuel Output'!$N$20:$AV$20, $B10 &amp; "*", INDEX('Conf Aurora Fuel Output'!$N$22:$AV$386, HC$4, 0))</f>
        <v>0</v>
      </c>
      <c r="HD10" s="165">
        <f>SUMIF('Conf Aurora Fuel Output'!$N$20:$AV$20, $B10 &amp; "*", INDEX('Conf Aurora Fuel Output'!$N$22:$AV$386, HD$4, 0))</f>
        <v>0</v>
      </c>
      <c r="HE10" s="165">
        <f>SUMIF('Conf Aurora Fuel Output'!$N$20:$AV$20, $B10 &amp; "*", INDEX('Conf Aurora Fuel Output'!$N$22:$AV$386, HE$4, 0))</f>
        <v>0</v>
      </c>
      <c r="HF10" s="165">
        <f>SUMIF('Conf Aurora Fuel Output'!$N$20:$AV$20, $B10 &amp; "*", INDEX('Conf Aurora Fuel Output'!$N$22:$AV$386, HF$4, 0))</f>
        <v>0</v>
      </c>
      <c r="HG10" s="165">
        <f>SUMIF('Conf Aurora Fuel Output'!$N$20:$AV$20, $B10 &amp; "*", INDEX('Conf Aurora Fuel Output'!$N$22:$AV$386, HG$4, 0))</f>
        <v>0</v>
      </c>
      <c r="HH10" s="165">
        <f>SUMIF('Conf Aurora Fuel Output'!$N$20:$AV$20, $B10 &amp; "*", INDEX('Conf Aurora Fuel Output'!$N$22:$AV$386, HH$4, 0))</f>
        <v>0</v>
      </c>
      <c r="HI10" s="165">
        <f>SUMIF('Conf Aurora Fuel Output'!$N$20:$AV$20, $B10 &amp; "*", INDEX('Conf Aurora Fuel Output'!$N$22:$AV$386, HI$4, 0))</f>
        <v>0</v>
      </c>
      <c r="HJ10" s="165">
        <f>SUMIF('Conf Aurora Fuel Output'!$N$20:$AV$20, $B10 &amp; "*", INDEX('Conf Aurora Fuel Output'!$N$22:$AV$386, HJ$4, 0))</f>
        <v>0</v>
      </c>
      <c r="HK10" s="165">
        <f>SUMIF('Conf Aurora Fuel Output'!$N$20:$AV$20, $B10 &amp; "*", INDEX('Conf Aurora Fuel Output'!$N$22:$AV$386, HK$4, 0))</f>
        <v>0</v>
      </c>
      <c r="HL10" s="165">
        <f>SUMIF('Conf Aurora Fuel Output'!$N$20:$AV$20, $B10 &amp; "*", INDEX('Conf Aurora Fuel Output'!$N$22:$AV$386, HL$4, 0))</f>
        <v>0</v>
      </c>
      <c r="HM10" s="165">
        <f>SUMIF('Conf Aurora Fuel Output'!$N$20:$AV$20, $B10 &amp; "*", INDEX('Conf Aurora Fuel Output'!$N$22:$AV$386, HM$4, 0))</f>
        <v>0</v>
      </c>
      <c r="HN10" s="165">
        <f>SUMIF('Conf Aurora Fuel Output'!$N$20:$AV$20, $B10 &amp; "*", INDEX('Conf Aurora Fuel Output'!$N$22:$AV$386, HN$4, 0))</f>
        <v>0</v>
      </c>
      <c r="HO10" s="165">
        <f>SUMIF('Conf Aurora Fuel Output'!$N$20:$AV$20, $B10 &amp; "*", INDEX('Conf Aurora Fuel Output'!$N$22:$AV$386, HO$4, 0))</f>
        <v>0</v>
      </c>
      <c r="HP10" s="165">
        <f>SUMIF('Conf Aurora Fuel Output'!$N$20:$AV$20, $B10 &amp; "*", INDEX('Conf Aurora Fuel Output'!$N$22:$AV$386, HP$4, 0))</f>
        <v>0</v>
      </c>
      <c r="HQ10" s="165">
        <f>SUMIF('Conf Aurora Fuel Output'!$N$20:$AV$20, $B10 &amp; "*", INDEX('Conf Aurora Fuel Output'!$N$22:$AV$386, HQ$4, 0))</f>
        <v>0</v>
      </c>
      <c r="HR10" s="165">
        <f>SUMIF('Conf Aurora Fuel Output'!$N$20:$AV$20, $B10 &amp; "*", INDEX('Conf Aurora Fuel Output'!$N$22:$AV$386, HR$4, 0))</f>
        <v>0</v>
      </c>
      <c r="HS10" s="165">
        <f>SUMIF('Conf Aurora Fuel Output'!$N$20:$AV$20, $B10 &amp; "*", INDEX('Conf Aurora Fuel Output'!$N$22:$AV$386, HS$4, 0))</f>
        <v>0</v>
      </c>
      <c r="HT10" s="165">
        <f>SUMIF('Conf Aurora Fuel Output'!$N$20:$AV$20, $B10 &amp; "*", INDEX('Conf Aurora Fuel Output'!$N$22:$AV$386, HT$4, 0))</f>
        <v>0</v>
      </c>
      <c r="HU10" s="165">
        <f>SUMIF('Conf Aurora Fuel Output'!$N$20:$AV$20, $B10 &amp; "*", INDEX('Conf Aurora Fuel Output'!$N$22:$AV$386, HU$4, 0))</f>
        <v>0</v>
      </c>
      <c r="HV10" s="165">
        <f>SUMIF('Conf Aurora Fuel Output'!$N$20:$AV$20, $B10 &amp; "*", INDEX('Conf Aurora Fuel Output'!$N$22:$AV$386, HV$4, 0))</f>
        <v>0</v>
      </c>
      <c r="HW10" s="165">
        <f>SUMIF('Conf Aurora Fuel Output'!$N$20:$AV$20, $B10 &amp; "*", INDEX('Conf Aurora Fuel Output'!$N$22:$AV$386, HW$4, 0))</f>
        <v>0</v>
      </c>
      <c r="HX10" s="165">
        <f>SUMIF('Conf Aurora Fuel Output'!$N$20:$AV$20, $B10 &amp; "*", INDEX('Conf Aurora Fuel Output'!$N$22:$AV$386, HX$4, 0))</f>
        <v>0</v>
      </c>
      <c r="HY10" s="165">
        <f>SUMIF('Conf Aurora Fuel Output'!$N$20:$AV$20, $B10 &amp; "*", INDEX('Conf Aurora Fuel Output'!$N$22:$AV$386, HY$4, 0))</f>
        <v>0</v>
      </c>
      <c r="HZ10" s="165">
        <f>SUMIF('Conf Aurora Fuel Output'!$N$20:$AV$20, $B10 &amp; "*", INDEX('Conf Aurora Fuel Output'!$N$22:$AV$386, HZ$4, 0))</f>
        <v>0</v>
      </c>
      <c r="IA10" s="165">
        <f>SUMIF('Conf Aurora Fuel Output'!$N$20:$AV$20, $B10 &amp; "*", INDEX('Conf Aurora Fuel Output'!$N$22:$AV$386, IA$4, 0))</f>
        <v>0</v>
      </c>
      <c r="IB10" s="165">
        <f>SUMIF('Conf Aurora Fuel Output'!$N$20:$AV$20, $B10 &amp; "*", INDEX('Conf Aurora Fuel Output'!$N$22:$AV$386, IB$4, 0))</f>
        <v>0</v>
      </c>
      <c r="IC10" s="165">
        <f>SUMIF('Conf Aurora Fuel Output'!$N$20:$AV$20, $B10 &amp; "*", INDEX('Conf Aurora Fuel Output'!$N$22:$AV$386, IC$4, 0))</f>
        <v>0</v>
      </c>
      <c r="ID10" s="165">
        <f>SUMIF('Conf Aurora Fuel Output'!$N$20:$AV$20, $B10 &amp; "*", INDEX('Conf Aurora Fuel Output'!$N$22:$AV$386, ID$4, 0))</f>
        <v>0</v>
      </c>
      <c r="IE10" s="165">
        <f>SUMIF('Conf Aurora Fuel Output'!$N$20:$AV$20, $B10 &amp; "*", INDEX('Conf Aurora Fuel Output'!$N$22:$AV$386, IE$4, 0))</f>
        <v>0</v>
      </c>
      <c r="IF10" s="165">
        <f>SUMIF('Conf Aurora Fuel Output'!$N$20:$AV$20, $B10 &amp; "*", INDEX('Conf Aurora Fuel Output'!$N$22:$AV$386, IF$4, 0))</f>
        <v>0</v>
      </c>
      <c r="IG10" s="165">
        <f>SUMIF('Conf Aurora Fuel Output'!$N$20:$AV$20, $B10 &amp; "*", INDEX('Conf Aurora Fuel Output'!$N$22:$AV$386, IG$4, 0))</f>
        <v>0</v>
      </c>
      <c r="IH10" s="165">
        <f>SUMIF('Conf Aurora Fuel Output'!$N$20:$AV$20, $B10 &amp; "*", INDEX('Conf Aurora Fuel Output'!$N$22:$AV$386, IH$4, 0))</f>
        <v>0</v>
      </c>
      <c r="II10" s="165">
        <f>SUMIF('Conf Aurora Fuel Output'!$N$20:$AV$20, $B10 &amp; "*", INDEX('Conf Aurora Fuel Output'!$N$22:$AV$386, II$4, 0))</f>
        <v>0</v>
      </c>
      <c r="IJ10" s="165">
        <f>SUMIF('Conf Aurora Fuel Output'!$N$20:$AV$20, $B10 &amp; "*", INDEX('Conf Aurora Fuel Output'!$N$22:$AV$386, IJ$4, 0))</f>
        <v>0</v>
      </c>
      <c r="IK10" s="165">
        <f>SUMIF('Conf Aurora Fuel Output'!$N$20:$AV$20, $B10 &amp; "*", INDEX('Conf Aurora Fuel Output'!$N$22:$AV$386, IK$4, 0))</f>
        <v>0</v>
      </c>
      <c r="IL10" s="165">
        <f>SUMIF('Conf Aurora Fuel Output'!$N$20:$AV$20, $B10 &amp; "*", INDEX('Conf Aurora Fuel Output'!$N$22:$AV$386, IL$4, 0))</f>
        <v>0</v>
      </c>
      <c r="IM10" s="165">
        <f>SUMIF('Conf Aurora Fuel Output'!$N$20:$AV$20, $B10 &amp; "*", INDEX('Conf Aurora Fuel Output'!$N$22:$AV$386, IM$4, 0))</f>
        <v>0</v>
      </c>
      <c r="IN10" s="165">
        <f>SUMIF('Conf Aurora Fuel Output'!$N$20:$AV$20, $B10 &amp; "*", INDEX('Conf Aurora Fuel Output'!$N$22:$AV$386, IN$4, 0))</f>
        <v>0</v>
      </c>
      <c r="IO10" s="165">
        <f>SUMIF('Conf Aurora Fuel Output'!$N$20:$AV$20, $B10 &amp; "*", INDEX('Conf Aurora Fuel Output'!$N$22:$AV$386, IO$4, 0))</f>
        <v>0</v>
      </c>
      <c r="IP10" s="165">
        <f>SUMIF('Conf Aurora Fuel Output'!$N$20:$AV$20, $B10 &amp; "*", INDEX('Conf Aurora Fuel Output'!$N$22:$AV$386, IP$4, 0))</f>
        <v>0</v>
      </c>
      <c r="IQ10" s="165">
        <f>SUMIF('Conf Aurora Fuel Output'!$N$20:$AV$20, $B10 &amp; "*", INDEX('Conf Aurora Fuel Output'!$N$22:$AV$386, IQ$4, 0))</f>
        <v>0</v>
      </c>
      <c r="IR10" s="165">
        <f>SUMIF('Conf Aurora Fuel Output'!$N$20:$AV$20, $B10 &amp; "*", INDEX('Conf Aurora Fuel Output'!$N$22:$AV$386, IR$4, 0))</f>
        <v>0</v>
      </c>
      <c r="IS10" s="165">
        <f>SUMIF('Conf Aurora Fuel Output'!$N$20:$AV$20, $B10 &amp; "*", INDEX('Conf Aurora Fuel Output'!$N$22:$AV$386, IS$4, 0))</f>
        <v>0</v>
      </c>
      <c r="IT10" s="165">
        <f>SUMIF('Conf Aurora Fuel Output'!$N$20:$AV$20, $B10 &amp; "*", INDEX('Conf Aurora Fuel Output'!$N$22:$AV$386, IT$4, 0))</f>
        <v>0</v>
      </c>
      <c r="IU10" s="165">
        <f>SUMIF('Conf Aurora Fuel Output'!$N$20:$AV$20, $B10 &amp; "*", INDEX('Conf Aurora Fuel Output'!$N$22:$AV$386, IU$4, 0))</f>
        <v>0</v>
      </c>
      <c r="IV10" s="165">
        <f>SUMIF('Conf Aurora Fuel Output'!$N$20:$AV$20, $B10 &amp; "*", INDEX('Conf Aurora Fuel Output'!$N$22:$AV$386, IV$4, 0))</f>
        <v>0</v>
      </c>
      <c r="IW10" s="165">
        <f>SUMIF('Conf Aurora Fuel Output'!$N$20:$AV$20, $B10 &amp; "*", INDEX('Conf Aurora Fuel Output'!$N$22:$AV$386, IW$4, 0))</f>
        <v>0</v>
      </c>
      <c r="IX10" s="165">
        <f>SUMIF('Conf Aurora Fuel Output'!$N$20:$AV$20, $B10 &amp; "*", INDEX('Conf Aurora Fuel Output'!$N$22:$AV$386, IX$4, 0))</f>
        <v>0</v>
      </c>
      <c r="IY10" s="165">
        <f>SUMIF('Conf Aurora Fuel Output'!$N$20:$AV$20, $B10 &amp; "*", INDEX('Conf Aurora Fuel Output'!$N$22:$AV$386, IY$4, 0))</f>
        <v>0</v>
      </c>
      <c r="IZ10" s="165">
        <f>SUMIF('Conf Aurora Fuel Output'!$N$20:$AV$20, $B10 &amp; "*", INDEX('Conf Aurora Fuel Output'!$N$22:$AV$386, IZ$4, 0))</f>
        <v>0</v>
      </c>
      <c r="JA10" s="165">
        <f>SUMIF('Conf Aurora Fuel Output'!$N$20:$AV$20, $B10 &amp; "*", INDEX('Conf Aurora Fuel Output'!$N$22:$AV$386, JA$4, 0))</f>
        <v>0</v>
      </c>
      <c r="JB10" s="165">
        <f>SUMIF('Conf Aurora Fuel Output'!$N$20:$AV$20, $B10 &amp; "*", INDEX('Conf Aurora Fuel Output'!$N$22:$AV$386, JB$4, 0))</f>
        <v>0</v>
      </c>
      <c r="JC10" s="165">
        <f>SUMIF('Conf Aurora Fuel Output'!$N$20:$AV$20, $B10 &amp; "*", INDEX('Conf Aurora Fuel Output'!$N$22:$AV$386, JC$4, 0))</f>
        <v>0</v>
      </c>
      <c r="JD10" s="165">
        <f>SUMIF('Conf Aurora Fuel Output'!$N$20:$AV$20, $B10 &amp; "*", INDEX('Conf Aurora Fuel Output'!$N$22:$AV$386, JD$4, 0))</f>
        <v>0</v>
      </c>
      <c r="JE10" s="165">
        <f>SUMIF('Conf Aurora Fuel Output'!$N$20:$AV$20, $B10 &amp; "*", INDEX('Conf Aurora Fuel Output'!$N$22:$AV$386, JE$4, 0))</f>
        <v>0</v>
      </c>
      <c r="JF10" s="165">
        <f>SUMIF('Conf Aurora Fuel Output'!$N$20:$AV$20, $B10 &amp; "*", INDEX('Conf Aurora Fuel Output'!$N$22:$AV$386, JF$4, 0))</f>
        <v>0</v>
      </c>
      <c r="JG10" s="165">
        <f>SUMIF('Conf Aurora Fuel Output'!$N$20:$AV$20, $B10 &amp; "*", INDEX('Conf Aurora Fuel Output'!$N$22:$AV$386, JG$4, 0))</f>
        <v>0</v>
      </c>
      <c r="JH10" s="165">
        <f>SUMIF('Conf Aurora Fuel Output'!$N$20:$AV$20, $B10 &amp; "*", INDEX('Conf Aurora Fuel Output'!$N$22:$AV$386, JH$4, 0))</f>
        <v>0</v>
      </c>
      <c r="JI10" s="165">
        <f>SUMIF('Conf Aurora Fuel Output'!$N$20:$AV$20, $B10 &amp; "*", INDEX('Conf Aurora Fuel Output'!$N$22:$AV$386, JI$4, 0))</f>
        <v>0</v>
      </c>
      <c r="JJ10" s="165">
        <f>SUMIF('Conf Aurora Fuel Output'!$N$20:$AV$20, $B10 &amp; "*", INDEX('Conf Aurora Fuel Output'!$N$22:$AV$386, JJ$4, 0))</f>
        <v>0</v>
      </c>
      <c r="JK10" s="165">
        <f>SUMIF('Conf Aurora Fuel Output'!$N$20:$AV$20, $B10 &amp; "*", INDEX('Conf Aurora Fuel Output'!$N$22:$AV$386, JK$4, 0))</f>
        <v>0</v>
      </c>
      <c r="JL10" s="165">
        <f>SUMIF('Conf Aurora Fuel Output'!$N$20:$AV$20, $B10 &amp; "*", INDEX('Conf Aurora Fuel Output'!$N$22:$AV$386, JL$4, 0))</f>
        <v>0</v>
      </c>
      <c r="JM10" s="165">
        <f>SUMIF('Conf Aurora Fuel Output'!$N$20:$AV$20, $B10 &amp; "*", INDEX('Conf Aurora Fuel Output'!$N$22:$AV$386, JM$4, 0))</f>
        <v>0</v>
      </c>
      <c r="JN10" s="165">
        <f>SUMIF('Conf Aurora Fuel Output'!$N$20:$AV$20, $B10 &amp; "*", INDEX('Conf Aurora Fuel Output'!$N$22:$AV$386, JN$4, 0))</f>
        <v>0</v>
      </c>
      <c r="JO10" s="165">
        <f>SUMIF('Conf Aurora Fuel Output'!$N$20:$AV$20, $B10 &amp; "*", INDEX('Conf Aurora Fuel Output'!$N$22:$AV$386, JO$4, 0))</f>
        <v>0</v>
      </c>
      <c r="JP10" s="165">
        <f>SUMIF('Conf Aurora Fuel Output'!$N$20:$AV$20, $B10 &amp; "*", INDEX('Conf Aurora Fuel Output'!$N$22:$AV$386, JP$4, 0))</f>
        <v>0</v>
      </c>
      <c r="JQ10" s="165">
        <f>SUMIF('Conf Aurora Fuel Output'!$N$20:$AV$20, $B10 &amp; "*", INDEX('Conf Aurora Fuel Output'!$N$22:$AV$386, JQ$4, 0))</f>
        <v>0</v>
      </c>
      <c r="JR10" s="165">
        <f>SUMIF('Conf Aurora Fuel Output'!$N$20:$AV$20, $B10 &amp; "*", INDEX('Conf Aurora Fuel Output'!$N$22:$AV$386, JR$4, 0))</f>
        <v>0</v>
      </c>
      <c r="JS10" s="165">
        <f>SUMIF('Conf Aurora Fuel Output'!$N$20:$AV$20, $B10 &amp; "*", INDEX('Conf Aurora Fuel Output'!$N$22:$AV$386, JS$4, 0))</f>
        <v>0</v>
      </c>
      <c r="JT10" s="165">
        <f>SUMIF('Conf Aurora Fuel Output'!$N$20:$AV$20, $B10 &amp; "*", INDEX('Conf Aurora Fuel Output'!$N$22:$AV$386, JT$4, 0))</f>
        <v>0</v>
      </c>
      <c r="JU10" s="165">
        <f>SUMIF('Conf Aurora Fuel Output'!$N$20:$AV$20, $B10 &amp; "*", INDEX('Conf Aurora Fuel Output'!$N$22:$AV$386, JU$4, 0))</f>
        <v>0</v>
      </c>
      <c r="JV10" s="165">
        <f>SUMIF('Conf Aurora Fuel Output'!$N$20:$AV$20, $B10 &amp; "*", INDEX('Conf Aurora Fuel Output'!$N$22:$AV$386, JV$4, 0))</f>
        <v>0</v>
      </c>
      <c r="JW10" s="165">
        <f>SUMIF('Conf Aurora Fuel Output'!$N$20:$AV$20, $B10 &amp; "*", INDEX('Conf Aurora Fuel Output'!$N$22:$AV$386, JW$4, 0))</f>
        <v>0</v>
      </c>
      <c r="JX10" s="165">
        <f>SUMIF('Conf Aurora Fuel Output'!$N$20:$AV$20, $B10 &amp; "*", INDEX('Conf Aurora Fuel Output'!$N$22:$AV$386, JX$4, 0))</f>
        <v>0</v>
      </c>
      <c r="JY10" s="165">
        <f>SUMIF('Conf Aurora Fuel Output'!$N$20:$AV$20, $B10 &amp; "*", INDEX('Conf Aurora Fuel Output'!$N$22:$AV$386, JY$4, 0))</f>
        <v>0</v>
      </c>
      <c r="JZ10" s="165">
        <f>SUMIF('Conf Aurora Fuel Output'!$N$20:$AV$20, $B10 &amp; "*", INDEX('Conf Aurora Fuel Output'!$N$22:$AV$386, JZ$4, 0))</f>
        <v>0</v>
      </c>
      <c r="KA10" s="165">
        <f>SUMIF('Conf Aurora Fuel Output'!$N$20:$AV$20, $B10 &amp; "*", INDEX('Conf Aurora Fuel Output'!$N$22:$AV$386, KA$4, 0))</f>
        <v>0</v>
      </c>
      <c r="KB10" s="165">
        <f>SUMIF('Conf Aurora Fuel Output'!$N$20:$AV$20, $B10 &amp; "*", INDEX('Conf Aurora Fuel Output'!$N$22:$AV$386, KB$4, 0))</f>
        <v>0</v>
      </c>
      <c r="KC10" s="165">
        <f>SUMIF('Conf Aurora Fuel Output'!$N$20:$AV$20, $B10 &amp; "*", INDEX('Conf Aurora Fuel Output'!$N$22:$AV$386, KC$4, 0))</f>
        <v>0</v>
      </c>
      <c r="KD10" s="165">
        <f>SUMIF('Conf Aurora Fuel Output'!$N$20:$AV$20, $B10 &amp; "*", INDEX('Conf Aurora Fuel Output'!$N$22:$AV$386, KD$4, 0))</f>
        <v>0</v>
      </c>
      <c r="KE10" s="165">
        <f>SUMIF('Conf Aurora Fuel Output'!$N$20:$AV$20, $B10 &amp; "*", INDEX('Conf Aurora Fuel Output'!$N$22:$AV$386, KE$4, 0))</f>
        <v>0</v>
      </c>
      <c r="KF10" s="165">
        <f>SUMIF('Conf Aurora Fuel Output'!$N$20:$AV$20, $B10 &amp; "*", INDEX('Conf Aurora Fuel Output'!$N$22:$AV$386, KF$4, 0))</f>
        <v>0</v>
      </c>
      <c r="KG10" s="165">
        <f>SUMIF('Conf Aurora Fuel Output'!$N$20:$AV$20, $B10 &amp; "*", INDEX('Conf Aurora Fuel Output'!$N$22:$AV$386, KG$4, 0))</f>
        <v>0</v>
      </c>
      <c r="KH10" s="165">
        <f>SUMIF('Conf Aurora Fuel Output'!$N$20:$AV$20, $B10 &amp; "*", INDEX('Conf Aurora Fuel Output'!$N$22:$AV$386, KH$4, 0))</f>
        <v>0</v>
      </c>
      <c r="KI10" s="165">
        <f>SUMIF('Conf Aurora Fuel Output'!$N$20:$AV$20, $B10 &amp; "*", INDEX('Conf Aurora Fuel Output'!$N$22:$AV$386, KI$4, 0))</f>
        <v>0</v>
      </c>
      <c r="KJ10" s="165">
        <f>SUMIF('Conf Aurora Fuel Output'!$N$20:$AV$20, $B10 &amp; "*", INDEX('Conf Aurora Fuel Output'!$N$22:$AV$386, KJ$4, 0))</f>
        <v>0</v>
      </c>
      <c r="KK10" s="165">
        <f>SUMIF('Conf Aurora Fuel Output'!$N$20:$AV$20, $B10 &amp; "*", INDEX('Conf Aurora Fuel Output'!$N$22:$AV$386, KK$4, 0))</f>
        <v>0</v>
      </c>
      <c r="KL10" s="165">
        <f>SUMIF('Conf Aurora Fuel Output'!$N$20:$AV$20, $B10 &amp; "*", INDEX('Conf Aurora Fuel Output'!$N$22:$AV$386, KL$4, 0))</f>
        <v>0</v>
      </c>
      <c r="KM10" s="165">
        <f>SUMIF('Conf Aurora Fuel Output'!$N$20:$AV$20, $B10 &amp; "*", INDEX('Conf Aurora Fuel Output'!$N$22:$AV$386, KM$4, 0))</f>
        <v>0</v>
      </c>
      <c r="KN10" s="165">
        <f>SUMIF('Conf Aurora Fuel Output'!$N$20:$AV$20, $B10 &amp; "*", INDEX('Conf Aurora Fuel Output'!$N$22:$AV$386, KN$4, 0))</f>
        <v>0</v>
      </c>
      <c r="KO10" s="165">
        <f>SUMIF('Conf Aurora Fuel Output'!$N$20:$AV$20, $B10 &amp; "*", INDEX('Conf Aurora Fuel Output'!$N$22:$AV$386, KO$4, 0))</f>
        <v>0</v>
      </c>
      <c r="KP10" s="165">
        <f>SUMIF('Conf Aurora Fuel Output'!$N$20:$AV$20, $B10 &amp; "*", INDEX('Conf Aurora Fuel Output'!$N$22:$AV$386, KP$4, 0))</f>
        <v>0</v>
      </c>
      <c r="KQ10" s="165">
        <f>SUMIF('Conf Aurora Fuel Output'!$N$20:$AV$20, $B10 &amp; "*", INDEX('Conf Aurora Fuel Output'!$N$22:$AV$386, KQ$4, 0))</f>
        <v>0</v>
      </c>
      <c r="KR10" s="165">
        <f>SUMIF('Conf Aurora Fuel Output'!$N$20:$AV$20, $B10 &amp; "*", INDEX('Conf Aurora Fuel Output'!$N$22:$AV$386, KR$4, 0))</f>
        <v>0</v>
      </c>
      <c r="KS10" s="165">
        <f>SUMIF('Conf Aurora Fuel Output'!$N$20:$AV$20, $B10 &amp; "*", INDEX('Conf Aurora Fuel Output'!$N$22:$AV$386, KS$4, 0))</f>
        <v>0</v>
      </c>
      <c r="KT10" s="165">
        <f>SUMIF('Conf Aurora Fuel Output'!$N$20:$AV$20, $B10 &amp; "*", INDEX('Conf Aurora Fuel Output'!$N$22:$AV$386, KT$4, 0))</f>
        <v>0</v>
      </c>
      <c r="KU10" s="165">
        <f>SUMIF('Conf Aurora Fuel Output'!$N$20:$AV$20, $B10 &amp; "*", INDEX('Conf Aurora Fuel Output'!$N$22:$AV$386, KU$4, 0))</f>
        <v>0</v>
      </c>
      <c r="KV10" s="165">
        <f>SUMIF('Conf Aurora Fuel Output'!$N$20:$AV$20, $B10 &amp; "*", INDEX('Conf Aurora Fuel Output'!$N$22:$AV$386, KV$4, 0))</f>
        <v>0</v>
      </c>
      <c r="KW10" s="165">
        <f>SUMIF('Conf Aurora Fuel Output'!$N$20:$AV$20, $B10 &amp; "*", INDEX('Conf Aurora Fuel Output'!$N$22:$AV$386, KW$4, 0))</f>
        <v>0</v>
      </c>
      <c r="KX10" s="165">
        <f>SUMIF('Conf Aurora Fuel Output'!$N$20:$AV$20, $B10 &amp; "*", INDEX('Conf Aurora Fuel Output'!$N$22:$AV$386, KX$4, 0))</f>
        <v>0</v>
      </c>
      <c r="KY10" s="165">
        <f>SUMIF('Conf Aurora Fuel Output'!$N$20:$AV$20, $B10 &amp; "*", INDEX('Conf Aurora Fuel Output'!$N$22:$AV$386, KY$4, 0))</f>
        <v>0</v>
      </c>
      <c r="KZ10" s="165">
        <f>SUMIF('Conf Aurora Fuel Output'!$N$20:$AV$20, $B10 &amp; "*", INDEX('Conf Aurora Fuel Output'!$N$22:$AV$386, KZ$4, 0))</f>
        <v>0</v>
      </c>
      <c r="LA10" s="165">
        <f>SUMIF('Conf Aurora Fuel Output'!$N$20:$AV$20, $B10 &amp; "*", INDEX('Conf Aurora Fuel Output'!$N$22:$AV$386, LA$4, 0))</f>
        <v>0</v>
      </c>
      <c r="LB10" s="165">
        <f>SUMIF('Conf Aurora Fuel Output'!$N$20:$AV$20, $B10 &amp; "*", INDEX('Conf Aurora Fuel Output'!$N$22:$AV$386, LB$4, 0))</f>
        <v>0</v>
      </c>
      <c r="LC10" s="165">
        <f>SUMIF('Conf Aurora Fuel Output'!$N$20:$AV$20, $B10 &amp; "*", INDEX('Conf Aurora Fuel Output'!$N$22:$AV$386, LC$4, 0))</f>
        <v>0</v>
      </c>
      <c r="LD10" s="165">
        <f>SUMIF('Conf Aurora Fuel Output'!$N$20:$AV$20, $B10 &amp; "*", INDEX('Conf Aurora Fuel Output'!$N$22:$AV$386, LD$4, 0))</f>
        <v>0</v>
      </c>
      <c r="LE10" s="165">
        <f>SUMIF('Conf Aurora Fuel Output'!$N$20:$AV$20, $B10 &amp; "*", INDEX('Conf Aurora Fuel Output'!$N$22:$AV$386, LE$4, 0))</f>
        <v>0</v>
      </c>
      <c r="LF10" s="165">
        <f>SUMIF('Conf Aurora Fuel Output'!$N$20:$AV$20, $B10 &amp; "*", INDEX('Conf Aurora Fuel Output'!$N$22:$AV$386, LF$4, 0))</f>
        <v>0</v>
      </c>
      <c r="LG10" s="165">
        <f>SUMIF('Conf Aurora Fuel Output'!$N$20:$AV$20, $B10 &amp; "*", INDEX('Conf Aurora Fuel Output'!$N$22:$AV$386, LG$4, 0))</f>
        <v>0</v>
      </c>
      <c r="LH10" s="165">
        <f>SUMIF('Conf Aurora Fuel Output'!$N$20:$AV$20, $B10 &amp; "*", INDEX('Conf Aurora Fuel Output'!$N$22:$AV$386, LH$4, 0))</f>
        <v>0</v>
      </c>
      <c r="LI10" s="165">
        <f>SUMIF('Conf Aurora Fuel Output'!$N$20:$AV$20, $B10 &amp; "*", INDEX('Conf Aurora Fuel Output'!$N$22:$AV$386, LI$4, 0))</f>
        <v>0</v>
      </c>
      <c r="LJ10" s="165">
        <f>SUMIF('Conf Aurora Fuel Output'!$N$20:$AV$20, $B10 &amp; "*", INDEX('Conf Aurora Fuel Output'!$N$22:$AV$386, LJ$4, 0))</f>
        <v>0</v>
      </c>
      <c r="LK10" s="165">
        <f>SUMIF('Conf Aurora Fuel Output'!$N$20:$AV$20, $B10 &amp; "*", INDEX('Conf Aurora Fuel Output'!$N$22:$AV$386, LK$4, 0))</f>
        <v>0</v>
      </c>
      <c r="LL10" s="165">
        <f>SUMIF('Conf Aurora Fuel Output'!$N$20:$AV$20, $B10 &amp; "*", INDEX('Conf Aurora Fuel Output'!$N$22:$AV$386, LL$4, 0))</f>
        <v>0</v>
      </c>
      <c r="LM10" s="165">
        <f>SUMIF('Conf Aurora Fuel Output'!$N$20:$AV$20, $B10 &amp; "*", INDEX('Conf Aurora Fuel Output'!$N$22:$AV$386, LM$4, 0))</f>
        <v>0</v>
      </c>
      <c r="LN10" s="165">
        <f>SUMIF('Conf Aurora Fuel Output'!$N$20:$AV$20, $B10 &amp; "*", INDEX('Conf Aurora Fuel Output'!$N$22:$AV$386, LN$4, 0))</f>
        <v>0</v>
      </c>
      <c r="LO10" s="165">
        <f>SUMIF('Conf Aurora Fuel Output'!$N$20:$AV$20, $B10 &amp; "*", INDEX('Conf Aurora Fuel Output'!$N$22:$AV$386, LO$4, 0))</f>
        <v>0</v>
      </c>
      <c r="LP10" s="165">
        <f>SUMIF('Conf Aurora Fuel Output'!$N$20:$AV$20, $B10 &amp; "*", INDEX('Conf Aurora Fuel Output'!$N$22:$AV$386, LP$4, 0))</f>
        <v>0</v>
      </c>
      <c r="LQ10" s="165">
        <f>SUMIF('Conf Aurora Fuel Output'!$N$20:$AV$20, $B10 &amp; "*", INDEX('Conf Aurora Fuel Output'!$N$22:$AV$386, LQ$4, 0))</f>
        <v>0</v>
      </c>
      <c r="LR10" s="165">
        <f>SUMIF('Conf Aurora Fuel Output'!$N$20:$AV$20, $B10 &amp; "*", INDEX('Conf Aurora Fuel Output'!$N$22:$AV$386, LR$4, 0))</f>
        <v>0</v>
      </c>
      <c r="LS10" s="165">
        <f>SUMIF('Conf Aurora Fuel Output'!$N$20:$AV$20, $B10 &amp; "*", INDEX('Conf Aurora Fuel Output'!$N$22:$AV$386, LS$4, 0))</f>
        <v>0</v>
      </c>
      <c r="LT10" s="165">
        <f>SUMIF('Conf Aurora Fuel Output'!$N$20:$AV$20, $B10 &amp; "*", INDEX('Conf Aurora Fuel Output'!$N$22:$AV$386, LT$4, 0))</f>
        <v>0</v>
      </c>
      <c r="LU10" s="165">
        <f>SUMIF('Conf Aurora Fuel Output'!$N$20:$AV$20, $B10 &amp; "*", INDEX('Conf Aurora Fuel Output'!$N$22:$AV$386, LU$4, 0))</f>
        <v>0</v>
      </c>
      <c r="LV10" s="165">
        <f>SUMIF('Conf Aurora Fuel Output'!$N$20:$AV$20, $B10 &amp; "*", INDEX('Conf Aurora Fuel Output'!$N$22:$AV$386, LV$4, 0))</f>
        <v>0</v>
      </c>
      <c r="LW10" s="165">
        <f>SUMIF('Conf Aurora Fuel Output'!$N$20:$AV$20, $B10 &amp; "*", INDEX('Conf Aurora Fuel Output'!$N$22:$AV$386, LW$4, 0))</f>
        <v>0</v>
      </c>
      <c r="LX10" s="165">
        <f>SUMIF('Conf Aurora Fuel Output'!$N$20:$AV$20, $B10 &amp; "*", INDEX('Conf Aurora Fuel Output'!$N$22:$AV$386, LX$4, 0))</f>
        <v>0</v>
      </c>
      <c r="LY10" s="165">
        <f>SUMIF('Conf Aurora Fuel Output'!$N$20:$AV$20, $B10 &amp; "*", INDEX('Conf Aurora Fuel Output'!$N$22:$AV$386, LY$4, 0))</f>
        <v>0</v>
      </c>
      <c r="LZ10" s="165">
        <f>SUMIF('Conf Aurora Fuel Output'!$N$20:$AV$20, $B10 &amp; "*", INDEX('Conf Aurora Fuel Output'!$N$22:$AV$386, LZ$4, 0))</f>
        <v>0</v>
      </c>
      <c r="MA10" s="165">
        <f>SUMIF('Conf Aurora Fuel Output'!$N$20:$AV$20, $B10 &amp; "*", INDEX('Conf Aurora Fuel Output'!$N$22:$AV$386, MA$4, 0))</f>
        <v>0</v>
      </c>
      <c r="MB10" s="165">
        <f>SUMIF('Conf Aurora Fuel Output'!$N$20:$AV$20, $B10 &amp; "*", INDEX('Conf Aurora Fuel Output'!$N$22:$AV$386, MB$4, 0))</f>
        <v>0</v>
      </c>
      <c r="MC10" s="165">
        <f>SUMIF('Conf Aurora Fuel Output'!$N$20:$AV$20, $B10 &amp; "*", INDEX('Conf Aurora Fuel Output'!$N$22:$AV$386, MC$4, 0))</f>
        <v>0</v>
      </c>
      <c r="MD10" s="165">
        <f>SUMIF('Conf Aurora Fuel Output'!$N$20:$AV$20, $B10 &amp; "*", INDEX('Conf Aurora Fuel Output'!$N$22:$AV$386, MD$4, 0))</f>
        <v>0</v>
      </c>
      <c r="ME10" s="165">
        <f>SUMIF('Conf Aurora Fuel Output'!$N$20:$AV$20, $B10 &amp; "*", INDEX('Conf Aurora Fuel Output'!$N$22:$AV$386, ME$4, 0))</f>
        <v>0</v>
      </c>
      <c r="MF10" s="165">
        <f>SUMIF('Conf Aurora Fuel Output'!$N$20:$AV$20, $B10 &amp; "*", INDEX('Conf Aurora Fuel Output'!$N$22:$AV$386, MF$4, 0))</f>
        <v>0</v>
      </c>
      <c r="MG10" s="165">
        <f>SUMIF('Conf Aurora Fuel Output'!$N$20:$AV$20, $B10 &amp; "*", INDEX('Conf Aurora Fuel Output'!$N$22:$AV$386, MG$4, 0))</f>
        <v>0</v>
      </c>
      <c r="MH10" s="165">
        <f>SUMIF('Conf Aurora Fuel Output'!$N$20:$AV$20, $B10 &amp; "*", INDEX('Conf Aurora Fuel Output'!$N$22:$AV$386, MH$4, 0))</f>
        <v>0</v>
      </c>
      <c r="MI10" s="165">
        <f>SUMIF('Conf Aurora Fuel Output'!$N$20:$AV$20, $B10 &amp; "*", INDEX('Conf Aurora Fuel Output'!$N$22:$AV$386, MI$4, 0))</f>
        <v>0</v>
      </c>
      <c r="MJ10" s="165">
        <f>SUMIF('Conf Aurora Fuel Output'!$N$20:$AV$20, $B10 &amp; "*", INDEX('Conf Aurora Fuel Output'!$N$22:$AV$386, MJ$4, 0))</f>
        <v>0</v>
      </c>
      <c r="MK10" s="165">
        <f>SUMIF('Conf Aurora Fuel Output'!$N$20:$AV$20, $B10 &amp; "*", INDEX('Conf Aurora Fuel Output'!$N$22:$AV$386, MK$4, 0))</f>
        <v>0</v>
      </c>
      <c r="ML10" s="165">
        <f>SUMIF('Conf Aurora Fuel Output'!$N$20:$AV$20, $B10 &amp; "*", INDEX('Conf Aurora Fuel Output'!$N$22:$AV$386, ML$4, 0))</f>
        <v>0</v>
      </c>
      <c r="MM10" s="165">
        <f>SUMIF('Conf Aurora Fuel Output'!$N$20:$AV$20, $B10 &amp; "*", INDEX('Conf Aurora Fuel Output'!$N$22:$AV$386, MM$4, 0))</f>
        <v>0</v>
      </c>
      <c r="MN10" s="165">
        <f>SUMIF('Conf Aurora Fuel Output'!$N$20:$AV$20, $B10 &amp; "*", INDEX('Conf Aurora Fuel Output'!$N$22:$AV$386, MN$4, 0))</f>
        <v>0</v>
      </c>
      <c r="MO10" s="165">
        <f>SUMIF('Conf Aurora Fuel Output'!$N$20:$AV$20, $B10 &amp; "*", INDEX('Conf Aurora Fuel Output'!$N$22:$AV$386, MO$4, 0))</f>
        <v>0</v>
      </c>
      <c r="MP10" s="165">
        <f>SUMIF('Conf Aurora Fuel Output'!$N$20:$AV$20, $B10 &amp; "*", INDEX('Conf Aurora Fuel Output'!$N$22:$AV$386, MP$4, 0))</f>
        <v>0</v>
      </c>
      <c r="MQ10" s="165">
        <f>SUMIF('Conf Aurora Fuel Output'!$N$20:$AV$20, $B10 &amp; "*", INDEX('Conf Aurora Fuel Output'!$N$22:$AV$386, MQ$4, 0))</f>
        <v>0</v>
      </c>
      <c r="MR10" s="165">
        <f>SUMIF('Conf Aurora Fuel Output'!$N$20:$AV$20, $B10 &amp; "*", INDEX('Conf Aurora Fuel Output'!$N$22:$AV$386, MR$4, 0))</f>
        <v>0</v>
      </c>
      <c r="MS10" s="165">
        <f>SUMIF('Conf Aurora Fuel Output'!$N$20:$AV$20, $B10 &amp; "*", INDEX('Conf Aurora Fuel Output'!$N$22:$AV$386, MS$4, 0))</f>
        <v>0</v>
      </c>
      <c r="MT10" s="165">
        <f>SUMIF('Conf Aurora Fuel Output'!$N$20:$AV$20, $B10 &amp; "*", INDEX('Conf Aurora Fuel Output'!$N$22:$AV$386, MT$4, 0))</f>
        <v>0</v>
      </c>
      <c r="MU10" s="165">
        <f>SUMIF('Conf Aurora Fuel Output'!$N$20:$AV$20, $B10 &amp; "*", INDEX('Conf Aurora Fuel Output'!$N$22:$AV$386, MU$4, 0))</f>
        <v>0</v>
      </c>
      <c r="MV10" s="165">
        <f>SUMIF('Conf Aurora Fuel Output'!$N$20:$AV$20, $B10 &amp; "*", INDEX('Conf Aurora Fuel Output'!$N$22:$AV$386, MV$4, 0))</f>
        <v>0</v>
      </c>
      <c r="MW10" s="165">
        <f>SUMIF('Conf Aurora Fuel Output'!$N$20:$AV$20, $B10 &amp; "*", INDEX('Conf Aurora Fuel Output'!$N$22:$AV$386, MW$4, 0))</f>
        <v>0</v>
      </c>
      <c r="MX10" s="165">
        <f>SUMIF('Conf Aurora Fuel Output'!$N$20:$AV$20, $B10 &amp; "*", INDEX('Conf Aurora Fuel Output'!$N$22:$AV$386, MX$4, 0))</f>
        <v>0</v>
      </c>
      <c r="MY10" s="165">
        <f>SUMIF('Conf Aurora Fuel Output'!$N$20:$AV$20, $B10 &amp; "*", INDEX('Conf Aurora Fuel Output'!$N$22:$AV$386, MY$4, 0))</f>
        <v>0</v>
      </c>
      <c r="MZ10" s="165">
        <f>SUMIF('Conf Aurora Fuel Output'!$N$20:$AV$20, $B10 &amp; "*", INDEX('Conf Aurora Fuel Output'!$N$22:$AV$386, MZ$4, 0))</f>
        <v>0</v>
      </c>
      <c r="NA10" s="165">
        <f>SUMIF('Conf Aurora Fuel Output'!$N$20:$AV$20, $B10 &amp; "*", INDEX('Conf Aurora Fuel Output'!$N$22:$AV$386, NA$4, 0))</f>
        <v>0</v>
      </c>
      <c r="NB10" s="165">
        <f>SUMIF('Conf Aurora Fuel Output'!$N$20:$AV$20, $B10 &amp; "*", INDEX('Conf Aurora Fuel Output'!$N$22:$AV$386, NB$4, 0))</f>
        <v>0</v>
      </c>
      <c r="NC10" s="165">
        <f>SUMIF('Conf Aurora Fuel Output'!$N$20:$AV$20, $B10 &amp; "*", INDEX('Conf Aurora Fuel Output'!$N$22:$AV$386, NC$4, 0))</f>
        <v>0</v>
      </c>
      <c r="ND10" s="165">
        <f>SUMIF('Conf Aurora Fuel Output'!$N$20:$AV$20, $B10 &amp; "*", INDEX('Conf Aurora Fuel Output'!$N$22:$AV$386, ND$4, 0))</f>
        <v>0</v>
      </c>
      <c r="NE10" s="165">
        <f>SUMIF('Conf Aurora Fuel Output'!$N$20:$AV$20, $B10 &amp; "*", INDEX('Conf Aurora Fuel Output'!$N$22:$AV$386, NE$4, 0))</f>
        <v>0</v>
      </c>
      <c r="NF10" s="165">
        <f>SUMIF('Conf Aurora Fuel Output'!$N$20:$AV$20, $B10 &amp; "*", INDEX('Conf Aurora Fuel Output'!$N$22:$AV$386, NF$4, 0))</f>
        <v>0</v>
      </c>
      <c r="NG10" s="165">
        <f>SUMIF('Conf Aurora Fuel Output'!$N$20:$AV$20, $B10 &amp; "*", INDEX('Conf Aurora Fuel Output'!$N$22:$AV$386, NG$4, 0))</f>
        <v>0</v>
      </c>
      <c r="NH10" s="148">
        <f t="shared" si="340"/>
        <v>0</v>
      </c>
      <c r="NI10" s="60">
        <f t="shared" si="341"/>
        <v>0</v>
      </c>
      <c r="NJ10" s="60">
        <f t="shared" si="342"/>
        <v>0</v>
      </c>
    </row>
    <row r="11" spans="1:374">
      <c r="B11" s="175" t="s">
        <v>290</v>
      </c>
      <c r="F11" s="153" t="s">
        <v>304</v>
      </c>
      <c r="G11" s="165">
        <f>SUMIF('Conf Aurora Fuel Output'!$N$20:$AV$20, $B11 &amp; "*", INDEX('Conf Aurora Fuel Output'!$N$22:$AV$386, G$4, 0))</f>
        <v>0</v>
      </c>
      <c r="H11" s="165">
        <f>SUMIF('Conf Aurora Fuel Output'!$N$20:$AV$20, $B11 &amp; "*", INDEX('Conf Aurora Fuel Output'!$N$22:$AV$386, H$4, 0))</f>
        <v>44577.601999999999</v>
      </c>
      <c r="I11" s="165">
        <f>SUMIF('Conf Aurora Fuel Output'!$N$20:$AV$20, $B11 &amp; "*", INDEX('Conf Aurora Fuel Output'!$N$22:$AV$386, I$4, 0))</f>
        <v>46954.067000000003</v>
      </c>
      <c r="J11" s="165">
        <f>SUMIF('Conf Aurora Fuel Output'!$N$20:$AV$20, $B11 &amp; "*", INDEX('Conf Aurora Fuel Output'!$N$22:$AV$386, J$4, 0))</f>
        <v>49123.057000000001</v>
      </c>
      <c r="K11" s="165">
        <f>SUMIF('Conf Aurora Fuel Output'!$N$20:$AV$20, $B11 &amp; "*", INDEX('Conf Aurora Fuel Output'!$N$22:$AV$386, K$4, 0))</f>
        <v>49123.057000000001</v>
      </c>
      <c r="L11" s="165">
        <f>SUMIF('Conf Aurora Fuel Output'!$N$20:$AV$20, $B11 &amp; "*", INDEX('Conf Aurora Fuel Output'!$N$22:$AV$386, L$4, 0))</f>
        <v>48999.654000000002</v>
      </c>
      <c r="M11" s="165">
        <f>SUMIF('Conf Aurora Fuel Output'!$N$20:$AV$20, $B11 &amp; "*", INDEX('Conf Aurora Fuel Output'!$N$22:$AV$386, M$4, 0))</f>
        <v>48752.847999999998</v>
      </c>
      <c r="N11" s="165">
        <f>SUMIF('Conf Aurora Fuel Output'!$N$20:$AV$20, $B11 &amp; "*", INDEX('Conf Aurora Fuel Output'!$N$22:$AV$386, N$4, 0))</f>
        <v>48876.251000000004</v>
      </c>
      <c r="O11" s="165">
        <f>SUMIF('Conf Aurora Fuel Output'!$N$20:$AV$20, $B11 &amp; "*", INDEX('Conf Aurora Fuel Output'!$N$22:$AV$386, O$4, 0))</f>
        <v>49247.029000000002</v>
      </c>
      <c r="P11" s="165">
        <f>SUMIF('Conf Aurora Fuel Output'!$N$20:$AV$20, $B11 &amp; "*", INDEX('Conf Aurora Fuel Output'!$N$22:$AV$386, P$4, 0))</f>
        <v>48999.654000000002</v>
      </c>
      <c r="Q11" s="165">
        <f>SUMIF('Conf Aurora Fuel Output'!$N$20:$AV$20, $B11 &amp; "*", INDEX('Conf Aurora Fuel Output'!$N$22:$AV$386, Q$4, 0))</f>
        <v>37298.406900000002</v>
      </c>
      <c r="R11" s="165">
        <f>SUMIF('Conf Aurora Fuel Output'!$N$20:$AV$20, $B11 &amp; "*", INDEX('Conf Aurora Fuel Output'!$N$22:$AV$386, R$4, 0))</f>
        <v>49371.001000000004</v>
      </c>
      <c r="S11" s="165">
        <f>SUMIF('Conf Aurora Fuel Output'!$N$20:$AV$20, $B11 &amp; "*", INDEX('Conf Aurora Fuel Output'!$N$22:$AV$386, S$4, 0))</f>
        <v>49247.029000000002</v>
      </c>
      <c r="T11" s="165">
        <f>SUMIF('Conf Aurora Fuel Output'!$N$20:$AV$20, $B11 &amp; "*", INDEX('Conf Aurora Fuel Output'!$N$22:$AV$386, T$4, 0))</f>
        <v>48999.654000000002</v>
      </c>
      <c r="U11" s="165">
        <f>SUMIF('Conf Aurora Fuel Output'!$N$20:$AV$20, $B11 &amp; "*", INDEX('Conf Aurora Fuel Output'!$N$22:$AV$386, U$4, 0))</f>
        <v>48630.014000000003</v>
      </c>
      <c r="V11" s="165">
        <f>SUMIF('Conf Aurora Fuel Output'!$N$20:$AV$20, $B11 &amp; "*", INDEX('Conf Aurora Fuel Output'!$N$22:$AV$386, V$4, 0))</f>
        <v>49371.001000000004</v>
      </c>
      <c r="W11" s="165">
        <f>SUMIF('Conf Aurora Fuel Output'!$N$20:$AV$20, $B11 &amp; "*", INDEX('Conf Aurora Fuel Output'!$N$22:$AV$386, W$4, 0))</f>
        <v>49494.974000000002</v>
      </c>
      <c r="X11" s="165">
        <f>SUMIF('Conf Aurora Fuel Output'!$N$20:$AV$20, $B11 &amp; "*", INDEX('Conf Aurora Fuel Output'!$N$22:$AV$386, X$4, 0))</f>
        <v>49494.974000000002</v>
      </c>
      <c r="Y11" s="165">
        <f>SUMIF('Conf Aurora Fuel Output'!$N$20:$AV$20, $B11 &amp; "*", INDEX('Conf Aurora Fuel Output'!$N$22:$AV$386, Y$4, 0))</f>
        <v>50114.834999999999</v>
      </c>
      <c r="Z11" s="165">
        <f>SUMIF('Conf Aurora Fuel Output'!$N$20:$AV$20, $B11 &amp; "*", INDEX('Conf Aurora Fuel Output'!$N$22:$AV$386, Z$4, 0))</f>
        <v>50114.834999999999</v>
      </c>
      <c r="AA11" s="165">
        <f>SUMIF('Conf Aurora Fuel Output'!$N$20:$AV$20, $B11 &amp; "*", INDEX('Conf Aurora Fuel Output'!$N$22:$AV$386, AA$4, 0))</f>
        <v>50114.834999999999</v>
      </c>
      <c r="AB11" s="165">
        <f>SUMIF('Conf Aurora Fuel Output'!$N$20:$AV$20, $B11 &amp; "*", INDEX('Conf Aurora Fuel Output'!$N$22:$AV$386, AB$4, 0))</f>
        <v>50114.834999999999</v>
      </c>
      <c r="AC11" s="165">
        <f>SUMIF('Conf Aurora Fuel Output'!$N$20:$AV$20, $B11 &amp; "*", INDEX('Conf Aurora Fuel Output'!$N$22:$AV$386, AC$4, 0))</f>
        <v>50114.834999999999</v>
      </c>
      <c r="AD11" s="165">
        <f>SUMIF('Conf Aurora Fuel Output'!$N$20:$AV$20, $B11 &amp; "*", INDEX('Conf Aurora Fuel Output'!$N$22:$AV$386, AD$4, 0))</f>
        <v>50114.834999999999</v>
      </c>
      <c r="AE11" s="165">
        <f>SUMIF('Conf Aurora Fuel Output'!$N$20:$AV$20, $B11 &amp; "*", INDEX('Conf Aurora Fuel Output'!$N$22:$AV$386, AE$4, 0))</f>
        <v>50114.834999999999</v>
      </c>
      <c r="AF11" s="165">
        <f>SUMIF('Conf Aurora Fuel Output'!$N$20:$AV$20, $B11 &amp; "*", INDEX('Conf Aurora Fuel Output'!$N$22:$AV$386, AF$4, 0))</f>
        <v>50114.834999999999</v>
      </c>
      <c r="AG11" s="165">
        <f>SUMIF('Conf Aurora Fuel Output'!$N$20:$AV$20, $B11 &amp; "*", INDEX('Conf Aurora Fuel Output'!$N$22:$AV$386, AG$4, 0))</f>
        <v>49742.917999999998</v>
      </c>
      <c r="AH11" s="165">
        <f>SUMIF('Conf Aurora Fuel Output'!$N$20:$AV$20, $B11 &amp; "*", INDEX('Conf Aurora Fuel Output'!$N$22:$AV$386, AH$4, 0))</f>
        <v>49866.891000000003</v>
      </c>
      <c r="AI11" s="165">
        <f>SUMIF('Conf Aurora Fuel Output'!$N$20:$AV$20, $B11 &amp; "*", INDEX('Conf Aurora Fuel Output'!$N$22:$AV$386, AI$4, 0))</f>
        <v>50114.834999999999</v>
      </c>
      <c r="AJ11" s="165">
        <f>SUMIF('Conf Aurora Fuel Output'!$N$20:$AV$20, $B11 &amp; "*", INDEX('Conf Aurora Fuel Output'!$N$22:$AV$386, AJ$4, 0))</f>
        <v>50114.834999999999</v>
      </c>
      <c r="AK11" s="165">
        <f>SUMIF('Conf Aurora Fuel Output'!$N$20:$AV$20, $B11 &amp; "*", INDEX('Conf Aurora Fuel Output'!$N$22:$AV$386, AK$4, 0))</f>
        <v>50114.834999999999</v>
      </c>
      <c r="AL11" s="165">
        <f>SUMIF('Conf Aurora Fuel Output'!$N$20:$AV$20, $B11 &amp; "*", INDEX('Conf Aurora Fuel Output'!$N$22:$AV$386, AL$4, 0))</f>
        <v>42555.342100000002</v>
      </c>
      <c r="AM11" s="165">
        <f>SUMIF('Conf Aurora Fuel Output'!$N$20:$AV$20, $B11 &amp; "*", INDEX('Conf Aurora Fuel Output'!$N$22:$AV$386, AM$4, 0))</f>
        <v>38327.800000000003</v>
      </c>
      <c r="AN11" s="165">
        <f>SUMIF('Conf Aurora Fuel Output'!$N$20:$AV$20, $B11 &amp; "*", INDEX('Conf Aurora Fuel Output'!$N$22:$AV$386, AN$4, 0))</f>
        <v>39779.269999999997</v>
      </c>
      <c r="AO11" s="165">
        <f>SUMIF('Conf Aurora Fuel Output'!$N$20:$AV$20, $B11 &amp; "*", INDEX('Conf Aurora Fuel Output'!$N$22:$AV$386, AO$4, 0))</f>
        <v>33471.160000000003</v>
      </c>
      <c r="AP11" s="165">
        <f>SUMIF('Conf Aurora Fuel Output'!$N$20:$AV$20, $B11 &amp; "*", INDEX('Conf Aurora Fuel Output'!$N$22:$AV$386, AP$4, 0))</f>
        <v>32636.61</v>
      </c>
      <c r="AQ11" s="165">
        <f>SUMIF('Conf Aurora Fuel Output'!$N$20:$AV$20, $B11 &amp; "*", INDEX('Conf Aurora Fuel Output'!$N$22:$AV$386, AQ$4, 0))</f>
        <v>46016.722999999998</v>
      </c>
      <c r="AR11" s="165">
        <f>SUMIF('Conf Aurora Fuel Output'!$N$20:$AV$20, $B11 &amp; "*", INDEX('Conf Aurora Fuel Output'!$N$22:$AV$386, AR$4, 0))</f>
        <v>49792.909</v>
      </c>
      <c r="AS11" s="165">
        <f>SUMIF('Conf Aurora Fuel Output'!$N$20:$AV$20, $B11 &amp; "*", INDEX('Conf Aurora Fuel Output'!$N$22:$AV$386, AS$4, 0))</f>
        <v>49792.909</v>
      </c>
      <c r="AT11" s="165">
        <f>SUMIF('Conf Aurora Fuel Output'!$N$20:$AV$20, $B11 &amp; "*", INDEX('Conf Aurora Fuel Output'!$N$22:$AV$386, AT$4, 0))</f>
        <v>49175.487999999998</v>
      </c>
      <c r="AU11" s="165">
        <f>SUMIF('Conf Aurora Fuel Output'!$N$20:$AV$20, $B11 &amp; "*", INDEX('Conf Aurora Fuel Output'!$N$22:$AV$386, AU$4, 0))</f>
        <v>46756.815000000002</v>
      </c>
      <c r="AV11" s="165">
        <f>SUMIF('Conf Aurora Fuel Output'!$N$20:$AV$20, $B11 &amp; "*", INDEX('Conf Aurora Fuel Output'!$N$22:$AV$386, AV$4, 0))</f>
        <v>49669.425000000003</v>
      </c>
      <c r="AW11" s="165">
        <f>SUMIF('Conf Aurora Fuel Output'!$N$20:$AV$20, $B11 &amp; "*", INDEX('Conf Aurora Fuel Output'!$N$22:$AV$386, AW$4, 0))</f>
        <v>49298.972000000002</v>
      </c>
      <c r="AX11" s="165">
        <f>SUMIF('Conf Aurora Fuel Output'!$N$20:$AV$20, $B11 &amp; "*", INDEX('Conf Aurora Fuel Output'!$N$22:$AV$386, AX$4, 0))</f>
        <v>49175.487999999998</v>
      </c>
      <c r="AY11" s="165">
        <f>SUMIF('Conf Aurora Fuel Output'!$N$20:$AV$20, $B11 &amp; "*", INDEX('Conf Aurora Fuel Output'!$N$22:$AV$386, AY$4, 0))</f>
        <v>48558.716999999997</v>
      </c>
      <c r="AZ11" s="165">
        <f>SUMIF('Conf Aurora Fuel Output'!$N$20:$AV$20, $B11 &amp; "*", INDEX('Conf Aurora Fuel Output'!$N$22:$AV$386, AZ$4, 0))</f>
        <v>39003.114999999998</v>
      </c>
      <c r="BA11" s="165">
        <f>SUMIF('Conf Aurora Fuel Output'!$N$20:$AV$20, $B11 &amp; "*", INDEX('Conf Aurora Fuel Output'!$N$22:$AV$386, BA$4, 0))</f>
        <v>44898.248</v>
      </c>
      <c r="BB11" s="165">
        <f>SUMIF('Conf Aurora Fuel Output'!$N$20:$AV$20, $B11 &amp; "*", INDEX('Conf Aurora Fuel Output'!$N$22:$AV$386, BB$4, 0))</f>
        <v>49299.623</v>
      </c>
      <c r="BC11" s="165">
        <f>SUMIF('Conf Aurora Fuel Output'!$N$20:$AV$20, $B11 &amp; "*", INDEX('Conf Aurora Fuel Output'!$N$22:$AV$386, BC$4, 0))</f>
        <v>34388.171600000001</v>
      </c>
      <c r="BD11" s="165">
        <f>SUMIF('Conf Aurora Fuel Output'!$N$20:$AV$20, $B11 &amp; "*", INDEX('Conf Aurora Fuel Output'!$N$22:$AV$386, BD$4, 0))</f>
        <v>38502.870999999999</v>
      </c>
      <c r="BE11" s="165">
        <f>SUMIF('Conf Aurora Fuel Output'!$N$20:$AV$20, $B11 &amp; "*", INDEX('Conf Aurora Fuel Output'!$N$22:$AV$386, BE$4, 0))</f>
        <v>37312.354699999996</v>
      </c>
      <c r="BF11" s="165">
        <f>SUMIF('Conf Aurora Fuel Output'!$N$20:$AV$20, $B11 &amp; "*", INDEX('Conf Aurora Fuel Output'!$N$22:$AV$386, BF$4, 0))</f>
        <v>41323.172500000001</v>
      </c>
      <c r="BG11" s="165">
        <f>SUMIF('Conf Aurora Fuel Output'!$N$20:$AV$20, $B11 &amp; "*", INDEX('Conf Aurora Fuel Output'!$N$22:$AV$386, BG$4, 0))</f>
        <v>49224.472000000002</v>
      </c>
      <c r="BH11" s="165">
        <f>SUMIF('Conf Aurora Fuel Output'!$N$20:$AV$20, $B11 &amp; "*", INDEX('Conf Aurora Fuel Output'!$N$22:$AV$386, BH$4, 0))</f>
        <v>48312.074000000001</v>
      </c>
      <c r="BI11" s="165">
        <f>SUMIF('Conf Aurora Fuel Output'!$N$20:$AV$20, $B11 &amp; "*", INDEX('Conf Aurora Fuel Output'!$N$22:$AV$386, BI$4, 0))</f>
        <v>48558.879999999997</v>
      </c>
      <c r="BJ11" s="165">
        <f>SUMIF('Conf Aurora Fuel Output'!$N$20:$AV$20, $B11 &amp; "*", INDEX('Conf Aurora Fuel Output'!$N$22:$AV$386, BJ$4, 0))</f>
        <v>42772.756399999998</v>
      </c>
      <c r="BK11" s="165">
        <f>SUMIF('Conf Aurora Fuel Output'!$N$20:$AV$20, $B11 &amp; "*", INDEX('Conf Aurora Fuel Output'!$N$22:$AV$386, BK$4, 0))</f>
        <v>37743.1564</v>
      </c>
      <c r="BL11" s="165">
        <f>SUMIF('Conf Aurora Fuel Output'!$N$20:$AV$20, $B11 &amp; "*", INDEX('Conf Aurora Fuel Output'!$N$22:$AV$386, BL$4, 0))</f>
        <v>49545.940999999999</v>
      </c>
      <c r="BM11" s="165">
        <f>SUMIF('Conf Aurora Fuel Output'!$N$20:$AV$20, $B11 &amp; "*", INDEX('Conf Aurora Fuel Output'!$N$22:$AV$386, BM$4, 0))</f>
        <v>49792.909</v>
      </c>
      <c r="BN11" s="165">
        <f>SUMIF('Conf Aurora Fuel Output'!$N$20:$AV$20, $B11 &amp; "*", INDEX('Conf Aurora Fuel Output'!$N$22:$AV$386, BN$4, 0))</f>
        <v>46147.02</v>
      </c>
      <c r="BO11" s="165">
        <f>SUMIF('Conf Aurora Fuel Output'!$N$20:$AV$20, $B11 &amp; "*", INDEX('Conf Aurora Fuel Output'!$N$22:$AV$386, BO$4, 0))</f>
        <v>46147.02</v>
      </c>
      <c r="BP11" s="165">
        <f>SUMIF('Conf Aurora Fuel Output'!$N$20:$AV$20, $B11 &amp; "*", INDEX('Conf Aurora Fuel Output'!$N$22:$AV$386, BP$4, 0))</f>
        <v>41282</v>
      </c>
      <c r="BQ11" s="165">
        <f>SUMIF('Conf Aurora Fuel Output'!$N$20:$AV$20, $B11 &amp; "*", INDEX('Conf Aurora Fuel Output'!$N$22:$AV$386, BQ$4, 0))</f>
        <v>39160.879999999997</v>
      </c>
      <c r="BR11" s="165">
        <f>SUMIF('Conf Aurora Fuel Output'!$N$20:$AV$20, $B11 &amp; "*", INDEX('Conf Aurora Fuel Output'!$N$22:$AV$386, BR$4, 0))</f>
        <v>39929.160000000003</v>
      </c>
      <c r="BS11" s="165">
        <f>SUMIF('Conf Aurora Fuel Output'!$N$20:$AV$20, $B11 &amp; "*", INDEX('Conf Aurora Fuel Output'!$N$22:$AV$386, BS$4, 0))</f>
        <v>46147.02</v>
      </c>
      <c r="BT11" s="165">
        <f>SUMIF('Conf Aurora Fuel Output'!$N$20:$AV$20, $B11 &amp; "*", INDEX('Conf Aurora Fuel Output'!$N$22:$AV$386, BT$4, 0))</f>
        <v>46147.02</v>
      </c>
      <c r="BU11" s="165">
        <f>SUMIF('Conf Aurora Fuel Output'!$N$20:$AV$20, $B11 &amp; "*", INDEX('Conf Aurora Fuel Output'!$N$22:$AV$386, BU$4, 0))</f>
        <v>46147.02</v>
      </c>
      <c r="BV11" s="165">
        <f>SUMIF('Conf Aurora Fuel Output'!$N$20:$AV$20, $B11 &amp; "*", INDEX('Conf Aurora Fuel Output'!$N$22:$AV$386, BV$4, 0))</f>
        <v>46147.02</v>
      </c>
      <c r="BW11" s="165">
        <f>SUMIF('Conf Aurora Fuel Output'!$N$20:$AV$20, $B11 &amp; "*", INDEX('Conf Aurora Fuel Output'!$N$22:$AV$386, BW$4, 0))</f>
        <v>46147.02</v>
      </c>
      <c r="BX11" s="165">
        <f>SUMIF('Conf Aurora Fuel Output'!$N$20:$AV$20, $B11 &amp; "*", INDEX('Conf Aurora Fuel Output'!$N$22:$AV$386, BX$4, 0))</f>
        <v>46147.02</v>
      </c>
      <c r="BY11" s="165">
        <f>SUMIF('Conf Aurora Fuel Output'!$N$20:$AV$20, $B11 &amp; "*", INDEX('Conf Aurora Fuel Output'!$N$22:$AV$386, BY$4, 0))</f>
        <v>46147.02</v>
      </c>
      <c r="BZ11" s="165">
        <f>SUMIF('Conf Aurora Fuel Output'!$N$20:$AV$20, $B11 &amp; "*", INDEX('Conf Aurora Fuel Output'!$N$22:$AV$386, BZ$4, 0))</f>
        <v>43295.83</v>
      </c>
      <c r="CA11" s="165">
        <f>SUMIF('Conf Aurora Fuel Output'!$N$20:$AV$20, $B11 &amp; "*", INDEX('Conf Aurora Fuel Output'!$N$22:$AV$386, CA$4, 0))</f>
        <v>46147.02</v>
      </c>
      <c r="CB11" s="165">
        <f>SUMIF('Conf Aurora Fuel Output'!$N$20:$AV$20, $B11 &amp; "*", INDEX('Conf Aurora Fuel Output'!$N$22:$AV$386, CB$4, 0))</f>
        <v>46147.02</v>
      </c>
      <c r="CC11" s="165">
        <f>SUMIF('Conf Aurora Fuel Output'!$N$20:$AV$20, $B11 &amp; "*", INDEX('Conf Aurora Fuel Output'!$N$22:$AV$386, CC$4, 0))</f>
        <v>46147.02</v>
      </c>
      <c r="CD11" s="165">
        <f>SUMIF('Conf Aurora Fuel Output'!$N$20:$AV$20, $B11 &amp; "*", INDEX('Conf Aurora Fuel Output'!$N$22:$AV$386, CD$4, 0))</f>
        <v>46147.02</v>
      </c>
      <c r="CE11" s="165">
        <f>SUMIF('Conf Aurora Fuel Output'!$N$20:$AV$20, $B11 &amp; "*", INDEX('Conf Aurora Fuel Output'!$N$22:$AV$386, CE$4, 0))</f>
        <v>38613.32</v>
      </c>
      <c r="CF11" s="165">
        <f>SUMIF('Conf Aurora Fuel Output'!$N$20:$AV$20, $B11 &amp; "*", INDEX('Conf Aurora Fuel Output'!$N$22:$AV$386, CF$4, 0))</f>
        <v>32349.42</v>
      </c>
      <c r="CG11" s="165">
        <f>SUMIF('Conf Aurora Fuel Output'!$N$20:$AV$20, $B11 &amp; "*", INDEX('Conf Aurora Fuel Output'!$N$22:$AV$386, CG$4, 0))</f>
        <v>43343.11</v>
      </c>
      <c r="CH11" s="165">
        <f>SUMIF('Conf Aurora Fuel Output'!$N$20:$AV$20, $B11 &amp; "*", INDEX('Conf Aurora Fuel Output'!$N$22:$AV$386, CH$4, 0))</f>
        <v>46147.02</v>
      </c>
      <c r="CI11" s="165">
        <f>SUMIF('Conf Aurora Fuel Output'!$N$20:$AV$20, $B11 &amp; "*", INDEX('Conf Aurora Fuel Output'!$N$22:$AV$386, CI$4, 0))</f>
        <v>45391.47</v>
      </c>
      <c r="CJ11" s="165">
        <f>SUMIF('Conf Aurora Fuel Output'!$N$20:$AV$20, $B11 &amp; "*", INDEX('Conf Aurora Fuel Output'!$N$22:$AV$386, CJ$4, 0))</f>
        <v>46147.02</v>
      </c>
      <c r="CK11" s="165">
        <f>SUMIF('Conf Aurora Fuel Output'!$N$20:$AV$20, $B11 &amp; "*", INDEX('Conf Aurora Fuel Output'!$N$22:$AV$386, CK$4, 0))</f>
        <v>42637.29</v>
      </c>
      <c r="CL11" s="165">
        <f>SUMIF('Conf Aurora Fuel Output'!$N$20:$AV$20, $B11 &amp; "*", INDEX('Conf Aurora Fuel Output'!$N$22:$AV$386, CL$4, 0))</f>
        <v>41869.01</v>
      </c>
      <c r="CM11" s="165">
        <f>SUMIF('Conf Aurora Fuel Output'!$N$20:$AV$20, $B11 &amp; "*", INDEX('Conf Aurora Fuel Output'!$N$22:$AV$386, CM$4, 0))</f>
        <v>43343.11</v>
      </c>
      <c r="CN11" s="165">
        <f>SUMIF('Conf Aurora Fuel Output'!$N$20:$AV$20, $B11 &amp; "*", INDEX('Conf Aurora Fuel Output'!$N$22:$AV$386, CN$4, 0))</f>
        <v>46147.02</v>
      </c>
      <c r="CO11" s="165">
        <f>SUMIF('Conf Aurora Fuel Output'!$N$20:$AV$20, $B11 &amp; "*", INDEX('Conf Aurora Fuel Output'!$N$22:$AV$386, CO$4, 0))</f>
        <v>46147.02</v>
      </c>
      <c r="CP11" s="165">
        <f>SUMIF('Conf Aurora Fuel Output'!$N$20:$AV$20, $B11 &amp; "*", INDEX('Conf Aurora Fuel Output'!$N$22:$AV$386, CP$4, 0))</f>
        <v>46147.02</v>
      </c>
      <c r="CQ11" s="165">
        <f>SUMIF('Conf Aurora Fuel Output'!$N$20:$AV$20, $B11 &amp; "*", INDEX('Conf Aurora Fuel Output'!$N$22:$AV$386, CQ$4, 0))</f>
        <v>46147.02</v>
      </c>
      <c r="CR11" s="165">
        <f>SUMIF('Conf Aurora Fuel Output'!$N$20:$AV$20, $B11 &amp; "*", INDEX('Conf Aurora Fuel Output'!$N$22:$AV$386, CR$4, 0))</f>
        <v>46147.02</v>
      </c>
      <c r="CS11" s="165">
        <f>SUMIF('Conf Aurora Fuel Output'!$N$20:$AV$20, $B11 &amp; "*", INDEX('Conf Aurora Fuel Output'!$N$22:$AV$386, CS$4, 0))</f>
        <v>38885.879999999997</v>
      </c>
      <c r="CT11" s="165">
        <f>SUMIF('Conf Aurora Fuel Output'!$N$20:$AV$20, $B11 &amp; "*", INDEX('Conf Aurora Fuel Output'!$N$22:$AV$386, CT$4, 0))</f>
        <v>26553.54</v>
      </c>
      <c r="CU11" s="165">
        <f>SUMIF('Conf Aurora Fuel Output'!$N$20:$AV$20, $B11 &amp; "*", INDEX('Conf Aurora Fuel Output'!$N$22:$AV$386, CU$4, 0))</f>
        <v>39468.44</v>
      </c>
      <c r="CV11" s="165">
        <f>SUMIF('Conf Aurora Fuel Output'!$N$20:$AV$20, $B11 &amp; "*", INDEX('Conf Aurora Fuel Output'!$N$22:$AV$386, CV$4, 0))</f>
        <v>38275.160000000003</v>
      </c>
      <c r="CW11" s="165">
        <f>SUMIF('Conf Aurora Fuel Output'!$N$20:$AV$20, $B11 &amp; "*", INDEX('Conf Aurora Fuel Output'!$N$22:$AV$386, CW$4, 0))</f>
        <v>38289.24</v>
      </c>
      <c r="CX11" s="165">
        <f>SUMIF('Conf Aurora Fuel Output'!$N$20:$AV$20, $B11 &amp; "*", INDEX('Conf Aurora Fuel Output'!$N$22:$AV$386, CX$4, 0))</f>
        <v>34197.230000000003</v>
      </c>
      <c r="CY11" s="165">
        <f>SUMIF('Conf Aurora Fuel Output'!$N$20:$AV$20, $B11 &amp; "*", INDEX('Conf Aurora Fuel Output'!$N$22:$AV$386, CY$4, 0))</f>
        <v>34211.31</v>
      </c>
      <c r="CZ11" s="165">
        <f>SUMIF('Conf Aurora Fuel Output'!$N$20:$AV$20, $B11 &amp; "*", INDEX('Conf Aurora Fuel Output'!$N$22:$AV$386, CZ$4, 0))</f>
        <v>30062.99</v>
      </c>
      <c r="DA11" s="165">
        <f>SUMIF('Conf Aurora Fuel Output'!$N$20:$AV$20, $B11 &amp; "*", INDEX('Conf Aurora Fuel Output'!$N$22:$AV$386, DA$4, 0))</f>
        <v>39468.44</v>
      </c>
      <c r="DB11" s="165">
        <f>SUMIF('Conf Aurora Fuel Output'!$N$20:$AV$20, $B11 &amp; "*", INDEX('Conf Aurora Fuel Output'!$N$22:$AV$386, DB$4, 0))</f>
        <v>37692.6</v>
      </c>
      <c r="DC11" s="165">
        <f>SUMIF('Conf Aurora Fuel Output'!$N$20:$AV$20, $B11 &amp; "*", INDEX('Conf Aurora Fuel Output'!$N$22:$AV$386, DC$4, 0))</f>
        <v>32407.31</v>
      </c>
      <c r="DD11" s="165">
        <f>SUMIF('Conf Aurora Fuel Output'!$N$20:$AV$20, $B11 &amp; "*", INDEX('Conf Aurora Fuel Output'!$N$22:$AV$386, DD$4, 0))</f>
        <v>37678.519999999997</v>
      </c>
      <c r="DE11" s="165">
        <f>SUMIF('Conf Aurora Fuel Output'!$N$20:$AV$20, $B11 &amp; "*", INDEX('Conf Aurora Fuel Output'!$N$22:$AV$386, DE$4, 0))</f>
        <v>39468.44</v>
      </c>
      <c r="DF11" s="165">
        <f>SUMIF('Conf Aurora Fuel Output'!$N$20:$AV$20, $B11 &amp; "*", INDEX('Conf Aurora Fuel Output'!$N$22:$AV$386, DF$4, 0))</f>
        <v>39468.44</v>
      </c>
      <c r="DG11" s="165">
        <f>SUMIF('Conf Aurora Fuel Output'!$N$20:$AV$20, $B11 &amp; "*", INDEX('Conf Aurora Fuel Output'!$N$22:$AV$386, DG$4, 0))</f>
        <v>39468.44</v>
      </c>
      <c r="DH11" s="165">
        <f>SUMIF('Conf Aurora Fuel Output'!$N$20:$AV$20, $B11 &amp; "*", INDEX('Conf Aurora Fuel Output'!$N$22:$AV$386, DH$4, 0))</f>
        <v>28897.87</v>
      </c>
      <c r="DI11" s="165">
        <f>SUMIF('Conf Aurora Fuel Output'!$N$20:$AV$20, $B11 &amp; "*", INDEX('Conf Aurora Fuel Output'!$N$22:$AV$386, DI$4, 0))</f>
        <v>37678.519999999997</v>
      </c>
      <c r="DJ11" s="165">
        <f>SUMIF('Conf Aurora Fuel Output'!$N$20:$AV$20, $B11 &amp; "*", INDEX('Conf Aurora Fuel Output'!$N$22:$AV$386, DJ$4, 0))</f>
        <v>39468.44</v>
      </c>
      <c r="DK11" s="165">
        <f>SUMIF('Conf Aurora Fuel Output'!$N$20:$AV$20, $B11 &amp; "*", INDEX('Conf Aurora Fuel Output'!$N$22:$AV$386, DK$4, 0))</f>
        <v>39468.44</v>
      </c>
      <c r="DL11" s="165">
        <f>SUMIF('Conf Aurora Fuel Output'!$N$20:$AV$20, $B11 &amp; "*", INDEX('Conf Aurora Fuel Output'!$N$22:$AV$386, DL$4, 0))</f>
        <v>32421.39</v>
      </c>
      <c r="DM11" s="165">
        <f>SUMIF('Conf Aurora Fuel Output'!$N$20:$AV$20, $B11 &amp; "*", INDEX('Conf Aurora Fuel Output'!$N$22:$AV$386, DM$4, 0))</f>
        <v>39468.44</v>
      </c>
      <c r="DN11" s="165">
        <f>SUMIF('Conf Aurora Fuel Output'!$N$20:$AV$20, $B11 &amp; "*", INDEX('Conf Aurora Fuel Output'!$N$22:$AV$386, DN$4, 0))</f>
        <v>39468.44</v>
      </c>
      <c r="DO11" s="165">
        <f>SUMIF('Conf Aurora Fuel Output'!$N$20:$AV$20, $B11 &amp; "*", INDEX('Conf Aurora Fuel Output'!$N$22:$AV$386, DO$4, 0))</f>
        <v>38871.800000000003</v>
      </c>
      <c r="DP11" s="165">
        <f>SUMIF('Conf Aurora Fuel Output'!$N$20:$AV$20, $B11 &amp; "*", INDEX('Conf Aurora Fuel Output'!$N$22:$AV$386, DP$4, 0))</f>
        <v>39468.44</v>
      </c>
      <c r="DQ11" s="165">
        <f>SUMIF('Conf Aurora Fuel Output'!$N$20:$AV$20, $B11 &amp; "*", INDEX('Conf Aurora Fuel Output'!$N$22:$AV$386, DQ$4, 0))</f>
        <v>34140.92</v>
      </c>
      <c r="DR11" s="165">
        <f>SUMIF('Conf Aurora Fuel Output'!$N$20:$AV$20, $B11 &amp; "*", INDEX('Conf Aurora Fuel Output'!$N$22:$AV$386, DR$4, 0))</f>
        <v>33572.43</v>
      </c>
      <c r="DS11" s="165">
        <f>SUMIF('Conf Aurora Fuel Output'!$N$20:$AV$20, $B11 &amp; "*", INDEX('Conf Aurora Fuel Output'!$N$22:$AV$386, DS$4, 0))</f>
        <v>37095.96</v>
      </c>
      <c r="DT11" s="165">
        <f>SUMIF('Conf Aurora Fuel Output'!$N$20:$AV$20, $B11 &amp; "*", INDEX('Conf Aurora Fuel Output'!$N$22:$AV$386, DT$4, 0))</f>
        <v>28897.87</v>
      </c>
      <c r="DU11" s="165">
        <f>SUMIF('Conf Aurora Fuel Output'!$N$20:$AV$20, $B11 &amp; "*", INDEX('Conf Aurora Fuel Output'!$N$22:$AV$386, DU$4, 0))</f>
        <v>32449.55</v>
      </c>
      <c r="DV11" s="165">
        <f>SUMIF('Conf Aurora Fuel Output'!$N$20:$AV$20, $B11 &amp; "*", INDEX('Conf Aurora Fuel Output'!$N$22:$AV$386, DV$4, 0))</f>
        <v>25374.34</v>
      </c>
      <c r="DW11" s="165">
        <f>SUMIF('Conf Aurora Fuel Output'!$N$20:$AV$20, $B11 &amp; "*", INDEX('Conf Aurora Fuel Output'!$N$22:$AV$386, DW$4, 0))</f>
        <v>9328.3610000000008</v>
      </c>
      <c r="DX11" s="165">
        <f>SUMIF('Conf Aurora Fuel Output'!$N$20:$AV$20, $B11 &amp; "*", INDEX('Conf Aurora Fuel Output'!$N$22:$AV$386, DX$4, 0))</f>
        <v>10336.58</v>
      </c>
      <c r="DY11" s="165">
        <f>SUMIF('Conf Aurora Fuel Output'!$N$20:$AV$20, $B11 &amp; "*", INDEX('Conf Aurora Fuel Output'!$N$22:$AV$386, DY$4, 0))</f>
        <v>12531.61</v>
      </c>
      <c r="DZ11" s="165">
        <f>SUMIF('Conf Aurora Fuel Output'!$N$20:$AV$20, $B11 &amp; "*", INDEX('Conf Aurora Fuel Output'!$N$22:$AV$386, DZ$4, 0))</f>
        <v>11729.1</v>
      </c>
      <c r="EA11" s="165">
        <f>SUMIF('Conf Aurora Fuel Output'!$N$20:$AV$20, $B11 &amp; "*", INDEX('Conf Aurora Fuel Output'!$N$22:$AV$386, EA$4, 0))</f>
        <v>9733.0040000000008</v>
      </c>
      <c r="EB11" s="165">
        <f>SUMIF('Conf Aurora Fuel Output'!$N$20:$AV$20, $B11 &amp; "*", INDEX('Conf Aurora Fuel Output'!$N$22:$AV$386, EB$4, 0))</f>
        <v>8731.5640000000003</v>
      </c>
      <c r="EC11" s="165">
        <f>SUMIF('Conf Aurora Fuel Output'!$N$20:$AV$20, $B11 &amp; "*", INDEX('Conf Aurora Fuel Output'!$N$22:$AV$386, EC$4, 0))</f>
        <v>8731.5640000000003</v>
      </c>
      <c r="ED11" s="165">
        <f>SUMIF('Conf Aurora Fuel Output'!$N$20:$AV$20, $B11 &amp; "*", INDEX('Conf Aurora Fuel Output'!$N$22:$AV$386, ED$4, 0))</f>
        <v>12737.32</v>
      </c>
      <c r="EE11" s="165">
        <f>SUMIF('Conf Aurora Fuel Output'!$N$20:$AV$20, $B11 &amp; "*", INDEX('Conf Aurora Fuel Output'!$N$22:$AV$386, EE$4, 0))</f>
        <v>12943.03</v>
      </c>
      <c r="EF11" s="165">
        <f>SUMIF('Conf Aurora Fuel Output'!$N$20:$AV$20, $B11 &amp; "*", INDEX('Conf Aurora Fuel Output'!$N$22:$AV$386, EF$4, 0))</f>
        <v>13560.16</v>
      </c>
      <c r="EG11" s="165">
        <f>SUMIF('Conf Aurora Fuel Output'!$N$20:$AV$20, $B11 &amp; "*", INDEX('Conf Aurora Fuel Output'!$N$22:$AV$386, EG$4, 0))</f>
        <v>13354.45</v>
      </c>
      <c r="EH11" s="165">
        <f>SUMIF('Conf Aurora Fuel Output'!$N$20:$AV$20, $B11 &amp; "*", INDEX('Conf Aurora Fuel Output'!$N$22:$AV$386, EH$4, 0))</f>
        <v>13560.16</v>
      </c>
      <c r="EI11" s="165">
        <f>SUMIF('Conf Aurora Fuel Output'!$N$20:$AV$20, $B11 &amp; "*", INDEX('Conf Aurora Fuel Output'!$N$22:$AV$386, EI$4, 0))</f>
        <v>13560.16</v>
      </c>
      <c r="EJ11" s="165">
        <f>SUMIF('Conf Aurora Fuel Output'!$N$20:$AV$20, $B11 &amp; "*", INDEX('Conf Aurora Fuel Output'!$N$22:$AV$386, EJ$4, 0))</f>
        <v>12558.72</v>
      </c>
      <c r="EK11" s="165">
        <f>SUMIF('Conf Aurora Fuel Output'!$N$20:$AV$20, $B11 &amp; "*", INDEX('Conf Aurora Fuel Output'!$N$22:$AV$386, EK$4, 0))</f>
        <v>9527.2939999999999</v>
      </c>
      <c r="EL11" s="165">
        <f>SUMIF('Conf Aurora Fuel Output'!$N$20:$AV$20, $B11 &amp; "*", INDEX('Conf Aurora Fuel Output'!$N$22:$AV$386, EL$4, 0))</f>
        <v>12126.97</v>
      </c>
      <c r="EM11" s="165">
        <f>SUMIF('Conf Aurora Fuel Output'!$N$20:$AV$20, $B11 &amp; "*", INDEX('Conf Aurora Fuel Output'!$N$22:$AV$386, EM$4, 0))</f>
        <v>12737.32</v>
      </c>
      <c r="EN11" s="165">
        <f>SUMIF('Conf Aurora Fuel Output'!$N$20:$AV$20, $B11 &amp; "*", INDEX('Conf Aurora Fuel Output'!$N$22:$AV$386, EN$4, 0))</f>
        <v>12943.03</v>
      </c>
      <c r="EO11" s="165">
        <f>SUMIF('Conf Aurora Fuel Output'!$N$20:$AV$20, $B11 &amp; "*", INDEX('Conf Aurora Fuel Output'!$N$22:$AV$386, EO$4, 0))</f>
        <v>12943.03</v>
      </c>
      <c r="EP11" s="165">
        <f>SUMIF('Conf Aurora Fuel Output'!$N$20:$AV$20, $B11 &amp; "*", INDEX('Conf Aurora Fuel Output'!$N$22:$AV$386, EP$4, 0))</f>
        <v>13354.45</v>
      </c>
      <c r="EQ11" s="165">
        <f>SUMIF('Conf Aurora Fuel Output'!$N$20:$AV$20, $B11 &amp; "*", INDEX('Conf Aurora Fuel Output'!$N$22:$AV$386, EQ$4, 0))</f>
        <v>8731.5640000000003</v>
      </c>
      <c r="ER11" s="165">
        <f>SUMIF('Conf Aurora Fuel Output'!$N$20:$AV$20, $B11 &amp; "*", INDEX('Conf Aurora Fuel Output'!$N$22:$AV$386, ER$4, 0))</f>
        <v>10919.82</v>
      </c>
      <c r="ES11" s="165">
        <f>SUMIF('Conf Aurora Fuel Output'!$N$20:$AV$20, $B11 &amp; "*", INDEX('Conf Aurora Fuel Output'!$N$22:$AV$386, ES$4, 0))</f>
        <v>12325.9</v>
      </c>
      <c r="ET11" s="165">
        <f>SUMIF('Conf Aurora Fuel Output'!$N$20:$AV$20, $B11 &amp; "*", INDEX('Conf Aurora Fuel Output'!$N$22:$AV$386, ET$4, 0))</f>
        <v>11928.04</v>
      </c>
      <c r="EU11" s="165">
        <f>SUMIF('Conf Aurora Fuel Output'!$N$20:$AV$20, $B11 &amp; "*", INDEX('Conf Aurora Fuel Output'!$N$22:$AV$386, EU$4, 0))</f>
        <v>9335.14</v>
      </c>
      <c r="EV11" s="165">
        <f>SUMIF('Conf Aurora Fuel Output'!$N$20:$AV$20, $B11 &amp; "*", INDEX('Conf Aurora Fuel Output'!$N$22:$AV$386, EV$4, 0))</f>
        <v>10336.58</v>
      </c>
      <c r="EW11" s="165">
        <f>SUMIF('Conf Aurora Fuel Output'!$N$20:$AV$20, $B11 &amp; "*", INDEX('Conf Aurora Fuel Output'!$N$22:$AV$386, EW$4, 0))</f>
        <v>11543.73</v>
      </c>
      <c r="EX11" s="165">
        <f>SUMIF('Conf Aurora Fuel Output'!$N$20:$AV$20, $B11 &amp; "*", INDEX('Conf Aurora Fuel Output'!$N$22:$AV$386, EX$4, 0))</f>
        <v>11365.13</v>
      </c>
      <c r="EY11" s="165">
        <f>SUMIF('Conf Aurora Fuel Output'!$N$20:$AV$20, $B11 &amp; "*", INDEX('Conf Aurora Fuel Output'!$N$22:$AV$386, EY$4, 0))</f>
        <v>11928.04</v>
      </c>
      <c r="EZ11" s="165">
        <f>SUMIF('Conf Aurora Fuel Output'!$N$20:$AV$20, $B11 &amp; "*", INDEX('Conf Aurora Fuel Output'!$N$22:$AV$386, EZ$4, 0))</f>
        <v>13148.74</v>
      </c>
      <c r="FA11" s="165">
        <f>SUMIF('Conf Aurora Fuel Output'!$N$20:$AV$20, $B11 &amp; "*", INDEX('Conf Aurora Fuel Output'!$N$22:$AV$386, FA$4, 0))</f>
        <v>12963.37</v>
      </c>
      <c r="FB11" s="165">
        <f>SUMIF('Conf Aurora Fuel Output'!$N$20:$AV$20, $B11 &amp; "*", INDEX('Conf Aurora Fuel Output'!$N$22:$AV$386, FB$4, 0))</f>
        <v>28200.18</v>
      </c>
      <c r="FC11" s="165">
        <f>SUMIF('Conf Aurora Fuel Output'!$N$20:$AV$20, $B11 &amp; "*", INDEX('Conf Aurora Fuel Output'!$N$22:$AV$386, FC$4, 0))</f>
        <v>23521.99</v>
      </c>
      <c r="FD11" s="165">
        <f>SUMIF('Conf Aurora Fuel Output'!$N$20:$AV$20, $B11 &amp; "*", INDEX('Conf Aurora Fuel Output'!$N$22:$AV$386, FD$4, 0))</f>
        <v>11567.77</v>
      </c>
      <c r="FE11" s="165">
        <f>SUMIF('Conf Aurora Fuel Output'!$N$20:$AV$20, $B11 &amp; "*", INDEX('Conf Aurora Fuel Output'!$N$22:$AV$386, FE$4, 0))</f>
        <v>0</v>
      </c>
      <c r="FF11" s="165">
        <f>SUMIF('Conf Aurora Fuel Output'!$N$20:$AV$20, $B11 &amp; "*", INDEX('Conf Aurora Fuel Output'!$N$22:$AV$386, FF$4, 0))</f>
        <v>9416.48</v>
      </c>
      <c r="FG11" s="165">
        <f>SUMIF('Conf Aurora Fuel Output'!$N$20:$AV$20, $B11 &amp; "*", INDEX('Conf Aurora Fuel Output'!$N$22:$AV$386, FG$4, 0))</f>
        <v>27202.11</v>
      </c>
      <c r="FH11" s="165">
        <f>SUMIF('Conf Aurora Fuel Output'!$N$20:$AV$20, $B11 &amp; "*", INDEX('Conf Aurora Fuel Output'!$N$22:$AV$386, FH$4, 0))</f>
        <v>30341.67</v>
      </c>
      <c r="FI11" s="165">
        <f>SUMIF('Conf Aurora Fuel Output'!$N$20:$AV$20, $B11 &amp; "*", INDEX('Conf Aurora Fuel Output'!$N$22:$AV$386, FI$4, 0))</f>
        <v>23002.2</v>
      </c>
      <c r="FJ11" s="165">
        <f>SUMIF('Conf Aurora Fuel Output'!$N$20:$AV$20, $B11 &amp; "*", INDEX('Conf Aurora Fuel Output'!$N$22:$AV$386, FJ$4, 0))</f>
        <v>27890.560000000001</v>
      </c>
      <c r="FK11" s="165">
        <f>SUMIF('Conf Aurora Fuel Output'!$N$20:$AV$20, $B11 &amp; "*", INDEX('Conf Aurora Fuel Output'!$N$22:$AV$386, FK$4, 0))</f>
        <v>0</v>
      </c>
      <c r="FL11" s="165">
        <f>SUMIF('Conf Aurora Fuel Output'!$N$20:$AV$20, $B11 &amp; "*", INDEX('Conf Aurora Fuel Output'!$N$22:$AV$386, FL$4, 0))</f>
        <v>11403.388999999999</v>
      </c>
      <c r="FM11" s="165">
        <f>SUMIF('Conf Aurora Fuel Output'!$N$20:$AV$20, $B11 &amp; "*", INDEX('Conf Aurora Fuel Output'!$N$22:$AV$386, FM$4, 0))</f>
        <v>32940.660000000003</v>
      </c>
      <c r="FN11" s="165">
        <f>SUMIF('Conf Aurora Fuel Output'!$N$20:$AV$20, $B11 &amp; "*", INDEX('Conf Aurora Fuel Output'!$N$22:$AV$386, FN$4, 0))</f>
        <v>32940.660000000003</v>
      </c>
      <c r="FO11" s="165">
        <f>SUMIF('Conf Aurora Fuel Output'!$N$20:$AV$20, $B11 &amp; "*", INDEX('Conf Aurora Fuel Output'!$N$22:$AV$386, FO$4, 0))</f>
        <v>31880.29</v>
      </c>
      <c r="FP11" s="165">
        <f>SUMIF('Conf Aurora Fuel Output'!$N$20:$AV$20, $B11 &amp; "*", INDEX('Conf Aurora Fuel Output'!$N$22:$AV$386, FP$4, 0))</f>
        <v>35643.47</v>
      </c>
      <c r="FQ11" s="165">
        <f>SUMIF('Conf Aurora Fuel Output'!$N$20:$AV$20, $B11 &amp; "*", INDEX('Conf Aurora Fuel Output'!$N$22:$AV$386, FQ$4, 0))</f>
        <v>32961.42</v>
      </c>
      <c r="FR11" s="165">
        <f>SUMIF('Conf Aurora Fuel Output'!$N$20:$AV$20, $B11 &amp; "*", INDEX('Conf Aurora Fuel Output'!$N$22:$AV$386, FR$4, 0))</f>
        <v>28740.74</v>
      </c>
      <c r="FS11" s="165">
        <f>SUMIF('Conf Aurora Fuel Output'!$N$20:$AV$20, $B11 &amp; "*", INDEX('Conf Aurora Fuel Output'!$N$22:$AV$386, FS$4, 0))</f>
        <v>29281.3</v>
      </c>
      <c r="FT11" s="165">
        <f>SUMIF('Conf Aurora Fuel Output'!$N$20:$AV$20, $B11 &amp; "*", INDEX('Conf Aurora Fuel Output'!$N$22:$AV$386, FT$4, 0))</f>
        <v>31880.29</v>
      </c>
      <c r="FU11" s="165">
        <f>SUMIF('Conf Aurora Fuel Output'!$N$20:$AV$20, $B11 &amp; "*", INDEX('Conf Aurora Fuel Output'!$N$22:$AV$386, FU$4, 0))</f>
        <v>32400.09</v>
      </c>
      <c r="FV11" s="165">
        <f>SUMIF('Conf Aurora Fuel Output'!$N$20:$AV$20, $B11 &amp; "*", INDEX('Conf Aurora Fuel Output'!$N$22:$AV$386, FV$4, 0))</f>
        <v>25601.19</v>
      </c>
      <c r="FW11" s="165">
        <f>SUMIF('Conf Aurora Fuel Output'!$N$20:$AV$20, $B11 &amp; "*", INDEX('Conf Aurora Fuel Output'!$N$22:$AV$386, FW$4, 0))</f>
        <v>27160.58</v>
      </c>
      <c r="FX11" s="165">
        <f>SUMIF('Conf Aurora Fuel Output'!$N$20:$AV$20, $B11 &amp; "*", INDEX('Conf Aurora Fuel Output'!$N$22:$AV$386, FX$4, 0))</f>
        <v>29281.3</v>
      </c>
      <c r="FY11" s="165">
        <f>SUMIF('Conf Aurora Fuel Output'!$N$20:$AV$20, $B11 &amp; "*", INDEX('Conf Aurora Fuel Output'!$N$22:$AV$386, FY$4, 0))</f>
        <v>29780.34</v>
      </c>
      <c r="FZ11" s="165">
        <f>SUMIF('Conf Aurora Fuel Output'!$N$20:$AV$20, $B11 &amp; "*", INDEX('Conf Aurora Fuel Output'!$N$22:$AV$386, FZ$4, 0))</f>
        <v>29281.3</v>
      </c>
      <c r="GA11" s="165">
        <f>SUMIF('Conf Aurora Fuel Output'!$N$20:$AV$20, $B11 &amp; "*", INDEX('Conf Aurora Fuel Output'!$N$22:$AV$386, GA$4, 0))</f>
        <v>31360.5</v>
      </c>
      <c r="GB11" s="165">
        <f>SUMIF('Conf Aurora Fuel Output'!$N$20:$AV$20, $B11 &amp; "*", INDEX('Conf Aurora Fuel Output'!$N$22:$AV$386, GB$4, 0))</f>
        <v>28761.51</v>
      </c>
      <c r="GC11" s="165">
        <f>SUMIF('Conf Aurora Fuel Output'!$N$20:$AV$20, $B11 &amp; "*", INDEX('Conf Aurora Fuel Output'!$N$22:$AV$386, GC$4, 0))</f>
        <v>25601.19</v>
      </c>
      <c r="GD11" s="165">
        <f>SUMIF('Conf Aurora Fuel Output'!$N$20:$AV$20, $B11 &amp; "*", INDEX('Conf Aurora Fuel Output'!$N$22:$AV$386, GD$4, 0))</f>
        <v>23002.2</v>
      </c>
      <c r="GE11" s="165">
        <f>SUMIF('Conf Aurora Fuel Output'!$N$20:$AV$20, $B11 &amp; "*", INDEX('Conf Aurora Fuel Output'!$N$22:$AV$386, GE$4, 0))</f>
        <v>23521.99</v>
      </c>
      <c r="GF11" s="165">
        <f>SUMIF('Conf Aurora Fuel Output'!$N$20:$AV$20, $B11 &amp; "*", INDEX('Conf Aurora Fuel Output'!$N$22:$AV$386, GF$4, 0))</f>
        <v>44544.213000000003</v>
      </c>
      <c r="GG11" s="165">
        <f>SUMIF('Conf Aurora Fuel Output'!$N$20:$AV$20, $B11 &amp; "*", INDEX('Conf Aurora Fuel Output'!$N$22:$AV$386, GG$4, 0))</f>
        <v>44309.836000000003</v>
      </c>
      <c r="GH11" s="165">
        <f>SUMIF('Conf Aurora Fuel Output'!$N$20:$AV$20, $B11 &amp; "*", INDEX('Conf Aurora Fuel Output'!$N$22:$AV$386, GH$4, 0))</f>
        <v>45636.614000000001</v>
      </c>
      <c r="GI11" s="165">
        <f>SUMIF('Conf Aurora Fuel Output'!$N$20:$AV$20, $B11 &amp; "*", INDEX('Conf Aurora Fuel Output'!$N$22:$AV$386, GI$4, 0))</f>
        <v>46158.343999999997</v>
      </c>
      <c r="GJ11" s="165">
        <f>SUMIF('Conf Aurora Fuel Output'!$N$20:$AV$20, $B11 &amp; "*", INDEX('Conf Aurora Fuel Output'!$N$22:$AV$386, GJ$4, 0))</f>
        <v>46158.343999999997</v>
      </c>
      <c r="GK11" s="165">
        <f>SUMIF('Conf Aurora Fuel Output'!$N$20:$AV$20, $B11 &amp; "*", INDEX('Conf Aurora Fuel Output'!$N$22:$AV$386, GK$4, 0))</f>
        <v>46158.343999999997</v>
      </c>
      <c r="GL11" s="165">
        <f>SUMIF('Conf Aurora Fuel Output'!$N$20:$AV$20, $B11 &amp; "*", INDEX('Conf Aurora Fuel Output'!$N$22:$AV$386, GL$4, 0))</f>
        <v>46158.343999999997</v>
      </c>
      <c r="GM11" s="165">
        <f>SUMIF('Conf Aurora Fuel Output'!$N$20:$AV$20, $B11 &amp; "*", INDEX('Conf Aurora Fuel Output'!$N$22:$AV$386, GM$4, 0))</f>
        <v>42038.637000000002</v>
      </c>
      <c r="GN11" s="165">
        <f>SUMIF('Conf Aurora Fuel Output'!$N$20:$AV$20, $B11 &amp; "*", INDEX('Conf Aurora Fuel Output'!$N$22:$AV$386, GN$4, 0))</f>
        <v>39498.277999999998</v>
      </c>
      <c r="GO11" s="165">
        <f>SUMIF('Conf Aurora Fuel Output'!$N$20:$AV$20, $B11 &amp; "*", INDEX('Conf Aurora Fuel Output'!$N$22:$AV$386, GO$4, 0))</f>
        <v>45251.003000000004</v>
      </c>
      <c r="GP11" s="165">
        <f>SUMIF('Conf Aurora Fuel Output'!$N$20:$AV$20, $B11 &amp; "*", INDEX('Conf Aurora Fuel Output'!$N$22:$AV$386, GP$4, 0))</f>
        <v>42497.705000000002</v>
      </c>
      <c r="GQ11" s="165">
        <f>SUMIF('Conf Aurora Fuel Output'!$N$20:$AV$20, $B11 &amp; "*", INDEX('Conf Aurora Fuel Output'!$N$22:$AV$386, GQ$4, 0))</f>
        <v>45402.226999999999</v>
      </c>
      <c r="GR11" s="165">
        <f>SUMIF('Conf Aurora Fuel Output'!$N$20:$AV$20, $B11 &amp; "*", INDEX('Conf Aurora Fuel Output'!$N$22:$AV$386, GR$4, 0))</f>
        <v>45251.003000000004</v>
      </c>
      <c r="GS11" s="165">
        <f>SUMIF('Conf Aurora Fuel Output'!$N$20:$AV$20, $B11 &amp; "*", INDEX('Conf Aurora Fuel Output'!$N$22:$AV$386, GS$4, 0))</f>
        <v>45251.003000000004</v>
      </c>
      <c r="GT11" s="165">
        <f>SUMIF('Conf Aurora Fuel Output'!$N$20:$AV$20, $B11 &amp; "*", INDEX('Conf Aurora Fuel Output'!$N$22:$AV$386, GT$4, 0))</f>
        <v>43534.976000000002</v>
      </c>
      <c r="GU11" s="165">
        <f>SUMIF('Conf Aurora Fuel Output'!$N$20:$AV$20, $B11 &amp; "*", INDEX('Conf Aurora Fuel Output'!$N$22:$AV$386, GU$4, 0))</f>
        <v>44592.42</v>
      </c>
      <c r="GV11" s="165">
        <f>SUMIF('Conf Aurora Fuel Output'!$N$20:$AV$20, $B11 &amp; "*", INDEX('Conf Aurora Fuel Output'!$N$22:$AV$386, GV$4, 0))</f>
        <v>45402.226999999999</v>
      </c>
      <c r="GW11" s="165">
        <f>SUMIF('Conf Aurora Fuel Output'!$N$20:$AV$20, $B11 &amp; "*", INDEX('Conf Aurora Fuel Output'!$N$22:$AV$386, GW$4, 0))</f>
        <v>45402.226999999999</v>
      </c>
      <c r="GX11" s="165">
        <f>SUMIF('Conf Aurora Fuel Output'!$N$20:$AV$20, $B11 &amp; "*", INDEX('Conf Aurora Fuel Output'!$N$22:$AV$386, GX$4, 0))</f>
        <v>43198.703000000001</v>
      </c>
      <c r="GY11" s="165">
        <f>SUMIF('Conf Aurora Fuel Output'!$N$20:$AV$20, $B11 &amp; "*", INDEX('Conf Aurora Fuel Output'!$N$22:$AV$386, GY$4, 0))</f>
        <v>45251.003000000004</v>
      </c>
      <c r="GZ11" s="165">
        <f>SUMIF('Conf Aurora Fuel Output'!$N$20:$AV$20, $B11 &amp; "*", INDEX('Conf Aurora Fuel Output'!$N$22:$AV$386, GZ$4, 0))</f>
        <v>45402.226999999999</v>
      </c>
      <c r="HA11" s="165">
        <f>SUMIF('Conf Aurora Fuel Output'!$N$20:$AV$20, $B11 &amp; "*", INDEX('Conf Aurora Fuel Output'!$N$22:$AV$386, HA$4, 0))</f>
        <v>45072.934999999998</v>
      </c>
      <c r="HB11" s="165">
        <f>SUMIF('Conf Aurora Fuel Output'!$N$20:$AV$20, $B11 &amp; "*", INDEX('Conf Aurora Fuel Output'!$N$22:$AV$386, HB$4, 0))</f>
        <v>45251.003000000004</v>
      </c>
      <c r="HC11" s="165">
        <f>SUMIF('Conf Aurora Fuel Output'!$N$20:$AV$20, $B11 &amp; "*", INDEX('Conf Aurora Fuel Output'!$N$22:$AV$386, HC$4, 0))</f>
        <v>45553.450000000004</v>
      </c>
      <c r="HD11" s="165">
        <f>SUMIF('Conf Aurora Fuel Output'!$N$20:$AV$20, $B11 &amp; "*", INDEX('Conf Aurora Fuel Output'!$N$22:$AV$386, HD$4, 0))</f>
        <v>45402.226999999999</v>
      </c>
      <c r="HE11" s="165">
        <f>SUMIF('Conf Aurora Fuel Output'!$N$20:$AV$20, $B11 &amp; "*", INDEX('Conf Aurora Fuel Output'!$N$22:$AV$386, HE$4, 0))</f>
        <v>45251.003000000004</v>
      </c>
      <c r="HF11" s="165">
        <f>SUMIF('Conf Aurora Fuel Output'!$N$20:$AV$20, $B11 &amp; "*", INDEX('Conf Aurora Fuel Output'!$N$22:$AV$386, HF$4, 0))</f>
        <v>45099.78</v>
      </c>
      <c r="HG11" s="165">
        <f>SUMIF('Conf Aurora Fuel Output'!$N$20:$AV$20, $B11 &amp; "*", INDEX('Conf Aurora Fuel Output'!$N$22:$AV$386, HG$4, 0))</f>
        <v>45099.78</v>
      </c>
      <c r="HH11" s="165">
        <f>SUMIF('Conf Aurora Fuel Output'!$N$20:$AV$20, $B11 &amp; "*", INDEX('Conf Aurora Fuel Output'!$N$22:$AV$386, HH$4, 0))</f>
        <v>44921.712</v>
      </c>
      <c r="HI11" s="165">
        <f>SUMIF('Conf Aurora Fuel Output'!$N$20:$AV$20, $B11 &amp; "*", INDEX('Conf Aurora Fuel Output'!$N$22:$AV$386, HI$4, 0))</f>
        <v>44743.644</v>
      </c>
      <c r="HJ11" s="165">
        <f>SUMIF('Conf Aurora Fuel Output'!$N$20:$AV$20, $B11 &amp; "*", INDEX('Conf Aurora Fuel Output'!$N$22:$AV$386, HJ$4, 0))</f>
        <v>45402.226999999999</v>
      </c>
      <c r="HK11" s="165">
        <f>SUMIF('Conf Aurora Fuel Output'!$N$20:$AV$20, $B11 &amp; "*", INDEX('Conf Aurora Fuel Output'!$N$22:$AV$386, HK$4, 0))</f>
        <v>45559.618999999999</v>
      </c>
      <c r="HL11" s="165">
        <f>SUMIF('Conf Aurora Fuel Output'!$N$20:$AV$20, $B11 &amp; "*", INDEX('Conf Aurora Fuel Output'!$N$22:$AV$386, HL$4, 0))</f>
        <v>45851.328000000001</v>
      </c>
      <c r="HM11" s="165">
        <f>SUMIF('Conf Aurora Fuel Output'!$N$20:$AV$20, $B11 &amp; "*", INDEX('Conf Aurora Fuel Output'!$N$22:$AV$386, HM$4, 0))</f>
        <v>45413.764999999999</v>
      </c>
      <c r="HN11" s="165">
        <f>SUMIF('Conf Aurora Fuel Output'!$N$20:$AV$20, $B11 &amp; "*", INDEX('Conf Aurora Fuel Output'!$N$22:$AV$386, HN$4, 0))</f>
        <v>45413.764999999999</v>
      </c>
      <c r="HO11" s="165">
        <f>SUMIF('Conf Aurora Fuel Output'!$N$20:$AV$20, $B11 &amp; "*", INDEX('Conf Aurora Fuel Output'!$N$22:$AV$386, HO$4, 0))</f>
        <v>46143.038</v>
      </c>
      <c r="HP11" s="165">
        <f>SUMIF('Conf Aurora Fuel Output'!$N$20:$AV$20, $B11 &amp; "*", INDEX('Conf Aurora Fuel Output'!$N$22:$AV$386, HP$4, 0))</f>
        <v>45851.328000000001</v>
      </c>
      <c r="HQ11" s="165">
        <f>SUMIF('Conf Aurora Fuel Output'!$N$20:$AV$20, $B11 &amp; "*", INDEX('Conf Aurora Fuel Output'!$N$22:$AV$386, HQ$4, 0))</f>
        <v>45705.474000000002</v>
      </c>
      <c r="HR11" s="165">
        <f>SUMIF('Conf Aurora Fuel Output'!$N$20:$AV$20, $B11 &amp; "*", INDEX('Conf Aurora Fuel Output'!$N$22:$AV$386, HR$4, 0))</f>
        <v>45851.328000000001</v>
      </c>
      <c r="HS11" s="165">
        <f>SUMIF('Conf Aurora Fuel Output'!$N$20:$AV$20, $B11 &amp; "*", INDEX('Conf Aurora Fuel Output'!$N$22:$AV$386, HS$4, 0))</f>
        <v>45559.618999999999</v>
      </c>
      <c r="HT11" s="165">
        <f>SUMIF('Conf Aurora Fuel Output'!$N$20:$AV$20, $B11 &amp; "*", INDEX('Conf Aurora Fuel Output'!$N$22:$AV$386, HT$4, 0))</f>
        <v>45413.764999999999</v>
      </c>
      <c r="HU11" s="165">
        <f>SUMIF('Conf Aurora Fuel Output'!$N$20:$AV$20, $B11 &amp; "*", INDEX('Conf Aurora Fuel Output'!$N$22:$AV$386, HU$4, 0))</f>
        <v>45559.618999999999</v>
      </c>
      <c r="HV11" s="165">
        <f>SUMIF('Conf Aurora Fuel Output'!$N$20:$AV$20, $B11 &amp; "*", INDEX('Conf Aurora Fuel Output'!$N$22:$AV$386, HV$4, 0))</f>
        <v>45413.764999999999</v>
      </c>
      <c r="HW11" s="165">
        <f>SUMIF('Conf Aurora Fuel Output'!$N$20:$AV$20, $B11 &amp; "*", INDEX('Conf Aurora Fuel Output'!$N$22:$AV$386, HW$4, 0))</f>
        <v>45096.431000000004</v>
      </c>
      <c r="HX11" s="165">
        <f>SUMIF('Conf Aurora Fuel Output'!$N$20:$AV$20, $B11 &amp; "*", INDEX('Conf Aurora Fuel Output'!$N$22:$AV$386, HX$4, 0))</f>
        <v>45413.764999999999</v>
      </c>
      <c r="HY11" s="165">
        <f>SUMIF('Conf Aurora Fuel Output'!$N$20:$AV$20, $B11 &amp; "*", INDEX('Conf Aurora Fuel Output'!$N$22:$AV$386, HY$4, 0))</f>
        <v>45705.474000000002</v>
      </c>
      <c r="HZ11" s="165">
        <f>SUMIF('Conf Aurora Fuel Output'!$N$20:$AV$20, $B11 &amp; "*", INDEX('Conf Aurora Fuel Output'!$N$22:$AV$386, HZ$4, 0))</f>
        <v>45559.618999999999</v>
      </c>
      <c r="IA11" s="165">
        <f>SUMIF('Conf Aurora Fuel Output'!$N$20:$AV$20, $B11 &amp; "*", INDEX('Conf Aurora Fuel Output'!$N$22:$AV$386, IA$4, 0))</f>
        <v>45413.764999999999</v>
      </c>
      <c r="IB11" s="165">
        <f>SUMIF('Conf Aurora Fuel Output'!$N$20:$AV$20, $B11 &amp; "*", INDEX('Conf Aurora Fuel Output'!$N$22:$AV$386, IB$4, 0))</f>
        <v>45559.618999999999</v>
      </c>
      <c r="IC11" s="165">
        <f>SUMIF('Conf Aurora Fuel Output'!$N$20:$AV$20, $B11 &amp; "*", INDEX('Conf Aurora Fuel Output'!$N$22:$AV$386, IC$4, 0))</f>
        <v>45267.91</v>
      </c>
      <c r="ID11" s="165">
        <f>SUMIF('Conf Aurora Fuel Output'!$N$20:$AV$20, $B11 &amp; "*", INDEX('Conf Aurora Fuel Output'!$N$22:$AV$386, ID$4, 0))</f>
        <v>45267.91</v>
      </c>
      <c r="IE11" s="165">
        <f>SUMIF('Conf Aurora Fuel Output'!$N$20:$AV$20, $B11 &amp; "*", INDEX('Conf Aurora Fuel Output'!$N$22:$AV$386, IE$4, 0))</f>
        <v>45413.764999999999</v>
      </c>
      <c r="IF11" s="165">
        <f>SUMIF('Conf Aurora Fuel Output'!$N$20:$AV$20, $B11 &amp; "*", INDEX('Conf Aurora Fuel Output'!$N$22:$AV$386, IF$4, 0))</f>
        <v>45267.91</v>
      </c>
      <c r="IG11" s="165">
        <f>SUMIF('Conf Aurora Fuel Output'!$N$20:$AV$20, $B11 &amp; "*", INDEX('Conf Aurora Fuel Output'!$N$22:$AV$386, IG$4, 0))</f>
        <v>45413.764999999999</v>
      </c>
      <c r="IH11" s="165">
        <f>SUMIF('Conf Aurora Fuel Output'!$N$20:$AV$20, $B11 &amp; "*", INDEX('Conf Aurora Fuel Output'!$N$22:$AV$386, IH$4, 0))</f>
        <v>45413.764999999999</v>
      </c>
      <c r="II11" s="165">
        <f>SUMIF('Conf Aurora Fuel Output'!$N$20:$AV$20, $B11 &amp; "*", INDEX('Conf Aurora Fuel Output'!$N$22:$AV$386, II$4, 0))</f>
        <v>45559.618999999999</v>
      </c>
      <c r="IJ11" s="165">
        <f>SUMIF('Conf Aurora Fuel Output'!$N$20:$AV$20, $B11 &amp; "*", INDEX('Conf Aurora Fuel Output'!$N$22:$AV$386, IJ$4, 0))</f>
        <v>45413.764999999999</v>
      </c>
      <c r="IK11" s="165">
        <f>SUMIF('Conf Aurora Fuel Output'!$N$20:$AV$20, $B11 &amp; "*", INDEX('Conf Aurora Fuel Output'!$N$22:$AV$386, IK$4, 0))</f>
        <v>45096.431000000004</v>
      </c>
      <c r="IL11" s="165">
        <f>SUMIF('Conf Aurora Fuel Output'!$N$20:$AV$20, $B11 &amp; "*", INDEX('Conf Aurora Fuel Output'!$N$22:$AV$386, IL$4, 0))</f>
        <v>45096.431000000004</v>
      </c>
      <c r="IM11" s="165">
        <f>SUMIF('Conf Aurora Fuel Output'!$N$20:$AV$20, $B11 &amp; "*", INDEX('Conf Aurora Fuel Output'!$N$22:$AV$386, IM$4, 0))</f>
        <v>45096.431000000004</v>
      </c>
      <c r="IN11" s="165">
        <f>SUMIF('Conf Aurora Fuel Output'!$N$20:$AV$20, $B11 &amp; "*", INDEX('Conf Aurora Fuel Output'!$N$22:$AV$386, IN$4, 0))</f>
        <v>45267.91</v>
      </c>
      <c r="IO11" s="165">
        <f>SUMIF('Conf Aurora Fuel Output'!$N$20:$AV$20, $B11 &amp; "*", INDEX('Conf Aurora Fuel Output'!$N$22:$AV$386, IO$4, 0))</f>
        <v>45267.91</v>
      </c>
      <c r="IP11" s="165">
        <f>SUMIF('Conf Aurora Fuel Output'!$N$20:$AV$20, $B11 &amp; "*", INDEX('Conf Aurora Fuel Output'!$N$22:$AV$386, IP$4, 0))</f>
        <v>43478.23</v>
      </c>
      <c r="IQ11" s="165">
        <f>SUMIF('Conf Aurora Fuel Output'!$N$20:$AV$20, $B11 &amp; "*", INDEX('Conf Aurora Fuel Output'!$N$22:$AV$386, IQ$4, 0))</f>
        <v>43478.23</v>
      </c>
      <c r="IR11" s="165">
        <f>SUMIF('Conf Aurora Fuel Output'!$N$20:$AV$20, $B11 &amp; "*", INDEX('Conf Aurora Fuel Output'!$N$22:$AV$386, IR$4, 0))</f>
        <v>43478.23</v>
      </c>
      <c r="IS11" s="165">
        <f>SUMIF('Conf Aurora Fuel Output'!$N$20:$AV$20, $B11 &amp; "*", INDEX('Conf Aurora Fuel Output'!$N$22:$AV$386, IS$4, 0))</f>
        <v>43478.23</v>
      </c>
      <c r="IT11" s="165">
        <f>SUMIF('Conf Aurora Fuel Output'!$N$20:$AV$20, $B11 &amp; "*", INDEX('Conf Aurora Fuel Output'!$N$22:$AV$386, IT$4, 0))</f>
        <v>43478.23</v>
      </c>
      <c r="IU11" s="165">
        <f>SUMIF('Conf Aurora Fuel Output'!$N$20:$AV$20, $B11 &amp; "*", INDEX('Conf Aurora Fuel Output'!$N$22:$AV$386, IU$4, 0))</f>
        <v>43478.23</v>
      </c>
      <c r="IV11" s="165">
        <f>SUMIF('Conf Aurora Fuel Output'!$N$20:$AV$20, $B11 &amp; "*", INDEX('Conf Aurora Fuel Output'!$N$22:$AV$386, IV$4, 0))</f>
        <v>43478.23</v>
      </c>
      <c r="IW11" s="165">
        <f>SUMIF('Conf Aurora Fuel Output'!$N$20:$AV$20, $B11 &amp; "*", INDEX('Conf Aurora Fuel Output'!$N$22:$AV$386, IW$4, 0))</f>
        <v>43478.23</v>
      </c>
      <c r="IX11" s="165">
        <f>SUMIF('Conf Aurora Fuel Output'!$N$20:$AV$20, $B11 &amp; "*", INDEX('Conf Aurora Fuel Output'!$N$22:$AV$386, IX$4, 0))</f>
        <v>41371.949999999997</v>
      </c>
      <c r="IY11" s="165">
        <f>SUMIF('Conf Aurora Fuel Output'!$N$20:$AV$20, $B11 &amp; "*", INDEX('Conf Aurora Fuel Output'!$N$22:$AV$386, IY$4, 0))</f>
        <v>43478.23</v>
      </c>
      <c r="IZ11" s="165">
        <f>SUMIF('Conf Aurora Fuel Output'!$N$20:$AV$20, $B11 &amp; "*", INDEX('Conf Aurora Fuel Output'!$N$22:$AV$386, IZ$4, 0))</f>
        <v>43478.23</v>
      </c>
      <c r="JA11" s="165">
        <f>SUMIF('Conf Aurora Fuel Output'!$N$20:$AV$20, $B11 &amp; "*", INDEX('Conf Aurora Fuel Output'!$N$22:$AV$386, JA$4, 0))</f>
        <v>43478.23</v>
      </c>
      <c r="JB11" s="165">
        <f>SUMIF('Conf Aurora Fuel Output'!$N$20:$AV$20, $B11 &amp; "*", INDEX('Conf Aurora Fuel Output'!$N$22:$AV$386, JB$4, 0))</f>
        <v>43478.23</v>
      </c>
      <c r="JC11" s="165">
        <f>SUMIF('Conf Aurora Fuel Output'!$N$20:$AV$20, $B11 &amp; "*", INDEX('Conf Aurora Fuel Output'!$N$22:$AV$386, JC$4, 0))</f>
        <v>43478.23</v>
      </c>
      <c r="JD11" s="165">
        <f>SUMIF('Conf Aurora Fuel Output'!$N$20:$AV$20, $B11 &amp; "*", INDEX('Conf Aurora Fuel Output'!$N$22:$AV$386, JD$4, 0))</f>
        <v>43478.23</v>
      </c>
      <c r="JE11" s="165">
        <f>SUMIF('Conf Aurora Fuel Output'!$N$20:$AV$20, $B11 &amp; "*", INDEX('Conf Aurora Fuel Output'!$N$22:$AV$386, JE$4, 0))</f>
        <v>43478.23</v>
      </c>
      <c r="JF11" s="165">
        <f>SUMIF('Conf Aurora Fuel Output'!$N$20:$AV$20, $B11 &amp; "*", INDEX('Conf Aurora Fuel Output'!$N$22:$AV$386, JF$4, 0))</f>
        <v>43478.23</v>
      </c>
      <c r="JG11" s="165">
        <f>SUMIF('Conf Aurora Fuel Output'!$N$20:$AV$20, $B11 &amp; "*", INDEX('Conf Aurora Fuel Output'!$N$22:$AV$386, JG$4, 0))</f>
        <v>43478.23</v>
      </c>
      <c r="JH11" s="165">
        <f>SUMIF('Conf Aurora Fuel Output'!$N$20:$AV$20, $B11 &amp; "*", INDEX('Conf Aurora Fuel Output'!$N$22:$AV$386, JH$4, 0))</f>
        <v>43478.23</v>
      </c>
      <c r="JI11" s="165">
        <f>SUMIF('Conf Aurora Fuel Output'!$N$20:$AV$20, $B11 &amp; "*", INDEX('Conf Aurora Fuel Output'!$N$22:$AV$386, JI$4, 0))</f>
        <v>43478.23</v>
      </c>
      <c r="JJ11" s="165">
        <f>SUMIF('Conf Aurora Fuel Output'!$N$20:$AV$20, $B11 &amp; "*", INDEX('Conf Aurora Fuel Output'!$N$22:$AV$386, JJ$4, 0))</f>
        <v>43478.23</v>
      </c>
      <c r="JK11" s="165">
        <f>SUMIF('Conf Aurora Fuel Output'!$N$20:$AV$20, $B11 &amp; "*", INDEX('Conf Aurora Fuel Output'!$N$22:$AV$386, JK$4, 0))</f>
        <v>43478.23</v>
      </c>
      <c r="JL11" s="165">
        <f>SUMIF('Conf Aurora Fuel Output'!$N$20:$AV$20, $B11 &amp; "*", INDEX('Conf Aurora Fuel Output'!$N$22:$AV$386, JL$4, 0))</f>
        <v>43478.23</v>
      </c>
      <c r="JM11" s="165">
        <f>SUMIF('Conf Aurora Fuel Output'!$N$20:$AV$20, $B11 &amp; "*", INDEX('Conf Aurora Fuel Output'!$N$22:$AV$386, JM$4, 0))</f>
        <v>43478.23</v>
      </c>
      <c r="JN11" s="165">
        <f>SUMIF('Conf Aurora Fuel Output'!$N$20:$AV$20, $B11 &amp; "*", INDEX('Conf Aurora Fuel Output'!$N$22:$AV$386, JN$4, 0))</f>
        <v>43478.23</v>
      </c>
      <c r="JO11" s="165">
        <f>SUMIF('Conf Aurora Fuel Output'!$N$20:$AV$20, $B11 &amp; "*", INDEX('Conf Aurora Fuel Output'!$N$22:$AV$386, JO$4, 0))</f>
        <v>43478.23</v>
      </c>
      <c r="JP11" s="165">
        <f>SUMIF('Conf Aurora Fuel Output'!$N$20:$AV$20, $B11 &amp; "*", INDEX('Conf Aurora Fuel Output'!$N$22:$AV$386, JP$4, 0))</f>
        <v>43478.23</v>
      </c>
      <c r="JQ11" s="165">
        <f>SUMIF('Conf Aurora Fuel Output'!$N$20:$AV$20, $B11 &amp; "*", INDEX('Conf Aurora Fuel Output'!$N$22:$AV$386, JQ$4, 0))</f>
        <v>43478.23</v>
      </c>
      <c r="JR11" s="165">
        <f>SUMIF('Conf Aurora Fuel Output'!$N$20:$AV$20, $B11 &amp; "*", INDEX('Conf Aurora Fuel Output'!$N$22:$AV$386, JR$4, 0))</f>
        <v>41460.86</v>
      </c>
      <c r="JS11" s="165">
        <f>SUMIF('Conf Aurora Fuel Output'!$N$20:$AV$20, $B11 &amp; "*", INDEX('Conf Aurora Fuel Output'!$N$22:$AV$386, JS$4, 0))</f>
        <v>32398.69</v>
      </c>
      <c r="JT11" s="165">
        <f>SUMIF('Conf Aurora Fuel Output'!$N$20:$AV$20, $B11 &amp; "*", INDEX('Conf Aurora Fuel Output'!$N$22:$AV$386, JT$4, 0))</f>
        <v>2955.6329999999998</v>
      </c>
      <c r="JU11" s="165">
        <f>SUMIF('Conf Aurora Fuel Output'!$N$20:$AV$20, $B11 &amp; "*", INDEX('Conf Aurora Fuel Output'!$N$22:$AV$386, JU$4, 0))</f>
        <v>28589.63</v>
      </c>
      <c r="JV11" s="165">
        <f>SUMIF('Conf Aurora Fuel Output'!$N$20:$AV$20, $B11 &amp; "*", INDEX('Conf Aurora Fuel Output'!$N$22:$AV$386, JV$4, 0))</f>
        <v>14863.74</v>
      </c>
      <c r="JW11" s="165">
        <f>SUMIF('Conf Aurora Fuel Output'!$N$20:$AV$20, $B11 &amp; "*", INDEX('Conf Aurora Fuel Output'!$N$22:$AV$386, JW$4, 0))</f>
        <v>24737.439999999999</v>
      </c>
      <c r="JX11" s="165">
        <f>SUMIF('Conf Aurora Fuel Output'!$N$20:$AV$20, $B11 &amp; "*", INDEX('Conf Aurora Fuel Output'!$N$22:$AV$386, JX$4, 0))</f>
        <v>42574.41</v>
      </c>
      <c r="JY11" s="165">
        <f>SUMIF('Conf Aurora Fuel Output'!$N$20:$AV$20, $B11 &amp; "*", INDEX('Conf Aurora Fuel Output'!$N$22:$AV$386, JY$4, 0))</f>
        <v>42603.68</v>
      </c>
      <c r="JZ11" s="165">
        <f>SUMIF('Conf Aurora Fuel Output'!$N$20:$AV$20, $B11 &amp; "*", INDEX('Conf Aurora Fuel Output'!$N$22:$AV$386, JZ$4, 0))</f>
        <v>42603.68</v>
      </c>
      <c r="KA11" s="165">
        <f>SUMIF('Conf Aurora Fuel Output'!$N$20:$AV$20, $B11 &amp; "*", INDEX('Conf Aurora Fuel Output'!$N$22:$AV$386, KA$4, 0))</f>
        <v>42603.68</v>
      </c>
      <c r="KB11" s="165">
        <f>SUMIF('Conf Aurora Fuel Output'!$N$20:$AV$20, $B11 &amp; "*", INDEX('Conf Aurora Fuel Output'!$N$22:$AV$386, KB$4, 0))</f>
        <v>42603.68</v>
      </c>
      <c r="KC11" s="165">
        <f>SUMIF('Conf Aurora Fuel Output'!$N$20:$AV$20, $B11 &amp; "*", INDEX('Conf Aurora Fuel Output'!$N$22:$AV$386, KC$4, 0))</f>
        <v>42603.68</v>
      </c>
      <c r="KD11" s="165">
        <f>SUMIF('Conf Aurora Fuel Output'!$N$20:$AV$20, $B11 &amp; "*", INDEX('Conf Aurora Fuel Output'!$N$22:$AV$386, KD$4, 0))</f>
        <v>42603.68</v>
      </c>
      <c r="KE11" s="165">
        <f>SUMIF('Conf Aurora Fuel Output'!$N$20:$AV$20, $B11 &amp; "*", INDEX('Conf Aurora Fuel Output'!$N$22:$AV$386, KE$4, 0))</f>
        <v>42603.68</v>
      </c>
      <c r="KF11" s="165">
        <f>SUMIF('Conf Aurora Fuel Output'!$N$20:$AV$20, $B11 &amp; "*", INDEX('Conf Aurora Fuel Output'!$N$22:$AV$386, KF$4, 0))</f>
        <v>42603.68</v>
      </c>
      <c r="KG11" s="165">
        <f>SUMIF('Conf Aurora Fuel Output'!$N$20:$AV$20, $B11 &amp; "*", INDEX('Conf Aurora Fuel Output'!$N$22:$AV$386, KG$4, 0))</f>
        <v>42603.68</v>
      </c>
      <c r="KH11" s="165">
        <f>SUMIF('Conf Aurora Fuel Output'!$N$20:$AV$20, $B11 &amp; "*", INDEX('Conf Aurora Fuel Output'!$N$22:$AV$386, KH$4, 0))</f>
        <v>42603.68</v>
      </c>
      <c r="KI11" s="165">
        <f>SUMIF('Conf Aurora Fuel Output'!$N$20:$AV$20, $B11 &amp; "*", INDEX('Conf Aurora Fuel Output'!$N$22:$AV$386, KI$4, 0))</f>
        <v>42603.68</v>
      </c>
      <c r="KJ11" s="165">
        <f>SUMIF('Conf Aurora Fuel Output'!$N$20:$AV$20, $B11 &amp; "*", INDEX('Conf Aurora Fuel Output'!$N$22:$AV$386, KJ$4, 0))</f>
        <v>42603.68</v>
      </c>
      <c r="KK11" s="165">
        <f>SUMIF('Conf Aurora Fuel Output'!$N$20:$AV$20, $B11 &amp; "*", INDEX('Conf Aurora Fuel Output'!$N$22:$AV$386, KK$4, 0))</f>
        <v>39976.26</v>
      </c>
      <c r="KL11" s="165">
        <f>SUMIF('Conf Aurora Fuel Output'!$N$20:$AV$20, $B11 &amp; "*", INDEX('Conf Aurora Fuel Output'!$N$22:$AV$386, KL$4, 0))</f>
        <v>42603.68</v>
      </c>
      <c r="KM11" s="165">
        <f>SUMIF('Conf Aurora Fuel Output'!$N$20:$AV$20, $B11 &amp; "*", INDEX('Conf Aurora Fuel Output'!$N$22:$AV$386, KM$4, 0))</f>
        <v>42603.68</v>
      </c>
      <c r="KN11" s="165">
        <f>SUMIF('Conf Aurora Fuel Output'!$N$20:$AV$20, $B11 &amp; "*", INDEX('Conf Aurora Fuel Output'!$N$22:$AV$386, KN$4, 0))</f>
        <v>42603.68</v>
      </c>
      <c r="KO11" s="165">
        <f>SUMIF('Conf Aurora Fuel Output'!$N$20:$AV$20, $B11 &amp; "*", INDEX('Conf Aurora Fuel Output'!$N$22:$AV$386, KO$4, 0))</f>
        <v>42603.68</v>
      </c>
      <c r="KP11" s="165">
        <f>SUMIF('Conf Aurora Fuel Output'!$N$20:$AV$20, $B11 &amp; "*", INDEX('Conf Aurora Fuel Output'!$N$22:$AV$386, KP$4, 0))</f>
        <v>41932.19</v>
      </c>
      <c r="KQ11" s="165">
        <f>SUMIF('Conf Aurora Fuel Output'!$N$20:$AV$20, $B11 &amp; "*", INDEX('Conf Aurora Fuel Output'!$N$22:$AV$386, KQ$4, 0))</f>
        <v>42603.68</v>
      </c>
      <c r="KR11" s="165">
        <f>SUMIF('Conf Aurora Fuel Output'!$N$20:$AV$20, $B11 &amp; "*", INDEX('Conf Aurora Fuel Output'!$N$22:$AV$386, KR$4, 0))</f>
        <v>42603.68</v>
      </c>
      <c r="KS11" s="165">
        <f>SUMIF('Conf Aurora Fuel Output'!$N$20:$AV$20, $B11 &amp; "*", INDEX('Conf Aurora Fuel Output'!$N$22:$AV$386, KS$4, 0))</f>
        <v>42603.68</v>
      </c>
      <c r="KT11" s="165">
        <f>SUMIF('Conf Aurora Fuel Output'!$N$20:$AV$20, $B11 &amp; "*", INDEX('Conf Aurora Fuel Output'!$N$22:$AV$386, KT$4, 0))</f>
        <v>42603.68</v>
      </c>
      <c r="KU11" s="165">
        <f>SUMIF('Conf Aurora Fuel Output'!$N$20:$AV$20, $B11 &amp; "*", INDEX('Conf Aurora Fuel Output'!$N$22:$AV$386, KU$4, 0))</f>
        <v>42603.68</v>
      </c>
      <c r="KV11" s="165">
        <f>SUMIF('Conf Aurora Fuel Output'!$N$20:$AV$20, $B11 &amp; "*", INDEX('Conf Aurora Fuel Output'!$N$22:$AV$386, KV$4, 0))</f>
        <v>42603.68</v>
      </c>
      <c r="KW11" s="165">
        <f>SUMIF('Conf Aurora Fuel Output'!$N$20:$AV$20, $B11 &amp; "*", INDEX('Conf Aurora Fuel Output'!$N$22:$AV$386, KW$4, 0))</f>
        <v>42603.68</v>
      </c>
      <c r="KX11" s="165">
        <f>SUMIF('Conf Aurora Fuel Output'!$N$20:$AV$20, $B11 &amp; "*", INDEX('Conf Aurora Fuel Output'!$N$22:$AV$386, KX$4, 0))</f>
        <v>42603.68</v>
      </c>
      <c r="KY11" s="165">
        <f>SUMIF('Conf Aurora Fuel Output'!$N$20:$AV$20, $B11 &amp; "*", INDEX('Conf Aurora Fuel Output'!$N$22:$AV$386, KY$4, 0))</f>
        <v>46095.66</v>
      </c>
      <c r="KZ11" s="165">
        <f>SUMIF('Conf Aurora Fuel Output'!$N$20:$AV$20, $B11 &amp; "*", INDEX('Conf Aurora Fuel Output'!$N$22:$AV$386, KZ$4, 0))</f>
        <v>46095.66</v>
      </c>
      <c r="LA11" s="165">
        <f>SUMIF('Conf Aurora Fuel Output'!$N$20:$AV$20, $B11 &amp; "*", INDEX('Conf Aurora Fuel Output'!$N$22:$AV$386, LA$4, 0))</f>
        <v>46095.66</v>
      </c>
      <c r="LB11" s="165">
        <f>SUMIF('Conf Aurora Fuel Output'!$N$20:$AV$20, $B11 &amp; "*", INDEX('Conf Aurora Fuel Output'!$N$22:$AV$386, LB$4, 0))</f>
        <v>46095.66</v>
      </c>
      <c r="LC11" s="165">
        <f>SUMIF('Conf Aurora Fuel Output'!$N$20:$AV$20, $B11 &amp; "*", INDEX('Conf Aurora Fuel Output'!$N$22:$AV$386, LC$4, 0))</f>
        <v>46095.66</v>
      </c>
      <c r="LD11" s="165">
        <f>SUMIF('Conf Aurora Fuel Output'!$N$20:$AV$20, $B11 &amp; "*", INDEX('Conf Aurora Fuel Output'!$N$22:$AV$386, LD$4, 0))</f>
        <v>46095.66</v>
      </c>
      <c r="LE11" s="165">
        <f>SUMIF('Conf Aurora Fuel Output'!$N$20:$AV$20, $B11 &amp; "*", INDEX('Conf Aurora Fuel Output'!$N$22:$AV$386, LE$4, 0))</f>
        <v>46095.66</v>
      </c>
      <c r="LF11" s="165">
        <f>SUMIF('Conf Aurora Fuel Output'!$N$20:$AV$20, $B11 &amp; "*", INDEX('Conf Aurora Fuel Output'!$N$22:$AV$386, LF$4, 0))</f>
        <v>46095.66</v>
      </c>
      <c r="LG11" s="165">
        <f>SUMIF('Conf Aurora Fuel Output'!$N$20:$AV$20, $B11 &amp; "*", INDEX('Conf Aurora Fuel Output'!$N$22:$AV$386, LG$4, 0))</f>
        <v>42614.400000000001</v>
      </c>
      <c r="LH11" s="165">
        <f>SUMIF('Conf Aurora Fuel Output'!$N$20:$AV$20, $B11 &amp; "*", INDEX('Conf Aurora Fuel Output'!$N$22:$AV$386, LH$4, 0))</f>
        <v>46095.66</v>
      </c>
      <c r="LI11" s="165">
        <f>SUMIF('Conf Aurora Fuel Output'!$N$20:$AV$20, $B11 &amp; "*", INDEX('Conf Aurora Fuel Output'!$N$22:$AV$386, LI$4, 0))</f>
        <v>46095.66</v>
      </c>
      <c r="LJ11" s="165">
        <f>SUMIF('Conf Aurora Fuel Output'!$N$20:$AV$20, $B11 &amp; "*", INDEX('Conf Aurora Fuel Output'!$N$22:$AV$386, LJ$4, 0))</f>
        <v>46095.66</v>
      </c>
      <c r="LK11" s="165">
        <f>SUMIF('Conf Aurora Fuel Output'!$N$20:$AV$20, $B11 &amp; "*", INDEX('Conf Aurora Fuel Output'!$N$22:$AV$386, LK$4, 0))</f>
        <v>46095.66</v>
      </c>
      <c r="LL11" s="165">
        <f>SUMIF('Conf Aurora Fuel Output'!$N$20:$AV$20, $B11 &amp; "*", INDEX('Conf Aurora Fuel Output'!$N$22:$AV$386, LL$4, 0))</f>
        <v>43281.07</v>
      </c>
      <c r="LM11" s="165">
        <f>SUMIF('Conf Aurora Fuel Output'!$N$20:$AV$20, $B11 &amp; "*", INDEX('Conf Aurora Fuel Output'!$N$22:$AV$386, LM$4, 0))</f>
        <v>45339.7</v>
      </c>
      <c r="LN11" s="165">
        <f>SUMIF('Conf Aurora Fuel Output'!$N$20:$AV$20, $B11 &amp; "*", INDEX('Conf Aurora Fuel Output'!$N$22:$AV$386, LN$4, 0))</f>
        <v>46095.66</v>
      </c>
      <c r="LO11" s="165">
        <f>SUMIF('Conf Aurora Fuel Output'!$N$20:$AV$20, $B11 &amp; "*", INDEX('Conf Aurora Fuel Output'!$N$22:$AV$386, LO$4, 0))</f>
        <v>46095.66</v>
      </c>
      <c r="LP11" s="165">
        <f>SUMIF('Conf Aurora Fuel Output'!$N$20:$AV$20, $B11 &amp; "*", INDEX('Conf Aurora Fuel Output'!$N$22:$AV$386, LP$4, 0))</f>
        <v>42584.37</v>
      </c>
      <c r="LQ11" s="165">
        <f>SUMIF('Conf Aurora Fuel Output'!$N$20:$AV$20, $B11 &amp; "*", INDEX('Conf Aurora Fuel Output'!$N$22:$AV$386, LQ$4, 0))</f>
        <v>46095.66</v>
      </c>
      <c r="LR11" s="165">
        <f>SUMIF('Conf Aurora Fuel Output'!$N$20:$AV$20, $B11 &amp; "*", INDEX('Conf Aurora Fuel Output'!$N$22:$AV$386, LR$4, 0))</f>
        <v>46095.66</v>
      </c>
      <c r="LS11" s="165">
        <f>SUMIF('Conf Aurora Fuel Output'!$N$20:$AV$20, $B11 &amp; "*", INDEX('Conf Aurora Fuel Output'!$N$22:$AV$386, LS$4, 0))</f>
        <v>46095.66</v>
      </c>
      <c r="LT11" s="165">
        <f>SUMIF('Conf Aurora Fuel Output'!$N$20:$AV$20, $B11 &amp; "*", INDEX('Conf Aurora Fuel Output'!$N$22:$AV$386, LT$4, 0))</f>
        <v>46095.66</v>
      </c>
      <c r="LU11" s="165">
        <f>SUMIF('Conf Aurora Fuel Output'!$N$20:$AV$20, $B11 &amp; "*", INDEX('Conf Aurora Fuel Output'!$N$22:$AV$386, LU$4, 0))</f>
        <v>46095.66</v>
      </c>
      <c r="LV11" s="165">
        <f>SUMIF('Conf Aurora Fuel Output'!$N$20:$AV$20, $B11 &amp; "*", INDEX('Conf Aurora Fuel Output'!$N$22:$AV$386, LV$4, 0))</f>
        <v>46095.66</v>
      </c>
      <c r="LW11" s="165">
        <f>SUMIF('Conf Aurora Fuel Output'!$N$20:$AV$20, $B11 &amp; "*", INDEX('Conf Aurora Fuel Output'!$N$22:$AV$386, LW$4, 0))</f>
        <v>46095.66</v>
      </c>
      <c r="LX11" s="165">
        <f>SUMIF('Conf Aurora Fuel Output'!$N$20:$AV$20, $B11 &amp; "*", INDEX('Conf Aurora Fuel Output'!$N$22:$AV$386, LX$4, 0))</f>
        <v>46095.66</v>
      </c>
      <c r="LY11" s="165">
        <f>SUMIF('Conf Aurora Fuel Output'!$N$20:$AV$20, $B11 &amp; "*", INDEX('Conf Aurora Fuel Output'!$N$22:$AV$386, LY$4, 0))</f>
        <v>46095.66</v>
      </c>
      <c r="LZ11" s="165">
        <f>SUMIF('Conf Aurora Fuel Output'!$N$20:$AV$20, $B11 &amp; "*", INDEX('Conf Aurora Fuel Output'!$N$22:$AV$386, LZ$4, 0))</f>
        <v>46095.66</v>
      </c>
      <c r="MA11" s="165">
        <f>SUMIF('Conf Aurora Fuel Output'!$N$20:$AV$20, $B11 &amp; "*", INDEX('Conf Aurora Fuel Output'!$N$22:$AV$386, MA$4, 0))</f>
        <v>46095.66</v>
      </c>
      <c r="MB11" s="165">
        <f>SUMIF('Conf Aurora Fuel Output'!$N$20:$AV$20, $B11 &amp; "*", INDEX('Conf Aurora Fuel Output'!$N$22:$AV$386, MB$4, 0))</f>
        <v>45346.16</v>
      </c>
      <c r="MC11" s="165">
        <f>SUMIF('Conf Aurora Fuel Output'!$N$20:$AV$20, $B11 &amp; "*", INDEX('Conf Aurora Fuel Output'!$N$22:$AV$386, MC$4, 0))</f>
        <v>49707.868999999999</v>
      </c>
      <c r="MD11" s="165">
        <f>SUMIF('Conf Aurora Fuel Output'!$N$20:$AV$20, $B11 &amp; "*", INDEX('Conf Aurora Fuel Output'!$N$22:$AV$386, MD$4, 0))</f>
        <v>49707.868999999999</v>
      </c>
      <c r="ME11" s="165">
        <f>SUMIF('Conf Aurora Fuel Output'!$N$20:$AV$20, $B11 &amp; "*", INDEX('Conf Aurora Fuel Output'!$N$22:$AV$386, ME$4, 0))</f>
        <v>49583.49</v>
      </c>
      <c r="MF11" s="165">
        <f>SUMIF('Conf Aurora Fuel Output'!$N$20:$AV$20, $B11 &amp; "*", INDEX('Conf Aurora Fuel Output'!$N$22:$AV$386, MF$4, 0))</f>
        <v>49707.868999999999</v>
      </c>
      <c r="MG11" s="165">
        <f>SUMIF('Conf Aurora Fuel Output'!$N$20:$AV$20, $B11 &amp; "*", INDEX('Conf Aurora Fuel Output'!$N$22:$AV$386, MG$4, 0))</f>
        <v>49583.49</v>
      </c>
      <c r="MH11" s="165">
        <f>SUMIF('Conf Aurora Fuel Output'!$N$20:$AV$20, $B11 &amp; "*", INDEX('Conf Aurora Fuel Output'!$N$22:$AV$386, MH$4, 0))</f>
        <v>49956.627</v>
      </c>
      <c r="MI11" s="165">
        <f>SUMIF('Conf Aurora Fuel Output'!$N$20:$AV$20, $B11 &amp; "*", INDEX('Conf Aurora Fuel Output'!$N$22:$AV$386, MI$4, 0))</f>
        <v>49832.248</v>
      </c>
      <c r="MJ11" s="165">
        <f>SUMIF('Conf Aurora Fuel Output'!$N$20:$AV$20, $B11 &amp; "*", INDEX('Conf Aurora Fuel Output'!$N$22:$AV$386, MJ$4, 0))</f>
        <v>50081.005999999994</v>
      </c>
      <c r="MK11" s="165">
        <f>SUMIF('Conf Aurora Fuel Output'!$N$20:$AV$20, $B11 &amp; "*", INDEX('Conf Aurora Fuel Output'!$N$22:$AV$386, MK$4, 0))</f>
        <v>49459.110999999997</v>
      </c>
      <c r="ML11" s="165">
        <f>SUMIF('Conf Aurora Fuel Output'!$N$20:$AV$20, $B11 &amp; "*", INDEX('Conf Aurora Fuel Output'!$N$22:$AV$386, ML$4, 0))</f>
        <v>49335.382999999994</v>
      </c>
      <c r="MM11" s="165">
        <f>SUMIF('Conf Aurora Fuel Output'!$N$20:$AV$20, $B11 &amp; "*", INDEX('Conf Aurora Fuel Output'!$N$22:$AV$386, MM$4, 0))</f>
        <v>49583.49</v>
      </c>
      <c r="MN11" s="165">
        <f>SUMIF('Conf Aurora Fuel Output'!$N$20:$AV$20, $B11 &amp; "*", INDEX('Conf Aurora Fuel Output'!$N$22:$AV$386, MN$4, 0))</f>
        <v>49707.868999999999</v>
      </c>
      <c r="MO11" s="165">
        <f>SUMIF('Conf Aurora Fuel Output'!$N$20:$AV$20, $B11 &amp; "*", INDEX('Conf Aurora Fuel Output'!$N$22:$AV$386, MO$4, 0))</f>
        <v>49707.868999999999</v>
      </c>
      <c r="MP11" s="165">
        <f>SUMIF('Conf Aurora Fuel Output'!$N$20:$AV$20, $B11 &amp; "*", INDEX('Conf Aurora Fuel Output'!$N$22:$AV$386, MP$4, 0))</f>
        <v>49583.49</v>
      </c>
      <c r="MQ11" s="165">
        <f>SUMIF('Conf Aurora Fuel Output'!$N$20:$AV$20, $B11 &amp; "*", INDEX('Conf Aurora Fuel Output'!$N$22:$AV$386, MQ$4, 0))</f>
        <v>49707.868999999999</v>
      </c>
      <c r="MR11" s="165">
        <f>SUMIF('Conf Aurora Fuel Output'!$N$20:$AV$20, $B11 &amp; "*", INDEX('Conf Aurora Fuel Output'!$N$22:$AV$386, MR$4, 0))</f>
        <v>49459.110999999997</v>
      </c>
      <c r="MS11" s="165">
        <f>SUMIF('Conf Aurora Fuel Output'!$N$20:$AV$20, $B11 &amp; "*", INDEX('Conf Aurora Fuel Output'!$N$22:$AV$386, MS$4, 0))</f>
        <v>49459.110999999997</v>
      </c>
      <c r="MT11" s="165">
        <f>SUMIF('Conf Aurora Fuel Output'!$N$20:$AV$20, $B11 &amp; "*", INDEX('Conf Aurora Fuel Output'!$N$22:$AV$386, MT$4, 0))</f>
        <v>49707.868999999999</v>
      </c>
      <c r="MU11" s="165">
        <f>SUMIF('Conf Aurora Fuel Output'!$N$20:$AV$20, $B11 &amp; "*", INDEX('Conf Aurora Fuel Output'!$N$22:$AV$386, MU$4, 0))</f>
        <v>49832.248</v>
      </c>
      <c r="MV11" s="165">
        <f>SUMIF('Conf Aurora Fuel Output'!$N$20:$AV$20, $B11 &amp; "*", INDEX('Conf Aurora Fuel Output'!$N$22:$AV$386, MV$4, 0))</f>
        <v>49707.868999999999</v>
      </c>
      <c r="MW11" s="165">
        <f>SUMIF('Conf Aurora Fuel Output'!$N$20:$AV$20, $B11 &amp; "*", INDEX('Conf Aurora Fuel Output'!$N$22:$AV$386, MW$4, 0))</f>
        <v>49459.110999999997</v>
      </c>
      <c r="MX11" s="165">
        <f>SUMIF('Conf Aurora Fuel Output'!$N$20:$AV$20, $B11 &amp; "*", INDEX('Conf Aurora Fuel Output'!$N$22:$AV$386, MX$4, 0))</f>
        <v>49583.49</v>
      </c>
      <c r="MY11" s="165">
        <f>SUMIF('Conf Aurora Fuel Output'!$N$20:$AV$20, $B11 &amp; "*", INDEX('Conf Aurora Fuel Output'!$N$22:$AV$386, MY$4, 0))</f>
        <v>49335.382999999994</v>
      </c>
      <c r="MZ11" s="165">
        <f>SUMIF('Conf Aurora Fuel Output'!$N$20:$AV$20, $B11 &amp; "*", INDEX('Conf Aurora Fuel Output'!$N$22:$AV$386, MZ$4, 0))</f>
        <v>49335.382999999994</v>
      </c>
      <c r="NA11" s="165">
        <f>SUMIF('Conf Aurora Fuel Output'!$N$20:$AV$20, $B11 &amp; "*", INDEX('Conf Aurora Fuel Output'!$N$22:$AV$386, NA$4, 0))</f>
        <v>49459.110999999997</v>
      </c>
      <c r="NB11" s="165">
        <f>SUMIF('Conf Aurora Fuel Output'!$N$20:$AV$20, $B11 &amp; "*", INDEX('Conf Aurora Fuel Output'!$N$22:$AV$386, NB$4, 0))</f>
        <v>45507.774999999994</v>
      </c>
      <c r="NC11" s="165">
        <f>SUMIF('Conf Aurora Fuel Output'!$N$20:$AV$20, $B11 &amp; "*", INDEX('Conf Aurora Fuel Output'!$N$22:$AV$386, NC$4, 0))</f>
        <v>49583.49</v>
      </c>
      <c r="ND11" s="165">
        <f>SUMIF('Conf Aurora Fuel Output'!$N$20:$AV$20, $B11 &amp; "*", INDEX('Conf Aurora Fuel Output'!$N$22:$AV$386, ND$4, 0))</f>
        <v>49583.49</v>
      </c>
      <c r="NE11" s="165">
        <f>SUMIF('Conf Aurora Fuel Output'!$N$20:$AV$20, $B11 &amp; "*", INDEX('Conf Aurora Fuel Output'!$N$22:$AV$386, NE$4, 0))</f>
        <v>49583.49</v>
      </c>
      <c r="NF11" s="165">
        <f>SUMIF('Conf Aurora Fuel Output'!$N$20:$AV$20, $B11 &amp; "*", INDEX('Conf Aurora Fuel Output'!$N$22:$AV$386, NF$4, 0))</f>
        <v>49337.334999999999</v>
      </c>
      <c r="NG11" s="165">
        <f>SUMIF('Conf Aurora Fuel Output'!$N$20:$AV$20, $B11 &amp; "*", INDEX('Conf Aurora Fuel Output'!$N$22:$AV$386, NG$4, 0))</f>
        <v>49459.110999999997</v>
      </c>
      <c r="NH11" s="148">
        <f t="shared" si="340"/>
        <v>14476415.275600014</v>
      </c>
      <c r="NI11" s="60">
        <f t="shared" si="341"/>
        <v>39661.411713972644</v>
      </c>
      <c r="NJ11" s="60">
        <f t="shared" si="342"/>
        <v>50114.834999999999</v>
      </c>
    </row>
    <row r="12" spans="1:374">
      <c r="B12" s="152" t="s">
        <v>40</v>
      </c>
      <c r="G12" s="148">
        <f>SUM(G6:G11)</f>
        <v>0</v>
      </c>
      <c r="H12" s="148">
        <f t="shared" ref="H12:BS12" si="343">SUM(H6:H11)</f>
        <v>77502.169399999999</v>
      </c>
      <c r="I12" s="148">
        <f t="shared" si="343"/>
        <v>83465.162600000011</v>
      </c>
      <c r="J12" s="148">
        <f t="shared" si="343"/>
        <v>97096.844199999992</v>
      </c>
      <c r="K12" s="148">
        <f t="shared" si="343"/>
        <v>124401.93560000001</v>
      </c>
      <c r="L12" s="148">
        <f t="shared" si="343"/>
        <v>95131.504400000005</v>
      </c>
      <c r="M12" s="148">
        <f t="shared" si="343"/>
        <v>106192.84879999999</v>
      </c>
      <c r="N12" s="148">
        <f t="shared" si="343"/>
        <v>135026.93679999997</v>
      </c>
      <c r="O12" s="148">
        <f t="shared" si="343"/>
        <v>122848.19899999999</v>
      </c>
      <c r="P12" s="148">
        <f t="shared" si="343"/>
        <v>125608.02429999999</v>
      </c>
      <c r="Q12" s="148">
        <f t="shared" si="343"/>
        <v>75185.289199999999</v>
      </c>
      <c r="R12" s="148">
        <f t="shared" si="343"/>
        <v>106993.2268</v>
      </c>
      <c r="S12" s="148">
        <f t="shared" si="343"/>
        <v>105160.84700000001</v>
      </c>
      <c r="T12" s="148">
        <f t="shared" si="343"/>
        <v>101492.27739999999</v>
      </c>
      <c r="U12" s="148">
        <f t="shared" si="343"/>
        <v>102594.76389999999</v>
      </c>
      <c r="V12" s="148">
        <f t="shared" si="343"/>
        <v>110984.64850000001</v>
      </c>
      <c r="W12" s="148">
        <f t="shared" si="343"/>
        <v>137959.15950000001</v>
      </c>
      <c r="X12" s="148">
        <f t="shared" si="343"/>
        <v>134972.20269999999</v>
      </c>
      <c r="Y12" s="148">
        <f t="shared" si="343"/>
        <v>145508.978</v>
      </c>
      <c r="Z12" s="148">
        <f t="shared" si="343"/>
        <v>144290.87300000002</v>
      </c>
      <c r="AA12" s="148">
        <f t="shared" si="343"/>
        <v>145664.899</v>
      </c>
      <c r="AB12" s="148">
        <f t="shared" si="343"/>
        <v>139141.17000000001</v>
      </c>
      <c r="AC12" s="148">
        <f t="shared" si="343"/>
        <v>147519.226</v>
      </c>
      <c r="AD12" s="148">
        <f t="shared" si="343"/>
        <v>146421.33300000001</v>
      </c>
      <c r="AE12" s="148">
        <f t="shared" si="343"/>
        <v>143330.17480000001</v>
      </c>
      <c r="AF12" s="148">
        <f t="shared" si="343"/>
        <v>143647.37820000001</v>
      </c>
      <c r="AG12" s="148">
        <f t="shared" si="343"/>
        <v>143862.83439999999</v>
      </c>
      <c r="AH12" s="148">
        <f t="shared" si="343"/>
        <v>114024.9601</v>
      </c>
      <c r="AI12" s="148">
        <f t="shared" si="343"/>
        <v>115096.7377</v>
      </c>
      <c r="AJ12" s="148">
        <f t="shared" si="343"/>
        <v>135772.6453</v>
      </c>
      <c r="AK12" s="148">
        <f t="shared" si="343"/>
        <v>112189.55839999999</v>
      </c>
      <c r="AL12" s="148">
        <f t="shared" si="343"/>
        <v>108820.12160000001</v>
      </c>
      <c r="AM12" s="148">
        <f t="shared" si="343"/>
        <v>76900.494600000005</v>
      </c>
      <c r="AN12" s="148">
        <f t="shared" si="343"/>
        <v>79276.26999999999</v>
      </c>
      <c r="AO12" s="148">
        <f t="shared" si="343"/>
        <v>33471.160000000003</v>
      </c>
      <c r="AP12" s="148">
        <f t="shared" si="343"/>
        <v>48498.66</v>
      </c>
      <c r="AQ12" s="148">
        <f t="shared" si="343"/>
        <v>90446.631399999984</v>
      </c>
      <c r="AR12" s="148">
        <f t="shared" si="343"/>
        <v>98185.166700000002</v>
      </c>
      <c r="AS12" s="148">
        <f t="shared" si="343"/>
        <v>105267.355</v>
      </c>
      <c r="AT12" s="148">
        <f t="shared" si="343"/>
        <v>97133.449499999988</v>
      </c>
      <c r="AU12" s="148">
        <f t="shared" si="343"/>
        <v>80012.117300000013</v>
      </c>
      <c r="AV12" s="148">
        <f t="shared" si="343"/>
        <v>112903.73360000001</v>
      </c>
      <c r="AW12" s="148">
        <f t="shared" si="343"/>
        <v>116699.65830000001</v>
      </c>
      <c r="AX12" s="148">
        <f t="shared" si="343"/>
        <v>143875.2745</v>
      </c>
      <c r="AY12" s="148">
        <f t="shared" si="343"/>
        <v>119114.44159999999</v>
      </c>
      <c r="AZ12" s="148">
        <f t="shared" si="343"/>
        <v>50821.961799999997</v>
      </c>
      <c r="BA12" s="148">
        <f t="shared" si="343"/>
        <v>112542.61750000002</v>
      </c>
      <c r="BB12" s="148">
        <f t="shared" si="343"/>
        <v>124621.67449999999</v>
      </c>
      <c r="BC12" s="148">
        <f t="shared" si="343"/>
        <v>69311.420240000007</v>
      </c>
      <c r="BD12" s="148">
        <f t="shared" si="343"/>
        <v>75746.610199999996</v>
      </c>
      <c r="BE12" s="148">
        <f t="shared" si="343"/>
        <v>76364.312199999986</v>
      </c>
      <c r="BF12" s="148">
        <f t="shared" si="343"/>
        <v>82050.336500000005</v>
      </c>
      <c r="BG12" s="148">
        <f t="shared" si="343"/>
        <v>112832.45300000001</v>
      </c>
      <c r="BH12" s="148">
        <f t="shared" si="343"/>
        <v>106653.8756</v>
      </c>
      <c r="BI12" s="148">
        <f t="shared" si="343"/>
        <v>90653.954599999997</v>
      </c>
      <c r="BJ12" s="148">
        <f t="shared" si="343"/>
        <v>44515.542399999998</v>
      </c>
      <c r="BK12" s="148">
        <f t="shared" si="343"/>
        <v>74586.3024</v>
      </c>
      <c r="BL12" s="148">
        <f t="shared" si="343"/>
        <v>124554.25469999999</v>
      </c>
      <c r="BM12" s="148">
        <f t="shared" si="343"/>
        <v>104422.68239999999</v>
      </c>
      <c r="BN12" s="148">
        <f t="shared" si="343"/>
        <v>104117.8193</v>
      </c>
      <c r="BO12" s="148">
        <f t="shared" si="343"/>
        <v>89465.958899999998</v>
      </c>
      <c r="BP12" s="148">
        <f t="shared" si="343"/>
        <v>74274.387600000002</v>
      </c>
      <c r="BQ12" s="148">
        <f t="shared" si="343"/>
        <v>39160.879999999997</v>
      </c>
      <c r="BR12" s="148">
        <f t="shared" si="343"/>
        <v>72756.760000000009</v>
      </c>
      <c r="BS12" s="148">
        <f t="shared" si="343"/>
        <v>120003.91469999999</v>
      </c>
      <c r="BT12" s="148">
        <f t="shared" ref="BT12:EE12" si="344">SUM(BT6:BT11)</f>
        <v>123161.41800000001</v>
      </c>
      <c r="BU12" s="148">
        <f t="shared" si="344"/>
        <v>125686.19139999998</v>
      </c>
      <c r="BV12" s="148">
        <f t="shared" si="344"/>
        <v>107273.726</v>
      </c>
      <c r="BW12" s="148">
        <f t="shared" si="344"/>
        <v>97146.097299999994</v>
      </c>
      <c r="BX12" s="148">
        <f t="shared" si="344"/>
        <v>89922.877199999988</v>
      </c>
      <c r="BY12" s="148">
        <f t="shared" si="344"/>
        <v>89471.381900000008</v>
      </c>
      <c r="BZ12" s="148">
        <f t="shared" si="344"/>
        <v>85557.337899999999</v>
      </c>
      <c r="CA12" s="148">
        <f t="shared" si="344"/>
        <v>111338.2741</v>
      </c>
      <c r="CB12" s="148">
        <f t="shared" si="344"/>
        <v>109886.9624</v>
      </c>
      <c r="CC12" s="148">
        <f t="shared" si="344"/>
        <v>121515.59160000001</v>
      </c>
      <c r="CD12" s="148">
        <f t="shared" si="344"/>
        <v>89237.231499999994</v>
      </c>
      <c r="CE12" s="148">
        <f t="shared" si="344"/>
        <v>67444.576839999994</v>
      </c>
      <c r="CF12" s="148">
        <f t="shared" si="344"/>
        <v>32349.42</v>
      </c>
      <c r="CG12" s="148">
        <f t="shared" si="344"/>
        <v>82674.917700000005</v>
      </c>
      <c r="CH12" s="148">
        <f t="shared" si="344"/>
        <v>103060.3305</v>
      </c>
      <c r="CI12" s="148">
        <f t="shared" si="344"/>
        <v>87256.320399999997</v>
      </c>
      <c r="CJ12" s="148">
        <f t="shared" si="344"/>
        <v>88506.231</v>
      </c>
      <c r="CK12" s="148">
        <f t="shared" si="344"/>
        <v>82309.2745</v>
      </c>
      <c r="CL12" s="148">
        <f t="shared" si="344"/>
        <v>41869.01</v>
      </c>
      <c r="CM12" s="148">
        <f t="shared" si="344"/>
        <v>82084.194910000006</v>
      </c>
      <c r="CN12" s="148">
        <f t="shared" si="344"/>
        <v>103200.56760000001</v>
      </c>
      <c r="CO12" s="148">
        <f t="shared" si="344"/>
        <v>118364.02559999999</v>
      </c>
      <c r="CP12" s="148">
        <f t="shared" si="344"/>
        <v>133865.32009999998</v>
      </c>
      <c r="CQ12" s="148">
        <f t="shared" si="344"/>
        <v>117189.80660000001</v>
      </c>
      <c r="CR12" s="148">
        <f t="shared" si="344"/>
        <v>99535.111999999994</v>
      </c>
      <c r="CS12" s="148">
        <f t="shared" si="344"/>
        <v>87381.554199999984</v>
      </c>
      <c r="CT12" s="148">
        <f t="shared" si="344"/>
        <v>58263.720499999996</v>
      </c>
      <c r="CU12" s="148">
        <f t="shared" si="344"/>
        <v>87487.178</v>
      </c>
      <c r="CV12" s="148">
        <f t="shared" si="344"/>
        <v>96280.864100000006</v>
      </c>
      <c r="CW12" s="148">
        <f t="shared" si="344"/>
        <v>82919.212800000008</v>
      </c>
      <c r="CX12" s="148">
        <f t="shared" si="344"/>
        <v>72114.640000000014</v>
      </c>
      <c r="CY12" s="148">
        <f t="shared" si="344"/>
        <v>72351.852899999998</v>
      </c>
      <c r="CZ12" s="148">
        <f t="shared" si="344"/>
        <v>33411.550000000003</v>
      </c>
      <c r="DA12" s="148">
        <f t="shared" si="344"/>
        <v>88183.834100000007</v>
      </c>
      <c r="DB12" s="148">
        <f t="shared" si="344"/>
        <v>96966.902000000002</v>
      </c>
      <c r="DC12" s="148">
        <f t="shared" si="344"/>
        <v>67780.710000000006</v>
      </c>
      <c r="DD12" s="148">
        <f t="shared" si="344"/>
        <v>59625.884099999996</v>
      </c>
      <c r="DE12" s="148">
        <f t="shared" si="344"/>
        <v>96882.0435</v>
      </c>
      <c r="DF12" s="148">
        <f t="shared" si="344"/>
        <v>100683.05290000001</v>
      </c>
      <c r="DG12" s="148">
        <f t="shared" si="344"/>
        <v>91372.218999999997</v>
      </c>
      <c r="DH12" s="148">
        <f t="shared" si="344"/>
        <v>65751.301959999997</v>
      </c>
      <c r="DI12" s="148">
        <f t="shared" si="344"/>
        <v>61289.674400000004</v>
      </c>
      <c r="DJ12" s="148">
        <f t="shared" si="344"/>
        <v>91152.872600000002</v>
      </c>
      <c r="DK12" s="148">
        <f t="shared" si="344"/>
        <v>105243.6073</v>
      </c>
      <c r="DL12" s="148">
        <f t="shared" si="344"/>
        <v>71524.70590999999</v>
      </c>
      <c r="DM12" s="148">
        <f t="shared" si="344"/>
        <v>86227.996299999999</v>
      </c>
      <c r="DN12" s="148">
        <f t="shared" si="344"/>
        <v>88416.594899999996</v>
      </c>
      <c r="DO12" s="148">
        <f t="shared" si="344"/>
        <v>68949.918300000005</v>
      </c>
      <c r="DP12" s="148">
        <f t="shared" si="344"/>
        <v>98399.92319999999</v>
      </c>
      <c r="DQ12" s="148">
        <f t="shared" si="344"/>
        <v>73685.152199999997</v>
      </c>
      <c r="DR12" s="148">
        <f t="shared" si="344"/>
        <v>70223.98000000001</v>
      </c>
      <c r="DS12" s="148">
        <f t="shared" si="344"/>
        <v>53338.15</v>
      </c>
      <c r="DT12" s="148">
        <f t="shared" si="344"/>
        <v>41555.18</v>
      </c>
      <c r="DU12" s="148">
        <f t="shared" si="344"/>
        <v>59754.4444</v>
      </c>
      <c r="DV12" s="148">
        <f t="shared" si="344"/>
        <v>25374.34</v>
      </c>
      <c r="DW12" s="148">
        <f t="shared" si="344"/>
        <v>9328.3610000000008</v>
      </c>
      <c r="DX12" s="148">
        <f t="shared" si="344"/>
        <v>10336.58</v>
      </c>
      <c r="DY12" s="148">
        <f t="shared" si="344"/>
        <v>43899.715400000001</v>
      </c>
      <c r="DZ12" s="148">
        <f t="shared" si="344"/>
        <v>41217.49</v>
      </c>
      <c r="EA12" s="148">
        <f t="shared" si="344"/>
        <v>9733.0040000000008</v>
      </c>
      <c r="EB12" s="148">
        <f t="shared" si="344"/>
        <v>8731.5640000000003</v>
      </c>
      <c r="EC12" s="148">
        <f t="shared" si="344"/>
        <v>8731.5640000000003</v>
      </c>
      <c r="ED12" s="148">
        <f t="shared" si="344"/>
        <v>44524.888900000005</v>
      </c>
      <c r="EE12" s="148">
        <f t="shared" si="344"/>
        <v>60522.105799999998</v>
      </c>
      <c r="EF12" s="148">
        <f t="shared" ref="EF12:GQ12" si="345">SUM(EF6:EF11)</f>
        <v>64323.640800000008</v>
      </c>
      <c r="EG12" s="148">
        <f t="shared" si="345"/>
        <v>59385.607700000008</v>
      </c>
      <c r="EH12" s="148">
        <f t="shared" si="345"/>
        <v>64028.502400000012</v>
      </c>
      <c r="EI12" s="148">
        <f t="shared" si="345"/>
        <v>27553.366300000002</v>
      </c>
      <c r="EJ12" s="148">
        <f t="shared" si="345"/>
        <v>61565.871500000001</v>
      </c>
      <c r="EK12" s="148">
        <f t="shared" si="345"/>
        <v>44737.818599999999</v>
      </c>
      <c r="EL12" s="148">
        <f t="shared" si="345"/>
        <v>45873.401400000002</v>
      </c>
      <c r="EM12" s="148">
        <f t="shared" si="345"/>
        <v>50734.759400000003</v>
      </c>
      <c r="EN12" s="148">
        <f t="shared" si="345"/>
        <v>48341.769899999999</v>
      </c>
      <c r="EO12" s="148">
        <f t="shared" si="345"/>
        <v>50786.325000000004</v>
      </c>
      <c r="EP12" s="148">
        <f t="shared" si="345"/>
        <v>29704.535090000005</v>
      </c>
      <c r="EQ12" s="148">
        <f t="shared" si="345"/>
        <v>26608.7739</v>
      </c>
      <c r="ER12" s="148">
        <f t="shared" si="345"/>
        <v>10919.82</v>
      </c>
      <c r="ES12" s="148">
        <f t="shared" si="345"/>
        <v>43270.739399999999</v>
      </c>
      <c r="ET12" s="148">
        <f t="shared" si="345"/>
        <v>39904.947</v>
      </c>
      <c r="EU12" s="148">
        <f t="shared" si="345"/>
        <v>26333.98</v>
      </c>
      <c r="EV12" s="148">
        <f t="shared" si="345"/>
        <v>10336.58</v>
      </c>
      <c r="EW12" s="148">
        <f t="shared" si="345"/>
        <v>40191.654179999998</v>
      </c>
      <c r="EX12" s="148">
        <f t="shared" si="345"/>
        <v>17061.051390000001</v>
      </c>
      <c r="EY12" s="148">
        <f t="shared" si="345"/>
        <v>50418.265900000006</v>
      </c>
      <c r="EZ12" s="148">
        <f t="shared" si="345"/>
        <v>68403.295800000007</v>
      </c>
      <c r="FA12" s="148">
        <f t="shared" si="345"/>
        <v>68687.548299999995</v>
      </c>
      <c r="FB12" s="148">
        <f t="shared" si="345"/>
        <v>42952.18</v>
      </c>
      <c r="FC12" s="148">
        <f t="shared" si="345"/>
        <v>25694.637000000002</v>
      </c>
      <c r="FD12" s="148">
        <f t="shared" si="345"/>
        <v>11567.77</v>
      </c>
      <c r="FE12" s="148">
        <f t="shared" si="345"/>
        <v>0</v>
      </c>
      <c r="FF12" s="148">
        <f t="shared" si="345"/>
        <v>15149.248</v>
      </c>
      <c r="FG12" s="148">
        <f t="shared" si="345"/>
        <v>41603.270000000004</v>
      </c>
      <c r="FH12" s="148">
        <f t="shared" si="345"/>
        <v>46704.708500000001</v>
      </c>
      <c r="FI12" s="148">
        <f t="shared" si="345"/>
        <v>23002.2</v>
      </c>
      <c r="FJ12" s="148">
        <f t="shared" si="345"/>
        <v>28718.328000000001</v>
      </c>
      <c r="FK12" s="148">
        <f t="shared" si="345"/>
        <v>0</v>
      </c>
      <c r="FL12" s="148">
        <f t="shared" si="345"/>
        <v>23295.432799999999</v>
      </c>
      <c r="FM12" s="148">
        <f t="shared" si="345"/>
        <v>68001.992700000003</v>
      </c>
      <c r="FN12" s="148">
        <f t="shared" si="345"/>
        <v>51662.520799999998</v>
      </c>
      <c r="FO12" s="148">
        <f t="shared" si="345"/>
        <v>49203.346100000002</v>
      </c>
      <c r="FP12" s="148">
        <f t="shared" si="345"/>
        <v>67144.018899999995</v>
      </c>
      <c r="FQ12" s="148">
        <f t="shared" si="345"/>
        <v>65580.632799999992</v>
      </c>
      <c r="FR12" s="148">
        <f t="shared" si="345"/>
        <v>28740.74</v>
      </c>
      <c r="FS12" s="148">
        <f t="shared" si="345"/>
        <v>51097.610400000005</v>
      </c>
      <c r="FT12" s="148">
        <f t="shared" si="345"/>
        <v>64538.220300000001</v>
      </c>
      <c r="FU12" s="148">
        <f t="shared" si="345"/>
        <v>53433.402300000002</v>
      </c>
      <c r="FV12" s="148">
        <f t="shared" si="345"/>
        <v>39648.5</v>
      </c>
      <c r="FW12" s="148">
        <f t="shared" si="345"/>
        <v>47303.576300000001</v>
      </c>
      <c r="FX12" s="148">
        <f t="shared" si="345"/>
        <v>43068.408599999995</v>
      </c>
      <c r="FY12" s="148">
        <f t="shared" si="345"/>
        <v>36670.194779999998</v>
      </c>
      <c r="FZ12" s="148">
        <f t="shared" si="345"/>
        <v>49984.308199999999</v>
      </c>
      <c r="GA12" s="148">
        <f t="shared" si="345"/>
        <v>62258.397300000004</v>
      </c>
      <c r="GB12" s="148">
        <f t="shared" si="345"/>
        <v>45465.801599999999</v>
      </c>
      <c r="GC12" s="148">
        <f t="shared" si="345"/>
        <v>25601.19</v>
      </c>
      <c r="GD12" s="148">
        <f t="shared" si="345"/>
        <v>23002.2</v>
      </c>
      <c r="GE12" s="148">
        <f t="shared" si="345"/>
        <v>23521.99</v>
      </c>
      <c r="GF12" s="148">
        <f t="shared" si="345"/>
        <v>87530.091400000005</v>
      </c>
      <c r="GG12" s="148">
        <f t="shared" si="345"/>
        <v>88839.614399999991</v>
      </c>
      <c r="GH12" s="148">
        <f t="shared" si="345"/>
        <v>96504.133800000011</v>
      </c>
      <c r="GI12" s="148">
        <f t="shared" si="345"/>
        <v>94406.335599999991</v>
      </c>
      <c r="GJ12" s="148">
        <f t="shared" si="345"/>
        <v>101148.08720000001</v>
      </c>
      <c r="GK12" s="148">
        <f t="shared" si="345"/>
        <v>103176.67290000001</v>
      </c>
      <c r="GL12" s="148">
        <f t="shared" si="345"/>
        <v>106434.8469</v>
      </c>
      <c r="GM12" s="148">
        <f t="shared" si="345"/>
        <v>97896.247999999992</v>
      </c>
      <c r="GN12" s="148">
        <f t="shared" si="345"/>
        <v>45512.397899999996</v>
      </c>
      <c r="GO12" s="148">
        <f t="shared" si="345"/>
        <v>97430.970600000001</v>
      </c>
      <c r="GP12" s="148">
        <f t="shared" si="345"/>
        <v>93799.468800000002</v>
      </c>
      <c r="GQ12" s="148">
        <f t="shared" si="345"/>
        <v>103278.7889</v>
      </c>
      <c r="GR12" s="148">
        <f t="shared" ref="GR12:JC12" si="346">SUM(GR6:GR11)</f>
        <v>102594.14079999999</v>
      </c>
      <c r="GS12" s="148">
        <f t="shared" si="346"/>
        <v>98181.095000000001</v>
      </c>
      <c r="GT12" s="148">
        <f t="shared" si="346"/>
        <v>80767.802399999986</v>
      </c>
      <c r="GU12" s="148">
        <f t="shared" si="346"/>
        <v>97771.773699999991</v>
      </c>
      <c r="GV12" s="148">
        <f t="shared" si="346"/>
        <v>108708.4645</v>
      </c>
      <c r="GW12" s="148">
        <f t="shared" si="346"/>
        <v>100464.13890000001</v>
      </c>
      <c r="GX12" s="148">
        <f t="shared" si="346"/>
        <v>97028.479099999997</v>
      </c>
      <c r="GY12" s="148">
        <f t="shared" si="346"/>
        <v>103448.30240000002</v>
      </c>
      <c r="GZ12" s="148">
        <f t="shared" si="346"/>
        <v>107483.28390000001</v>
      </c>
      <c r="HA12" s="148">
        <f t="shared" si="346"/>
        <v>109709.7579</v>
      </c>
      <c r="HB12" s="148">
        <f t="shared" si="346"/>
        <v>109686.9699</v>
      </c>
      <c r="HC12" s="148">
        <f t="shared" si="346"/>
        <v>110604.2579</v>
      </c>
      <c r="HD12" s="148">
        <f t="shared" si="346"/>
        <v>110362.9133</v>
      </c>
      <c r="HE12" s="148">
        <f t="shared" si="346"/>
        <v>110664.98990000002</v>
      </c>
      <c r="HF12" s="148">
        <f t="shared" si="346"/>
        <v>110308.8199</v>
      </c>
      <c r="HG12" s="148">
        <f t="shared" si="346"/>
        <v>110308.8199</v>
      </c>
      <c r="HH12" s="148">
        <f t="shared" si="346"/>
        <v>106813.06289999999</v>
      </c>
      <c r="HI12" s="148">
        <f t="shared" si="346"/>
        <v>99761.818499999994</v>
      </c>
      <c r="HJ12" s="148">
        <f t="shared" si="346"/>
        <v>110076.80530000001</v>
      </c>
      <c r="HK12" s="148">
        <f t="shared" si="346"/>
        <v>131089.99200000003</v>
      </c>
      <c r="HL12" s="148">
        <f t="shared" si="346"/>
        <v>132927.88300000003</v>
      </c>
      <c r="HM12" s="148">
        <f t="shared" si="346"/>
        <v>132490.32</v>
      </c>
      <c r="HN12" s="148">
        <f t="shared" si="346"/>
        <v>131402.82200000001</v>
      </c>
      <c r="HO12" s="148">
        <f t="shared" si="346"/>
        <v>130816.66980000002</v>
      </c>
      <c r="HP12" s="148">
        <f t="shared" si="346"/>
        <v>126047.62940000001</v>
      </c>
      <c r="HQ12" s="148">
        <f t="shared" si="346"/>
        <v>132782.02900000004</v>
      </c>
      <c r="HR12" s="148">
        <f t="shared" si="346"/>
        <v>132927.88300000003</v>
      </c>
      <c r="HS12" s="148">
        <f t="shared" si="346"/>
        <v>132636.17400000003</v>
      </c>
      <c r="HT12" s="148">
        <f t="shared" si="346"/>
        <v>132695.26699999999</v>
      </c>
      <c r="HU12" s="148">
        <f t="shared" si="346"/>
        <v>132431.22700000001</v>
      </c>
      <c r="HV12" s="148">
        <f t="shared" si="346"/>
        <v>131875.478</v>
      </c>
      <c r="HW12" s="148">
        <f t="shared" si="346"/>
        <v>131353.19700000001</v>
      </c>
      <c r="HX12" s="148">
        <f t="shared" si="346"/>
        <v>132614.19699999999</v>
      </c>
      <c r="HY12" s="148">
        <f t="shared" si="346"/>
        <v>131843.26220000003</v>
      </c>
      <c r="HZ12" s="148">
        <f t="shared" si="346"/>
        <v>129726.69100000002</v>
      </c>
      <c r="IA12" s="148">
        <f t="shared" si="346"/>
        <v>114689.66280000001</v>
      </c>
      <c r="IB12" s="148">
        <f t="shared" si="346"/>
        <v>120982.86259999999</v>
      </c>
      <c r="IC12" s="148">
        <f t="shared" si="346"/>
        <v>128869.45440000002</v>
      </c>
      <c r="ID12" s="148">
        <f t="shared" si="346"/>
        <v>113915.63959999999</v>
      </c>
      <c r="IE12" s="148">
        <f t="shared" si="346"/>
        <v>120837.0086</v>
      </c>
      <c r="IF12" s="148">
        <f t="shared" si="346"/>
        <v>130801.92400000001</v>
      </c>
      <c r="IG12" s="148">
        <f t="shared" si="346"/>
        <v>132328.18</v>
      </c>
      <c r="IH12" s="148">
        <f t="shared" si="346"/>
        <v>125580.29340000001</v>
      </c>
      <c r="II12" s="148">
        <f t="shared" si="346"/>
        <v>122229.30840000001</v>
      </c>
      <c r="IJ12" s="148">
        <f t="shared" si="346"/>
        <v>129954.43</v>
      </c>
      <c r="IK12" s="148">
        <f t="shared" si="346"/>
        <v>130661.83100000001</v>
      </c>
      <c r="IL12" s="148">
        <f t="shared" si="346"/>
        <v>129290.81340000001</v>
      </c>
      <c r="IM12" s="148">
        <f t="shared" si="346"/>
        <v>117043.1544</v>
      </c>
      <c r="IN12" s="148">
        <f t="shared" si="346"/>
        <v>125350.80360000001</v>
      </c>
      <c r="IO12" s="148">
        <f t="shared" si="346"/>
        <v>117949.96200000001</v>
      </c>
      <c r="IP12" s="148">
        <f t="shared" si="346"/>
        <v>128839.00700000001</v>
      </c>
      <c r="IQ12" s="148">
        <f t="shared" si="346"/>
        <v>128979.655</v>
      </c>
      <c r="IR12" s="148">
        <f t="shared" si="346"/>
        <v>128276.41380000001</v>
      </c>
      <c r="IS12" s="148">
        <f t="shared" si="346"/>
        <v>126133.48300000001</v>
      </c>
      <c r="IT12" s="148">
        <f t="shared" si="346"/>
        <v>129260.951</v>
      </c>
      <c r="IU12" s="148">
        <f t="shared" si="346"/>
        <v>129471.924</v>
      </c>
      <c r="IV12" s="148">
        <f t="shared" si="346"/>
        <v>129471.924</v>
      </c>
      <c r="IW12" s="148">
        <f t="shared" si="346"/>
        <v>129056.16399999999</v>
      </c>
      <c r="IX12" s="148">
        <f t="shared" si="346"/>
        <v>124519.4718</v>
      </c>
      <c r="IY12" s="148">
        <f t="shared" si="346"/>
        <v>128201.451</v>
      </c>
      <c r="IZ12" s="148">
        <f t="shared" si="346"/>
        <v>115529.61020000002</v>
      </c>
      <c r="JA12" s="148">
        <f t="shared" si="346"/>
        <v>129331.27500000002</v>
      </c>
      <c r="JB12" s="148">
        <f t="shared" si="346"/>
        <v>126344.4564</v>
      </c>
      <c r="JC12" s="148">
        <f t="shared" si="346"/>
        <v>129120.30300000001</v>
      </c>
      <c r="JD12" s="148">
        <f t="shared" ref="JD12:LO12" si="347">SUM(JD6:JD11)</f>
        <v>127276.42499999999</v>
      </c>
      <c r="JE12" s="148">
        <f t="shared" si="347"/>
        <v>113540.9375</v>
      </c>
      <c r="JF12" s="148">
        <f t="shared" si="347"/>
        <v>98183.82160000001</v>
      </c>
      <c r="JG12" s="148">
        <f t="shared" si="347"/>
        <v>117669.52439999999</v>
      </c>
      <c r="JH12" s="148">
        <f t="shared" si="347"/>
        <v>128909.33100000001</v>
      </c>
      <c r="JI12" s="148">
        <f t="shared" si="347"/>
        <v>123213.81200000001</v>
      </c>
      <c r="JJ12" s="148">
        <f t="shared" si="347"/>
        <v>120007.63440000001</v>
      </c>
      <c r="JK12" s="148">
        <f t="shared" si="347"/>
        <v>129190.62700000001</v>
      </c>
      <c r="JL12" s="148">
        <f t="shared" si="347"/>
        <v>128002.4546</v>
      </c>
      <c r="JM12" s="148">
        <f t="shared" si="347"/>
        <v>124647.6728</v>
      </c>
      <c r="JN12" s="148">
        <f t="shared" si="347"/>
        <v>128288.783</v>
      </c>
      <c r="JO12" s="148">
        <f t="shared" si="347"/>
        <v>128007.48699999999</v>
      </c>
      <c r="JP12" s="148">
        <f t="shared" si="347"/>
        <v>123109.21780000001</v>
      </c>
      <c r="JQ12" s="148">
        <f t="shared" si="347"/>
        <v>124983.13700000002</v>
      </c>
      <c r="JR12" s="148">
        <f t="shared" si="347"/>
        <v>97741.149600000004</v>
      </c>
      <c r="JS12" s="148">
        <f t="shared" si="347"/>
        <v>69489.391799999998</v>
      </c>
      <c r="JT12" s="148">
        <f t="shared" si="347"/>
        <v>5651.2349999999997</v>
      </c>
      <c r="JU12" s="148">
        <f t="shared" si="347"/>
        <v>51326.838499999998</v>
      </c>
      <c r="JV12" s="148">
        <f t="shared" si="347"/>
        <v>14863.74</v>
      </c>
      <c r="JW12" s="148">
        <f t="shared" si="347"/>
        <v>49042.805299999993</v>
      </c>
      <c r="JX12" s="148">
        <f t="shared" si="347"/>
        <v>123743.06240000001</v>
      </c>
      <c r="JY12" s="148">
        <f t="shared" si="347"/>
        <v>96527.986700000009</v>
      </c>
      <c r="JZ12" s="148">
        <f t="shared" si="347"/>
        <v>127864.8841</v>
      </c>
      <c r="KA12" s="148">
        <f t="shared" si="347"/>
        <v>127808.2781</v>
      </c>
      <c r="KB12" s="148">
        <f t="shared" si="347"/>
        <v>127808.2781</v>
      </c>
      <c r="KC12" s="148">
        <f t="shared" si="347"/>
        <v>127808.2781</v>
      </c>
      <c r="KD12" s="148">
        <f t="shared" si="347"/>
        <v>127808.2781</v>
      </c>
      <c r="KE12" s="148">
        <f t="shared" si="347"/>
        <v>127219.201</v>
      </c>
      <c r="KF12" s="148">
        <f t="shared" si="347"/>
        <v>127742.82509999999</v>
      </c>
      <c r="KG12" s="148">
        <f t="shared" si="347"/>
        <v>126775.05560000002</v>
      </c>
      <c r="KH12" s="148">
        <f t="shared" si="347"/>
        <v>125699.56209999998</v>
      </c>
      <c r="KI12" s="148">
        <f t="shared" si="347"/>
        <v>127056.99660000001</v>
      </c>
      <c r="KJ12" s="148">
        <f t="shared" si="347"/>
        <v>125675.4743</v>
      </c>
      <c r="KK12" s="148">
        <f t="shared" si="347"/>
        <v>92048.216400000005</v>
      </c>
      <c r="KL12" s="148">
        <f t="shared" si="347"/>
        <v>111971.25220000002</v>
      </c>
      <c r="KM12" s="148">
        <f t="shared" si="347"/>
        <v>109506.31960000002</v>
      </c>
      <c r="KN12" s="148">
        <f t="shared" si="347"/>
        <v>80706.885999999999</v>
      </c>
      <c r="KO12" s="148">
        <f t="shared" si="347"/>
        <v>87326.790500000003</v>
      </c>
      <c r="KP12" s="148">
        <f t="shared" si="347"/>
        <v>80773.095200000011</v>
      </c>
      <c r="KQ12" s="148">
        <f t="shared" si="347"/>
        <v>106150.41339999999</v>
      </c>
      <c r="KR12" s="148">
        <f t="shared" si="347"/>
        <v>118206.86329999997</v>
      </c>
      <c r="KS12" s="148">
        <f t="shared" si="347"/>
        <v>127677.37210000001</v>
      </c>
      <c r="KT12" s="148">
        <f t="shared" si="347"/>
        <v>107736.92670000001</v>
      </c>
      <c r="KU12" s="148">
        <f t="shared" si="347"/>
        <v>97021.953000000009</v>
      </c>
      <c r="KV12" s="148">
        <f t="shared" si="347"/>
        <v>110908.17180000001</v>
      </c>
      <c r="KW12" s="148">
        <f t="shared" si="347"/>
        <v>127481.01310000001</v>
      </c>
      <c r="KX12" s="148">
        <f t="shared" si="347"/>
        <v>117781.87340000001</v>
      </c>
      <c r="KY12" s="148">
        <f t="shared" si="347"/>
        <v>124278.41890000002</v>
      </c>
      <c r="KZ12" s="148">
        <f t="shared" si="347"/>
        <v>90740.738500000007</v>
      </c>
      <c r="LA12" s="148">
        <f t="shared" si="347"/>
        <v>88729.151200000008</v>
      </c>
      <c r="LB12" s="148">
        <f t="shared" si="347"/>
        <v>114163.68730000001</v>
      </c>
      <c r="LC12" s="148">
        <f t="shared" si="347"/>
        <v>133682.1012</v>
      </c>
      <c r="LD12" s="148">
        <f t="shared" si="347"/>
        <v>135419.85029999999</v>
      </c>
      <c r="LE12" s="148">
        <f t="shared" si="347"/>
        <v>97577.263500000001</v>
      </c>
      <c r="LF12" s="148">
        <f t="shared" si="347"/>
        <v>108223.42260000002</v>
      </c>
      <c r="LG12" s="148">
        <f t="shared" si="347"/>
        <v>84539.954899999997</v>
      </c>
      <c r="LH12" s="148">
        <f t="shared" si="347"/>
        <v>104332.13070000001</v>
      </c>
      <c r="LI12" s="148">
        <f t="shared" si="347"/>
        <v>115318.74860000001</v>
      </c>
      <c r="LJ12" s="148">
        <f t="shared" si="347"/>
        <v>117302.9722</v>
      </c>
      <c r="LK12" s="148">
        <f t="shared" si="347"/>
        <v>130437.1159</v>
      </c>
      <c r="LL12" s="148">
        <f t="shared" si="347"/>
        <v>84630.43</v>
      </c>
      <c r="LM12" s="148">
        <f t="shared" si="347"/>
        <v>103951.4853</v>
      </c>
      <c r="LN12" s="148">
        <f t="shared" si="347"/>
        <v>135703.39150000003</v>
      </c>
      <c r="LO12" s="148">
        <f t="shared" si="347"/>
        <v>123408.17657000001</v>
      </c>
      <c r="LP12" s="148">
        <f t="shared" ref="LP12:NG12" si="348">SUM(LP6:LP11)</f>
        <v>90320.146799999988</v>
      </c>
      <c r="LQ12" s="148">
        <f t="shared" si="348"/>
        <v>104984.5025</v>
      </c>
      <c r="LR12" s="148">
        <f t="shared" si="348"/>
        <v>128404.9474</v>
      </c>
      <c r="LS12" s="148">
        <f t="shared" si="348"/>
        <v>134009.70789999998</v>
      </c>
      <c r="LT12" s="148">
        <f t="shared" si="348"/>
        <v>130953.96000000002</v>
      </c>
      <c r="LU12" s="148">
        <f t="shared" si="348"/>
        <v>128318.25379999999</v>
      </c>
      <c r="LV12" s="148">
        <f t="shared" si="348"/>
        <v>109856.2463</v>
      </c>
      <c r="LW12" s="148">
        <f t="shared" si="348"/>
        <v>132563.35010000001</v>
      </c>
      <c r="LX12" s="148">
        <f t="shared" si="348"/>
        <v>135490.4166</v>
      </c>
      <c r="LY12" s="148">
        <f t="shared" si="348"/>
        <v>136280.18849999999</v>
      </c>
      <c r="LZ12" s="148">
        <f t="shared" si="348"/>
        <v>104384.4584</v>
      </c>
      <c r="MA12" s="148">
        <f t="shared" si="348"/>
        <v>90953.855800000005</v>
      </c>
      <c r="MB12" s="148">
        <f t="shared" si="348"/>
        <v>88190.631399999998</v>
      </c>
      <c r="MC12" s="148">
        <f t="shared" si="348"/>
        <v>102560.1912</v>
      </c>
      <c r="MD12" s="148">
        <f t="shared" si="348"/>
        <v>107185.62589999998</v>
      </c>
      <c r="ME12" s="148">
        <f t="shared" si="348"/>
        <v>137467.37959999999</v>
      </c>
      <c r="MF12" s="148">
        <f t="shared" si="348"/>
        <v>115407.1948</v>
      </c>
      <c r="MG12" s="148">
        <f t="shared" si="348"/>
        <v>129342.16529999999</v>
      </c>
      <c r="MH12" s="148">
        <f t="shared" si="348"/>
        <v>140602.13989999998</v>
      </c>
      <c r="MI12" s="148">
        <f t="shared" si="348"/>
        <v>133963.98419999998</v>
      </c>
      <c r="MJ12" s="148">
        <f t="shared" si="348"/>
        <v>142152.31819999998</v>
      </c>
      <c r="MK12" s="148">
        <f t="shared" si="348"/>
        <v>141686.38620000001</v>
      </c>
      <c r="ML12" s="148">
        <f t="shared" si="348"/>
        <v>140392.93039999998</v>
      </c>
      <c r="MM12" s="148">
        <f t="shared" si="348"/>
        <v>139851.6537</v>
      </c>
      <c r="MN12" s="148">
        <f t="shared" si="348"/>
        <v>141623.21719999998</v>
      </c>
      <c r="MO12" s="148">
        <f t="shared" si="348"/>
        <v>123133.13</v>
      </c>
      <c r="MP12" s="148">
        <f t="shared" si="348"/>
        <v>141182.12819999998</v>
      </c>
      <c r="MQ12" s="148">
        <f t="shared" si="348"/>
        <v>141223.74220000001</v>
      </c>
      <c r="MR12" s="148">
        <f t="shared" si="348"/>
        <v>141842.35019999999</v>
      </c>
      <c r="MS12" s="148">
        <f t="shared" si="348"/>
        <v>140672.62219999998</v>
      </c>
      <c r="MT12" s="148">
        <f t="shared" si="348"/>
        <v>142169.09020000001</v>
      </c>
      <c r="MU12" s="148">
        <f t="shared" si="348"/>
        <v>137527.77109999998</v>
      </c>
      <c r="MV12" s="148">
        <f t="shared" si="348"/>
        <v>111055.3927</v>
      </c>
      <c r="MW12" s="148">
        <f t="shared" si="348"/>
        <v>125027.6623</v>
      </c>
      <c r="MX12" s="148">
        <f t="shared" si="348"/>
        <v>125205.39620000002</v>
      </c>
      <c r="MY12" s="148">
        <f t="shared" si="348"/>
        <v>109392.81649999999</v>
      </c>
      <c r="MZ12" s="148">
        <f t="shared" si="348"/>
        <v>102965.7132</v>
      </c>
      <c r="NA12" s="148">
        <f t="shared" si="348"/>
        <v>129325.5742</v>
      </c>
      <c r="NB12" s="148">
        <f t="shared" si="348"/>
        <v>86539.150999999998</v>
      </c>
      <c r="NC12" s="148">
        <f t="shared" si="348"/>
        <v>134343.39300000001</v>
      </c>
      <c r="ND12" s="148">
        <f t="shared" si="348"/>
        <v>140719.01929999999</v>
      </c>
      <c r="NE12" s="148">
        <f t="shared" si="348"/>
        <v>136202.291</v>
      </c>
      <c r="NF12" s="148">
        <f t="shared" si="348"/>
        <v>93169.05799999999</v>
      </c>
      <c r="NG12" s="148">
        <f t="shared" si="348"/>
        <v>125302.1427</v>
      </c>
      <c r="NH12" s="185">
        <f>IF(ABS(SUM(NH6:NH11) - SUM(G12:NG12)) &gt; 0.01, #VALUE!, SUM(NH6:NH11))</f>
        <v>34976210.828769989</v>
      </c>
      <c r="NI12" s="60">
        <f t="shared" si="341"/>
        <v>95825.235147315034</v>
      </c>
      <c r="NJ12" s="60">
        <f t="shared" si="342"/>
        <v>147519.226</v>
      </c>
    </row>
    <row r="13" spans="1:374">
      <c r="A13" s="152"/>
      <c r="B13" s="152"/>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48"/>
      <c r="IX13" s="148"/>
      <c r="IY13" s="148"/>
      <c r="IZ13" s="148"/>
      <c r="JA13" s="148"/>
      <c r="JB13" s="148"/>
      <c r="JC13" s="148"/>
      <c r="JD13" s="148"/>
      <c r="JE13" s="148"/>
      <c r="JF13" s="148"/>
      <c r="JG13" s="148"/>
      <c r="JH13" s="148"/>
      <c r="JI13" s="148"/>
      <c r="JJ13" s="148"/>
      <c r="JK13" s="148"/>
      <c r="JL13" s="148"/>
      <c r="JM13" s="148"/>
      <c r="JN13" s="148"/>
      <c r="JO13" s="148"/>
      <c r="JP13" s="148"/>
      <c r="JQ13" s="148"/>
      <c r="JR13" s="148"/>
      <c r="JS13" s="148"/>
      <c r="JT13" s="148"/>
      <c r="JU13" s="148"/>
      <c r="JV13" s="148"/>
      <c r="JW13" s="148"/>
      <c r="JX13" s="148"/>
      <c r="JY13" s="148"/>
      <c r="JZ13" s="148"/>
      <c r="KA13" s="148"/>
      <c r="KB13" s="148"/>
      <c r="KC13" s="148"/>
      <c r="KD13" s="148"/>
      <c r="KE13" s="148"/>
      <c r="KF13" s="148"/>
      <c r="KG13" s="148"/>
      <c r="KH13" s="148"/>
      <c r="KI13" s="148"/>
      <c r="KJ13" s="148"/>
      <c r="KK13" s="148"/>
      <c r="KL13" s="148"/>
      <c r="KM13" s="148"/>
      <c r="KN13" s="148"/>
      <c r="KO13" s="148"/>
      <c r="KP13" s="148"/>
      <c r="KQ13" s="148"/>
      <c r="KR13" s="148"/>
      <c r="KS13" s="148"/>
      <c r="KT13" s="148"/>
      <c r="KU13" s="148"/>
      <c r="KV13" s="148"/>
      <c r="KW13" s="148"/>
      <c r="KX13" s="148"/>
      <c r="KY13" s="148"/>
      <c r="KZ13" s="148"/>
      <c r="LA13" s="148"/>
      <c r="LB13" s="148"/>
      <c r="LC13" s="148"/>
      <c r="LD13" s="148"/>
      <c r="LE13" s="148"/>
      <c r="LF13" s="148"/>
      <c r="LG13" s="148"/>
      <c r="LH13" s="148"/>
      <c r="LI13" s="148"/>
      <c r="LJ13" s="148"/>
      <c r="LK13" s="148"/>
      <c r="LL13" s="148"/>
      <c r="LM13" s="148"/>
      <c r="LN13" s="148"/>
      <c r="LO13" s="148"/>
      <c r="LP13" s="148"/>
      <c r="LQ13" s="148"/>
      <c r="LR13" s="148"/>
      <c r="LS13" s="148"/>
      <c r="LT13" s="148"/>
      <c r="LU13" s="148"/>
      <c r="LV13" s="148"/>
      <c r="LW13" s="148"/>
      <c r="LX13" s="148"/>
      <c r="LY13" s="148"/>
      <c r="LZ13" s="148"/>
      <c r="MA13" s="148"/>
      <c r="MB13" s="148"/>
      <c r="MC13" s="148"/>
      <c r="MD13" s="148"/>
      <c r="ME13" s="148"/>
      <c r="MF13" s="148"/>
      <c r="MG13" s="148"/>
      <c r="MH13" s="148"/>
      <c r="MI13" s="148"/>
      <c r="MJ13" s="148"/>
      <c r="MK13" s="148"/>
      <c r="ML13" s="148"/>
      <c r="MM13" s="148"/>
      <c r="MN13" s="148"/>
      <c r="MO13" s="148"/>
      <c r="MP13" s="148"/>
      <c r="MQ13" s="148"/>
      <c r="MR13" s="148"/>
      <c r="MS13" s="148"/>
      <c r="MT13" s="148"/>
      <c r="MU13" s="148"/>
      <c r="MV13" s="148"/>
      <c r="MW13" s="148"/>
      <c r="MX13" s="148"/>
      <c r="MY13" s="148"/>
      <c r="MZ13" s="148"/>
      <c r="NA13" s="148"/>
      <c r="NB13" s="148"/>
      <c r="NC13" s="148"/>
      <c r="ND13" s="148"/>
      <c r="NE13" s="148"/>
      <c r="NF13" s="148"/>
      <c r="NG13" s="148"/>
      <c r="NH13" s="158" t="str">
        <f>IF(ABS(NH12 - SUM('Conf Aurora Fuel Output'!N22:AB386, 'Conf Aurora Fuel Output'!AH22:AV386)) &gt; 0.01, "ERR", "")</f>
        <v/>
      </c>
    </row>
    <row r="14" spans="1:374">
      <c r="A14" s="150" t="s">
        <v>331</v>
      </c>
      <c r="B14" s="150"/>
      <c r="C14" s="156" t="s">
        <v>308</v>
      </c>
      <c r="D14" s="157" t="s">
        <v>309</v>
      </c>
      <c r="E14" s="157" t="s">
        <v>314</v>
      </c>
      <c r="F14" s="157" t="s">
        <v>316</v>
      </c>
      <c r="G14" s="149"/>
    </row>
    <row r="15" spans="1:374" hidden="1" outlineLevel="1">
      <c r="A15" s="194" t="s">
        <v>366</v>
      </c>
      <c r="B15" s="175" t="s">
        <v>317</v>
      </c>
      <c r="C15" s="155">
        <v>97.64</v>
      </c>
      <c r="D15" s="155" t="s">
        <v>306</v>
      </c>
      <c r="E15" s="154" t="s">
        <v>302</v>
      </c>
      <c r="F15" s="155" t="s">
        <v>299</v>
      </c>
      <c r="G15" s="165">
        <f t="shared" ref="G15:BR15" si="349">MIN(burn, K_1)</f>
        <v>0</v>
      </c>
      <c r="H15" s="165">
        <f t="shared" si="349"/>
        <v>0</v>
      </c>
      <c r="I15" s="165">
        <f t="shared" si="349"/>
        <v>0</v>
      </c>
      <c r="J15" s="165">
        <f t="shared" si="349"/>
        <v>0</v>
      </c>
      <c r="K15" s="165">
        <f t="shared" si="349"/>
        <v>27494.076000000001</v>
      </c>
      <c r="L15" s="165">
        <f t="shared" si="349"/>
        <v>0</v>
      </c>
      <c r="M15" s="165">
        <f t="shared" si="349"/>
        <v>12062.897999999997</v>
      </c>
      <c r="N15" s="165">
        <f t="shared" si="349"/>
        <v>37774.967999999993</v>
      </c>
      <c r="O15" s="165">
        <f t="shared" si="349"/>
        <v>24187.86</v>
      </c>
      <c r="P15" s="165">
        <f t="shared" si="349"/>
        <v>27699.358</v>
      </c>
      <c r="Q15" s="165">
        <f t="shared" si="349"/>
        <v>0</v>
      </c>
      <c r="R15" s="165">
        <f t="shared" si="349"/>
        <v>8436.5290000000005</v>
      </c>
      <c r="S15" s="165">
        <f t="shared" si="349"/>
        <v>7944.063000000001</v>
      </c>
      <c r="T15" s="165">
        <f t="shared" si="349"/>
        <v>6976.0960000000005</v>
      </c>
      <c r="U15" s="165">
        <f t="shared" si="349"/>
        <v>7736.3940000000002</v>
      </c>
      <c r="V15" s="165">
        <f t="shared" si="349"/>
        <v>12985.650999999998</v>
      </c>
      <c r="W15" s="165">
        <f t="shared" si="349"/>
        <v>38168.979999999996</v>
      </c>
      <c r="X15" s="165">
        <f t="shared" si="349"/>
        <v>34779.758000000002</v>
      </c>
      <c r="Y15" s="165">
        <f t="shared" si="349"/>
        <v>43000</v>
      </c>
      <c r="Z15" s="165">
        <f t="shared" si="349"/>
        <v>42986.66</v>
      </c>
      <c r="AA15" s="165">
        <f t="shared" si="349"/>
        <v>43000</v>
      </c>
      <c r="AB15" s="165">
        <f t="shared" si="349"/>
        <v>36499.578000000001</v>
      </c>
      <c r="AC15" s="165">
        <f t="shared" si="349"/>
        <v>43000</v>
      </c>
      <c r="AD15" s="165">
        <f t="shared" si="349"/>
        <v>43000</v>
      </c>
      <c r="AE15" s="165">
        <f t="shared" si="349"/>
        <v>41402.28</v>
      </c>
      <c r="AF15" s="165">
        <f t="shared" si="349"/>
        <v>42675.42</v>
      </c>
      <c r="AG15" s="165">
        <f t="shared" si="349"/>
        <v>43000</v>
      </c>
      <c r="AH15" s="165">
        <f t="shared" si="349"/>
        <v>15733.203</v>
      </c>
      <c r="AI15" s="165">
        <f t="shared" si="349"/>
        <v>15654.615999999998</v>
      </c>
      <c r="AJ15" s="165">
        <f t="shared" si="349"/>
        <v>34878.648000000001</v>
      </c>
      <c r="AK15" s="165">
        <f t="shared" si="349"/>
        <v>13559.358</v>
      </c>
      <c r="AL15" s="165">
        <f t="shared" si="349"/>
        <v>22362.008000000002</v>
      </c>
      <c r="AM15" s="165">
        <f t="shared" si="349"/>
        <v>0</v>
      </c>
      <c r="AN15" s="165">
        <f t="shared" si="349"/>
        <v>0</v>
      </c>
      <c r="AO15" s="165">
        <f t="shared" si="349"/>
        <v>0</v>
      </c>
      <c r="AP15" s="165">
        <f t="shared" si="349"/>
        <v>0</v>
      </c>
      <c r="AQ15" s="165">
        <f t="shared" si="349"/>
        <v>0</v>
      </c>
      <c r="AR15" s="165">
        <f t="shared" si="349"/>
        <v>0</v>
      </c>
      <c r="AS15" s="165">
        <f t="shared" si="349"/>
        <v>7473.2759999999998</v>
      </c>
      <c r="AT15" s="165">
        <f t="shared" si="349"/>
        <v>0</v>
      </c>
      <c r="AU15" s="165">
        <f t="shared" si="349"/>
        <v>0</v>
      </c>
      <c r="AV15" s="165">
        <f t="shared" si="349"/>
        <v>12910.710000000001</v>
      </c>
      <c r="AW15" s="165">
        <f t="shared" si="349"/>
        <v>18024.338</v>
      </c>
      <c r="AX15" s="165">
        <f t="shared" si="349"/>
        <v>43000</v>
      </c>
      <c r="AY15" s="165">
        <f t="shared" si="349"/>
        <v>20712.060000000001</v>
      </c>
      <c r="AZ15" s="165">
        <f t="shared" si="349"/>
        <v>0</v>
      </c>
      <c r="BA15" s="165">
        <f t="shared" si="349"/>
        <v>20274.036000000004</v>
      </c>
      <c r="BB15" s="165">
        <f t="shared" si="349"/>
        <v>25869.976000000002</v>
      </c>
      <c r="BC15" s="165">
        <f t="shared" si="349"/>
        <v>0</v>
      </c>
      <c r="BD15" s="165">
        <f t="shared" si="349"/>
        <v>0</v>
      </c>
      <c r="BE15" s="165">
        <f t="shared" si="349"/>
        <v>0</v>
      </c>
      <c r="BF15" s="165">
        <f t="shared" si="349"/>
        <v>0</v>
      </c>
      <c r="BG15" s="165">
        <f t="shared" si="349"/>
        <v>15494.736000000001</v>
      </c>
      <c r="BH15" s="165">
        <f t="shared" si="349"/>
        <v>13696.134</v>
      </c>
      <c r="BI15" s="165">
        <f t="shared" si="349"/>
        <v>0</v>
      </c>
      <c r="BJ15" s="165">
        <f t="shared" si="349"/>
        <v>0</v>
      </c>
      <c r="BK15" s="165">
        <f t="shared" si="349"/>
        <v>0</v>
      </c>
      <c r="BL15" s="165">
        <f t="shared" si="349"/>
        <v>26635.756000000001</v>
      </c>
      <c r="BM15" s="165">
        <f t="shared" si="349"/>
        <v>8038.235999999999</v>
      </c>
      <c r="BN15" s="165">
        <f t="shared" si="349"/>
        <v>14338.511999999999</v>
      </c>
      <c r="BO15" s="165">
        <f t="shared" si="349"/>
        <v>0</v>
      </c>
      <c r="BP15" s="165">
        <f t="shared" si="349"/>
        <v>0</v>
      </c>
      <c r="BQ15" s="165">
        <f t="shared" si="349"/>
        <v>0</v>
      </c>
      <c r="BR15" s="165">
        <f t="shared" si="349"/>
        <v>0</v>
      </c>
      <c r="BS15" s="165">
        <f t="shared" ref="BS15:ED15" si="350">MIN(burn, K_1)</f>
        <v>29680.454000000005</v>
      </c>
      <c r="BT15" s="165">
        <f t="shared" si="350"/>
        <v>31830.184000000001</v>
      </c>
      <c r="BU15" s="165">
        <f t="shared" si="350"/>
        <v>34097.399999999994</v>
      </c>
      <c r="BV15" s="165">
        <f t="shared" si="350"/>
        <v>16494.884999999998</v>
      </c>
      <c r="BW15" s="165">
        <f t="shared" si="350"/>
        <v>7364.1759999999995</v>
      </c>
      <c r="BX15" s="165">
        <f t="shared" si="350"/>
        <v>0</v>
      </c>
      <c r="BY15" s="165">
        <f t="shared" si="350"/>
        <v>0</v>
      </c>
      <c r="BZ15" s="165">
        <f t="shared" si="350"/>
        <v>0</v>
      </c>
      <c r="CA15" s="165">
        <f t="shared" si="350"/>
        <v>21458.678</v>
      </c>
      <c r="CB15" s="165">
        <f t="shared" si="350"/>
        <v>18188.304</v>
      </c>
      <c r="CC15" s="165">
        <f t="shared" si="350"/>
        <v>31025.842000000001</v>
      </c>
      <c r="CD15" s="165">
        <f t="shared" si="350"/>
        <v>0</v>
      </c>
      <c r="CE15" s="165">
        <f t="shared" si="350"/>
        <v>0</v>
      </c>
      <c r="CF15" s="165">
        <f t="shared" si="350"/>
        <v>0</v>
      </c>
      <c r="CG15" s="165">
        <f t="shared" si="350"/>
        <v>0</v>
      </c>
      <c r="CH15" s="165">
        <f t="shared" si="350"/>
        <v>13697.714</v>
      </c>
      <c r="CI15" s="165">
        <f t="shared" si="350"/>
        <v>0</v>
      </c>
      <c r="CJ15" s="165">
        <f t="shared" si="350"/>
        <v>0</v>
      </c>
      <c r="CK15" s="165">
        <f t="shared" si="350"/>
        <v>0</v>
      </c>
      <c r="CL15" s="165">
        <f t="shared" si="350"/>
        <v>0</v>
      </c>
      <c r="CM15" s="165">
        <f t="shared" si="350"/>
        <v>4560.4719999999998</v>
      </c>
      <c r="CN15" s="165">
        <f t="shared" si="350"/>
        <v>13644.689999999999</v>
      </c>
      <c r="CO15" s="165">
        <f t="shared" si="350"/>
        <v>26868.411999999997</v>
      </c>
      <c r="CP15" s="165">
        <f t="shared" si="350"/>
        <v>41951.729999999996</v>
      </c>
      <c r="CQ15" s="165">
        <f t="shared" si="350"/>
        <v>26287.86</v>
      </c>
      <c r="CR15" s="165">
        <f t="shared" si="350"/>
        <v>8813.4279999999999</v>
      </c>
      <c r="CS15" s="165">
        <f t="shared" si="350"/>
        <v>6300.1630000000005</v>
      </c>
      <c r="CT15" s="165">
        <f t="shared" si="350"/>
        <v>0</v>
      </c>
      <c r="CU15" s="165">
        <f t="shared" si="350"/>
        <v>5443.3209999999999</v>
      </c>
      <c r="CV15" s="165">
        <f t="shared" si="350"/>
        <v>15198.154</v>
      </c>
      <c r="CW15" s="165">
        <f t="shared" si="350"/>
        <v>3476.3679999999999</v>
      </c>
      <c r="CX15" s="165">
        <f t="shared" si="350"/>
        <v>0</v>
      </c>
      <c r="CY15" s="165">
        <f t="shared" si="350"/>
        <v>0</v>
      </c>
      <c r="CZ15" s="165">
        <f t="shared" si="350"/>
        <v>0</v>
      </c>
      <c r="DA15" s="165">
        <f t="shared" si="350"/>
        <v>6208.7359999999999</v>
      </c>
      <c r="DB15" s="165">
        <f t="shared" si="350"/>
        <v>15353.64</v>
      </c>
      <c r="DC15" s="165">
        <f t="shared" si="350"/>
        <v>0</v>
      </c>
      <c r="DD15" s="165">
        <f t="shared" si="350"/>
        <v>4602.3261999999995</v>
      </c>
      <c r="DE15" s="165">
        <f t="shared" si="350"/>
        <v>13653.954199999998</v>
      </c>
      <c r="DF15" s="165">
        <f t="shared" si="350"/>
        <v>16606.405000000002</v>
      </c>
      <c r="DG15" s="165">
        <f t="shared" si="350"/>
        <v>8756.9491999999991</v>
      </c>
      <c r="DH15" s="165">
        <f t="shared" si="350"/>
        <v>2085.8209999999999</v>
      </c>
      <c r="DI15" s="165">
        <f t="shared" si="350"/>
        <v>0</v>
      </c>
      <c r="DJ15" s="165">
        <f t="shared" si="350"/>
        <v>9068.5501999999997</v>
      </c>
      <c r="DK15" s="165">
        <f t="shared" si="350"/>
        <v>20313.73</v>
      </c>
      <c r="DL15" s="165">
        <f t="shared" si="350"/>
        <v>695.27369999999996</v>
      </c>
      <c r="DM15" s="165">
        <f t="shared" si="350"/>
        <v>4578.4830000000002</v>
      </c>
      <c r="DN15" s="165">
        <f t="shared" si="350"/>
        <v>6814.1780999999992</v>
      </c>
      <c r="DO15" s="165">
        <f t="shared" si="350"/>
        <v>4447.6579999999994</v>
      </c>
      <c r="DP15" s="165">
        <f t="shared" si="350"/>
        <v>16160.636399999999</v>
      </c>
      <c r="DQ15" s="165">
        <f t="shared" si="350"/>
        <v>695.27369999999996</v>
      </c>
      <c r="DR15" s="165">
        <f t="shared" si="350"/>
        <v>0</v>
      </c>
      <c r="DS15" s="165">
        <f t="shared" si="350"/>
        <v>0</v>
      </c>
      <c r="DT15" s="165">
        <f t="shared" si="350"/>
        <v>0</v>
      </c>
      <c r="DU15" s="165">
        <f t="shared" si="350"/>
        <v>0</v>
      </c>
      <c r="DV15" s="165">
        <f t="shared" si="350"/>
        <v>0</v>
      </c>
      <c r="DW15" s="165">
        <f t="shared" si="350"/>
        <v>0</v>
      </c>
      <c r="DX15" s="165">
        <f t="shared" si="350"/>
        <v>0</v>
      </c>
      <c r="DY15" s="165">
        <f t="shared" si="350"/>
        <v>0</v>
      </c>
      <c r="DZ15" s="165">
        <f t="shared" si="350"/>
        <v>0</v>
      </c>
      <c r="EA15" s="165">
        <f t="shared" si="350"/>
        <v>0</v>
      </c>
      <c r="EB15" s="165">
        <f t="shared" si="350"/>
        <v>0</v>
      </c>
      <c r="EC15" s="165">
        <f t="shared" si="350"/>
        <v>0</v>
      </c>
      <c r="ED15" s="165">
        <f t="shared" si="350"/>
        <v>0</v>
      </c>
      <c r="EE15" s="165">
        <f t="shared" ref="EE15:GP15" si="351">MIN(burn, K_1)</f>
        <v>9197.8360000000011</v>
      </c>
      <c r="EF15" s="165">
        <f t="shared" si="351"/>
        <v>11946.845000000001</v>
      </c>
      <c r="EG15" s="165">
        <f t="shared" si="351"/>
        <v>8275.6306000000004</v>
      </c>
      <c r="EH15" s="165">
        <f t="shared" si="351"/>
        <v>12219.448600000002</v>
      </c>
      <c r="EI15" s="165">
        <f t="shared" si="351"/>
        <v>0</v>
      </c>
      <c r="EJ15" s="165">
        <f t="shared" si="351"/>
        <v>11423.226000000001</v>
      </c>
      <c r="EK15" s="165">
        <f t="shared" si="351"/>
        <v>4582.3190000000004</v>
      </c>
      <c r="EL15" s="165">
        <f t="shared" si="351"/>
        <v>0</v>
      </c>
      <c r="EM15" s="165">
        <f t="shared" si="351"/>
        <v>2615.1220000000003</v>
      </c>
      <c r="EN15" s="165">
        <f t="shared" si="351"/>
        <v>0</v>
      </c>
      <c r="EO15" s="165">
        <f t="shared" si="351"/>
        <v>2615.1220000000003</v>
      </c>
      <c r="EP15" s="165">
        <f t="shared" si="351"/>
        <v>1442.0130000000001</v>
      </c>
      <c r="EQ15" s="165">
        <f t="shared" si="351"/>
        <v>3298.5520000000001</v>
      </c>
      <c r="ER15" s="165">
        <f t="shared" si="351"/>
        <v>0</v>
      </c>
      <c r="ES15" s="165">
        <f t="shared" si="351"/>
        <v>0</v>
      </c>
      <c r="ET15" s="165">
        <f t="shared" si="351"/>
        <v>4221.0595999999996</v>
      </c>
      <c r="EU15" s="165">
        <f t="shared" si="351"/>
        <v>0</v>
      </c>
      <c r="EV15" s="165">
        <f t="shared" si="351"/>
        <v>0</v>
      </c>
      <c r="EW15" s="165">
        <f t="shared" si="351"/>
        <v>0</v>
      </c>
      <c r="EX15" s="165">
        <f t="shared" si="351"/>
        <v>0</v>
      </c>
      <c r="EY15" s="165">
        <f t="shared" si="351"/>
        <v>4221.0595999999996</v>
      </c>
      <c r="EZ15" s="165">
        <f t="shared" si="351"/>
        <v>15844.312400000003</v>
      </c>
      <c r="FA15" s="165">
        <f t="shared" si="351"/>
        <v>16301.92</v>
      </c>
      <c r="FB15" s="165">
        <f t="shared" si="351"/>
        <v>0</v>
      </c>
      <c r="FC15" s="165">
        <f t="shared" si="351"/>
        <v>0</v>
      </c>
      <c r="FD15" s="165">
        <f t="shared" si="351"/>
        <v>0</v>
      </c>
      <c r="FE15" s="165">
        <f t="shared" si="351"/>
        <v>0</v>
      </c>
      <c r="FF15" s="165">
        <f t="shared" si="351"/>
        <v>0</v>
      </c>
      <c r="FG15" s="165">
        <f t="shared" si="351"/>
        <v>0</v>
      </c>
      <c r="FH15" s="165">
        <f t="shared" si="351"/>
        <v>2512.5880000000002</v>
      </c>
      <c r="FI15" s="165">
        <f t="shared" si="351"/>
        <v>0</v>
      </c>
      <c r="FJ15" s="165">
        <f t="shared" si="351"/>
        <v>0</v>
      </c>
      <c r="FK15" s="165">
        <f t="shared" si="351"/>
        <v>0</v>
      </c>
      <c r="FL15" s="165">
        <f t="shared" si="351"/>
        <v>3185.0860000000002</v>
      </c>
      <c r="FM15" s="165">
        <f t="shared" si="351"/>
        <v>13700.54</v>
      </c>
      <c r="FN15" s="165">
        <f t="shared" si="351"/>
        <v>0</v>
      </c>
      <c r="FO15" s="165">
        <f t="shared" si="351"/>
        <v>0</v>
      </c>
      <c r="FP15" s="165">
        <f t="shared" si="351"/>
        <v>10166.3279</v>
      </c>
      <c r="FQ15" s="165">
        <f t="shared" si="351"/>
        <v>13776.35</v>
      </c>
      <c r="FR15" s="165">
        <f t="shared" si="351"/>
        <v>0</v>
      </c>
      <c r="FS15" s="165">
        <f t="shared" si="351"/>
        <v>6542.84</v>
      </c>
      <c r="FT15" s="165">
        <f t="shared" si="351"/>
        <v>12875.150899999999</v>
      </c>
      <c r="FU15" s="165">
        <f t="shared" si="351"/>
        <v>3178.9110000000001</v>
      </c>
      <c r="FV15" s="165">
        <f t="shared" si="351"/>
        <v>0</v>
      </c>
      <c r="FW15" s="165">
        <f t="shared" si="351"/>
        <v>4502.1839</v>
      </c>
      <c r="FX15" s="165">
        <f t="shared" si="351"/>
        <v>0</v>
      </c>
      <c r="FY15" s="165">
        <f t="shared" si="351"/>
        <v>0</v>
      </c>
      <c r="FZ15" s="165">
        <f t="shared" si="351"/>
        <v>4160.6409999999996</v>
      </c>
      <c r="GA15" s="165">
        <f t="shared" si="351"/>
        <v>11131.1109</v>
      </c>
      <c r="GB15" s="165">
        <f t="shared" si="351"/>
        <v>0</v>
      </c>
      <c r="GC15" s="165">
        <f t="shared" si="351"/>
        <v>0</v>
      </c>
      <c r="GD15" s="165">
        <f t="shared" si="351"/>
        <v>0</v>
      </c>
      <c r="GE15" s="165">
        <f t="shared" si="351"/>
        <v>0</v>
      </c>
      <c r="GF15" s="165">
        <f t="shared" si="351"/>
        <v>10441.029199999999</v>
      </c>
      <c r="GG15" s="165">
        <f t="shared" si="351"/>
        <v>4878.5590000000002</v>
      </c>
      <c r="GH15" s="165">
        <f t="shared" si="351"/>
        <v>9457.7170000000006</v>
      </c>
      <c r="GI15" s="165">
        <f t="shared" si="351"/>
        <v>14658.308199999999</v>
      </c>
      <c r="GJ15" s="165">
        <f t="shared" si="351"/>
        <v>11406.4982</v>
      </c>
      <c r="GK15" s="165">
        <f t="shared" si="351"/>
        <v>12924.992</v>
      </c>
      <c r="GL15" s="165">
        <f t="shared" si="351"/>
        <v>15378.062</v>
      </c>
      <c r="GM15" s="165">
        <f t="shared" si="351"/>
        <v>13179.07</v>
      </c>
      <c r="GN15" s="165">
        <f t="shared" si="351"/>
        <v>0</v>
      </c>
      <c r="GO15" s="165">
        <f t="shared" si="351"/>
        <v>9538.7880000000005</v>
      </c>
      <c r="GP15" s="165">
        <f t="shared" si="351"/>
        <v>10636.1842</v>
      </c>
      <c r="GQ15" s="165">
        <f t="shared" ref="GQ15:JB15" si="352">MIN(burn, K_1)</f>
        <v>14211.138199999999</v>
      </c>
      <c r="GR15" s="165">
        <f t="shared" si="352"/>
        <v>15602.57</v>
      </c>
      <c r="GS15" s="165">
        <f t="shared" si="352"/>
        <v>10787.632</v>
      </c>
      <c r="GT15" s="165">
        <f t="shared" si="352"/>
        <v>9010.2801999999992</v>
      </c>
      <c r="GU15" s="165">
        <f t="shared" si="352"/>
        <v>13060.8282</v>
      </c>
      <c r="GV15" s="165">
        <f t="shared" si="352"/>
        <v>17742.810000000001</v>
      </c>
      <c r="GW15" s="165">
        <f t="shared" si="352"/>
        <v>11294.41</v>
      </c>
      <c r="GX15" s="165">
        <f t="shared" si="352"/>
        <v>11294.41</v>
      </c>
      <c r="GY15" s="165">
        <f t="shared" si="352"/>
        <v>14099.06</v>
      </c>
      <c r="GZ15" s="165">
        <f t="shared" si="352"/>
        <v>18279.22</v>
      </c>
      <c r="HA15" s="165">
        <f t="shared" si="352"/>
        <v>19397.14</v>
      </c>
      <c r="HB15" s="165">
        <f t="shared" si="352"/>
        <v>19397.14</v>
      </c>
      <c r="HC15" s="165">
        <f t="shared" si="352"/>
        <v>19397.14</v>
      </c>
      <c r="HD15" s="165">
        <f t="shared" si="352"/>
        <v>19397.14</v>
      </c>
      <c r="HE15" s="165">
        <f t="shared" si="352"/>
        <v>19397.14</v>
      </c>
      <c r="HF15" s="165">
        <f t="shared" si="352"/>
        <v>19397.14</v>
      </c>
      <c r="HG15" s="165">
        <f t="shared" si="352"/>
        <v>19397.14</v>
      </c>
      <c r="HH15" s="165">
        <f t="shared" si="352"/>
        <v>19397.14</v>
      </c>
      <c r="HI15" s="165">
        <f t="shared" si="352"/>
        <v>13381.121999999999</v>
      </c>
      <c r="HJ15" s="165">
        <f t="shared" si="352"/>
        <v>19397.14</v>
      </c>
      <c r="HK15" s="165">
        <f t="shared" si="352"/>
        <v>37423.998</v>
      </c>
      <c r="HL15" s="165">
        <f t="shared" si="352"/>
        <v>38970.18</v>
      </c>
      <c r="HM15" s="165">
        <f t="shared" si="352"/>
        <v>38970.18</v>
      </c>
      <c r="HN15" s="165">
        <f t="shared" si="352"/>
        <v>38087.630000000005</v>
      </c>
      <c r="HO15" s="165">
        <f t="shared" si="352"/>
        <v>38970.18</v>
      </c>
      <c r="HP15" s="165">
        <f t="shared" si="352"/>
        <v>35372.21</v>
      </c>
      <c r="HQ15" s="165">
        <f t="shared" si="352"/>
        <v>38970.18</v>
      </c>
      <c r="HR15" s="165">
        <f t="shared" si="352"/>
        <v>38970.18</v>
      </c>
      <c r="HS15" s="165">
        <f t="shared" si="352"/>
        <v>38970.18</v>
      </c>
      <c r="HT15" s="165">
        <f t="shared" si="352"/>
        <v>38970.18</v>
      </c>
      <c r="HU15" s="165">
        <f t="shared" si="352"/>
        <v>38970.18</v>
      </c>
      <c r="HV15" s="165">
        <f t="shared" si="352"/>
        <v>38970.18</v>
      </c>
      <c r="HW15" s="165">
        <f t="shared" si="352"/>
        <v>38970.18</v>
      </c>
      <c r="HX15" s="165">
        <f t="shared" si="352"/>
        <v>38970.18</v>
      </c>
      <c r="HY15" s="165">
        <f t="shared" si="352"/>
        <v>38970.18</v>
      </c>
      <c r="HZ15" s="165">
        <f t="shared" si="352"/>
        <v>37255.600000000006</v>
      </c>
      <c r="IA15" s="165">
        <f t="shared" si="352"/>
        <v>23478.614000000001</v>
      </c>
      <c r="IB15" s="165">
        <f t="shared" si="352"/>
        <v>29211.874000000003</v>
      </c>
      <c r="IC15" s="165">
        <f t="shared" si="352"/>
        <v>38970.18</v>
      </c>
      <c r="ID15" s="165">
        <f t="shared" si="352"/>
        <v>26164.18</v>
      </c>
      <c r="IE15" s="165">
        <f t="shared" si="352"/>
        <v>29211.874000000003</v>
      </c>
      <c r="IF15" s="165">
        <f t="shared" si="352"/>
        <v>38528.9</v>
      </c>
      <c r="IG15" s="165">
        <f t="shared" si="352"/>
        <v>38970.18</v>
      </c>
      <c r="IH15" s="165">
        <f t="shared" si="352"/>
        <v>32994.729999999996</v>
      </c>
      <c r="II15" s="165">
        <f t="shared" si="352"/>
        <v>29211.874000000003</v>
      </c>
      <c r="IJ15" s="165">
        <f t="shared" si="352"/>
        <v>38970.18</v>
      </c>
      <c r="IK15" s="165">
        <f t="shared" si="352"/>
        <v>38970.18</v>
      </c>
      <c r="IL15" s="165">
        <f t="shared" si="352"/>
        <v>36864.99</v>
      </c>
      <c r="IM15" s="165">
        <f t="shared" si="352"/>
        <v>26725.664000000004</v>
      </c>
      <c r="IN15" s="165">
        <f t="shared" si="352"/>
        <v>34759.81</v>
      </c>
      <c r="IO15" s="165">
        <f t="shared" si="352"/>
        <v>29211.874000000003</v>
      </c>
      <c r="IP15" s="165">
        <f t="shared" si="352"/>
        <v>40182.800000000003</v>
      </c>
      <c r="IQ15" s="165">
        <f t="shared" si="352"/>
        <v>40182.800000000003</v>
      </c>
      <c r="IR15" s="165">
        <f t="shared" si="352"/>
        <v>40182.800000000003</v>
      </c>
      <c r="IS15" s="165">
        <f t="shared" si="352"/>
        <v>37688.25</v>
      </c>
      <c r="IT15" s="165">
        <f t="shared" si="352"/>
        <v>40182.800000000003</v>
      </c>
      <c r="IU15" s="165">
        <f t="shared" si="352"/>
        <v>40182.800000000003</v>
      </c>
      <c r="IV15" s="165">
        <f t="shared" si="352"/>
        <v>40182.800000000003</v>
      </c>
      <c r="IW15" s="165">
        <f t="shared" si="352"/>
        <v>39767.039999999994</v>
      </c>
      <c r="IX15" s="165">
        <f t="shared" si="352"/>
        <v>37688.25</v>
      </c>
      <c r="IY15" s="165">
        <f t="shared" si="352"/>
        <v>39123.300000000003</v>
      </c>
      <c r="IZ15" s="165">
        <f t="shared" si="352"/>
        <v>27708.122000000003</v>
      </c>
      <c r="JA15" s="165">
        <f t="shared" si="352"/>
        <v>40182.800000000003</v>
      </c>
      <c r="JB15" s="165">
        <f t="shared" si="352"/>
        <v>37688.25</v>
      </c>
      <c r="JC15" s="165">
        <f t="shared" ref="JC15:LN15" si="353">MIN(burn, K_1)</f>
        <v>40182.800000000003</v>
      </c>
      <c r="JD15" s="165">
        <f t="shared" si="353"/>
        <v>38479.57</v>
      </c>
      <c r="JE15" s="165">
        <f t="shared" si="353"/>
        <v>26419.022000000001</v>
      </c>
      <c r="JF15" s="165">
        <f t="shared" si="353"/>
        <v>12673.86</v>
      </c>
      <c r="JG15" s="165">
        <f t="shared" si="353"/>
        <v>30197.822</v>
      </c>
      <c r="JH15" s="165">
        <f t="shared" si="353"/>
        <v>40182.800000000003</v>
      </c>
      <c r="JI15" s="165">
        <f t="shared" si="353"/>
        <v>35116.53</v>
      </c>
      <c r="JJ15" s="165">
        <f t="shared" si="353"/>
        <v>31908.517999999996</v>
      </c>
      <c r="JK15" s="165">
        <f t="shared" si="353"/>
        <v>40182.800000000003</v>
      </c>
      <c r="JL15" s="165">
        <f t="shared" si="353"/>
        <v>40182.800000000003</v>
      </c>
      <c r="JM15" s="165">
        <f t="shared" si="353"/>
        <v>37604.03</v>
      </c>
      <c r="JN15" s="165">
        <f t="shared" si="353"/>
        <v>39351.279999999999</v>
      </c>
      <c r="JO15" s="165">
        <f t="shared" si="353"/>
        <v>39351.279999999999</v>
      </c>
      <c r="JP15" s="165">
        <f t="shared" si="353"/>
        <v>35570.86</v>
      </c>
      <c r="JQ15" s="165">
        <f t="shared" si="353"/>
        <v>36045.634000000005</v>
      </c>
      <c r="JR15" s="165">
        <f t="shared" si="353"/>
        <v>14248.558000000001</v>
      </c>
      <c r="JS15" s="165">
        <f t="shared" si="353"/>
        <v>0</v>
      </c>
      <c r="JT15" s="165">
        <f t="shared" si="353"/>
        <v>0</v>
      </c>
      <c r="JU15" s="165">
        <f t="shared" si="353"/>
        <v>0</v>
      </c>
      <c r="JV15" s="165">
        <f t="shared" si="353"/>
        <v>0</v>
      </c>
      <c r="JW15" s="165">
        <f t="shared" si="353"/>
        <v>0</v>
      </c>
      <c r="JX15" s="165">
        <f t="shared" si="353"/>
        <v>38422.618000000002</v>
      </c>
      <c r="JY15" s="165">
        <f t="shared" si="353"/>
        <v>12340.922999999999</v>
      </c>
      <c r="JZ15" s="165">
        <f t="shared" si="353"/>
        <v>41931.627999999997</v>
      </c>
      <c r="KA15" s="165">
        <f t="shared" si="353"/>
        <v>41680.14</v>
      </c>
      <c r="KB15" s="165">
        <f t="shared" si="353"/>
        <v>41680.14</v>
      </c>
      <c r="KC15" s="165">
        <f t="shared" si="353"/>
        <v>41680.14</v>
      </c>
      <c r="KD15" s="165">
        <f t="shared" si="353"/>
        <v>41680.14</v>
      </c>
      <c r="KE15" s="165">
        <f t="shared" si="353"/>
        <v>41680.14</v>
      </c>
      <c r="KF15" s="165">
        <f t="shared" si="353"/>
        <v>41680.14</v>
      </c>
      <c r="KG15" s="165">
        <f t="shared" si="353"/>
        <v>41680.14</v>
      </c>
      <c r="KH15" s="165">
        <f t="shared" si="353"/>
        <v>40553.22</v>
      </c>
      <c r="KI15" s="165">
        <f t="shared" si="353"/>
        <v>40928.86</v>
      </c>
      <c r="KJ15" s="165">
        <f t="shared" si="353"/>
        <v>40136.509999999995</v>
      </c>
      <c r="KK15" s="165">
        <f t="shared" si="353"/>
        <v>14122.172999999999</v>
      </c>
      <c r="KL15" s="165">
        <f t="shared" si="353"/>
        <v>26723.224000000002</v>
      </c>
      <c r="KM15" s="165">
        <f t="shared" si="353"/>
        <v>25212.73</v>
      </c>
      <c r="KN15" s="165">
        <f t="shared" si="353"/>
        <v>0</v>
      </c>
      <c r="KO15" s="165">
        <f t="shared" si="353"/>
        <v>5572.9529999999995</v>
      </c>
      <c r="KP15" s="165">
        <f t="shared" si="353"/>
        <v>0</v>
      </c>
      <c r="KQ15" s="165">
        <f t="shared" si="353"/>
        <v>22707.464000000004</v>
      </c>
      <c r="KR15" s="165">
        <f t="shared" si="353"/>
        <v>32762.937999999995</v>
      </c>
      <c r="KS15" s="165">
        <f t="shared" si="353"/>
        <v>41680.14</v>
      </c>
      <c r="KT15" s="165">
        <f t="shared" si="353"/>
        <v>22707.464000000004</v>
      </c>
      <c r="KU15" s="165">
        <f t="shared" si="353"/>
        <v>13669.909</v>
      </c>
      <c r="KV15" s="165">
        <f t="shared" si="353"/>
        <v>26205.974000000002</v>
      </c>
      <c r="KW15" s="165">
        <f t="shared" si="353"/>
        <v>41680.14</v>
      </c>
      <c r="KX15" s="165">
        <f t="shared" si="353"/>
        <v>32796.350000000006</v>
      </c>
      <c r="KY15" s="165">
        <f t="shared" si="353"/>
        <v>32192.588000000003</v>
      </c>
      <c r="KZ15" s="165">
        <f t="shared" si="353"/>
        <v>725.36410000000001</v>
      </c>
      <c r="LA15" s="165">
        <f t="shared" si="353"/>
        <v>0</v>
      </c>
      <c r="LB15" s="165">
        <f t="shared" si="353"/>
        <v>23429.632000000005</v>
      </c>
      <c r="LC15" s="165">
        <f t="shared" si="353"/>
        <v>41114.03</v>
      </c>
      <c r="LD15" s="165">
        <f t="shared" si="353"/>
        <v>42493.79</v>
      </c>
      <c r="LE15" s="165">
        <f t="shared" si="353"/>
        <v>6529.5439999999999</v>
      </c>
      <c r="LF15" s="165">
        <f t="shared" si="353"/>
        <v>17078.013000000003</v>
      </c>
      <c r="LG15" s="165">
        <f t="shared" si="353"/>
        <v>0</v>
      </c>
      <c r="LH15" s="165">
        <f t="shared" si="353"/>
        <v>13489.081999999999</v>
      </c>
      <c r="LI15" s="165">
        <f t="shared" si="353"/>
        <v>23686.65</v>
      </c>
      <c r="LJ15" s="165">
        <f t="shared" si="353"/>
        <v>25956.352000000003</v>
      </c>
      <c r="LK15" s="165">
        <f t="shared" si="353"/>
        <v>37527.4</v>
      </c>
      <c r="LL15" s="165">
        <f t="shared" si="353"/>
        <v>0</v>
      </c>
      <c r="LM15" s="165">
        <f t="shared" si="353"/>
        <v>14526.680999999999</v>
      </c>
      <c r="LN15" s="165">
        <f t="shared" si="353"/>
        <v>42151.630000000005</v>
      </c>
      <c r="LO15" s="165">
        <f t="shared" ref="LO15:NG15" si="354">MIN(burn, K_1)</f>
        <v>31802.19</v>
      </c>
      <c r="LP15" s="165">
        <f t="shared" si="354"/>
        <v>6513.768</v>
      </c>
      <c r="LQ15" s="165">
        <f t="shared" si="354"/>
        <v>14758.351000000001</v>
      </c>
      <c r="LR15" s="165">
        <f t="shared" si="354"/>
        <v>35921.644</v>
      </c>
      <c r="LS15" s="165">
        <f t="shared" si="354"/>
        <v>41091.82</v>
      </c>
      <c r="LT15" s="165">
        <f t="shared" si="354"/>
        <v>38641.15</v>
      </c>
      <c r="LU15" s="165">
        <f t="shared" si="354"/>
        <v>37201.1</v>
      </c>
      <c r="LV15" s="165">
        <f t="shared" si="354"/>
        <v>18087.86</v>
      </c>
      <c r="LW15" s="165">
        <f t="shared" si="354"/>
        <v>40065.320000000007</v>
      </c>
      <c r="LX15" s="165">
        <f t="shared" si="354"/>
        <v>42835.96</v>
      </c>
      <c r="LY15" s="165">
        <f t="shared" si="354"/>
        <v>42493.79</v>
      </c>
      <c r="LZ15" s="165">
        <f t="shared" si="354"/>
        <v>13489.081999999999</v>
      </c>
      <c r="MA15" s="165">
        <f t="shared" si="354"/>
        <v>2902.3010000000004</v>
      </c>
      <c r="MB15" s="165">
        <f t="shared" si="354"/>
        <v>0</v>
      </c>
      <c r="MC15" s="165">
        <f t="shared" si="354"/>
        <v>7525.43</v>
      </c>
      <c r="MD15" s="165">
        <f t="shared" si="354"/>
        <v>12985.59</v>
      </c>
      <c r="ME15" s="165">
        <f t="shared" si="354"/>
        <v>41366.759999999995</v>
      </c>
      <c r="MF15" s="165">
        <f t="shared" si="354"/>
        <v>19572.108</v>
      </c>
      <c r="MG15" s="165">
        <f t="shared" si="354"/>
        <v>32957.072</v>
      </c>
      <c r="MH15" s="165">
        <f t="shared" si="354"/>
        <v>42981.729999999996</v>
      </c>
      <c r="MI15" s="165">
        <f t="shared" si="354"/>
        <v>36156.025999999998</v>
      </c>
      <c r="MJ15" s="165">
        <f t="shared" si="354"/>
        <v>43000</v>
      </c>
      <c r="MK15" s="165">
        <f t="shared" si="354"/>
        <v>43000</v>
      </c>
      <c r="ML15" s="165">
        <f t="shared" si="354"/>
        <v>43000</v>
      </c>
      <c r="MM15" s="165">
        <f t="shared" si="354"/>
        <v>42994.29</v>
      </c>
      <c r="MN15" s="165">
        <f t="shared" si="354"/>
        <v>43000</v>
      </c>
      <c r="MO15" s="165">
        <f t="shared" si="354"/>
        <v>27298.042000000001</v>
      </c>
      <c r="MP15" s="165">
        <f t="shared" si="354"/>
        <v>43000</v>
      </c>
      <c r="MQ15" s="165">
        <f t="shared" si="354"/>
        <v>42994.29</v>
      </c>
      <c r="MR15" s="165">
        <f t="shared" si="354"/>
        <v>43000</v>
      </c>
      <c r="MS15" s="165">
        <f t="shared" si="354"/>
        <v>43000</v>
      </c>
      <c r="MT15" s="165">
        <f t="shared" si="354"/>
        <v>43000</v>
      </c>
      <c r="MU15" s="165">
        <f t="shared" si="354"/>
        <v>39660.15</v>
      </c>
      <c r="MV15" s="165">
        <f t="shared" si="354"/>
        <v>14752.413</v>
      </c>
      <c r="MW15" s="165">
        <f t="shared" si="354"/>
        <v>29929.78</v>
      </c>
      <c r="MX15" s="165">
        <f t="shared" si="354"/>
        <v>29600.121999999999</v>
      </c>
      <c r="MY15" s="165">
        <f t="shared" si="354"/>
        <v>15356.586000000001</v>
      </c>
      <c r="MZ15" s="165">
        <f t="shared" si="354"/>
        <v>9764.2079999999987</v>
      </c>
      <c r="NA15" s="165">
        <f t="shared" si="354"/>
        <v>32482.397999999997</v>
      </c>
      <c r="NB15" s="165">
        <f t="shared" si="354"/>
        <v>0</v>
      </c>
      <c r="NC15" s="165">
        <f t="shared" si="354"/>
        <v>36602.964000000007</v>
      </c>
      <c r="ND15" s="165">
        <f t="shared" si="354"/>
        <v>43000</v>
      </c>
      <c r="NE15" s="165">
        <f t="shared" si="354"/>
        <v>39033</v>
      </c>
      <c r="NF15" s="165">
        <f t="shared" si="354"/>
        <v>0</v>
      </c>
      <c r="NG15" s="165">
        <f t="shared" si="354"/>
        <v>29325.902000000002</v>
      </c>
    </row>
    <row r="16" spans="1:374" hidden="1" outlineLevel="1">
      <c r="B16" s="175" t="s">
        <v>318</v>
      </c>
      <c r="C16" s="155">
        <v>0</v>
      </c>
      <c r="D16" s="155" t="s">
        <v>305</v>
      </c>
      <c r="E16" s="154" t="s">
        <v>305</v>
      </c>
      <c r="F16" s="155" t="s">
        <v>299</v>
      </c>
      <c r="G16" s="165">
        <f t="shared" ref="G16:BR16" si="355">burn - Nom</f>
        <v>0</v>
      </c>
      <c r="H16" s="165">
        <f t="shared" si="355"/>
        <v>0</v>
      </c>
      <c r="I16" s="165">
        <f t="shared" si="355"/>
        <v>0</v>
      </c>
      <c r="J16" s="165">
        <f t="shared" si="355"/>
        <v>0</v>
      </c>
      <c r="K16" s="165">
        <f t="shared" si="355"/>
        <v>0</v>
      </c>
      <c r="L16" s="165">
        <f t="shared" si="355"/>
        <v>0</v>
      </c>
      <c r="M16" s="165">
        <f t="shared" si="355"/>
        <v>0</v>
      </c>
      <c r="N16" s="165">
        <f t="shared" si="355"/>
        <v>0</v>
      </c>
      <c r="O16" s="165">
        <f t="shared" si="355"/>
        <v>0</v>
      </c>
      <c r="P16" s="165">
        <f t="shared" si="355"/>
        <v>0</v>
      </c>
      <c r="Q16" s="165">
        <f t="shared" si="355"/>
        <v>0</v>
      </c>
      <c r="R16" s="165">
        <f t="shared" si="355"/>
        <v>0</v>
      </c>
      <c r="S16" s="165">
        <f t="shared" si="355"/>
        <v>0</v>
      </c>
      <c r="T16" s="165">
        <f t="shared" si="355"/>
        <v>0</v>
      </c>
      <c r="U16" s="165">
        <f t="shared" si="355"/>
        <v>0</v>
      </c>
      <c r="V16" s="165">
        <f t="shared" si="355"/>
        <v>0</v>
      </c>
      <c r="W16" s="165">
        <f t="shared" si="355"/>
        <v>0</v>
      </c>
      <c r="X16" s="165">
        <f t="shared" si="355"/>
        <v>0</v>
      </c>
      <c r="Y16" s="165">
        <f t="shared" si="355"/>
        <v>630.27000000000407</v>
      </c>
      <c r="Z16" s="165">
        <f t="shared" si="355"/>
        <v>0</v>
      </c>
      <c r="AA16" s="165">
        <f t="shared" si="355"/>
        <v>630.27000000000407</v>
      </c>
      <c r="AB16" s="165">
        <f t="shared" si="355"/>
        <v>0</v>
      </c>
      <c r="AC16" s="165">
        <f t="shared" si="355"/>
        <v>630.27000000000407</v>
      </c>
      <c r="AD16" s="165">
        <f t="shared" si="355"/>
        <v>311.9800000000032</v>
      </c>
      <c r="AE16" s="165">
        <f t="shared" si="355"/>
        <v>0</v>
      </c>
      <c r="AF16" s="165">
        <f t="shared" si="355"/>
        <v>0</v>
      </c>
      <c r="AG16" s="165">
        <f t="shared" si="355"/>
        <v>311.9800000000032</v>
      </c>
      <c r="AH16" s="165">
        <f t="shared" si="355"/>
        <v>0</v>
      </c>
      <c r="AI16" s="165">
        <f t="shared" si="355"/>
        <v>0</v>
      </c>
      <c r="AJ16" s="165">
        <f t="shared" si="355"/>
        <v>0</v>
      </c>
      <c r="AK16" s="165">
        <f t="shared" si="355"/>
        <v>0</v>
      </c>
      <c r="AL16" s="165">
        <f t="shared" si="355"/>
        <v>0</v>
      </c>
      <c r="AM16" s="165">
        <f t="shared" si="355"/>
        <v>0</v>
      </c>
      <c r="AN16" s="165">
        <f t="shared" si="355"/>
        <v>0</v>
      </c>
      <c r="AO16" s="165">
        <f t="shared" si="355"/>
        <v>0</v>
      </c>
      <c r="AP16" s="165">
        <f t="shared" si="355"/>
        <v>0</v>
      </c>
      <c r="AQ16" s="165">
        <f t="shared" si="355"/>
        <v>0</v>
      </c>
      <c r="AR16" s="165">
        <f t="shared" si="355"/>
        <v>0</v>
      </c>
      <c r="AS16" s="165">
        <f t="shared" si="355"/>
        <v>0</v>
      </c>
      <c r="AT16" s="165">
        <f t="shared" si="355"/>
        <v>0</v>
      </c>
      <c r="AU16" s="165">
        <f t="shared" si="355"/>
        <v>0</v>
      </c>
      <c r="AV16" s="165">
        <f t="shared" si="355"/>
        <v>0</v>
      </c>
      <c r="AW16" s="165">
        <f t="shared" si="355"/>
        <v>0</v>
      </c>
      <c r="AX16" s="165">
        <f t="shared" si="355"/>
        <v>52.120000000002619</v>
      </c>
      <c r="AY16" s="165">
        <f t="shared" si="355"/>
        <v>0</v>
      </c>
      <c r="AZ16" s="165">
        <f t="shared" si="355"/>
        <v>0</v>
      </c>
      <c r="BA16" s="165">
        <f t="shared" si="355"/>
        <v>0</v>
      </c>
      <c r="BB16" s="165">
        <f t="shared" si="355"/>
        <v>0</v>
      </c>
      <c r="BC16" s="165">
        <f t="shared" si="355"/>
        <v>0</v>
      </c>
      <c r="BD16" s="165">
        <f t="shared" si="355"/>
        <v>0</v>
      </c>
      <c r="BE16" s="165">
        <f t="shared" si="355"/>
        <v>0</v>
      </c>
      <c r="BF16" s="165">
        <f t="shared" si="355"/>
        <v>0</v>
      </c>
      <c r="BG16" s="165">
        <f t="shared" si="355"/>
        <v>0</v>
      </c>
      <c r="BH16" s="165">
        <f t="shared" si="355"/>
        <v>0</v>
      </c>
      <c r="BI16" s="165">
        <f t="shared" si="355"/>
        <v>0</v>
      </c>
      <c r="BJ16" s="165">
        <f t="shared" si="355"/>
        <v>0</v>
      </c>
      <c r="BK16" s="165">
        <f t="shared" si="355"/>
        <v>0</v>
      </c>
      <c r="BL16" s="165">
        <f t="shared" si="355"/>
        <v>0</v>
      </c>
      <c r="BM16" s="165">
        <f t="shared" si="355"/>
        <v>0</v>
      </c>
      <c r="BN16" s="165">
        <f t="shared" si="355"/>
        <v>0</v>
      </c>
      <c r="BO16" s="165">
        <f t="shared" si="355"/>
        <v>0</v>
      </c>
      <c r="BP16" s="165">
        <f t="shared" si="355"/>
        <v>0</v>
      </c>
      <c r="BQ16" s="165">
        <f t="shared" si="355"/>
        <v>0</v>
      </c>
      <c r="BR16" s="165">
        <f t="shared" si="355"/>
        <v>0</v>
      </c>
      <c r="BS16" s="165">
        <f t="shared" ref="BS16:ED16" si="356">burn - Nom</f>
        <v>0</v>
      </c>
      <c r="BT16" s="165">
        <f t="shared" si="356"/>
        <v>0</v>
      </c>
      <c r="BU16" s="165">
        <f t="shared" si="356"/>
        <v>0</v>
      </c>
      <c r="BV16" s="165">
        <f t="shared" si="356"/>
        <v>0</v>
      </c>
      <c r="BW16" s="165">
        <f t="shared" si="356"/>
        <v>0</v>
      </c>
      <c r="BX16" s="165">
        <f t="shared" si="356"/>
        <v>0</v>
      </c>
      <c r="BY16" s="165">
        <f t="shared" si="356"/>
        <v>0</v>
      </c>
      <c r="BZ16" s="165">
        <f t="shared" si="356"/>
        <v>0</v>
      </c>
      <c r="CA16" s="165">
        <f t="shared" si="356"/>
        <v>0</v>
      </c>
      <c r="CB16" s="165">
        <f t="shared" si="356"/>
        <v>0</v>
      </c>
      <c r="CC16" s="165">
        <f t="shared" si="356"/>
        <v>0</v>
      </c>
      <c r="CD16" s="165">
        <f t="shared" si="356"/>
        <v>0</v>
      </c>
      <c r="CE16" s="165">
        <f t="shared" si="356"/>
        <v>0</v>
      </c>
      <c r="CF16" s="165">
        <f t="shared" si="356"/>
        <v>0</v>
      </c>
      <c r="CG16" s="165">
        <f t="shared" si="356"/>
        <v>0</v>
      </c>
      <c r="CH16" s="165">
        <f t="shared" si="356"/>
        <v>0</v>
      </c>
      <c r="CI16" s="165">
        <f t="shared" si="356"/>
        <v>0</v>
      </c>
      <c r="CJ16" s="165">
        <f t="shared" si="356"/>
        <v>0</v>
      </c>
      <c r="CK16" s="165">
        <f t="shared" si="356"/>
        <v>0</v>
      </c>
      <c r="CL16" s="165">
        <f t="shared" si="356"/>
        <v>0</v>
      </c>
      <c r="CM16" s="165">
        <f t="shared" si="356"/>
        <v>0</v>
      </c>
      <c r="CN16" s="165">
        <f t="shared" si="356"/>
        <v>0</v>
      </c>
      <c r="CO16" s="165">
        <f t="shared" si="356"/>
        <v>0</v>
      </c>
      <c r="CP16" s="165">
        <f t="shared" si="356"/>
        <v>0</v>
      </c>
      <c r="CQ16" s="165">
        <f t="shared" si="356"/>
        <v>0</v>
      </c>
      <c r="CR16" s="165">
        <f t="shared" si="356"/>
        <v>0</v>
      </c>
      <c r="CS16" s="165">
        <f t="shared" si="356"/>
        <v>0</v>
      </c>
      <c r="CT16" s="165">
        <f t="shared" si="356"/>
        <v>0</v>
      </c>
      <c r="CU16" s="165">
        <f t="shared" si="356"/>
        <v>0</v>
      </c>
      <c r="CV16" s="165">
        <f t="shared" si="356"/>
        <v>0</v>
      </c>
      <c r="CW16" s="165">
        <f t="shared" si="356"/>
        <v>0</v>
      </c>
      <c r="CX16" s="165">
        <f t="shared" si="356"/>
        <v>0</v>
      </c>
      <c r="CY16" s="165">
        <f t="shared" si="356"/>
        <v>0</v>
      </c>
      <c r="CZ16" s="165">
        <f t="shared" si="356"/>
        <v>0</v>
      </c>
      <c r="DA16" s="165">
        <f t="shared" si="356"/>
        <v>0</v>
      </c>
      <c r="DB16" s="165">
        <f t="shared" si="356"/>
        <v>0</v>
      </c>
      <c r="DC16" s="165">
        <f t="shared" si="356"/>
        <v>0</v>
      </c>
      <c r="DD16" s="165">
        <f t="shared" si="356"/>
        <v>0</v>
      </c>
      <c r="DE16" s="165">
        <f t="shared" si="356"/>
        <v>0</v>
      </c>
      <c r="DF16" s="165">
        <f t="shared" si="356"/>
        <v>0</v>
      </c>
      <c r="DG16" s="165">
        <f t="shared" si="356"/>
        <v>0</v>
      </c>
      <c r="DH16" s="165">
        <f t="shared" si="356"/>
        <v>0</v>
      </c>
      <c r="DI16" s="165">
        <f t="shared" si="356"/>
        <v>0</v>
      </c>
      <c r="DJ16" s="165">
        <f t="shared" si="356"/>
        <v>0</v>
      </c>
      <c r="DK16" s="165">
        <f t="shared" si="356"/>
        <v>0</v>
      </c>
      <c r="DL16" s="165">
        <f t="shared" si="356"/>
        <v>0</v>
      </c>
      <c r="DM16" s="165">
        <f t="shared" si="356"/>
        <v>0</v>
      </c>
      <c r="DN16" s="165">
        <f t="shared" si="356"/>
        <v>0</v>
      </c>
      <c r="DO16" s="165">
        <f t="shared" si="356"/>
        <v>0</v>
      </c>
      <c r="DP16" s="165">
        <f t="shared" si="356"/>
        <v>0</v>
      </c>
      <c r="DQ16" s="165">
        <f t="shared" si="356"/>
        <v>0</v>
      </c>
      <c r="DR16" s="165">
        <f t="shared" si="356"/>
        <v>0</v>
      </c>
      <c r="DS16" s="165">
        <f t="shared" si="356"/>
        <v>0</v>
      </c>
      <c r="DT16" s="165">
        <f t="shared" si="356"/>
        <v>0</v>
      </c>
      <c r="DU16" s="165">
        <f t="shared" si="356"/>
        <v>0</v>
      </c>
      <c r="DV16" s="165">
        <f t="shared" si="356"/>
        <v>0</v>
      </c>
      <c r="DW16" s="165">
        <f t="shared" si="356"/>
        <v>0</v>
      </c>
      <c r="DX16" s="165">
        <f t="shared" si="356"/>
        <v>0</v>
      </c>
      <c r="DY16" s="165">
        <f t="shared" si="356"/>
        <v>0</v>
      </c>
      <c r="DZ16" s="165">
        <f t="shared" si="356"/>
        <v>0</v>
      </c>
      <c r="EA16" s="165">
        <f t="shared" si="356"/>
        <v>0</v>
      </c>
      <c r="EB16" s="165">
        <f t="shared" si="356"/>
        <v>0</v>
      </c>
      <c r="EC16" s="165">
        <f t="shared" si="356"/>
        <v>0</v>
      </c>
      <c r="ED16" s="165">
        <f t="shared" si="356"/>
        <v>0</v>
      </c>
      <c r="EE16" s="165">
        <f t="shared" ref="EE16:GP16" si="357">burn - Nom</f>
        <v>0</v>
      </c>
      <c r="EF16" s="165">
        <f t="shared" si="357"/>
        <v>0</v>
      </c>
      <c r="EG16" s="165">
        <f t="shared" si="357"/>
        <v>0</v>
      </c>
      <c r="EH16" s="165">
        <f t="shared" si="357"/>
        <v>0</v>
      </c>
      <c r="EI16" s="165">
        <f t="shared" si="357"/>
        <v>0</v>
      </c>
      <c r="EJ16" s="165">
        <f t="shared" si="357"/>
        <v>0</v>
      </c>
      <c r="EK16" s="165">
        <f t="shared" si="357"/>
        <v>0</v>
      </c>
      <c r="EL16" s="165">
        <f t="shared" si="357"/>
        <v>0</v>
      </c>
      <c r="EM16" s="165">
        <f t="shared" si="357"/>
        <v>0</v>
      </c>
      <c r="EN16" s="165">
        <f t="shared" si="357"/>
        <v>0</v>
      </c>
      <c r="EO16" s="165">
        <f t="shared" si="357"/>
        <v>0</v>
      </c>
      <c r="EP16" s="165">
        <f t="shared" si="357"/>
        <v>0</v>
      </c>
      <c r="EQ16" s="165">
        <f t="shared" si="357"/>
        <v>0</v>
      </c>
      <c r="ER16" s="165">
        <f t="shared" si="357"/>
        <v>0</v>
      </c>
      <c r="ES16" s="165">
        <f t="shared" si="357"/>
        <v>0</v>
      </c>
      <c r="ET16" s="165">
        <f t="shared" si="357"/>
        <v>0</v>
      </c>
      <c r="EU16" s="165">
        <f t="shared" si="357"/>
        <v>0</v>
      </c>
      <c r="EV16" s="165">
        <f t="shared" si="357"/>
        <v>0</v>
      </c>
      <c r="EW16" s="165">
        <f t="shared" si="357"/>
        <v>0</v>
      </c>
      <c r="EX16" s="165">
        <f t="shared" si="357"/>
        <v>0</v>
      </c>
      <c r="EY16" s="165">
        <f t="shared" si="357"/>
        <v>0</v>
      </c>
      <c r="EZ16" s="165">
        <f t="shared" si="357"/>
        <v>0</v>
      </c>
      <c r="FA16" s="165">
        <f t="shared" si="357"/>
        <v>0</v>
      </c>
      <c r="FB16" s="165">
        <f t="shared" si="357"/>
        <v>0</v>
      </c>
      <c r="FC16" s="165">
        <f t="shared" si="357"/>
        <v>0</v>
      </c>
      <c r="FD16" s="165">
        <f t="shared" si="357"/>
        <v>0</v>
      </c>
      <c r="FE16" s="165">
        <f t="shared" si="357"/>
        <v>0</v>
      </c>
      <c r="FF16" s="165">
        <f t="shared" si="357"/>
        <v>0</v>
      </c>
      <c r="FG16" s="165">
        <f t="shared" si="357"/>
        <v>0</v>
      </c>
      <c r="FH16" s="165">
        <f t="shared" si="357"/>
        <v>0</v>
      </c>
      <c r="FI16" s="165">
        <f t="shared" si="357"/>
        <v>0</v>
      </c>
      <c r="FJ16" s="165">
        <f t="shared" si="357"/>
        <v>0</v>
      </c>
      <c r="FK16" s="165">
        <f t="shared" si="357"/>
        <v>0</v>
      </c>
      <c r="FL16" s="165">
        <f t="shared" si="357"/>
        <v>0</v>
      </c>
      <c r="FM16" s="165">
        <f t="shared" si="357"/>
        <v>0</v>
      </c>
      <c r="FN16" s="165">
        <f t="shared" si="357"/>
        <v>0</v>
      </c>
      <c r="FO16" s="165">
        <f t="shared" si="357"/>
        <v>0</v>
      </c>
      <c r="FP16" s="165">
        <f t="shared" si="357"/>
        <v>0</v>
      </c>
      <c r="FQ16" s="165">
        <f t="shared" si="357"/>
        <v>0</v>
      </c>
      <c r="FR16" s="165">
        <f t="shared" si="357"/>
        <v>0</v>
      </c>
      <c r="FS16" s="165">
        <f t="shared" si="357"/>
        <v>0</v>
      </c>
      <c r="FT16" s="165">
        <f t="shared" si="357"/>
        <v>0</v>
      </c>
      <c r="FU16" s="165">
        <f t="shared" si="357"/>
        <v>0</v>
      </c>
      <c r="FV16" s="165">
        <f t="shared" si="357"/>
        <v>0</v>
      </c>
      <c r="FW16" s="165">
        <f t="shared" si="357"/>
        <v>0</v>
      </c>
      <c r="FX16" s="165">
        <f t="shared" si="357"/>
        <v>0</v>
      </c>
      <c r="FY16" s="165">
        <f t="shared" si="357"/>
        <v>0</v>
      </c>
      <c r="FZ16" s="165">
        <f t="shared" si="357"/>
        <v>0</v>
      </c>
      <c r="GA16" s="165">
        <f t="shared" si="357"/>
        <v>0</v>
      </c>
      <c r="GB16" s="165">
        <f t="shared" si="357"/>
        <v>0</v>
      </c>
      <c r="GC16" s="165">
        <f t="shared" si="357"/>
        <v>0</v>
      </c>
      <c r="GD16" s="165">
        <f t="shared" si="357"/>
        <v>0</v>
      </c>
      <c r="GE16" s="165">
        <f t="shared" si="357"/>
        <v>0</v>
      </c>
      <c r="GF16" s="165">
        <f t="shared" si="357"/>
        <v>0</v>
      </c>
      <c r="GG16" s="165">
        <f t="shared" si="357"/>
        <v>0</v>
      </c>
      <c r="GH16" s="165">
        <f t="shared" si="357"/>
        <v>0</v>
      </c>
      <c r="GI16" s="165">
        <f t="shared" si="357"/>
        <v>0</v>
      </c>
      <c r="GJ16" s="165">
        <f t="shared" si="357"/>
        <v>0</v>
      </c>
      <c r="GK16" s="165">
        <f t="shared" si="357"/>
        <v>0</v>
      </c>
      <c r="GL16" s="165">
        <f t="shared" si="357"/>
        <v>0</v>
      </c>
      <c r="GM16" s="165">
        <f t="shared" si="357"/>
        <v>0</v>
      </c>
      <c r="GN16" s="165">
        <f t="shared" si="357"/>
        <v>0</v>
      </c>
      <c r="GO16" s="165">
        <f t="shared" si="357"/>
        <v>0</v>
      </c>
      <c r="GP16" s="165">
        <f t="shared" si="357"/>
        <v>0</v>
      </c>
      <c r="GQ16" s="165">
        <f t="shared" ref="GQ16:JB16" si="358">burn - Nom</f>
        <v>0</v>
      </c>
      <c r="GR16" s="165">
        <f t="shared" si="358"/>
        <v>0</v>
      </c>
      <c r="GS16" s="165">
        <f t="shared" si="358"/>
        <v>0</v>
      </c>
      <c r="GT16" s="165">
        <f t="shared" si="358"/>
        <v>0</v>
      </c>
      <c r="GU16" s="165">
        <f t="shared" si="358"/>
        <v>0</v>
      </c>
      <c r="GV16" s="165">
        <f t="shared" si="358"/>
        <v>0</v>
      </c>
      <c r="GW16" s="165">
        <f t="shared" si="358"/>
        <v>0</v>
      </c>
      <c r="GX16" s="165">
        <f t="shared" si="358"/>
        <v>0</v>
      </c>
      <c r="GY16" s="165">
        <f t="shared" si="358"/>
        <v>0</v>
      </c>
      <c r="GZ16" s="165">
        <f t="shared" si="358"/>
        <v>0</v>
      </c>
      <c r="HA16" s="165">
        <f t="shared" si="358"/>
        <v>0</v>
      </c>
      <c r="HB16" s="165">
        <f t="shared" si="358"/>
        <v>0</v>
      </c>
      <c r="HC16" s="165">
        <f t="shared" si="358"/>
        <v>0</v>
      </c>
      <c r="HD16" s="165">
        <f t="shared" si="358"/>
        <v>0</v>
      </c>
      <c r="HE16" s="165">
        <f t="shared" si="358"/>
        <v>0</v>
      </c>
      <c r="HF16" s="165">
        <f t="shared" si="358"/>
        <v>0</v>
      </c>
      <c r="HG16" s="165">
        <f t="shared" si="358"/>
        <v>0</v>
      </c>
      <c r="HH16" s="165">
        <f t="shared" si="358"/>
        <v>0</v>
      </c>
      <c r="HI16" s="165">
        <f t="shared" si="358"/>
        <v>0</v>
      </c>
      <c r="HJ16" s="165">
        <f t="shared" si="358"/>
        <v>0</v>
      </c>
      <c r="HK16" s="165">
        <f t="shared" si="358"/>
        <v>0</v>
      </c>
      <c r="HL16" s="165">
        <f t="shared" si="358"/>
        <v>0</v>
      </c>
      <c r="HM16" s="165">
        <f t="shared" si="358"/>
        <v>0</v>
      </c>
      <c r="HN16" s="165">
        <f t="shared" si="358"/>
        <v>0</v>
      </c>
      <c r="HO16" s="165">
        <f t="shared" si="358"/>
        <v>0</v>
      </c>
      <c r="HP16" s="165">
        <f t="shared" si="358"/>
        <v>0</v>
      </c>
      <c r="HQ16" s="165">
        <f t="shared" si="358"/>
        <v>0</v>
      </c>
      <c r="HR16" s="165">
        <f t="shared" si="358"/>
        <v>0</v>
      </c>
      <c r="HS16" s="165">
        <f t="shared" si="358"/>
        <v>0</v>
      </c>
      <c r="HT16" s="165">
        <f t="shared" si="358"/>
        <v>0</v>
      </c>
      <c r="HU16" s="165">
        <f t="shared" si="358"/>
        <v>0</v>
      </c>
      <c r="HV16" s="165">
        <f t="shared" si="358"/>
        <v>0</v>
      </c>
      <c r="HW16" s="165">
        <f t="shared" si="358"/>
        <v>0</v>
      </c>
      <c r="HX16" s="165">
        <f t="shared" si="358"/>
        <v>0</v>
      </c>
      <c r="HY16" s="165">
        <f t="shared" si="358"/>
        <v>0</v>
      </c>
      <c r="HZ16" s="165">
        <f t="shared" si="358"/>
        <v>0</v>
      </c>
      <c r="IA16" s="165">
        <f t="shared" si="358"/>
        <v>0</v>
      </c>
      <c r="IB16" s="165">
        <f t="shared" si="358"/>
        <v>0</v>
      </c>
      <c r="IC16" s="165">
        <f t="shared" si="358"/>
        <v>0</v>
      </c>
      <c r="ID16" s="165">
        <f t="shared" si="358"/>
        <v>0</v>
      </c>
      <c r="IE16" s="165">
        <f t="shared" si="358"/>
        <v>0</v>
      </c>
      <c r="IF16" s="165">
        <f t="shared" si="358"/>
        <v>0</v>
      </c>
      <c r="IG16" s="165">
        <f t="shared" si="358"/>
        <v>0</v>
      </c>
      <c r="IH16" s="165">
        <f t="shared" si="358"/>
        <v>0</v>
      </c>
      <c r="II16" s="165">
        <f t="shared" si="358"/>
        <v>0</v>
      </c>
      <c r="IJ16" s="165">
        <f t="shared" si="358"/>
        <v>0</v>
      </c>
      <c r="IK16" s="165">
        <f t="shared" si="358"/>
        <v>0</v>
      </c>
      <c r="IL16" s="165">
        <f t="shared" si="358"/>
        <v>0</v>
      </c>
      <c r="IM16" s="165">
        <f t="shared" si="358"/>
        <v>0</v>
      </c>
      <c r="IN16" s="165">
        <f t="shared" si="358"/>
        <v>0</v>
      </c>
      <c r="IO16" s="165">
        <f t="shared" si="358"/>
        <v>0</v>
      </c>
      <c r="IP16" s="165">
        <f t="shared" si="358"/>
        <v>0</v>
      </c>
      <c r="IQ16" s="165">
        <f t="shared" si="358"/>
        <v>0</v>
      </c>
      <c r="IR16" s="165">
        <f t="shared" si="358"/>
        <v>0</v>
      </c>
      <c r="IS16" s="165">
        <f t="shared" si="358"/>
        <v>0</v>
      </c>
      <c r="IT16" s="165">
        <f t="shared" si="358"/>
        <v>0</v>
      </c>
      <c r="IU16" s="165">
        <f t="shared" si="358"/>
        <v>0</v>
      </c>
      <c r="IV16" s="165">
        <f t="shared" si="358"/>
        <v>0</v>
      </c>
      <c r="IW16" s="165">
        <f t="shared" si="358"/>
        <v>0</v>
      </c>
      <c r="IX16" s="165">
        <f t="shared" si="358"/>
        <v>0</v>
      </c>
      <c r="IY16" s="165">
        <f t="shared" si="358"/>
        <v>0</v>
      </c>
      <c r="IZ16" s="165">
        <f t="shared" si="358"/>
        <v>0</v>
      </c>
      <c r="JA16" s="165">
        <f t="shared" si="358"/>
        <v>0</v>
      </c>
      <c r="JB16" s="165">
        <f t="shared" si="358"/>
        <v>0</v>
      </c>
      <c r="JC16" s="165">
        <f t="shared" ref="JC16:LN16" si="359">burn - Nom</f>
        <v>0</v>
      </c>
      <c r="JD16" s="165">
        <f t="shared" si="359"/>
        <v>0</v>
      </c>
      <c r="JE16" s="165">
        <f t="shared" si="359"/>
        <v>0</v>
      </c>
      <c r="JF16" s="165">
        <f t="shared" si="359"/>
        <v>0</v>
      </c>
      <c r="JG16" s="165">
        <f t="shared" si="359"/>
        <v>0</v>
      </c>
      <c r="JH16" s="165">
        <f t="shared" si="359"/>
        <v>0</v>
      </c>
      <c r="JI16" s="165">
        <f t="shared" si="359"/>
        <v>0</v>
      </c>
      <c r="JJ16" s="165">
        <f t="shared" si="359"/>
        <v>0</v>
      </c>
      <c r="JK16" s="165">
        <f t="shared" si="359"/>
        <v>0</v>
      </c>
      <c r="JL16" s="165">
        <f t="shared" si="359"/>
        <v>0</v>
      </c>
      <c r="JM16" s="165">
        <f t="shared" si="359"/>
        <v>0</v>
      </c>
      <c r="JN16" s="165">
        <f t="shared" si="359"/>
        <v>0</v>
      </c>
      <c r="JO16" s="165">
        <f t="shared" si="359"/>
        <v>0</v>
      </c>
      <c r="JP16" s="165">
        <f t="shared" si="359"/>
        <v>0</v>
      </c>
      <c r="JQ16" s="165">
        <f t="shared" si="359"/>
        <v>0</v>
      </c>
      <c r="JR16" s="165">
        <f t="shared" si="359"/>
        <v>0</v>
      </c>
      <c r="JS16" s="165">
        <f t="shared" si="359"/>
        <v>0</v>
      </c>
      <c r="JT16" s="165">
        <f t="shared" si="359"/>
        <v>0</v>
      </c>
      <c r="JU16" s="165">
        <f t="shared" si="359"/>
        <v>0</v>
      </c>
      <c r="JV16" s="165">
        <f t="shared" si="359"/>
        <v>0</v>
      </c>
      <c r="JW16" s="165">
        <f t="shared" si="359"/>
        <v>0</v>
      </c>
      <c r="JX16" s="165">
        <f t="shared" si="359"/>
        <v>0</v>
      </c>
      <c r="JY16" s="165">
        <f t="shared" si="359"/>
        <v>0</v>
      </c>
      <c r="JZ16" s="165">
        <f t="shared" si="359"/>
        <v>0</v>
      </c>
      <c r="KA16" s="165">
        <f t="shared" si="359"/>
        <v>0</v>
      </c>
      <c r="KB16" s="165">
        <f t="shared" si="359"/>
        <v>0</v>
      </c>
      <c r="KC16" s="165">
        <f t="shared" si="359"/>
        <v>0</v>
      </c>
      <c r="KD16" s="165">
        <f t="shared" si="359"/>
        <v>0</v>
      </c>
      <c r="KE16" s="165">
        <f t="shared" si="359"/>
        <v>0</v>
      </c>
      <c r="KF16" s="165">
        <f t="shared" si="359"/>
        <v>0</v>
      </c>
      <c r="KG16" s="165">
        <f t="shared" si="359"/>
        <v>0</v>
      </c>
      <c r="KH16" s="165">
        <f t="shared" si="359"/>
        <v>0</v>
      </c>
      <c r="KI16" s="165">
        <f t="shared" si="359"/>
        <v>0</v>
      </c>
      <c r="KJ16" s="165">
        <f t="shared" si="359"/>
        <v>0</v>
      </c>
      <c r="KK16" s="165">
        <f t="shared" si="359"/>
        <v>0</v>
      </c>
      <c r="KL16" s="165">
        <f t="shared" si="359"/>
        <v>0</v>
      </c>
      <c r="KM16" s="165">
        <f t="shared" si="359"/>
        <v>0</v>
      </c>
      <c r="KN16" s="165">
        <f t="shared" si="359"/>
        <v>0</v>
      </c>
      <c r="KO16" s="165">
        <f t="shared" si="359"/>
        <v>0</v>
      </c>
      <c r="KP16" s="165">
        <f t="shared" si="359"/>
        <v>0</v>
      </c>
      <c r="KQ16" s="165">
        <f t="shared" si="359"/>
        <v>0</v>
      </c>
      <c r="KR16" s="165">
        <f t="shared" si="359"/>
        <v>0</v>
      </c>
      <c r="KS16" s="165">
        <f t="shared" si="359"/>
        <v>0</v>
      </c>
      <c r="KT16" s="165">
        <f t="shared" si="359"/>
        <v>0</v>
      </c>
      <c r="KU16" s="165">
        <f t="shared" si="359"/>
        <v>0</v>
      </c>
      <c r="KV16" s="165">
        <f t="shared" si="359"/>
        <v>0</v>
      </c>
      <c r="KW16" s="165">
        <f t="shared" si="359"/>
        <v>0</v>
      </c>
      <c r="KX16" s="165">
        <f t="shared" si="359"/>
        <v>0</v>
      </c>
      <c r="KY16" s="165">
        <f t="shared" si="359"/>
        <v>0</v>
      </c>
      <c r="KZ16" s="165">
        <f t="shared" si="359"/>
        <v>0</v>
      </c>
      <c r="LA16" s="165">
        <f t="shared" si="359"/>
        <v>0</v>
      </c>
      <c r="LB16" s="165">
        <f t="shared" si="359"/>
        <v>0</v>
      </c>
      <c r="LC16" s="165">
        <f t="shared" si="359"/>
        <v>0</v>
      </c>
      <c r="LD16" s="165">
        <f t="shared" si="359"/>
        <v>0</v>
      </c>
      <c r="LE16" s="165">
        <f t="shared" si="359"/>
        <v>0</v>
      </c>
      <c r="LF16" s="165">
        <f t="shared" si="359"/>
        <v>0</v>
      </c>
      <c r="LG16" s="165">
        <f t="shared" si="359"/>
        <v>0</v>
      </c>
      <c r="LH16" s="165">
        <f t="shared" si="359"/>
        <v>0</v>
      </c>
      <c r="LI16" s="165">
        <f t="shared" si="359"/>
        <v>0</v>
      </c>
      <c r="LJ16" s="165">
        <f t="shared" si="359"/>
        <v>0</v>
      </c>
      <c r="LK16" s="165">
        <f t="shared" si="359"/>
        <v>0</v>
      </c>
      <c r="LL16" s="165">
        <f t="shared" si="359"/>
        <v>0</v>
      </c>
      <c r="LM16" s="165">
        <f t="shared" si="359"/>
        <v>0</v>
      </c>
      <c r="LN16" s="165">
        <f t="shared" si="359"/>
        <v>0</v>
      </c>
      <c r="LO16" s="165">
        <f t="shared" ref="LO16:NG16" si="360">burn - Nom</f>
        <v>0</v>
      </c>
      <c r="LP16" s="165">
        <f t="shared" si="360"/>
        <v>0</v>
      </c>
      <c r="LQ16" s="165">
        <f t="shared" si="360"/>
        <v>0</v>
      </c>
      <c r="LR16" s="165">
        <f t="shared" si="360"/>
        <v>0</v>
      </c>
      <c r="LS16" s="165">
        <f t="shared" si="360"/>
        <v>0</v>
      </c>
      <c r="LT16" s="165">
        <f t="shared" si="360"/>
        <v>0</v>
      </c>
      <c r="LU16" s="165">
        <f t="shared" si="360"/>
        <v>0</v>
      </c>
      <c r="LV16" s="165">
        <f t="shared" si="360"/>
        <v>0</v>
      </c>
      <c r="LW16" s="165">
        <f t="shared" si="360"/>
        <v>0</v>
      </c>
      <c r="LX16" s="165">
        <f t="shared" si="360"/>
        <v>0</v>
      </c>
      <c r="LY16" s="165">
        <f t="shared" si="360"/>
        <v>0</v>
      </c>
      <c r="LZ16" s="165">
        <f t="shared" si="360"/>
        <v>0</v>
      </c>
      <c r="MA16" s="165">
        <f t="shared" si="360"/>
        <v>0</v>
      </c>
      <c r="MB16" s="165">
        <f t="shared" si="360"/>
        <v>0</v>
      </c>
      <c r="MC16" s="165">
        <f t="shared" si="360"/>
        <v>0</v>
      </c>
      <c r="MD16" s="165">
        <f t="shared" si="360"/>
        <v>0</v>
      </c>
      <c r="ME16" s="165">
        <f t="shared" si="360"/>
        <v>0</v>
      </c>
      <c r="MF16" s="165">
        <f t="shared" si="360"/>
        <v>0</v>
      </c>
      <c r="MG16" s="165">
        <f t="shared" si="360"/>
        <v>0</v>
      </c>
      <c r="MH16" s="165">
        <f t="shared" si="360"/>
        <v>0</v>
      </c>
      <c r="MI16" s="165">
        <f t="shared" si="360"/>
        <v>0</v>
      </c>
      <c r="MJ16" s="165">
        <f t="shared" si="360"/>
        <v>627.7100000000064</v>
      </c>
      <c r="MK16" s="165">
        <f t="shared" si="360"/>
        <v>627.7100000000064</v>
      </c>
      <c r="ML16" s="165">
        <f t="shared" si="360"/>
        <v>627.7100000000064</v>
      </c>
      <c r="MM16" s="165">
        <f t="shared" si="360"/>
        <v>0</v>
      </c>
      <c r="MN16" s="165">
        <f t="shared" si="360"/>
        <v>627.7100000000064</v>
      </c>
      <c r="MO16" s="165">
        <f t="shared" si="360"/>
        <v>0</v>
      </c>
      <c r="MP16" s="165">
        <f t="shared" si="360"/>
        <v>311</v>
      </c>
      <c r="MQ16" s="165">
        <f t="shared" si="360"/>
        <v>0</v>
      </c>
      <c r="MR16" s="165">
        <f t="shared" si="360"/>
        <v>627.7100000000064</v>
      </c>
      <c r="MS16" s="165">
        <f t="shared" si="360"/>
        <v>627.7100000000064</v>
      </c>
      <c r="MT16" s="165">
        <f t="shared" si="360"/>
        <v>627.7100000000064</v>
      </c>
      <c r="MU16" s="165">
        <f t="shared" si="360"/>
        <v>0</v>
      </c>
      <c r="MV16" s="165">
        <f t="shared" si="360"/>
        <v>0</v>
      </c>
      <c r="MW16" s="165">
        <f t="shared" si="360"/>
        <v>0</v>
      </c>
      <c r="MX16" s="165">
        <f t="shared" si="360"/>
        <v>0</v>
      </c>
      <c r="MY16" s="165">
        <f t="shared" si="360"/>
        <v>0</v>
      </c>
      <c r="MZ16" s="165">
        <f t="shared" si="360"/>
        <v>0</v>
      </c>
      <c r="NA16" s="165">
        <f t="shared" si="360"/>
        <v>0</v>
      </c>
      <c r="NB16" s="165">
        <f t="shared" si="360"/>
        <v>0</v>
      </c>
      <c r="NC16" s="165">
        <f t="shared" si="360"/>
        <v>0</v>
      </c>
      <c r="ND16" s="165">
        <f t="shared" si="360"/>
        <v>627.7100000000064</v>
      </c>
      <c r="NE16" s="165">
        <f t="shared" si="360"/>
        <v>0</v>
      </c>
      <c r="NF16" s="165">
        <f t="shared" si="360"/>
        <v>0</v>
      </c>
      <c r="NG16" s="165">
        <f t="shared" si="360"/>
        <v>0</v>
      </c>
    </row>
    <row r="17" spans="2:372" hidden="1" outlineLevel="1">
      <c r="B17" s="175" t="s">
        <v>293</v>
      </c>
      <c r="C17" s="155">
        <v>99.78</v>
      </c>
      <c r="D17" s="155" t="s">
        <v>306</v>
      </c>
      <c r="E17" s="154" t="s">
        <v>302</v>
      </c>
      <c r="F17" s="155" t="s">
        <v>300</v>
      </c>
      <c r="G17" s="165">
        <f t="shared" ref="G17:BR17" si="361">MIN(burn, K_1 - Used_K1)</f>
        <v>0</v>
      </c>
      <c r="H17" s="165">
        <f t="shared" si="361"/>
        <v>32088.014999999999</v>
      </c>
      <c r="I17" s="165">
        <f t="shared" si="361"/>
        <v>35256.267</v>
      </c>
      <c r="J17" s="165">
        <f t="shared" si="361"/>
        <v>43000</v>
      </c>
      <c r="K17" s="165">
        <f t="shared" si="361"/>
        <v>15505.923999999999</v>
      </c>
      <c r="L17" s="165">
        <f t="shared" si="361"/>
        <v>42576.502399999998</v>
      </c>
      <c r="M17" s="165">
        <f t="shared" si="361"/>
        <v>30937.102000000003</v>
      </c>
      <c r="N17" s="165">
        <f t="shared" si="361"/>
        <v>5225.0320000000065</v>
      </c>
      <c r="O17" s="165">
        <f t="shared" si="361"/>
        <v>18812.14</v>
      </c>
      <c r="P17" s="165">
        <f t="shared" si="361"/>
        <v>15300.642</v>
      </c>
      <c r="Q17" s="165">
        <f t="shared" si="361"/>
        <v>37050.329900000004</v>
      </c>
      <c r="R17" s="165">
        <f t="shared" si="361"/>
        <v>34563.470999999998</v>
      </c>
      <c r="S17" s="165">
        <f t="shared" si="361"/>
        <v>35055.936999999998</v>
      </c>
      <c r="T17" s="165">
        <f t="shared" si="361"/>
        <v>36023.904000000002</v>
      </c>
      <c r="U17" s="165">
        <f t="shared" si="361"/>
        <v>35263.606</v>
      </c>
      <c r="V17" s="165">
        <f t="shared" si="361"/>
        <v>30014.349000000002</v>
      </c>
      <c r="W17" s="165">
        <f t="shared" si="361"/>
        <v>4831.0200000000041</v>
      </c>
      <c r="X17" s="165">
        <f t="shared" si="361"/>
        <v>8220.2419999999984</v>
      </c>
      <c r="Y17" s="165">
        <f t="shared" si="361"/>
        <v>0</v>
      </c>
      <c r="Z17" s="165">
        <f t="shared" si="361"/>
        <v>13.339999999996508</v>
      </c>
      <c r="AA17" s="165">
        <f t="shared" si="361"/>
        <v>0</v>
      </c>
      <c r="AB17" s="165">
        <f t="shared" si="361"/>
        <v>6500.4219999999987</v>
      </c>
      <c r="AC17" s="165">
        <f t="shared" si="361"/>
        <v>0</v>
      </c>
      <c r="AD17" s="165">
        <f t="shared" si="361"/>
        <v>0</v>
      </c>
      <c r="AE17" s="165">
        <f t="shared" si="361"/>
        <v>1597.7200000000012</v>
      </c>
      <c r="AF17" s="165">
        <f t="shared" si="361"/>
        <v>324.58000000000175</v>
      </c>
      <c r="AG17" s="165">
        <f t="shared" si="361"/>
        <v>0</v>
      </c>
      <c r="AH17" s="165">
        <f t="shared" si="361"/>
        <v>27266.796999999999</v>
      </c>
      <c r="AI17" s="165">
        <f t="shared" si="361"/>
        <v>27345.384000000002</v>
      </c>
      <c r="AJ17" s="165">
        <f t="shared" si="361"/>
        <v>8121.351999999999</v>
      </c>
      <c r="AK17" s="165">
        <f t="shared" si="361"/>
        <v>29440.642</v>
      </c>
      <c r="AL17" s="165">
        <f t="shared" si="361"/>
        <v>20637.991999999998</v>
      </c>
      <c r="AM17" s="165">
        <f t="shared" si="361"/>
        <v>38182.75</v>
      </c>
      <c r="AN17" s="165">
        <f t="shared" si="361"/>
        <v>39497</v>
      </c>
      <c r="AO17" s="165">
        <f t="shared" si="361"/>
        <v>0</v>
      </c>
      <c r="AP17" s="165">
        <f t="shared" si="361"/>
        <v>15862.050000000001</v>
      </c>
      <c r="AQ17" s="165">
        <f t="shared" si="361"/>
        <v>43000</v>
      </c>
      <c r="AR17" s="165">
        <f t="shared" si="361"/>
        <v>43000</v>
      </c>
      <c r="AS17" s="165">
        <f t="shared" si="361"/>
        <v>35526.724000000002</v>
      </c>
      <c r="AT17" s="165">
        <f t="shared" si="361"/>
        <v>43000</v>
      </c>
      <c r="AU17" s="165">
        <f t="shared" si="361"/>
        <v>31337.928000000004</v>
      </c>
      <c r="AV17" s="165">
        <f t="shared" si="361"/>
        <v>30089.29</v>
      </c>
      <c r="AW17" s="165">
        <f t="shared" si="361"/>
        <v>24975.662</v>
      </c>
      <c r="AX17" s="165">
        <f t="shared" si="361"/>
        <v>0</v>
      </c>
      <c r="AY17" s="165">
        <f t="shared" si="361"/>
        <v>22287.94</v>
      </c>
      <c r="AZ17" s="165">
        <f t="shared" si="361"/>
        <v>10214.534600000001</v>
      </c>
      <c r="BA17" s="165">
        <f t="shared" si="361"/>
        <v>22725.963999999996</v>
      </c>
      <c r="BB17" s="165">
        <f t="shared" si="361"/>
        <v>17130.023999999998</v>
      </c>
      <c r="BC17" s="165">
        <f t="shared" si="361"/>
        <v>34226.910000000003</v>
      </c>
      <c r="BD17" s="165">
        <f t="shared" si="361"/>
        <v>37243.739199999996</v>
      </c>
      <c r="BE17" s="165">
        <f t="shared" si="361"/>
        <v>38389.227299999999</v>
      </c>
      <c r="BF17" s="165">
        <f t="shared" si="361"/>
        <v>40727.163999999997</v>
      </c>
      <c r="BG17" s="165">
        <f t="shared" si="361"/>
        <v>27505.263999999999</v>
      </c>
      <c r="BH17" s="165">
        <f t="shared" si="361"/>
        <v>29303.866000000002</v>
      </c>
      <c r="BI17" s="165">
        <f t="shared" si="361"/>
        <v>42095.0746</v>
      </c>
      <c r="BJ17" s="165">
        <f t="shared" si="361"/>
        <v>1742.7860000000001</v>
      </c>
      <c r="BK17" s="165">
        <f t="shared" si="361"/>
        <v>36843.146000000001</v>
      </c>
      <c r="BL17" s="165">
        <f t="shared" si="361"/>
        <v>16364.243999999999</v>
      </c>
      <c r="BM17" s="165">
        <f t="shared" si="361"/>
        <v>34961.764000000003</v>
      </c>
      <c r="BN17" s="165">
        <f t="shared" si="361"/>
        <v>28661.488000000001</v>
      </c>
      <c r="BO17" s="165">
        <f t="shared" si="361"/>
        <v>41199.75</v>
      </c>
      <c r="BP17" s="165">
        <f t="shared" si="361"/>
        <v>32592.92</v>
      </c>
      <c r="BQ17" s="165">
        <f t="shared" si="361"/>
        <v>0</v>
      </c>
      <c r="BR17" s="165">
        <f t="shared" si="361"/>
        <v>32827.599999999999</v>
      </c>
      <c r="BS17" s="165">
        <f t="shared" ref="BS17:ED17" si="362">MIN(burn, K_1 - Used_K1)</f>
        <v>13319.545999999995</v>
      </c>
      <c r="BT17" s="165">
        <f t="shared" si="362"/>
        <v>11169.815999999999</v>
      </c>
      <c r="BU17" s="165">
        <f t="shared" si="362"/>
        <v>8902.6000000000058</v>
      </c>
      <c r="BV17" s="165">
        <f t="shared" si="362"/>
        <v>26505.115000000002</v>
      </c>
      <c r="BW17" s="165">
        <f t="shared" si="362"/>
        <v>35635.824000000001</v>
      </c>
      <c r="BX17" s="165">
        <f t="shared" si="362"/>
        <v>41199.75</v>
      </c>
      <c r="BY17" s="165">
        <f t="shared" si="362"/>
        <v>41199.75</v>
      </c>
      <c r="BZ17" s="165">
        <f t="shared" si="362"/>
        <v>40336.629999999997</v>
      </c>
      <c r="CA17" s="165">
        <f t="shared" si="362"/>
        <v>21541.322</v>
      </c>
      <c r="CB17" s="165">
        <f t="shared" si="362"/>
        <v>24811.696</v>
      </c>
      <c r="CC17" s="165">
        <f t="shared" si="362"/>
        <v>11974.157999999999</v>
      </c>
      <c r="CD17" s="165">
        <f t="shared" si="362"/>
        <v>41199.75</v>
      </c>
      <c r="CE17" s="165">
        <f t="shared" si="362"/>
        <v>28731.39</v>
      </c>
      <c r="CF17" s="165">
        <f t="shared" si="362"/>
        <v>0</v>
      </c>
      <c r="CG17" s="165">
        <f t="shared" si="362"/>
        <v>38006.58</v>
      </c>
      <c r="CH17" s="165">
        <f t="shared" si="362"/>
        <v>29302.286</v>
      </c>
      <c r="CI17" s="165">
        <f t="shared" si="362"/>
        <v>41199.75</v>
      </c>
      <c r="CJ17" s="165">
        <f t="shared" si="362"/>
        <v>41199.75</v>
      </c>
      <c r="CK17" s="165">
        <f t="shared" si="362"/>
        <v>38612.39</v>
      </c>
      <c r="CL17" s="165">
        <f t="shared" si="362"/>
        <v>0</v>
      </c>
      <c r="CM17" s="165">
        <f t="shared" si="362"/>
        <v>33694.97</v>
      </c>
      <c r="CN17" s="165">
        <f t="shared" si="362"/>
        <v>29355.31</v>
      </c>
      <c r="CO17" s="165">
        <f t="shared" si="362"/>
        <v>16131.588000000003</v>
      </c>
      <c r="CP17" s="165">
        <f t="shared" si="362"/>
        <v>1048.2700000000041</v>
      </c>
      <c r="CQ17" s="165">
        <f t="shared" si="362"/>
        <v>16712.14</v>
      </c>
      <c r="CR17" s="165">
        <f t="shared" si="362"/>
        <v>34186.572</v>
      </c>
      <c r="CS17" s="165">
        <f t="shared" si="362"/>
        <v>36699.837</v>
      </c>
      <c r="CT17" s="165">
        <f t="shared" si="362"/>
        <v>31550.799999999999</v>
      </c>
      <c r="CU17" s="165">
        <f t="shared" si="362"/>
        <v>37556.679000000004</v>
      </c>
      <c r="CV17" s="165">
        <f t="shared" si="362"/>
        <v>27801.845999999998</v>
      </c>
      <c r="CW17" s="165">
        <f t="shared" si="362"/>
        <v>39523.631999999998</v>
      </c>
      <c r="CX17" s="165">
        <f t="shared" si="362"/>
        <v>37917.410000000003</v>
      </c>
      <c r="CY17" s="165">
        <f t="shared" si="362"/>
        <v>37917.410000000003</v>
      </c>
      <c r="CZ17" s="165">
        <f t="shared" si="362"/>
        <v>2797.136</v>
      </c>
      <c r="DA17" s="165">
        <f t="shared" si="362"/>
        <v>36791.264000000003</v>
      </c>
      <c r="DB17" s="165">
        <f t="shared" si="362"/>
        <v>27646.36</v>
      </c>
      <c r="DC17" s="165">
        <f t="shared" si="362"/>
        <v>35373.4</v>
      </c>
      <c r="DD17" s="165">
        <f t="shared" si="362"/>
        <v>16242.19</v>
      </c>
      <c r="DE17" s="165">
        <f t="shared" si="362"/>
        <v>29346.0458</v>
      </c>
      <c r="DF17" s="165">
        <f t="shared" si="362"/>
        <v>26393.594999999998</v>
      </c>
      <c r="DG17" s="165">
        <f t="shared" si="362"/>
        <v>34243.050799999997</v>
      </c>
      <c r="DH17" s="165">
        <f t="shared" si="362"/>
        <v>34097.85</v>
      </c>
      <c r="DI17" s="165">
        <f t="shared" si="362"/>
        <v>23483.65</v>
      </c>
      <c r="DJ17" s="165">
        <f t="shared" si="362"/>
        <v>33931.449800000002</v>
      </c>
      <c r="DK17" s="165">
        <f t="shared" si="362"/>
        <v>22686.27</v>
      </c>
      <c r="DL17" s="165">
        <f t="shared" si="362"/>
        <v>38344.29</v>
      </c>
      <c r="DM17" s="165">
        <f t="shared" si="362"/>
        <v>38421.517</v>
      </c>
      <c r="DN17" s="165">
        <f t="shared" si="362"/>
        <v>36185.821900000003</v>
      </c>
      <c r="DO17" s="165">
        <f t="shared" si="362"/>
        <v>24677.539999999997</v>
      </c>
      <c r="DP17" s="165">
        <f t="shared" si="362"/>
        <v>26839.363600000001</v>
      </c>
      <c r="DQ17" s="165">
        <f t="shared" si="362"/>
        <v>37922.47</v>
      </c>
      <c r="DR17" s="165">
        <f t="shared" si="362"/>
        <v>36651.550000000003</v>
      </c>
      <c r="DS17" s="165">
        <f t="shared" si="362"/>
        <v>16242.19</v>
      </c>
      <c r="DT17" s="165">
        <f t="shared" si="362"/>
        <v>12657.31</v>
      </c>
      <c r="DU17" s="165">
        <f t="shared" si="362"/>
        <v>27177.39</v>
      </c>
      <c r="DV17" s="165">
        <f t="shared" si="362"/>
        <v>0</v>
      </c>
      <c r="DW17" s="165">
        <f t="shared" si="362"/>
        <v>0</v>
      </c>
      <c r="DX17" s="165">
        <f t="shared" si="362"/>
        <v>0</v>
      </c>
      <c r="DY17" s="165">
        <f t="shared" si="362"/>
        <v>30204.280000000002</v>
      </c>
      <c r="DZ17" s="165">
        <f t="shared" si="362"/>
        <v>29488.39</v>
      </c>
      <c r="EA17" s="165">
        <f t="shared" si="362"/>
        <v>0</v>
      </c>
      <c r="EB17" s="165">
        <f t="shared" si="362"/>
        <v>0</v>
      </c>
      <c r="EC17" s="165">
        <f t="shared" si="362"/>
        <v>0</v>
      </c>
      <c r="ED17" s="165">
        <f t="shared" si="362"/>
        <v>29082.350000000002</v>
      </c>
      <c r="EE17" s="165">
        <f t="shared" ref="EE17:GP17" si="363">MIN(burn, K_1 - Used_K1)</f>
        <v>33802.163999999997</v>
      </c>
      <c r="EF17" s="165">
        <f t="shared" si="363"/>
        <v>31053.154999999999</v>
      </c>
      <c r="EG17" s="165">
        <f t="shared" si="363"/>
        <v>34724.369399999996</v>
      </c>
      <c r="EH17" s="165">
        <f t="shared" si="363"/>
        <v>30780.551399999997</v>
      </c>
      <c r="EI17" s="165">
        <f t="shared" si="363"/>
        <v>13354.75</v>
      </c>
      <c r="EJ17" s="165">
        <f t="shared" si="363"/>
        <v>31576.773999999998</v>
      </c>
      <c r="EK17" s="165">
        <f t="shared" si="363"/>
        <v>30244.799999999999</v>
      </c>
      <c r="EL17" s="165">
        <f t="shared" si="363"/>
        <v>32828.79</v>
      </c>
      <c r="EM17" s="165">
        <f t="shared" si="363"/>
        <v>34307.919999999998</v>
      </c>
      <c r="EN17" s="165">
        <f t="shared" si="363"/>
        <v>34677.96</v>
      </c>
      <c r="EO17" s="165">
        <f t="shared" si="363"/>
        <v>33926.07</v>
      </c>
      <c r="EP17" s="165">
        <f t="shared" si="363"/>
        <v>14351.650000000001</v>
      </c>
      <c r="EQ17" s="165">
        <f t="shared" si="363"/>
        <v>13693.52</v>
      </c>
      <c r="ER17" s="165">
        <f t="shared" si="363"/>
        <v>0</v>
      </c>
      <c r="ES17" s="165">
        <f t="shared" si="363"/>
        <v>29834.23</v>
      </c>
      <c r="ET17" s="165">
        <f t="shared" si="363"/>
        <v>22550.86</v>
      </c>
      <c r="EU17" s="165">
        <f t="shared" si="363"/>
        <v>16998.84</v>
      </c>
      <c r="EV17" s="165">
        <f t="shared" si="363"/>
        <v>0</v>
      </c>
      <c r="EW17" s="165">
        <f t="shared" si="363"/>
        <v>28360.37</v>
      </c>
      <c r="EX17" s="165">
        <f t="shared" si="363"/>
        <v>5600.07</v>
      </c>
      <c r="EY17" s="165">
        <f t="shared" si="363"/>
        <v>33197.79</v>
      </c>
      <c r="EZ17" s="165">
        <f t="shared" si="363"/>
        <v>27155.687599999997</v>
      </c>
      <c r="FA17" s="165">
        <f t="shared" si="363"/>
        <v>26698.080000000002</v>
      </c>
      <c r="FB17" s="165">
        <f t="shared" si="363"/>
        <v>14752</v>
      </c>
      <c r="FC17" s="165">
        <f t="shared" si="363"/>
        <v>2172.6469999999999</v>
      </c>
      <c r="FD17" s="165">
        <f t="shared" si="363"/>
        <v>0</v>
      </c>
      <c r="FE17" s="165">
        <f t="shared" si="363"/>
        <v>0</v>
      </c>
      <c r="FF17" s="165">
        <f t="shared" si="363"/>
        <v>5732.768</v>
      </c>
      <c r="FG17" s="165">
        <f t="shared" si="363"/>
        <v>14401.16</v>
      </c>
      <c r="FH17" s="165">
        <f t="shared" si="363"/>
        <v>12782.77</v>
      </c>
      <c r="FI17" s="165">
        <f t="shared" si="363"/>
        <v>0</v>
      </c>
      <c r="FJ17" s="165">
        <f t="shared" si="363"/>
        <v>0</v>
      </c>
      <c r="FK17" s="165">
        <f t="shared" si="363"/>
        <v>0</v>
      </c>
      <c r="FL17" s="165">
        <f t="shared" si="363"/>
        <v>7143.4309999999996</v>
      </c>
      <c r="FM17" s="165">
        <f t="shared" si="363"/>
        <v>16338.29</v>
      </c>
      <c r="FN17" s="165">
        <f t="shared" si="363"/>
        <v>16515.21</v>
      </c>
      <c r="FO17" s="165">
        <f t="shared" si="363"/>
        <v>15808.52</v>
      </c>
      <c r="FP17" s="165">
        <f t="shared" si="363"/>
        <v>17045.98</v>
      </c>
      <c r="FQ17" s="165">
        <f t="shared" si="363"/>
        <v>15429.89</v>
      </c>
      <c r="FR17" s="165">
        <f t="shared" si="363"/>
        <v>0</v>
      </c>
      <c r="FS17" s="165">
        <f t="shared" si="363"/>
        <v>13102.150000000001</v>
      </c>
      <c r="FT17" s="165">
        <f t="shared" si="363"/>
        <v>16161.37</v>
      </c>
      <c r="FU17" s="165">
        <f t="shared" si="363"/>
        <v>16338.29</v>
      </c>
      <c r="FV17" s="165">
        <f t="shared" si="363"/>
        <v>14047.31</v>
      </c>
      <c r="FW17" s="165">
        <f t="shared" si="363"/>
        <v>14399.16</v>
      </c>
      <c r="FX17" s="165">
        <f t="shared" si="363"/>
        <v>12959.34</v>
      </c>
      <c r="FY17" s="165">
        <f t="shared" si="363"/>
        <v>6790.9430000000002</v>
      </c>
      <c r="FZ17" s="165">
        <f t="shared" si="363"/>
        <v>14928.92</v>
      </c>
      <c r="GA17" s="165">
        <f t="shared" si="363"/>
        <v>15984.44</v>
      </c>
      <c r="GB17" s="165">
        <f t="shared" si="363"/>
        <v>15636.61</v>
      </c>
      <c r="GC17" s="165">
        <f t="shared" si="363"/>
        <v>0</v>
      </c>
      <c r="GD17" s="165">
        <f t="shared" si="363"/>
        <v>0</v>
      </c>
      <c r="GE17" s="165">
        <f t="shared" si="363"/>
        <v>0</v>
      </c>
      <c r="GF17" s="165">
        <f t="shared" si="363"/>
        <v>29710.024000000001</v>
      </c>
      <c r="GG17" s="165">
        <f t="shared" si="363"/>
        <v>38121.440999999999</v>
      </c>
      <c r="GH17" s="165">
        <f t="shared" si="363"/>
        <v>33542.282999999996</v>
      </c>
      <c r="GI17" s="165">
        <f t="shared" si="363"/>
        <v>28341.691800000001</v>
      </c>
      <c r="GJ17" s="165">
        <f t="shared" si="363"/>
        <v>31593.501799999998</v>
      </c>
      <c r="GK17" s="165">
        <f t="shared" si="363"/>
        <v>30075.008000000002</v>
      </c>
      <c r="GL17" s="165">
        <f t="shared" si="363"/>
        <v>27621.938000000002</v>
      </c>
      <c r="GM17" s="165">
        <f t="shared" si="363"/>
        <v>29820.93</v>
      </c>
      <c r="GN17" s="165">
        <f t="shared" si="363"/>
        <v>5483.7389999999996</v>
      </c>
      <c r="GO17" s="165">
        <f t="shared" si="363"/>
        <v>33461.212</v>
      </c>
      <c r="GP17" s="165">
        <f t="shared" si="363"/>
        <v>32363.8158</v>
      </c>
      <c r="GQ17" s="165">
        <f t="shared" ref="GQ17:JB17" si="364">MIN(burn, K_1 - Used_K1)</f>
        <v>28788.861799999999</v>
      </c>
      <c r="GR17" s="165">
        <f t="shared" si="364"/>
        <v>27397.43</v>
      </c>
      <c r="GS17" s="165">
        <f t="shared" si="364"/>
        <v>32212.368000000002</v>
      </c>
      <c r="GT17" s="165">
        <f t="shared" si="364"/>
        <v>25352.579999999998</v>
      </c>
      <c r="GU17" s="165">
        <f t="shared" si="364"/>
        <v>29939.1718</v>
      </c>
      <c r="GV17" s="165">
        <f t="shared" si="364"/>
        <v>25257.19</v>
      </c>
      <c r="GW17" s="165">
        <f t="shared" si="364"/>
        <v>31705.59</v>
      </c>
      <c r="GX17" s="165">
        <f t="shared" si="364"/>
        <v>31705.59</v>
      </c>
      <c r="GY17" s="165">
        <f t="shared" si="364"/>
        <v>28900.940000000002</v>
      </c>
      <c r="GZ17" s="165">
        <f t="shared" si="364"/>
        <v>24720.78</v>
      </c>
      <c r="HA17" s="165">
        <f t="shared" si="364"/>
        <v>23602.86</v>
      </c>
      <c r="HB17" s="165">
        <f t="shared" si="364"/>
        <v>23602.86</v>
      </c>
      <c r="HC17" s="165">
        <f t="shared" si="364"/>
        <v>23602.86</v>
      </c>
      <c r="HD17" s="165">
        <f t="shared" si="364"/>
        <v>23602.86</v>
      </c>
      <c r="HE17" s="165">
        <f t="shared" si="364"/>
        <v>23602.86</v>
      </c>
      <c r="HF17" s="165">
        <f t="shared" si="364"/>
        <v>23602.86</v>
      </c>
      <c r="HG17" s="165">
        <f t="shared" si="364"/>
        <v>23602.86</v>
      </c>
      <c r="HH17" s="165">
        <f t="shared" si="364"/>
        <v>23602.86</v>
      </c>
      <c r="HI17" s="165">
        <f t="shared" si="364"/>
        <v>29618.878000000001</v>
      </c>
      <c r="HJ17" s="165">
        <f t="shared" si="364"/>
        <v>23602.86</v>
      </c>
      <c r="HK17" s="165">
        <f t="shared" si="364"/>
        <v>5576.0020000000004</v>
      </c>
      <c r="HL17" s="165">
        <f t="shared" si="364"/>
        <v>4029.8199999999997</v>
      </c>
      <c r="HM17" s="165">
        <f t="shared" si="364"/>
        <v>4029.8199999999997</v>
      </c>
      <c r="HN17" s="165">
        <f t="shared" si="364"/>
        <v>4912.3699999999953</v>
      </c>
      <c r="HO17" s="165">
        <f t="shared" si="364"/>
        <v>4029.8199999999997</v>
      </c>
      <c r="HP17" s="165">
        <f t="shared" si="364"/>
        <v>7627.7900000000009</v>
      </c>
      <c r="HQ17" s="165">
        <f t="shared" si="364"/>
        <v>4029.8199999999997</v>
      </c>
      <c r="HR17" s="165">
        <f t="shared" si="364"/>
        <v>4029.8199999999997</v>
      </c>
      <c r="HS17" s="165">
        <f t="shared" si="364"/>
        <v>4029.8199999999997</v>
      </c>
      <c r="HT17" s="165">
        <f t="shared" si="364"/>
        <v>4029.8199999999997</v>
      </c>
      <c r="HU17" s="165">
        <f t="shared" si="364"/>
        <v>4029.8199999999997</v>
      </c>
      <c r="HV17" s="165">
        <f t="shared" si="364"/>
        <v>4029.8199999999997</v>
      </c>
      <c r="HW17" s="165">
        <f t="shared" si="364"/>
        <v>4029.8199999999997</v>
      </c>
      <c r="HX17" s="165">
        <f t="shared" si="364"/>
        <v>4029.8199999999997</v>
      </c>
      <c r="HY17" s="165">
        <f t="shared" si="364"/>
        <v>4029.8199999999997</v>
      </c>
      <c r="HZ17" s="165">
        <f t="shared" si="364"/>
        <v>5744.3999999999942</v>
      </c>
      <c r="IA17" s="165">
        <f t="shared" si="364"/>
        <v>19521.385999999999</v>
      </c>
      <c r="IB17" s="165">
        <f t="shared" si="364"/>
        <v>13788.125999999997</v>
      </c>
      <c r="IC17" s="165">
        <f t="shared" si="364"/>
        <v>4029.8199999999997</v>
      </c>
      <c r="ID17" s="165">
        <f t="shared" si="364"/>
        <v>16835.82</v>
      </c>
      <c r="IE17" s="165">
        <f t="shared" si="364"/>
        <v>13788.125999999997</v>
      </c>
      <c r="IF17" s="165">
        <f t="shared" si="364"/>
        <v>4471.0999999999985</v>
      </c>
      <c r="IG17" s="165">
        <f t="shared" si="364"/>
        <v>4029.8199999999997</v>
      </c>
      <c r="IH17" s="165">
        <f t="shared" si="364"/>
        <v>10005.270000000004</v>
      </c>
      <c r="II17" s="165">
        <f t="shared" si="364"/>
        <v>13788.125999999997</v>
      </c>
      <c r="IJ17" s="165">
        <f t="shared" si="364"/>
        <v>4029.8199999999997</v>
      </c>
      <c r="IK17" s="165">
        <f t="shared" si="364"/>
        <v>4029.8199999999997</v>
      </c>
      <c r="IL17" s="165">
        <f t="shared" si="364"/>
        <v>6135.010000000002</v>
      </c>
      <c r="IM17" s="165">
        <f t="shared" si="364"/>
        <v>16274.335999999996</v>
      </c>
      <c r="IN17" s="165">
        <f t="shared" si="364"/>
        <v>8240.1900000000023</v>
      </c>
      <c r="IO17" s="165">
        <f t="shared" si="364"/>
        <v>13788.125999999997</v>
      </c>
      <c r="IP17" s="165">
        <f t="shared" si="364"/>
        <v>2817.1999999999971</v>
      </c>
      <c r="IQ17" s="165">
        <f t="shared" si="364"/>
        <v>2817.1999999999971</v>
      </c>
      <c r="IR17" s="165">
        <f t="shared" si="364"/>
        <v>2817.1999999999971</v>
      </c>
      <c r="IS17" s="165">
        <f t="shared" si="364"/>
        <v>5311.75</v>
      </c>
      <c r="IT17" s="165">
        <f t="shared" si="364"/>
        <v>2817.1999999999971</v>
      </c>
      <c r="IU17" s="165">
        <f t="shared" si="364"/>
        <v>2817.1999999999971</v>
      </c>
      <c r="IV17" s="165">
        <f t="shared" si="364"/>
        <v>2817.1999999999971</v>
      </c>
      <c r="IW17" s="165">
        <f t="shared" si="364"/>
        <v>3232.9600000000064</v>
      </c>
      <c r="IX17" s="165">
        <f t="shared" si="364"/>
        <v>5311.75</v>
      </c>
      <c r="IY17" s="165">
        <f t="shared" si="364"/>
        <v>3876.6999999999971</v>
      </c>
      <c r="IZ17" s="165">
        <f t="shared" si="364"/>
        <v>15291.877999999997</v>
      </c>
      <c r="JA17" s="165">
        <f t="shared" si="364"/>
        <v>2817.1999999999971</v>
      </c>
      <c r="JB17" s="165">
        <f t="shared" si="364"/>
        <v>5311.75</v>
      </c>
      <c r="JC17" s="165">
        <f t="shared" ref="JC17:LN17" si="365">MIN(burn, K_1 - Used_K1)</f>
        <v>2817.1999999999971</v>
      </c>
      <c r="JD17" s="165">
        <f t="shared" si="365"/>
        <v>4520.43</v>
      </c>
      <c r="JE17" s="165">
        <f t="shared" si="365"/>
        <v>16580.977999999999</v>
      </c>
      <c r="JF17" s="165">
        <f t="shared" si="365"/>
        <v>30326.14</v>
      </c>
      <c r="JG17" s="165">
        <f t="shared" si="365"/>
        <v>12802.178</v>
      </c>
      <c r="JH17" s="165">
        <f t="shared" si="365"/>
        <v>2817.1999999999971</v>
      </c>
      <c r="JI17" s="165">
        <f t="shared" si="365"/>
        <v>7883.4700000000012</v>
      </c>
      <c r="JJ17" s="165">
        <f t="shared" si="365"/>
        <v>11091.482000000004</v>
      </c>
      <c r="JK17" s="165">
        <f t="shared" si="365"/>
        <v>2817.1999999999971</v>
      </c>
      <c r="JL17" s="165">
        <f t="shared" si="365"/>
        <v>2817.1999999999971</v>
      </c>
      <c r="JM17" s="165">
        <f t="shared" si="365"/>
        <v>5395.9700000000012</v>
      </c>
      <c r="JN17" s="165">
        <f t="shared" si="365"/>
        <v>3648.7200000000012</v>
      </c>
      <c r="JO17" s="165">
        <f t="shared" si="365"/>
        <v>3648.7200000000012</v>
      </c>
      <c r="JP17" s="165">
        <f t="shared" si="365"/>
        <v>7429.1399999999994</v>
      </c>
      <c r="JQ17" s="165">
        <f t="shared" si="365"/>
        <v>6954.3659999999945</v>
      </c>
      <c r="JR17" s="165">
        <f t="shared" si="365"/>
        <v>28751.441999999999</v>
      </c>
      <c r="JS17" s="165">
        <f t="shared" si="365"/>
        <v>36254.15</v>
      </c>
      <c r="JT17" s="165">
        <f t="shared" si="365"/>
        <v>2695.6019999999999</v>
      </c>
      <c r="JU17" s="165">
        <f t="shared" si="365"/>
        <v>22067.73</v>
      </c>
      <c r="JV17" s="165">
        <f t="shared" si="365"/>
        <v>0</v>
      </c>
      <c r="JW17" s="165">
        <f t="shared" si="365"/>
        <v>23908.769999999997</v>
      </c>
      <c r="JX17" s="165">
        <f t="shared" si="365"/>
        <v>4577.3819999999978</v>
      </c>
      <c r="JY17" s="165">
        <f t="shared" si="365"/>
        <v>30659.077000000001</v>
      </c>
      <c r="JZ17" s="165">
        <f t="shared" si="365"/>
        <v>1068.372000000003</v>
      </c>
      <c r="KA17" s="165">
        <f t="shared" si="365"/>
        <v>1319.8600000000006</v>
      </c>
      <c r="KB17" s="165">
        <f t="shared" si="365"/>
        <v>1319.8600000000006</v>
      </c>
      <c r="KC17" s="165">
        <f t="shared" si="365"/>
        <v>1319.8600000000006</v>
      </c>
      <c r="KD17" s="165">
        <f t="shared" si="365"/>
        <v>1319.8600000000006</v>
      </c>
      <c r="KE17" s="165">
        <f t="shared" si="365"/>
        <v>1319.8600000000006</v>
      </c>
      <c r="KF17" s="165">
        <f t="shared" si="365"/>
        <v>1319.8600000000006</v>
      </c>
      <c r="KG17" s="165">
        <f t="shared" si="365"/>
        <v>1319.8600000000006</v>
      </c>
      <c r="KH17" s="165">
        <f t="shared" si="365"/>
        <v>2446.7799999999988</v>
      </c>
      <c r="KI17" s="165">
        <f t="shared" si="365"/>
        <v>2071.1399999999994</v>
      </c>
      <c r="KJ17" s="165">
        <f t="shared" si="365"/>
        <v>2863.4900000000052</v>
      </c>
      <c r="KK17" s="165">
        <f t="shared" si="365"/>
        <v>28877.827000000001</v>
      </c>
      <c r="KL17" s="165">
        <f t="shared" si="365"/>
        <v>16276.775999999998</v>
      </c>
      <c r="KM17" s="165">
        <f t="shared" si="365"/>
        <v>17787.27</v>
      </c>
      <c r="KN17" s="165">
        <f t="shared" si="365"/>
        <v>37235.43</v>
      </c>
      <c r="KO17" s="165">
        <f t="shared" si="365"/>
        <v>37235.43</v>
      </c>
      <c r="KP17" s="165">
        <f t="shared" si="365"/>
        <v>37235.43</v>
      </c>
      <c r="KQ17" s="165">
        <f t="shared" si="365"/>
        <v>20292.535999999996</v>
      </c>
      <c r="KR17" s="165">
        <f t="shared" si="365"/>
        <v>10237.062000000005</v>
      </c>
      <c r="KS17" s="165">
        <f t="shared" si="365"/>
        <v>1319.8600000000006</v>
      </c>
      <c r="KT17" s="165">
        <f t="shared" si="365"/>
        <v>20292.535999999996</v>
      </c>
      <c r="KU17" s="165">
        <f t="shared" si="365"/>
        <v>29330.091</v>
      </c>
      <c r="KV17" s="165">
        <f t="shared" si="365"/>
        <v>16794.025999999998</v>
      </c>
      <c r="KW17" s="165">
        <f t="shared" si="365"/>
        <v>1319.8600000000006</v>
      </c>
      <c r="KX17" s="165">
        <f t="shared" si="365"/>
        <v>10203.649999999994</v>
      </c>
      <c r="KY17" s="165">
        <f t="shared" si="365"/>
        <v>10807.411999999997</v>
      </c>
      <c r="KZ17" s="165">
        <f t="shared" si="365"/>
        <v>41349.360000000001</v>
      </c>
      <c r="LA17" s="165">
        <f t="shared" si="365"/>
        <v>41349.360000000001</v>
      </c>
      <c r="LB17" s="165">
        <f t="shared" si="365"/>
        <v>19570.367999999995</v>
      </c>
      <c r="LC17" s="165">
        <f t="shared" si="365"/>
        <v>1885.9700000000012</v>
      </c>
      <c r="LD17" s="165">
        <f t="shared" si="365"/>
        <v>506.20999999999913</v>
      </c>
      <c r="LE17" s="165">
        <f t="shared" si="365"/>
        <v>36470.455999999998</v>
      </c>
      <c r="LF17" s="165">
        <f t="shared" si="365"/>
        <v>25921.986999999997</v>
      </c>
      <c r="LG17" s="165">
        <f t="shared" si="365"/>
        <v>40911.949999999997</v>
      </c>
      <c r="LH17" s="165">
        <f t="shared" si="365"/>
        <v>29510.918000000001</v>
      </c>
      <c r="LI17" s="165">
        <f t="shared" si="365"/>
        <v>19313.349999999999</v>
      </c>
      <c r="LJ17" s="165">
        <f t="shared" si="365"/>
        <v>17043.647999999997</v>
      </c>
      <c r="LK17" s="165">
        <f t="shared" si="365"/>
        <v>5472.5999999999985</v>
      </c>
      <c r="LL17" s="165">
        <f t="shared" si="365"/>
        <v>41349.360000000001</v>
      </c>
      <c r="LM17" s="165">
        <f t="shared" si="365"/>
        <v>28473.319000000003</v>
      </c>
      <c r="LN17" s="165">
        <f t="shared" si="365"/>
        <v>848.36999999999534</v>
      </c>
      <c r="LO17" s="165">
        <f t="shared" ref="LO17:NG17" si="366">MIN(burn, K_1 - Used_K1)</f>
        <v>11197.810000000001</v>
      </c>
      <c r="LP17" s="165">
        <f t="shared" si="366"/>
        <v>36486.232000000004</v>
      </c>
      <c r="LQ17" s="165">
        <f t="shared" si="366"/>
        <v>28241.648999999998</v>
      </c>
      <c r="LR17" s="165">
        <f t="shared" si="366"/>
        <v>7078.3559999999998</v>
      </c>
      <c r="LS17" s="165">
        <f t="shared" si="366"/>
        <v>1908.1800000000003</v>
      </c>
      <c r="LT17" s="165">
        <f t="shared" si="366"/>
        <v>4358.8499999999985</v>
      </c>
      <c r="LU17" s="165">
        <f t="shared" si="366"/>
        <v>5798.9000000000015</v>
      </c>
      <c r="LV17" s="165">
        <f t="shared" si="366"/>
        <v>24912.14</v>
      </c>
      <c r="LW17" s="165">
        <f t="shared" si="366"/>
        <v>2934.679999999993</v>
      </c>
      <c r="LX17" s="165">
        <f t="shared" si="366"/>
        <v>164.04000000000087</v>
      </c>
      <c r="LY17" s="165">
        <f t="shared" si="366"/>
        <v>506.20999999999913</v>
      </c>
      <c r="LZ17" s="165">
        <f t="shared" si="366"/>
        <v>29510.918000000001</v>
      </c>
      <c r="MA17" s="165">
        <f t="shared" si="366"/>
        <v>40097.699000000001</v>
      </c>
      <c r="MB17" s="165">
        <f t="shared" si="366"/>
        <v>40911.949999999997</v>
      </c>
      <c r="MC17" s="165">
        <f t="shared" si="366"/>
        <v>35474.57</v>
      </c>
      <c r="MD17" s="165">
        <f t="shared" si="366"/>
        <v>30014.41</v>
      </c>
      <c r="ME17" s="165">
        <f t="shared" si="366"/>
        <v>1633.2400000000052</v>
      </c>
      <c r="MF17" s="165">
        <f t="shared" si="366"/>
        <v>23427.892</v>
      </c>
      <c r="MG17" s="165">
        <f t="shared" si="366"/>
        <v>10042.928</v>
      </c>
      <c r="MH17" s="165">
        <f t="shared" si="366"/>
        <v>18.270000000004075</v>
      </c>
      <c r="MI17" s="165">
        <f t="shared" si="366"/>
        <v>6843.974000000002</v>
      </c>
      <c r="MJ17" s="165">
        <f t="shared" si="366"/>
        <v>0</v>
      </c>
      <c r="MK17" s="165">
        <f t="shared" si="366"/>
        <v>0</v>
      </c>
      <c r="ML17" s="165">
        <f t="shared" si="366"/>
        <v>0</v>
      </c>
      <c r="MM17" s="165">
        <f t="shared" si="366"/>
        <v>5.7099999999991269</v>
      </c>
      <c r="MN17" s="165">
        <f t="shared" si="366"/>
        <v>0</v>
      </c>
      <c r="MO17" s="165">
        <f t="shared" si="366"/>
        <v>15701.957999999999</v>
      </c>
      <c r="MP17" s="165">
        <f t="shared" si="366"/>
        <v>0</v>
      </c>
      <c r="MQ17" s="165">
        <f t="shared" si="366"/>
        <v>5.7099999999991269</v>
      </c>
      <c r="MR17" s="165">
        <f t="shared" si="366"/>
        <v>0</v>
      </c>
      <c r="MS17" s="165">
        <f t="shared" si="366"/>
        <v>0</v>
      </c>
      <c r="MT17" s="165">
        <f t="shared" si="366"/>
        <v>0</v>
      </c>
      <c r="MU17" s="165">
        <f t="shared" si="366"/>
        <v>3339.8499999999985</v>
      </c>
      <c r="MV17" s="165">
        <f t="shared" si="366"/>
        <v>28247.587</v>
      </c>
      <c r="MW17" s="165">
        <f t="shared" si="366"/>
        <v>13070.220000000001</v>
      </c>
      <c r="MX17" s="165">
        <f t="shared" si="366"/>
        <v>13399.878000000001</v>
      </c>
      <c r="MY17" s="165">
        <f t="shared" si="366"/>
        <v>27643.413999999997</v>
      </c>
      <c r="MZ17" s="165">
        <f t="shared" si="366"/>
        <v>33235.792000000001</v>
      </c>
      <c r="NA17" s="165">
        <f t="shared" si="366"/>
        <v>10517.602000000003</v>
      </c>
      <c r="NB17" s="165">
        <f t="shared" si="366"/>
        <v>40196.65</v>
      </c>
      <c r="NC17" s="165">
        <f t="shared" si="366"/>
        <v>6397.0359999999928</v>
      </c>
      <c r="ND17" s="165">
        <f t="shared" si="366"/>
        <v>0</v>
      </c>
      <c r="NE17" s="165">
        <f t="shared" si="366"/>
        <v>3967</v>
      </c>
      <c r="NF17" s="165">
        <f t="shared" si="366"/>
        <v>41953.59</v>
      </c>
      <c r="NG17" s="165">
        <f t="shared" si="366"/>
        <v>13674.097999999998</v>
      </c>
    </row>
    <row r="18" spans="2:372" hidden="1" outlineLevel="1">
      <c r="B18" s="175" t="s">
        <v>294</v>
      </c>
      <c r="C18" s="155">
        <v>0</v>
      </c>
      <c r="D18" s="155" t="s">
        <v>305</v>
      </c>
      <c r="E18" s="154" t="s">
        <v>305</v>
      </c>
      <c r="F18" s="155" t="s">
        <v>300</v>
      </c>
      <c r="G18" s="165">
        <f t="shared" ref="G18:BR18" si="367">MIN(burn - Nom, K_1 - Used_Stan)</f>
        <v>0</v>
      </c>
      <c r="H18" s="165">
        <f t="shared" si="367"/>
        <v>0</v>
      </c>
      <c r="I18" s="165">
        <f t="shared" si="367"/>
        <v>0</v>
      </c>
      <c r="J18" s="165">
        <f t="shared" si="367"/>
        <v>1627.5769999999975</v>
      </c>
      <c r="K18" s="165">
        <f t="shared" si="367"/>
        <v>28096.116000000002</v>
      </c>
      <c r="L18" s="165">
        <f t="shared" si="367"/>
        <v>0</v>
      </c>
      <c r="M18" s="165">
        <f t="shared" si="367"/>
        <v>11024.077999999998</v>
      </c>
      <c r="N18" s="165">
        <f t="shared" si="367"/>
        <v>37146.36299999999</v>
      </c>
      <c r="O18" s="165">
        <f t="shared" si="367"/>
        <v>25610.33</v>
      </c>
      <c r="P18" s="165">
        <f t="shared" si="367"/>
        <v>29532.042999999998</v>
      </c>
      <c r="Q18" s="165">
        <f t="shared" si="367"/>
        <v>0</v>
      </c>
      <c r="R18" s="165">
        <f t="shared" si="367"/>
        <v>10474.321000000004</v>
      </c>
      <c r="S18" s="165">
        <f t="shared" si="367"/>
        <v>9776.7479999999996</v>
      </c>
      <c r="T18" s="165">
        <f t="shared" si="367"/>
        <v>5937.275999999998</v>
      </c>
      <c r="U18" s="165">
        <f t="shared" si="367"/>
        <v>7723.1109999999971</v>
      </c>
      <c r="V18" s="165">
        <f t="shared" si="367"/>
        <v>15023.442999999999</v>
      </c>
      <c r="W18" s="165">
        <f t="shared" si="367"/>
        <v>40411.879999999997</v>
      </c>
      <c r="X18" s="165">
        <f t="shared" si="367"/>
        <v>37227.764999999999</v>
      </c>
      <c r="Y18" s="165">
        <f t="shared" si="367"/>
        <v>42369.729999999996</v>
      </c>
      <c r="Z18" s="165">
        <f t="shared" si="367"/>
        <v>43000</v>
      </c>
      <c r="AA18" s="165">
        <f t="shared" si="367"/>
        <v>42369.729999999996</v>
      </c>
      <c r="AB18" s="165">
        <f t="shared" si="367"/>
        <v>40383.338000000003</v>
      </c>
      <c r="AC18" s="165">
        <f t="shared" si="367"/>
        <v>42369.729999999996</v>
      </c>
      <c r="AD18" s="165">
        <f t="shared" si="367"/>
        <v>42688.02</v>
      </c>
      <c r="AE18" s="165">
        <f t="shared" si="367"/>
        <v>43000</v>
      </c>
      <c r="AF18" s="165">
        <f t="shared" si="367"/>
        <v>43000</v>
      </c>
      <c r="AG18" s="165">
        <f t="shared" si="367"/>
        <v>42688.02</v>
      </c>
      <c r="AH18" s="165">
        <f t="shared" si="367"/>
        <v>16950.565000000002</v>
      </c>
      <c r="AI18" s="165">
        <f t="shared" si="367"/>
        <v>17487.300999999996</v>
      </c>
      <c r="AJ18" s="165">
        <f t="shared" si="367"/>
        <v>37326.654999999999</v>
      </c>
      <c r="AK18" s="165">
        <f t="shared" si="367"/>
        <v>16007.364999999998</v>
      </c>
      <c r="AL18" s="165">
        <f t="shared" si="367"/>
        <v>20113.817199999998</v>
      </c>
      <c r="AM18" s="165">
        <f t="shared" si="367"/>
        <v>0</v>
      </c>
      <c r="AN18" s="165">
        <f t="shared" si="367"/>
        <v>0</v>
      </c>
      <c r="AO18" s="165">
        <f t="shared" si="367"/>
        <v>0</v>
      </c>
      <c r="AP18" s="165">
        <f t="shared" si="367"/>
        <v>0</v>
      </c>
      <c r="AQ18" s="165">
        <f t="shared" si="367"/>
        <v>530.26599999999598</v>
      </c>
      <c r="AR18" s="165">
        <f t="shared" si="367"/>
        <v>2375.5109999999986</v>
      </c>
      <c r="AS18" s="165">
        <f t="shared" si="367"/>
        <v>9848.7869999999966</v>
      </c>
      <c r="AT18" s="165">
        <f t="shared" si="367"/>
        <v>2375.5109999999986</v>
      </c>
      <c r="AU18" s="165">
        <f t="shared" si="367"/>
        <v>0</v>
      </c>
      <c r="AV18" s="165">
        <f t="shared" si="367"/>
        <v>14876.166999999994</v>
      </c>
      <c r="AW18" s="165">
        <f t="shared" si="367"/>
        <v>18964.657999999999</v>
      </c>
      <c r="AX18" s="165">
        <f t="shared" si="367"/>
        <v>42947.88</v>
      </c>
      <c r="AY18" s="165">
        <f t="shared" si="367"/>
        <v>21652.38</v>
      </c>
      <c r="AZ18" s="165">
        <f t="shared" si="367"/>
        <v>0</v>
      </c>
      <c r="BA18" s="165">
        <f t="shared" si="367"/>
        <v>19253.109000000008</v>
      </c>
      <c r="BB18" s="165">
        <f t="shared" si="367"/>
        <v>27220.351000000002</v>
      </c>
      <c r="BC18" s="165">
        <f t="shared" si="367"/>
        <v>0</v>
      </c>
      <c r="BD18" s="165">
        <f t="shared" si="367"/>
        <v>0</v>
      </c>
      <c r="BE18" s="165">
        <f t="shared" si="367"/>
        <v>0</v>
      </c>
      <c r="BF18" s="165">
        <f t="shared" si="367"/>
        <v>0</v>
      </c>
      <c r="BG18" s="165">
        <f t="shared" si="367"/>
        <v>17460.192999999996</v>
      </c>
      <c r="BH18" s="165">
        <f t="shared" si="367"/>
        <v>12791.208599999998</v>
      </c>
      <c r="BI18" s="165">
        <f t="shared" si="367"/>
        <v>0</v>
      </c>
      <c r="BJ18" s="165">
        <f t="shared" si="367"/>
        <v>0</v>
      </c>
      <c r="BK18" s="165">
        <f t="shared" si="367"/>
        <v>0</v>
      </c>
      <c r="BL18" s="165">
        <f t="shared" si="367"/>
        <v>29011.267</v>
      </c>
      <c r="BM18" s="165">
        <f t="shared" si="367"/>
        <v>9798.6649999999936</v>
      </c>
      <c r="BN18" s="165">
        <f t="shared" si="367"/>
        <v>12538.261999999999</v>
      </c>
      <c r="BO18" s="165">
        <f t="shared" si="367"/>
        <v>0</v>
      </c>
      <c r="BP18" s="165">
        <f t="shared" si="367"/>
        <v>0</v>
      </c>
      <c r="BQ18" s="165">
        <f t="shared" si="367"/>
        <v>0</v>
      </c>
      <c r="BR18" s="165">
        <f t="shared" si="367"/>
        <v>0</v>
      </c>
      <c r="BS18" s="165">
        <f t="shared" ref="BS18:ED18" si="368">MIN(burn - Nom, K_1 - Used_Stan)</f>
        <v>27880.204000000005</v>
      </c>
      <c r="BT18" s="165">
        <f t="shared" si="368"/>
        <v>30029.934000000001</v>
      </c>
      <c r="BU18" s="165">
        <f t="shared" si="368"/>
        <v>32297.149999999994</v>
      </c>
      <c r="BV18" s="165">
        <f t="shared" si="368"/>
        <v>14694.634999999998</v>
      </c>
      <c r="BW18" s="165">
        <f t="shared" si="368"/>
        <v>5563.9259999999995</v>
      </c>
      <c r="BX18" s="165">
        <f t="shared" si="368"/>
        <v>0</v>
      </c>
      <c r="BY18" s="165">
        <f t="shared" si="368"/>
        <v>0</v>
      </c>
      <c r="BZ18" s="165">
        <f t="shared" si="368"/>
        <v>0</v>
      </c>
      <c r="CA18" s="165">
        <f t="shared" si="368"/>
        <v>19658.428</v>
      </c>
      <c r="CB18" s="165">
        <f t="shared" si="368"/>
        <v>16388.054</v>
      </c>
      <c r="CC18" s="165">
        <f t="shared" si="368"/>
        <v>29225.592000000001</v>
      </c>
      <c r="CD18" s="165">
        <f t="shared" si="368"/>
        <v>0</v>
      </c>
      <c r="CE18" s="165">
        <f t="shared" si="368"/>
        <v>0</v>
      </c>
      <c r="CF18" s="165">
        <f t="shared" si="368"/>
        <v>0</v>
      </c>
      <c r="CG18" s="165">
        <f t="shared" si="368"/>
        <v>0</v>
      </c>
      <c r="CH18" s="165">
        <f t="shared" si="368"/>
        <v>11897.464</v>
      </c>
      <c r="CI18" s="165">
        <f t="shared" si="368"/>
        <v>0</v>
      </c>
      <c r="CJ18" s="165">
        <f t="shared" si="368"/>
        <v>0</v>
      </c>
      <c r="CK18" s="165">
        <f t="shared" si="368"/>
        <v>0</v>
      </c>
      <c r="CL18" s="165">
        <f t="shared" si="368"/>
        <v>0</v>
      </c>
      <c r="CM18" s="165">
        <f t="shared" si="368"/>
        <v>0</v>
      </c>
      <c r="CN18" s="165">
        <f t="shared" si="368"/>
        <v>11844.439999999999</v>
      </c>
      <c r="CO18" s="165">
        <f t="shared" si="368"/>
        <v>25068.161999999997</v>
      </c>
      <c r="CP18" s="165">
        <f t="shared" si="368"/>
        <v>40151.479999999996</v>
      </c>
      <c r="CQ18" s="165">
        <f t="shared" si="368"/>
        <v>24487.61</v>
      </c>
      <c r="CR18" s="165">
        <f t="shared" si="368"/>
        <v>7013.1779999999999</v>
      </c>
      <c r="CS18" s="165">
        <f t="shared" si="368"/>
        <v>3766.6529999999984</v>
      </c>
      <c r="CT18" s="165">
        <f t="shared" si="368"/>
        <v>0</v>
      </c>
      <c r="CU18" s="165">
        <f t="shared" si="368"/>
        <v>2909.8109999999942</v>
      </c>
      <c r="CV18" s="165">
        <f t="shared" si="368"/>
        <v>11816.974000000002</v>
      </c>
      <c r="CW18" s="165">
        <f t="shared" si="368"/>
        <v>519.0280000000057</v>
      </c>
      <c r="CX18" s="165">
        <f t="shared" si="368"/>
        <v>0</v>
      </c>
      <c r="CY18" s="165">
        <f t="shared" si="368"/>
        <v>0</v>
      </c>
      <c r="CZ18" s="165">
        <f t="shared" si="368"/>
        <v>0</v>
      </c>
      <c r="DA18" s="165">
        <f t="shared" si="368"/>
        <v>3675.2259999999951</v>
      </c>
      <c r="DB18" s="165">
        <f t="shared" si="368"/>
        <v>11547.620000000003</v>
      </c>
      <c r="DC18" s="165">
        <f t="shared" si="368"/>
        <v>0</v>
      </c>
      <c r="DD18" s="165">
        <f t="shared" si="368"/>
        <v>0</v>
      </c>
      <c r="DE18" s="165">
        <f t="shared" si="368"/>
        <v>11120.444199999998</v>
      </c>
      <c r="DF18" s="165">
        <f t="shared" si="368"/>
        <v>14072.895</v>
      </c>
      <c r="DG18" s="165">
        <f t="shared" si="368"/>
        <v>6223.4392000000007</v>
      </c>
      <c r="DH18" s="165">
        <f t="shared" si="368"/>
        <v>0</v>
      </c>
      <c r="DI18" s="165">
        <f t="shared" si="368"/>
        <v>0</v>
      </c>
      <c r="DJ18" s="165">
        <f t="shared" si="368"/>
        <v>6535.0401999999958</v>
      </c>
      <c r="DK18" s="165">
        <f t="shared" si="368"/>
        <v>17780.219999999998</v>
      </c>
      <c r="DL18" s="165">
        <f t="shared" si="368"/>
        <v>0</v>
      </c>
      <c r="DM18" s="165">
        <f t="shared" si="368"/>
        <v>2044.9729999999981</v>
      </c>
      <c r="DN18" s="165">
        <f t="shared" si="368"/>
        <v>4280.6680999999953</v>
      </c>
      <c r="DO18" s="165">
        <f t="shared" si="368"/>
        <v>0</v>
      </c>
      <c r="DP18" s="165">
        <f t="shared" si="368"/>
        <v>13627.126399999997</v>
      </c>
      <c r="DQ18" s="165">
        <f t="shared" si="368"/>
        <v>0</v>
      </c>
      <c r="DR18" s="165">
        <f t="shared" si="368"/>
        <v>0</v>
      </c>
      <c r="DS18" s="165">
        <f t="shared" si="368"/>
        <v>0</v>
      </c>
      <c r="DT18" s="165">
        <f t="shared" si="368"/>
        <v>0</v>
      </c>
      <c r="DU18" s="165">
        <f t="shared" si="368"/>
        <v>0</v>
      </c>
      <c r="DV18" s="165">
        <f t="shared" si="368"/>
        <v>0</v>
      </c>
      <c r="DW18" s="165">
        <f t="shared" si="368"/>
        <v>0</v>
      </c>
      <c r="DX18" s="165">
        <f t="shared" si="368"/>
        <v>0</v>
      </c>
      <c r="DY18" s="165">
        <f t="shared" si="368"/>
        <v>0</v>
      </c>
      <c r="DZ18" s="165">
        <f t="shared" si="368"/>
        <v>0</v>
      </c>
      <c r="EA18" s="165">
        <f t="shared" si="368"/>
        <v>0</v>
      </c>
      <c r="EB18" s="165">
        <f t="shared" si="368"/>
        <v>0</v>
      </c>
      <c r="EC18" s="165">
        <f t="shared" si="368"/>
        <v>0</v>
      </c>
      <c r="ED18" s="165">
        <f t="shared" si="368"/>
        <v>0</v>
      </c>
      <c r="EE18" s="165">
        <f t="shared" ref="EE18:GP18" si="369">MIN(burn - Nom, K_1 - Used_Stan)</f>
        <v>1245.836000000003</v>
      </c>
      <c r="EF18" s="165">
        <f t="shared" si="369"/>
        <v>4364.8950000000041</v>
      </c>
      <c r="EG18" s="165">
        <f t="shared" si="369"/>
        <v>693.68060000000696</v>
      </c>
      <c r="EH18" s="165">
        <f t="shared" si="369"/>
        <v>4637.4986000000063</v>
      </c>
      <c r="EI18" s="165">
        <f t="shared" si="369"/>
        <v>0</v>
      </c>
      <c r="EJ18" s="165">
        <f t="shared" si="369"/>
        <v>4596.4360000000015</v>
      </c>
      <c r="EK18" s="165">
        <f t="shared" si="369"/>
        <v>0</v>
      </c>
      <c r="EL18" s="165">
        <f t="shared" si="369"/>
        <v>0</v>
      </c>
      <c r="EM18" s="165">
        <f t="shared" si="369"/>
        <v>0</v>
      </c>
      <c r="EN18" s="165">
        <f t="shared" si="369"/>
        <v>0</v>
      </c>
      <c r="EO18" s="165">
        <f t="shared" si="369"/>
        <v>0</v>
      </c>
      <c r="EP18" s="165">
        <f t="shared" si="369"/>
        <v>0</v>
      </c>
      <c r="EQ18" s="165">
        <f t="shared" si="369"/>
        <v>0</v>
      </c>
      <c r="ER18" s="165">
        <f t="shared" si="369"/>
        <v>0</v>
      </c>
      <c r="ES18" s="165">
        <f t="shared" si="369"/>
        <v>0</v>
      </c>
      <c r="ET18" s="165">
        <f t="shared" si="369"/>
        <v>0</v>
      </c>
      <c r="EU18" s="165">
        <f t="shared" si="369"/>
        <v>0</v>
      </c>
      <c r="EV18" s="165">
        <f t="shared" si="369"/>
        <v>0</v>
      </c>
      <c r="EW18" s="165">
        <f t="shared" si="369"/>
        <v>0</v>
      </c>
      <c r="EX18" s="165">
        <f t="shared" si="369"/>
        <v>0</v>
      </c>
      <c r="EY18" s="165">
        <f t="shared" si="369"/>
        <v>0</v>
      </c>
      <c r="EZ18" s="165">
        <f t="shared" si="369"/>
        <v>7892.3124000000025</v>
      </c>
      <c r="FA18" s="165">
        <f t="shared" si="369"/>
        <v>7981.9799999999959</v>
      </c>
      <c r="FB18" s="165">
        <f t="shared" si="369"/>
        <v>0</v>
      </c>
      <c r="FC18" s="165">
        <f t="shared" si="369"/>
        <v>0</v>
      </c>
      <c r="FD18" s="165">
        <f t="shared" si="369"/>
        <v>0</v>
      </c>
      <c r="FE18" s="165">
        <f t="shared" si="369"/>
        <v>0</v>
      </c>
      <c r="FF18" s="165">
        <f t="shared" si="369"/>
        <v>0</v>
      </c>
      <c r="FG18" s="165">
        <f t="shared" si="369"/>
        <v>0</v>
      </c>
      <c r="FH18" s="165">
        <f t="shared" si="369"/>
        <v>0</v>
      </c>
      <c r="FI18" s="165">
        <f t="shared" si="369"/>
        <v>0</v>
      </c>
      <c r="FJ18" s="165">
        <f t="shared" si="369"/>
        <v>0</v>
      </c>
      <c r="FK18" s="165">
        <f t="shared" si="369"/>
        <v>0</v>
      </c>
      <c r="FL18" s="165">
        <f t="shared" si="369"/>
        <v>0</v>
      </c>
      <c r="FM18" s="165">
        <f t="shared" si="369"/>
        <v>0</v>
      </c>
      <c r="FN18" s="165">
        <f t="shared" si="369"/>
        <v>0</v>
      </c>
      <c r="FO18" s="165">
        <f t="shared" si="369"/>
        <v>0</v>
      </c>
      <c r="FP18" s="165">
        <f t="shared" si="369"/>
        <v>0</v>
      </c>
      <c r="FQ18" s="165">
        <f t="shared" si="369"/>
        <v>0</v>
      </c>
      <c r="FR18" s="165">
        <f t="shared" si="369"/>
        <v>0</v>
      </c>
      <c r="FS18" s="165">
        <f t="shared" si="369"/>
        <v>0</v>
      </c>
      <c r="FT18" s="165">
        <f t="shared" si="369"/>
        <v>0</v>
      </c>
      <c r="FU18" s="165">
        <f t="shared" si="369"/>
        <v>0</v>
      </c>
      <c r="FV18" s="165">
        <f t="shared" si="369"/>
        <v>0</v>
      </c>
      <c r="FW18" s="165">
        <f t="shared" si="369"/>
        <v>0</v>
      </c>
      <c r="FX18" s="165">
        <f t="shared" si="369"/>
        <v>0</v>
      </c>
      <c r="FY18" s="165">
        <f t="shared" si="369"/>
        <v>0</v>
      </c>
      <c r="FZ18" s="165">
        <f t="shared" si="369"/>
        <v>0</v>
      </c>
      <c r="GA18" s="165">
        <f t="shared" si="369"/>
        <v>0</v>
      </c>
      <c r="GB18" s="165">
        <f t="shared" si="369"/>
        <v>0</v>
      </c>
      <c r="GC18" s="165">
        <f t="shared" si="369"/>
        <v>0</v>
      </c>
      <c r="GD18" s="165">
        <f t="shared" si="369"/>
        <v>0</v>
      </c>
      <c r="GE18" s="165">
        <f t="shared" si="369"/>
        <v>0</v>
      </c>
      <c r="GF18" s="165">
        <f t="shared" si="369"/>
        <v>0</v>
      </c>
      <c r="GG18" s="165">
        <f t="shared" si="369"/>
        <v>411.95999999999913</v>
      </c>
      <c r="GH18" s="165">
        <f t="shared" si="369"/>
        <v>5014.6450000000041</v>
      </c>
      <c r="GI18" s="165">
        <f t="shared" si="369"/>
        <v>1125.7951999999968</v>
      </c>
      <c r="GJ18" s="165">
        <f t="shared" si="369"/>
        <v>8579.4762000000046</v>
      </c>
      <c r="GK18" s="165">
        <f t="shared" si="369"/>
        <v>10302.917000000001</v>
      </c>
      <c r="GL18" s="165">
        <f t="shared" si="369"/>
        <v>12551.04</v>
      </c>
      <c r="GM18" s="165">
        <f t="shared" si="369"/>
        <v>7596.4669999999969</v>
      </c>
      <c r="GN18" s="165">
        <f t="shared" si="369"/>
        <v>0</v>
      </c>
      <c r="GO18" s="165">
        <f t="shared" si="369"/>
        <v>6301.872000000003</v>
      </c>
      <c r="GP18" s="165">
        <f t="shared" si="369"/>
        <v>5383.7141999999985</v>
      </c>
      <c r="GQ18" s="165">
        <f t="shared" ref="GQ18:JB18" si="370">MIN(burn - Nom, K_1 - Used_Stan)</f>
        <v>10974.222200000004</v>
      </c>
      <c r="GR18" s="165">
        <f t="shared" si="370"/>
        <v>10726.076999999997</v>
      </c>
      <c r="GS18" s="165">
        <f t="shared" si="370"/>
        <v>6116.0859999999957</v>
      </c>
      <c r="GT18" s="165">
        <f t="shared" si="370"/>
        <v>0</v>
      </c>
      <c r="GU18" s="165">
        <f t="shared" si="370"/>
        <v>6544.7582000000002</v>
      </c>
      <c r="GV18" s="165">
        <f t="shared" si="370"/>
        <v>14505.894000000004</v>
      </c>
      <c r="GW18" s="165">
        <f t="shared" si="370"/>
        <v>8262.4410000000025</v>
      </c>
      <c r="GX18" s="165">
        <f t="shared" si="370"/>
        <v>7451.1369999999988</v>
      </c>
      <c r="GY18" s="165">
        <f t="shared" si="370"/>
        <v>10862.144</v>
      </c>
      <c r="GZ18" s="165">
        <f t="shared" si="370"/>
        <v>14017.567999999999</v>
      </c>
      <c r="HA18" s="165">
        <f t="shared" si="370"/>
        <v>15545.381999999998</v>
      </c>
      <c r="HB18" s="165">
        <f t="shared" si="370"/>
        <v>15750.330000000002</v>
      </c>
      <c r="HC18" s="165">
        <f t="shared" si="370"/>
        <v>16365.171000000002</v>
      </c>
      <c r="HD18" s="165">
        <f t="shared" si="370"/>
        <v>16365.171000000002</v>
      </c>
      <c r="HE18" s="165">
        <f t="shared" si="370"/>
        <v>16160.224000000002</v>
      </c>
      <c r="HF18" s="165">
        <f t="shared" si="370"/>
        <v>15955.277000000002</v>
      </c>
      <c r="HG18" s="165">
        <f t="shared" si="370"/>
        <v>15955.277000000002</v>
      </c>
      <c r="HH18" s="165">
        <f t="shared" si="370"/>
        <v>12881.07</v>
      </c>
      <c r="HI18" s="165">
        <f t="shared" si="370"/>
        <v>7889.7879999999968</v>
      </c>
      <c r="HJ18" s="165">
        <f t="shared" si="370"/>
        <v>16160.224000000002</v>
      </c>
      <c r="HK18" s="165">
        <f t="shared" si="370"/>
        <v>35565.382000000005</v>
      </c>
      <c r="HL18" s="165">
        <f t="shared" si="370"/>
        <v>37111.564000000006</v>
      </c>
      <c r="HM18" s="165">
        <f t="shared" si="370"/>
        <v>37111.564000000006</v>
      </c>
      <c r="HN18" s="165">
        <f t="shared" si="370"/>
        <v>36024.06700000001</v>
      </c>
      <c r="HO18" s="165">
        <f t="shared" si="370"/>
        <v>36086.828000000001</v>
      </c>
      <c r="HP18" s="165">
        <f t="shared" si="370"/>
        <v>32283.911</v>
      </c>
      <c r="HQ18" s="165">
        <f t="shared" si="370"/>
        <v>37111.564000000006</v>
      </c>
      <c r="HR18" s="165">
        <f t="shared" si="370"/>
        <v>37111.564000000006</v>
      </c>
      <c r="HS18" s="165">
        <f t="shared" si="370"/>
        <v>37111.564000000006</v>
      </c>
      <c r="HT18" s="165">
        <f t="shared" si="370"/>
        <v>37316.511000000006</v>
      </c>
      <c r="HU18" s="165">
        <f t="shared" si="370"/>
        <v>36906.617000000006</v>
      </c>
      <c r="HV18" s="165">
        <f t="shared" si="370"/>
        <v>36496.722000000002</v>
      </c>
      <c r="HW18" s="165">
        <f t="shared" si="370"/>
        <v>36291.775000000001</v>
      </c>
      <c r="HX18" s="165">
        <f t="shared" si="370"/>
        <v>37316.511000000006</v>
      </c>
      <c r="HY18" s="165">
        <f t="shared" si="370"/>
        <v>37111.564000000006</v>
      </c>
      <c r="HZ18" s="165">
        <f t="shared" si="370"/>
        <v>35396.984000000011</v>
      </c>
      <c r="IA18" s="165">
        <f t="shared" si="370"/>
        <v>21005.156000000003</v>
      </c>
      <c r="IB18" s="165">
        <f t="shared" si="370"/>
        <v>26943.364000000009</v>
      </c>
      <c r="IC18" s="165">
        <f t="shared" si="370"/>
        <v>34447.251400000001</v>
      </c>
      <c r="ID18" s="165">
        <f t="shared" si="370"/>
        <v>22256.093000000001</v>
      </c>
      <c r="IE18" s="165">
        <f t="shared" si="370"/>
        <v>26943.364000000009</v>
      </c>
      <c r="IF18" s="165">
        <f t="shared" si="370"/>
        <v>36055.442000000003</v>
      </c>
      <c r="IG18" s="165">
        <f t="shared" si="370"/>
        <v>37111.564000000006</v>
      </c>
      <c r="IH18" s="165">
        <f t="shared" si="370"/>
        <v>30931.167000000001</v>
      </c>
      <c r="II18" s="165">
        <f t="shared" si="370"/>
        <v>27353.258000000009</v>
      </c>
      <c r="IJ18" s="165">
        <f t="shared" si="370"/>
        <v>35062.093000000001</v>
      </c>
      <c r="IK18" s="165">
        <f t="shared" si="370"/>
        <v>36086.828000000001</v>
      </c>
      <c r="IL18" s="165">
        <f t="shared" si="370"/>
        <v>34391.531999999999</v>
      </c>
      <c r="IM18" s="165">
        <f t="shared" si="370"/>
        <v>24047.259000000005</v>
      </c>
      <c r="IN18" s="165">
        <f t="shared" si="370"/>
        <v>31056.67</v>
      </c>
      <c r="IO18" s="165">
        <f t="shared" si="370"/>
        <v>24074.104000000007</v>
      </c>
      <c r="IP18" s="165">
        <f t="shared" si="370"/>
        <v>36286.600000000006</v>
      </c>
      <c r="IQ18" s="165">
        <f t="shared" si="370"/>
        <v>36286.600000000006</v>
      </c>
      <c r="IR18" s="165">
        <f t="shared" si="370"/>
        <v>36286.600000000006</v>
      </c>
      <c r="IS18" s="165">
        <f t="shared" si="370"/>
        <v>33792.050000000003</v>
      </c>
      <c r="IT18" s="165">
        <f t="shared" si="370"/>
        <v>36286.600000000006</v>
      </c>
      <c r="IU18" s="165">
        <f t="shared" si="370"/>
        <v>36286.600000000006</v>
      </c>
      <c r="IV18" s="165">
        <f t="shared" si="370"/>
        <v>36286.600000000006</v>
      </c>
      <c r="IW18" s="165">
        <f t="shared" si="370"/>
        <v>35870.839999999997</v>
      </c>
      <c r="IX18" s="165">
        <f t="shared" si="370"/>
        <v>33792.050000000003</v>
      </c>
      <c r="IY18" s="165">
        <f t="shared" si="370"/>
        <v>35227.100000000006</v>
      </c>
      <c r="IZ18" s="165">
        <f t="shared" si="370"/>
        <v>23811.922000000006</v>
      </c>
      <c r="JA18" s="165">
        <f t="shared" si="370"/>
        <v>36286.600000000006</v>
      </c>
      <c r="JB18" s="165">
        <f t="shared" si="370"/>
        <v>33792.050000000003</v>
      </c>
      <c r="JC18" s="165">
        <f t="shared" ref="JC18:LN18" si="371">MIN(burn - Nom, K_1 - Used_Stan)</f>
        <v>36286.600000000006</v>
      </c>
      <c r="JD18" s="165">
        <f t="shared" si="371"/>
        <v>34583.370000000003</v>
      </c>
      <c r="JE18" s="165">
        <f t="shared" si="371"/>
        <v>22522.822000000004</v>
      </c>
      <c r="JF18" s="165">
        <f t="shared" si="371"/>
        <v>8777.6600000000035</v>
      </c>
      <c r="JG18" s="165">
        <f t="shared" si="371"/>
        <v>26301.622000000003</v>
      </c>
      <c r="JH18" s="165">
        <f t="shared" si="371"/>
        <v>36286.600000000006</v>
      </c>
      <c r="JI18" s="165">
        <f t="shared" si="371"/>
        <v>31220.33</v>
      </c>
      <c r="JJ18" s="165">
        <f t="shared" si="371"/>
        <v>28012.317999999999</v>
      </c>
      <c r="JK18" s="165">
        <f t="shared" si="371"/>
        <v>36286.600000000006</v>
      </c>
      <c r="JL18" s="165">
        <f t="shared" si="371"/>
        <v>36286.600000000006</v>
      </c>
      <c r="JM18" s="165">
        <f t="shared" si="371"/>
        <v>33707.83</v>
      </c>
      <c r="JN18" s="165">
        <f t="shared" si="371"/>
        <v>35455.08</v>
      </c>
      <c r="JO18" s="165">
        <f t="shared" si="371"/>
        <v>35455.08</v>
      </c>
      <c r="JP18" s="165">
        <f t="shared" si="371"/>
        <v>31674.660000000003</v>
      </c>
      <c r="JQ18" s="165">
        <f t="shared" si="371"/>
        <v>32149.434000000008</v>
      </c>
      <c r="JR18" s="165">
        <f t="shared" si="371"/>
        <v>10352.358000000004</v>
      </c>
      <c r="JS18" s="165">
        <f t="shared" si="371"/>
        <v>0</v>
      </c>
      <c r="JT18" s="165">
        <f t="shared" si="371"/>
        <v>0</v>
      </c>
      <c r="JU18" s="165">
        <f t="shared" si="371"/>
        <v>0</v>
      </c>
      <c r="JV18" s="165">
        <f t="shared" si="371"/>
        <v>0</v>
      </c>
      <c r="JW18" s="165">
        <f t="shared" si="371"/>
        <v>0</v>
      </c>
      <c r="JX18" s="165">
        <f t="shared" si="371"/>
        <v>32658.048000000003</v>
      </c>
      <c r="JY18" s="165">
        <f t="shared" si="371"/>
        <v>6576.3529999999992</v>
      </c>
      <c r="JZ18" s="165">
        <f t="shared" si="371"/>
        <v>36167.057999999997</v>
      </c>
      <c r="KA18" s="165">
        <f t="shared" si="371"/>
        <v>35915.57</v>
      </c>
      <c r="KB18" s="165">
        <f t="shared" si="371"/>
        <v>35915.57</v>
      </c>
      <c r="KC18" s="165">
        <f t="shared" si="371"/>
        <v>35915.57</v>
      </c>
      <c r="KD18" s="165">
        <f t="shared" si="371"/>
        <v>35915.57</v>
      </c>
      <c r="KE18" s="165">
        <f t="shared" si="371"/>
        <v>35915.57</v>
      </c>
      <c r="KF18" s="165">
        <f t="shared" si="371"/>
        <v>35915.57</v>
      </c>
      <c r="KG18" s="165">
        <f t="shared" si="371"/>
        <v>35915.57</v>
      </c>
      <c r="KH18" s="165">
        <f t="shared" si="371"/>
        <v>34788.65</v>
      </c>
      <c r="KI18" s="165">
        <f t="shared" si="371"/>
        <v>35164.29</v>
      </c>
      <c r="KJ18" s="165">
        <f t="shared" si="371"/>
        <v>34371.939999999995</v>
      </c>
      <c r="KK18" s="165">
        <f t="shared" si="371"/>
        <v>6797.122999999996</v>
      </c>
      <c r="KL18" s="165">
        <f t="shared" si="371"/>
        <v>20958.654000000002</v>
      </c>
      <c r="KM18" s="165">
        <f t="shared" si="371"/>
        <v>19448.16</v>
      </c>
      <c r="KN18" s="165">
        <f t="shared" si="371"/>
        <v>0</v>
      </c>
      <c r="KO18" s="165">
        <f t="shared" si="371"/>
        <v>0</v>
      </c>
      <c r="KP18" s="165">
        <f t="shared" si="371"/>
        <v>0</v>
      </c>
      <c r="KQ18" s="165">
        <f t="shared" si="371"/>
        <v>16942.894000000004</v>
      </c>
      <c r="KR18" s="165">
        <f t="shared" si="371"/>
        <v>26998.367999999995</v>
      </c>
      <c r="KS18" s="165">
        <f t="shared" si="371"/>
        <v>35915.57</v>
      </c>
      <c r="KT18" s="165">
        <f t="shared" si="371"/>
        <v>16942.894000000004</v>
      </c>
      <c r="KU18" s="165">
        <f t="shared" si="371"/>
        <v>7905.3389999999999</v>
      </c>
      <c r="KV18" s="165">
        <f t="shared" si="371"/>
        <v>20441.404000000002</v>
      </c>
      <c r="KW18" s="165">
        <f t="shared" si="371"/>
        <v>35915.57</v>
      </c>
      <c r="KX18" s="165">
        <f t="shared" si="371"/>
        <v>27031.780000000006</v>
      </c>
      <c r="KY18" s="165">
        <f t="shared" si="371"/>
        <v>30541.948000000004</v>
      </c>
      <c r="KZ18" s="165">
        <f t="shared" si="371"/>
        <v>0</v>
      </c>
      <c r="LA18" s="165">
        <f t="shared" si="371"/>
        <v>0</v>
      </c>
      <c r="LB18" s="165">
        <f t="shared" si="371"/>
        <v>21778.992000000006</v>
      </c>
      <c r="LC18" s="165">
        <f t="shared" si="371"/>
        <v>39463.39</v>
      </c>
      <c r="LD18" s="165">
        <f t="shared" si="371"/>
        <v>40843.15</v>
      </c>
      <c r="LE18" s="165">
        <f t="shared" si="371"/>
        <v>4878.9040000000023</v>
      </c>
      <c r="LF18" s="165">
        <f t="shared" si="371"/>
        <v>15427.373000000003</v>
      </c>
      <c r="LG18" s="165">
        <f t="shared" si="371"/>
        <v>0</v>
      </c>
      <c r="LH18" s="165">
        <f t="shared" si="371"/>
        <v>11838.441999999999</v>
      </c>
      <c r="LI18" s="165">
        <f t="shared" si="371"/>
        <v>22036.010000000002</v>
      </c>
      <c r="LJ18" s="165">
        <f t="shared" si="371"/>
        <v>24305.712000000003</v>
      </c>
      <c r="LK18" s="165">
        <f t="shared" si="371"/>
        <v>35876.76</v>
      </c>
      <c r="LL18" s="165">
        <f t="shared" si="371"/>
        <v>0</v>
      </c>
      <c r="LM18" s="165">
        <f t="shared" si="371"/>
        <v>12442.010999999999</v>
      </c>
      <c r="LN18" s="165">
        <f t="shared" si="371"/>
        <v>40500.990000000005</v>
      </c>
      <c r="LO18" s="165">
        <f t="shared" ref="LO18:NG18" si="372">MIN(burn - Nom, K_1 - Used_Stan)</f>
        <v>30151.55</v>
      </c>
      <c r="LP18" s="165">
        <f t="shared" si="372"/>
        <v>3561.0479999999952</v>
      </c>
      <c r="LQ18" s="165">
        <f t="shared" si="372"/>
        <v>13107.711000000003</v>
      </c>
      <c r="LR18" s="165">
        <f t="shared" si="372"/>
        <v>34271.004000000001</v>
      </c>
      <c r="LS18" s="165">
        <f t="shared" si="372"/>
        <v>39441.18</v>
      </c>
      <c r="LT18" s="165">
        <f t="shared" si="372"/>
        <v>36990.51</v>
      </c>
      <c r="LU18" s="165">
        <f t="shared" si="372"/>
        <v>35550.46</v>
      </c>
      <c r="LV18" s="165">
        <f t="shared" si="372"/>
        <v>16437.22</v>
      </c>
      <c r="LW18" s="165">
        <f t="shared" si="372"/>
        <v>38414.680000000008</v>
      </c>
      <c r="LX18" s="165">
        <f t="shared" si="372"/>
        <v>41185.32</v>
      </c>
      <c r="LY18" s="165">
        <f t="shared" si="372"/>
        <v>40843.15</v>
      </c>
      <c r="LZ18" s="165">
        <f t="shared" si="372"/>
        <v>11838.441999999999</v>
      </c>
      <c r="MA18" s="165">
        <f t="shared" si="372"/>
        <v>1251.6610000000001</v>
      </c>
      <c r="MB18" s="165">
        <f t="shared" si="372"/>
        <v>0</v>
      </c>
      <c r="MC18" s="165">
        <f t="shared" si="372"/>
        <v>6479.0199999999968</v>
      </c>
      <c r="MD18" s="165">
        <f t="shared" si="372"/>
        <v>11939.179999999997</v>
      </c>
      <c r="ME18" s="165">
        <f t="shared" si="372"/>
        <v>40320.349999999991</v>
      </c>
      <c r="MF18" s="165">
        <f t="shared" si="372"/>
        <v>18525.697999999997</v>
      </c>
      <c r="MG18" s="165">
        <f t="shared" si="372"/>
        <v>31910.661999999997</v>
      </c>
      <c r="MH18" s="165">
        <f t="shared" si="372"/>
        <v>41935.319999999992</v>
      </c>
      <c r="MI18" s="165">
        <f t="shared" si="372"/>
        <v>35109.615999999995</v>
      </c>
      <c r="MJ18" s="165">
        <f t="shared" si="372"/>
        <v>41953.59</v>
      </c>
      <c r="MK18" s="165">
        <f t="shared" si="372"/>
        <v>41953.59</v>
      </c>
      <c r="ML18" s="165">
        <f t="shared" si="372"/>
        <v>41953.59</v>
      </c>
      <c r="MM18" s="165">
        <f t="shared" si="372"/>
        <v>41947.88</v>
      </c>
      <c r="MN18" s="165">
        <f t="shared" si="372"/>
        <v>41953.59</v>
      </c>
      <c r="MO18" s="165">
        <f t="shared" si="372"/>
        <v>26251.631999999998</v>
      </c>
      <c r="MP18" s="165">
        <f t="shared" si="372"/>
        <v>41953.59</v>
      </c>
      <c r="MQ18" s="165">
        <f t="shared" si="372"/>
        <v>41947.88</v>
      </c>
      <c r="MR18" s="165">
        <f t="shared" si="372"/>
        <v>41953.59</v>
      </c>
      <c r="MS18" s="165">
        <f t="shared" si="372"/>
        <v>41953.59</v>
      </c>
      <c r="MT18" s="165">
        <f t="shared" si="372"/>
        <v>41953.59</v>
      </c>
      <c r="MU18" s="165">
        <f t="shared" si="372"/>
        <v>38613.74</v>
      </c>
      <c r="MV18" s="165">
        <f t="shared" si="372"/>
        <v>13706.002999999997</v>
      </c>
      <c r="MW18" s="165">
        <f t="shared" si="372"/>
        <v>28883.369999999995</v>
      </c>
      <c r="MX18" s="165">
        <f t="shared" si="372"/>
        <v>28553.711999999996</v>
      </c>
      <c r="MY18" s="165">
        <f t="shared" si="372"/>
        <v>14310.175999999999</v>
      </c>
      <c r="MZ18" s="165">
        <f t="shared" si="372"/>
        <v>8717.7979999999952</v>
      </c>
      <c r="NA18" s="165">
        <f t="shared" si="372"/>
        <v>31435.987999999994</v>
      </c>
      <c r="NB18" s="165">
        <f t="shared" si="372"/>
        <v>0</v>
      </c>
      <c r="NC18" s="165">
        <f t="shared" si="372"/>
        <v>35556.554000000004</v>
      </c>
      <c r="ND18" s="165">
        <f t="shared" si="372"/>
        <v>41953.59</v>
      </c>
      <c r="NE18" s="165">
        <f t="shared" si="372"/>
        <v>37986.589999999997</v>
      </c>
      <c r="NF18" s="165">
        <f t="shared" si="372"/>
        <v>0</v>
      </c>
      <c r="NG18" s="165">
        <f t="shared" si="372"/>
        <v>28279.491999999998</v>
      </c>
    </row>
    <row r="19" spans="2:372" hidden="1" outlineLevel="1">
      <c r="B19" s="175" t="s">
        <v>319</v>
      </c>
      <c r="C19" s="155">
        <v>99.78</v>
      </c>
      <c r="D19" s="155" t="s">
        <v>307</v>
      </c>
      <c r="E19" s="154" t="s">
        <v>302</v>
      </c>
      <c r="F19" s="155" t="s">
        <v>300</v>
      </c>
      <c r="G19" s="165">
        <f t="shared" ref="G19:BR19" si="373">MIN(burn - Nom, K_2 - Used_K2)</f>
        <v>0</v>
      </c>
      <c r="H19" s="165">
        <f t="shared" si="373"/>
        <v>0</v>
      </c>
      <c r="I19" s="165">
        <f t="shared" si="373"/>
        <v>0</v>
      </c>
      <c r="J19" s="165">
        <f t="shared" si="373"/>
        <v>0</v>
      </c>
      <c r="K19" s="165">
        <f t="shared" si="373"/>
        <v>0</v>
      </c>
      <c r="L19" s="165">
        <f t="shared" si="373"/>
        <v>0</v>
      </c>
      <c r="M19" s="165">
        <f t="shared" si="373"/>
        <v>0</v>
      </c>
      <c r="N19" s="165">
        <f t="shared" si="373"/>
        <v>0</v>
      </c>
      <c r="O19" s="165">
        <f t="shared" si="373"/>
        <v>0</v>
      </c>
      <c r="P19" s="165">
        <f t="shared" si="373"/>
        <v>0</v>
      </c>
      <c r="Q19" s="165">
        <f t="shared" si="373"/>
        <v>0</v>
      </c>
      <c r="R19" s="165">
        <f t="shared" si="373"/>
        <v>0</v>
      </c>
      <c r="S19" s="165">
        <f t="shared" si="373"/>
        <v>0</v>
      </c>
      <c r="T19" s="165">
        <f t="shared" si="373"/>
        <v>0</v>
      </c>
      <c r="U19" s="165">
        <f t="shared" si="373"/>
        <v>0</v>
      </c>
      <c r="V19" s="165">
        <f t="shared" si="373"/>
        <v>0</v>
      </c>
      <c r="W19" s="165">
        <f t="shared" si="373"/>
        <v>0</v>
      </c>
      <c r="X19" s="165">
        <f t="shared" si="373"/>
        <v>0</v>
      </c>
      <c r="Y19" s="165">
        <f t="shared" si="373"/>
        <v>3283.385000000002</v>
      </c>
      <c r="Z19" s="165">
        <f t="shared" si="373"/>
        <v>2844.8820000000051</v>
      </c>
      <c r="AA19" s="165">
        <f t="shared" si="373"/>
        <v>3283.385000000002</v>
      </c>
      <c r="AB19" s="165">
        <f t="shared" si="373"/>
        <v>0</v>
      </c>
      <c r="AC19" s="165">
        <f t="shared" si="373"/>
        <v>4514.0300000000061</v>
      </c>
      <c r="AD19" s="165">
        <f t="shared" si="373"/>
        <v>4195.7400000000052</v>
      </c>
      <c r="AE19" s="165">
        <f t="shared" si="373"/>
        <v>1260.5020000000004</v>
      </c>
      <c r="AF19" s="165">
        <f t="shared" si="373"/>
        <v>2123.426999999996</v>
      </c>
      <c r="AG19" s="165">
        <f t="shared" si="373"/>
        <v>2554.8800000000047</v>
      </c>
      <c r="AH19" s="165">
        <f t="shared" si="373"/>
        <v>0</v>
      </c>
      <c r="AI19" s="165">
        <f t="shared" si="373"/>
        <v>0</v>
      </c>
      <c r="AJ19" s="165">
        <f t="shared" si="373"/>
        <v>0</v>
      </c>
      <c r="AK19" s="165">
        <f t="shared" si="373"/>
        <v>0</v>
      </c>
      <c r="AL19" s="165">
        <f t="shared" si="373"/>
        <v>0</v>
      </c>
      <c r="AM19" s="165">
        <f t="shared" si="373"/>
        <v>0</v>
      </c>
      <c r="AN19" s="165">
        <f t="shared" si="373"/>
        <v>0</v>
      </c>
      <c r="AO19" s="165">
        <f t="shared" si="373"/>
        <v>0</v>
      </c>
      <c r="AP19" s="165">
        <f t="shared" si="373"/>
        <v>0</v>
      </c>
      <c r="AQ19" s="165">
        <f t="shared" si="373"/>
        <v>0</v>
      </c>
      <c r="AR19" s="165">
        <f t="shared" si="373"/>
        <v>0</v>
      </c>
      <c r="AS19" s="165">
        <f t="shared" si="373"/>
        <v>0</v>
      </c>
      <c r="AT19" s="165">
        <f t="shared" si="373"/>
        <v>0</v>
      </c>
      <c r="AU19" s="165">
        <f t="shared" si="373"/>
        <v>0</v>
      </c>
      <c r="AV19" s="165">
        <f t="shared" si="373"/>
        <v>0</v>
      </c>
      <c r="AW19" s="165">
        <f t="shared" si="373"/>
        <v>0</v>
      </c>
      <c r="AX19" s="165">
        <f t="shared" si="373"/>
        <v>2017.5769999999975</v>
      </c>
      <c r="AY19" s="165">
        <f t="shared" si="373"/>
        <v>0</v>
      </c>
      <c r="AZ19" s="165">
        <f t="shared" si="373"/>
        <v>0</v>
      </c>
      <c r="BA19" s="165">
        <f t="shared" si="373"/>
        <v>0</v>
      </c>
      <c r="BB19" s="165">
        <f t="shared" si="373"/>
        <v>0</v>
      </c>
      <c r="BC19" s="165">
        <f t="shared" si="373"/>
        <v>0</v>
      </c>
      <c r="BD19" s="165">
        <f t="shared" si="373"/>
        <v>0</v>
      </c>
      <c r="BE19" s="165">
        <f t="shared" si="373"/>
        <v>0</v>
      </c>
      <c r="BF19" s="165">
        <f t="shared" si="373"/>
        <v>0</v>
      </c>
      <c r="BG19" s="165">
        <f t="shared" si="373"/>
        <v>0</v>
      </c>
      <c r="BH19" s="165">
        <f t="shared" si="373"/>
        <v>0</v>
      </c>
      <c r="BI19" s="165">
        <f t="shared" si="373"/>
        <v>0</v>
      </c>
      <c r="BJ19" s="165">
        <f t="shared" si="373"/>
        <v>0</v>
      </c>
      <c r="BK19" s="165">
        <f t="shared" si="373"/>
        <v>0</v>
      </c>
      <c r="BL19" s="165">
        <f t="shared" si="373"/>
        <v>0</v>
      </c>
      <c r="BM19" s="165">
        <f t="shared" si="373"/>
        <v>0</v>
      </c>
      <c r="BN19" s="165">
        <f t="shared" si="373"/>
        <v>0</v>
      </c>
      <c r="BO19" s="165">
        <f t="shared" si="373"/>
        <v>0</v>
      </c>
      <c r="BP19" s="165">
        <f t="shared" si="373"/>
        <v>0</v>
      </c>
      <c r="BQ19" s="165">
        <f t="shared" si="373"/>
        <v>0</v>
      </c>
      <c r="BR19" s="165">
        <f t="shared" si="373"/>
        <v>0</v>
      </c>
      <c r="BS19" s="165">
        <f t="shared" ref="BS19:ED19" si="374">MIN(burn - Nom, K_2 - Used_K2)</f>
        <v>0</v>
      </c>
      <c r="BT19" s="165">
        <f t="shared" si="374"/>
        <v>0</v>
      </c>
      <c r="BU19" s="165">
        <f t="shared" si="374"/>
        <v>0</v>
      </c>
      <c r="BV19" s="165">
        <f t="shared" si="374"/>
        <v>0</v>
      </c>
      <c r="BW19" s="165">
        <f t="shared" si="374"/>
        <v>0</v>
      </c>
      <c r="BX19" s="165">
        <f t="shared" si="374"/>
        <v>0</v>
      </c>
      <c r="BY19" s="165">
        <f t="shared" si="374"/>
        <v>0</v>
      </c>
      <c r="BZ19" s="165">
        <f t="shared" si="374"/>
        <v>0</v>
      </c>
      <c r="CA19" s="165">
        <f t="shared" si="374"/>
        <v>0</v>
      </c>
      <c r="CB19" s="165">
        <f t="shared" si="374"/>
        <v>0</v>
      </c>
      <c r="CC19" s="165">
        <f t="shared" si="374"/>
        <v>0</v>
      </c>
      <c r="CD19" s="165">
        <f t="shared" si="374"/>
        <v>0</v>
      </c>
      <c r="CE19" s="165">
        <f t="shared" si="374"/>
        <v>0</v>
      </c>
      <c r="CF19" s="165">
        <f t="shared" si="374"/>
        <v>0</v>
      </c>
      <c r="CG19" s="165">
        <f t="shared" si="374"/>
        <v>0</v>
      </c>
      <c r="CH19" s="165">
        <f t="shared" si="374"/>
        <v>0</v>
      </c>
      <c r="CI19" s="165">
        <f t="shared" si="374"/>
        <v>0</v>
      </c>
      <c r="CJ19" s="165">
        <f t="shared" si="374"/>
        <v>0</v>
      </c>
      <c r="CK19" s="165">
        <f t="shared" si="374"/>
        <v>0</v>
      </c>
      <c r="CL19" s="165">
        <f t="shared" si="374"/>
        <v>0</v>
      </c>
      <c r="CM19" s="165">
        <f t="shared" si="374"/>
        <v>0</v>
      </c>
      <c r="CN19" s="165">
        <f t="shared" si="374"/>
        <v>0</v>
      </c>
      <c r="CO19" s="165">
        <f t="shared" si="374"/>
        <v>0</v>
      </c>
      <c r="CP19" s="165">
        <f t="shared" si="374"/>
        <v>0</v>
      </c>
      <c r="CQ19" s="165">
        <f t="shared" si="374"/>
        <v>0</v>
      </c>
      <c r="CR19" s="165">
        <f t="shared" si="374"/>
        <v>0</v>
      </c>
      <c r="CS19" s="165">
        <f t="shared" si="374"/>
        <v>0</v>
      </c>
      <c r="CT19" s="165">
        <f t="shared" si="374"/>
        <v>0</v>
      </c>
      <c r="CU19" s="165">
        <f t="shared" si="374"/>
        <v>0</v>
      </c>
      <c r="CV19" s="165">
        <f t="shared" si="374"/>
        <v>0</v>
      </c>
      <c r="CW19" s="165">
        <f t="shared" si="374"/>
        <v>0</v>
      </c>
      <c r="CX19" s="165">
        <f t="shared" si="374"/>
        <v>0</v>
      </c>
      <c r="CY19" s="165">
        <f t="shared" si="374"/>
        <v>0</v>
      </c>
      <c r="CZ19" s="165">
        <f t="shared" si="374"/>
        <v>0</v>
      </c>
      <c r="DA19" s="165">
        <f t="shared" si="374"/>
        <v>0</v>
      </c>
      <c r="DB19" s="165">
        <f t="shared" si="374"/>
        <v>0</v>
      </c>
      <c r="DC19" s="165">
        <f t="shared" si="374"/>
        <v>0</v>
      </c>
      <c r="DD19" s="165">
        <f t="shared" si="374"/>
        <v>0</v>
      </c>
      <c r="DE19" s="165">
        <f t="shared" si="374"/>
        <v>0</v>
      </c>
      <c r="DF19" s="165">
        <f t="shared" si="374"/>
        <v>0</v>
      </c>
      <c r="DG19" s="165">
        <f t="shared" si="374"/>
        <v>0</v>
      </c>
      <c r="DH19" s="165">
        <f t="shared" si="374"/>
        <v>0</v>
      </c>
      <c r="DI19" s="165">
        <f t="shared" si="374"/>
        <v>0</v>
      </c>
      <c r="DJ19" s="165">
        <f t="shared" si="374"/>
        <v>0</v>
      </c>
      <c r="DK19" s="165">
        <f t="shared" si="374"/>
        <v>0</v>
      </c>
      <c r="DL19" s="165">
        <f t="shared" si="374"/>
        <v>0</v>
      </c>
      <c r="DM19" s="165">
        <f t="shared" si="374"/>
        <v>0</v>
      </c>
      <c r="DN19" s="165">
        <f t="shared" si="374"/>
        <v>0</v>
      </c>
      <c r="DO19" s="165">
        <f t="shared" si="374"/>
        <v>0</v>
      </c>
      <c r="DP19" s="165">
        <f t="shared" si="374"/>
        <v>0</v>
      </c>
      <c r="DQ19" s="165">
        <f t="shared" si="374"/>
        <v>0</v>
      </c>
      <c r="DR19" s="165">
        <f t="shared" si="374"/>
        <v>0</v>
      </c>
      <c r="DS19" s="165">
        <f t="shared" si="374"/>
        <v>0</v>
      </c>
      <c r="DT19" s="165">
        <f t="shared" si="374"/>
        <v>0</v>
      </c>
      <c r="DU19" s="165">
        <f t="shared" si="374"/>
        <v>0</v>
      </c>
      <c r="DV19" s="165">
        <f t="shared" si="374"/>
        <v>0</v>
      </c>
      <c r="DW19" s="165">
        <f t="shared" si="374"/>
        <v>0</v>
      </c>
      <c r="DX19" s="165">
        <f t="shared" si="374"/>
        <v>0</v>
      </c>
      <c r="DY19" s="165">
        <f t="shared" si="374"/>
        <v>0</v>
      </c>
      <c r="DZ19" s="165">
        <f t="shared" si="374"/>
        <v>0</v>
      </c>
      <c r="EA19" s="165">
        <f t="shared" si="374"/>
        <v>0</v>
      </c>
      <c r="EB19" s="165">
        <f t="shared" si="374"/>
        <v>0</v>
      </c>
      <c r="EC19" s="165">
        <f t="shared" si="374"/>
        <v>0</v>
      </c>
      <c r="ED19" s="165">
        <f t="shared" si="374"/>
        <v>0</v>
      </c>
      <c r="EE19" s="165">
        <f t="shared" ref="EE19:GP19" si="375">MIN(burn - Nom, K_2 - Used_K2)</f>
        <v>0</v>
      </c>
      <c r="EF19" s="165">
        <f t="shared" si="375"/>
        <v>0</v>
      </c>
      <c r="EG19" s="165">
        <f t="shared" si="375"/>
        <v>0</v>
      </c>
      <c r="EH19" s="165">
        <f t="shared" si="375"/>
        <v>0</v>
      </c>
      <c r="EI19" s="165">
        <f t="shared" si="375"/>
        <v>0</v>
      </c>
      <c r="EJ19" s="165">
        <f t="shared" si="375"/>
        <v>0</v>
      </c>
      <c r="EK19" s="165">
        <f t="shared" si="375"/>
        <v>0</v>
      </c>
      <c r="EL19" s="165">
        <f t="shared" si="375"/>
        <v>0</v>
      </c>
      <c r="EM19" s="165">
        <f t="shared" si="375"/>
        <v>0</v>
      </c>
      <c r="EN19" s="165">
        <f t="shared" si="375"/>
        <v>0</v>
      </c>
      <c r="EO19" s="165">
        <f t="shared" si="375"/>
        <v>0</v>
      </c>
      <c r="EP19" s="165">
        <f t="shared" si="375"/>
        <v>0</v>
      </c>
      <c r="EQ19" s="165">
        <f t="shared" si="375"/>
        <v>0</v>
      </c>
      <c r="ER19" s="165">
        <f t="shared" si="375"/>
        <v>0</v>
      </c>
      <c r="ES19" s="165">
        <f t="shared" si="375"/>
        <v>0</v>
      </c>
      <c r="ET19" s="165">
        <f t="shared" si="375"/>
        <v>0</v>
      </c>
      <c r="EU19" s="165">
        <f t="shared" si="375"/>
        <v>0</v>
      </c>
      <c r="EV19" s="165">
        <f t="shared" si="375"/>
        <v>0</v>
      </c>
      <c r="EW19" s="165">
        <f t="shared" si="375"/>
        <v>0</v>
      </c>
      <c r="EX19" s="165">
        <f t="shared" si="375"/>
        <v>0</v>
      </c>
      <c r="EY19" s="165">
        <f t="shared" si="375"/>
        <v>0</v>
      </c>
      <c r="EZ19" s="165">
        <f t="shared" si="375"/>
        <v>0</v>
      </c>
      <c r="FA19" s="165">
        <f t="shared" si="375"/>
        <v>0</v>
      </c>
      <c r="FB19" s="165">
        <f t="shared" si="375"/>
        <v>0</v>
      </c>
      <c r="FC19" s="165">
        <f t="shared" si="375"/>
        <v>0</v>
      </c>
      <c r="FD19" s="165">
        <f t="shared" si="375"/>
        <v>0</v>
      </c>
      <c r="FE19" s="165">
        <f t="shared" si="375"/>
        <v>0</v>
      </c>
      <c r="FF19" s="165">
        <f t="shared" si="375"/>
        <v>0</v>
      </c>
      <c r="FG19" s="165">
        <f t="shared" si="375"/>
        <v>0</v>
      </c>
      <c r="FH19" s="165">
        <f t="shared" si="375"/>
        <v>0</v>
      </c>
      <c r="FI19" s="165">
        <f t="shared" si="375"/>
        <v>0</v>
      </c>
      <c r="FJ19" s="165">
        <f t="shared" si="375"/>
        <v>0</v>
      </c>
      <c r="FK19" s="165">
        <f t="shared" si="375"/>
        <v>0</v>
      </c>
      <c r="FL19" s="165">
        <f t="shared" si="375"/>
        <v>0</v>
      </c>
      <c r="FM19" s="165">
        <f t="shared" si="375"/>
        <v>0</v>
      </c>
      <c r="FN19" s="165">
        <f t="shared" si="375"/>
        <v>0</v>
      </c>
      <c r="FO19" s="165">
        <f t="shared" si="375"/>
        <v>0</v>
      </c>
      <c r="FP19" s="165">
        <f t="shared" si="375"/>
        <v>0</v>
      </c>
      <c r="FQ19" s="165">
        <f t="shared" si="375"/>
        <v>0</v>
      </c>
      <c r="FR19" s="165">
        <f t="shared" si="375"/>
        <v>0</v>
      </c>
      <c r="FS19" s="165">
        <f t="shared" si="375"/>
        <v>0</v>
      </c>
      <c r="FT19" s="165">
        <f t="shared" si="375"/>
        <v>0</v>
      </c>
      <c r="FU19" s="165">
        <f t="shared" si="375"/>
        <v>0</v>
      </c>
      <c r="FV19" s="165">
        <f t="shared" si="375"/>
        <v>0</v>
      </c>
      <c r="FW19" s="165">
        <f t="shared" si="375"/>
        <v>0</v>
      </c>
      <c r="FX19" s="165">
        <f t="shared" si="375"/>
        <v>0</v>
      </c>
      <c r="FY19" s="165">
        <f t="shared" si="375"/>
        <v>0</v>
      </c>
      <c r="FZ19" s="165">
        <f t="shared" si="375"/>
        <v>0</v>
      </c>
      <c r="GA19" s="165">
        <f t="shared" si="375"/>
        <v>0</v>
      </c>
      <c r="GB19" s="165">
        <f t="shared" si="375"/>
        <v>0</v>
      </c>
      <c r="GC19" s="165">
        <f t="shared" si="375"/>
        <v>0</v>
      </c>
      <c r="GD19" s="165">
        <f t="shared" si="375"/>
        <v>0</v>
      </c>
      <c r="GE19" s="165">
        <f t="shared" si="375"/>
        <v>0</v>
      </c>
      <c r="GF19" s="165">
        <f t="shared" si="375"/>
        <v>0</v>
      </c>
      <c r="GG19" s="165">
        <f t="shared" si="375"/>
        <v>0</v>
      </c>
      <c r="GH19" s="165">
        <f t="shared" si="375"/>
        <v>0</v>
      </c>
      <c r="GI19" s="165">
        <f t="shared" si="375"/>
        <v>0</v>
      </c>
      <c r="GJ19" s="165">
        <f t="shared" si="375"/>
        <v>0</v>
      </c>
      <c r="GK19" s="165">
        <f t="shared" si="375"/>
        <v>0</v>
      </c>
      <c r="GL19" s="165">
        <f t="shared" si="375"/>
        <v>0</v>
      </c>
      <c r="GM19" s="165">
        <f t="shared" si="375"/>
        <v>0</v>
      </c>
      <c r="GN19" s="165">
        <f t="shared" si="375"/>
        <v>0</v>
      </c>
      <c r="GO19" s="165">
        <f t="shared" si="375"/>
        <v>0</v>
      </c>
      <c r="GP19" s="165">
        <f t="shared" si="375"/>
        <v>0</v>
      </c>
      <c r="GQ19" s="165">
        <f t="shared" ref="GQ19:JB19" si="376">MIN(burn - Nom, K_2 - Used_K2)</f>
        <v>0</v>
      </c>
      <c r="GR19" s="165">
        <f t="shared" si="376"/>
        <v>0</v>
      </c>
      <c r="GS19" s="165">
        <f t="shared" si="376"/>
        <v>0</v>
      </c>
      <c r="GT19" s="165">
        <f t="shared" si="376"/>
        <v>0</v>
      </c>
      <c r="GU19" s="165">
        <f t="shared" si="376"/>
        <v>0</v>
      </c>
      <c r="GV19" s="165">
        <f t="shared" si="376"/>
        <v>0</v>
      </c>
      <c r="GW19" s="165">
        <f t="shared" si="376"/>
        <v>0</v>
      </c>
      <c r="GX19" s="165">
        <f t="shared" si="376"/>
        <v>0</v>
      </c>
      <c r="GY19" s="165">
        <f t="shared" si="376"/>
        <v>0</v>
      </c>
      <c r="GZ19" s="165">
        <f t="shared" si="376"/>
        <v>0</v>
      </c>
      <c r="HA19" s="165">
        <f t="shared" si="376"/>
        <v>0</v>
      </c>
      <c r="HB19" s="165">
        <f t="shared" si="376"/>
        <v>0</v>
      </c>
      <c r="HC19" s="165">
        <f t="shared" si="376"/>
        <v>0</v>
      </c>
      <c r="HD19" s="165">
        <f t="shared" si="376"/>
        <v>0</v>
      </c>
      <c r="HE19" s="165">
        <f t="shared" si="376"/>
        <v>0</v>
      </c>
      <c r="HF19" s="165">
        <f t="shared" si="376"/>
        <v>0</v>
      </c>
      <c r="HG19" s="165">
        <f t="shared" si="376"/>
        <v>0</v>
      </c>
      <c r="HH19" s="165">
        <f t="shared" si="376"/>
        <v>0</v>
      </c>
      <c r="HI19" s="165">
        <f t="shared" si="376"/>
        <v>0</v>
      </c>
      <c r="HJ19" s="165">
        <f t="shared" si="376"/>
        <v>0</v>
      </c>
      <c r="HK19" s="165">
        <f t="shared" si="376"/>
        <v>0</v>
      </c>
      <c r="HL19" s="165">
        <f t="shared" si="376"/>
        <v>0</v>
      </c>
      <c r="HM19" s="165">
        <f t="shared" si="376"/>
        <v>0</v>
      </c>
      <c r="HN19" s="165">
        <f t="shared" si="376"/>
        <v>0</v>
      </c>
      <c r="HO19" s="165">
        <f t="shared" si="376"/>
        <v>0</v>
      </c>
      <c r="HP19" s="165">
        <f t="shared" si="376"/>
        <v>0</v>
      </c>
      <c r="HQ19" s="165">
        <f t="shared" si="376"/>
        <v>0</v>
      </c>
      <c r="HR19" s="165">
        <f t="shared" si="376"/>
        <v>0</v>
      </c>
      <c r="HS19" s="165">
        <f t="shared" si="376"/>
        <v>0</v>
      </c>
      <c r="HT19" s="165">
        <f t="shared" si="376"/>
        <v>0</v>
      </c>
      <c r="HU19" s="165">
        <f t="shared" si="376"/>
        <v>0</v>
      </c>
      <c r="HV19" s="165">
        <f t="shared" si="376"/>
        <v>0</v>
      </c>
      <c r="HW19" s="165">
        <f t="shared" si="376"/>
        <v>0</v>
      </c>
      <c r="HX19" s="165">
        <f t="shared" si="376"/>
        <v>0</v>
      </c>
      <c r="HY19" s="165">
        <f t="shared" si="376"/>
        <v>0</v>
      </c>
      <c r="HZ19" s="165">
        <f t="shared" si="376"/>
        <v>0</v>
      </c>
      <c r="IA19" s="165">
        <f t="shared" si="376"/>
        <v>0</v>
      </c>
      <c r="IB19" s="165">
        <f t="shared" si="376"/>
        <v>0</v>
      </c>
      <c r="IC19" s="165">
        <f t="shared" si="376"/>
        <v>0</v>
      </c>
      <c r="ID19" s="165">
        <f t="shared" si="376"/>
        <v>0</v>
      </c>
      <c r="IE19" s="165">
        <f t="shared" si="376"/>
        <v>0</v>
      </c>
      <c r="IF19" s="165">
        <f t="shared" si="376"/>
        <v>0</v>
      </c>
      <c r="IG19" s="165">
        <f t="shared" si="376"/>
        <v>0</v>
      </c>
      <c r="IH19" s="165">
        <f t="shared" si="376"/>
        <v>0</v>
      </c>
      <c r="II19" s="165">
        <f t="shared" si="376"/>
        <v>0</v>
      </c>
      <c r="IJ19" s="165">
        <f t="shared" si="376"/>
        <v>0</v>
      </c>
      <c r="IK19" s="165">
        <f t="shared" si="376"/>
        <v>0</v>
      </c>
      <c r="IL19" s="165">
        <f t="shared" si="376"/>
        <v>0</v>
      </c>
      <c r="IM19" s="165">
        <f t="shared" si="376"/>
        <v>0</v>
      </c>
      <c r="IN19" s="165">
        <f t="shared" si="376"/>
        <v>0</v>
      </c>
      <c r="IO19" s="165">
        <f t="shared" si="376"/>
        <v>0</v>
      </c>
      <c r="IP19" s="165">
        <f t="shared" si="376"/>
        <v>0</v>
      </c>
      <c r="IQ19" s="165">
        <f t="shared" si="376"/>
        <v>0</v>
      </c>
      <c r="IR19" s="165">
        <f t="shared" si="376"/>
        <v>0</v>
      </c>
      <c r="IS19" s="165">
        <f t="shared" si="376"/>
        <v>0</v>
      </c>
      <c r="IT19" s="165">
        <f t="shared" si="376"/>
        <v>0</v>
      </c>
      <c r="IU19" s="165">
        <f t="shared" si="376"/>
        <v>0</v>
      </c>
      <c r="IV19" s="165">
        <f t="shared" si="376"/>
        <v>0</v>
      </c>
      <c r="IW19" s="165">
        <f t="shared" si="376"/>
        <v>0</v>
      </c>
      <c r="IX19" s="165">
        <f t="shared" si="376"/>
        <v>0</v>
      </c>
      <c r="IY19" s="165">
        <f t="shared" si="376"/>
        <v>0</v>
      </c>
      <c r="IZ19" s="165">
        <f t="shared" si="376"/>
        <v>0</v>
      </c>
      <c r="JA19" s="165">
        <f t="shared" si="376"/>
        <v>0</v>
      </c>
      <c r="JB19" s="165">
        <f t="shared" si="376"/>
        <v>0</v>
      </c>
      <c r="JC19" s="165">
        <f t="shared" ref="JC19:LN19" si="377">MIN(burn - Nom, K_2 - Used_K2)</f>
        <v>0</v>
      </c>
      <c r="JD19" s="165">
        <f t="shared" si="377"/>
        <v>0</v>
      </c>
      <c r="JE19" s="165">
        <f t="shared" si="377"/>
        <v>0</v>
      </c>
      <c r="JF19" s="165">
        <f t="shared" si="377"/>
        <v>0</v>
      </c>
      <c r="JG19" s="165">
        <f t="shared" si="377"/>
        <v>0</v>
      </c>
      <c r="JH19" s="165">
        <f t="shared" si="377"/>
        <v>0</v>
      </c>
      <c r="JI19" s="165">
        <f t="shared" si="377"/>
        <v>0</v>
      </c>
      <c r="JJ19" s="165">
        <f t="shared" si="377"/>
        <v>0</v>
      </c>
      <c r="JK19" s="165">
        <f t="shared" si="377"/>
        <v>0</v>
      </c>
      <c r="JL19" s="165">
        <f t="shared" si="377"/>
        <v>0</v>
      </c>
      <c r="JM19" s="165">
        <f t="shared" si="377"/>
        <v>0</v>
      </c>
      <c r="JN19" s="165">
        <f t="shared" si="377"/>
        <v>0</v>
      </c>
      <c r="JO19" s="165">
        <f t="shared" si="377"/>
        <v>0</v>
      </c>
      <c r="JP19" s="165">
        <f t="shared" si="377"/>
        <v>0</v>
      </c>
      <c r="JQ19" s="165">
        <f t="shared" si="377"/>
        <v>0</v>
      </c>
      <c r="JR19" s="165">
        <f t="shared" si="377"/>
        <v>0</v>
      </c>
      <c r="JS19" s="165">
        <f t="shared" si="377"/>
        <v>0</v>
      </c>
      <c r="JT19" s="165">
        <f t="shared" si="377"/>
        <v>0</v>
      </c>
      <c r="JU19" s="165">
        <f t="shared" si="377"/>
        <v>0</v>
      </c>
      <c r="JV19" s="165">
        <f t="shared" si="377"/>
        <v>0</v>
      </c>
      <c r="JW19" s="165">
        <f t="shared" si="377"/>
        <v>0</v>
      </c>
      <c r="JX19" s="165">
        <f t="shared" si="377"/>
        <v>0</v>
      </c>
      <c r="JY19" s="165">
        <f t="shared" si="377"/>
        <v>0</v>
      </c>
      <c r="JZ19" s="165">
        <f t="shared" si="377"/>
        <v>0</v>
      </c>
      <c r="KA19" s="165">
        <f t="shared" si="377"/>
        <v>0</v>
      </c>
      <c r="KB19" s="165">
        <f t="shared" si="377"/>
        <v>0</v>
      </c>
      <c r="KC19" s="165">
        <f t="shared" si="377"/>
        <v>0</v>
      </c>
      <c r="KD19" s="165">
        <f t="shared" si="377"/>
        <v>0</v>
      </c>
      <c r="KE19" s="165">
        <f t="shared" si="377"/>
        <v>0</v>
      </c>
      <c r="KF19" s="165">
        <f t="shared" si="377"/>
        <v>0</v>
      </c>
      <c r="KG19" s="165">
        <f t="shared" si="377"/>
        <v>0</v>
      </c>
      <c r="KH19" s="165">
        <f t="shared" si="377"/>
        <v>0</v>
      </c>
      <c r="KI19" s="165">
        <f t="shared" si="377"/>
        <v>0</v>
      </c>
      <c r="KJ19" s="165">
        <f t="shared" si="377"/>
        <v>0</v>
      </c>
      <c r="KK19" s="165">
        <f t="shared" si="377"/>
        <v>0</v>
      </c>
      <c r="KL19" s="165">
        <f t="shared" si="377"/>
        <v>0</v>
      </c>
      <c r="KM19" s="165">
        <f t="shared" si="377"/>
        <v>0</v>
      </c>
      <c r="KN19" s="165">
        <f t="shared" si="377"/>
        <v>0</v>
      </c>
      <c r="KO19" s="165">
        <f t="shared" si="377"/>
        <v>0</v>
      </c>
      <c r="KP19" s="165">
        <f t="shared" si="377"/>
        <v>0</v>
      </c>
      <c r="KQ19" s="165">
        <f t="shared" si="377"/>
        <v>0</v>
      </c>
      <c r="KR19" s="165">
        <f t="shared" si="377"/>
        <v>0</v>
      </c>
      <c r="KS19" s="165">
        <f t="shared" si="377"/>
        <v>0</v>
      </c>
      <c r="KT19" s="165">
        <f t="shared" si="377"/>
        <v>0</v>
      </c>
      <c r="KU19" s="165">
        <f t="shared" si="377"/>
        <v>0</v>
      </c>
      <c r="KV19" s="165">
        <f t="shared" si="377"/>
        <v>0</v>
      </c>
      <c r="KW19" s="165">
        <f t="shared" si="377"/>
        <v>0</v>
      </c>
      <c r="KX19" s="165">
        <f t="shared" si="377"/>
        <v>0</v>
      </c>
      <c r="KY19" s="165">
        <f t="shared" si="377"/>
        <v>0</v>
      </c>
      <c r="KZ19" s="165">
        <f t="shared" si="377"/>
        <v>0</v>
      </c>
      <c r="LA19" s="165">
        <f t="shared" si="377"/>
        <v>0</v>
      </c>
      <c r="LB19" s="165">
        <f t="shared" si="377"/>
        <v>0</v>
      </c>
      <c r="LC19" s="165">
        <f t="shared" si="377"/>
        <v>0</v>
      </c>
      <c r="LD19" s="165">
        <f t="shared" si="377"/>
        <v>0</v>
      </c>
      <c r="LE19" s="165">
        <f t="shared" si="377"/>
        <v>0</v>
      </c>
      <c r="LF19" s="165">
        <f t="shared" si="377"/>
        <v>0</v>
      </c>
      <c r="LG19" s="165">
        <f t="shared" si="377"/>
        <v>0</v>
      </c>
      <c r="LH19" s="165">
        <f t="shared" si="377"/>
        <v>0</v>
      </c>
      <c r="LI19" s="165">
        <f t="shared" si="377"/>
        <v>0</v>
      </c>
      <c r="LJ19" s="165">
        <f t="shared" si="377"/>
        <v>0</v>
      </c>
      <c r="LK19" s="165">
        <f t="shared" si="377"/>
        <v>0</v>
      </c>
      <c r="LL19" s="165">
        <f t="shared" si="377"/>
        <v>0</v>
      </c>
      <c r="LM19" s="165">
        <f t="shared" si="377"/>
        <v>0</v>
      </c>
      <c r="LN19" s="165">
        <f t="shared" si="377"/>
        <v>0</v>
      </c>
      <c r="LO19" s="165">
        <f t="shared" ref="LO19:NG19" si="378">MIN(burn - Nom, K_2 - Used_K2)</f>
        <v>0</v>
      </c>
      <c r="LP19" s="165">
        <f t="shared" si="378"/>
        <v>0</v>
      </c>
      <c r="LQ19" s="165">
        <f t="shared" si="378"/>
        <v>0</v>
      </c>
      <c r="LR19" s="165">
        <f t="shared" si="378"/>
        <v>0</v>
      </c>
      <c r="LS19" s="165">
        <f t="shared" si="378"/>
        <v>0</v>
      </c>
      <c r="LT19" s="165">
        <f t="shared" si="378"/>
        <v>0</v>
      </c>
      <c r="LU19" s="165">
        <f t="shared" si="378"/>
        <v>0</v>
      </c>
      <c r="LV19" s="165">
        <f t="shared" si="378"/>
        <v>0</v>
      </c>
      <c r="LW19" s="165">
        <f t="shared" si="378"/>
        <v>0</v>
      </c>
      <c r="LX19" s="165">
        <f t="shared" si="378"/>
        <v>0</v>
      </c>
      <c r="LY19" s="165">
        <f t="shared" si="378"/>
        <v>0</v>
      </c>
      <c r="LZ19" s="165">
        <f t="shared" si="378"/>
        <v>0</v>
      </c>
      <c r="MA19" s="165">
        <f t="shared" si="378"/>
        <v>0</v>
      </c>
      <c r="MB19" s="165">
        <f t="shared" si="378"/>
        <v>0</v>
      </c>
      <c r="MC19" s="165">
        <f t="shared" si="378"/>
        <v>0</v>
      </c>
      <c r="MD19" s="165">
        <f t="shared" si="378"/>
        <v>0</v>
      </c>
      <c r="ME19" s="165">
        <f t="shared" si="378"/>
        <v>0</v>
      </c>
      <c r="MF19" s="165">
        <f t="shared" si="378"/>
        <v>0</v>
      </c>
      <c r="MG19" s="165">
        <f t="shared" si="378"/>
        <v>0</v>
      </c>
      <c r="MH19" s="165">
        <f t="shared" si="378"/>
        <v>0</v>
      </c>
      <c r="MI19" s="165">
        <f t="shared" si="378"/>
        <v>0</v>
      </c>
      <c r="MJ19" s="165">
        <f t="shared" si="378"/>
        <v>0</v>
      </c>
      <c r="MK19" s="165">
        <f t="shared" si="378"/>
        <v>0</v>
      </c>
      <c r="ML19" s="165">
        <f t="shared" si="378"/>
        <v>0</v>
      </c>
      <c r="MM19" s="165">
        <f t="shared" si="378"/>
        <v>0</v>
      </c>
      <c r="MN19" s="165">
        <f t="shared" si="378"/>
        <v>0</v>
      </c>
      <c r="MO19" s="165">
        <f t="shared" si="378"/>
        <v>0</v>
      </c>
      <c r="MP19" s="165">
        <f t="shared" si="378"/>
        <v>0</v>
      </c>
      <c r="MQ19" s="165">
        <f t="shared" si="378"/>
        <v>0</v>
      </c>
      <c r="MR19" s="165">
        <f t="shared" si="378"/>
        <v>0</v>
      </c>
      <c r="MS19" s="165">
        <f t="shared" si="378"/>
        <v>0</v>
      </c>
      <c r="MT19" s="165">
        <f t="shared" si="378"/>
        <v>0</v>
      </c>
      <c r="MU19" s="165">
        <f t="shared" si="378"/>
        <v>0</v>
      </c>
      <c r="MV19" s="165">
        <f t="shared" si="378"/>
        <v>0</v>
      </c>
      <c r="MW19" s="165">
        <f t="shared" si="378"/>
        <v>0</v>
      </c>
      <c r="MX19" s="165">
        <f t="shared" si="378"/>
        <v>0</v>
      </c>
      <c r="MY19" s="165">
        <f t="shared" si="378"/>
        <v>0</v>
      </c>
      <c r="MZ19" s="165">
        <f t="shared" si="378"/>
        <v>0</v>
      </c>
      <c r="NA19" s="165">
        <f t="shared" si="378"/>
        <v>0</v>
      </c>
      <c r="NB19" s="165">
        <f t="shared" si="378"/>
        <v>0</v>
      </c>
      <c r="NC19" s="165">
        <f t="shared" si="378"/>
        <v>0</v>
      </c>
      <c r="ND19" s="165">
        <f t="shared" si="378"/>
        <v>0</v>
      </c>
      <c r="NE19" s="165">
        <f t="shared" si="378"/>
        <v>0</v>
      </c>
      <c r="NF19" s="165">
        <f t="shared" si="378"/>
        <v>0</v>
      </c>
      <c r="NG19" s="165">
        <f t="shared" si="378"/>
        <v>0</v>
      </c>
    </row>
    <row r="20" spans="2:372" hidden="1" outlineLevel="1">
      <c r="B20" s="175" t="s">
        <v>320</v>
      </c>
      <c r="C20" s="155">
        <v>108.29</v>
      </c>
      <c r="D20" s="155" t="s">
        <v>306</v>
      </c>
      <c r="E20" s="154" t="s">
        <v>302</v>
      </c>
      <c r="F20" s="155" t="s">
        <v>301</v>
      </c>
      <c r="G20" s="165">
        <f t="shared" ref="G20:BR20" si="379">MIN(burn, K_1 - Used_K1)</f>
        <v>0</v>
      </c>
      <c r="H20" s="165">
        <f t="shared" si="379"/>
        <v>836.55239999999992</v>
      </c>
      <c r="I20" s="165">
        <f t="shared" si="379"/>
        <v>1254.8286000000003</v>
      </c>
      <c r="J20" s="165">
        <f t="shared" si="379"/>
        <v>0</v>
      </c>
      <c r="K20" s="165">
        <f t="shared" si="379"/>
        <v>0</v>
      </c>
      <c r="L20" s="165">
        <f t="shared" si="379"/>
        <v>423.49760000000242</v>
      </c>
      <c r="M20" s="165">
        <f t="shared" si="379"/>
        <v>0</v>
      </c>
      <c r="N20" s="165">
        <f t="shared" si="379"/>
        <v>0</v>
      </c>
      <c r="O20" s="165">
        <f t="shared" si="379"/>
        <v>0</v>
      </c>
      <c r="P20" s="165">
        <f t="shared" si="379"/>
        <v>0</v>
      </c>
      <c r="Q20" s="165">
        <f t="shared" si="379"/>
        <v>836.55239999999992</v>
      </c>
      <c r="R20" s="165">
        <f t="shared" si="379"/>
        <v>0</v>
      </c>
      <c r="S20" s="165">
        <f t="shared" si="379"/>
        <v>0</v>
      </c>
      <c r="T20" s="165">
        <f t="shared" si="379"/>
        <v>0</v>
      </c>
      <c r="U20" s="165">
        <f t="shared" si="379"/>
        <v>0</v>
      </c>
      <c r="V20" s="165">
        <f t="shared" si="379"/>
        <v>0</v>
      </c>
      <c r="W20" s="165">
        <f t="shared" si="379"/>
        <v>0</v>
      </c>
      <c r="X20" s="165">
        <f t="shared" si="379"/>
        <v>0</v>
      </c>
      <c r="Y20" s="165">
        <f t="shared" si="379"/>
        <v>0</v>
      </c>
      <c r="Z20" s="165">
        <f t="shared" si="379"/>
        <v>0</v>
      </c>
      <c r="AA20" s="165">
        <f t="shared" si="379"/>
        <v>0</v>
      </c>
      <c r="AB20" s="165">
        <f t="shared" si="379"/>
        <v>0</v>
      </c>
      <c r="AC20" s="165">
        <f t="shared" si="379"/>
        <v>0</v>
      </c>
      <c r="AD20" s="165">
        <f t="shared" si="379"/>
        <v>0</v>
      </c>
      <c r="AE20" s="165">
        <f t="shared" si="379"/>
        <v>0</v>
      </c>
      <c r="AF20" s="165">
        <f t="shared" si="379"/>
        <v>0</v>
      </c>
      <c r="AG20" s="165">
        <f t="shared" si="379"/>
        <v>0</v>
      </c>
      <c r="AH20" s="165">
        <f t="shared" si="379"/>
        <v>0</v>
      </c>
      <c r="AI20" s="165">
        <f t="shared" si="379"/>
        <v>0</v>
      </c>
      <c r="AJ20" s="165">
        <f t="shared" si="379"/>
        <v>0</v>
      </c>
      <c r="AK20" s="165">
        <f t="shared" si="379"/>
        <v>0</v>
      </c>
      <c r="AL20" s="165">
        <f t="shared" si="379"/>
        <v>0</v>
      </c>
      <c r="AM20" s="165">
        <f t="shared" si="379"/>
        <v>389.94460000000004</v>
      </c>
      <c r="AN20" s="165">
        <f t="shared" si="379"/>
        <v>0</v>
      </c>
      <c r="AO20" s="165">
        <f t="shared" si="379"/>
        <v>0</v>
      </c>
      <c r="AP20" s="165">
        <f t="shared" si="379"/>
        <v>0</v>
      </c>
      <c r="AQ20" s="165">
        <f t="shared" si="379"/>
        <v>0</v>
      </c>
      <c r="AR20" s="165">
        <f t="shared" si="379"/>
        <v>0</v>
      </c>
      <c r="AS20" s="165">
        <f t="shared" si="379"/>
        <v>0</v>
      </c>
      <c r="AT20" s="165">
        <f t="shared" si="379"/>
        <v>0</v>
      </c>
      <c r="AU20" s="165">
        <f t="shared" si="379"/>
        <v>1917.3742999999999</v>
      </c>
      <c r="AV20" s="165">
        <f t="shared" si="379"/>
        <v>0</v>
      </c>
      <c r="AW20" s="165">
        <f t="shared" si="379"/>
        <v>0</v>
      </c>
      <c r="AX20" s="165">
        <f t="shared" si="379"/>
        <v>0</v>
      </c>
      <c r="AY20" s="165">
        <f t="shared" si="379"/>
        <v>0</v>
      </c>
      <c r="AZ20" s="165">
        <f t="shared" si="379"/>
        <v>1604.3121999999998</v>
      </c>
      <c r="BA20" s="165">
        <f t="shared" si="379"/>
        <v>0</v>
      </c>
      <c r="BB20" s="165">
        <f t="shared" si="379"/>
        <v>0</v>
      </c>
      <c r="BC20" s="165">
        <f t="shared" si="379"/>
        <v>696.33863999999994</v>
      </c>
      <c r="BD20" s="165">
        <f t="shared" si="379"/>
        <v>0</v>
      </c>
      <c r="BE20" s="165">
        <f t="shared" si="379"/>
        <v>662.73019999999997</v>
      </c>
      <c r="BF20" s="165">
        <f t="shared" si="379"/>
        <v>0</v>
      </c>
      <c r="BG20" s="165">
        <f t="shared" si="379"/>
        <v>0</v>
      </c>
      <c r="BH20" s="165">
        <f t="shared" si="379"/>
        <v>0</v>
      </c>
      <c r="BI20" s="165">
        <f t="shared" si="379"/>
        <v>0</v>
      </c>
      <c r="BJ20" s="165">
        <f t="shared" si="379"/>
        <v>0</v>
      </c>
      <c r="BK20" s="165">
        <f t="shared" si="379"/>
        <v>0</v>
      </c>
      <c r="BL20" s="165">
        <f t="shared" si="379"/>
        <v>0</v>
      </c>
      <c r="BM20" s="165">
        <f t="shared" si="379"/>
        <v>0</v>
      </c>
      <c r="BN20" s="165">
        <f t="shared" si="379"/>
        <v>0</v>
      </c>
      <c r="BO20" s="165">
        <f t="shared" si="379"/>
        <v>1800.25</v>
      </c>
      <c r="BP20" s="165">
        <f t="shared" si="379"/>
        <v>399.4676</v>
      </c>
      <c r="BQ20" s="165">
        <f t="shared" si="379"/>
        <v>0</v>
      </c>
      <c r="BR20" s="165">
        <f t="shared" si="379"/>
        <v>0</v>
      </c>
      <c r="BS20" s="165">
        <f t="shared" ref="BS20:ED20" si="380">MIN(burn, K_1 - Used_K1)</f>
        <v>0</v>
      </c>
      <c r="BT20" s="165">
        <f t="shared" si="380"/>
        <v>0</v>
      </c>
      <c r="BU20" s="165">
        <f t="shared" si="380"/>
        <v>0</v>
      </c>
      <c r="BV20" s="165">
        <f t="shared" si="380"/>
        <v>0</v>
      </c>
      <c r="BW20" s="165">
        <f t="shared" si="380"/>
        <v>0</v>
      </c>
      <c r="BX20" s="165">
        <f t="shared" si="380"/>
        <v>1800.25</v>
      </c>
      <c r="BY20" s="165">
        <f t="shared" si="380"/>
        <v>1800.25</v>
      </c>
      <c r="BZ20" s="165">
        <f t="shared" si="380"/>
        <v>1924.8779</v>
      </c>
      <c r="CA20" s="165">
        <f t="shared" si="380"/>
        <v>0</v>
      </c>
      <c r="CB20" s="165">
        <f t="shared" si="380"/>
        <v>0</v>
      </c>
      <c r="CC20" s="165">
        <f t="shared" si="380"/>
        <v>0</v>
      </c>
      <c r="CD20" s="165">
        <f t="shared" si="380"/>
        <v>1800.25</v>
      </c>
      <c r="CE20" s="165">
        <f t="shared" si="380"/>
        <v>99.866839999999996</v>
      </c>
      <c r="CF20" s="165">
        <f t="shared" si="380"/>
        <v>0</v>
      </c>
      <c r="CG20" s="165">
        <f t="shared" si="380"/>
        <v>1325.2276999999999</v>
      </c>
      <c r="CH20" s="165">
        <f t="shared" si="380"/>
        <v>0</v>
      </c>
      <c r="CI20" s="165">
        <f t="shared" si="380"/>
        <v>665.10040000000004</v>
      </c>
      <c r="CJ20" s="165">
        <f t="shared" si="380"/>
        <v>1159.461</v>
      </c>
      <c r="CK20" s="165">
        <f t="shared" si="380"/>
        <v>1059.5945000000002</v>
      </c>
      <c r="CL20" s="165">
        <f t="shared" si="380"/>
        <v>0</v>
      </c>
      <c r="CM20" s="165">
        <f t="shared" si="380"/>
        <v>485.64290999999997</v>
      </c>
      <c r="CN20" s="165">
        <f t="shared" si="380"/>
        <v>0</v>
      </c>
      <c r="CO20" s="165">
        <f t="shared" si="380"/>
        <v>0</v>
      </c>
      <c r="CP20" s="165">
        <f t="shared" si="380"/>
        <v>0</v>
      </c>
      <c r="CQ20" s="165">
        <f t="shared" si="380"/>
        <v>0</v>
      </c>
      <c r="CR20" s="165">
        <f t="shared" si="380"/>
        <v>0</v>
      </c>
      <c r="CS20" s="165">
        <f t="shared" si="380"/>
        <v>0</v>
      </c>
      <c r="CT20" s="165">
        <f t="shared" si="380"/>
        <v>159.38050000000001</v>
      </c>
      <c r="CU20" s="165">
        <f t="shared" si="380"/>
        <v>0</v>
      </c>
      <c r="CV20" s="165">
        <f t="shared" si="380"/>
        <v>0</v>
      </c>
      <c r="CW20" s="165">
        <f t="shared" si="380"/>
        <v>0</v>
      </c>
      <c r="CX20" s="165">
        <f t="shared" si="380"/>
        <v>0</v>
      </c>
      <c r="CY20" s="165">
        <f t="shared" si="380"/>
        <v>223.13290000000001</v>
      </c>
      <c r="CZ20" s="165">
        <f t="shared" si="380"/>
        <v>551.42400000000009</v>
      </c>
      <c r="DA20" s="165">
        <f t="shared" si="380"/>
        <v>0</v>
      </c>
      <c r="DB20" s="165">
        <f t="shared" si="380"/>
        <v>0</v>
      </c>
      <c r="DC20" s="165">
        <f t="shared" si="380"/>
        <v>0</v>
      </c>
      <c r="DD20" s="165">
        <f t="shared" si="380"/>
        <v>1102.8479</v>
      </c>
      <c r="DE20" s="165">
        <f t="shared" si="380"/>
        <v>0</v>
      </c>
      <c r="DF20" s="165">
        <f t="shared" si="380"/>
        <v>0</v>
      </c>
      <c r="DG20" s="165">
        <f t="shared" si="380"/>
        <v>0</v>
      </c>
      <c r="DH20" s="165">
        <f t="shared" si="380"/>
        <v>590.74833999999998</v>
      </c>
      <c r="DI20" s="165">
        <f t="shared" si="380"/>
        <v>127.5044</v>
      </c>
      <c r="DJ20" s="165">
        <f t="shared" si="380"/>
        <v>0</v>
      </c>
      <c r="DK20" s="165">
        <f t="shared" si="380"/>
        <v>0</v>
      </c>
      <c r="DL20" s="165">
        <f t="shared" si="380"/>
        <v>63.752209999999998</v>
      </c>
      <c r="DM20" s="165">
        <f t="shared" si="380"/>
        <v>0</v>
      </c>
      <c r="DN20" s="165">
        <f t="shared" si="380"/>
        <v>0</v>
      </c>
      <c r="DO20" s="165">
        <f t="shared" si="380"/>
        <v>952.9203</v>
      </c>
      <c r="DP20" s="165">
        <f t="shared" si="380"/>
        <v>0</v>
      </c>
      <c r="DQ20" s="165">
        <f t="shared" si="380"/>
        <v>926.48849999999993</v>
      </c>
      <c r="DR20" s="165">
        <f t="shared" si="380"/>
        <v>0</v>
      </c>
      <c r="DS20" s="165">
        <f t="shared" si="380"/>
        <v>0</v>
      </c>
      <c r="DT20" s="165">
        <f t="shared" si="380"/>
        <v>0</v>
      </c>
      <c r="DU20" s="165">
        <f t="shared" si="380"/>
        <v>127.5044</v>
      </c>
      <c r="DV20" s="165">
        <f t="shared" si="380"/>
        <v>0</v>
      </c>
      <c r="DW20" s="165">
        <f t="shared" si="380"/>
        <v>0</v>
      </c>
      <c r="DX20" s="165">
        <f t="shared" si="380"/>
        <v>0</v>
      </c>
      <c r="DY20" s="165">
        <f t="shared" si="380"/>
        <v>1163.8253999999999</v>
      </c>
      <c r="DZ20" s="165">
        <f t="shared" si="380"/>
        <v>0</v>
      </c>
      <c r="EA20" s="165">
        <f t="shared" si="380"/>
        <v>0</v>
      </c>
      <c r="EB20" s="165">
        <f t="shared" si="380"/>
        <v>0</v>
      </c>
      <c r="EC20" s="165">
        <f t="shared" si="380"/>
        <v>0</v>
      </c>
      <c r="ED20" s="165">
        <f t="shared" si="380"/>
        <v>2705.2188999999998</v>
      </c>
      <c r="EE20" s="165">
        <f t="shared" ref="EE20:GP20" si="381">MIN(burn, K_1 - Used_K1)</f>
        <v>0</v>
      </c>
      <c r="EF20" s="165">
        <f t="shared" si="381"/>
        <v>0</v>
      </c>
      <c r="EG20" s="165">
        <f t="shared" si="381"/>
        <v>0</v>
      </c>
      <c r="EH20" s="165">
        <f t="shared" si="381"/>
        <v>0</v>
      </c>
      <c r="EI20" s="165">
        <f t="shared" si="381"/>
        <v>638.45629999999994</v>
      </c>
      <c r="EJ20" s="165">
        <f t="shared" si="381"/>
        <v>0</v>
      </c>
      <c r="EK20" s="165">
        <f t="shared" si="381"/>
        <v>383.40559999999999</v>
      </c>
      <c r="EL20" s="165">
        <f t="shared" si="381"/>
        <v>917.64139999999998</v>
      </c>
      <c r="EM20" s="165">
        <f t="shared" si="381"/>
        <v>1074.3974000000001</v>
      </c>
      <c r="EN20" s="165">
        <f t="shared" si="381"/>
        <v>720.77989999999988</v>
      </c>
      <c r="EO20" s="165">
        <f t="shared" si="381"/>
        <v>1302.1030000000001</v>
      </c>
      <c r="EP20" s="165">
        <f t="shared" si="381"/>
        <v>556.42209000000003</v>
      </c>
      <c r="EQ20" s="165">
        <f t="shared" si="381"/>
        <v>885.13789999999995</v>
      </c>
      <c r="ER20" s="165">
        <f t="shared" si="381"/>
        <v>0</v>
      </c>
      <c r="ES20" s="165">
        <f t="shared" si="381"/>
        <v>1110.6093999999998</v>
      </c>
      <c r="ET20" s="165">
        <f t="shared" si="381"/>
        <v>1204.9874</v>
      </c>
      <c r="EU20" s="165">
        <f t="shared" si="381"/>
        <v>0</v>
      </c>
      <c r="EV20" s="165">
        <f t="shared" si="381"/>
        <v>0</v>
      </c>
      <c r="EW20" s="165">
        <f t="shared" si="381"/>
        <v>287.55417999999997</v>
      </c>
      <c r="EX20" s="165">
        <f t="shared" si="381"/>
        <v>95.851390000000009</v>
      </c>
      <c r="EY20" s="165">
        <f t="shared" si="381"/>
        <v>1071.3762999999999</v>
      </c>
      <c r="EZ20" s="165">
        <f t="shared" si="381"/>
        <v>0</v>
      </c>
      <c r="FA20" s="165">
        <f t="shared" si="381"/>
        <v>0</v>
      </c>
      <c r="FB20" s="165">
        <f t="shared" si="381"/>
        <v>0</v>
      </c>
      <c r="FC20" s="165">
        <f t="shared" si="381"/>
        <v>0</v>
      </c>
      <c r="FD20" s="165">
        <f t="shared" si="381"/>
        <v>0</v>
      </c>
      <c r="FE20" s="165">
        <f t="shared" si="381"/>
        <v>0</v>
      </c>
      <c r="FF20" s="165">
        <f t="shared" si="381"/>
        <v>0</v>
      </c>
      <c r="FG20" s="165">
        <f t="shared" si="381"/>
        <v>0</v>
      </c>
      <c r="FH20" s="165">
        <f t="shared" si="381"/>
        <v>1067.6805000000002</v>
      </c>
      <c r="FI20" s="165">
        <f t="shared" si="381"/>
        <v>0</v>
      </c>
      <c r="FJ20" s="165">
        <f t="shared" si="381"/>
        <v>827.76799999999992</v>
      </c>
      <c r="FK20" s="165">
        <f t="shared" si="381"/>
        <v>0</v>
      </c>
      <c r="FL20" s="165">
        <f t="shared" si="381"/>
        <v>1241.6517999999999</v>
      </c>
      <c r="FM20" s="165">
        <f t="shared" si="381"/>
        <v>4378.7525999999998</v>
      </c>
      <c r="FN20" s="165">
        <f t="shared" si="381"/>
        <v>2206.6507999999999</v>
      </c>
      <c r="FO20" s="165">
        <f t="shared" si="381"/>
        <v>1514.5361000000003</v>
      </c>
      <c r="FP20" s="165">
        <f t="shared" si="381"/>
        <v>3724.9593000000004</v>
      </c>
      <c r="FQ20" s="165">
        <f t="shared" si="381"/>
        <v>2930.1601000000001</v>
      </c>
      <c r="FR20" s="165">
        <f t="shared" si="381"/>
        <v>0</v>
      </c>
      <c r="FS20" s="165">
        <f t="shared" si="381"/>
        <v>1688.5077999999999</v>
      </c>
      <c r="FT20" s="165">
        <f t="shared" si="381"/>
        <v>2897.1901000000003</v>
      </c>
      <c r="FU20" s="165">
        <f t="shared" si="381"/>
        <v>1516.1113</v>
      </c>
      <c r="FV20" s="165">
        <f t="shared" si="381"/>
        <v>0</v>
      </c>
      <c r="FW20" s="165">
        <f t="shared" si="381"/>
        <v>1241.6523999999999</v>
      </c>
      <c r="FX20" s="165">
        <f t="shared" si="381"/>
        <v>827.76859999999999</v>
      </c>
      <c r="FY20" s="165">
        <f t="shared" si="381"/>
        <v>98.911779999999993</v>
      </c>
      <c r="FZ20" s="165">
        <f t="shared" si="381"/>
        <v>1613.4472000000003</v>
      </c>
      <c r="GA20" s="165">
        <f t="shared" si="381"/>
        <v>2897.1895</v>
      </c>
      <c r="GB20" s="165">
        <f t="shared" si="381"/>
        <v>1067.6816000000001</v>
      </c>
      <c r="GC20" s="165">
        <f t="shared" si="381"/>
        <v>0</v>
      </c>
      <c r="GD20" s="165">
        <f t="shared" si="381"/>
        <v>0</v>
      </c>
      <c r="GE20" s="165">
        <f t="shared" si="381"/>
        <v>0</v>
      </c>
      <c r="GF20" s="165">
        <f t="shared" si="381"/>
        <v>2185.5385999999999</v>
      </c>
      <c r="GG20" s="165">
        <f t="shared" si="381"/>
        <v>0</v>
      </c>
      <c r="GH20" s="165">
        <f t="shared" si="381"/>
        <v>0</v>
      </c>
      <c r="GI20" s="165">
        <f t="shared" si="381"/>
        <v>0</v>
      </c>
      <c r="GJ20" s="165">
        <f t="shared" si="381"/>
        <v>0</v>
      </c>
      <c r="GK20" s="165">
        <f t="shared" si="381"/>
        <v>0</v>
      </c>
      <c r="GL20" s="165">
        <f t="shared" si="381"/>
        <v>0</v>
      </c>
      <c r="GM20" s="165">
        <f t="shared" si="381"/>
        <v>0</v>
      </c>
      <c r="GN20" s="165">
        <f t="shared" si="381"/>
        <v>530.3809</v>
      </c>
      <c r="GO20" s="165">
        <f t="shared" si="381"/>
        <v>0</v>
      </c>
      <c r="GP20" s="165">
        <f t="shared" si="381"/>
        <v>0</v>
      </c>
      <c r="GQ20" s="165">
        <f t="shared" ref="GQ20:JB20" si="382">MIN(burn, K_1 - Used_K1)</f>
        <v>0</v>
      </c>
      <c r="GR20" s="165">
        <f t="shared" si="382"/>
        <v>0</v>
      </c>
      <c r="GS20" s="165">
        <f t="shared" si="382"/>
        <v>0</v>
      </c>
      <c r="GT20" s="165">
        <f t="shared" si="382"/>
        <v>2301.8402999999998</v>
      </c>
      <c r="GU20" s="165">
        <f t="shared" si="382"/>
        <v>0</v>
      </c>
      <c r="GV20" s="165">
        <f t="shared" si="382"/>
        <v>0</v>
      </c>
      <c r="GW20" s="165">
        <f t="shared" si="382"/>
        <v>0</v>
      </c>
      <c r="GX20" s="165">
        <f t="shared" si="382"/>
        <v>0</v>
      </c>
      <c r="GY20" s="165">
        <f t="shared" si="382"/>
        <v>0</v>
      </c>
      <c r="GZ20" s="165">
        <f t="shared" si="382"/>
        <v>0</v>
      </c>
      <c r="HA20" s="165">
        <f t="shared" si="382"/>
        <v>0</v>
      </c>
      <c r="HB20" s="165">
        <f t="shared" si="382"/>
        <v>0</v>
      </c>
      <c r="HC20" s="165">
        <f t="shared" si="382"/>
        <v>0</v>
      </c>
      <c r="HD20" s="165">
        <f t="shared" si="382"/>
        <v>0</v>
      </c>
      <c r="HE20" s="165">
        <f t="shared" si="382"/>
        <v>0</v>
      </c>
      <c r="HF20" s="165">
        <f t="shared" si="382"/>
        <v>0</v>
      </c>
      <c r="HG20" s="165">
        <f t="shared" si="382"/>
        <v>0</v>
      </c>
      <c r="HH20" s="165">
        <f t="shared" si="382"/>
        <v>0</v>
      </c>
      <c r="HI20" s="165">
        <f t="shared" si="382"/>
        <v>0</v>
      </c>
      <c r="HJ20" s="165">
        <f t="shared" si="382"/>
        <v>0</v>
      </c>
      <c r="HK20" s="165">
        <f t="shared" si="382"/>
        <v>0</v>
      </c>
      <c r="HL20" s="165">
        <f t="shared" si="382"/>
        <v>0</v>
      </c>
      <c r="HM20" s="165">
        <f t="shared" si="382"/>
        <v>0</v>
      </c>
      <c r="HN20" s="165">
        <f t="shared" si="382"/>
        <v>0</v>
      </c>
      <c r="HO20" s="165">
        <f t="shared" si="382"/>
        <v>0</v>
      </c>
      <c r="HP20" s="165">
        <f t="shared" si="382"/>
        <v>0</v>
      </c>
      <c r="HQ20" s="165">
        <f t="shared" si="382"/>
        <v>0</v>
      </c>
      <c r="HR20" s="165">
        <f t="shared" si="382"/>
        <v>0</v>
      </c>
      <c r="HS20" s="165">
        <f t="shared" si="382"/>
        <v>0</v>
      </c>
      <c r="HT20" s="165">
        <f t="shared" si="382"/>
        <v>0</v>
      </c>
      <c r="HU20" s="165">
        <f t="shared" si="382"/>
        <v>0</v>
      </c>
      <c r="HV20" s="165">
        <f t="shared" si="382"/>
        <v>0</v>
      </c>
      <c r="HW20" s="165">
        <f t="shared" si="382"/>
        <v>0</v>
      </c>
      <c r="HX20" s="165">
        <f t="shared" si="382"/>
        <v>0</v>
      </c>
      <c r="HY20" s="165">
        <f t="shared" si="382"/>
        <v>0</v>
      </c>
      <c r="HZ20" s="165">
        <f t="shared" si="382"/>
        <v>0</v>
      </c>
      <c r="IA20" s="165">
        <f t="shared" si="382"/>
        <v>0</v>
      </c>
      <c r="IB20" s="165">
        <f t="shared" si="382"/>
        <v>0</v>
      </c>
      <c r="IC20" s="165">
        <f t="shared" si="382"/>
        <v>0</v>
      </c>
      <c r="ID20" s="165">
        <f t="shared" si="382"/>
        <v>0</v>
      </c>
      <c r="IE20" s="165">
        <f t="shared" si="382"/>
        <v>0</v>
      </c>
      <c r="IF20" s="165">
        <f t="shared" si="382"/>
        <v>0</v>
      </c>
      <c r="IG20" s="165">
        <f t="shared" si="382"/>
        <v>0</v>
      </c>
      <c r="IH20" s="165">
        <f t="shared" si="382"/>
        <v>0</v>
      </c>
      <c r="II20" s="165">
        <f t="shared" si="382"/>
        <v>0</v>
      </c>
      <c r="IJ20" s="165">
        <f t="shared" si="382"/>
        <v>0</v>
      </c>
      <c r="IK20" s="165">
        <f t="shared" si="382"/>
        <v>0</v>
      </c>
      <c r="IL20" s="165">
        <f t="shared" si="382"/>
        <v>0</v>
      </c>
      <c r="IM20" s="165">
        <f t="shared" si="382"/>
        <v>0</v>
      </c>
      <c r="IN20" s="165">
        <f t="shared" si="382"/>
        <v>0</v>
      </c>
      <c r="IO20" s="165">
        <f t="shared" si="382"/>
        <v>0</v>
      </c>
      <c r="IP20" s="165">
        <f t="shared" si="382"/>
        <v>0</v>
      </c>
      <c r="IQ20" s="165">
        <f t="shared" si="382"/>
        <v>0</v>
      </c>
      <c r="IR20" s="165">
        <f t="shared" si="382"/>
        <v>0</v>
      </c>
      <c r="IS20" s="165">
        <f t="shared" si="382"/>
        <v>0</v>
      </c>
      <c r="IT20" s="165">
        <f t="shared" si="382"/>
        <v>0</v>
      </c>
      <c r="IU20" s="165">
        <f t="shared" si="382"/>
        <v>0</v>
      </c>
      <c r="IV20" s="165">
        <f t="shared" si="382"/>
        <v>0</v>
      </c>
      <c r="IW20" s="165">
        <f t="shared" si="382"/>
        <v>0</v>
      </c>
      <c r="IX20" s="165">
        <f t="shared" si="382"/>
        <v>0</v>
      </c>
      <c r="IY20" s="165">
        <f t="shared" si="382"/>
        <v>0</v>
      </c>
      <c r="IZ20" s="165">
        <f t="shared" si="382"/>
        <v>0</v>
      </c>
      <c r="JA20" s="165">
        <f t="shared" si="382"/>
        <v>0</v>
      </c>
      <c r="JB20" s="165">
        <f t="shared" si="382"/>
        <v>0</v>
      </c>
      <c r="JC20" s="165">
        <f t="shared" ref="JC20:LN20" si="383">MIN(burn, K_1 - Used_K1)</f>
        <v>0</v>
      </c>
      <c r="JD20" s="165">
        <f t="shared" si="383"/>
        <v>0</v>
      </c>
      <c r="JE20" s="165">
        <f t="shared" si="383"/>
        <v>0</v>
      </c>
      <c r="JF20" s="165">
        <f t="shared" si="383"/>
        <v>0</v>
      </c>
      <c r="JG20" s="165">
        <f t="shared" si="383"/>
        <v>0</v>
      </c>
      <c r="JH20" s="165">
        <f t="shared" si="383"/>
        <v>0</v>
      </c>
      <c r="JI20" s="165">
        <f t="shared" si="383"/>
        <v>0</v>
      </c>
      <c r="JJ20" s="165">
        <f t="shared" si="383"/>
        <v>0</v>
      </c>
      <c r="JK20" s="165">
        <f t="shared" si="383"/>
        <v>0</v>
      </c>
      <c r="JL20" s="165">
        <f t="shared" si="383"/>
        <v>0</v>
      </c>
      <c r="JM20" s="165">
        <f t="shared" si="383"/>
        <v>0</v>
      </c>
      <c r="JN20" s="165">
        <f t="shared" si="383"/>
        <v>0</v>
      </c>
      <c r="JO20" s="165">
        <f t="shared" si="383"/>
        <v>0</v>
      </c>
      <c r="JP20" s="165">
        <f t="shared" si="383"/>
        <v>0</v>
      </c>
      <c r="JQ20" s="165">
        <f t="shared" si="383"/>
        <v>0</v>
      </c>
      <c r="JR20" s="165">
        <f t="shared" si="383"/>
        <v>0</v>
      </c>
      <c r="JS20" s="165">
        <f t="shared" si="383"/>
        <v>836.55179999999996</v>
      </c>
      <c r="JT20" s="165">
        <f t="shared" si="383"/>
        <v>0</v>
      </c>
      <c r="JU20" s="165">
        <f t="shared" si="383"/>
        <v>669.47849999999994</v>
      </c>
      <c r="JV20" s="165">
        <f t="shared" si="383"/>
        <v>0</v>
      </c>
      <c r="JW20" s="165">
        <f t="shared" si="383"/>
        <v>396.59529999999995</v>
      </c>
      <c r="JX20" s="165">
        <f t="shared" si="383"/>
        <v>0</v>
      </c>
      <c r="JY20" s="165">
        <f t="shared" si="383"/>
        <v>0</v>
      </c>
      <c r="JZ20" s="165">
        <f t="shared" si="383"/>
        <v>0</v>
      </c>
      <c r="KA20" s="165">
        <f t="shared" si="383"/>
        <v>0</v>
      </c>
      <c r="KB20" s="165">
        <f t="shared" si="383"/>
        <v>0</v>
      </c>
      <c r="KC20" s="165">
        <f t="shared" si="383"/>
        <v>0</v>
      </c>
      <c r="KD20" s="165">
        <f t="shared" si="383"/>
        <v>0</v>
      </c>
      <c r="KE20" s="165">
        <f t="shared" si="383"/>
        <v>0</v>
      </c>
      <c r="KF20" s="165">
        <f t="shared" si="383"/>
        <v>0</v>
      </c>
      <c r="KG20" s="165">
        <f t="shared" si="383"/>
        <v>0</v>
      </c>
      <c r="KH20" s="165">
        <f t="shared" si="383"/>
        <v>0</v>
      </c>
      <c r="KI20" s="165">
        <f t="shared" si="383"/>
        <v>0</v>
      </c>
      <c r="KJ20" s="165">
        <f t="shared" si="383"/>
        <v>0</v>
      </c>
      <c r="KK20" s="165">
        <f t="shared" si="383"/>
        <v>0</v>
      </c>
      <c r="KL20" s="165">
        <f t="shared" si="383"/>
        <v>0</v>
      </c>
      <c r="KM20" s="165">
        <f t="shared" si="383"/>
        <v>0</v>
      </c>
      <c r="KN20" s="165">
        <f t="shared" si="383"/>
        <v>867.77600000000007</v>
      </c>
      <c r="KO20" s="165">
        <f t="shared" si="383"/>
        <v>191.61699999999837</v>
      </c>
      <c r="KP20" s="165">
        <f t="shared" si="383"/>
        <v>1605.4752000000001</v>
      </c>
      <c r="KQ20" s="165">
        <f t="shared" si="383"/>
        <v>0</v>
      </c>
      <c r="KR20" s="165">
        <f t="shared" si="383"/>
        <v>0</v>
      </c>
      <c r="KS20" s="165">
        <f t="shared" si="383"/>
        <v>0</v>
      </c>
      <c r="KT20" s="165">
        <f t="shared" si="383"/>
        <v>0</v>
      </c>
      <c r="KU20" s="165">
        <f t="shared" si="383"/>
        <v>0</v>
      </c>
      <c r="KV20" s="165">
        <f t="shared" si="383"/>
        <v>0</v>
      </c>
      <c r="KW20" s="165">
        <f t="shared" si="383"/>
        <v>0</v>
      </c>
      <c r="KX20" s="165">
        <f t="shared" si="383"/>
        <v>0</v>
      </c>
      <c r="KY20" s="165">
        <f t="shared" si="383"/>
        <v>0</v>
      </c>
      <c r="KZ20" s="165">
        <f t="shared" si="383"/>
        <v>925.27590000000055</v>
      </c>
      <c r="LA20" s="165">
        <f t="shared" si="383"/>
        <v>1284.1312</v>
      </c>
      <c r="LB20" s="165">
        <f t="shared" si="383"/>
        <v>0</v>
      </c>
      <c r="LC20" s="165">
        <f t="shared" si="383"/>
        <v>0</v>
      </c>
      <c r="LD20" s="165">
        <f t="shared" si="383"/>
        <v>0</v>
      </c>
      <c r="LE20" s="165">
        <f t="shared" si="383"/>
        <v>0</v>
      </c>
      <c r="LF20" s="165">
        <f t="shared" si="383"/>
        <v>0</v>
      </c>
      <c r="LG20" s="165">
        <f t="shared" si="383"/>
        <v>1013.6048999999999</v>
      </c>
      <c r="LH20" s="165">
        <f t="shared" si="383"/>
        <v>0</v>
      </c>
      <c r="LI20" s="165">
        <f t="shared" si="383"/>
        <v>0</v>
      </c>
      <c r="LJ20" s="165">
        <f t="shared" si="383"/>
        <v>0</v>
      </c>
      <c r="LK20" s="165">
        <f t="shared" si="383"/>
        <v>0</v>
      </c>
      <c r="LL20" s="165">
        <f t="shared" si="383"/>
        <v>0</v>
      </c>
      <c r="LM20" s="165">
        <f t="shared" si="383"/>
        <v>0</v>
      </c>
      <c r="LN20" s="165">
        <f t="shared" si="383"/>
        <v>0</v>
      </c>
      <c r="LO20" s="165">
        <f t="shared" ref="LO20:NG20" si="384">MIN(burn, K_1 - Used_K1)</f>
        <v>0</v>
      </c>
      <c r="LP20" s="165">
        <f t="shared" si="384"/>
        <v>0</v>
      </c>
      <c r="LQ20" s="165">
        <f t="shared" si="384"/>
        <v>0</v>
      </c>
      <c r="LR20" s="165">
        <f t="shared" si="384"/>
        <v>0</v>
      </c>
      <c r="LS20" s="165">
        <f t="shared" si="384"/>
        <v>0</v>
      </c>
      <c r="LT20" s="165">
        <f t="shared" si="384"/>
        <v>0</v>
      </c>
      <c r="LU20" s="165">
        <f t="shared" si="384"/>
        <v>0</v>
      </c>
      <c r="LV20" s="165">
        <f t="shared" si="384"/>
        <v>0</v>
      </c>
      <c r="LW20" s="165">
        <f t="shared" si="384"/>
        <v>0</v>
      </c>
      <c r="LX20" s="165">
        <f t="shared" si="384"/>
        <v>0</v>
      </c>
      <c r="LY20" s="165">
        <f t="shared" si="384"/>
        <v>0</v>
      </c>
      <c r="LZ20" s="165">
        <f t="shared" si="384"/>
        <v>0</v>
      </c>
      <c r="MA20" s="165">
        <f t="shared" si="384"/>
        <v>0</v>
      </c>
      <c r="MB20" s="165">
        <f t="shared" si="384"/>
        <v>1932.5214000000001</v>
      </c>
      <c r="MC20" s="165">
        <f t="shared" si="384"/>
        <v>0</v>
      </c>
      <c r="MD20" s="165">
        <f t="shared" si="384"/>
        <v>0</v>
      </c>
      <c r="ME20" s="165">
        <f t="shared" si="384"/>
        <v>0</v>
      </c>
      <c r="MF20" s="165">
        <f t="shared" si="384"/>
        <v>0</v>
      </c>
      <c r="MG20" s="165">
        <f t="shared" si="384"/>
        <v>0</v>
      </c>
      <c r="MH20" s="165">
        <f t="shared" si="384"/>
        <v>0</v>
      </c>
      <c r="MI20" s="165">
        <f t="shared" si="384"/>
        <v>0</v>
      </c>
      <c r="MJ20" s="165">
        <f t="shared" si="384"/>
        <v>0</v>
      </c>
      <c r="MK20" s="165">
        <f t="shared" si="384"/>
        <v>0</v>
      </c>
      <c r="ML20" s="165">
        <f t="shared" si="384"/>
        <v>0</v>
      </c>
      <c r="MM20" s="165">
        <f t="shared" si="384"/>
        <v>0</v>
      </c>
      <c r="MN20" s="165">
        <f t="shared" si="384"/>
        <v>0</v>
      </c>
      <c r="MO20" s="165">
        <f t="shared" si="384"/>
        <v>0</v>
      </c>
      <c r="MP20" s="165">
        <f t="shared" si="384"/>
        <v>0</v>
      </c>
      <c r="MQ20" s="165">
        <f t="shared" si="384"/>
        <v>0</v>
      </c>
      <c r="MR20" s="165">
        <f t="shared" si="384"/>
        <v>0</v>
      </c>
      <c r="MS20" s="165">
        <f t="shared" si="384"/>
        <v>0</v>
      </c>
      <c r="MT20" s="165">
        <f t="shared" si="384"/>
        <v>0</v>
      </c>
      <c r="MU20" s="165">
        <f t="shared" si="384"/>
        <v>0</v>
      </c>
      <c r="MV20" s="165">
        <f t="shared" si="384"/>
        <v>0</v>
      </c>
      <c r="MW20" s="165">
        <f t="shared" si="384"/>
        <v>0</v>
      </c>
      <c r="MX20" s="165">
        <f t="shared" si="384"/>
        <v>0</v>
      </c>
      <c r="MY20" s="165">
        <f t="shared" si="384"/>
        <v>0</v>
      </c>
      <c r="MZ20" s="165">
        <f t="shared" si="384"/>
        <v>0</v>
      </c>
      <c r="NA20" s="165">
        <f t="shared" si="384"/>
        <v>0</v>
      </c>
      <c r="NB20" s="165">
        <f t="shared" si="384"/>
        <v>834.72599999999989</v>
      </c>
      <c r="NC20" s="165">
        <f t="shared" si="384"/>
        <v>0</v>
      </c>
      <c r="ND20" s="165">
        <f t="shared" si="384"/>
        <v>0</v>
      </c>
      <c r="NE20" s="165">
        <f t="shared" si="384"/>
        <v>0</v>
      </c>
      <c r="NF20" s="165">
        <f t="shared" si="384"/>
        <v>1046.4100000000035</v>
      </c>
      <c r="NG20" s="165">
        <f t="shared" si="384"/>
        <v>0</v>
      </c>
    </row>
    <row r="21" spans="2:372" hidden="1" outlineLevel="1">
      <c r="B21" s="175" t="s">
        <v>321</v>
      </c>
      <c r="C21" s="155">
        <v>0</v>
      </c>
      <c r="D21" s="155" t="s">
        <v>305</v>
      </c>
      <c r="E21" s="154" t="s">
        <v>305</v>
      </c>
      <c r="F21" s="155" t="s">
        <v>301</v>
      </c>
      <c r="G21" s="165">
        <f t="shared" ref="G21:BR21" si="385">MIN(burn - Nom, K_1 - Used_Stan)</f>
        <v>0</v>
      </c>
      <c r="H21" s="165">
        <f t="shared" si="385"/>
        <v>0</v>
      </c>
      <c r="I21" s="165">
        <f t="shared" si="385"/>
        <v>0</v>
      </c>
      <c r="J21" s="165">
        <f t="shared" si="385"/>
        <v>3346.2102</v>
      </c>
      <c r="K21" s="165">
        <f t="shared" si="385"/>
        <v>4182.7626</v>
      </c>
      <c r="L21" s="165">
        <f t="shared" si="385"/>
        <v>3131.8503999999975</v>
      </c>
      <c r="M21" s="165">
        <f t="shared" si="385"/>
        <v>3415.9227999999998</v>
      </c>
      <c r="N21" s="165">
        <f t="shared" si="385"/>
        <v>4601.0387999999994</v>
      </c>
      <c r="O21" s="165">
        <f t="shared" si="385"/>
        <v>4601.0387999999994</v>
      </c>
      <c r="P21" s="165">
        <f t="shared" si="385"/>
        <v>3764.4864000000002</v>
      </c>
      <c r="Q21" s="165">
        <f t="shared" si="385"/>
        <v>0</v>
      </c>
      <c r="R21" s="165">
        <f t="shared" si="385"/>
        <v>4147.9048000000003</v>
      </c>
      <c r="S21" s="165">
        <f t="shared" si="385"/>
        <v>3137.0700000000006</v>
      </c>
      <c r="T21" s="165">
        <f t="shared" si="385"/>
        <v>3555.3473999999997</v>
      </c>
      <c r="U21" s="165">
        <f t="shared" si="385"/>
        <v>3241.6388999999999</v>
      </c>
      <c r="V21" s="165">
        <f t="shared" si="385"/>
        <v>3590.2045000000003</v>
      </c>
      <c r="W21" s="165">
        <f t="shared" si="385"/>
        <v>2588.1200000000026</v>
      </c>
      <c r="X21" s="165">
        <f t="shared" si="385"/>
        <v>4391.9010000000007</v>
      </c>
      <c r="Y21" s="165">
        <f t="shared" si="385"/>
        <v>0</v>
      </c>
      <c r="Z21" s="165">
        <f t="shared" si="385"/>
        <v>0</v>
      </c>
      <c r="AA21" s="165">
        <f t="shared" si="385"/>
        <v>0</v>
      </c>
      <c r="AB21" s="165">
        <f t="shared" si="385"/>
        <v>2616.6619999999966</v>
      </c>
      <c r="AC21" s="165">
        <f t="shared" si="385"/>
        <v>0</v>
      </c>
      <c r="AD21" s="165">
        <f t="shared" si="385"/>
        <v>0</v>
      </c>
      <c r="AE21" s="165">
        <f t="shared" si="385"/>
        <v>0</v>
      </c>
      <c r="AF21" s="165">
        <f t="shared" si="385"/>
        <v>0</v>
      </c>
      <c r="AG21" s="165">
        <f t="shared" si="385"/>
        <v>0</v>
      </c>
      <c r="AH21" s="165">
        <f t="shared" si="385"/>
        <v>3973.6235999999994</v>
      </c>
      <c r="AI21" s="165">
        <f t="shared" si="385"/>
        <v>4182.7608</v>
      </c>
      <c r="AJ21" s="165">
        <f t="shared" si="385"/>
        <v>5019.3144000000011</v>
      </c>
      <c r="AK21" s="165">
        <f t="shared" si="385"/>
        <v>3067.3584000000001</v>
      </c>
      <c r="AL21" s="165">
        <f t="shared" si="385"/>
        <v>2839.4172000000003</v>
      </c>
      <c r="AM21" s="165">
        <f t="shared" si="385"/>
        <v>0</v>
      </c>
      <c r="AN21" s="165">
        <f t="shared" si="385"/>
        <v>0</v>
      </c>
      <c r="AO21" s="165">
        <f t="shared" si="385"/>
        <v>0</v>
      </c>
      <c r="AP21" s="165">
        <f t="shared" si="385"/>
        <v>0</v>
      </c>
      <c r="AQ21" s="165">
        <f t="shared" si="385"/>
        <v>899.64239999999995</v>
      </c>
      <c r="AR21" s="165">
        <f t="shared" si="385"/>
        <v>3016.7466999999997</v>
      </c>
      <c r="AS21" s="165">
        <f t="shared" si="385"/>
        <v>2625.6590000000001</v>
      </c>
      <c r="AT21" s="165">
        <f t="shared" si="385"/>
        <v>2582.4504999999999</v>
      </c>
      <c r="AU21" s="165">
        <f t="shared" si="385"/>
        <v>0</v>
      </c>
      <c r="AV21" s="165">
        <f t="shared" si="385"/>
        <v>4812.9371000000001</v>
      </c>
      <c r="AW21" s="165">
        <f t="shared" si="385"/>
        <v>4812.9375</v>
      </c>
      <c r="AX21" s="165">
        <f t="shared" si="385"/>
        <v>0</v>
      </c>
      <c r="AY21" s="165">
        <f t="shared" si="385"/>
        <v>4812.9355999999998</v>
      </c>
      <c r="AZ21" s="165">
        <f t="shared" si="385"/>
        <v>0</v>
      </c>
      <c r="BA21" s="165">
        <f t="shared" si="385"/>
        <v>4612.3972000000003</v>
      </c>
      <c r="BB21" s="165">
        <f t="shared" si="385"/>
        <v>4400.7240999999995</v>
      </c>
      <c r="BC21" s="165">
        <f t="shared" si="385"/>
        <v>0</v>
      </c>
      <c r="BD21" s="165">
        <f t="shared" si="385"/>
        <v>0</v>
      </c>
      <c r="BE21" s="165">
        <f t="shared" si="385"/>
        <v>0</v>
      </c>
      <c r="BF21" s="165">
        <f t="shared" si="385"/>
        <v>0</v>
      </c>
      <c r="BG21" s="165">
        <f t="shared" si="385"/>
        <v>2602.5837999999999</v>
      </c>
      <c r="BH21" s="165">
        <f t="shared" si="385"/>
        <v>2005.3890999999999</v>
      </c>
      <c r="BI21" s="165">
        <f t="shared" si="385"/>
        <v>0</v>
      </c>
      <c r="BJ21" s="165">
        <f t="shared" si="385"/>
        <v>0</v>
      </c>
      <c r="BK21" s="165">
        <f t="shared" si="385"/>
        <v>0</v>
      </c>
      <c r="BL21" s="165">
        <f t="shared" si="385"/>
        <v>2997.0466999999999</v>
      </c>
      <c r="BM21" s="165">
        <f t="shared" si="385"/>
        <v>1831.1084000000001</v>
      </c>
      <c r="BN21" s="165">
        <f t="shared" si="385"/>
        <v>2432.5373</v>
      </c>
      <c r="BO21" s="165">
        <f t="shared" si="385"/>
        <v>318.9389000000001</v>
      </c>
      <c r="BP21" s="165">
        <f t="shared" si="385"/>
        <v>0</v>
      </c>
      <c r="BQ21" s="165">
        <f t="shared" si="385"/>
        <v>0</v>
      </c>
      <c r="BR21" s="165">
        <f t="shared" si="385"/>
        <v>0</v>
      </c>
      <c r="BS21" s="165">
        <f t="shared" ref="BS21:ED21" si="386">MIN(burn - Nom, K_1 - Used_Stan)</f>
        <v>2976.6907000000001</v>
      </c>
      <c r="BT21" s="165">
        <f t="shared" si="386"/>
        <v>3356.6876999999999</v>
      </c>
      <c r="BU21" s="165">
        <f t="shared" si="386"/>
        <v>3771.1892000000003</v>
      </c>
      <c r="BV21" s="165">
        <f t="shared" si="386"/>
        <v>3118.183</v>
      </c>
      <c r="BW21" s="165">
        <f t="shared" si="386"/>
        <v>2435.1513</v>
      </c>
      <c r="BX21" s="165">
        <f t="shared" si="386"/>
        <v>775.85719999999992</v>
      </c>
      <c r="BY21" s="165">
        <f t="shared" si="386"/>
        <v>324.36189999999988</v>
      </c>
      <c r="BZ21" s="165">
        <f t="shared" si="386"/>
        <v>0</v>
      </c>
      <c r="CA21" s="165">
        <f t="shared" si="386"/>
        <v>2532.8260999999998</v>
      </c>
      <c r="CB21" s="165">
        <f t="shared" si="386"/>
        <v>3802.5843</v>
      </c>
      <c r="CC21" s="165">
        <f t="shared" si="386"/>
        <v>3142.9796000000001</v>
      </c>
      <c r="CD21" s="165">
        <f t="shared" si="386"/>
        <v>90.211499999999887</v>
      </c>
      <c r="CE21" s="165">
        <f t="shared" si="386"/>
        <v>0</v>
      </c>
      <c r="CF21" s="165">
        <f t="shared" si="386"/>
        <v>0</v>
      </c>
      <c r="CG21" s="165">
        <f t="shared" si="386"/>
        <v>0</v>
      </c>
      <c r="CH21" s="165">
        <f t="shared" si="386"/>
        <v>2015.8465000000001</v>
      </c>
      <c r="CI21" s="165">
        <f t="shared" si="386"/>
        <v>0</v>
      </c>
      <c r="CJ21" s="165">
        <f t="shared" si="386"/>
        <v>0</v>
      </c>
      <c r="CK21" s="165">
        <f t="shared" si="386"/>
        <v>0</v>
      </c>
      <c r="CL21" s="165">
        <f t="shared" si="386"/>
        <v>0</v>
      </c>
      <c r="CM21" s="165">
        <f t="shared" si="386"/>
        <v>0</v>
      </c>
      <c r="CN21" s="165">
        <f t="shared" si="386"/>
        <v>2209.1075999999998</v>
      </c>
      <c r="CO21" s="165">
        <f t="shared" si="386"/>
        <v>3834.9554000000003</v>
      </c>
      <c r="CP21" s="165">
        <f t="shared" si="386"/>
        <v>2848.5200000000041</v>
      </c>
      <c r="CQ21" s="165">
        <f t="shared" si="386"/>
        <v>3555.1765999999998</v>
      </c>
      <c r="CR21" s="165">
        <f t="shared" si="386"/>
        <v>3374.9139999999998</v>
      </c>
      <c r="CS21" s="165">
        <f t="shared" si="386"/>
        <v>1412.9706999999999</v>
      </c>
      <c r="CT21" s="165">
        <f t="shared" si="386"/>
        <v>0</v>
      </c>
      <c r="CU21" s="165">
        <f t="shared" si="386"/>
        <v>2108.9269999999997</v>
      </c>
      <c r="CV21" s="165">
        <f t="shared" si="386"/>
        <v>2793.6667999999995</v>
      </c>
      <c r="CW21" s="165">
        <f t="shared" si="386"/>
        <v>952.91960000000006</v>
      </c>
      <c r="CX21" s="165">
        <f t="shared" si="386"/>
        <v>0</v>
      </c>
      <c r="CY21" s="165">
        <f t="shared" si="386"/>
        <v>0</v>
      </c>
      <c r="CZ21" s="165">
        <f t="shared" si="386"/>
        <v>0</v>
      </c>
      <c r="DA21" s="165">
        <f t="shared" si="386"/>
        <v>1566.0921999999998</v>
      </c>
      <c r="DB21" s="165">
        <f t="shared" si="386"/>
        <v>3462.4789999999998</v>
      </c>
      <c r="DC21" s="165">
        <f t="shared" si="386"/>
        <v>0</v>
      </c>
      <c r="DD21" s="165">
        <f t="shared" si="386"/>
        <v>0</v>
      </c>
      <c r="DE21" s="165">
        <f t="shared" si="386"/>
        <v>2977.1086999999998</v>
      </c>
      <c r="DF21" s="165">
        <f t="shared" si="386"/>
        <v>3430.6039999999998</v>
      </c>
      <c r="DG21" s="165">
        <f t="shared" si="386"/>
        <v>2206.2637999999997</v>
      </c>
      <c r="DH21" s="165">
        <f t="shared" si="386"/>
        <v>0</v>
      </c>
      <c r="DI21" s="165">
        <f t="shared" si="386"/>
        <v>0</v>
      </c>
      <c r="DJ21" s="165">
        <f t="shared" si="386"/>
        <v>2149.3923999999997</v>
      </c>
      <c r="DK21" s="165">
        <f t="shared" si="386"/>
        <v>3651.7323000000001</v>
      </c>
      <c r="DL21" s="165">
        <f t="shared" si="386"/>
        <v>0</v>
      </c>
      <c r="DM21" s="165">
        <f t="shared" si="386"/>
        <v>1714.5833</v>
      </c>
      <c r="DN21" s="165">
        <f t="shared" si="386"/>
        <v>1351.4362999999998</v>
      </c>
      <c r="DO21" s="165">
        <f t="shared" si="386"/>
        <v>0</v>
      </c>
      <c r="DP21" s="165">
        <f t="shared" si="386"/>
        <v>2304.3568</v>
      </c>
      <c r="DQ21" s="165">
        <f t="shared" si="386"/>
        <v>0</v>
      </c>
      <c r="DR21" s="165">
        <f t="shared" si="386"/>
        <v>0</v>
      </c>
      <c r="DS21" s="165">
        <f t="shared" si="386"/>
        <v>0</v>
      </c>
      <c r="DT21" s="165">
        <f t="shared" si="386"/>
        <v>0</v>
      </c>
      <c r="DU21" s="165">
        <f t="shared" si="386"/>
        <v>0</v>
      </c>
      <c r="DV21" s="165">
        <f t="shared" si="386"/>
        <v>0</v>
      </c>
      <c r="DW21" s="165">
        <f t="shared" si="386"/>
        <v>0</v>
      </c>
      <c r="DX21" s="165">
        <f t="shared" si="386"/>
        <v>0</v>
      </c>
      <c r="DY21" s="165">
        <f t="shared" si="386"/>
        <v>0</v>
      </c>
      <c r="DZ21" s="165">
        <f t="shared" si="386"/>
        <v>0</v>
      </c>
      <c r="EA21" s="165">
        <f t="shared" si="386"/>
        <v>0</v>
      </c>
      <c r="EB21" s="165">
        <f t="shared" si="386"/>
        <v>0</v>
      </c>
      <c r="EC21" s="165">
        <f t="shared" si="386"/>
        <v>0</v>
      </c>
      <c r="ED21" s="165">
        <f t="shared" si="386"/>
        <v>0</v>
      </c>
      <c r="EE21" s="165">
        <f t="shared" ref="EE21:GP21" si="387">MIN(burn - Nom, K_1 - Used_Stan)</f>
        <v>2834.3335999999999</v>
      </c>
      <c r="EF21" s="165">
        <f t="shared" si="387"/>
        <v>3086.7694999999999</v>
      </c>
      <c r="EG21" s="165">
        <f t="shared" si="387"/>
        <v>2337.4771000000001</v>
      </c>
      <c r="EH21" s="165">
        <f t="shared" si="387"/>
        <v>2830.8438000000001</v>
      </c>
      <c r="EI21" s="165">
        <f t="shared" si="387"/>
        <v>0</v>
      </c>
      <c r="EJ21" s="165">
        <f t="shared" si="387"/>
        <v>1410.7155</v>
      </c>
      <c r="EK21" s="165">
        <f t="shared" si="387"/>
        <v>0</v>
      </c>
      <c r="EL21" s="165">
        <f t="shared" si="387"/>
        <v>0</v>
      </c>
      <c r="EM21" s="165">
        <f t="shared" si="387"/>
        <v>0</v>
      </c>
      <c r="EN21" s="165">
        <f t="shared" si="387"/>
        <v>0</v>
      </c>
      <c r="EO21" s="165">
        <f t="shared" si="387"/>
        <v>0</v>
      </c>
      <c r="EP21" s="165">
        <f t="shared" si="387"/>
        <v>0</v>
      </c>
      <c r="EQ21" s="165">
        <f t="shared" si="387"/>
        <v>0</v>
      </c>
      <c r="ER21" s="165">
        <f t="shared" si="387"/>
        <v>0</v>
      </c>
      <c r="ES21" s="165">
        <f t="shared" si="387"/>
        <v>0</v>
      </c>
      <c r="ET21" s="165">
        <f t="shared" si="387"/>
        <v>0</v>
      </c>
      <c r="EU21" s="165">
        <f t="shared" si="387"/>
        <v>0</v>
      </c>
      <c r="EV21" s="165">
        <f t="shared" si="387"/>
        <v>0</v>
      </c>
      <c r="EW21" s="165">
        <f t="shared" si="387"/>
        <v>0</v>
      </c>
      <c r="EX21" s="165">
        <f t="shared" si="387"/>
        <v>0</v>
      </c>
      <c r="EY21" s="165">
        <f t="shared" si="387"/>
        <v>0</v>
      </c>
      <c r="EZ21" s="165">
        <f t="shared" si="387"/>
        <v>3676.2471000000005</v>
      </c>
      <c r="FA21" s="165">
        <f t="shared" si="387"/>
        <v>4243.2919999999995</v>
      </c>
      <c r="FB21" s="165">
        <f t="shared" si="387"/>
        <v>0</v>
      </c>
      <c r="FC21" s="165">
        <f t="shared" si="387"/>
        <v>0</v>
      </c>
      <c r="FD21" s="165">
        <f t="shared" si="387"/>
        <v>0</v>
      </c>
      <c r="FE21" s="165">
        <f t="shared" si="387"/>
        <v>0</v>
      </c>
      <c r="FF21" s="165">
        <f t="shared" si="387"/>
        <v>0</v>
      </c>
      <c r="FG21" s="165">
        <f t="shared" si="387"/>
        <v>0</v>
      </c>
      <c r="FH21" s="165">
        <f t="shared" si="387"/>
        <v>0</v>
      </c>
      <c r="FI21" s="165">
        <f t="shared" si="387"/>
        <v>0</v>
      </c>
      <c r="FJ21" s="165">
        <f t="shared" si="387"/>
        <v>0</v>
      </c>
      <c r="FK21" s="165">
        <f t="shared" si="387"/>
        <v>0</v>
      </c>
      <c r="FL21" s="165">
        <f t="shared" si="387"/>
        <v>0</v>
      </c>
      <c r="FM21" s="165">
        <f t="shared" si="387"/>
        <v>0</v>
      </c>
      <c r="FN21" s="165">
        <f t="shared" si="387"/>
        <v>0</v>
      </c>
      <c r="FO21" s="165">
        <f t="shared" si="387"/>
        <v>0</v>
      </c>
      <c r="FP21" s="165">
        <f t="shared" si="387"/>
        <v>0</v>
      </c>
      <c r="FQ21" s="165">
        <f t="shared" si="387"/>
        <v>0</v>
      </c>
      <c r="FR21" s="165">
        <f t="shared" si="387"/>
        <v>0</v>
      </c>
      <c r="FS21" s="165">
        <f t="shared" si="387"/>
        <v>0</v>
      </c>
      <c r="FT21" s="165">
        <f t="shared" si="387"/>
        <v>0</v>
      </c>
      <c r="FU21" s="165">
        <f t="shared" si="387"/>
        <v>0</v>
      </c>
      <c r="FV21" s="165">
        <f t="shared" si="387"/>
        <v>0</v>
      </c>
      <c r="FW21" s="165">
        <f t="shared" si="387"/>
        <v>0</v>
      </c>
      <c r="FX21" s="165">
        <f t="shared" si="387"/>
        <v>0</v>
      </c>
      <c r="FY21" s="165">
        <f t="shared" si="387"/>
        <v>0</v>
      </c>
      <c r="FZ21" s="165">
        <f t="shared" si="387"/>
        <v>0</v>
      </c>
      <c r="GA21" s="165">
        <f t="shared" si="387"/>
        <v>0</v>
      </c>
      <c r="GB21" s="165">
        <f t="shared" si="387"/>
        <v>0</v>
      </c>
      <c r="GC21" s="165">
        <f t="shared" si="387"/>
        <v>0</v>
      </c>
      <c r="GD21" s="165">
        <f t="shared" si="387"/>
        <v>0</v>
      </c>
      <c r="GE21" s="165">
        <f t="shared" si="387"/>
        <v>0</v>
      </c>
      <c r="GF21" s="165">
        <f t="shared" si="387"/>
        <v>0</v>
      </c>
      <c r="GG21" s="165">
        <f t="shared" si="387"/>
        <v>1117.8183999999999</v>
      </c>
      <c r="GH21" s="165">
        <f t="shared" si="387"/>
        <v>2122.4277000000002</v>
      </c>
      <c r="GI21" s="165">
        <f t="shared" si="387"/>
        <v>3229.4272000000001</v>
      </c>
      <c r="GJ21" s="165">
        <f t="shared" si="387"/>
        <v>2842.1415000000002</v>
      </c>
      <c r="GK21" s="165">
        <f t="shared" si="387"/>
        <v>3066.1251999999995</v>
      </c>
      <c r="GL21" s="165">
        <f t="shared" si="387"/>
        <v>3345.7289000000001</v>
      </c>
      <c r="GM21" s="165">
        <f t="shared" si="387"/>
        <v>3800.2500000000005</v>
      </c>
      <c r="GN21" s="165">
        <f t="shared" si="387"/>
        <v>0</v>
      </c>
      <c r="GO21" s="165">
        <f t="shared" si="387"/>
        <v>2228.8089</v>
      </c>
      <c r="GP21" s="165">
        <f t="shared" si="387"/>
        <v>2187.6021000000001</v>
      </c>
      <c r="GQ21" s="165">
        <f t="shared" ref="GQ21:JB21" si="388">MIN(burn - Nom, K_1 - Used_Stan)</f>
        <v>3009.5706</v>
      </c>
      <c r="GR21" s="165">
        <f t="shared" si="388"/>
        <v>2967.7740999999996</v>
      </c>
      <c r="GS21" s="165">
        <f t="shared" si="388"/>
        <v>2840.0767999999998</v>
      </c>
      <c r="GT21" s="165">
        <f t="shared" si="388"/>
        <v>0</v>
      </c>
      <c r="GU21" s="165">
        <f t="shared" si="388"/>
        <v>2660.6653999999999</v>
      </c>
      <c r="GV21" s="165">
        <f t="shared" si="388"/>
        <v>4095.9665000000005</v>
      </c>
      <c r="GW21" s="165">
        <f t="shared" si="388"/>
        <v>2744.3798999999999</v>
      </c>
      <c r="GX21" s="165">
        <f t="shared" si="388"/>
        <v>2567.0306999999998</v>
      </c>
      <c r="GY21" s="165">
        <f t="shared" si="388"/>
        <v>3198.9034000000001</v>
      </c>
      <c r="GZ21" s="165">
        <f t="shared" si="388"/>
        <v>3927.2368999999999</v>
      </c>
      <c r="HA21" s="165">
        <f t="shared" si="388"/>
        <v>4305.9029</v>
      </c>
      <c r="HB21" s="165">
        <f t="shared" si="388"/>
        <v>4305.9029</v>
      </c>
      <c r="HC21" s="165">
        <f t="shared" si="388"/>
        <v>4305.9029</v>
      </c>
      <c r="HD21" s="165">
        <f t="shared" si="388"/>
        <v>4053.4593</v>
      </c>
      <c r="HE21" s="165">
        <f t="shared" si="388"/>
        <v>4305.9029</v>
      </c>
      <c r="HF21" s="165">
        <f t="shared" si="388"/>
        <v>4305.9029</v>
      </c>
      <c r="HG21" s="165">
        <f t="shared" si="388"/>
        <v>4305.9029</v>
      </c>
      <c r="HH21" s="165">
        <f t="shared" si="388"/>
        <v>4305.9029</v>
      </c>
      <c r="HI21" s="165">
        <f t="shared" si="388"/>
        <v>3235.6172999999999</v>
      </c>
      <c r="HJ21" s="165">
        <f t="shared" si="388"/>
        <v>4053.4593</v>
      </c>
      <c r="HK21" s="165">
        <f t="shared" si="388"/>
        <v>5019.3149999999996</v>
      </c>
      <c r="HL21" s="165">
        <f t="shared" si="388"/>
        <v>5019.3149999999996</v>
      </c>
      <c r="HM21" s="165">
        <f t="shared" si="388"/>
        <v>5019.3149999999996</v>
      </c>
      <c r="HN21" s="165">
        <f t="shared" si="388"/>
        <v>5019.3149999999996</v>
      </c>
      <c r="HO21" s="165">
        <f t="shared" si="388"/>
        <v>5019.3149999999996</v>
      </c>
      <c r="HP21" s="165">
        <f t="shared" si="388"/>
        <v>4182.7619999999997</v>
      </c>
      <c r="HQ21" s="165">
        <f t="shared" si="388"/>
        <v>5019.3149999999996</v>
      </c>
      <c r="HR21" s="165">
        <f t="shared" si="388"/>
        <v>5019.3149999999996</v>
      </c>
      <c r="HS21" s="165">
        <f t="shared" si="388"/>
        <v>5019.3149999999996</v>
      </c>
      <c r="HT21" s="165">
        <f t="shared" si="388"/>
        <v>5019.3149999999996</v>
      </c>
      <c r="HU21" s="165">
        <f t="shared" si="388"/>
        <v>5019.3149999999996</v>
      </c>
      <c r="HV21" s="165">
        <f t="shared" si="388"/>
        <v>5019.3149999999996</v>
      </c>
      <c r="HW21" s="165">
        <f t="shared" si="388"/>
        <v>5019.3149999999996</v>
      </c>
      <c r="HX21" s="165">
        <f t="shared" si="388"/>
        <v>5019.3149999999996</v>
      </c>
      <c r="HY21" s="165">
        <f t="shared" si="388"/>
        <v>4810.1772000000001</v>
      </c>
      <c r="HZ21" s="165">
        <f t="shared" si="388"/>
        <v>4391.9010000000007</v>
      </c>
      <c r="IA21" s="165">
        <f t="shared" si="388"/>
        <v>3973.6248000000005</v>
      </c>
      <c r="IB21" s="165">
        <f t="shared" si="388"/>
        <v>4182.7626</v>
      </c>
      <c r="IC21" s="165">
        <f t="shared" si="388"/>
        <v>5019.3149999999996</v>
      </c>
      <c r="ID21" s="165">
        <f t="shared" si="388"/>
        <v>3067.3576000000003</v>
      </c>
      <c r="IE21" s="165">
        <f t="shared" si="388"/>
        <v>4182.7626</v>
      </c>
      <c r="IF21" s="165">
        <f t="shared" si="388"/>
        <v>5019.3149999999996</v>
      </c>
      <c r="IG21" s="165">
        <f t="shared" si="388"/>
        <v>5019.3149999999996</v>
      </c>
      <c r="IH21" s="165">
        <f t="shared" si="388"/>
        <v>5019.3144000000011</v>
      </c>
      <c r="II21" s="165">
        <f t="shared" si="388"/>
        <v>5019.3144000000011</v>
      </c>
      <c r="IJ21" s="165">
        <f t="shared" si="388"/>
        <v>5019.3149999999996</v>
      </c>
      <c r="IK21" s="165">
        <f t="shared" si="388"/>
        <v>5019.3149999999996</v>
      </c>
      <c r="IL21" s="165">
        <f t="shared" si="388"/>
        <v>5019.3144000000011</v>
      </c>
      <c r="IM21" s="165">
        <f t="shared" si="388"/>
        <v>3764.4864000000002</v>
      </c>
      <c r="IN21" s="165">
        <f t="shared" si="388"/>
        <v>4810.1765999999998</v>
      </c>
      <c r="IO21" s="165">
        <f t="shared" si="388"/>
        <v>4391.9010000000007</v>
      </c>
      <c r="IP21" s="165">
        <f t="shared" si="388"/>
        <v>5019.3149999999996</v>
      </c>
      <c r="IQ21" s="165">
        <f t="shared" si="388"/>
        <v>5019.3149999999996</v>
      </c>
      <c r="IR21" s="165">
        <f t="shared" si="388"/>
        <v>5019.3149999999996</v>
      </c>
      <c r="IS21" s="165">
        <f t="shared" si="388"/>
        <v>5019.3137999999999</v>
      </c>
      <c r="IT21" s="165">
        <f t="shared" si="388"/>
        <v>5019.3149999999996</v>
      </c>
      <c r="IU21" s="165">
        <f t="shared" si="388"/>
        <v>5019.3149999999996</v>
      </c>
      <c r="IV21" s="165">
        <f t="shared" si="388"/>
        <v>5019.3149999999996</v>
      </c>
      <c r="IW21" s="165">
        <f t="shared" si="388"/>
        <v>5019.3149999999996</v>
      </c>
      <c r="IX21" s="165">
        <f t="shared" si="388"/>
        <v>5019.3137999999999</v>
      </c>
      <c r="IY21" s="165">
        <f t="shared" si="388"/>
        <v>5019.3149999999996</v>
      </c>
      <c r="IZ21" s="165">
        <f t="shared" si="388"/>
        <v>3973.6242000000002</v>
      </c>
      <c r="JA21" s="165">
        <f t="shared" si="388"/>
        <v>5019.3149999999996</v>
      </c>
      <c r="JB21" s="165">
        <f t="shared" si="388"/>
        <v>5019.3144000000011</v>
      </c>
      <c r="JC21" s="165">
        <f t="shared" ref="JC21:LN21" si="389">MIN(burn - Nom, K_1 - Used_Stan)</f>
        <v>5019.3149999999996</v>
      </c>
      <c r="JD21" s="165">
        <f t="shared" si="389"/>
        <v>5019.3149999999996</v>
      </c>
      <c r="JE21" s="165">
        <f t="shared" si="389"/>
        <v>3555.348</v>
      </c>
      <c r="JF21" s="165">
        <f t="shared" si="389"/>
        <v>2927.9316000000003</v>
      </c>
      <c r="JG21" s="165">
        <f t="shared" si="389"/>
        <v>3764.4864000000002</v>
      </c>
      <c r="JH21" s="165">
        <f t="shared" si="389"/>
        <v>5019.3149999999996</v>
      </c>
      <c r="JI21" s="165">
        <f t="shared" si="389"/>
        <v>4601.0387999999994</v>
      </c>
      <c r="JJ21" s="165">
        <f t="shared" si="389"/>
        <v>4391.9003999999995</v>
      </c>
      <c r="JK21" s="165">
        <f t="shared" si="389"/>
        <v>5019.3149999999996</v>
      </c>
      <c r="JL21" s="165">
        <f t="shared" si="389"/>
        <v>4182.7626</v>
      </c>
      <c r="JM21" s="165">
        <f t="shared" si="389"/>
        <v>4461.6127999999999</v>
      </c>
      <c r="JN21" s="165">
        <f t="shared" si="389"/>
        <v>5019.3149999999996</v>
      </c>
      <c r="JO21" s="165">
        <f t="shared" si="389"/>
        <v>5019.3149999999996</v>
      </c>
      <c r="JP21" s="165">
        <f t="shared" si="389"/>
        <v>4182.7626</v>
      </c>
      <c r="JQ21" s="165">
        <f t="shared" si="389"/>
        <v>5019.3149999999996</v>
      </c>
      <c r="JR21" s="165">
        <f t="shared" si="389"/>
        <v>2927.9316000000003</v>
      </c>
      <c r="JS21" s="165">
        <f t="shared" si="389"/>
        <v>0</v>
      </c>
      <c r="JT21" s="165">
        <f t="shared" si="389"/>
        <v>0</v>
      </c>
      <c r="JU21" s="165">
        <f t="shared" si="389"/>
        <v>0</v>
      </c>
      <c r="JV21" s="165">
        <f t="shared" si="389"/>
        <v>0</v>
      </c>
      <c r="JW21" s="165">
        <f t="shared" si="389"/>
        <v>0</v>
      </c>
      <c r="JX21" s="165">
        <f t="shared" si="389"/>
        <v>4659.7159000000001</v>
      </c>
      <c r="JY21" s="165">
        <f t="shared" si="389"/>
        <v>4347.9537</v>
      </c>
      <c r="JZ21" s="165">
        <f t="shared" si="389"/>
        <v>4523.2741000000005</v>
      </c>
      <c r="KA21" s="165">
        <f t="shared" si="389"/>
        <v>4718.1561000000002</v>
      </c>
      <c r="KB21" s="165">
        <f t="shared" si="389"/>
        <v>4718.1561000000002</v>
      </c>
      <c r="KC21" s="165">
        <f t="shared" si="389"/>
        <v>4718.1561000000002</v>
      </c>
      <c r="KD21" s="165">
        <f t="shared" si="389"/>
        <v>4718.1561000000002</v>
      </c>
      <c r="KE21" s="165">
        <f t="shared" si="389"/>
        <v>4718.1561000000002</v>
      </c>
      <c r="KF21" s="165">
        <f t="shared" si="389"/>
        <v>4718.1561000000002</v>
      </c>
      <c r="KG21" s="165">
        <f t="shared" si="389"/>
        <v>4601.2758000000003</v>
      </c>
      <c r="KH21" s="165">
        <f t="shared" si="389"/>
        <v>4718.1556</v>
      </c>
      <c r="KI21" s="165">
        <f t="shared" si="389"/>
        <v>4718.1556</v>
      </c>
      <c r="KJ21" s="165">
        <f t="shared" si="389"/>
        <v>4390.7952999999998</v>
      </c>
      <c r="KK21" s="165">
        <f t="shared" si="389"/>
        <v>2274.8334000000004</v>
      </c>
      <c r="KL21" s="165">
        <f t="shared" si="389"/>
        <v>4688.9352999999992</v>
      </c>
      <c r="KM21" s="165">
        <f t="shared" si="389"/>
        <v>3865.4032999999999</v>
      </c>
      <c r="KN21" s="165">
        <f t="shared" si="389"/>
        <v>0</v>
      </c>
      <c r="KO21" s="165">
        <f t="shared" si="389"/>
        <v>1723.1105000000018</v>
      </c>
      <c r="KP21" s="165">
        <f t="shared" si="389"/>
        <v>0</v>
      </c>
      <c r="KQ21" s="165">
        <f t="shared" si="389"/>
        <v>3342.0273999999999</v>
      </c>
      <c r="KR21" s="165">
        <f t="shared" si="389"/>
        <v>4295.7563</v>
      </c>
      <c r="KS21" s="165">
        <f t="shared" si="389"/>
        <v>4718.1561000000002</v>
      </c>
      <c r="KT21" s="165">
        <f t="shared" si="389"/>
        <v>4601.2758000000003</v>
      </c>
      <c r="KU21" s="165">
        <f t="shared" si="389"/>
        <v>3512.9340000000002</v>
      </c>
      <c r="KV21" s="165">
        <f t="shared" si="389"/>
        <v>4601.2758000000003</v>
      </c>
      <c r="KW21" s="165">
        <f t="shared" si="389"/>
        <v>4718.1561000000002</v>
      </c>
      <c r="KX21" s="165">
        <f t="shared" si="389"/>
        <v>4099.1664000000001</v>
      </c>
      <c r="KY21" s="165">
        <f t="shared" si="389"/>
        <v>4249.7483000000002</v>
      </c>
      <c r="KZ21" s="165">
        <f t="shared" si="389"/>
        <v>1645.0784999999996</v>
      </c>
      <c r="LA21" s="165">
        <f t="shared" si="389"/>
        <v>0</v>
      </c>
      <c r="LB21" s="165">
        <f t="shared" si="389"/>
        <v>3132.6102000000001</v>
      </c>
      <c r="LC21" s="165">
        <f t="shared" si="389"/>
        <v>3536.6100000000006</v>
      </c>
      <c r="LD21" s="165">
        <f t="shared" si="389"/>
        <v>2156.8499999999985</v>
      </c>
      <c r="LE21" s="165">
        <f t="shared" si="389"/>
        <v>3602.6995000000002</v>
      </c>
      <c r="LF21" s="165">
        <f t="shared" si="389"/>
        <v>3700.3896</v>
      </c>
      <c r="LG21" s="165">
        <f t="shared" si="389"/>
        <v>0</v>
      </c>
      <c r="LH21" s="165">
        <f t="shared" si="389"/>
        <v>3006.9662000000003</v>
      </c>
      <c r="LI21" s="165">
        <f t="shared" si="389"/>
        <v>4187.0785999999998</v>
      </c>
      <c r="LJ21" s="165">
        <f t="shared" si="389"/>
        <v>3588.75</v>
      </c>
      <c r="LK21" s="165">
        <f t="shared" si="389"/>
        <v>4526.1454999999996</v>
      </c>
      <c r="LL21" s="165">
        <f t="shared" si="389"/>
        <v>0</v>
      </c>
      <c r="LM21" s="165">
        <f t="shared" si="389"/>
        <v>3169.7743</v>
      </c>
      <c r="LN21" s="165">
        <f t="shared" si="389"/>
        <v>2499.0099999999948</v>
      </c>
      <c r="LO21" s="165">
        <f t="shared" ref="LO21:NG21" si="390">MIN(burn - Nom, K_1 - Used_Stan)</f>
        <v>4082.7541000000006</v>
      </c>
      <c r="LP21" s="165">
        <f t="shared" si="390"/>
        <v>1174.7288000000001</v>
      </c>
      <c r="LQ21" s="165">
        <f t="shared" si="390"/>
        <v>2781.1315000000004</v>
      </c>
      <c r="LR21" s="165">
        <f t="shared" si="390"/>
        <v>4177.9454000000005</v>
      </c>
      <c r="LS21" s="165">
        <f t="shared" si="390"/>
        <v>3558.8199999999997</v>
      </c>
      <c r="LT21" s="165">
        <f t="shared" si="390"/>
        <v>4554.9400999999998</v>
      </c>
      <c r="LU21" s="165">
        <f t="shared" si="390"/>
        <v>3359.2835999999998</v>
      </c>
      <c r="LV21" s="165">
        <f t="shared" si="390"/>
        <v>4010.5160999999998</v>
      </c>
      <c r="LW21" s="165">
        <f t="shared" si="390"/>
        <v>4583.7349999999997</v>
      </c>
      <c r="LX21" s="165">
        <f t="shared" si="390"/>
        <v>1814.6800000000003</v>
      </c>
      <c r="LY21" s="165">
        <f t="shared" si="390"/>
        <v>2156.8499999999985</v>
      </c>
      <c r="LZ21" s="165">
        <f t="shared" si="390"/>
        <v>3450.3563999999997</v>
      </c>
      <c r="MA21" s="165">
        <f t="shared" si="390"/>
        <v>606.53480000000002</v>
      </c>
      <c r="MB21" s="165">
        <f t="shared" si="390"/>
        <v>0</v>
      </c>
      <c r="MC21" s="165">
        <f t="shared" si="390"/>
        <v>3373.3022000000001</v>
      </c>
      <c r="MD21" s="165">
        <f t="shared" si="390"/>
        <v>2538.5769</v>
      </c>
      <c r="ME21" s="165">
        <f t="shared" si="390"/>
        <v>2679.6500000000087</v>
      </c>
      <c r="MF21" s="165">
        <f t="shared" si="390"/>
        <v>4173.6278000000002</v>
      </c>
      <c r="MG21" s="165">
        <f t="shared" si="390"/>
        <v>3756.2673</v>
      </c>
      <c r="MH21" s="165">
        <f t="shared" si="390"/>
        <v>1064.6800000000076</v>
      </c>
      <c r="MI21" s="165">
        <f t="shared" si="390"/>
        <v>5008.3562000000002</v>
      </c>
      <c r="MJ21" s="165">
        <f t="shared" si="390"/>
        <v>418.69999999999709</v>
      </c>
      <c r="MK21" s="165">
        <f t="shared" si="390"/>
        <v>418.69999999999709</v>
      </c>
      <c r="ML21" s="165">
        <f t="shared" si="390"/>
        <v>418.69999999999709</v>
      </c>
      <c r="MM21" s="165">
        <f t="shared" si="390"/>
        <v>1052.1200000000026</v>
      </c>
      <c r="MN21" s="165">
        <f t="shared" si="390"/>
        <v>418.69999999999709</v>
      </c>
      <c r="MO21" s="165">
        <f t="shared" si="390"/>
        <v>4173.6289999999999</v>
      </c>
      <c r="MP21" s="165">
        <f t="shared" si="390"/>
        <v>735.41000000000349</v>
      </c>
      <c r="MQ21" s="165">
        <f t="shared" si="390"/>
        <v>1052.1200000000026</v>
      </c>
      <c r="MR21" s="165">
        <f t="shared" si="390"/>
        <v>418.69999999999709</v>
      </c>
      <c r="MS21" s="165">
        <f t="shared" si="390"/>
        <v>418.69999999999709</v>
      </c>
      <c r="MT21" s="165">
        <f t="shared" si="390"/>
        <v>418.69999999999709</v>
      </c>
      <c r="MU21" s="165">
        <f t="shared" si="390"/>
        <v>4386.260000000002</v>
      </c>
      <c r="MV21" s="165">
        <f t="shared" si="390"/>
        <v>4173.6296000000002</v>
      </c>
      <c r="MW21" s="165">
        <f t="shared" si="390"/>
        <v>3685.1813000000002</v>
      </c>
      <c r="MX21" s="165">
        <f t="shared" si="390"/>
        <v>3756.2667000000001</v>
      </c>
      <c r="MY21" s="165">
        <f t="shared" si="390"/>
        <v>2747.2574999999997</v>
      </c>
      <c r="MZ21" s="165">
        <f t="shared" si="390"/>
        <v>1912.5321999999996</v>
      </c>
      <c r="NA21" s="165">
        <f t="shared" si="390"/>
        <v>4416.7111999999997</v>
      </c>
      <c r="NB21" s="165">
        <f t="shared" si="390"/>
        <v>0</v>
      </c>
      <c r="NC21" s="165">
        <f t="shared" si="390"/>
        <v>4799.6750000000002</v>
      </c>
      <c r="ND21" s="165">
        <f t="shared" si="390"/>
        <v>418.69999999999709</v>
      </c>
      <c r="NE21" s="165">
        <f t="shared" si="390"/>
        <v>5008.3562000000002</v>
      </c>
      <c r="NF21" s="165">
        <f t="shared" si="390"/>
        <v>831.72299999999677</v>
      </c>
      <c r="NG21" s="165">
        <f t="shared" si="390"/>
        <v>4173.6302999999998</v>
      </c>
    </row>
    <row r="22" spans="2:372" hidden="1" outlineLevel="1">
      <c r="B22" s="175" t="s">
        <v>322</v>
      </c>
      <c r="C22" s="155">
        <v>108.29</v>
      </c>
      <c r="D22" s="155" t="s">
        <v>307</v>
      </c>
      <c r="E22" s="154" t="s">
        <v>302</v>
      </c>
      <c r="F22" s="155" t="s">
        <v>301</v>
      </c>
      <c r="G22" s="165">
        <f t="shared" ref="G22:BR22" si="391">MIN(burn - Nom, K_2 - Used_K2)</f>
        <v>0</v>
      </c>
      <c r="H22" s="165">
        <f t="shared" si="391"/>
        <v>0</v>
      </c>
      <c r="I22" s="165">
        <f t="shared" si="391"/>
        <v>0</v>
      </c>
      <c r="J22" s="165">
        <f t="shared" si="391"/>
        <v>0</v>
      </c>
      <c r="K22" s="165">
        <f t="shared" si="391"/>
        <v>0</v>
      </c>
      <c r="L22" s="165">
        <f t="shared" si="391"/>
        <v>0</v>
      </c>
      <c r="M22" s="165">
        <f t="shared" si="391"/>
        <v>0</v>
      </c>
      <c r="N22" s="165">
        <f t="shared" si="391"/>
        <v>0</v>
      </c>
      <c r="O22" s="165">
        <f t="shared" si="391"/>
        <v>0</v>
      </c>
      <c r="P22" s="165">
        <f t="shared" si="391"/>
        <v>0</v>
      </c>
      <c r="Q22" s="165">
        <f t="shared" si="391"/>
        <v>0</v>
      </c>
      <c r="R22" s="165">
        <f t="shared" si="391"/>
        <v>0</v>
      </c>
      <c r="S22" s="165">
        <f t="shared" si="391"/>
        <v>0</v>
      </c>
      <c r="T22" s="165">
        <f t="shared" si="391"/>
        <v>0</v>
      </c>
      <c r="U22" s="165">
        <f t="shared" si="391"/>
        <v>0</v>
      </c>
      <c r="V22" s="165">
        <f t="shared" si="391"/>
        <v>0</v>
      </c>
      <c r="W22" s="165">
        <f t="shared" si="391"/>
        <v>2152.3444999999974</v>
      </c>
      <c r="X22" s="165">
        <f t="shared" si="391"/>
        <v>0</v>
      </c>
      <c r="Y22" s="165">
        <f t="shared" si="391"/>
        <v>5019.3149999999996</v>
      </c>
      <c r="Z22" s="165">
        <f t="shared" si="391"/>
        <v>5019.3149999999996</v>
      </c>
      <c r="AA22" s="165">
        <f t="shared" si="391"/>
        <v>5019.3149999999996</v>
      </c>
      <c r="AB22" s="165">
        <f t="shared" si="391"/>
        <v>2402.653000000003</v>
      </c>
      <c r="AC22" s="165">
        <f t="shared" si="391"/>
        <v>5019.3149999999996</v>
      </c>
      <c r="AD22" s="165">
        <f t="shared" si="391"/>
        <v>5019.3149999999996</v>
      </c>
      <c r="AE22" s="165">
        <f t="shared" si="391"/>
        <v>5019.3149999999996</v>
      </c>
      <c r="AF22" s="165">
        <f t="shared" si="391"/>
        <v>5019.3149999999996</v>
      </c>
      <c r="AG22" s="165">
        <f t="shared" si="391"/>
        <v>5019.3149999999996</v>
      </c>
      <c r="AH22" s="165">
        <f t="shared" si="391"/>
        <v>0</v>
      </c>
      <c r="AI22" s="165">
        <f t="shared" si="391"/>
        <v>0</v>
      </c>
      <c r="AJ22" s="165">
        <f t="shared" si="391"/>
        <v>0</v>
      </c>
      <c r="AK22" s="165">
        <f t="shared" si="391"/>
        <v>0</v>
      </c>
      <c r="AL22" s="165">
        <f t="shared" si="391"/>
        <v>0</v>
      </c>
      <c r="AM22" s="165">
        <f t="shared" si="391"/>
        <v>0</v>
      </c>
      <c r="AN22" s="165">
        <f t="shared" si="391"/>
        <v>0</v>
      </c>
      <c r="AO22" s="165">
        <f t="shared" si="391"/>
        <v>0</v>
      </c>
      <c r="AP22" s="165">
        <f t="shared" si="391"/>
        <v>0</v>
      </c>
      <c r="AQ22" s="165">
        <f t="shared" si="391"/>
        <v>0</v>
      </c>
      <c r="AR22" s="165">
        <f t="shared" si="391"/>
        <v>0</v>
      </c>
      <c r="AS22" s="165">
        <f t="shared" si="391"/>
        <v>0</v>
      </c>
      <c r="AT22" s="165">
        <f t="shared" si="391"/>
        <v>0</v>
      </c>
      <c r="AU22" s="165">
        <f t="shared" si="391"/>
        <v>0</v>
      </c>
      <c r="AV22" s="165">
        <f t="shared" si="391"/>
        <v>0</v>
      </c>
      <c r="AW22" s="165">
        <f t="shared" si="391"/>
        <v>0</v>
      </c>
      <c r="AX22" s="165">
        <f t="shared" si="391"/>
        <v>4812.9375</v>
      </c>
      <c r="AY22" s="165">
        <f t="shared" si="391"/>
        <v>0</v>
      </c>
      <c r="AZ22" s="165">
        <f t="shared" si="391"/>
        <v>0</v>
      </c>
      <c r="BA22" s="165">
        <f t="shared" si="391"/>
        <v>0</v>
      </c>
      <c r="BB22" s="165">
        <f t="shared" si="391"/>
        <v>0</v>
      </c>
      <c r="BC22" s="165">
        <f t="shared" si="391"/>
        <v>0</v>
      </c>
      <c r="BD22" s="165">
        <f t="shared" si="391"/>
        <v>0</v>
      </c>
      <c r="BE22" s="165">
        <f t="shared" si="391"/>
        <v>0</v>
      </c>
      <c r="BF22" s="165">
        <f t="shared" si="391"/>
        <v>0</v>
      </c>
      <c r="BG22" s="165">
        <f t="shared" si="391"/>
        <v>0</v>
      </c>
      <c r="BH22" s="165">
        <f t="shared" si="391"/>
        <v>0</v>
      </c>
      <c r="BI22" s="165">
        <f t="shared" si="391"/>
        <v>0</v>
      </c>
      <c r="BJ22" s="165">
        <f t="shared" si="391"/>
        <v>0</v>
      </c>
      <c r="BK22" s="165">
        <f t="shared" si="391"/>
        <v>0</v>
      </c>
      <c r="BL22" s="165">
        <f t="shared" si="391"/>
        <v>0</v>
      </c>
      <c r="BM22" s="165">
        <f t="shared" si="391"/>
        <v>0</v>
      </c>
      <c r="BN22" s="165">
        <f t="shared" si="391"/>
        <v>0</v>
      </c>
      <c r="BO22" s="165">
        <f t="shared" si="391"/>
        <v>0</v>
      </c>
      <c r="BP22" s="165">
        <f t="shared" si="391"/>
        <v>0</v>
      </c>
      <c r="BQ22" s="165">
        <f t="shared" si="391"/>
        <v>0</v>
      </c>
      <c r="BR22" s="165">
        <f t="shared" si="391"/>
        <v>0</v>
      </c>
      <c r="BS22" s="165">
        <f t="shared" ref="BS22:ED22" si="392">MIN(burn - Nom, K_2 - Used_K2)</f>
        <v>0</v>
      </c>
      <c r="BT22" s="165">
        <f t="shared" si="392"/>
        <v>0</v>
      </c>
      <c r="BU22" s="165">
        <f t="shared" si="392"/>
        <v>0</v>
      </c>
      <c r="BV22" s="165">
        <f t="shared" si="392"/>
        <v>0</v>
      </c>
      <c r="BW22" s="165">
        <f t="shared" si="392"/>
        <v>0</v>
      </c>
      <c r="BX22" s="165">
        <f t="shared" si="392"/>
        <v>0</v>
      </c>
      <c r="BY22" s="165">
        <f t="shared" si="392"/>
        <v>0</v>
      </c>
      <c r="BZ22" s="165">
        <f t="shared" si="392"/>
        <v>0</v>
      </c>
      <c r="CA22" s="165">
        <f t="shared" si="392"/>
        <v>0</v>
      </c>
      <c r="CB22" s="165">
        <f t="shared" si="392"/>
        <v>0</v>
      </c>
      <c r="CC22" s="165">
        <f t="shared" si="392"/>
        <v>0</v>
      </c>
      <c r="CD22" s="165">
        <f t="shared" si="392"/>
        <v>0</v>
      </c>
      <c r="CE22" s="165">
        <f t="shared" si="392"/>
        <v>0</v>
      </c>
      <c r="CF22" s="165">
        <f t="shared" si="392"/>
        <v>0</v>
      </c>
      <c r="CG22" s="165">
        <f t="shared" si="392"/>
        <v>0</v>
      </c>
      <c r="CH22" s="165">
        <f t="shared" si="392"/>
        <v>0</v>
      </c>
      <c r="CI22" s="165">
        <f t="shared" si="392"/>
        <v>0</v>
      </c>
      <c r="CJ22" s="165">
        <f t="shared" si="392"/>
        <v>0</v>
      </c>
      <c r="CK22" s="165">
        <f t="shared" si="392"/>
        <v>0</v>
      </c>
      <c r="CL22" s="165">
        <f t="shared" si="392"/>
        <v>0</v>
      </c>
      <c r="CM22" s="165">
        <f t="shared" si="392"/>
        <v>0</v>
      </c>
      <c r="CN22" s="165">
        <f t="shared" si="392"/>
        <v>0</v>
      </c>
      <c r="CO22" s="165">
        <f t="shared" si="392"/>
        <v>0</v>
      </c>
      <c r="CP22" s="165">
        <f t="shared" si="392"/>
        <v>1404.4118999999964</v>
      </c>
      <c r="CQ22" s="165">
        <f t="shared" si="392"/>
        <v>0</v>
      </c>
      <c r="CR22" s="165">
        <f t="shared" si="392"/>
        <v>0</v>
      </c>
      <c r="CS22" s="165">
        <f t="shared" si="392"/>
        <v>0</v>
      </c>
      <c r="CT22" s="165">
        <f t="shared" si="392"/>
        <v>0</v>
      </c>
      <c r="CU22" s="165">
        <f t="shared" si="392"/>
        <v>0</v>
      </c>
      <c r="CV22" s="165">
        <f t="shared" si="392"/>
        <v>0</v>
      </c>
      <c r="CW22" s="165">
        <f t="shared" si="392"/>
        <v>0</v>
      </c>
      <c r="CX22" s="165">
        <f t="shared" si="392"/>
        <v>0</v>
      </c>
      <c r="CY22" s="165">
        <f t="shared" si="392"/>
        <v>0</v>
      </c>
      <c r="CZ22" s="165">
        <f t="shared" si="392"/>
        <v>0</v>
      </c>
      <c r="DA22" s="165">
        <f t="shared" si="392"/>
        <v>0</v>
      </c>
      <c r="DB22" s="165">
        <f t="shared" si="392"/>
        <v>0</v>
      </c>
      <c r="DC22" s="165">
        <f t="shared" si="392"/>
        <v>0</v>
      </c>
      <c r="DD22" s="165">
        <f t="shared" si="392"/>
        <v>0</v>
      </c>
      <c r="DE22" s="165">
        <f t="shared" si="392"/>
        <v>0</v>
      </c>
      <c r="DF22" s="165">
        <f t="shared" si="392"/>
        <v>0</v>
      </c>
      <c r="DG22" s="165">
        <f t="shared" si="392"/>
        <v>0</v>
      </c>
      <c r="DH22" s="165">
        <f t="shared" si="392"/>
        <v>0</v>
      </c>
      <c r="DI22" s="165">
        <f t="shared" si="392"/>
        <v>0</v>
      </c>
      <c r="DJ22" s="165">
        <f t="shared" si="392"/>
        <v>0</v>
      </c>
      <c r="DK22" s="165">
        <f t="shared" si="392"/>
        <v>0</v>
      </c>
      <c r="DL22" s="165">
        <f t="shared" si="392"/>
        <v>0</v>
      </c>
      <c r="DM22" s="165">
        <f t="shared" si="392"/>
        <v>0</v>
      </c>
      <c r="DN22" s="165">
        <f t="shared" si="392"/>
        <v>0</v>
      </c>
      <c r="DO22" s="165">
        <f t="shared" si="392"/>
        <v>0</v>
      </c>
      <c r="DP22" s="165">
        <f t="shared" si="392"/>
        <v>0</v>
      </c>
      <c r="DQ22" s="165">
        <f t="shared" si="392"/>
        <v>0</v>
      </c>
      <c r="DR22" s="165">
        <f t="shared" si="392"/>
        <v>0</v>
      </c>
      <c r="DS22" s="165">
        <f t="shared" si="392"/>
        <v>0</v>
      </c>
      <c r="DT22" s="165">
        <f t="shared" si="392"/>
        <v>0</v>
      </c>
      <c r="DU22" s="165">
        <f t="shared" si="392"/>
        <v>0</v>
      </c>
      <c r="DV22" s="165">
        <f t="shared" si="392"/>
        <v>0</v>
      </c>
      <c r="DW22" s="165">
        <f t="shared" si="392"/>
        <v>0</v>
      </c>
      <c r="DX22" s="165">
        <f t="shared" si="392"/>
        <v>0</v>
      </c>
      <c r="DY22" s="165">
        <f t="shared" si="392"/>
        <v>0</v>
      </c>
      <c r="DZ22" s="165">
        <f t="shared" si="392"/>
        <v>0</v>
      </c>
      <c r="EA22" s="165">
        <f t="shared" si="392"/>
        <v>0</v>
      </c>
      <c r="EB22" s="165">
        <f t="shared" si="392"/>
        <v>0</v>
      </c>
      <c r="EC22" s="165">
        <f t="shared" si="392"/>
        <v>0</v>
      </c>
      <c r="ED22" s="165">
        <f t="shared" si="392"/>
        <v>0</v>
      </c>
      <c r="EE22" s="165">
        <f t="shared" ref="EE22:GP22" si="393">MIN(burn - Nom, K_2 - Used_K2)</f>
        <v>0</v>
      </c>
      <c r="EF22" s="165">
        <f t="shared" si="393"/>
        <v>0</v>
      </c>
      <c r="EG22" s="165">
        <f t="shared" si="393"/>
        <v>0</v>
      </c>
      <c r="EH22" s="165">
        <f t="shared" si="393"/>
        <v>0</v>
      </c>
      <c r="EI22" s="165">
        <f t="shared" si="393"/>
        <v>0</v>
      </c>
      <c r="EJ22" s="165">
        <f t="shared" si="393"/>
        <v>0</v>
      </c>
      <c r="EK22" s="165">
        <f t="shared" si="393"/>
        <v>0</v>
      </c>
      <c r="EL22" s="165">
        <f t="shared" si="393"/>
        <v>0</v>
      </c>
      <c r="EM22" s="165">
        <f t="shared" si="393"/>
        <v>0</v>
      </c>
      <c r="EN22" s="165">
        <f t="shared" si="393"/>
        <v>0</v>
      </c>
      <c r="EO22" s="165">
        <f t="shared" si="393"/>
        <v>0</v>
      </c>
      <c r="EP22" s="165">
        <f t="shared" si="393"/>
        <v>0</v>
      </c>
      <c r="EQ22" s="165">
        <f t="shared" si="393"/>
        <v>0</v>
      </c>
      <c r="ER22" s="165">
        <f t="shared" si="393"/>
        <v>0</v>
      </c>
      <c r="ES22" s="165">
        <f t="shared" si="393"/>
        <v>0</v>
      </c>
      <c r="ET22" s="165">
        <f t="shared" si="393"/>
        <v>0</v>
      </c>
      <c r="EU22" s="165">
        <f t="shared" si="393"/>
        <v>0</v>
      </c>
      <c r="EV22" s="165">
        <f t="shared" si="393"/>
        <v>0</v>
      </c>
      <c r="EW22" s="165">
        <f t="shared" si="393"/>
        <v>0</v>
      </c>
      <c r="EX22" s="165">
        <f t="shared" si="393"/>
        <v>0</v>
      </c>
      <c r="EY22" s="165">
        <f t="shared" si="393"/>
        <v>0</v>
      </c>
      <c r="EZ22" s="165">
        <f t="shared" si="393"/>
        <v>0</v>
      </c>
      <c r="FA22" s="165">
        <f t="shared" si="393"/>
        <v>0</v>
      </c>
      <c r="FB22" s="165">
        <f t="shared" si="393"/>
        <v>0</v>
      </c>
      <c r="FC22" s="165">
        <f t="shared" si="393"/>
        <v>0</v>
      </c>
      <c r="FD22" s="165">
        <f t="shared" si="393"/>
        <v>0</v>
      </c>
      <c r="FE22" s="165">
        <f t="shared" si="393"/>
        <v>0</v>
      </c>
      <c r="FF22" s="165">
        <f t="shared" si="393"/>
        <v>0</v>
      </c>
      <c r="FG22" s="165">
        <f t="shared" si="393"/>
        <v>0</v>
      </c>
      <c r="FH22" s="165">
        <f t="shared" si="393"/>
        <v>0</v>
      </c>
      <c r="FI22" s="165">
        <f t="shared" si="393"/>
        <v>0</v>
      </c>
      <c r="FJ22" s="165">
        <f t="shared" si="393"/>
        <v>0</v>
      </c>
      <c r="FK22" s="165">
        <f t="shared" si="393"/>
        <v>0</v>
      </c>
      <c r="FL22" s="165">
        <f t="shared" si="393"/>
        <v>0</v>
      </c>
      <c r="FM22" s="165">
        <f t="shared" si="393"/>
        <v>0</v>
      </c>
      <c r="FN22" s="165">
        <f t="shared" si="393"/>
        <v>0</v>
      </c>
      <c r="FO22" s="165">
        <f t="shared" si="393"/>
        <v>0</v>
      </c>
      <c r="FP22" s="165">
        <f t="shared" si="393"/>
        <v>0</v>
      </c>
      <c r="FQ22" s="165">
        <f t="shared" si="393"/>
        <v>0</v>
      </c>
      <c r="FR22" s="165">
        <f t="shared" si="393"/>
        <v>0</v>
      </c>
      <c r="FS22" s="165">
        <f t="shared" si="393"/>
        <v>0</v>
      </c>
      <c r="FT22" s="165">
        <f t="shared" si="393"/>
        <v>0</v>
      </c>
      <c r="FU22" s="165">
        <f t="shared" si="393"/>
        <v>0</v>
      </c>
      <c r="FV22" s="165">
        <f t="shared" si="393"/>
        <v>0</v>
      </c>
      <c r="FW22" s="165">
        <f t="shared" si="393"/>
        <v>0</v>
      </c>
      <c r="FX22" s="165">
        <f t="shared" si="393"/>
        <v>0</v>
      </c>
      <c r="FY22" s="165">
        <f t="shared" si="393"/>
        <v>0</v>
      </c>
      <c r="FZ22" s="165">
        <f t="shared" si="393"/>
        <v>0</v>
      </c>
      <c r="GA22" s="165">
        <f t="shared" si="393"/>
        <v>0</v>
      </c>
      <c r="GB22" s="165">
        <f t="shared" si="393"/>
        <v>0</v>
      </c>
      <c r="GC22" s="165">
        <f t="shared" si="393"/>
        <v>0</v>
      </c>
      <c r="GD22" s="165">
        <f t="shared" si="393"/>
        <v>0</v>
      </c>
      <c r="GE22" s="165">
        <f t="shared" si="393"/>
        <v>0</v>
      </c>
      <c r="GF22" s="165">
        <f t="shared" si="393"/>
        <v>0</v>
      </c>
      <c r="GG22" s="165">
        <f t="shared" si="393"/>
        <v>0</v>
      </c>
      <c r="GH22" s="165">
        <f t="shared" si="393"/>
        <v>0</v>
      </c>
      <c r="GI22" s="165">
        <f t="shared" si="393"/>
        <v>0</v>
      </c>
      <c r="GJ22" s="165">
        <f t="shared" si="393"/>
        <v>0</v>
      </c>
      <c r="GK22" s="165">
        <f t="shared" si="393"/>
        <v>0</v>
      </c>
      <c r="GL22" s="165">
        <f t="shared" si="393"/>
        <v>0</v>
      </c>
      <c r="GM22" s="165">
        <f t="shared" si="393"/>
        <v>0</v>
      </c>
      <c r="GN22" s="165">
        <f t="shared" si="393"/>
        <v>0</v>
      </c>
      <c r="GO22" s="165">
        <f t="shared" si="393"/>
        <v>0</v>
      </c>
      <c r="GP22" s="165">
        <f t="shared" si="393"/>
        <v>0</v>
      </c>
      <c r="GQ22" s="165">
        <f t="shared" ref="GQ22:JB22" si="394">MIN(burn - Nom, K_2 - Used_K2)</f>
        <v>0</v>
      </c>
      <c r="GR22" s="165">
        <f t="shared" si="394"/>
        <v>0</v>
      </c>
      <c r="GS22" s="165">
        <f t="shared" si="394"/>
        <v>0</v>
      </c>
      <c r="GT22" s="165">
        <f t="shared" si="394"/>
        <v>0</v>
      </c>
      <c r="GU22" s="165">
        <f t="shared" si="394"/>
        <v>0</v>
      </c>
      <c r="GV22" s="165">
        <f t="shared" si="394"/>
        <v>0</v>
      </c>
      <c r="GW22" s="165">
        <f t="shared" si="394"/>
        <v>0</v>
      </c>
      <c r="GX22" s="165">
        <f t="shared" si="394"/>
        <v>0</v>
      </c>
      <c r="GY22" s="165">
        <f t="shared" si="394"/>
        <v>0</v>
      </c>
      <c r="GZ22" s="165">
        <f t="shared" si="394"/>
        <v>0</v>
      </c>
      <c r="HA22" s="165">
        <f t="shared" si="394"/>
        <v>0</v>
      </c>
      <c r="HB22" s="165">
        <f t="shared" si="394"/>
        <v>0</v>
      </c>
      <c r="HC22" s="165">
        <f t="shared" si="394"/>
        <v>0</v>
      </c>
      <c r="HD22" s="165">
        <f t="shared" si="394"/>
        <v>0</v>
      </c>
      <c r="HE22" s="165">
        <f t="shared" si="394"/>
        <v>0</v>
      </c>
      <c r="HF22" s="165">
        <f t="shared" si="394"/>
        <v>0</v>
      </c>
      <c r="HG22" s="165">
        <f t="shared" si="394"/>
        <v>0</v>
      </c>
      <c r="HH22" s="165">
        <f t="shared" si="394"/>
        <v>0</v>
      </c>
      <c r="HI22" s="165">
        <f t="shared" si="394"/>
        <v>0</v>
      </c>
      <c r="HJ22" s="165">
        <f t="shared" si="394"/>
        <v>0</v>
      </c>
      <c r="HK22" s="165">
        <f t="shared" si="394"/>
        <v>0</v>
      </c>
      <c r="HL22" s="165">
        <f t="shared" si="394"/>
        <v>0</v>
      </c>
      <c r="HM22" s="165">
        <f t="shared" si="394"/>
        <v>0</v>
      </c>
      <c r="HN22" s="165">
        <f t="shared" si="394"/>
        <v>0</v>
      </c>
      <c r="HO22" s="165">
        <f t="shared" si="394"/>
        <v>0</v>
      </c>
      <c r="HP22" s="165">
        <f t="shared" si="394"/>
        <v>0</v>
      </c>
      <c r="HQ22" s="165">
        <f t="shared" si="394"/>
        <v>0</v>
      </c>
      <c r="HR22" s="165">
        <f t="shared" si="394"/>
        <v>0</v>
      </c>
      <c r="HS22" s="165">
        <f t="shared" si="394"/>
        <v>0</v>
      </c>
      <c r="HT22" s="165">
        <f t="shared" si="394"/>
        <v>0</v>
      </c>
      <c r="HU22" s="165">
        <f t="shared" si="394"/>
        <v>0</v>
      </c>
      <c r="HV22" s="165">
        <f t="shared" si="394"/>
        <v>0</v>
      </c>
      <c r="HW22" s="165">
        <f t="shared" si="394"/>
        <v>0</v>
      </c>
      <c r="HX22" s="165">
        <f t="shared" si="394"/>
        <v>0</v>
      </c>
      <c r="HY22" s="165">
        <f t="shared" si="394"/>
        <v>0</v>
      </c>
      <c r="HZ22" s="165">
        <f t="shared" si="394"/>
        <v>0</v>
      </c>
      <c r="IA22" s="165">
        <f t="shared" si="394"/>
        <v>0</v>
      </c>
      <c r="IB22" s="165">
        <f t="shared" si="394"/>
        <v>0</v>
      </c>
      <c r="IC22" s="165">
        <f t="shared" si="394"/>
        <v>0</v>
      </c>
      <c r="ID22" s="165">
        <f t="shared" si="394"/>
        <v>0</v>
      </c>
      <c r="IE22" s="165">
        <f t="shared" si="394"/>
        <v>0</v>
      </c>
      <c r="IF22" s="165">
        <f t="shared" si="394"/>
        <v>0</v>
      </c>
      <c r="IG22" s="165">
        <f t="shared" si="394"/>
        <v>0</v>
      </c>
      <c r="IH22" s="165">
        <f t="shared" si="394"/>
        <v>0</v>
      </c>
      <c r="II22" s="165">
        <f t="shared" si="394"/>
        <v>0</v>
      </c>
      <c r="IJ22" s="165">
        <f t="shared" si="394"/>
        <v>0</v>
      </c>
      <c r="IK22" s="165">
        <f t="shared" si="394"/>
        <v>0</v>
      </c>
      <c r="IL22" s="165">
        <f t="shared" si="394"/>
        <v>0</v>
      </c>
      <c r="IM22" s="165">
        <f t="shared" si="394"/>
        <v>0</v>
      </c>
      <c r="IN22" s="165">
        <f t="shared" si="394"/>
        <v>0</v>
      </c>
      <c r="IO22" s="165">
        <f t="shared" si="394"/>
        <v>0</v>
      </c>
      <c r="IP22" s="165">
        <f t="shared" si="394"/>
        <v>0</v>
      </c>
      <c r="IQ22" s="165">
        <f t="shared" si="394"/>
        <v>0</v>
      </c>
      <c r="IR22" s="165">
        <f t="shared" si="394"/>
        <v>0</v>
      </c>
      <c r="IS22" s="165">
        <f t="shared" si="394"/>
        <v>0</v>
      </c>
      <c r="IT22" s="165">
        <f t="shared" si="394"/>
        <v>0</v>
      </c>
      <c r="IU22" s="165">
        <f t="shared" si="394"/>
        <v>0</v>
      </c>
      <c r="IV22" s="165">
        <f t="shared" si="394"/>
        <v>0</v>
      </c>
      <c r="IW22" s="165">
        <f t="shared" si="394"/>
        <v>0</v>
      </c>
      <c r="IX22" s="165">
        <f t="shared" si="394"/>
        <v>0</v>
      </c>
      <c r="IY22" s="165">
        <f t="shared" si="394"/>
        <v>0</v>
      </c>
      <c r="IZ22" s="165">
        <f t="shared" si="394"/>
        <v>0</v>
      </c>
      <c r="JA22" s="165">
        <f t="shared" si="394"/>
        <v>0</v>
      </c>
      <c r="JB22" s="165">
        <f t="shared" si="394"/>
        <v>0</v>
      </c>
      <c r="JC22" s="165">
        <f t="shared" ref="JC22:LN22" si="395">MIN(burn - Nom, K_2 - Used_K2)</f>
        <v>0</v>
      </c>
      <c r="JD22" s="165">
        <f t="shared" si="395"/>
        <v>0</v>
      </c>
      <c r="JE22" s="165">
        <f t="shared" si="395"/>
        <v>0</v>
      </c>
      <c r="JF22" s="165">
        <f t="shared" si="395"/>
        <v>0</v>
      </c>
      <c r="JG22" s="165">
        <f t="shared" si="395"/>
        <v>0</v>
      </c>
      <c r="JH22" s="165">
        <f t="shared" si="395"/>
        <v>0</v>
      </c>
      <c r="JI22" s="165">
        <f t="shared" si="395"/>
        <v>0</v>
      </c>
      <c r="JJ22" s="165">
        <f t="shared" si="395"/>
        <v>0</v>
      </c>
      <c r="JK22" s="165">
        <f t="shared" si="395"/>
        <v>0</v>
      </c>
      <c r="JL22" s="165">
        <f t="shared" si="395"/>
        <v>0</v>
      </c>
      <c r="JM22" s="165">
        <f t="shared" si="395"/>
        <v>0</v>
      </c>
      <c r="JN22" s="165">
        <f t="shared" si="395"/>
        <v>0</v>
      </c>
      <c r="JO22" s="165">
        <f t="shared" si="395"/>
        <v>0</v>
      </c>
      <c r="JP22" s="165">
        <f t="shared" si="395"/>
        <v>0</v>
      </c>
      <c r="JQ22" s="165">
        <f t="shared" si="395"/>
        <v>0</v>
      </c>
      <c r="JR22" s="165">
        <f t="shared" si="395"/>
        <v>0</v>
      </c>
      <c r="JS22" s="165">
        <f t="shared" si="395"/>
        <v>0</v>
      </c>
      <c r="JT22" s="165">
        <f t="shared" si="395"/>
        <v>0</v>
      </c>
      <c r="JU22" s="165">
        <f t="shared" si="395"/>
        <v>0</v>
      </c>
      <c r="JV22" s="165">
        <f t="shared" si="395"/>
        <v>0</v>
      </c>
      <c r="JW22" s="165">
        <f t="shared" si="395"/>
        <v>0</v>
      </c>
      <c r="JX22" s="165">
        <f t="shared" si="395"/>
        <v>0</v>
      </c>
      <c r="JY22" s="165">
        <f t="shared" si="395"/>
        <v>0</v>
      </c>
      <c r="JZ22" s="165">
        <f t="shared" si="395"/>
        <v>0</v>
      </c>
      <c r="KA22" s="165">
        <f t="shared" si="395"/>
        <v>0</v>
      </c>
      <c r="KB22" s="165">
        <f t="shared" si="395"/>
        <v>0</v>
      </c>
      <c r="KC22" s="165">
        <f t="shared" si="395"/>
        <v>0</v>
      </c>
      <c r="KD22" s="165">
        <f t="shared" si="395"/>
        <v>0</v>
      </c>
      <c r="KE22" s="165">
        <f t="shared" si="395"/>
        <v>0</v>
      </c>
      <c r="KF22" s="165">
        <f t="shared" si="395"/>
        <v>0</v>
      </c>
      <c r="KG22" s="165">
        <f t="shared" si="395"/>
        <v>0</v>
      </c>
      <c r="KH22" s="165">
        <f t="shared" si="395"/>
        <v>0</v>
      </c>
      <c r="KI22" s="165">
        <f t="shared" si="395"/>
        <v>0</v>
      </c>
      <c r="KJ22" s="165">
        <f t="shared" si="395"/>
        <v>0</v>
      </c>
      <c r="KK22" s="165">
        <f t="shared" si="395"/>
        <v>0</v>
      </c>
      <c r="KL22" s="165">
        <f t="shared" si="395"/>
        <v>0</v>
      </c>
      <c r="KM22" s="165">
        <f t="shared" si="395"/>
        <v>0</v>
      </c>
      <c r="KN22" s="165">
        <f t="shared" si="395"/>
        <v>0</v>
      </c>
      <c r="KO22" s="165">
        <f t="shared" si="395"/>
        <v>0</v>
      </c>
      <c r="KP22" s="165">
        <f t="shared" si="395"/>
        <v>0</v>
      </c>
      <c r="KQ22" s="165">
        <f t="shared" si="395"/>
        <v>0</v>
      </c>
      <c r="KR22" s="165">
        <f t="shared" si="395"/>
        <v>0</v>
      </c>
      <c r="KS22" s="165">
        <f t="shared" si="395"/>
        <v>0</v>
      </c>
      <c r="KT22" s="165">
        <f t="shared" si="395"/>
        <v>0</v>
      </c>
      <c r="KU22" s="165">
        <f t="shared" si="395"/>
        <v>0</v>
      </c>
      <c r="KV22" s="165">
        <f t="shared" si="395"/>
        <v>0</v>
      </c>
      <c r="KW22" s="165">
        <f t="shared" si="395"/>
        <v>0</v>
      </c>
      <c r="KX22" s="165">
        <f t="shared" si="395"/>
        <v>0</v>
      </c>
      <c r="KY22" s="165">
        <f t="shared" si="395"/>
        <v>0</v>
      </c>
      <c r="KZ22" s="165">
        <f t="shared" si="395"/>
        <v>0</v>
      </c>
      <c r="LA22" s="165">
        <f t="shared" si="395"/>
        <v>0</v>
      </c>
      <c r="LB22" s="165">
        <f t="shared" si="395"/>
        <v>0</v>
      </c>
      <c r="LC22" s="165">
        <f t="shared" si="395"/>
        <v>960.74109999999928</v>
      </c>
      <c r="LD22" s="165">
        <f t="shared" si="395"/>
        <v>2542.0654000000013</v>
      </c>
      <c r="LE22" s="165">
        <f t="shared" si="395"/>
        <v>0</v>
      </c>
      <c r="LF22" s="165">
        <f t="shared" si="395"/>
        <v>0</v>
      </c>
      <c r="LG22" s="165">
        <f t="shared" si="395"/>
        <v>0</v>
      </c>
      <c r="LH22" s="165">
        <f t="shared" si="395"/>
        <v>0</v>
      </c>
      <c r="LI22" s="165">
        <f t="shared" si="395"/>
        <v>0</v>
      </c>
      <c r="LJ22" s="165">
        <f t="shared" si="395"/>
        <v>0</v>
      </c>
      <c r="LK22" s="165">
        <f t="shared" si="395"/>
        <v>0</v>
      </c>
      <c r="LL22" s="165">
        <f t="shared" si="395"/>
        <v>0</v>
      </c>
      <c r="LM22" s="165">
        <f t="shared" si="395"/>
        <v>0</v>
      </c>
      <c r="LN22" s="165">
        <f t="shared" si="395"/>
        <v>2199.9055000000053</v>
      </c>
      <c r="LO22" s="165">
        <f t="shared" ref="LO22:NG22" si="396">MIN(burn - Nom, K_2 - Used_K2)</f>
        <v>0</v>
      </c>
      <c r="LP22" s="165">
        <f t="shared" si="396"/>
        <v>0</v>
      </c>
      <c r="LQ22" s="165">
        <f t="shared" si="396"/>
        <v>0</v>
      </c>
      <c r="LR22" s="165">
        <f t="shared" si="396"/>
        <v>0</v>
      </c>
      <c r="LS22" s="165">
        <f t="shared" si="396"/>
        <v>1053.7101000000002</v>
      </c>
      <c r="LT22" s="165">
        <f t="shared" si="396"/>
        <v>0</v>
      </c>
      <c r="LU22" s="165">
        <f t="shared" si="396"/>
        <v>0</v>
      </c>
      <c r="LV22" s="165">
        <f t="shared" si="396"/>
        <v>0</v>
      </c>
      <c r="LW22" s="165">
        <f t="shared" si="396"/>
        <v>0</v>
      </c>
      <c r="LX22" s="165">
        <f t="shared" si="396"/>
        <v>2769.0561999999991</v>
      </c>
      <c r="LY22" s="165">
        <f t="shared" si="396"/>
        <v>2542.0655000000015</v>
      </c>
      <c r="LZ22" s="165">
        <f t="shared" si="396"/>
        <v>0</v>
      </c>
      <c r="MA22" s="165">
        <f t="shared" si="396"/>
        <v>0</v>
      </c>
      <c r="MB22" s="165">
        <f t="shared" si="396"/>
        <v>0</v>
      </c>
      <c r="MC22" s="165">
        <f t="shared" si="396"/>
        <v>0</v>
      </c>
      <c r="MD22" s="165">
        <f t="shared" si="396"/>
        <v>0</v>
      </c>
      <c r="ME22" s="165">
        <f t="shared" si="396"/>
        <v>1493.9802999999911</v>
      </c>
      <c r="MF22" s="165">
        <f t="shared" si="396"/>
        <v>0</v>
      </c>
      <c r="MG22" s="165">
        <f t="shared" si="396"/>
        <v>0</v>
      </c>
      <c r="MH22" s="165">
        <f t="shared" si="396"/>
        <v>3943.6761999999926</v>
      </c>
      <c r="MI22" s="165">
        <f t="shared" si="396"/>
        <v>0</v>
      </c>
      <c r="MJ22" s="165">
        <f t="shared" si="396"/>
        <v>4589.6562000000031</v>
      </c>
      <c r="MK22" s="165">
        <f t="shared" si="396"/>
        <v>4589.6562000000031</v>
      </c>
      <c r="ML22" s="165">
        <f t="shared" si="396"/>
        <v>4589.6562000000031</v>
      </c>
      <c r="MM22" s="165">
        <f t="shared" si="396"/>
        <v>3956.2361999999976</v>
      </c>
      <c r="MN22" s="165">
        <f t="shared" si="396"/>
        <v>4589.6562000000031</v>
      </c>
      <c r="MO22" s="165">
        <f t="shared" si="396"/>
        <v>0</v>
      </c>
      <c r="MP22" s="165">
        <f t="shared" si="396"/>
        <v>4272.9461999999967</v>
      </c>
      <c r="MQ22" s="165">
        <f t="shared" si="396"/>
        <v>3956.2361999999976</v>
      </c>
      <c r="MR22" s="165">
        <f t="shared" si="396"/>
        <v>4589.6562000000031</v>
      </c>
      <c r="MS22" s="165">
        <f t="shared" si="396"/>
        <v>4589.6562000000031</v>
      </c>
      <c r="MT22" s="165">
        <f t="shared" si="396"/>
        <v>4589.6562000000031</v>
      </c>
      <c r="MU22" s="165">
        <f t="shared" si="396"/>
        <v>447.81409999999778</v>
      </c>
      <c r="MV22" s="165">
        <f t="shared" si="396"/>
        <v>0</v>
      </c>
      <c r="MW22" s="165">
        <f t="shared" si="396"/>
        <v>0</v>
      </c>
      <c r="MX22" s="165">
        <f t="shared" si="396"/>
        <v>0</v>
      </c>
      <c r="MY22" s="165">
        <f t="shared" si="396"/>
        <v>0</v>
      </c>
      <c r="MZ22" s="165">
        <f t="shared" si="396"/>
        <v>0</v>
      </c>
      <c r="NA22" s="165">
        <f t="shared" si="396"/>
        <v>0</v>
      </c>
      <c r="NB22" s="165">
        <f t="shared" si="396"/>
        <v>0</v>
      </c>
      <c r="NC22" s="165">
        <f t="shared" si="396"/>
        <v>0</v>
      </c>
      <c r="ND22" s="165">
        <f t="shared" si="396"/>
        <v>4589.6562000000031</v>
      </c>
      <c r="NE22" s="165">
        <f t="shared" si="396"/>
        <v>0</v>
      </c>
      <c r="NF22" s="165">
        <f t="shared" si="396"/>
        <v>0</v>
      </c>
      <c r="NG22" s="165">
        <f t="shared" si="396"/>
        <v>0</v>
      </c>
    </row>
    <row r="23" spans="2:372" hidden="1" outlineLevel="1">
      <c r="B23" s="175" t="s">
        <v>323</v>
      </c>
      <c r="C23" s="155">
        <v>108.29</v>
      </c>
      <c r="D23" s="155" t="s">
        <v>306</v>
      </c>
      <c r="E23" s="154" t="s">
        <v>302</v>
      </c>
      <c r="F23" s="155" t="s">
        <v>302</v>
      </c>
      <c r="G23" s="165">
        <f t="shared" ref="G23:BR23" si="397">MIN(burn, K_1 - Used_K1)</f>
        <v>0</v>
      </c>
      <c r="H23" s="165">
        <f t="shared" si="397"/>
        <v>0</v>
      </c>
      <c r="I23" s="165">
        <f t="shared" si="397"/>
        <v>0</v>
      </c>
      <c r="J23" s="165">
        <f t="shared" si="397"/>
        <v>0</v>
      </c>
      <c r="K23" s="165">
        <f t="shared" si="397"/>
        <v>0</v>
      </c>
      <c r="L23" s="165">
        <f t="shared" si="397"/>
        <v>0</v>
      </c>
      <c r="M23" s="165">
        <f t="shared" si="397"/>
        <v>0</v>
      </c>
      <c r="N23" s="165">
        <f t="shared" si="397"/>
        <v>0</v>
      </c>
      <c r="O23" s="165">
        <f t="shared" si="397"/>
        <v>0</v>
      </c>
      <c r="P23" s="165">
        <f t="shared" si="397"/>
        <v>0</v>
      </c>
      <c r="Q23" s="165">
        <f t="shared" si="397"/>
        <v>0</v>
      </c>
      <c r="R23" s="165">
        <f t="shared" si="397"/>
        <v>0</v>
      </c>
      <c r="S23" s="165">
        <f t="shared" si="397"/>
        <v>0</v>
      </c>
      <c r="T23" s="165">
        <f t="shared" si="397"/>
        <v>0</v>
      </c>
      <c r="U23" s="165">
        <f t="shared" si="397"/>
        <v>0</v>
      </c>
      <c r="V23" s="165">
        <f t="shared" si="397"/>
        <v>0</v>
      </c>
      <c r="W23" s="165">
        <f t="shared" si="397"/>
        <v>0</v>
      </c>
      <c r="X23" s="165">
        <f t="shared" si="397"/>
        <v>0</v>
      </c>
      <c r="Y23" s="165">
        <f t="shared" si="397"/>
        <v>0</v>
      </c>
      <c r="Z23" s="165">
        <f t="shared" si="397"/>
        <v>0</v>
      </c>
      <c r="AA23" s="165">
        <f t="shared" si="397"/>
        <v>0</v>
      </c>
      <c r="AB23" s="165">
        <f t="shared" si="397"/>
        <v>0</v>
      </c>
      <c r="AC23" s="165">
        <f t="shared" si="397"/>
        <v>0</v>
      </c>
      <c r="AD23" s="165">
        <f t="shared" si="397"/>
        <v>0</v>
      </c>
      <c r="AE23" s="165">
        <f t="shared" si="397"/>
        <v>0</v>
      </c>
      <c r="AF23" s="165">
        <f t="shared" si="397"/>
        <v>0</v>
      </c>
      <c r="AG23" s="165">
        <f t="shared" si="397"/>
        <v>0</v>
      </c>
      <c r="AH23" s="165">
        <f t="shared" si="397"/>
        <v>0</v>
      </c>
      <c r="AI23" s="165">
        <f t="shared" si="397"/>
        <v>0</v>
      </c>
      <c r="AJ23" s="165">
        <f t="shared" si="397"/>
        <v>0</v>
      </c>
      <c r="AK23" s="165">
        <f t="shared" si="397"/>
        <v>0</v>
      </c>
      <c r="AL23" s="165">
        <f t="shared" si="397"/>
        <v>0</v>
      </c>
      <c r="AM23" s="165">
        <f t="shared" si="397"/>
        <v>0</v>
      </c>
      <c r="AN23" s="165">
        <f t="shared" si="397"/>
        <v>0</v>
      </c>
      <c r="AO23" s="165">
        <f t="shared" si="397"/>
        <v>0</v>
      </c>
      <c r="AP23" s="165">
        <f t="shared" si="397"/>
        <v>0</v>
      </c>
      <c r="AQ23" s="165">
        <f t="shared" si="397"/>
        <v>0</v>
      </c>
      <c r="AR23" s="165">
        <f t="shared" si="397"/>
        <v>0</v>
      </c>
      <c r="AS23" s="165">
        <f t="shared" si="397"/>
        <v>0</v>
      </c>
      <c r="AT23" s="165">
        <f t="shared" si="397"/>
        <v>0</v>
      </c>
      <c r="AU23" s="165">
        <f t="shared" si="397"/>
        <v>0</v>
      </c>
      <c r="AV23" s="165">
        <f t="shared" si="397"/>
        <v>0</v>
      </c>
      <c r="AW23" s="165">
        <f t="shared" si="397"/>
        <v>0</v>
      </c>
      <c r="AX23" s="165">
        <f t="shared" si="397"/>
        <v>0</v>
      </c>
      <c r="AY23" s="165">
        <f t="shared" si="397"/>
        <v>0</v>
      </c>
      <c r="AZ23" s="165">
        <f t="shared" si="397"/>
        <v>0</v>
      </c>
      <c r="BA23" s="165">
        <f t="shared" si="397"/>
        <v>0</v>
      </c>
      <c r="BB23" s="165">
        <f t="shared" si="397"/>
        <v>0</v>
      </c>
      <c r="BC23" s="165">
        <f t="shared" si="397"/>
        <v>0</v>
      </c>
      <c r="BD23" s="165">
        <f t="shared" si="397"/>
        <v>0</v>
      </c>
      <c r="BE23" s="165">
        <f t="shared" si="397"/>
        <v>0</v>
      </c>
      <c r="BF23" s="165">
        <f t="shared" si="397"/>
        <v>0</v>
      </c>
      <c r="BG23" s="165">
        <f t="shared" si="397"/>
        <v>0</v>
      </c>
      <c r="BH23" s="165">
        <f t="shared" si="397"/>
        <v>0</v>
      </c>
      <c r="BI23" s="165">
        <f t="shared" si="397"/>
        <v>0</v>
      </c>
      <c r="BJ23" s="165">
        <f t="shared" si="397"/>
        <v>0</v>
      </c>
      <c r="BK23" s="165">
        <f t="shared" si="397"/>
        <v>0</v>
      </c>
      <c r="BL23" s="165">
        <f t="shared" si="397"/>
        <v>0</v>
      </c>
      <c r="BM23" s="165">
        <f t="shared" si="397"/>
        <v>0</v>
      </c>
      <c r="BN23" s="165">
        <f t="shared" si="397"/>
        <v>0</v>
      </c>
      <c r="BO23" s="165">
        <f t="shared" si="397"/>
        <v>0</v>
      </c>
      <c r="BP23" s="165">
        <f t="shared" si="397"/>
        <v>0</v>
      </c>
      <c r="BQ23" s="165">
        <f t="shared" si="397"/>
        <v>0</v>
      </c>
      <c r="BR23" s="165">
        <f t="shared" si="397"/>
        <v>0</v>
      </c>
      <c r="BS23" s="165">
        <f t="shared" ref="BS23:ED23" si="398">MIN(burn, K_1 - Used_K1)</f>
        <v>0</v>
      </c>
      <c r="BT23" s="165">
        <f t="shared" si="398"/>
        <v>0</v>
      </c>
      <c r="BU23" s="165">
        <f t="shared" si="398"/>
        <v>0</v>
      </c>
      <c r="BV23" s="165">
        <f t="shared" si="398"/>
        <v>0</v>
      </c>
      <c r="BW23" s="165">
        <f t="shared" si="398"/>
        <v>0</v>
      </c>
      <c r="BX23" s="165">
        <f t="shared" si="398"/>
        <v>0</v>
      </c>
      <c r="BY23" s="165">
        <f t="shared" si="398"/>
        <v>0</v>
      </c>
      <c r="BZ23" s="165">
        <f t="shared" si="398"/>
        <v>0</v>
      </c>
      <c r="CA23" s="165">
        <f t="shared" si="398"/>
        <v>0</v>
      </c>
      <c r="CB23" s="165">
        <f t="shared" si="398"/>
        <v>0</v>
      </c>
      <c r="CC23" s="165">
        <f t="shared" si="398"/>
        <v>0</v>
      </c>
      <c r="CD23" s="165">
        <f t="shared" si="398"/>
        <v>0</v>
      </c>
      <c r="CE23" s="165">
        <f t="shared" si="398"/>
        <v>0</v>
      </c>
      <c r="CF23" s="165">
        <f t="shared" si="398"/>
        <v>0</v>
      </c>
      <c r="CG23" s="165">
        <f t="shared" si="398"/>
        <v>0</v>
      </c>
      <c r="CH23" s="165">
        <f t="shared" si="398"/>
        <v>0</v>
      </c>
      <c r="CI23" s="165">
        <f t="shared" si="398"/>
        <v>0</v>
      </c>
      <c r="CJ23" s="165">
        <f t="shared" si="398"/>
        <v>0</v>
      </c>
      <c r="CK23" s="165">
        <f t="shared" si="398"/>
        <v>0</v>
      </c>
      <c r="CL23" s="165">
        <f t="shared" si="398"/>
        <v>0</v>
      </c>
      <c r="CM23" s="165">
        <f t="shared" si="398"/>
        <v>0</v>
      </c>
      <c r="CN23" s="165">
        <f t="shared" si="398"/>
        <v>0</v>
      </c>
      <c r="CO23" s="165">
        <f t="shared" si="398"/>
        <v>0</v>
      </c>
      <c r="CP23" s="165">
        <f t="shared" si="398"/>
        <v>0</v>
      </c>
      <c r="CQ23" s="165">
        <f t="shared" si="398"/>
        <v>0</v>
      </c>
      <c r="CR23" s="165">
        <f t="shared" si="398"/>
        <v>0</v>
      </c>
      <c r="CS23" s="165">
        <f t="shared" si="398"/>
        <v>0</v>
      </c>
      <c r="CT23" s="165">
        <f t="shared" si="398"/>
        <v>0</v>
      </c>
      <c r="CU23" s="165">
        <f t="shared" si="398"/>
        <v>0</v>
      </c>
      <c r="CV23" s="165">
        <f t="shared" si="398"/>
        <v>0</v>
      </c>
      <c r="CW23" s="165">
        <f t="shared" si="398"/>
        <v>0</v>
      </c>
      <c r="CX23" s="165">
        <f t="shared" si="398"/>
        <v>0</v>
      </c>
      <c r="CY23" s="165">
        <f t="shared" si="398"/>
        <v>0</v>
      </c>
      <c r="CZ23" s="165">
        <f t="shared" si="398"/>
        <v>0</v>
      </c>
      <c r="DA23" s="165">
        <f t="shared" si="398"/>
        <v>0</v>
      </c>
      <c r="DB23" s="165">
        <f t="shared" si="398"/>
        <v>0</v>
      </c>
      <c r="DC23" s="165">
        <f t="shared" si="398"/>
        <v>0</v>
      </c>
      <c r="DD23" s="165">
        <f t="shared" si="398"/>
        <v>0</v>
      </c>
      <c r="DE23" s="165">
        <f t="shared" si="398"/>
        <v>0</v>
      </c>
      <c r="DF23" s="165">
        <f t="shared" si="398"/>
        <v>0</v>
      </c>
      <c r="DG23" s="165">
        <f t="shared" si="398"/>
        <v>0</v>
      </c>
      <c r="DH23" s="165">
        <f t="shared" si="398"/>
        <v>79.012619999999998</v>
      </c>
      <c r="DI23" s="165">
        <f t="shared" si="398"/>
        <v>0</v>
      </c>
      <c r="DJ23" s="165">
        <f t="shared" si="398"/>
        <v>0</v>
      </c>
      <c r="DK23" s="165">
        <f t="shared" si="398"/>
        <v>0</v>
      </c>
      <c r="DL23" s="165">
        <f t="shared" si="398"/>
        <v>0</v>
      </c>
      <c r="DM23" s="165">
        <f t="shared" si="398"/>
        <v>0</v>
      </c>
      <c r="DN23" s="165">
        <f t="shared" si="398"/>
        <v>0</v>
      </c>
      <c r="DO23" s="165">
        <f t="shared" si="398"/>
        <v>0</v>
      </c>
      <c r="DP23" s="165">
        <f t="shared" si="398"/>
        <v>0</v>
      </c>
      <c r="DQ23" s="165">
        <f t="shared" si="398"/>
        <v>0</v>
      </c>
      <c r="DR23" s="165">
        <f t="shared" si="398"/>
        <v>0</v>
      </c>
      <c r="DS23" s="165">
        <f t="shared" si="398"/>
        <v>0</v>
      </c>
      <c r="DT23" s="165">
        <f t="shared" si="398"/>
        <v>0</v>
      </c>
      <c r="DU23" s="165">
        <f t="shared" si="398"/>
        <v>0</v>
      </c>
      <c r="DV23" s="165">
        <f t="shared" si="398"/>
        <v>0</v>
      </c>
      <c r="DW23" s="165">
        <f t="shared" si="398"/>
        <v>0</v>
      </c>
      <c r="DX23" s="165">
        <f t="shared" si="398"/>
        <v>0</v>
      </c>
      <c r="DY23" s="165">
        <f t="shared" si="398"/>
        <v>0</v>
      </c>
      <c r="DZ23" s="165">
        <f t="shared" si="398"/>
        <v>0</v>
      </c>
      <c r="EA23" s="165">
        <f t="shared" si="398"/>
        <v>0</v>
      </c>
      <c r="EB23" s="165">
        <f t="shared" si="398"/>
        <v>0</v>
      </c>
      <c r="EC23" s="165">
        <f t="shared" si="398"/>
        <v>0</v>
      </c>
      <c r="ED23" s="165">
        <f t="shared" si="398"/>
        <v>0</v>
      </c>
      <c r="EE23" s="165">
        <f t="shared" ref="EE23:GP23" si="399">MIN(burn, K_1 - Used_K1)</f>
        <v>0</v>
      </c>
      <c r="EF23" s="165">
        <f t="shared" si="399"/>
        <v>0</v>
      </c>
      <c r="EG23" s="165">
        <f t="shared" si="399"/>
        <v>0</v>
      </c>
      <c r="EH23" s="165">
        <f t="shared" si="399"/>
        <v>0</v>
      </c>
      <c r="EI23" s="165">
        <f t="shared" si="399"/>
        <v>0</v>
      </c>
      <c r="EJ23" s="165">
        <f t="shared" si="399"/>
        <v>0</v>
      </c>
      <c r="EK23" s="165">
        <f t="shared" si="399"/>
        <v>0</v>
      </c>
      <c r="EL23" s="165">
        <f t="shared" si="399"/>
        <v>0</v>
      </c>
      <c r="EM23" s="165">
        <f t="shared" si="399"/>
        <v>0</v>
      </c>
      <c r="EN23" s="165">
        <f t="shared" si="399"/>
        <v>0</v>
      </c>
      <c r="EO23" s="165">
        <f t="shared" si="399"/>
        <v>0</v>
      </c>
      <c r="EP23" s="165">
        <f t="shared" si="399"/>
        <v>0</v>
      </c>
      <c r="EQ23" s="165">
        <f t="shared" si="399"/>
        <v>0</v>
      </c>
      <c r="ER23" s="165">
        <f t="shared" si="399"/>
        <v>0</v>
      </c>
      <c r="ES23" s="165">
        <f t="shared" si="399"/>
        <v>0</v>
      </c>
      <c r="ET23" s="165">
        <f t="shared" si="399"/>
        <v>0</v>
      </c>
      <c r="EU23" s="165">
        <f t="shared" si="399"/>
        <v>0</v>
      </c>
      <c r="EV23" s="165">
        <f t="shared" si="399"/>
        <v>0</v>
      </c>
      <c r="EW23" s="165">
        <f t="shared" si="399"/>
        <v>0</v>
      </c>
      <c r="EX23" s="165">
        <f t="shared" si="399"/>
        <v>0</v>
      </c>
      <c r="EY23" s="165">
        <f t="shared" si="399"/>
        <v>0</v>
      </c>
      <c r="EZ23" s="165">
        <f t="shared" si="399"/>
        <v>0</v>
      </c>
      <c r="FA23" s="165">
        <f t="shared" si="399"/>
        <v>0</v>
      </c>
      <c r="FB23" s="165">
        <f t="shared" si="399"/>
        <v>0</v>
      </c>
      <c r="FC23" s="165">
        <f t="shared" si="399"/>
        <v>0</v>
      </c>
      <c r="FD23" s="165">
        <f t="shared" si="399"/>
        <v>0</v>
      </c>
      <c r="FE23" s="165">
        <f t="shared" si="399"/>
        <v>0</v>
      </c>
      <c r="FF23" s="165">
        <f t="shared" si="399"/>
        <v>0</v>
      </c>
      <c r="FG23" s="165">
        <f t="shared" si="399"/>
        <v>0</v>
      </c>
      <c r="FH23" s="165">
        <f t="shared" si="399"/>
        <v>0</v>
      </c>
      <c r="FI23" s="165">
        <f t="shared" si="399"/>
        <v>0</v>
      </c>
      <c r="FJ23" s="165">
        <f t="shared" si="399"/>
        <v>0</v>
      </c>
      <c r="FK23" s="165">
        <f t="shared" si="399"/>
        <v>0</v>
      </c>
      <c r="FL23" s="165">
        <f t="shared" si="399"/>
        <v>321.875</v>
      </c>
      <c r="FM23" s="165">
        <f t="shared" si="399"/>
        <v>643.75009999999997</v>
      </c>
      <c r="FN23" s="165">
        <f t="shared" si="399"/>
        <v>0</v>
      </c>
      <c r="FO23" s="165">
        <f t="shared" si="399"/>
        <v>0</v>
      </c>
      <c r="FP23" s="165">
        <f t="shared" si="399"/>
        <v>563.2817</v>
      </c>
      <c r="FQ23" s="165">
        <f t="shared" si="399"/>
        <v>482.81270000000001</v>
      </c>
      <c r="FR23" s="165">
        <f t="shared" si="399"/>
        <v>0</v>
      </c>
      <c r="FS23" s="165">
        <f t="shared" si="399"/>
        <v>482.81259999999997</v>
      </c>
      <c r="FT23" s="165">
        <f t="shared" si="399"/>
        <v>724.21929999999998</v>
      </c>
      <c r="FU23" s="165">
        <f t="shared" si="399"/>
        <v>0</v>
      </c>
      <c r="FV23" s="165">
        <f t="shared" si="399"/>
        <v>0</v>
      </c>
      <c r="FW23" s="165">
        <f t="shared" si="399"/>
        <v>0</v>
      </c>
      <c r="FX23" s="165">
        <f t="shared" si="399"/>
        <v>0</v>
      </c>
      <c r="FY23" s="165">
        <f t="shared" si="399"/>
        <v>0</v>
      </c>
      <c r="FZ23" s="165">
        <f t="shared" si="399"/>
        <v>0</v>
      </c>
      <c r="GA23" s="165">
        <f t="shared" si="399"/>
        <v>885.15689999999995</v>
      </c>
      <c r="GB23" s="165">
        <f t="shared" si="399"/>
        <v>0</v>
      </c>
      <c r="GC23" s="165">
        <f t="shared" si="399"/>
        <v>0</v>
      </c>
      <c r="GD23" s="165">
        <f t="shared" si="399"/>
        <v>0</v>
      </c>
      <c r="GE23" s="165">
        <f t="shared" si="399"/>
        <v>0</v>
      </c>
      <c r="GF23" s="165">
        <f t="shared" si="399"/>
        <v>649.28660000000002</v>
      </c>
      <c r="GG23" s="165">
        <f t="shared" si="399"/>
        <v>0</v>
      </c>
      <c r="GH23" s="165">
        <f t="shared" si="399"/>
        <v>0</v>
      </c>
      <c r="GI23" s="165">
        <f t="shared" si="399"/>
        <v>0</v>
      </c>
      <c r="GJ23" s="165">
        <f t="shared" si="399"/>
        <v>0</v>
      </c>
      <c r="GK23" s="165">
        <f t="shared" si="399"/>
        <v>0</v>
      </c>
      <c r="GL23" s="165">
        <f t="shared" si="399"/>
        <v>0</v>
      </c>
      <c r="GM23" s="165">
        <f t="shared" si="399"/>
        <v>0</v>
      </c>
      <c r="GN23" s="165">
        <f t="shared" si="399"/>
        <v>0</v>
      </c>
      <c r="GO23" s="165">
        <f t="shared" si="399"/>
        <v>0</v>
      </c>
      <c r="GP23" s="165">
        <f t="shared" si="399"/>
        <v>0</v>
      </c>
      <c r="GQ23" s="165">
        <f t="shared" ref="GQ23:JB23" si="400">MIN(burn, K_1 - Used_K1)</f>
        <v>0</v>
      </c>
      <c r="GR23" s="165">
        <f t="shared" si="400"/>
        <v>0</v>
      </c>
      <c r="GS23" s="165">
        <f t="shared" si="400"/>
        <v>0</v>
      </c>
      <c r="GT23" s="165">
        <f t="shared" si="400"/>
        <v>568.1259</v>
      </c>
      <c r="GU23" s="165">
        <f t="shared" si="400"/>
        <v>0</v>
      </c>
      <c r="GV23" s="165">
        <f t="shared" si="400"/>
        <v>0</v>
      </c>
      <c r="GW23" s="165">
        <f t="shared" si="400"/>
        <v>0</v>
      </c>
      <c r="GX23" s="165">
        <f t="shared" si="400"/>
        <v>0</v>
      </c>
      <c r="GY23" s="165">
        <f t="shared" si="400"/>
        <v>0</v>
      </c>
      <c r="GZ23" s="165">
        <f t="shared" si="400"/>
        <v>0</v>
      </c>
      <c r="HA23" s="165">
        <f t="shared" si="400"/>
        <v>0</v>
      </c>
      <c r="HB23" s="165">
        <f t="shared" si="400"/>
        <v>0</v>
      </c>
      <c r="HC23" s="165">
        <f t="shared" si="400"/>
        <v>0</v>
      </c>
      <c r="HD23" s="165">
        <f t="shared" si="400"/>
        <v>0</v>
      </c>
      <c r="HE23" s="165">
        <f t="shared" si="400"/>
        <v>0</v>
      </c>
      <c r="HF23" s="165">
        <f t="shared" si="400"/>
        <v>0</v>
      </c>
      <c r="HG23" s="165">
        <f t="shared" si="400"/>
        <v>0</v>
      </c>
      <c r="HH23" s="165">
        <f t="shared" si="400"/>
        <v>0</v>
      </c>
      <c r="HI23" s="165">
        <f t="shared" si="400"/>
        <v>0</v>
      </c>
      <c r="HJ23" s="165">
        <f t="shared" si="400"/>
        <v>0</v>
      </c>
      <c r="HK23" s="165">
        <f t="shared" si="400"/>
        <v>0</v>
      </c>
      <c r="HL23" s="165">
        <f t="shared" si="400"/>
        <v>0</v>
      </c>
      <c r="HM23" s="165">
        <f t="shared" si="400"/>
        <v>0</v>
      </c>
      <c r="HN23" s="165">
        <f t="shared" si="400"/>
        <v>0</v>
      </c>
      <c r="HO23" s="165">
        <f t="shared" si="400"/>
        <v>0</v>
      </c>
      <c r="HP23" s="165">
        <f t="shared" si="400"/>
        <v>0</v>
      </c>
      <c r="HQ23" s="165">
        <f t="shared" si="400"/>
        <v>0</v>
      </c>
      <c r="HR23" s="165">
        <f t="shared" si="400"/>
        <v>0</v>
      </c>
      <c r="HS23" s="165">
        <f t="shared" si="400"/>
        <v>0</v>
      </c>
      <c r="HT23" s="165">
        <f t="shared" si="400"/>
        <v>0</v>
      </c>
      <c r="HU23" s="165">
        <f t="shared" si="400"/>
        <v>0</v>
      </c>
      <c r="HV23" s="165">
        <f t="shared" si="400"/>
        <v>0</v>
      </c>
      <c r="HW23" s="165">
        <f t="shared" si="400"/>
        <v>0</v>
      </c>
      <c r="HX23" s="165">
        <f t="shared" si="400"/>
        <v>0</v>
      </c>
      <c r="HY23" s="165">
        <f t="shared" si="400"/>
        <v>0</v>
      </c>
      <c r="HZ23" s="165">
        <f t="shared" si="400"/>
        <v>0</v>
      </c>
      <c r="IA23" s="165">
        <f t="shared" si="400"/>
        <v>0</v>
      </c>
      <c r="IB23" s="165">
        <f t="shared" si="400"/>
        <v>0</v>
      </c>
      <c r="IC23" s="165">
        <f t="shared" si="400"/>
        <v>0</v>
      </c>
      <c r="ID23" s="165">
        <f t="shared" si="400"/>
        <v>0</v>
      </c>
      <c r="IE23" s="165">
        <f t="shared" si="400"/>
        <v>0</v>
      </c>
      <c r="IF23" s="165">
        <f t="shared" si="400"/>
        <v>0</v>
      </c>
      <c r="IG23" s="165">
        <f t="shared" si="400"/>
        <v>0</v>
      </c>
      <c r="IH23" s="165">
        <f t="shared" si="400"/>
        <v>0</v>
      </c>
      <c r="II23" s="165">
        <f t="shared" si="400"/>
        <v>0</v>
      </c>
      <c r="IJ23" s="165">
        <f t="shared" si="400"/>
        <v>0</v>
      </c>
      <c r="IK23" s="165">
        <f t="shared" si="400"/>
        <v>0</v>
      </c>
      <c r="IL23" s="165">
        <f t="shared" si="400"/>
        <v>0</v>
      </c>
      <c r="IM23" s="165">
        <f t="shared" si="400"/>
        <v>0</v>
      </c>
      <c r="IN23" s="165">
        <f t="shared" si="400"/>
        <v>0</v>
      </c>
      <c r="IO23" s="165">
        <f t="shared" si="400"/>
        <v>0</v>
      </c>
      <c r="IP23" s="165">
        <f t="shared" si="400"/>
        <v>0</v>
      </c>
      <c r="IQ23" s="165">
        <f t="shared" si="400"/>
        <v>0</v>
      </c>
      <c r="IR23" s="165">
        <f t="shared" si="400"/>
        <v>0</v>
      </c>
      <c r="IS23" s="165">
        <f t="shared" si="400"/>
        <v>0</v>
      </c>
      <c r="IT23" s="165">
        <f t="shared" si="400"/>
        <v>0</v>
      </c>
      <c r="IU23" s="165">
        <f t="shared" si="400"/>
        <v>0</v>
      </c>
      <c r="IV23" s="165">
        <f t="shared" si="400"/>
        <v>0</v>
      </c>
      <c r="IW23" s="165">
        <f t="shared" si="400"/>
        <v>0</v>
      </c>
      <c r="IX23" s="165">
        <f t="shared" si="400"/>
        <v>0</v>
      </c>
      <c r="IY23" s="165">
        <f t="shared" si="400"/>
        <v>0</v>
      </c>
      <c r="IZ23" s="165">
        <f t="shared" si="400"/>
        <v>0</v>
      </c>
      <c r="JA23" s="165">
        <f t="shared" si="400"/>
        <v>0</v>
      </c>
      <c r="JB23" s="165">
        <f t="shared" si="400"/>
        <v>0</v>
      </c>
      <c r="JC23" s="165">
        <f t="shared" ref="JC23:LN23" si="401">MIN(burn, K_1 - Used_K1)</f>
        <v>0</v>
      </c>
      <c r="JD23" s="165">
        <f t="shared" si="401"/>
        <v>0</v>
      </c>
      <c r="JE23" s="165">
        <f t="shared" si="401"/>
        <v>0</v>
      </c>
      <c r="JF23" s="165">
        <f t="shared" si="401"/>
        <v>0</v>
      </c>
      <c r="JG23" s="165">
        <f t="shared" si="401"/>
        <v>0</v>
      </c>
      <c r="JH23" s="165">
        <f t="shared" si="401"/>
        <v>0</v>
      </c>
      <c r="JI23" s="165">
        <f t="shared" si="401"/>
        <v>0</v>
      </c>
      <c r="JJ23" s="165">
        <f t="shared" si="401"/>
        <v>0</v>
      </c>
      <c r="JK23" s="165">
        <f t="shared" si="401"/>
        <v>0</v>
      </c>
      <c r="JL23" s="165">
        <f t="shared" si="401"/>
        <v>0</v>
      </c>
      <c r="JM23" s="165">
        <f t="shared" si="401"/>
        <v>0</v>
      </c>
      <c r="JN23" s="165">
        <f t="shared" si="401"/>
        <v>0</v>
      </c>
      <c r="JO23" s="165">
        <f t="shared" si="401"/>
        <v>0</v>
      </c>
      <c r="JP23" s="165">
        <f t="shared" si="401"/>
        <v>0</v>
      </c>
      <c r="JQ23" s="165">
        <f t="shared" si="401"/>
        <v>0</v>
      </c>
      <c r="JR23" s="165">
        <f t="shared" si="401"/>
        <v>0</v>
      </c>
      <c r="JS23" s="165">
        <f t="shared" si="401"/>
        <v>0</v>
      </c>
      <c r="JT23" s="165">
        <f t="shared" si="401"/>
        <v>0</v>
      </c>
      <c r="JU23" s="165">
        <f t="shared" si="401"/>
        <v>0</v>
      </c>
      <c r="JV23" s="165">
        <f t="shared" si="401"/>
        <v>0</v>
      </c>
      <c r="JW23" s="165">
        <f t="shared" si="401"/>
        <v>0</v>
      </c>
      <c r="JX23" s="165">
        <f t="shared" si="401"/>
        <v>0</v>
      </c>
      <c r="JY23" s="165">
        <f t="shared" si="401"/>
        <v>0</v>
      </c>
      <c r="JZ23" s="165">
        <f t="shared" si="401"/>
        <v>0</v>
      </c>
      <c r="KA23" s="165">
        <f t="shared" si="401"/>
        <v>0</v>
      </c>
      <c r="KB23" s="165">
        <f t="shared" si="401"/>
        <v>0</v>
      </c>
      <c r="KC23" s="165">
        <f t="shared" si="401"/>
        <v>0</v>
      </c>
      <c r="KD23" s="165">
        <f t="shared" si="401"/>
        <v>0</v>
      </c>
      <c r="KE23" s="165">
        <f t="shared" si="401"/>
        <v>0</v>
      </c>
      <c r="KF23" s="165">
        <f t="shared" si="401"/>
        <v>0</v>
      </c>
      <c r="KG23" s="165">
        <f t="shared" si="401"/>
        <v>0</v>
      </c>
      <c r="KH23" s="165">
        <f t="shared" si="401"/>
        <v>0</v>
      </c>
      <c r="KI23" s="165">
        <f t="shared" si="401"/>
        <v>0</v>
      </c>
      <c r="KJ23" s="165">
        <f t="shared" si="401"/>
        <v>0</v>
      </c>
      <c r="KK23" s="165">
        <f t="shared" si="401"/>
        <v>0</v>
      </c>
      <c r="KL23" s="165">
        <f t="shared" si="401"/>
        <v>0</v>
      </c>
      <c r="KM23" s="165">
        <f t="shared" si="401"/>
        <v>0</v>
      </c>
      <c r="KN23" s="165">
        <f t="shared" si="401"/>
        <v>0</v>
      </c>
      <c r="KO23" s="165">
        <f t="shared" si="401"/>
        <v>0</v>
      </c>
      <c r="KP23" s="165">
        <f t="shared" si="401"/>
        <v>0</v>
      </c>
      <c r="KQ23" s="165">
        <f t="shared" si="401"/>
        <v>0</v>
      </c>
      <c r="KR23" s="165">
        <f t="shared" si="401"/>
        <v>0</v>
      </c>
      <c r="KS23" s="165">
        <f t="shared" si="401"/>
        <v>0</v>
      </c>
      <c r="KT23" s="165">
        <f t="shared" si="401"/>
        <v>0</v>
      </c>
      <c r="KU23" s="165">
        <f t="shared" si="401"/>
        <v>0</v>
      </c>
      <c r="KV23" s="165">
        <f t="shared" si="401"/>
        <v>0</v>
      </c>
      <c r="KW23" s="165">
        <f t="shared" si="401"/>
        <v>0</v>
      </c>
      <c r="KX23" s="165">
        <f t="shared" si="401"/>
        <v>0</v>
      </c>
      <c r="KY23" s="165">
        <f t="shared" si="401"/>
        <v>0</v>
      </c>
      <c r="KZ23" s="165">
        <f t="shared" si="401"/>
        <v>0</v>
      </c>
      <c r="LA23" s="165">
        <f t="shared" si="401"/>
        <v>0</v>
      </c>
      <c r="LB23" s="165">
        <f t="shared" si="401"/>
        <v>0</v>
      </c>
      <c r="LC23" s="165">
        <f t="shared" si="401"/>
        <v>0</v>
      </c>
      <c r="LD23" s="165">
        <f t="shared" si="401"/>
        <v>0</v>
      </c>
      <c r="LE23" s="165">
        <f t="shared" si="401"/>
        <v>0</v>
      </c>
      <c r="LF23" s="165">
        <f t="shared" si="401"/>
        <v>0</v>
      </c>
      <c r="LG23" s="165">
        <f t="shared" si="401"/>
        <v>0</v>
      </c>
      <c r="LH23" s="165">
        <f t="shared" si="401"/>
        <v>0</v>
      </c>
      <c r="LI23" s="165">
        <f t="shared" si="401"/>
        <v>0</v>
      </c>
      <c r="LJ23" s="165">
        <f t="shared" si="401"/>
        <v>0</v>
      </c>
      <c r="LK23" s="165">
        <f t="shared" si="401"/>
        <v>0</v>
      </c>
      <c r="LL23" s="165">
        <f t="shared" si="401"/>
        <v>0</v>
      </c>
      <c r="LM23" s="165">
        <f t="shared" si="401"/>
        <v>0</v>
      </c>
      <c r="LN23" s="165">
        <f t="shared" si="401"/>
        <v>0</v>
      </c>
      <c r="LO23" s="165">
        <f t="shared" ref="LO23:NG23" si="402">MIN(burn, K_1 - Used_K1)</f>
        <v>0</v>
      </c>
      <c r="LP23" s="165">
        <f t="shared" si="402"/>
        <v>0</v>
      </c>
      <c r="LQ23" s="165">
        <f t="shared" si="402"/>
        <v>0</v>
      </c>
      <c r="LR23" s="165">
        <f t="shared" si="402"/>
        <v>0</v>
      </c>
      <c r="LS23" s="165">
        <f t="shared" si="402"/>
        <v>0</v>
      </c>
      <c r="LT23" s="165">
        <f t="shared" si="402"/>
        <v>0</v>
      </c>
      <c r="LU23" s="165">
        <f t="shared" si="402"/>
        <v>0</v>
      </c>
      <c r="LV23" s="165">
        <f t="shared" si="402"/>
        <v>0</v>
      </c>
      <c r="LW23" s="165">
        <f t="shared" si="402"/>
        <v>0</v>
      </c>
      <c r="LX23" s="165">
        <f t="shared" si="402"/>
        <v>0</v>
      </c>
      <c r="LY23" s="165">
        <f t="shared" si="402"/>
        <v>0</v>
      </c>
      <c r="LZ23" s="165">
        <f t="shared" si="402"/>
        <v>0</v>
      </c>
      <c r="MA23" s="165">
        <f t="shared" si="402"/>
        <v>0</v>
      </c>
      <c r="MB23" s="165">
        <f t="shared" si="402"/>
        <v>0</v>
      </c>
      <c r="MC23" s="165">
        <f t="shared" si="402"/>
        <v>0</v>
      </c>
      <c r="MD23" s="165">
        <f t="shared" si="402"/>
        <v>0</v>
      </c>
      <c r="ME23" s="165">
        <f t="shared" si="402"/>
        <v>0</v>
      </c>
      <c r="MF23" s="165">
        <f t="shared" si="402"/>
        <v>0</v>
      </c>
      <c r="MG23" s="165">
        <f t="shared" si="402"/>
        <v>0</v>
      </c>
      <c r="MH23" s="165">
        <f t="shared" si="402"/>
        <v>0</v>
      </c>
      <c r="MI23" s="165">
        <f t="shared" si="402"/>
        <v>0</v>
      </c>
      <c r="MJ23" s="165">
        <f t="shared" si="402"/>
        <v>0</v>
      </c>
      <c r="MK23" s="165">
        <f t="shared" si="402"/>
        <v>0</v>
      </c>
      <c r="ML23" s="165">
        <f t="shared" si="402"/>
        <v>0</v>
      </c>
      <c r="MM23" s="165">
        <f t="shared" si="402"/>
        <v>0</v>
      </c>
      <c r="MN23" s="165">
        <f t="shared" si="402"/>
        <v>0</v>
      </c>
      <c r="MO23" s="165">
        <f t="shared" si="402"/>
        <v>0</v>
      </c>
      <c r="MP23" s="165">
        <f t="shared" si="402"/>
        <v>0</v>
      </c>
      <c r="MQ23" s="165">
        <f t="shared" si="402"/>
        <v>0</v>
      </c>
      <c r="MR23" s="165">
        <f t="shared" si="402"/>
        <v>0</v>
      </c>
      <c r="MS23" s="165">
        <f t="shared" si="402"/>
        <v>0</v>
      </c>
      <c r="MT23" s="165">
        <f t="shared" si="402"/>
        <v>0</v>
      </c>
      <c r="MU23" s="165">
        <f t="shared" si="402"/>
        <v>0</v>
      </c>
      <c r="MV23" s="165">
        <f t="shared" si="402"/>
        <v>0</v>
      </c>
      <c r="MW23" s="165">
        <f t="shared" si="402"/>
        <v>0</v>
      </c>
      <c r="MX23" s="165">
        <f t="shared" si="402"/>
        <v>0</v>
      </c>
      <c r="MY23" s="165">
        <f t="shared" si="402"/>
        <v>0</v>
      </c>
      <c r="MZ23" s="165">
        <f t="shared" si="402"/>
        <v>0</v>
      </c>
      <c r="NA23" s="165">
        <f t="shared" si="402"/>
        <v>0</v>
      </c>
      <c r="NB23" s="165">
        <f t="shared" si="402"/>
        <v>0</v>
      </c>
      <c r="NC23" s="165">
        <f t="shared" si="402"/>
        <v>0</v>
      </c>
      <c r="ND23" s="165">
        <f t="shared" si="402"/>
        <v>0</v>
      </c>
      <c r="NE23" s="165">
        <f t="shared" si="402"/>
        <v>0</v>
      </c>
      <c r="NF23" s="165">
        <f t="shared" si="402"/>
        <v>0</v>
      </c>
      <c r="NG23" s="165">
        <f t="shared" si="402"/>
        <v>0</v>
      </c>
    </row>
    <row r="24" spans="2:372" hidden="1" outlineLevel="1">
      <c r="B24" s="175" t="s">
        <v>324</v>
      </c>
      <c r="C24" s="155">
        <v>0</v>
      </c>
      <c r="D24" s="155" t="s">
        <v>305</v>
      </c>
      <c r="E24" s="154" t="s">
        <v>305</v>
      </c>
      <c r="F24" s="155" t="s">
        <v>302</v>
      </c>
      <c r="G24" s="165">
        <f t="shared" ref="G24:BR24" si="403">MIN(burn - Nom, K_1 - Used_Stan)</f>
        <v>0</v>
      </c>
      <c r="H24" s="165">
        <f t="shared" si="403"/>
        <v>0</v>
      </c>
      <c r="I24" s="165">
        <f t="shared" si="403"/>
        <v>0</v>
      </c>
      <c r="J24" s="165">
        <f t="shared" si="403"/>
        <v>0</v>
      </c>
      <c r="K24" s="165">
        <f t="shared" si="403"/>
        <v>0</v>
      </c>
      <c r="L24" s="165">
        <f t="shared" si="403"/>
        <v>0</v>
      </c>
      <c r="M24" s="165">
        <f t="shared" si="403"/>
        <v>0</v>
      </c>
      <c r="N24" s="165">
        <f t="shared" si="403"/>
        <v>1252.5982000000076</v>
      </c>
      <c r="O24" s="165">
        <f t="shared" si="403"/>
        <v>389.80119999999999</v>
      </c>
      <c r="P24" s="165">
        <f t="shared" si="403"/>
        <v>311.84089999999998</v>
      </c>
      <c r="Q24" s="165">
        <f t="shared" si="403"/>
        <v>0</v>
      </c>
      <c r="R24" s="165">
        <f t="shared" si="403"/>
        <v>0</v>
      </c>
      <c r="S24" s="165">
        <f t="shared" si="403"/>
        <v>0</v>
      </c>
      <c r="T24" s="165">
        <f t="shared" si="403"/>
        <v>0</v>
      </c>
      <c r="U24" s="165">
        <f t="shared" si="403"/>
        <v>0</v>
      </c>
      <c r="V24" s="165">
        <f t="shared" si="403"/>
        <v>0</v>
      </c>
      <c r="W24" s="165">
        <f t="shared" si="403"/>
        <v>0</v>
      </c>
      <c r="X24" s="165">
        <f t="shared" si="403"/>
        <v>857.56269999999995</v>
      </c>
      <c r="Y24" s="165">
        <f t="shared" si="403"/>
        <v>0</v>
      </c>
      <c r="Z24" s="165">
        <f t="shared" si="403"/>
        <v>0</v>
      </c>
      <c r="AA24" s="165">
        <f t="shared" si="403"/>
        <v>0</v>
      </c>
      <c r="AB24" s="165">
        <f t="shared" si="403"/>
        <v>0</v>
      </c>
      <c r="AC24" s="165">
        <f t="shared" si="403"/>
        <v>0</v>
      </c>
      <c r="AD24" s="165">
        <f t="shared" si="403"/>
        <v>0</v>
      </c>
      <c r="AE24" s="165">
        <f t="shared" si="403"/>
        <v>0</v>
      </c>
      <c r="AF24" s="165">
        <f t="shared" si="403"/>
        <v>0</v>
      </c>
      <c r="AG24" s="165">
        <f t="shared" si="403"/>
        <v>0</v>
      </c>
      <c r="AH24" s="165">
        <f t="shared" si="403"/>
        <v>233.88050000000001</v>
      </c>
      <c r="AI24" s="165">
        <f t="shared" si="403"/>
        <v>311.84089999999998</v>
      </c>
      <c r="AJ24" s="165">
        <f t="shared" si="403"/>
        <v>311.84089999999998</v>
      </c>
      <c r="AK24" s="165">
        <f t="shared" si="403"/>
        <v>0</v>
      </c>
      <c r="AL24" s="165">
        <f t="shared" si="403"/>
        <v>311.54509999999999</v>
      </c>
      <c r="AM24" s="165">
        <f t="shared" si="403"/>
        <v>0</v>
      </c>
      <c r="AN24" s="165">
        <f t="shared" si="403"/>
        <v>0</v>
      </c>
      <c r="AO24" s="165">
        <f t="shared" si="403"/>
        <v>0</v>
      </c>
      <c r="AP24" s="165">
        <f t="shared" si="403"/>
        <v>0</v>
      </c>
      <c r="AQ24" s="165">
        <f t="shared" si="403"/>
        <v>0</v>
      </c>
      <c r="AR24" s="165">
        <f t="shared" si="403"/>
        <v>0</v>
      </c>
      <c r="AS24" s="165">
        <f t="shared" si="403"/>
        <v>0</v>
      </c>
      <c r="AT24" s="165">
        <f t="shared" si="403"/>
        <v>0</v>
      </c>
      <c r="AU24" s="165">
        <f t="shared" si="403"/>
        <v>0</v>
      </c>
      <c r="AV24" s="165">
        <f t="shared" si="403"/>
        <v>545.20450000000005</v>
      </c>
      <c r="AW24" s="165">
        <f t="shared" si="403"/>
        <v>623.09079999999994</v>
      </c>
      <c r="AX24" s="165">
        <f t="shared" si="403"/>
        <v>0</v>
      </c>
      <c r="AY24" s="165">
        <f t="shared" si="403"/>
        <v>1090.4090000000001</v>
      </c>
      <c r="AZ24" s="165">
        <f t="shared" si="403"/>
        <v>0</v>
      </c>
      <c r="BA24" s="165">
        <f t="shared" si="403"/>
        <v>778.86329999999998</v>
      </c>
      <c r="BB24" s="165">
        <f t="shared" si="403"/>
        <v>700.97640000000001</v>
      </c>
      <c r="BC24" s="165">
        <f t="shared" si="403"/>
        <v>0</v>
      </c>
      <c r="BD24" s="165">
        <f t="shared" si="403"/>
        <v>0</v>
      </c>
      <c r="BE24" s="165">
        <f t="shared" si="403"/>
        <v>0</v>
      </c>
      <c r="BF24" s="165">
        <f t="shared" si="403"/>
        <v>0</v>
      </c>
      <c r="BG24" s="165">
        <f t="shared" si="403"/>
        <v>545.20420000000001</v>
      </c>
      <c r="BH24" s="165">
        <f t="shared" si="403"/>
        <v>545.20389999999998</v>
      </c>
      <c r="BI24" s="165">
        <f t="shared" si="403"/>
        <v>0</v>
      </c>
      <c r="BJ24" s="165">
        <f t="shared" si="403"/>
        <v>0</v>
      </c>
      <c r="BK24" s="165">
        <f t="shared" si="403"/>
        <v>0</v>
      </c>
      <c r="BL24" s="165">
        <f t="shared" si="403"/>
        <v>0</v>
      </c>
      <c r="BM24" s="165">
        <f t="shared" si="403"/>
        <v>0</v>
      </c>
      <c r="BN24" s="165">
        <f t="shared" si="403"/>
        <v>0</v>
      </c>
      <c r="BO24" s="165">
        <f t="shared" si="403"/>
        <v>0</v>
      </c>
      <c r="BP24" s="165">
        <f t="shared" si="403"/>
        <v>0</v>
      </c>
      <c r="BQ24" s="165">
        <f t="shared" si="403"/>
        <v>0</v>
      </c>
      <c r="BR24" s="165">
        <f t="shared" si="403"/>
        <v>0</v>
      </c>
      <c r="BS24" s="165">
        <f t="shared" ref="BS24:ED24" si="404">MIN(burn - Nom, K_1 - Used_Stan)</f>
        <v>0</v>
      </c>
      <c r="BT24" s="165">
        <f t="shared" si="404"/>
        <v>627.77629999999999</v>
      </c>
      <c r="BU24" s="165">
        <f t="shared" si="404"/>
        <v>470.8322</v>
      </c>
      <c r="BV24" s="165">
        <f t="shared" si="404"/>
        <v>313.88799999999998</v>
      </c>
      <c r="BW24" s="165">
        <f t="shared" si="404"/>
        <v>0</v>
      </c>
      <c r="BX24" s="165">
        <f t="shared" si="404"/>
        <v>0</v>
      </c>
      <c r="BY24" s="165">
        <f t="shared" si="404"/>
        <v>0</v>
      </c>
      <c r="BZ24" s="165">
        <f t="shared" si="404"/>
        <v>0</v>
      </c>
      <c r="CA24" s="165">
        <f t="shared" si="404"/>
        <v>0</v>
      </c>
      <c r="CB24" s="165">
        <f t="shared" si="404"/>
        <v>549.30409999999995</v>
      </c>
      <c r="CC24" s="165">
        <f t="shared" si="404"/>
        <v>0</v>
      </c>
      <c r="CD24" s="165">
        <f t="shared" si="404"/>
        <v>0</v>
      </c>
      <c r="CE24" s="165">
        <f t="shared" si="404"/>
        <v>0</v>
      </c>
      <c r="CF24" s="165">
        <f t="shared" si="404"/>
        <v>0</v>
      </c>
      <c r="CG24" s="165">
        <f t="shared" si="404"/>
        <v>0</v>
      </c>
      <c r="CH24" s="165">
        <f t="shared" si="404"/>
        <v>0</v>
      </c>
      <c r="CI24" s="165">
        <f t="shared" si="404"/>
        <v>0</v>
      </c>
      <c r="CJ24" s="165">
        <f t="shared" si="404"/>
        <v>0</v>
      </c>
      <c r="CK24" s="165">
        <f t="shared" si="404"/>
        <v>0</v>
      </c>
      <c r="CL24" s="165">
        <f t="shared" si="404"/>
        <v>0</v>
      </c>
      <c r="CM24" s="165">
        <f t="shared" si="404"/>
        <v>0</v>
      </c>
      <c r="CN24" s="165">
        <f t="shared" si="404"/>
        <v>0</v>
      </c>
      <c r="CO24" s="165">
        <f t="shared" si="404"/>
        <v>313.88819999999998</v>
      </c>
      <c r="CP24" s="165">
        <f t="shared" si="404"/>
        <v>0</v>
      </c>
      <c r="CQ24" s="165">
        <f t="shared" si="404"/>
        <v>0</v>
      </c>
      <c r="CR24" s="165">
        <f t="shared" si="404"/>
        <v>0</v>
      </c>
      <c r="CS24" s="165">
        <f t="shared" si="404"/>
        <v>316.0505</v>
      </c>
      <c r="CT24" s="165">
        <f t="shared" si="404"/>
        <v>0</v>
      </c>
      <c r="CU24" s="165">
        <f t="shared" si="404"/>
        <v>0</v>
      </c>
      <c r="CV24" s="165">
        <f t="shared" si="404"/>
        <v>395.06330000000003</v>
      </c>
      <c r="CW24" s="165">
        <f t="shared" si="404"/>
        <v>158.02520000000001</v>
      </c>
      <c r="CX24" s="165">
        <f t="shared" si="404"/>
        <v>0</v>
      </c>
      <c r="CY24" s="165">
        <f t="shared" si="404"/>
        <v>0</v>
      </c>
      <c r="CZ24" s="165">
        <f t="shared" si="404"/>
        <v>0</v>
      </c>
      <c r="DA24" s="165">
        <f t="shared" si="404"/>
        <v>474.07589999999999</v>
      </c>
      <c r="DB24" s="165">
        <f t="shared" si="404"/>
        <v>1264.203</v>
      </c>
      <c r="DC24" s="165">
        <f t="shared" si="404"/>
        <v>0</v>
      </c>
      <c r="DD24" s="165">
        <f t="shared" si="404"/>
        <v>0</v>
      </c>
      <c r="DE24" s="165">
        <f t="shared" si="404"/>
        <v>316.05059999999997</v>
      </c>
      <c r="DF24" s="165">
        <f t="shared" si="404"/>
        <v>711.11389999999994</v>
      </c>
      <c r="DG24" s="165">
        <f t="shared" si="404"/>
        <v>474.07600000000002</v>
      </c>
      <c r="DH24" s="165">
        <f t="shared" si="404"/>
        <v>0</v>
      </c>
      <c r="DI24" s="165">
        <f t="shared" si="404"/>
        <v>0</v>
      </c>
      <c r="DJ24" s="165">
        <f t="shared" si="404"/>
        <v>0</v>
      </c>
      <c r="DK24" s="165">
        <f t="shared" si="404"/>
        <v>1343.2149999999999</v>
      </c>
      <c r="DL24" s="165">
        <f t="shared" si="404"/>
        <v>0</v>
      </c>
      <c r="DM24" s="165">
        <f t="shared" si="404"/>
        <v>0</v>
      </c>
      <c r="DN24" s="165">
        <f t="shared" si="404"/>
        <v>316.0505</v>
      </c>
      <c r="DO24" s="165">
        <f t="shared" si="404"/>
        <v>0</v>
      </c>
      <c r="DP24" s="165">
        <f t="shared" si="404"/>
        <v>0</v>
      </c>
      <c r="DQ24" s="165">
        <f t="shared" si="404"/>
        <v>0</v>
      </c>
      <c r="DR24" s="165">
        <f t="shared" si="404"/>
        <v>0</v>
      </c>
      <c r="DS24" s="165">
        <f t="shared" si="404"/>
        <v>0</v>
      </c>
      <c r="DT24" s="165">
        <f t="shared" si="404"/>
        <v>0</v>
      </c>
      <c r="DU24" s="165">
        <f t="shared" si="404"/>
        <v>0</v>
      </c>
      <c r="DV24" s="165">
        <f t="shared" si="404"/>
        <v>0</v>
      </c>
      <c r="DW24" s="165">
        <f t="shared" si="404"/>
        <v>0</v>
      </c>
      <c r="DX24" s="165">
        <f t="shared" si="404"/>
        <v>0</v>
      </c>
      <c r="DY24" s="165">
        <f t="shared" si="404"/>
        <v>0</v>
      </c>
      <c r="DZ24" s="165">
        <f t="shared" si="404"/>
        <v>0</v>
      </c>
      <c r="EA24" s="165">
        <f t="shared" si="404"/>
        <v>0</v>
      </c>
      <c r="EB24" s="165">
        <f t="shared" si="404"/>
        <v>0</v>
      </c>
      <c r="EC24" s="165">
        <f t="shared" si="404"/>
        <v>0</v>
      </c>
      <c r="ED24" s="165">
        <f t="shared" si="404"/>
        <v>0</v>
      </c>
      <c r="EE24" s="165">
        <f t="shared" ref="EE24:GP24" si="405">MIN(burn - Nom, K_1 - Used_Stan)</f>
        <v>498.90620000000001</v>
      </c>
      <c r="EF24" s="165">
        <f t="shared" si="405"/>
        <v>311.81630000000001</v>
      </c>
      <c r="EG24" s="165">
        <f t="shared" si="405"/>
        <v>0</v>
      </c>
      <c r="EH24" s="165">
        <f t="shared" si="405"/>
        <v>0</v>
      </c>
      <c r="EI24" s="165">
        <f t="shared" si="405"/>
        <v>0</v>
      </c>
      <c r="EJ24" s="165">
        <f t="shared" si="405"/>
        <v>0</v>
      </c>
      <c r="EK24" s="165">
        <f t="shared" si="405"/>
        <v>0</v>
      </c>
      <c r="EL24" s="165">
        <f t="shared" si="405"/>
        <v>0</v>
      </c>
      <c r="EM24" s="165">
        <f t="shared" si="405"/>
        <v>0</v>
      </c>
      <c r="EN24" s="165">
        <f t="shared" si="405"/>
        <v>0</v>
      </c>
      <c r="EO24" s="165">
        <f t="shared" si="405"/>
        <v>0</v>
      </c>
      <c r="EP24" s="165">
        <f t="shared" si="405"/>
        <v>0</v>
      </c>
      <c r="EQ24" s="165">
        <f t="shared" si="405"/>
        <v>0</v>
      </c>
      <c r="ER24" s="165">
        <f t="shared" si="405"/>
        <v>0</v>
      </c>
      <c r="ES24" s="165">
        <f t="shared" si="405"/>
        <v>0</v>
      </c>
      <c r="ET24" s="165">
        <f t="shared" si="405"/>
        <v>0</v>
      </c>
      <c r="EU24" s="165">
        <f t="shared" si="405"/>
        <v>0</v>
      </c>
      <c r="EV24" s="165">
        <f t="shared" si="405"/>
        <v>0</v>
      </c>
      <c r="EW24" s="165">
        <f t="shared" si="405"/>
        <v>0</v>
      </c>
      <c r="EX24" s="165">
        <f t="shared" si="405"/>
        <v>0</v>
      </c>
      <c r="EY24" s="165">
        <f t="shared" si="405"/>
        <v>0</v>
      </c>
      <c r="EZ24" s="165">
        <f t="shared" si="405"/>
        <v>685.99630000000002</v>
      </c>
      <c r="FA24" s="165">
        <f t="shared" si="405"/>
        <v>498.90629999999999</v>
      </c>
      <c r="FB24" s="165">
        <f t="shared" si="405"/>
        <v>0</v>
      </c>
      <c r="FC24" s="165">
        <f t="shared" si="405"/>
        <v>0</v>
      </c>
      <c r="FD24" s="165">
        <f t="shared" si="405"/>
        <v>0</v>
      </c>
      <c r="FE24" s="165">
        <f t="shared" si="405"/>
        <v>0</v>
      </c>
      <c r="FF24" s="165">
        <f t="shared" si="405"/>
        <v>0</v>
      </c>
      <c r="FG24" s="165">
        <f t="shared" si="405"/>
        <v>0</v>
      </c>
      <c r="FH24" s="165">
        <f t="shared" si="405"/>
        <v>0</v>
      </c>
      <c r="FI24" s="165">
        <f t="shared" si="405"/>
        <v>0</v>
      </c>
      <c r="FJ24" s="165">
        <f t="shared" si="405"/>
        <v>0</v>
      </c>
      <c r="FK24" s="165">
        <f t="shared" si="405"/>
        <v>0</v>
      </c>
      <c r="FL24" s="165">
        <f t="shared" si="405"/>
        <v>0</v>
      </c>
      <c r="FM24" s="165">
        <f t="shared" si="405"/>
        <v>0</v>
      </c>
      <c r="FN24" s="165">
        <f t="shared" si="405"/>
        <v>0</v>
      </c>
      <c r="FO24" s="165">
        <f t="shared" si="405"/>
        <v>0</v>
      </c>
      <c r="FP24" s="165">
        <f t="shared" si="405"/>
        <v>0</v>
      </c>
      <c r="FQ24" s="165">
        <f t="shared" si="405"/>
        <v>0</v>
      </c>
      <c r="FR24" s="165">
        <f t="shared" si="405"/>
        <v>0</v>
      </c>
      <c r="FS24" s="165">
        <f t="shared" si="405"/>
        <v>0</v>
      </c>
      <c r="FT24" s="165">
        <f t="shared" si="405"/>
        <v>0</v>
      </c>
      <c r="FU24" s="165">
        <f t="shared" si="405"/>
        <v>0</v>
      </c>
      <c r="FV24" s="165">
        <f t="shared" si="405"/>
        <v>0</v>
      </c>
      <c r="FW24" s="165">
        <f t="shared" si="405"/>
        <v>0</v>
      </c>
      <c r="FX24" s="165">
        <f t="shared" si="405"/>
        <v>0</v>
      </c>
      <c r="FY24" s="165">
        <f t="shared" si="405"/>
        <v>0</v>
      </c>
      <c r="FZ24" s="165">
        <f t="shared" si="405"/>
        <v>0</v>
      </c>
      <c r="GA24" s="165">
        <f t="shared" si="405"/>
        <v>0</v>
      </c>
      <c r="GB24" s="165">
        <f t="shared" si="405"/>
        <v>0</v>
      </c>
      <c r="GC24" s="165">
        <f t="shared" si="405"/>
        <v>0</v>
      </c>
      <c r="GD24" s="165">
        <f t="shared" si="405"/>
        <v>0</v>
      </c>
      <c r="GE24" s="165">
        <f t="shared" si="405"/>
        <v>0</v>
      </c>
      <c r="GF24" s="165">
        <f t="shared" si="405"/>
        <v>0</v>
      </c>
      <c r="GG24" s="165">
        <f t="shared" si="405"/>
        <v>0</v>
      </c>
      <c r="GH24" s="165">
        <f t="shared" si="405"/>
        <v>730.44709999999998</v>
      </c>
      <c r="GI24" s="165">
        <f t="shared" si="405"/>
        <v>892.76919999999996</v>
      </c>
      <c r="GJ24" s="165">
        <f t="shared" si="405"/>
        <v>568.12549999999999</v>
      </c>
      <c r="GK24" s="165">
        <f t="shared" si="405"/>
        <v>649.2867</v>
      </c>
      <c r="GL24" s="165">
        <f t="shared" si="405"/>
        <v>1379.7339999999999</v>
      </c>
      <c r="GM24" s="165">
        <f t="shared" si="405"/>
        <v>1460.894</v>
      </c>
      <c r="GN24" s="165">
        <f t="shared" si="405"/>
        <v>0</v>
      </c>
      <c r="GO24" s="165">
        <f t="shared" si="405"/>
        <v>649.2867</v>
      </c>
      <c r="GP24" s="165">
        <f t="shared" si="405"/>
        <v>730.44749999999999</v>
      </c>
      <c r="GQ24" s="165">
        <f t="shared" ref="GQ24:JB24" si="406">MIN(burn - Nom, K_1 - Used_Stan)</f>
        <v>892.76909999999998</v>
      </c>
      <c r="GR24" s="165">
        <f t="shared" si="406"/>
        <v>649.2867</v>
      </c>
      <c r="GS24" s="165">
        <f t="shared" si="406"/>
        <v>973.92920000000004</v>
      </c>
      <c r="GT24" s="165">
        <f t="shared" si="406"/>
        <v>0</v>
      </c>
      <c r="GU24" s="165">
        <f t="shared" si="406"/>
        <v>973.93010000000004</v>
      </c>
      <c r="GV24" s="165">
        <f t="shared" si="406"/>
        <v>1704.377</v>
      </c>
      <c r="GW24" s="165">
        <f t="shared" si="406"/>
        <v>1055.0909999999999</v>
      </c>
      <c r="GX24" s="165">
        <f t="shared" si="406"/>
        <v>811.60839999999996</v>
      </c>
      <c r="GY24" s="165">
        <f t="shared" si="406"/>
        <v>1136.252</v>
      </c>
      <c r="GZ24" s="165">
        <f t="shared" si="406"/>
        <v>1136.252</v>
      </c>
      <c r="HA24" s="165">
        <f t="shared" si="406"/>
        <v>1785.538</v>
      </c>
      <c r="HB24" s="165">
        <f t="shared" si="406"/>
        <v>1379.7339999999999</v>
      </c>
      <c r="HC24" s="165">
        <f t="shared" si="406"/>
        <v>1379.7339999999999</v>
      </c>
      <c r="HD24" s="165">
        <f t="shared" si="406"/>
        <v>1542.056</v>
      </c>
      <c r="HE24" s="165">
        <f t="shared" si="406"/>
        <v>1947.86</v>
      </c>
      <c r="HF24" s="165">
        <f t="shared" si="406"/>
        <v>1947.86</v>
      </c>
      <c r="HG24" s="165">
        <f t="shared" si="406"/>
        <v>1947.86</v>
      </c>
      <c r="HH24" s="165">
        <f t="shared" si="406"/>
        <v>1704.3779999999999</v>
      </c>
      <c r="HI24" s="165">
        <f t="shared" si="406"/>
        <v>892.76919999999996</v>
      </c>
      <c r="HJ24" s="165">
        <f t="shared" si="406"/>
        <v>1460.895</v>
      </c>
      <c r="HK24" s="165">
        <f t="shared" si="406"/>
        <v>1945.6759999999999</v>
      </c>
      <c r="HL24" s="165">
        <f t="shared" si="406"/>
        <v>869.12099999999191</v>
      </c>
      <c r="HM24" s="165">
        <f t="shared" si="406"/>
        <v>869.12099999999191</v>
      </c>
      <c r="HN24" s="165">
        <f t="shared" si="406"/>
        <v>1945.675</v>
      </c>
      <c r="HO24" s="165">
        <f t="shared" si="406"/>
        <v>567.48879999999997</v>
      </c>
      <c r="HP24" s="165">
        <f t="shared" si="406"/>
        <v>729.62840000000006</v>
      </c>
      <c r="HQ24" s="165">
        <f t="shared" si="406"/>
        <v>869.12099999999191</v>
      </c>
      <c r="HR24" s="165">
        <f t="shared" si="406"/>
        <v>869.12099999999191</v>
      </c>
      <c r="HS24" s="165">
        <f t="shared" si="406"/>
        <v>869.12099999999191</v>
      </c>
      <c r="HT24" s="165">
        <f t="shared" si="406"/>
        <v>664.17399999999179</v>
      </c>
      <c r="HU24" s="165">
        <f t="shared" si="406"/>
        <v>1074.067999999992</v>
      </c>
      <c r="HV24" s="165">
        <f t="shared" si="406"/>
        <v>1483.9629999999961</v>
      </c>
      <c r="HW24" s="165">
        <f t="shared" si="406"/>
        <v>1688.9099999999962</v>
      </c>
      <c r="HX24" s="165">
        <f t="shared" si="406"/>
        <v>664.17399999999179</v>
      </c>
      <c r="HY24" s="165">
        <f t="shared" si="406"/>
        <v>1078.258799999996</v>
      </c>
      <c r="HZ24" s="165">
        <f t="shared" si="406"/>
        <v>1378.1869999999999</v>
      </c>
      <c r="IA24" s="165">
        <f t="shared" si="406"/>
        <v>1297.117</v>
      </c>
      <c r="IB24" s="165">
        <f t="shared" si="406"/>
        <v>1297.117</v>
      </c>
      <c r="IC24" s="165">
        <f t="shared" si="406"/>
        <v>1134.9780000000001</v>
      </c>
      <c r="ID24" s="165">
        <f t="shared" si="406"/>
        <v>324.279</v>
      </c>
      <c r="IE24" s="165">
        <f t="shared" si="406"/>
        <v>1297.117</v>
      </c>
      <c r="IF24" s="165">
        <f t="shared" si="406"/>
        <v>1459.2570000000001</v>
      </c>
      <c r="IG24" s="165">
        <f t="shared" si="406"/>
        <v>869.12099999999191</v>
      </c>
      <c r="IH24" s="165">
        <f t="shared" si="406"/>
        <v>1216.047</v>
      </c>
      <c r="II24" s="165">
        <f t="shared" si="406"/>
        <v>1297.117</v>
      </c>
      <c r="IJ24" s="165">
        <f t="shared" si="406"/>
        <v>1459.2570000000001</v>
      </c>
      <c r="IK24" s="165">
        <f t="shared" si="406"/>
        <v>1459.2570000000001</v>
      </c>
      <c r="IL24" s="165">
        <f t="shared" si="406"/>
        <v>1783.5360000000001</v>
      </c>
      <c r="IM24" s="165">
        <f t="shared" si="406"/>
        <v>1134.9780000000001</v>
      </c>
      <c r="IN24" s="165">
        <f t="shared" si="406"/>
        <v>1216.047</v>
      </c>
      <c r="IO24" s="165">
        <f t="shared" si="406"/>
        <v>1216.047</v>
      </c>
      <c r="IP24" s="165">
        <f t="shared" si="406"/>
        <v>1054.8620000000001</v>
      </c>
      <c r="IQ24" s="165">
        <f t="shared" si="406"/>
        <v>1195.51</v>
      </c>
      <c r="IR24" s="165">
        <f t="shared" si="406"/>
        <v>492.2688</v>
      </c>
      <c r="IS24" s="165">
        <f t="shared" si="406"/>
        <v>843.88919999999996</v>
      </c>
      <c r="IT24" s="165">
        <f t="shared" si="406"/>
        <v>1476.806</v>
      </c>
      <c r="IU24" s="165">
        <f t="shared" si="406"/>
        <v>1687.779</v>
      </c>
      <c r="IV24" s="165">
        <f t="shared" si="406"/>
        <v>1687.779</v>
      </c>
      <c r="IW24" s="165">
        <f t="shared" si="406"/>
        <v>1687.779</v>
      </c>
      <c r="IX24" s="165">
        <f t="shared" si="406"/>
        <v>1336.1579999999999</v>
      </c>
      <c r="IY24" s="165">
        <f t="shared" si="406"/>
        <v>1476.806</v>
      </c>
      <c r="IZ24" s="165">
        <f t="shared" si="406"/>
        <v>1265.8340000000001</v>
      </c>
      <c r="JA24" s="165">
        <f t="shared" si="406"/>
        <v>1547.13</v>
      </c>
      <c r="JB24" s="165">
        <f t="shared" si="406"/>
        <v>1054.8620000000001</v>
      </c>
      <c r="JC24" s="165">
        <f t="shared" ref="JC24:LN24" si="407">MIN(burn - Nom, K_1 - Used_Stan)</f>
        <v>1336.1579999999999</v>
      </c>
      <c r="JD24" s="165">
        <f t="shared" si="407"/>
        <v>1195.51</v>
      </c>
      <c r="JE24" s="165">
        <f t="shared" si="407"/>
        <v>984.53750000000002</v>
      </c>
      <c r="JF24" s="165">
        <f t="shared" si="407"/>
        <v>0</v>
      </c>
      <c r="JG24" s="165">
        <f t="shared" si="407"/>
        <v>1125.1859999999999</v>
      </c>
      <c r="JH24" s="165">
        <f t="shared" si="407"/>
        <v>1125.1859999999999</v>
      </c>
      <c r="JI24" s="165">
        <f t="shared" si="407"/>
        <v>914.21320000000003</v>
      </c>
      <c r="JJ24" s="165">
        <f t="shared" si="407"/>
        <v>1125.1859999999999</v>
      </c>
      <c r="JK24" s="165">
        <f t="shared" si="407"/>
        <v>1406.482</v>
      </c>
      <c r="JL24" s="165">
        <f t="shared" si="407"/>
        <v>1054.8620000000001</v>
      </c>
      <c r="JM24" s="165">
        <f t="shared" si="407"/>
        <v>0</v>
      </c>
      <c r="JN24" s="165">
        <f t="shared" si="407"/>
        <v>1336.1579999999999</v>
      </c>
      <c r="JO24" s="165">
        <f t="shared" si="407"/>
        <v>1054.8620000000001</v>
      </c>
      <c r="JP24" s="165">
        <f t="shared" si="407"/>
        <v>773.5652</v>
      </c>
      <c r="JQ24" s="165">
        <f t="shared" si="407"/>
        <v>1336.1579999999999</v>
      </c>
      <c r="JR24" s="165">
        <f t="shared" si="407"/>
        <v>0</v>
      </c>
      <c r="JS24" s="165">
        <f t="shared" si="407"/>
        <v>0</v>
      </c>
      <c r="JT24" s="165">
        <f t="shared" si="407"/>
        <v>0</v>
      </c>
      <c r="JU24" s="165">
        <f t="shared" si="407"/>
        <v>0</v>
      </c>
      <c r="JV24" s="165">
        <f t="shared" si="407"/>
        <v>0</v>
      </c>
      <c r="JW24" s="165">
        <f t="shared" si="407"/>
        <v>0</v>
      </c>
      <c r="JX24" s="165">
        <f t="shared" si="407"/>
        <v>850.88850000000002</v>
      </c>
      <c r="JY24" s="165">
        <f t="shared" si="407"/>
        <v>0</v>
      </c>
      <c r="JZ24" s="165">
        <f t="shared" si="407"/>
        <v>1570.8720000000001</v>
      </c>
      <c r="KA24" s="165">
        <f t="shared" si="407"/>
        <v>1570.8720000000001</v>
      </c>
      <c r="KB24" s="165">
        <f t="shared" si="407"/>
        <v>1570.8720000000001</v>
      </c>
      <c r="KC24" s="165">
        <f t="shared" si="407"/>
        <v>1570.8720000000001</v>
      </c>
      <c r="KD24" s="165">
        <f t="shared" si="407"/>
        <v>1570.8720000000001</v>
      </c>
      <c r="KE24" s="165">
        <f t="shared" si="407"/>
        <v>981.79489999999998</v>
      </c>
      <c r="KF24" s="165">
        <f t="shared" si="407"/>
        <v>1505.4190000000001</v>
      </c>
      <c r="KG24" s="165">
        <f t="shared" si="407"/>
        <v>654.52980000000002</v>
      </c>
      <c r="KH24" s="165">
        <f t="shared" si="407"/>
        <v>589.07650000000001</v>
      </c>
      <c r="KI24" s="165">
        <f t="shared" si="407"/>
        <v>1570.8710000000001</v>
      </c>
      <c r="KJ24" s="165">
        <f t="shared" si="407"/>
        <v>1309.059</v>
      </c>
      <c r="KK24" s="165">
        <f t="shared" si="407"/>
        <v>0</v>
      </c>
      <c r="KL24" s="165">
        <f t="shared" si="407"/>
        <v>719.98289999999997</v>
      </c>
      <c r="KM24" s="165">
        <f t="shared" si="407"/>
        <v>589.07629999999995</v>
      </c>
      <c r="KN24" s="165">
        <f t="shared" si="407"/>
        <v>0</v>
      </c>
      <c r="KO24" s="165">
        <f t="shared" si="407"/>
        <v>0</v>
      </c>
      <c r="KP24" s="165">
        <f t="shared" si="407"/>
        <v>0</v>
      </c>
      <c r="KQ24" s="165">
        <f t="shared" si="407"/>
        <v>261.81200000000001</v>
      </c>
      <c r="KR24" s="165">
        <f t="shared" si="407"/>
        <v>1309.059</v>
      </c>
      <c r="KS24" s="165">
        <f t="shared" si="407"/>
        <v>1439.9659999999999</v>
      </c>
      <c r="KT24" s="165">
        <f t="shared" si="407"/>
        <v>589.07690000000002</v>
      </c>
      <c r="KU24" s="165">
        <f t="shared" si="407"/>
        <v>0</v>
      </c>
      <c r="KV24" s="165">
        <f t="shared" si="407"/>
        <v>261.81200000000001</v>
      </c>
      <c r="KW24" s="165">
        <f t="shared" si="407"/>
        <v>1243.607</v>
      </c>
      <c r="KX24" s="165">
        <f t="shared" si="407"/>
        <v>1047.2470000000001</v>
      </c>
      <c r="KY24" s="165">
        <f t="shared" si="407"/>
        <v>391.06259999999997</v>
      </c>
      <c r="KZ24" s="165">
        <f t="shared" si="407"/>
        <v>0</v>
      </c>
      <c r="LA24" s="165">
        <f t="shared" si="407"/>
        <v>0</v>
      </c>
      <c r="LB24" s="165">
        <f t="shared" si="407"/>
        <v>156.42509999999999</v>
      </c>
      <c r="LC24" s="165">
        <f t="shared" si="407"/>
        <v>0</v>
      </c>
      <c r="LD24" s="165">
        <f t="shared" si="407"/>
        <v>0</v>
      </c>
      <c r="LE24" s="165">
        <f t="shared" si="407"/>
        <v>0</v>
      </c>
      <c r="LF24" s="165">
        <f t="shared" si="407"/>
        <v>0</v>
      </c>
      <c r="LG24" s="165">
        <f t="shared" si="407"/>
        <v>0</v>
      </c>
      <c r="LH24" s="165">
        <f t="shared" si="407"/>
        <v>391.0625</v>
      </c>
      <c r="LI24" s="165">
        <f t="shared" si="407"/>
        <v>0</v>
      </c>
      <c r="LJ24" s="165">
        <f t="shared" si="407"/>
        <v>312.85019999999997</v>
      </c>
      <c r="LK24" s="165">
        <f t="shared" si="407"/>
        <v>938.55039999999997</v>
      </c>
      <c r="LL24" s="165">
        <f t="shared" si="407"/>
        <v>0</v>
      </c>
      <c r="LM24" s="165">
        <f t="shared" si="407"/>
        <v>0</v>
      </c>
      <c r="LN24" s="165">
        <f t="shared" si="407"/>
        <v>0</v>
      </c>
      <c r="LO24" s="165">
        <f t="shared" ref="LO24:NG24" si="408">MIN(burn - Nom, K_1 - Used_Stan)</f>
        <v>78.212469999999996</v>
      </c>
      <c r="LP24" s="165">
        <f t="shared" si="408"/>
        <v>0</v>
      </c>
      <c r="LQ24" s="165">
        <f t="shared" si="408"/>
        <v>0</v>
      </c>
      <c r="LR24" s="165">
        <f t="shared" si="408"/>
        <v>860.33799999999997</v>
      </c>
      <c r="LS24" s="165">
        <f t="shared" si="408"/>
        <v>0</v>
      </c>
      <c r="LT24" s="165">
        <f t="shared" si="408"/>
        <v>312.84989999999999</v>
      </c>
      <c r="LU24" s="165">
        <f t="shared" si="408"/>
        <v>312.85019999999997</v>
      </c>
      <c r="LV24" s="165">
        <f t="shared" si="408"/>
        <v>312.85019999999997</v>
      </c>
      <c r="LW24" s="165">
        <f t="shared" si="408"/>
        <v>1.5849999999918509</v>
      </c>
      <c r="LX24" s="165">
        <f t="shared" si="408"/>
        <v>0</v>
      </c>
      <c r="LY24" s="165">
        <f t="shared" si="408"/>
        <v>0</v>
      </c>
      <c r="LZ24" s="165">
        <f t="shared" si="408"/>
        <v>0</v>
      </c>
      <c r="MA24" s="165">
        <f t="shared" si="408"/>
        <v>0</v>
      </c>
      <c r="MB24" s="165">
        <f t="shared" si="408"/>
        <v>0</v>
      </c>
      <c r="MC24" s="165">
        <f t="shared" si="408"/>
        <v>0</v>
      </c>
      <c r="MD24" s="165">
        <f t="shared" si="408"/>
        <v>0</v>
      </c>
      <c r="ME24" s="165">
        <f t="shared" si="408"/>
        <v>0</v>
      </c>
      <c r="MF24" s="165">
        <f t="shared" si="408"/>
        <v>0</v>
      </c>
      <c r="MG24" s="165">
        <f t="shared" si="408"/>
        <v>1091.7460000000001</v>
      </c>
      <c r="MH24" s="165">
        <f t="shared" si="408"/>
        <v>0</v>
      </c>
      <c r="MI24" s="165">
        <f t="shared" si="408"/>
        <v>1013.764</v>
      </c>
      <c r="MJ24" s="165">
        <f t="shared" si="408"/>
        <v>0</v>
      </c>
      <c r="MK24" s="165">
        <f t="shared" si="408"/>
        <v>0</v>
      </c>
      <c r="ML24" s="165">
        <f t="shared" si="408"/>
        <v>0</v>
      </c>
      <c r="MM24" s="165">
        <f t="shared" si="408"/>
        <v>0</v>
      </c>
      <c r="MN24" s="165">
        <f t="shared" si="408"/>
        <v>0</v>
      </c>
      <c r="MO24" s="165">
        <f t="shared" si="408"/>
        <v>0</v>
      </c>
      <c r="MP24" s="165">
        <f t="shared" si="408"/>
        <v>0</v>
      </c>
      <c r="MQ24" s="165">
        <f t="shared" si="408"/>
        <v>0</v>
      </c>
      <c r="MR24" s="165">
        <f t="shared" si="408"/>
        <v>0</v>
      </c>
      <c r="MS24" s="165">
        <f t="shared" si="408"/>
        <v>0</v>
      </c>
      <c r="MT24" s="165">
        <f t="shared" si="408"/>
        <v>0</v>
      </c>
      <c r="MU24" s="165">
        <f t="shared" si="408"/>
        <v>0</v>
      </c>
      <c r="MV24" s="165">
        <f t="shared" si="408"/>
        <v>467.89109999999999</v>
      </c>
      <c r="MW24" s="165">
        <f t="shared" si="408"/>
        <v>0</v>
      </c>
      <c r="MX24" s="165">
        <f t="shared" si="408"/>
        <v>311.92750000000001</v>
      </c>
      <c r="MY24" s="165">
        <f t="shared" si="408"/>
        <v>0</v>
      </c>
      <c r="MZ24" s="165">
        <f t="shared" si="408"/>
        <v>0</v>
      </c>
      <c r="NA24" s="165">
        <f t="shared" si="408"/>
        <v>1013.764</v>
      </c>
      <c r="NB24" s="165">
        <f t="shared" si="408"/>
        <v>0</v>
      </c>
      <c r="NC24" s="165">
        <f t="shared" si="408"/>
        <v>1403.674</v>
      </c>
      <c r="ND24" s="165">
        <f t="shared" si="408"/>
        <v>0</v>
      </c>
      <c r="NE24" s="165">
        <f t="shared" si="408"/>
        <v>5.0538000000015018</v>
      </c>
      <c r="NF24" s="165">
        <f t="shared" si="408"/>
        <v>0</v>
      </c>
      <c r="NG24" s="165">
        <f t="shared" si="408"/>
        <v>389.90940000000001</v>
      </c>
    </row>
    <row r="25" spans="2:372" hidden="1" outlineLevel="1">
      <c r="B25" s="175" t="s">
        <v>325</v>
      </c>
      <c r="C25" s="155">
        <v>108.29</v>
      </c>
      <c r="D25" s="155" t="s">
        <v>307</v>
      </c>
      <c r="E25" s="154" t="s">
        <v>302</v>
      </c>
      <c r="F25" s="155" t="s">
        <v>302</v>
      </c>
      <c r="G25" s="165">
        <f t="shared" ref="G25:BR25" si="409">MIN(burn - Nom, K_2 - Used_K2)</f>
        <v>0</v>
      </c>
      <c r="H25" s="165">
        <f t="shared" si="409"/>
        <v>0</v>
      </c>
      <c r="I25" s="165">
        <f t="shared" si="409"/>
        <v>0</v>
      </c>
      <c r="J25" s="165">
        <f t="shared" si="409"/>
        <v>0</v>
      </c>
      <c r="K25" s="165">
        <f t="shared" si="409"/>
        <v>0</v>
      </c>
      <c r="L25" s="165">
        <f t="shared" si="409"/>
        <v>0</v>
      </c>
      <c r="M25" s="165">
        <f t="shared" si="409"/>
        <v>0</v>
      </c>
      <c r="N25" s="165">
        <f t="shared" si="409"/>
        <v>150.68579999999247</v>
      </c>
      <c r="O25" s="165">
        <f t="shared" si="409"/>
        <v>0</v>
      </c>
      <c r="P25" s="165">
        <f t="shared" si="409"/>
        <v>0</v>
      </c>
      <c r="Q25" s="165">
        <f t="shared" si="409"/>
        <v>0</v>
      </c>
      <c r="R25" s="165">
        <f t="shared" si="409"/>
        <v>0</v>
      </c>
      <c r="S25" s="165">
        <f t="shared" si="409"/>
        <v>0</v>
      </c>
      <c r="T25" s="165">
        <f t="shared" si="409"/>
        <v>0</v>
      </c>
      <c r="U25" s="165">
        <f t="shared" si="409"/>
        <v>0</v>
      </c>
      <c r="V25" s="165">
        <f t="shared" si="409"/>
        <v>0</v>
      </c>
      <c r="W25" s="165">
        <f t="shared" si="409"/>
        <v>311.84100000000001</v>
      </c>
      <c r="X25" s="165">
        <f t="shared" si="409"/>
        <v>0</v>
      </c>
      <c r="Y25" s="165">
        <f t="shared" si="409"/>
        <v>1091.443</v>
      </c>
      <c r="Z25" s="165">
        <f t="shared" si="409"/>
        <v>311.84100000000001</v>
      </c>
      <c r="AA25" s="165">
        <f t="shared" si="409"/>
        <v>1247.364</v>
      </c>
      <c r="AB25" s="165">
        <f t="shared" si="409"/>
        <v>623.68200000000002</v>
      </c>
      <c r="AC25" s="165">
        <f t="shared" si="409"/>
        <v>1871.046</v>
      </c>
      <c r="AD25" s="165">
        <f t="shared" si="409"/>
        <v>1091.443</v>
      </c>
      <c r="AE25" s="165">
        <f t="shared" si="409"/>
        <v>935.52279999999996</v>
      </c>
      <c r="AF25" s="165">
        <f t="shared" si="409"/>
        <v>389.80119999999999</v>
      </c>
      <c r="AG25" s="165">
        <f t="shared" si="409"/>
        <v>545.72140000000002</v>
      </c>
      <c r="AH25" s="165">
        <f t="shared" si="409"/>
        <v>0</v>
      </c>
      <c r="AI25" s="165">
        <f t="shared" si="409"/>
        <v>0</v>
      </c>
      <c r="AJ25" s="165">
        <f t="shared" si="409"/>
        <v>0</v>
      </c>
      <c r="AK25" s="165">
        <f t="shared" si="409"/>
        <v>0</v>
      </c>
      <c r="AL25" s="165">
        <f t="shared" si="409"/>
        <v>0</v>
      </c>
      <c r="AM25" s="165">
        <f t="shared" si="409"/>
        <v>0</v>
      </c>
      <c r="AN25" s="165">
        <f t="shared" si="409"/>
        <v>0</v>
      </c>
      <c r="AO25" s="165">
        <f t="shared" si="409"/>
        <v>0</v>
      </c>
      <c r="AP25" s="165">
        <f t="shared" si="409"/>
        <v>0</v>
      </c>
      <c r="AQ25" s="165">
        <f t="shared" si="409"/>
        <v>0</v>
      </c>
      <c r="AR25" s="165">
        <f t="shared" si="409"/>
        <v>0</v>
      </c>
      <c r="AS25" s="165">
        <f t="shared" si="409"/>
        <v>0</v>
      </c>
      <c r="AT25" s="165">
        <f t="shared" si="409"/>
        <v>0</v>
      </c>
      <c r="AU25" s="165">
        <f t="shared" si="409"/>
        <v>0</v>
      </c>
      <c r="AV25" s="165">
        <f t="shared" si="409"/>
        <v>0</v>
      </c>
      <c r="AW25" s="165">
        <f t="shared" si="409"/>
        <v>0</v>
      </c>
      <c r="AX25" s="165">
        <f t="shared" si="409"/>
        <v>1869.2719999999999</v>
      </c>
      <c r="AY25" s="165">
        <f t="shared" si="409"/>
        <v>0</v>
      </c>
      <c r="AZ25" s="165">
        <f t="shared" si="409"/>
        <v>0</v>
      </c>
      <c r="BA25" s="165">
        <f t="shared" si="409"/>
        <v>0</v>
      </c>
      <c r="BB25" s="165">
        <f t="shared" si="409"/>
        <v>0</v>
      </c>
      <c r="BC25" s="165">
        <f t="shared" si="409"/>
        <v>0</v>
      </c>
      <c r="BD25" s="165">
        <f t="shared" si="409"/>
        <v>0</v>
      </c>
      <c r="BE25" s="165">
        <f t="shared" si="409"/>
        <v>0</v>
      </c>
      <c r="BF25" s="165">
        <f t="shared" si="409"/>
        <v>0</v>
      </c>
      <c r="BG25" s="165">
        <f t="shared" si="409"/>
        <v>0</v>
      </c>
      <c r="BH25" s="165">
        <f t="shared" si="409"/>
        <v>0</v>
      </c>
      <c r="BI25" s="165">
        <f t="shared" si="409"/>
        <v>0</v>
      </c>
      <c r="BJ25" s="165">
        <f t="shared" si="409"/>
        <v>0</v>
      </c>
      <c r="BK25" s="165">
        <f t="shared" si="409"/>
        <v>0</v>
      </c>
      <c r="BL25" s="165">
        <f t="shared" si="409"/>
        <v>0</v>
      </c>
      <c r="BM25" s="165">
        <f t="shared" si="409"/>
        <v>0</v>
      </c>
      <c r="BN25" s="165">
        <f t="shared" si="409"/>
        <v>0</v>
      </c>
      <c r="BO25" s="165">
        <f t="shared" si="409"/>
        <v>0</v>
      </c>
      <c r="BP25" s="165">
        <f t="shared" si="409"/>
        <v>0</v>
      </c>
      <c r="BQ25" s="165">
        <f t="shared" si="409"/>
        <v>0</v>
      </c>
      <c r="BR25" s="165">
        <f t="shared" si="409"/>
        <v>0</v>
      </c>
      <c r="BS25" s="165">
        <f t="shared" ref="BS25:ED25" si="410">MIN(burn - Nom, K_2 - Used_K2)</f>
        <v>0</v>
      </c>
      <c r="BT25" s="165">
        <f t="shared" si="410"/>
        <v>0</v>
      </c>
      <c r="BU25" s="165">
        <f t="shared" si="410"/>
        <v>0</v>
      </c>
      <c r="BV25" s="165">
        <f t="shared" si="410"/>
        <v>0</v>
      </c>
      <c r="BW25" s="165">
        <f t="shared" si="410"/>
        <v>0</v>
      </c>
      <c r="BX25" s="165">
        <f t="shared" si="410"/>
        <v>0</v>
      </c>
      <c r="BY25" s="165">
        <f t="shared" si="410"/>
        <v>0</v>
      </c>
      <c r="BZ25" s="165">
        <f t="shared" si="410"/>
        <v>0</v>
      </c>
      <c r="CA25" s="165">
        <f t="shared" si="410"/>
        <v>0</v>
      </c>
      <c r="CB25" s="165">
        <f t="shared" si="410"/>
        <v>0</v>
      </c>
      <c r="CC25" s="165">
        <f t="shared" si="410"/>
        <v>0</v>
      </c>
      <c r="CD25" s="165">
        <f t="shared" si="410"/>
        <v>0</v>
      </c>
      <c r="CE25" s="165">
        <f t="shared" si="410"/>
        <v>0</v>
      </c>
      <c r="CF25" s="165">
        <f t="shared" si="410"/>
        <v>0</v>
      </c>
      <c r="CG25" s="165">
        <f t="shared" si="410"/>
        <v>0</v>
      </c>
      <c r="CH25" s="165">
        <f t="shared" si="410"/>
        <v>0</v>
      </c>
      <c r="CI25" s="165">
        <f t="shared" si="410"/>
        <v>0</v>
      </c>
      <c r="CJ25" s="165">
        <f t="shared" si="410"/>
        <v>0</v>
      </c>
      <c r="CK25" s="165">
        <f t="shared" si="410"/>
        <v>0</v>
      </c>
      <c r="CL25" s="165">
        <f t="shared" si="410"/>
        <v>0</v>
      </c>
      <c r="CM25" s="165">
        <f t="shared" si="410"/>
        <v>0</v>
      </c>
      <c r="CN25" s="165">
        <f t="shared" si="410"/>
        <v>0</v>
      </c>
      <c r="CO25" s="165">
        <f t="shared" si="410"/>
        <v>0</v>
      </c>
      <c r="CP25" s="165">
        <f t="shared" si="410"/>
        <v>313.88819999999998</v>
      </c>
      <c r="CQ25" s="165">
        <f t="shared" si="410"/>
        <v>0</v>
      </c>
      <c r="CR25" s="165">
        <f t="shared" si="410"/>
        <v>0</v>
      </c>
      <c r="CS25" s="165">
        <f t="shared" si="410"/>
        <v>0</v>
      </c>
      <c r="CT25" s="165">
        <f t="shared" si="410"/>
        <v>0</v>
      </c>
      <c r="CU25" s="165">
        <f t="shared" si="410"/>
        <v>0</v>
      </c>
      <c r="CV25" s="165">
        <f t="shared" si="410"/>
        <v>0</v>
      </c>
      <c r="CW25" s="165">
        <f t="shared" si="410"/>
        <v>0</v>
      </c>
      <c r="CX25" s="165">
        <f t="shared" si="410"/>
        <v>0</v>
      </c>
      <c r="CY25" s="165">
        <f t="shared" si="410"/>
        <v>0</v>
      </c>
      <c r="CZ25" s="165">
        <f t="shared" si="410"/>
        <v>0</v>
      </c>
      <c r="DA25" s="165">
        <f t="shared" si="410"/>
        <v>0</v>
      </c>
      <c r="DB25" s="165">
        <f t="shared" si="410"/>
        <v>0</v>
      </c>
      <c r="DC25" s="165">
        <f t="shared" si="410"/>
        <v>0</v>
      </c>
      <c r="DD25" s="165">
        <f t="shared" si="410"/>
        <v>0</v>
      </c>
      <c r="DE25" s="165">
        <f t="shared" si="410"/>
        <v>0</v>
      </c>
      <c r="DF25" s="165">
        <f t="shared" si="410"/>
        <v>0</v>
      </c>
      <c r="DG25" s="165">
        <f t="shared" si="410"/>
        <v>0</v>
      </c>
      <c r="DH25" s="165">
        <f t="shared" si="410"/>
        <v>0</v>
      </c>
      <c r="DI25" s="165">
        <f t="shared" si="410"/>
        <v>0</v>
      </c>
      <c r="DJ25" s="165">
        <f t="shared" si="410"/>
        <v>0</v>
      </c>
      <c r="DK25" s="165">
        <f t="shared" si="410"/>
        <v>0</v>
      </c>
      <c r="DL25" s="165">
        <f t="shared" si="410"/>
        <v>0</v>
      </c>
      <c r="DM25" s="165">
        <f t="shared" si="410"/>
        <v>0</v>
      </c>
      <c r="DN25" s="165">
        <f t="shared" si="410"/>
        <v>0</v>
      </c>
      <c r="DO25" s="165">
        <f t="shared" si="410"/>
        <v>0</v>
      </c>
      <c r="DP25" s="165">
        <f t="shared" si="410"/>
        <v>0</v>
      </c>
      <c r="DQ25" s="165">
        <f t="shared" si="410"/>
        <v>0</v>
      </c>
      <c r="DR25" s="165">
        <f t="shared" si="410"/>
        <v>0</v>
      </c>
      <c r="DS25" s="165">
        <f t="shared" si="410"/>
        <v>0</v>
      </c>
      <c r="DT25" s="165">
        <f t="shared" si="410"/>
        <v>0</v>
      </c>
      <c r="DU25" s="165">
        <f t="shared" si="410"/>
        <v>0</v>
      </c>
      <c r="DV25" s="165">
        <f t="shared" si="410"/>
        <v>0</v>
      </c>
      <c r="DW25" s="165">
        <f t="shared" si="410"/>
        <v>0</v>
      </c>
      <c r="DX25" s="165">
        <f t="shared" si="410"/>
        <v>0</v>
      </c>
      <c r="DY25" s="165">
        <f t="shared" si="410"/>
        <v>0</v>
      </c>
      <c r="DZ25" s="165">
        <f t="shared" si="410"/>
        <v>0</v>
      </c>
      <c r="EA25" s="165">
        <f t="shared" si="410"/>
        <v>0</v>
      </c>
      <c r="EB25" s="165">
        <f t="shared" si="410"/>
        <v>0</v>
      </c>
      <c r="EC25" s="165">
        <f t="shared" si="410"/>
        <v>0</v>
      </c>
      <c r="ED25" s="165">
        <f t="shared" si="410"/>
        <v>0</v>
      </c>
      <c r="EE25" s="165">
        <f t="shared" ref="EE25:GP25" si="411">MIN(burn - Nom, K_2 - Used_K2)</f>
        <v>0</v>
      </c>
      <c r="EF25" s="165">
        <f t="shared" si="411"/>
        <v>0</v>
      </c>
      <c r="EG25" s="165">
        <f t="shared" si="411"/>
        <v>0</v>
      </c>
      <c r="EH25" s="165">
        <f t="shared" si="411"/>
        <v>0</v>
      </c>
      <c r="EI25" s="165">
        <f t="shared" si="411"/>
        <v>0</v>
      </c>
      <c r="EJ25" s="165">
        <f t="shared" si="411"/>
        <v>0</v>
      </c>
      <c r="EK25" s="165">
        <f t="shared" si="411"/>
        <v>0</v>
      </c>
      <c r="EL25" s="165">
        <f t="shared" si="411"/>
        <v>0</v>
      </c>
      <c r="EM25" s="165">
        <f t="shared" si="411"/>
        <v>0</v>
      </c>
      <c r="EN25" s="165">
        <f t="shared" si="411"/>
        <v>0</v>
      </c>
      <c r="EO25" s="165">
        <f t="shared" si="411"/>
        <v>0</v>
      </c>
      <c r="EP25" s="165">
        <f t="shared" si="411"/>
        <v>0</v>
      </c>
      <c r="EQ25" s="165">
        <f t="shared" si="411"/>
        <v>0</v>
      </c>
      <c r="ER25" s="165">
        <f t="shared" si="411"/>
        <v>0</v>
      </c>
      <c r="ES25" s="165">
        <f t="shared" si="411"/>
        <v>0</v>
      </c>
      <c r="ET25" s="165">
        <f t="shared" si="411"/>
        <v>0</v>
      </c>
      <c r="EU25" s="165">
        <f t="shared" si="411"/>
        <v>0</v>
      </c>
      <c r="EV25" s="165">
        <f t="shared" si="411"/>
        <v>0</v>
      </c>
      <c r="EW25" s="165">
        <f t="shared" si="411"/>
        <v>0</v>
      </c>
      <c r="EX25" s="165">
        <f t="shared" si="411"/>
        <v>0</v>
      </c>
      <c r="EY25" s="165">
        <f t="shared" si="411"/>
        <v>0</v>
      </c>
      <c r="EZ25" s="165">
        <f t="shared" si="411"/>
        <v>0</v>
      </c>
      <c r="FA25" s="165">
        <f t="shared" si="411"/>
        <v>0</v>
      </c>
      <c r="FB25" s="165">
        <f t="shared" si="411"/>
        <v>0</v>
      </c>
      <c r="FC25" s="165">
        <f t="shared" si="411"/>
        <v>0</v>
      </c>
      <c r="FD25" s="165">
        <f t="shared" si="411"/>
        <v>0</v>
      </c>
      <c r="FE25" s="165">
        <f t="shared" si="411"/>
        <v>0</v>
      </c>
      <c r="FF25" s="165">
        <f t="shared" si="411"/>
        <v>0</v>
      </c>
      <c r="FG25" s="165">
        <f t="shared" si="411"/>
        <v>0</v>
      </c>
      <c r="FH25" s="165">
        <f t="shared" si="411"/>
        <v>0</v>
      </c>
      <c r="FI25" s="165">
        <f t="shared" si="411"/>
        <v>0</v>
      </c>
      <c r="FJ25" s="165">
        <f t="shared" si="411"/>
        <v>0</v>
      </c>
      <c r="FK25" s="165">
        <f t="shared" si="411"/>
        <v>0</v>
      </c>
      <c r="FL25" s="165">
        <f t="shared" si="411"/>
        <v>0</v>
      </c>
      <c r="FM25" s="165">
        <f t="shared" si="411"/>
        <v>0</v>
      </c>
      <c r="FN25" s="165">
        <f t="shared" si="411"/>
        <v>0</v>
      </c>
      <c r="FO25" s="165">
        <f t="shared" si="411"/>
        <v>0</v>
      </c>
      <c r="FP25" s="165">
        <f t="shared" si="411"/>
        <v>0</v>
      </c>
      <c r="FQ25" s="165">
        <f t="shared" si="411"/>
        <v>0</v>
      </c>
      <c r="FR25" s="165">
        <f t="shared" si="411"/>
        <v>0</v>
      </c>
      <c r="FS25" s="165">
        <f t="shared" si="411"/>
        <v>0</v>
      </c>
      <c r="FT25" s="165">
        <f t="shared" si="411"/>
        <v>0</v>
      </c>
      <c r="FU25" s="165">
        <f t="shared" si="411"/>
        <v>0</v>
      </c>
      <c r="FV25" s="165">
        <f t="shared" si="411"/>
        <v>0</v>
      </c>
      <c r="FW25" s="165">
        <f t="shared" si="411"/>
        <v>0</v>
      </c>
      <c r="FX25" s="165">
        <f t="shared" si="411"/>
        <v>0</v>
      </c>
      <c r="FY25" s="165">
        <f t="shared" si="411"/>
        <v>0</v>
      </c>
      <c r="FZ25" s="165">
        <f t="shared" si="411"/>
        <v>0</v>
      </c>
      <c r="GA25" s="165">
        <f t="shared" si="411"/>
        <v>0</v>
      </c>
      <c r="GB25" s="165">
        <f t="shared" si="411"/>
        <v>0</v>
      </c>
      <c r="GC25" s="165">
        <f t="shared" si="411"/>
        <v>0</v>
      </c>
      <c r="GD25" s="165">
        <f t="shared" si="411"/>
        <v>0</v>
      </c>
      <c r="GE25" s="165">
        <f t="shared" si="411"/>
        <v>0</v>
      </c>
      <c r="GF25" s="165">
        <f t="shared" si="411"/>
        <v>0</v>
      </c>
      <c r="GG25" s="165">
        <f t="shared" si="411"/>
        <v>0</v>
      </c>
      <c r="GH25" s="165">
        <f t="shared" si="411"/>
        <v>0</v>
      </c>
      <c r="GI25" s="165">
        <f t="shared" si="411"/>
        <v>0</v>
      </c>
      <c r="GJ25" s="165">
        <f t="shared" si="411"/>
        <v>0</v>
      </c>
      <c r="GK25" s="165">
        <f t="shared" si="411"/>
        <v>0</v>
      </c>
      <c r="GL25" s="165">
        <f t="shared" si="411"/>
        <v>0</v>
      </c>
      <c r="GM25" s="165">
        <f t="shared" si="411"/>
        <v>0</v>
      </c>
      <c r="GN25" s="165">
        <f t="shared" si="411"/>
        <v>0</v>
      </c>
      <c r="GO25" s="165">
        <f t="shared" si="411"/>
        <v>0</v>
      </c>
      <c r="GP25" s="165">
        <f t="shared" si="411"/>
        <v>0</v>
      </c>
      <c r="GQ25" s="165">
        <f t="shared" ref="GQ25:JB25" si="412">MIN(burn - Nom, K_2 - Used_K2)</f>
        <v>0</v>
      </c>
      <c r="GR25" s="165">
        <f t="shared" si="412"/>
        <v>0</v>
      </c>
      <c r="GS25" s="165">
        <f t="shared" si="412"/>
        <v>0</v>
      </c>
      <c r="GT25" s="165">
        <f t="shared" si="412"/>
        <v>0</v>
      </c>
      <c r="GU25" s="165">
        <f t="shared" si="412"/>
        <v>0</v>
      </c>
      <c r="GV25" s="165">
        <f t="shared" si="412"/>
        <v>0</v>
      </c>
      <c r="GW25" s="165">
        <f t="shared" si="412"/>
        <v>0</v>
      </c>
      <c r="GX25" s="165">
        <f t="shared" si="412"/>
        <v>0</v>
      </c>
      <c r="GY25" s="165">
        <f t="shared" si="412"/>
        <v>0</v>
      </c>
      <c r="GZ25" s="165">
        <f t="shared" si="412"/>
        <v>0</v>
      </c>
      <c r="HA25" s="165">
        <f t="shared" si="412"/>
        <v>0</v>
      </c>
      <c r="HB25" s="165">
        <f t="shared" si="412"/>
        <v>0</v>
      </c>
      <c r="HC25" s="165">
        <f t="shared" si="412"/>
        <v>0</v>
      </c>
      <c r="HD25" s="165">
        <f t="shared" si="412"/>
        <v>0</v>
      </c>
      <c r="HE25" s="165">
        <f t="shared" si="412"/>
        <v>0</v>
      </c>
      <c r="HF25" s="165">
        <f t="shared" si="412"/>
        <v>0</v>
      </c>
      <c r="HG25" s="165">
        <f t="shared" si="412"/>
        <v>0</v>
      </c>
      <c r="HH25" s="165">
        <f t="shared" si="412"/>
        <v>0</v>
      </c>
      <c r="HI25" s="165">
        <f t="shared" si="412"/>
        <v>0</v>
      </c>
      <c r="HJ25" s="165">
        <f t="shared" si="412"/>
        <v>0</v>
      </c>
      <c r="HK25" s="165">
        <f t="shared" si="412"/>
        <v>0</v>
      </c>
      <c r="HL25" s="165">
        <f t="shared" si="412"/>
        <v>1076.555000000008</v>
      </c>
      <c r="HM25" s="165">
        <f t="shared" si="412"/>
        <v>1076.555000000008</v>
      </c>
      <c r="HN25" s="165">
        <f t="shared" si="412"/>
        <v>0</v>
      </c>
      <c r="HO25" s="165">
        <f t="shared" si="412"/>
        <v>0</v>
      </c>
      <c r="HP25" s="165">
        <f t="shared" si="412"/>
        <v>0</v>
      </c>
      <c r="HQ25" s="165">
        <f t="shared" si="412"/>
        <v>1076.555000000008</v>
      </c>
      <c r="HR25" s="165">
        <f t="shared" si="412"/>
        <v>1076.555000000008</v>
      </c>
      <c r="HS25" s="165">
        <f t="shared" si="412"/>
        <v>1076.555000000008</v>
      </c>
      <c r="HT25" s="165">
        <f t="shared" si="412"/>
        <v>1281.5020000000081</v>
      </c>
      <c r="HU25" s="165">
        <f t="shared" si="412"/>
        <v>871.60800000000791</v>
      </c>
      <c r="HV25" s="165">
        <f t="shared" si="412"/>
        <v>461.71300000000383</v>
      </c>
      <c r="HW25" s="165">
        <f t="shared" si="412"/>
        <v>256.76600000000371</v>
      </c>
      <c r="HX25" s="165">
        <f t="shared" si="412"/>
        <v>1200.4320000000082</v>
      </c>
      <c r="HY25" s="165">
        <f t="shared" si="412"/>
        <v>137.78820000000405</v>
      </c>
      <c r="HZ25" s="165">
        <f t="shared" si="412"/>
        <v>0</v>
      </c>
      <c r="IA25" s="165">
        <f t="shared" si="412"/>
        <v>0</v>
      </c>
      <c r="IB25" s="165">
        <f t="shared" si="412"/>
        <v>0</v>
      </c>
      <c r="IC25" s="165">
        <f t="shared" si="412"/>
        <v>0</v>
      </c>
      <c r="ID25" s="165">
        <f t="shared" si="412"/>
        <v>0</v>
      </c>
      <c r="IE25" s="165">
        <f t="shared" si="412"/>
        <v>0</v>
      </c>
      <c r="IF25" s="165">
        <f t="shared" si="412"/>
        <v>0</v>
      </c>
      <c r="IG25" s="165">
        <f t="shared" si="412"/>
        <v>914.41500000000815</v>
      </c>
      <c r="IH25" s="165">
        <f t="shared" si="412"/>
        <v>0</v>
      </c>
      <c r="II25" s="165">
        <f t="shared" si="412"/>
        <v>0</v>
      </c>
      <c r="IJ25" s="165">
        <f t="shared" si="412"/>
        <v>0</v>
      </c>
      <c r="IK25" s="165">
        <f t="shared" si="412"/>
        <v>0</v>
      </c>
      <c r="IL25" s="165">
        <f t="shared" si="412"/>
        <v>0</v>
      </c>
      <c r="IM25" s="165">
        <f t="shared" si="412"/>
        <v>0</v>
      </c>
      <c r="IN25" s="165">
        <f t="shared" si="412"/>
        <v>0</v>
      </c>
      <c r="IO25" s="165">
        <f t="shared" si="412"/>
        <v>0</v>
      </c>
      <c r="IP25" s="165">
        <f t="shared" si="412"/>
        <v>0</v>
      </c>
      <c r="IQ25" s="165">
        <f t="shared" si="412"/>
        <v>0</v>
      </c>
      <c r="IR25" s="165">
        <f t="shared" si="412"/>
        <v>0</v>
      </c>
      <c r="IS25" s="165">
        <f t="shared" si="412"/>
        <v>0</v>
      </c>
      <c r="IT25" s="165">
        <f t="shared" si="412"/>
        <v>0</v>
      </c>
      <c r="IU25" s="165">
        <f t="shared" si="412"/>
        <v>0</v>
      </c>
      <c r="IV25" s="165">
        <f t="shared" si="412"/>
        <v>0</v>
      </c>
      <c r="IW25" s="165">
        <f t="shared" si="412"/>
        <v>0</v>
      </c>
      <c r="IX25" s="165">
        <f t="shared" si="412"/>
        <v>0</v>
      </c>
      <c r="IY25" s="165">
        <f t="shared" si="412"/>
        <v>0</v>
      </c>
      <c r="IZ25" s="165">
        <f t="shared" si="412"/>
        <v>0</v>
      </c>
      <c r="JA25" s="165">
        <f t="shared" si="412"/>
        <v>0</v>
      </c>
      <c r="JB25" s="165">
        <f t="shared" si="412"/>
        <v>0</v>
      </c>
      <c r="JC25" s="165">
        <f t="shared" ref="JC25:LN25" si="413">MIN(burn - Nom, K_2 - Used_K2)</f>
        <v>0</v>
      </c>
      <c r="JD25" s="165">
        <f t="shared" si="413"/>
        <v>0</v>
      </c>
      <c r="JE25" s="165">
        <f t="shared" si="413"/>
        <v>0</v>
      </c>
      <c r="JF25" s="165">
        <f t="shared" si="413"/>
        <v>0</v>
      </c>
      <c r="JG25" s="165">
        <f t="shared" si="413"/>
        <v>0</v>
      </c>
      <c r="JH25" s="165">
        <f t="shared" si="413"/>
        <v>0</v>
      </c>
      <c r="JI25" s="165">
        <f t="shared" si="413"/>
        <v>0</v>
      </c>
      <c r="JJ25" s="165">
        <f t="shared" si="413"/>
        <v>0</v>
      </c>
      <c r="JK25" s="165">
        <f t="shared" si="413"/>
        <v>0</v>
      </c>
      <c r="JL25" s="165">
        <f t="shared" si="413"/>
        <v>0</v>
      </c>
      <c r="JM25" s="165">
        <f t="shared" si="413"/>
        <v>0</v>
      </c>
      <c r="JN25" s="165">
        <f t="shared" si="413"/>
        <v>0</v>
      </c>
      <c r="JO25" s="165">
        <f t="shared" si="413"/>
        <v>0</v>
      </c>
      <c r="JP25" s="165">
        <f t="shared" si="413"/>
        <v>0</v>
      </c>
      <c r="JQ25" s="165">
        <f t="shared" si="413"/>
        <v>0</v>
      </c>
      <c r="JR25" s="165">
        <f t="shared" si="413"/>
        <v>0</v>
      </c>
      <c r="JS25" s="165">
        <f t="shared" si="413"/>
        <v>0</v>
      </c>
      <c r="JT25" s="165">
        <f t="shared" si="413"/>
        <v>0</v>
      </c>
      <c r="JU25" s="165">
        <f t="shared" si="413"/>
        <v>0</v>
      </c>
      <c r="JV25" s="165">
        <f t="shared" si="413"/>
        <v>0</v>
      </c>
      <c r="JW25" s="165">
        <f t="shared" si="413"/>
        <v>0</v>
      </c>
      <c r="JX25" s="165">
        <f t="shared" si="413"/>
        <v>0</v>
      </c>
      <c r="JY25" s="165">
        <f t="shared" si="413"/>
        <v>0</v>
      </c>
      <c r="JZ25" s="165">
        <f t="shared" si="413"/>
        <v>0</v>
      </c>
      <c r="KA25" s="165">
        <f t="shared" si="413"/>
        <v>0</v>
      </c>
      <c r="KB25" s="165">
        <f t="shared" si="413"/>
        <v>0</v>
      </c>
      <c r="KC25" s="165">
        <f t="shared" si="413"/>
        <v>0</v>
      </c>
      <c r="KD25" s="165">
        <f t="shared" si="413"/>
        <v>0</v>
      </c>
      <c r="KE25" s="165">
        <f t="shared" si="413"/>
        <v>0</v>
      </c>
      <c r="KF25" s="165">
        <f t="shared" si="413"/>
        <v>0</v>
      </c>
      <c r="KG25" s="165">
        <f t="shared" si="413"/>
        <v>0</v>
      </c>
      <c r="KH25" s="165">
        <f t="shared" si="413"/>
        <v>0</v>
      </c>
      <c r="KI25" s="165">
        <f t="shared" si="413"/>
        <v>0</v>
      </c>
      <c r="KJ25" s="165">
        <f t="shared" si="413"/>
        <v>0</v>
      </c>
      <c r="KK25" s="165">
        <f t="shared" si="413"/>
        <v>0</v>
      </c>
      <c r="KL25" s="165">
        <f t="shared" si="413"/>
        <v>0</v>
      </c>
      <c r="KM25" s="165">
        <f t="shared" si="413"/>
        <v>0</v>
      </c>
      <c r="KN25" s="165">
        <f t="shared" si="413"/>
        <v>0</v>
      </c>
      <c r="KO25" s="165">
        <f t="shared" si="413"/>
        <v>0</v>
      </c>
      <c r="KP25" s="165">
        <f t="shared" si="413"/>
        <v>0</v>
      </c>
      <c r="KQ25" s="165">
        <f t="shared" si="413"/>
        <v>0</v>
      </c>
      <c r="KR25" s="165">
        <f t="shared" si="413"/>
        <v>0</v>
      </c>
      <c r="KS25" s="165">
        <f t="shared" si="413"/>
        <v>0</v>
      </c>
      <c r="KT25" s="165">
        <f t="shared" si="413"/>
        <v>0</v>
      </c>
      <c r="KU25" s="165">
        <f t="shared" si="413"/>
        <v>0</v>
      </c>
      <c r="KV25" s="165">
        <f t="shared" si="413"/>
        <v>0</v>
      </c>
      <c r="KW25" s="165">
        <f t="shared" si="413"/>
        <v>0</v>
      </c>
      <c r="KX25" s="165">
        <f t="shared" si="413"/>
        <v>0</v>
      </c>
      <c r="KY25" s="165">
        <f t="shared" si="413"/>
        <v>0</v>
      </c>
      <c r="KZ25" s="165">
        <f t="shared" si="413"/>
        <v>0</v>
      </c>
      <c r="LA25" s="165">
        <f t="shared" si="413"/>
        <v>0</v>
      </c>
      <c r="LB25" s="165">
        <f t="shared" si="413"/>
        <v>0</v>
      </c>
      <c r="LC25" s="165">
        <f t="shared" si="413"/>
        <v>625.70010000000002</v>
      </c>
      <c r="LD25" s="165">
        <f t="shared" si="413"/>
        <v>782.12490000000003</v>
      </c>
      <c r="LE25" s="165">
        <f t="shared" si="413"/>
        <v>0</v>
      </c>
      <c r="LF25" s="165">
        <f t="shared" si="413"/>
        <v>0</v>
      </c>
      <c r="LG25" s="165">
        <f t="shared" si="413"/>
        <v>0</v>
      </c>
      <c r="LH25" s="165">
        <f t="shared" si="413"/>
        <v>0</v>
      </c>
      <c r="LI25" s="165">
        <f t="shared" si="413"/>
        <v>0</v>
      </c>
      <c r="LJ25" s="165">
        <f t="shared" si="413"/>
        <v>0</v>
      </c>
      <c r="LK25" s="165">
        <f t="shared" si="413"/>
        <v>0</v>
      </c>
      <c r="LL25" s="165">
        <f t="shared" si="413"/>
        <v>0</v>
      </c>
      <c r="LM25" s="165">
        <f t="shared" si="413"/>
        <v>0</v>
      </c>
      <c r="LN25" s="165">
        <f t="shared" si="413"/>
        <v>1407.826</v>
      </c>
      <c r="LO25" s="165">
        <f t="shared" ref="LO25:NG25" si="414">MIN(burn - Nom, K_2 - Used_K2)</f>
        <v>0</v>
      </c>
      <c r="LP25" s="165">
        <f t="shared" si="414"/>
        <v>0</v>
      </c>
      <c r="LQ25" s="165">
        <f t="shared" si="414"/>
        <v>0</v>
      </c>
      <c r="LR25" s="165">
        <f t="shared" si="414"/>
        <v>0</v>
      </c>
      <c r="LS25" s="165">
        <f t="shared" si="414"/>
        <v>860.33780000000002</v>
      </c>
      <c r="LT25" s="165">
        <f t="shared" si="414"/>
        <v>0</v>
      </c>
      <c r="LU25" s="165">
        <f t="shared" si="414"/>
        <v>0</v>
      </c>
      <c r="LV25" s="165">
        <f t="shared" si="414"/>
        <v>0</v>
      </c>
      <c r="LW25" s="165">
        <f t="shared" si="414"/>
        <v>467.69010000000816</v>
      </c>
      <c r="LX25" s="165">
        <f t="shared" si="414"/>
        <v>625.70039999999995</v>
      </c>
      <c r="LY25" s="165">
        <f t="shared" si="414"/>
        <v>1642.463</v>
      </c>
      <c r="LZ25" s="165">
        <f t="shared" si="414"/>
        <v>0</v>
      </c>
      <c r="MA25" s="165">
        <f t="shared" si="414"/>
        <v>0</v>
      </c>
      <c r="MB25" s="165">
        <f t="shared" si="414"/>
        <v>0</v>
      </c>
      <c r="MC25" s="165">
        <f t="shared" si="414"/>
        <v>0</v>
      </c>
      <c r="MD25" s="165">
        <f t="shared" si="414"/>
        <v>0</v>
      </c>
      <c r="ME25" s="165">
        <f t="shared" si="414"/>
        <v>389.90929999999997</v>
      </c>
      <c r="MF25" s="165">
        <f t="shared" si="414"/>
        <v>0</v>
      </c>
      <c r="MG25" s="165">
        <f t="shared" si="414"/>
        <v>0</v>
      </c>
      <c r="MH25" s="165">
        <f t="shared" si="414"/>
        <v>701.83669999999995</v>
      </c>
      <c r="MI25" s="165">
        <f t="shared" si="414"/>
        <v>0</v>
      </c>
      <c r="MJ25" s="165">
        <f t="shared" si="414"/>
        <v>1481.6559999999999</v>
      </c>
      <c r="MK25" s="165">
        <f t="shared" si="414"/>
        <v>1637.6189999999999</v>
      </c>
      <c r="ML25" s="165">
        <f t="shared" si="414"/>
        <v>467.89120000000003</v>
      </c>
      <c r="MM25" s="165">
        <f t="shared" si="414"/>
        <v>311.92750000000001</v>
      </c>
      <c r="MN25" s="165">
        <f t="shared" si="414"/>
        <v>1325.692</v>
      </c>
      <c r="MO25" s="165">
        <f t="shared" si="414"/>
        <v>0</v>
      </c>
      <c r="MP25" s="165">
        <f t="shared" si="414"/>
        <v>1325.692</v>
      </c>
      <c r="MQ25" s="165">
        <f t="shared" si="414"/>
        <v>1559.6369999999999</v>
      </c>
      <c r="MR25" s="165">
        <f t="shared" si="414"/>
        <v>1793.5830000000001</v>
      </c>
      <c r="MS25" s="165">
        <f t="shared" si="414"/>
        <v>623.85500000000002</v>
      </c>
      <c r="MT25" s="165">
        <f t="shared" si="414"/>
        <v>1871.5650000000001</v>
      </c>
      <c r="MU25" s="165">
        <f t="shared" si="414"/>
        <v>1247.7090000000001</v>
      </c>
      <c r="MV25" s="165">
        <f t="shared" si="414"/>
        <v>0</v>
      </c>
      <c r="MW25" s="165">
        <f t="shared" si="414"/>
        <v>0</v>
      </c>
      <c r="MX25" s="165">
        <f t="shared" si="414"/>
        <v>0</v>
      </c>
      <c r="MY25" s="165">
        <f t="shared" si="414"/>
        <v>0</v>
      </c>
      <c r="MZ25" s="165">
        <f t="shared" si="414"/>
        <v>0</v>
      </c>
      <c r="NA25" s="165">
        <f t="shared" si="414"/>
        <v>0</v>
      </c>
      <c r="NB25" s="165">
        <f t="shared" si="414"/>
        <v>0</v>
      </c>
      <c r="NC25" s="165">
        <f t="shared" si="414"/>
        <v>0</v>
      </c>
      <c r="ND25" s="165">
        <f t="shared" si="414"/>
        <v>545.87310000000002</v>
      </c>
      <c r="NE25" s="165">
        <f t="shared" si="414"/>
        <v>618.80099999999845</v>
      </c>
      <c r="NF25" s="165">
        <f t="shared" si="414"/>
        <v>0</v>
      </c>
      <c r="NG25" s="165">
        <f t="shared" si="414"/>
        <v>0</v>
      </c>
    </row>
    <row r="26" spans="2:372" hidden="1" outlineLevel="1">
      <c r="B26" s="175" t="s">
        <v>326</v>
      </c>
      <c r="C26" s="155">
        <v>108.29</v>
      </c>
      <c r="D26" s="155" t="s">
        <v>306</v>
      </c>
      <c r="E26" s="154" t="s">
        <v>302</v>
      </c>
      <c r="F26" s="155" t="s">
        <v>303</v>
      </c>
      <c r="G26" s="165">
        <f t="shared" ref="G26:BR26" si="415">MIN(burn, K_1 - Used_K1)</f>
        <v>0</v>
      </c>
      <c r="H26" s="165">
        <f t="shared" si="415"/>
        <v>0</v>
      </c>
      <c r="I26" s="165">
        <f t="shared" si="415"/>
        <v>0</v>
      </c>
      <c r="J26" s="165">
        <f t="shared" si="415"/>
        <v>0</v>
      </c>
      <c r="K26" s="165">
        <f t="shared" si="415"/>
        <v>0</v>
      </c>
      <c r="L26" s="165">
        <f t="shared" si="415"/>
        <v>0</v>
      </c>
      <c r="M26" s="165">
        <f t="shared" si="415"/>
        <v>0</v>
      </c>
      <c r="N26" s="165">
        <f t="shared" si="415"/>
        <v>0</v>
      </c>
      <c r="O26" s="165">
        <f t="shared" si="415"/>
        <v>0</v>
      </c>
      <c r="P26" s="165">
        <f t="shared" si="415"/>
        <v>0</v>
      </c>
      <c r="Q26" s="165">
        <f t="shared" si="415"/>
        <v>0</v>
      </c>
      <c r="R26" s="165">
        <f t="shared" si="415"/>
        <v>0</v>
      </c>
      <c r="S26" s="165">
        <f t="shared" si="415"/>
        <v>0</v>
      </c>
      <c r="T26" s="165">
        <f t="shared" si="415"/>
        <v>0</v>
      </c>
      <c r="U26" s="165">
        <f t="shared" si="415"/>
        <v>0</v>
      </c>
      <c r="V26" s="165">
        <f t="shared" si="415"/>
        <v>0</v>
      </c>
      <c r="W26" s="165">
        <f t="shared" si="415"/>
        <v>0</v>
      </c>
      <c r="X26" s="165">
        <f t="shared" si="415"/>
        <v>0</v>
      </c>
      <c r="Y26" s="165">
        <f t="shared" si="415"/>
        <v>0</v>
      </c>
      <c r="Z26" s="165">
        <f t="shared" si="415"/>
        <v>0</v>
      </c>
      <c r="AA26" s="165">
        <f t="shared" si="415"/>
        <v>0</v>
      </c>
      <c r="AB26" s="165">
        <f t="shared" si="415"/>
        <v>0</v>
      </c>
      <c r="AC26" s="165">
        <f t="shared" si="415"/>
        <v>0</v>
      </c>
      <c r="AD26" s="165">
        <f t="shared" si="415"/>
        <v>0</v>
      </c>
      <c r="AE26" s="165">
        <f t="shared" si="415"/>
        <v>0</v>
      </c>
      <c r="AF26" s="165">
        <f t="shared" si="415"/>
        <v>0</v>
      </c>
      <c r="AG26" s="165">
        <f t="shared" si="415"/>
        <v>0</v>
      </c>
      <c r="AH26" s="165">
        <f t="shared" si="415"/>
        <v>0</v>
      </c>
      <c r="AI26" s="165">
        <f t="shared" si="415"/>
        <v>0</v>
      </c>
      <c r="AJ26" s="165">
        <f t="shared" si="415"/>
        <v>0</v>
      </c>
      <c r="AK26" s="165">
        <f t="shared" si="415"/>
        <v>0</v>
      </c>
      <c r="AL26" s="165">
        <f t="shared" si="415"/>
        <v>0</v>
      </c>
      <c r="AM26" s="165">
        <f t="shared" si="415"/>
        <v>0</v>
      </c>
      <c r="AN26" s="165">
        <f t="shared" si="415"/>
        <v>0</v>
      </c>
      <c r="AO26" s="165">
        <f t="shared" si="415"/>
        <v>0</v>
      </c>
      <c r="AP26" s="165">
        <f t="shared" si="415"/>
        <v>0</v>
      </c>
      <c r="AQ26" s="165">
        <f t="shared" si="415"/>
        <v>0</v>
      </c>
      <c r="AR26" s="165">
        <f t="shared" si="415"/>
        <v>0</v>
      </c>
      <c r="AS26" s="165">
        <f t="shared" si="415"/>
        <v>0</v>
      </c>
      <c r="AT26" s="165">
        <f t="shared" si="415"/>
        <v>0</v>
      </c>
      <c r="AU26" s="165">
        <f t="shared" si="415"/>
        <v>0</v>
      </c>
      <c r="AV26" s="165">
        <f t="shared" si="415"/>
        <v>0</v>
      </c>
      <c r="AW26" s="165">
        <f t="shared" si="415"/>
        <v>0</v>
      </c>
      <c r="AX26" s="165">
        <f t="shared" si="415"/>
        <v>0</v>
      </c>
      <c r="AY26" s="165">
        <f t="shared" si="415"/>
        <v>0</v>
      </c>
      <c r="AZ26" s="165">
        <f t="shared" si="415"/>
        <v>0</v>
      </c>
      <c r="BA26" s="165">
        <f t="shared" si="415"/>
        <v>0</v>
      </c>
      <c r="BB26" s="165">
        <f t="shared" si="415"/>
        <v>0</v>
      </c>
      <c r="BC26" s="165">
        <f t="shared" si="415"/>
        <v>0</v>
      </c>
      <c r="BD26" s="165">
        <f t="shared" si="415"/>
        <v>0</v>
      </c>
      <c r="BE26" s="165">
        <f t="shared" si="415"/>
        <v>0</v>
      </c>
      <c r="BF26" s="165">
        <f t="shared" si="415"/>
        <v>0</v>
      </c>
      <c r="BG26" s="165">
        <f t="shared" si="415"/>
        <v>0</v>
      </c>
      <c r="BH26" s="165">
        <f t="shared" si="415"/>
        <v>0</v>
      </c>
      <c r="BI26" s="165">
        <f t="shared" si="415"/>
        <v>0</v>
      </c>
      <c r="BJ26" s="165">
        <f t="shared" si="415"/>
        <v>0</v>
      </c>
      <c r="BK26" s="165">
        <f t="shared" si="415"/>
        <v>0</v>
      </c>
      <c r="BL26" s="165">
        <f t="shared" si="415"/>
        <v>0</v>
      </c>
      <c r="BM26" s="165">
        <f t="shared" si="415"/>
        <v>0</v>
      </c>
      <c r="BN26" s="165">
        <f t="shared" si="415"/>
        <v>0</v>
      </c>
      <c r="BO26" s="165">
        <f t="shared" si="415"/>
        <v>0</v>
      </c>
      <c r="BP26" s="165">
        <f t="shared" si="415"/>
        <v>0</v>
      </c>
      <c r="BQ26" s="165">
        <f t="shared" si="415"/>
        <v>0</v>
      </c>
      <c r="BR26" s="165">
        <f t="shared" si="415"/>
        <v>0</v>
      </c>
      <c r="BS26" s="165">
        <f t="shared" ref="BS26:ED26" si="416">MIN(burn, K_1 - Used_K1)</f>
        <v>0</v>
      </c>
      <c r="BT26" s="165">
        <f t="shared" si="416"/>
        <v>0</v>
      </c>
      <c r="BU26" s="165">
        <f t="shared" si="416"/>
        <v>0</v>
      </c>
      <c r="BV26" s="165">
        <f t="shared" si="416"/>
        <v>0</v>
      </c>
      <c r="BW26" s="165">
        <f t="shared" si="416"/>
        <v>0</v>
      </c>
      <c r="BX26" s="165">
        <f t="shared" si="416"/>
        <v>0</v>
      </c>
      <c r="BY26" s="165">
        <f t="shared" si="416"/>
        <v>0</v>
      </c>
      <c r="BZ26" s="165">
        <f t="shared" si="416"/>
        <v>0</v>
      </c>
      <c r="CA26" s="165">
        <f t="shared" si="416"/>
        <v>0</v>
      </c>
      <c r="CB26" s="165">
        <f t="shared" si="416"/>
        <v>0</v>
      </c>
      <c r="CC26" s="165">
        <f t="shared" si="416"/>
        <v>0</v>
      </c>
      <c r="CD26" s="165">
        <f t="shared" si="416"/>
        <v>0</v>
      </c>
      <c r="CE26" s="165">
        <f t="shared" si="416"/>
        <v>0</v>
      </c>
      <c r="CF26" s="165">
        <f t="shared" si="416"/>
        <v>0</v>
      </c>
      <c r="CG26" s="165">
        <f t="shared" si="416"/>
        <v>0</v>
      </c>
      <c r="CH26" s="165">
        <f t="shared" si="416"/>
        <v>0</v>
      </c>
      <c r="CI26" s="165">
        <f t="shared" si="416"/>
        <v>0</v>
      </c>
      <c r="CJ26" s="165">
        <f t="shared" si="416"/>
        <v>0</v>
      </c>
      <c r="CK26" s="165">
        <f t="shared" si="416"/>
        <v>0</v>
      </c>
      <c r="CL26" s="165">
        <f t="shared" si="416"/>
        <v>0</v>
      </c>
      <c r="CM26" s="165">
        <f t="shared" si="416"/>
        <v>0</v>
      </c>
      <c r="CN26" s="165">
        <f t="shared" si="416"/>
        <v>0</v>
      </c>
      <c r="CO26" s="165">
        <f t="shared" si="416"/>
        <v>0</v>
      </c>
      <c r="CP26" s="165">
        <f t="shared" si="416"/>
        <v>0</v>
      </c>
      <c r="CQ26" s="165">
        <f t="shared" si="416"/>
        <v>0</v>
      </c>
      <c r="CR26" s="165">
        <f t="shared" si="416"/>
        <v>0</v>
      </c>
      <c r="CS26" s="165">
        <f t="shared" si="416"/>
        <v>0</v>
      </c>
      <c r="CT26" s="165">
        <f t="shared" si="416"/>
        <v>0</v>
      </c>
      <c r="CU26" s="165">
        <f t="shared" si="416"/>
        <v>0</v>
      </c>
      <c r="CV26" s="165">
        <f t="shared" si="416"/>
        <v>0</v>
      </c>
      <c r="CW26" s="165">
        <f t="shared" si="416"/>
        <v>0</v>
      </c>
      <c r="CX26" s="165">
        <f t="shared" si="416"/>
        <v>0</v>
      </c>
      <c r="CY26" s="165">
        <f t="shared" si="416"/>
        <v>0</v>
      </c>
      <c r="CZ26" s="165">
        <f t="shared" si="416"/>
        <v>0</v>
      </c>
      <c r="DA26" s="165">
        <f t="shared" si="416"/>
        <v>0</v>
      </c>
      <c r="DB26" s="165">
        <f t="shared" si="416"/>
        <v>0</v>
      </c>
      <c r="DC26" s="165">
        <f t="shared" si="416"/>
        <v>0</v>
      </c>
      <c r="DD26" s="165">
        <f t="shared" si="416"/>
        <v>0</v>
      </c>
      <c r="DE26" s="165">
        <f t="shared" si="416"/>
        <v>0</v>
      </c>
      <c r="DF26" s="165">
        <f t="shared" si="416"/>
        <v>0</v>
      </c>
      <c r="DG26" s="165">
        <f t="shared" si="416"/>
        <v>0</v>
      </c>
      <c r="DH26" s="165">
        <f t="shared" si="416"/>
        <v>0</v>
      </c>
      <c r="DI26" s="165">
        <f t="shared" si="416"/>
        <v>0</v>
      </c>
      <c r="DJ26" s="165">
        <f t="shared" si="416"/>
        <v>0</v>
      </c>
      <c r="DK26" s="165">
        <f t="shared" si="416"/>
        <v>0</v>
      </c>
      <c r="DL26" s="165">
        <f t="shared" si="416"/>
        <v>0</v>
      </c>
      <c r="DM26" s="165">
        <f t="shared" si="416"/>
        <v>0</v>
      </c>
      <c r="DN26" s="165">
        <f t="shared" si="416"/>
        <v>0</v>
      </c>
      <c r="DO26" s="165">
        <f t="shared" si="416"/>
        <v>0</v>
      </c>
      <c r="DP26" s="165">
        <f t="shared" si="416"/>
        <v>0</v>
      </c>
      <c r="DQ26" s="165">
        <f t="shared" si="416"/>
        <v>0</v>
      </c>
      <c r="DR26" s="165">
        <f t="shared" si="416"/>
        <v>0</v>
      </c>
      <c r="DS26" s="165">
        <f t="shared" si="416"/>
        <v>0</v>
      </c>
      <c r="DT26" s="165">
        <f t="shared" si="416"/>
        <v>0</v>
      </c>
      <c r="DU26" s="165">
        <f t="shared" si="416"/>
        <v>0</v>
      </c>
      <c r="DV26" s="165">
        <f t="shared" si="416"/>
        <v>0</v>
      </c>
      <c r="DW26" s="165">
        <f t="shared" si="416"/>
        <v>0</v>
      </c>
      <c r="DX26" s="165">
        <f t="shared" si="416"/>
        <v>0</v>
      </c>
      <c r="DY26" s="165">
        <f t="shared" si="416"/>
        <v>0</v>
      </c>
      <c r="DZ26" s="165">
        <f t="shared" si="416"/>
        <v>0</v>
      </c>
      <c r="EA26" s="165">
        <f t="shared" si="416"/>
        <v>0</v>
      </c>
      <c r="EB26" s="165">
        <f t="shared" si="416"/>
        <v>0</v>
      </c>
      <c r="EC26" s="165">
        <f t="shared" si="416"/>
        <v>0</v>
      </c>
      <c r="ED26" s="165">
        <f t="shared" si="416"/>
        <v>0</v>
      </c>
      <c r="EE26" s="165">
        <f t="shared" ref="EE26:GP26" si="417">MIN(burn, K_1 - Used_K1)</f>
        <v>0</v>
      </c>
      <c r="EF26" s="165">
        <f t="shared" si="417"/>
        <v>0</v>
      </c>
      <c r="EG26" s="165">
        <f t="shared" si="417"/>
        <v>0</v>
      </c>
      <c r="EH26" s="165">
        <f t="shared" si="417"/>
        <v>0</v>
      </c>
      <c r="EI26" s="165">
        <f t="shared" si="417"/>
        <v>0</v>
      </c>
      <c r="EJ26" s="165">
        <f t="shared" si="417"/>
        <v>0</v>
      </c>
      <c r="EK26" s="165">
        <f t="shared" si="417"/>
        <v>0</v>
      </c>
      <c r="EL26" s="165">
        <f t="shared" si="417"/>
        <v>0</v>
      </c>
      <c r="EM26" s="165">
        <f t="shared" si="417"/>
        <v>0</v>
      </c>
      <c r="EN26" s="165">
        <f t="shared" si="417"/>
        <v>0</v>
      </c>
      <c r="EO26" s="165">
        <f t="shared" si="417"/>
        <v>0</v>
      </c>
      <c r="EP26" s="165">
        <f t="shared" si="417"/>
        <v>0</v>
      </c>
      <c r="EQ26" s="165">
        <f t="shared" si="417"/>
        <v>0</v>
      </c>
      <c r="ER26" s="165">
        <f t="shared" si="417"/>
        <v>0</v>
      </c>
      <c r="ES26" s="165">
        <f t="shared" si="417"/>
        <v>0</v>
      </c>
      <c r="ET26" s="165">
        <f t="shared" si="417"/>
        <v>0</v>
      </c>
      <c r="EU26" s="165">
        <f t="shared" si="417"/>
        <v>0</v>
      </c>
      <c r="EV26" s="165">
        <f t="shared" si="417"/>
        <v>0</v>
      </c>
      <c r="EW26" s="165">
        <f t="shared" si="417"/>
        <v>0</v>
      </c>
      <c r="EX26" s="165">
        <f t="shared" si="417"/>
        <v>0</v>
      </c>
      <c r="EY26" s="165">
        <f t="shared" si="417"/>
        <v>0</v>
      </c>
      <c r="EZ26" s="165">
        <f t="shared" si="417"/>
        <v>0</v>
      </c>
      <c r="FA26" s="165">
        <f t="shared" si="417"/>
        <v>0</v>
      </c>
      <c r="FB26" s="165">
        <f t="shared" si="417"/>
        <v>0</v>
      </c>
      <c r="FC26" s="165">
        <f t="shared" si="417"/>
        <v>0</v>
      </c>
      <c r="FD26" s="165">
        <f t="shared" si="417"/>
        <v>0</v>
      </c>
      <c r="FE26" s="165">
        <f t="shared" si="417"/>
        <v>0</v>
      </c>
      <c r="FF26" s="165">
        <f t="shared" si="417"/>
        <v>0</v>
      </c>
      <c r="FG26" s="165">
        <f t="shared" si="417"/>
        <v>0</v>
      </c>
      <c r="FH26" s="165">
        <f t="shared" si="417"/>
        <v>0</v>
      </c>
      <c r="FI26" s="165">
        <f t="shared" si="417"/>
        <v>0</v>
      </c>
      <c r="FJ26" s="165">
        <f t="shared" si="417"/>
        <v>0</v>
      </c>
      <c r="FK26" s="165">
        <f t="shared" si="417"/>
        <v>0</v>
      </c>
      <c r="FL26" s="165">
        <f t="shared" si="417"/>
        <v>0</v>
      </c>
      <c r="FM26" s="165">
        <f t="shared" si="417"/>
        <v>0</v>
      </c>
      <c r="FN26" s="165">
        <f t="shared" si="417"/>
        <v>0</v>
      </c>
      <c r="FO26" s="165">
        <f t="shared" si="417"/>
        <v>0</v>
      </c>
      <c r="FP26" s="165">
        <f t="shared" si="417"/>
        <v>0</v>
      </c>
      <c r="FQ26" s="165">
        <f t="shared" si="417"/>
        <v>0</v>
      </c>
      <c r="FR26" s="165">
        <f t="shared" si="417"/>
        <v>0</v>
      </c>
      <c r="FS26" s="165">
        <f t="shared" si="417"/>
        <v>0</v>
      </c>
      <c r="FT26" s="165">
        <f t="shared" si="417"/>
        <v>0</v>
      </c>
      <c r="FU26" s="165">
        <f t="shared" si="417"/>
        <v>0</v>
      </c>
      <c r="FV26" s="165">
        <f t="shared" si="417"/>
        <v>0</v>
      </c>
      <c r="FW26" s="165">
        <f t="shared" si="417"/>
        <v>0</v>
      </c>
      <c r="FX26" s="165">
        <f t="shared" si="417"/>
        <v>0</v>
      </c>
      <c r="FY26" s="165">
        <f t="shared" si="417"/>
        <v>0</v>
      </c>
      <c r="FZ26" s="165">
        <f t="shared" si="417"/>
        <v>0</v>
      </c>
      <c r="GA26" s="165">
        <f t="shared" si="417"/>
        <v>0</v>
      </c>
      <c r="GB26" s="165">
        <f t="shared" si="417"/>
        <v>0</v>
      </c>
      <c r="GC26" s="165">
        <f t="shared" si="417"/>
        <v>0</v>
      </c>
      <c r="GD26" s="165">
        <f t="shared" si="417"/>
        <v>0</v>
      </c>
      <c r="GE26" s="165">
        <f t="shared" si="417"/>
        <v>0</v>
      </c>
      <c r="GF26" s="165">
        <f t="shared" si="417"/>
        <v>0</v>
      </c>
      <c r="GG26" s="165">
        <f t="shared" si="417"/>
        <v>0</v>
      </c>
      <c r="GH26" s="165">
        <f t="shared" si="417"/>
        <v>0</v>
      </c>
      <c r="GI26" s="165">
        <f t="shared" si="417"/>
        <v>0</v>
      </c>
      <c r="GJ26" s="165">
        <f t="shared" si="417"/>
        <v>0</v>
      </c>
      <c r="GK26" s="165">
        <f t="shared" si="417"/>
        <v>0</v>
      </c>
      <c r="GL26" s="165">
        <f t="shared" si="417"/>
        <v>0</v>
      </c>
      <c r="GM26" s="165">
        <f t="shared" si="417"/>
        <v>0</v>
      </c>
      <c r="GN26" s="165">
        <f t="shared" si="417"/>
        <v>0</v>
      </c>
      <c r="GO26" s="165">
        <f t="shared" si="417"/>
        <v>0</v>
      </c>
      <c r="GP26" s="165">
        <f t="shared" si="417"/>
        <v>0</v>
      </c>
      <c r="GQ26" s="165">
        <f t="shared" ref="GQ26:JB26" si="418">MIN(burn, K_1 - Used_K1)</f>
        <v>0</v>
      </c>
      <c r="GR26" s="165">
        <f t="shared" si="418"/>
        <v>0</v>
      </c>
      <c r="GS26" s="165">
        <f t="shared" si="418"/>
        <v>0</v>
      </c>
      <c r="GT26" s="165">
        <f t="shared" si="418"/>
        <v>0</v>
      </c>
      <c r="GU26" s="165">
        <f t="shared" si="418"/>
        <v>0</v>
      </c>
      <c r="GV26" s="165">
        <f t="shared" si="418"/>
        <v>0</v>
      </c>
      <c r="GW26" s="165">
        <f t="shared" si="418"/>
        <v>0</v>
      </c>
      <c r="GX26" s="165">
        <f t="shared" si="418"/>
        <v>0</v>
      </c>
      <c r="GY26" s="165">
        <f t="shared" si="418"/>
        <v>0</v>
      </c>
      <c r="GZ26" s="165">
        <f t="shared" si="418"/>
        <v>0</v>
      </c>
      <c r="HA26" s="165">
        <f t="shared" si="418"/>
        <v>0</v>
      </c>
      <c r="HB26" s="165">
        <f t="shared" si="418"/>
        <v>0</v>
      </c>
      <c r="HC26" s="165">
        <f t="shared" si="418"/>
        <v>0</v>
      </c>
      <c r="HD26" s="165">
        <f t="shared" si="418"/>
        <v>0</v>
      </c>
      <c r="HE26" s="165">
        <f t="shared" si="418"/>
        <v>0</v>
      </c>
      <c r="HF26" s="165">
        <f t="shared" si="418"/>
        <v>0</v>
      </c>
      <c r="HG26" s="165">
        <f t="shared" si="418"/>
        <v>0</v>
      </c>
      <c r="HH26" s="165">
        <f t="shared" si="418"/>
        <v>0</v>
      </c>
      <c r="HI26" s="165">
        <f t="shared" si="418"/>
        <v>0</v>
      </c>
      <c r="HJ26" s="165">
        <f t="shared" si="418"/>
        <v>0</v>
      </c>
      <c r="HK26" s="165">
        <f t="shared" si="418"/>
        <v>0</v>
      </c>
      <c r="HL26" s="165">
        <f t="shared" si="418"/>
        <v>0</v>
      </c>
      <c r="HM26" s="165">
        <f t="shared" si="418"/>
        <v>0</v>
      </c>
      <c r="HN26" s="165">
        <f t="shared" si="418"/>
        <v>0</v>
      </c>
      <c r="HO26" s="165">
        <f t="shared" si="418"/>
        <v>0</v>
      </c>
      <c r="HP26" s="165">
        <f t="shared" si="418"/>
        <v>0</v>
      </c>
      <c r="HQ26" s="165">
        <f t="shared" si="418"/>
        <v>0</v>
      </c>
      <c r="HR26" s="165">
        <f t="shared" si="418"/>
        <v>0</v>
      </c>
      <c r="HS26" s="165">
        <f t="shared" si="418"/>
        <v>0</v>
      </c>
      <c r="HT26" s="165">
        <f t="shared" si="418"/>
        <v>0</v>
      </c>
      <c r="HU26" s="165">
        <f t="shared" si="418"/>
        <v>0</v>
      </c>
      <c r="HV26" s="165">
        <f t="shared" si="418"/>
        <v>0</v>
      </c>
      <c r="HW26" s="165">
        <f t="shared" si="418"/>
        <v>0</v>
      </c>
      <c r="HX26" s="165">
        <f t="shared" si="418"/>
        <v>0</v>
      </c>
      <c r="HY26" s="165">
        <f t="shared" si="418"/>
        <v>0</v>
      </c>
      <c r="HZ26" s="165">
        <f t="shared" si="418"/>
        <v>0</v>
      </c>
      <c r="IA26" s="165">
        <f t="shared" si="418"/>
        <v>0</v>
      </c>
      <c r="IB26" s="165">
        <f t="shared" si="418"/>
        <v>0</v>
      </c>
      <c r="IC26" s="165">
        <f t="shared" si="418"/>
        <v>0</v>
      </c>
      <c r="ID26" s="165">
        <f t="shared" si="418"/>
        <v>0</v>
      </c>
      <c r="IE26" s="165">
        <f t="shared" si="418"/>
        <v>0</v>
      </c>
      <c r="IF26" s="165">
        <f t="shared" si="418"/>
        <v>0</v>
      </c>
      <c r="IG26" s="165">
        <f t="shared" si="418"/>
        <v>0</v>
      </c>
      <c r="IH26" s="165">
        <f t="shared" si="418"/>
        <v>0</v>
      </c>
      <c r="II26" s="165">
        <f t="shared" si="418"/>
        <v>0</v>
      </c>
      <c r="IJ26" s="165">
        <f t="shared" si="418"/>
        <v>0</v>
      </c>
      <c r="IK26" s="165">
        <f t="shared" si="418"/>
        <v>0</v>
      </c>
      <c r="IL26" s="165">
        <f t="shared" si="418"/>
        <v>0</v>
      </c>
      <c r="IM26" s="165">
        <f t="shared" si="418"/>
        <v>0</v>
      </c>
      <c r="IN26" s="165">
        <f t="shared" si="418"/>
        <v>0</v>
      </c>
      <c r="IO26" s="165">
        <f t="shared" si="418"/>
        <v>0</v>
      </c>
      <c r="IP26" s="165">
        <f t="shared" si="418"/>
        <v>0</v>
      </c>
      <c r="IQ26" s="165">
        <f t="shared" si="418"/>
        <v>0</v>
      </c>
      <c r="IR26" s="165">
        <f t="shared" si="418"/>
        <v>0</v>
      </c>
      <c r="IS26" s="165">
        <f t="shared" si="418"/>
        <v>0</v>
      </c>
      <c r="IT26" s="165">
        <f t="shared" si="418"/>
        <v>0</v>
      </c>
      <c r="IU26" s="165">
        <f t="shared" si="418"/>
        <v>0</v>
      </c>
      <c r="IV26" s="165">
        <f t="shared" si="418"/>
        <v>0</v>
      </c>
      <c r="IW26" s="165">
        <f t="shared" si="418"/>
        <v>0</v>
      </c>
      <c r="IX26" s="165">
        <f t="shared" si="418"/>
        <v>0</v>
      </c>
      <c r="IY26" s="165">
        <f t="shared" si="418"/>
        <v>0</v>
      </c>
      <c r="IZ26" s="165">
        <f t="shared" si="418"/>
        <v>0</v>
      </c>
      <c r="JA26" s="165">
        <f t="shared" si="418"/>
        <v>0</v>
      </c>
      <c r="JB26" s="165">
        <f t="shared" si="418"/>
        <v>0</v>
      </c>
      <c r="JC26" s="165">
        <f t="shared" ref="JC26:LN26" si="419">MIN(burn, K_1 - Used_K1)</f>
        <v>0</v>
      </c>
      <c r="JD26" s="165">
        <f t="shared" si="419"/>
        <v>0</v>
      </c>
      <c r="JE26" s="165">
        <f t="shared" si="419"/>
        <v>0</v>
      </c>
      <c r="JF26" s="165">
        <f t="shared" si="419"/>
        <v>0</v>
      </c>
      <c r="JG26" s="165">
        <f t="shared" si="419"/>
        <v>0</v>
      </c>
      <c r="JH26" s="165">
        <f t="shared" si="419"/>
        <v>0</v>
      </c>
      <c r="JI26" s="165">
        <f t="shared" si="419"/>
        <v>0</v>
      </c>
      <c r="JJ26" s="165">
        <f t="shared" si="419"/>
        <v>0</v>
      </c>
      <c r="JK26" s="165">
        <f t="shared" si="419"/>
        <v>0</v>
      </c>
      <c r="JL26" s="165">
        <f t="shared" si="419"/>
        <v>0</v>
      </c>
      <c r="JM26" s="165">
        <f t="shared" si="419"/>
        <v>0</v>
      </c>
      <c r="JN26" s="165">
        <f t="shared" si="419"/>
        <v>0</v>
      </c>
      <c r="JO26" s="165">
        <f t="shared" si="419"/>
        <v>0</v>
      </c>
      <c r="JP26" s="165">
        <f t="shared" si="419"/>
        <v>0</v>
      </c>
      <c r="JQ26" s="165">
        <f t="shared" si="419"/>
        <v>0</v>
      </c>
      <c r="JR26" s="165">
        <f t="shared" si="419"/>
        <v>0</v>
      </c>
      <c r="JS26" s="165">
        <f t="shared" si="419"/>
        <v>0</v>
      </c>
      <c r="JT26" s="165">
        <f t="shared" si="419"/>
        <v>0</v>
      </c>
      <c r="JU26" s="165">
        <f t="shared" si="419"/>
        <v>0</v>
      </c>
      <c r="JV26" s="165">
        <f t="shared" si="419"/>
        <v>0</v>
      </c>
      <c r="JW26" s="165">
        <f t="shared" si="419"/>
        <v>0</v>
      </c>
      <c r="JX26" s="165">
        <f t="shared" si="419"/>
        <v>0</v>
      </c>
      <c r="JY26" s="165">
        <f t="shared" si="419"/>
        <v>0</v>
      </c>
      <c r="JZ26" s="165">
        <f t="shared" si="419"/>
        <v>0</v>
      </c>
      <c r="KA26" s="165">
        <f t="shared" si="419"/>
        <v>0</v>
      </c>
      <c r="KB26" s="165">
        <f t="shared" si="419"/>
        <v>0</v>
      </c>
      <c r="KC26" s="165">
        <f t="shared" si="419"/>
        <v>0</v>
      </c>
      <c r="KD26" s="165">
        <f t="shared" si="419"/>
        <v>0</v>
      </c>
      <c r="KE26" s="165">
        <f t="shared" si="419"/>
        <v>0</v>
      </c>
      <c r="KF26" s="165">
        <f t="shared" si="419"/>
        <v>0</v>
      </c>
      <c r="KG26" s="165">
        <f t="shared" si="419"/>
        <v>0</v>
      </c>
      <c r="KH26" s="165">
        <f t="shared" si="419"/>
        <v>0</v>
      </c>
      <c r="KI26" s="165">
        <f t="shared" si="419"/>
        <v>0</v>
      </c>
      <c r="KJ26" s="165">
        <f t="shared" si="419"/>
        <v>0</v>
      </c>
      <c r="KK26" s="165">
        <f t="shared" si="419"/>
        <v>0</v>
      </c>
      <c r="KL26" s="165">
        <f t="shared" si="419"/>
        <v>0</v>
      </c>
      <c r="KM26" s="165">
        <f t="shared" si="419"/>
        <v>0</v>
      </c>
      <c r="KN26" s="165">
        <f t="shared" si="419"/>
        <v>0</v>
      </c>
      <c r="KO26" s="165">
        <f t="shared" si="419"/>
        <v>0</v>
      </c>
      <c r="KP26" s="165">
        <f t="shared" si="419"/>
        <v>0</v>
      </c>
      <c r="KQ26" s="165">
        <f t="shared" si="419"/>
        <v>0</v>
      </c>
      <c r="KR26" s="165">
        <f t="shared" si="419"/>
        <v>0</v>
      </c>
      <c r="KS26" s="165">
        <f t="shared" si="419"/>
        <v>0</v>
      </c>
      <c r="KT26" s="165">
        <f t="shared" si="419"/>
        <v>0</v>
      </c>
      <c r="KU26" s="165">
        <f t="shared" si="419"/>
        <v>0</v>
      </c>
      <c r="KV26" s="165">
        <f t="shared" si="419"/>
        <v>0</v>
      </c>
      <c r="KW26" s="165">
        <f t="shared" si="419"/>
        <v>0</v>
      </c>
      <c r="KX26" s="165">
        <f t="shared" si="419"/>
        <v>0</v>
      </c>
      <c r="KY26" s="165">
        <f t="shared" si="419"/>
        <v>0</v>
      </c>
      <c r="KZ26" s="165">
        <f t="shared" si="419"/>
        <v>0</v>
      </c>
      <c r="LA26" s="165">
        <f t="shared" si="419"/>
        <v>0</v>
      </c>
      <c r="LB26" s="165">
        <f t="shared" si="419"/>
        <v>0</v>
      </c>
      <c r="LC26" s="165">
        <f t="shared" si="419"/>
        <v>0</v>
      </c>
      <c r="LD26" s="165">
        <f t="shared" si="419"/>
        <v>0</v>
      </c>
      <c r="LE26" s="165">
        <f t="shared" si="419"/>
        <v>0</v>
      </c>
      <c r="LF26" s="165">
        <f t="shared" si="419"/>
        <v>0</v>
      </c>
      <c r="LG26" s="165">
        <f t="shared" si="419"/>
        <v>0</v>
      </c>
      <c r="LH26" s="165">
        <f t="shared" si="419"/>
        <v>0</v>
      </c>
      <c r="LI26" s="165">
        <f t="shared" si="419"/>
        <v>0</v>
      </c>
      <c r="LJ26" s="165">
        <f t="shared" si="419"/>
        <v>0</v>
      </c>
      <c r="LK26" s="165">
        <f t="shared" si="419"/>
        <v>0</v>
      </c>
      <c r="LL26" s="165">
        <f t="shared" si="419"/>
        <v>0</v>
      </c>
      <c r="LM26" s="165">
        <f t="shared" si="419"/>
        <v>0</v>
      </c>
      <c r="LN26" s="165">
        <f t="shared" si="419"/>
        <v>0</v>
      </c>
      <c r="LO26" s="165">
        <f t="shared" ref="LO26:NG26" si="420">MIN(burn, K_1 - Used_K1)</f>
        <v>0</v>
      </c>
      <c r="LP26" s="165">
        <f t="shared" si="420"/>
        <v>0</v>
      </c>
      <c r="LQ26" s="165">
        <f t="shared" si="420"/>
        <v>0</v>
      </c>
      <c r="LR26" s="165">
        <f t="shared" si="420"/>
        <v>0</v>
      </c>
      <c r="LS26" s="165">
        <f t="shared" si="420"/>
        <v>0</v>
      </c>
      <c r="LT26" s="165">
        <f t="shared" si="420"/>
        <v>0</v>
      </c>
      <c r="LU26" s="165">
        <f t="shared" si="420"/>
        <v>0</v>
      </c>
      <c r="LV26" s="165">
        <f t="shared" si="420"/>
        <v>0</v>
      </c>
      <c r="LW26" s="165">
        <f t="shared" si="420"/>
        <v>0</v>
      </c>
      <c r="LX26" s="165">
        <f t="shared" si="420"/>
        <v>0</v>
      </c>
      <c r="LY26" s="165">
        <f t="shared" si="420"/>
        <v>0</v>
      </c>
      <c r="LZ26" s="165">
        <f t="shared" si="420"/>
        <v>0</v>
      </c>
      <c r="MA26" s="165">
        <f t="shared" si="420"/>
        <v>0</v>
      </c>
      <c r="MB26" s="165">
        <f t="shared" si="420"/>
        <v>0</v>
      </c>
      <c r="MC26" s="165">
        <f t="shared" si="420"/>
        <v>0</v>
      </c>
      <c r="MD26" s="165">
        <f t="shared" si="420"/>
        <v>0</v>
      </c>
      <c r="ME26" s="165">
        <f t="shared" si="420"/>
        <v>0</v>
      </c>
      <c r="MF26" s="165">
        <f t="shared" si="420"/>
        <v>0</v>
      </c>
      <c r="MG26" s="165">
        <f t="shared" si="420"/>
        <v>0</v>
      </c>
      <c r="MH26" s="165">
        <f t="shared" si="420"/>
        <v>0</v>
      </c>
      <c r="MI26" s="165">
        <f t="shared" si="420"/>
        <v>0</v>
      </c>
      <c r="MJ26" s="165">
        <f t="shared" si="420"/>
        <v>0</v>
      </c>
      <c r="MK26" s="165">
        <f t="shared" si="420"/>
        <v>0</v>
      </c>
      <c r="ML26" s="165">
        <f t="shared" si="420"/>
        <v>0</v>
      </c>
      <c r="MM26" s="165">
        <f t="shared" si="420"/>
        <v>0</v>
      </c>
      <c r="MN26" s="165">
        <f t="shared" si="420"/>
        <v>0</v>
      </c>
      <c r="MO26" s="165">
        <f t="shared" si="420"/>
        <v>0</v>
      </c>
      <c r="MP26" s="165">
        <f t="shared" si="420"/>
        <v>0</v>
      </c>
      <c r="MQ26" s="165">
        <f t="shared" si="420"/>
        <v>0</v>
      </c>
      <c r="MR26" s="165">
        <f t="shared" si="420"/>
        <v>0</v>
      </c>
      <c r="MS26" s="165">
        <f t="shared" si="420"/>
        <v>0</v>
      </c>
      <c r="MT26" s="165">
        <f t="shared" si="420"/>
        <v>0</v>
      </c>
      <c r="MU26" s="165">
        <f t="shared" si="420"/>
        <v>0</v>
      </c>
      <c r="MV26" s="165">
        <f t="shared" si="420"/>
        <v>0</v>
      </c>
      <c r="MW26" s="165">
        <f t="shared" si="420"/>
        <v>0</v>
      </c>
      <c r="MX26" s="165">
        <f t="shared" si="420"/>
        <v>0</v>
      </c>
      <c r="MY26" s="165">
        <f t="shared" si="420"/>
        <v>0</v>
      </c>
      <c r="MZ26" s="165">
        <f t="shared" si="420"/>
        <v>0</v>
      </c>
      <c r="NA26" s="165">
        <f t="shared" si="420"/>
        <v>0</v>
      </c>
      <c r="NB26" s="165">
        <f t="shared" si="420"/>
        <v>0</v>
      </c>
      <c r="NC26" s="165">
        <f t="shared" si="420"/>
        <v>0</v>
      </c>
      <c r="ND26" s="165">
        <f t="shared" si="420"/>
        <v>0</v>
      </c>
      <c r="NE26" s="165">
        <f t="shared" si="420"/>
        <v>0</v>
      </c>
      <c r="NF26" s="165">
        <f t="shared" si="420"/>
        <v>0</v>
      </c>
      <c r="NG26" s="165">
        <f t="shared" si="420"/>
        <v>0</v>
      </c>
    </row>
    <row r="27" spans="2:372" hidden="1" outlineLevel="1">
      <c r="B27" s="175" t="s">
        <v>327</v>
      </c>
      <c r="C27" s="155">
        <v>0</v>
      </c>
      <c r="D27" s="155" t="s">
        <v>305</v>
      </c>
      <c r="E27" s="154" t="s">
        <v>305</v>
      </c>
      <c r="F27" s="155" t="s">
        <v>303</v>
      </c>
      <c r="G27" s="165">
        <f t="shared" ref="G27:BR27" si="421">MIN(burn - Nom, K_1 - Used_Stan)</f>
        <v>0</v>
      </c>
      <c r="H27" s="165">
        <f t="shared" si="421"/>
        <v>0</v>
      </c>
      <c r="I27" s="165">
        <f t="shared" si="421"/>
        <v>0</v>
      </c>
      <c r="J27" s="165">
        <f t="shared" si="421"/>
        <v>0</v>
      </c>
      <c r="K27" s="165">
        <f t="shared" si="421"/>
        <v>0</v>
      </c>
      <c r="L27" s="165">
        <f t="shared" si="421"/>
        <v>0</v>
      </c>
      <c r="M27" s="165">
        <f t="shared" si="421"/>
        <v>0</v>
      </c>
      <c r="N27" s="165">
        <f t="shared" si="421"/>
        <v>0</v>
      </c>
      <c r="O27" s="165">
        <f t="shared" si="421"/>
        <v>0</v>
      </c>
      <c r="P27" s="165">
        <f t="shared" si="421"/>
        <v>0</v>
      </c>
      <c r="Q27" s="165">
        <f t="shared" si="421"/>
        <v>0</v>
      </c>
      <c r="R27" s="165">
        <f t="shared" si="421"/>
        <v>0</v>
      </c>
      <c r="S27" s="165">
        <f t="shared" si="421"/>
        <v>0</v>
      </c>
      <c r="T27" s="165">
        <f t="shared" si="421"/>
        <v>0</v>
      </c>
      <c r="U27" s="165">
        <f t="shared" si="421"/>
        <v>0</v>
      </c>
      <c r="V27" s="165">
        <f t="shared" si="421"/>
        <v>0</v>
      </c>
      <c r="W27" s="165">
        <f t="shared" si="421"/>
        <v>0</v>
      </c>
      <c r="X27" s="165">
        <f t="shared" si="421"/>
        <v>0</v>
      </c>
      <c r="Y27" s="165">
        <f t="shared" si="421"/>
        <v>0</v>
      </c>
      <c r="Z27" s="165">
        <f t="shared" si="421"/>
        <v>0</v>
      </c>
      <c r="AA27" s="165">
        <f t="shared" si="421"/>
        <v>0</v>
      </c>
      <c r="AB27" s="165">
        <f t="shared" si="421"/>
        <v>0</v>
      </c>
      <c r="AC27" s="165">
        <f t="shared" si="421"/>
        <v>0</v>
      </c>
      <c r="AD27" s="165">
        <f t="shared" si="421"/>
        <v>0</v>
      </c>
      <c r="AE27" s="165">
        <f t="shared" si="421"/>
        <v>0</v>
      </c>
      <c r="AF27" s="165">
        <f t="shared" si="421"/>
        <v>0</v>
      </c>
      <c r="AG27" s="165">
        <f t="shared" si="421"/>
        <v>0</v>
      </c>
      <c r="AH27" s="165">
        <f t="shared" si="421"/>
        <v>0</v>
      </c>
      <c r="AI27" s="165">
        <f t="shared" si="421"/>
        <v>0</v>
      </c>
      <c r="AJ27" s="165">
        <f t="shared" si="421"/>
        <v>0</v>
      </c>
      <c r="AK27" s="165">
        <f t="shared" si="421"/>
        <v>0</v>
      </c>
      <c r="AL27" s="165">
        <f t="shared" si="421"/>
        <v>0</v>
      </c>
      <c r="AM27" s="165">
        <f t="shared" si="421"/>
        <v>0</v>
      </c>
      <c r="AN27" s="165">
        <f t="shared" si="421"/>
        <v>0</v>
      </c>
      <c r="AO27" s="165">
        <f t="shared" si="421"/>
        <v>0</v>
      </c>
      <c r="AP27" s="165">
        <f t="shared" si="421"/>
        <v>0</v>
      </c>
      <c r="AQ27" s="165">
        <f t="shared" si="421"/>
        <v>0</v>
      </c>
      <c r="AR27" s="165">
        <f t="shared" si="421"/>
        <v>0</v>
      </c>
      <c r="AS27" s="165">
        <f t="shared" si="421"/>
        <v>0</v>
      </c>
      <c r="AT27" s="165">
        <f t="shared" si="421"/>
        <v>0</v>
      </c>
      <c r="AU27" s="165">
        <f t="shared" si="421"/>
        <v>0</v>
      </c>
      <c r="AV27" s="165">
        <f t="shared" si="421"/>
        <v>0</v>
      </c>
      <c r="AW27" s="165">
        <f t="shared" si="421"/>
        <v>0</v>
      </c>
      <c r="AX27" s="165">
        <f t="shared" si="421"/>
        <v>0</v>
      </c>
      <c r="AY27" s="165">
        <f t="shared" si="421"/>
        <v>0</v>
      </c>
      <c r="AZ27" s="165">
        <f t="shared" si="421"/>
        <v>0</v>
      </c>
      <c r="BA27" s="165">
        <f t="shared" si="421"/>
        <v>0</v>
      </c>
      <c r="BB27" s="165">
        <f t="shared" si="421"/>
        <v>0</v>
      </c>
      <c r="BC27" s="165">
        <f t="shared" si="421"/>
        <v>0</v>
      </c>
      <c r="BD27" s="165">
        <f t="shared" si="421"/>
        <v>0</v>
      </c>
      <c r="BE27" s="165">
        <f t="shared" si="421"/>
        <v>0</v>
      </c>
      <c r="BF27" s="165">
        <f t="shared" si="421"/>
        <v>0</v>
      </c>
      <c r="BG27" s="165">
        <f t="shared" si="421"/>
        <v>0</v>
      </c>
      <c r="BH27" s="165">
        <f t="shared" si="421"/>
        <v>0</v>
      </c>
      <c r="BI27" s="165">
        <f t="shared" si="421"/>
        <v>0</v>
      </c>
      <c r="BJ27" s="165">
        <f t="shared" si="421"/>
        <v>0</v>
      </c>
      <c r="BK27" s="165">
        <f t="shared" si="421"/>
        <v>0</v>
      </c>
      <c r="BL27" s="165">
        <f t="shared" si="421"/>
        <v>0</v>
      </c>
      <c r="BM27" s="165">
        <f t="shared" si="421"/>
        <v>0</v>
      </c>
      <c r="BN27" s="165">
        <f t="shared" si="421"/>
        <v>0</v>
      </c>
      <c r="BO27" s="165">
        <f t="shared" si="421"/>
        <v>0</v>
      </c>
      <c r="BP27" s="165">
        <f t="shared" si="421"/>
        <v>0</v>
      </c>
      <c r="BQ27" s="165">
        <f t="shared" si="421"/>
        <v>0</v>
      </c>
      <c r="BR27" s="165">
        <f t="shared" si="421"/>
        <v>0</v>
      </c>
      <c r="BS27" s="165">
        <f t="shared" ref="BS27:ED27" si="422">MIN(burn - Nom, K_1 - Used_Stan)</f>
        <v>0</v>
      </c>
      <c r="BT27" s="165">
        <f t="shared" si="422"/>
        <v>0</v>
      </c>
      <c r="BU27" s="165">
        <f t="shared" si="422"/>
        <v>0</v>
      </c>
      <c r="BV27" s="165">
        <f t="shared" si="422"/>
        <v>0</v>
      </c>
      <c r="BW27" s="165">
        <f t="shared" si="422"/>
        <v>0</v>
      </c>
      <c r="BX27" s="165">
        <f t="shared" si="422"/>
        <v>0</v>
      </c>
      <c r="BY27" s="165">
        <f t="shared" si="422"/>
        <v>0</v>
      </c>
      <c r="BZ27" s="165">
        <f t="shared" si="422"/>
        <v>0</v>
      </c>
      <c r="CA27" s="165">
        <f t="shared" si="422"/>
        <v>0</v>
      </c>
      <c r="CB27" s="165">
        <f t="shared" si="422"/>
        <v>0</v>
      </c>
      <c r="CC27" s="165">
        <f t="shared" si="422"/>
        <v>0</v>
      </c>
      <c r="CD27" s="165">
        <f t="shared" si="422"/>
        <v>0</v>
      </c>
      <c r="CE27" s="165">
        <f t="shared" si="422"/>
        <v>0</v>
      </c>
      <c r="CF27" s="165">
        <f t="shared" si="422"/>
        <v>0</v>
      </c>
      <c r="CG27" s="165">
        <f t="shared" si="422"/>
        <v>0</v>
      </c>
      <c r="CH27" s="165">
        <f t="shared" si="422"/>
        <v>0</v>
      </c>
      <c r="CI27" s="165">
        <f t="shared" si="422"/>
        <v>0</v>
      </c>
      <c r="CJ27" s="165">
        <f t="shared" si="422"/>
        <v>0</v>
      </c>
      <c r="CK27" s="165">
        <f t="shared" si="422"/>
        <v>0</v>
      </c>
      <c r="CL27" s="165">
        <f t="shared" si="422"/>
        <v>0</v>
      </c>
      <c r="CM27" s="165">
        <f t="shared" si="422"/>
        <v>0</v>
      </c>
      <c r="CN27" s="165">
        <f t="shared" si="422"/>
        <v>0</v>
      </c>
      <c r="CO27" s="165">
        <f t="shared" si="422"/>
        <v>0</v>
      </c>
      <c r="CP27" s="165">
        <f t="shared" si="422"/>
        <v>0</v>
      </c>
      <c r="CQ27" s="165">
        <f t="shared" si="422"/>
        <v>0</v>
      </c>
      <c r="CR27" s="165">
        <f t="shared" si="422"/>
        <v>0</v>
      </c>
      <c r="CS27" s="165">
        <f t="shared" si="422"/>
        <v>0</v>
      </c>
      <c r="CT27" s="165">
        <f t="shared" si="422"/>
        <v>0</v>
      </c>
      <c r="CU27" s="165">
        <f t="shared" si="422"/>
        <v>0</v>
      </c>
      <c r="CV27" s="165">
        <f t="shared" si="422"/>
        <v>0</v>
      </c>
      <c r="CW27" s="165">
        <f t="shared" si="422"/>
        <v>0</v>
      </c>
      <c r="CX27" s="165">
        <f t="shared" si="422"/>
        <v>0</v>
      </c>
      <c r="CY27" s="165">
        <f t="shared" si="422"/>
        <v>0</v>
      </c>
      <c r="CZ27" s="165">
        <f t="shared" si="422"/>
        <v>0</v>
      </c>
      <c r="DA27" s="165">
        <f t="shared" si="422"/>
        <v>0</v>
      </c>
      <c r="DB27" s="165">
        <f t="shared" si="422"/>
        <v>0</v>
      </c>
      <c r="DC27" s="165">
        <f t="shared" si="422"/>
        <v>0</v>
      </c>
      <c r="DD27" s="165">
        <f t="shared" si="422"/>
        <v>0</v>
      </c>
      <c r="DE27" s="165">
        <f t="shared" si="422"/>
        <v>0</v>
      </c>
      <c r="DF27" s="165">
        <f t="shared" si="422"/>
        <v>0</v>
      </c>
      <c r="DG27" s="165">
        <f t="shared" si="422"/>
        <v>0</v>
      </c>
      <c r="DH27" s="165">
        <f t="shared" si="422"/>
        <v>0</v>
      </c>
      <c r="DI27" s="165">
        <f t="shared" si="422"/>
        <v>0</v>
      </c>
      <c r="DJ27" s="165">
        <f t="shared" si="422"/>
        <v>0</v>
      </c>
      <c r="DK27" s="165">
        <f t="shared" si="422"/>
        <v>0</v>
      </c>
      <c r="DL27" s="165">
        <f t="shared" si="422"/>
        <v>0</v>
      </c>
      <c r="DM27" s="165">
        <f t="shared" si="422"/>
        <v>0</v>
      </c>
      <c r="DN27" s="165">
        <f t="shared" si="422"/>
        <v>0</v>
      </c>
      <c r="DO27" s="165">
        <f t="shared" si="422"/>
        <v>0</v>
      </c>
      <c r="DP27" s="165">
        <f t="shared" si="422"/>
        <v>0</v>
      </c>
      <c r="DQ27" s="165">
        <f t="shared" si="422"/>
        <v>0</v>
      </c>
      <c r="DR27" s="165">
        <f t="shared" si="422"/>
        <v>0</v>
      </c>
      <c r="DS27" s="165">
        <f t="shared" si="422"/>
        <v>0</v>
      </c>
      <c r="DT27" s="165">
        <f t="shared" si="422"/>
        <v>0</v>
      </c>
      <c r="DU27" s="165">
        <f t="shared" si="422"/>
        <v>0</v>
      </c>
      <c r="DV27" s="165">
        <f t="shared" si="422"/>
        <v>0</v>
      </c>
      <c r="DW27" s="165">
        <f t="shared" si="422"/>
        <v>0</v>
      </c>
      <c r="DX27" s="165">
        <f t="shared" si="422"/>
        <v>0</v>
      </c>
      <c r="DY27" s="165">
        <f t="shared" si="422"/>
        <v>0</v>
      </c>
      <c r="DZ27" s="165">
        <f t="shared" si="422"/>
        <v>0</v>
      </c>
      <c r="EA27" s="165">
        <f t="shared" si="422"/>
        <v>0</v>
      </c>
      <c r="EB27" s="165">
        <f t="shared" si="422"/>
        <v>0</v>
      </c>
      <c r="EC27" s="165">
        <f t="shared" si="422"/>
        <v>0</v>
      </c>
      <c r="ED27" s="165">
        <f t="shared" si="422"/>
        <v>0</v>
      </c>
      <c r="EE27" s="165">
        <f t="shared" ref="EE27:GP27" si="423">MIN(burn - Nom, K_1 - Used_Stan)</f>
        <v>0</v>
      </c>
      <c r="EF27" s="165">
        <f t="shared" si="423"/>
        <v>0</v>
      </c>
      <c r="EG27" s="165">
        <f t="shared" si="423"/>
        <v>0</v>
      </c>
      <c r="EH27" s="165">
        <f t="shared" si="423"/>
        <v>0</v>
      </c>
      <c r="EI27" s="165">
        <f t="shared" si="423"/>
        <v>0</v>
      </c>
      <c r="EJ27" s="165">
        <f t="shared" si="423"/>
        <v>0</v>
      </c>
      <c r="EK27" s="165">
        <f t="shared" si="423"/>
        <v>0</v>
      </c>
      <c r="EL27" s="165">
        <f t="shared" si="423"/>
        <v>0</v>
      </c>
      <c r="EM27" s="165">
        <f t="shared" si="423"/>
        <v>0</v>
      </c>
      <c r="EN27" s="165">
        <f t="shared" si="423"/>
        <v>0</v>
      </c>
      <c r="EO27" s="165">
        <f t="shared" si="423"/>
        <v>0</v>
      </c>
      <c r="EP27" s="165">
        <f t="shared" si="423"/>
        <v>0</v>
      </c>
      <c r="EQ27" s="165">
        <f t="shared" si="423"/>
        <v>0</v>
      </c>
      <c r="ER27" s="165">
        <f t="shared" si="423"/>
        <v>0</v>
      </c>
      <c r="ES27" s="165">
        <f t="shared" si="423"/>
        <v>0</v>
      </c>
      <c r="ET27" s="165">
        <f t="shared" si="423"/>
        <v>0</v>
      </c>
      <c r="EU27" s="165">
        <f t="shared" si="423"/>
        <v>0</v>
      </c>
      <c r="EV27" s="165">
        <f t="shared" si="423"/>
        <v>0</v>
      </c>
      <c r="EW27" s="165">
        <f t="shared" si="423"/>
        <v>0</v>
      </c>
      <c r="EX27" s="165">
        <f t="shared" si="423"/>
        <v>0</v>
      </c>
      <c r="EY27" s="165">
        <f t="shared" si="423"/>
        <v>0</v>
      </c>
      <c r="EZ27" s="165">
        <f t="shared" si="423"/>
        <v>0</v>
      </c>
      <c r="FA27" s="165">
        <f t="shared" si="423"/>
        <v>0</v>
      </c>
      <c r="FB27" s="165">
        <f t="shared" si="423"/>
        <v>0</v>
      </c>
      <c r="FC27" s="165">
        <f t="shared" si="423"/>
        <v>0</v>
      </c>
      <c r="FD27" s="165">
        <f t="shared" si="423"/>
        <v>0</v>
      </c>
      <c r="FE27" s="165">
        <f t="shared" si="423"/>
        <v>0</v>
      </c>
      <c r="FF27" s="165">
        <f t="shared" si="423"/>
        <v>0</v>
      </c>
      <c r="FG27" s="165">
        <f t="shared" si="423"/>
        <v>0</v>
      </c>
      <c r="FH27" s="165">
        <f t="shared" si="423"/>
        <v>0</v>
      </c>
      <c r="FI27" s="165">
        <f t="shared" si="423"/>
        <v>0</v>
      </c>
      <c r="FJ27" s="165">
        <f t="shared" si="423"/>
        <v>0</v>
      </c>
      <c r="FK27" s="165">
        <f t="shared" si="423"/>
        <v>0</v>
      </c>
      <c r="FL27" s="165">
        <f t="shared" si="423"/>
        <v>0</v>
      </c>
      <c r="FM27" s="165">
        <f t="shared" si="423"/>
        <v>0</v>
      </c>
      <c r="FN27" s="165">
        <f t="shared" si="423"/>
        <v>0</v>
      </c>
      <c r="FO27" s="165">
        <f t="shared" si="423"/>
        <v>0</v>
      </c>
      <c r="FP27" s="165">
        <f t="shared" si="423"/>
        <v>0</v>
      </c>
      <c r="FQ27" s="165">
        <f t="shared" si="423"/>
        <v>0</v>
      </c>
      <c r="FR27" s="165">
        <f t="shared" si="423"/>
        <v>0</v>
      </c>
      <c r="FS27" s="165">
        <f t="shared" si="423"/>
        <v>0</v>
      </c>
      <c r="FT27" s="165">
        <f t="shared" si="423"/>
        <v>0</v>
      </c>
      <c r="FU27" s="165">
        <f t="shared" si="423"/>
        <v>0</v>
      </c>
      <c r="FV27" s="165">
        <f t="shared" si="423"/>
        <v>0</v>
      </c>
      <c r="FW27" s="165">
        <f t="shared" si="423"/>
        <v>0</v>
      </c>
      <c r="FX27" s="165">
        <f t="shared" si="423"/>
        <v>0</v>
      </c>
      <c r="FY27" s="165">
        <f t="shared" si="423"/>
        <v>0</v>
      </c>
      <c r="FZ27" s="165">
        <f t="shared" si="423"/>
        <v>0</v>
      </c>
      <c r="GA27" s="165">
        <f t="shared" si="423"/>
        <v>0</v>
      </c>
      <c r="GB27" s="165">
        <f t="shared" si="423"/>
        <v>0</v>
      </c>
      <c r="GC27" s="165">
        <f t="shared" si="423"/>
        <v>0</v>
      </c>
      <c r="GD27" s="165">
        <f t="shared" si="423"/>
        <v>0</v>
      </c>
      <c r="GE27" s="165">
        <f t="shared" si="423"/>
        <v>0</v>
      </c>
      <c r="GF27" s="165">
        <f t="shared" si="423"/>
        <v>0</v>
      </c>
      <c r="GG27" s="165">
        <f t="shared" si="423"/>
        <v>0</v>
      </c>
      <c r="GH27" s="165">
        <f t="shared" si="423"/>
        <v>0</v>
      </c>
      <c r="GI27" s="165">
        <f t="shared" si="423"/>
        <v>0</v>
      </c>
      <c r="GJ27" s="165">
        <f t="shared" si="423"/>
        <v>0</v>
      </c>
      <c r="GK27" s="165">
        <f t="shared" si="423"/>
        <v>0</v>
      </c>
      <c r="GL27" s="165">
        <f t="shared" si="423"/>
        <v>0</v>
      </c>
      <c r="GM27" s="165">
        <f t="shared" si="423"/>
        <v>0</v>
      </c>
      <c r="GN27" s="165">
        <f t="shared" si="423"/>
        <v>0</v>
      </c>
      <c r="GO27" s="165">
        <f t="shared" si="423"/>
        <v>0</v>
      </c>
      <c r="GP27" s="165">
        <f t="shared" si="423"/>
        <v>0</v>
      </c>
      <c r="GQ27" s="165">
        <f t="shared" ref="GQ27:JB27" si="424">MIN(burn - Nom, K_1 - Used_Stan)</f>
        <v>0</v>
      </c>
      <c r="GR27" s="165">
        <f t="shared" si="424"/>
        <v>0</v>
      </c>
      <c r="GS27" s="165">
        <f t="shared" si="424"/>
        <v>0</v>
      </c>
      <c r="GT27" s="165">
        <f t="shared" si="424"/>
        <v>0</v>
      </c>
      <c r="GU27" s="165">
        <f t="shared" si="424"/>
        <v>0</v>
      </c>
      <c r="GV27" s="165">
        <f t="shared" si="424"/>
        <v>0</v>
      </c>
      <c r="GW27" s="165">
        <f t="shared" si="424"/>
        <v>0</v>
      </c>
      <c r="GX27" s="165">
        <f t="shared" si="424"/>
        <v>0</v>
      </c>
      <c r="GY27" s="165">
        <f t="shared" si="424"/>
        <v>0</v>
      </c>
      <c r="GZ27" s="165">
        <f t="shared" si="424"/>
        <v>0</v>
      </c>
      <c r="HA27" s="165">
        <f t="shared" si="424"/>
        <v>0</v>
      </c>
      <c r="HB27" s="165">
        <f t="shared" si="424"/>
        <v>0</v>
      </c>
      <c r="HC27" s="165">
        <f t="shared" si="424"/>
        <v>0</v>
      </c>
      <c r="HD27" s="165">
        <f t="shared" si="424"/>
        <v>0</v>
      </c>
      <c r="HE27" s="165">
        <f t="shared" si="424"/>
        <v>0</v>
      </c>
      <c r="HF27" s="165">
        <f t="shared" si="424"/>
        <v>0</v>
      </c>
      <c r="HG27" s="165">
        <f t="shared" si="424"/>
        <v>0</v>
      </c>
      <c r="HH27" s="165">
        <f t="shared" si="424"/>
        <v>0</v>
      </c>
      <c r="HI27" s="165">
        <f t="shared" si="424"/>
        <v>0</v>
      </c>
      <c r="HJ27" s="165">
        <f t="shared" si="424"/>
        <v>0</v>
      </c>
      <c r="HK27" s="165">
        <f t="shared" si="424"/>
        <v>0</v>
      </c>
      <c r="HL27" s="165">
        <f t="shared" si="424"/>
        <v>0</v>
      </c>
      <c r="HM27" s="165">
        <f t="shared" si="424"/>
        <v>0</v>
      </c>
      <c r="HN27" s="165">
        <f t="shared" si="424"/>
        <v>0</v>
      </c>
      <c r="HO27" s="165">
        <f t="shared" si="424"/>
        <v>0</v>
      </c>
      <c r="HP27" s="165">
        <f t="shared" si="424"/>
        <v>0</v>
      </c>
      <c r="HQ27" s="165">
        <f t="shared" si="424"/>
        <v>0</v>
      </c>
      <c r="HR27" s="165">
        <f t="shared" si="424"/>
        <v>0</v>
      </c>
      <c r="HS27" s="165">
        <f t="shared" si="424"/>
        <v>0</v>
      </c>
      <c r="HT27" s="165">
        <f t="shared" si="424"/>
        <v>0</v>
      </c>
      <c r="HU27" s="165">
        <f t="shared" si="424"/>
        <v>0</v>
      </c>
      <c r="HV27" s="165">
        <f t="shared" si="424"/>
        <v>0</v>
      </c>
      <c r="HW27" s="165">
        <f t="shared" si="424"/>
        <v>0</v>
      </c>
      <c r="HX27" s="165">
        <f t="shared" si="424"/>
        <v>0</v>
      </c>
      <c r="HY27" s="165">
        <f t="shared" si="424"/>
        <v>0</v>
      </c>
      <c r="HZ27" s="165">
        <f t="shared" si="424"/>
        <v>0</v>
      </c>
      <c r="IA27" s="165">
        <f t="shared" si="424"/>
        <v>0</v>
      </c>
      <c r="IB27" s="165">
        <f t="shared" si="424"/>
        <v>0</v>
      </c>
      <c r="IC27" s="165">
        <f t="shared" si="424"/>
        <v>0</v>
      </c>
      <c r="ID27" s="165">
        <f t="shared" si="424"/>
        <v>0</v>
      </c>
      <c r="IE27" s="165">
        <f t="shared" si="424"/>
        <v>0</v>
      </c>
      <c r="IF27" s="165">
        <f t="shared" si="424"/>
        <v>0</v>
      </c>
      <c r="IG27" s="165">
        <f t="shared" si="424"/>
        <v>0</v>
      </c>
      <c r="IH27" s="165">
        <f t="shared" si="424"/>
        <v>0</v>
      </c>
      <c r="II27" s="165">
        <f t="shared" si="424"/>
        <v>0</v>
      </c>
      <c r="IJ27" s="165">
        <f t="shared" si="424"/>
        <v>0</v>
      </c>
      <c r="IK27" s="165">
        <f t="shared" si="424"/>
        <v>0</v>
      </c>
      <c r="IL27" s="165">
        <f t="shared" si="424"/>
        <v>0</v>
      </c>
      <c r="IM27" s="165">
        <f t="shared" si="424"/>
        <v>0</v>
      </c>
      <c r="IN27" s="165">
        <f t="shared" si="424"/>
        <v>0</v>
      </c>
      <c r="IO27" s="165">
        <f t="shared" si="424"/>
        <v>0</v>
      </c>
      <c r="IP27" s="165">
        <f t="shared" si="424"/>
        <v>0</v>
      </c>
      <c r="IQ27" s="165">
        <f t="shared" si="424"/>
        <v>0</v>
      </c>
      <c r="IR27" s="165">
        <f t="shared" si="424"/>
        <v>0</v>
      </c>
      <c r="IS27" s="165">
        <f t="shared" si="424"/>
        <v>0</v>
      </c>
      <c r="IT27" s="165">
        <f t="shared" si="424"/>
        <v>0</v>
      </c>
      <c r="IU27" s="165">
        <f t="shared" si="424"/>
        <v>0</v>
      </c>
      <c r="IV27" s="165">
        <f t="shared" si="424"/>
        <v>0</v>
      </c>
      <c r="IW27" s="165">
        <f t="shared" si="424"/>
        <v>0</v>
      </c>
      <c r="IX27" s="165">
        <f t="shared" si="424"/>
        <v>0</v>
      </c>
      <c r="IY27" s="165">
        <f t="shared" si="424"/>
        <v>0</v>
      </c>
      <c r="IZ27" s="165">
        <f t="shared" si="424"/>
        <v>0</v>
      </c>
      <c r="JA27" s="165">
        <f t="shared" si="424"/>
        <v>0</v>
      </c>
      <c r="JB27" s="165">
        <f t="shared" si="424"/>
        <v>0</v>
      </c>
      <c r="JC27" s="165">
        <f t="shared" ref="JC27:LN27" si="425">MIN(burn - Nom, K_1 - Used_Stan)</f>
        <v>0</v>
      </c>
      <c r="JD27" s="165">
        <f t="shared" si="425"/>
        <v>0</v>
      </c>
      <c r="JE27" s="165">
        <f t="shared" si="425"/>
        <v>0</v>
      </c>
      <c r="JF27" s="165">
        <f t="shared" si="425"/>
        <v>0</v>
      </c>
      <c r="JG27" s="165">
        <f t="shared" si="425"/>
        <v>0</v>
      </c>
      <c r="JH27" s="165">
        <f t="shared" si="425"/>
        <v>0</v>
      </c>
      <c r="JI27" s="165">
        <f t="shared" si="425"/>
        <v>0</v>
      </c>
      <c r="JJ27" s="165">
        <f t="shared" si="425"/>
        <v>0</v>
      </c>
      <c r="JK27" s="165">
        <f t="shared" si="425"/>
        <v>0</v>
      </c>
      <c r="JL27" s="165">
        <f t="shared" si="425"/>
        <v>0</v>
      </c>
      <c r="JM27" s="165">
        <f t="shared" si="425"/>
        <v>0</v>
      </c>
      <c r="JN27" s="165">
        <f t="shared" si="425"/>
        <v>0</v>
      </c>
      <c r="JO27" s="165">
        <f t="shared" si="425"/>
        <v>0</v>
      </c>
      <c r="JP27" s="165">
        <f t="shared" si="425"/>
        <v>0</v>
      </c>
      <c r="JQ27" s="165">
        <f t="shared" si="425"/>
        <v>0</v>
      </c>
      <c r="JR27" s="165">
        <f t="shared" si="425"/>
        <v>0</v>
      </c>
      <c r="JS27" s="165">
        <f t="shared" si="425"/>
        <v>0</v>
      </c>
      <c r="JT27" s="165">
        <f t="shared" si="425"/>
        <v>0</v>
      </c>
      <c r="JU27" s="165">
        <f t="shared" si="425"/>
        <v>0</v>
      </c>
      <c r="JV27" s="165">
        <f t="shared" si="425"/>
        <v>0</v>
      </c>
      <c r="JW27" s="165">
        <f t="shared" si="425"/>
        <v>0</v>
      </c>
      <c r="JX27" s="165">
        <f t="shared" si="425"/>
        <v>0</v>
      </c>
      <c r="JY27" s="165">
        <f t="shared" si="425"/>
        <v>0</v>
      </c>
      <c r="JZ27" s="165">
        <f t="shared" si="425"/>
        <v>0</v>
      </c>
      <c r="KA27" s="165">
        <f t="shared" si="425"/>
        <v>0</v>
      </c>
      <c r="KB27" s="165">
        <f t="shared" si="425"/>
        <v>0</v>
      </c>
      <c r="KC27" s="165">
        <f t="shared" si="425"/>
        <v>0</v>
      </c>
      <c r="KD27" s="165">
        <f t="shared" si="425"/>
        <v>0</v>
      </c>
      <c r="KE27" s="165">
        <f t="shared" si="425"/>
        <v>0</v>
      </c>
      <c r="KF27" s="165">
        <f t="shared" si="425"/>
        <v>0</v>
      </c>
      <c r="KG27" s="165">
        <f t="shared" si="425"/>
        <v>0</v>
      </c>
      <c r="KH27" s="165">
        <f t="shared" si="425"/>
        <v>0</v>
      </c>
      <c r="KI27" s="165">
        <f t="shared" si="425"/>
        <v>0</v>
      </c>
      <c r="KJ27" s="165">
        <f t="shared" si="425"/>
        <v>0</v>
      </c>
      <c r="KK27" s="165">
        <f t="shared" si="425"/>
        <v>0</v>
      </c>
      <c r="KL27" s="165">
        <f t="shared" si="425"/>
        <v>0</v>
      </c>
      <c r="KM27" s="165">
        <f t="shared" si="425"/>
        <v>0</v>
      </c>
      <c r="KN27" s="165">
        <f t="shared" si="425"/>
        <v>0</v>
      </c>
      <c r="KO27" s="165">
        <f t="shared" si="425"/>
        <v>0</v>
      </c>
      <c r="KP27" s="165">
        <f t="shared" si="425"/>
        <v>0</v>
      </c>
      <c r="KQ27" s="165">
        <f t="shared" si="425"/>
        <v>0</v>
      </c>
      <c r="KR27" s="165">
        <f t="shared" si="425"/>
        <v>0</v>
      </c>
      <c r="KS27" s="165">
        <f t="shared" si="425"/>
        <v>0</v>
      </c>
      <c r="KT27" s="165">
        <f t="shared" si="425"/>
        <v>0</v>
      </c>
      <c r="KU27" s="165">
        <f t="shared" si="425"/>
        <v>0</v>
      </c>
      <c r="KV27" s="165">
        <f t="shared" si="425"/>
        <v>0</v>
      </c>
      <c r="KW27" s="165">
        <f t="shared" si="425"/>
        <v>0</v>
      </c>
      <c r="KX27" s="165">
        <f t="shared" si="425"/>
        <v>0</v>
      </c>
      <c r="KY27" s="165">
        <f t="shared" si="425"/>
        <v>0</v>
      </c>
      <c r="KZ27" s="165">
        <f t="shared" si="425"/>
        <v>0</v>
      </c>
      <c r="LA27" s="165">
        <f t="shared" si="425"/>
        <v>0</v>
      </c>
      <c r="LB27" s="165">
        <f t="shared" si="425"/>
        <v>0</v>
      </c>
      <c r="LC27" s="165">
        <f t="shared" si="425"/>
        <v>0</v>
      </c>
      <c r="LD27" s="165">
        <f t="shared" si="425"/>
        <v>0</v>
      </c>
      <c r="LE27" s="165">
        <f t="shared" si="425"/>
        <v>0</v>
      </c>
      <c r="LF27" s="165">
        <f t="shared" si="425"/>
        <v>0</v>
      </c>
      <c r="LG27" s="165">
        <f t="shared" si="425"/>
        <v>0</v>
      </c>
      <c r="LH27" s="165">
        <f t="shared" si="425"/>
        <v>0</v>
      </c>
      <c r="LI27" s="165">
        <f t="shared" si="425"/>
        <v>0</v>
      </c>
      <c r="LJ27" s="165">
        <f t="shared" si="425"/>
        <v>0</v>
      </c>
      <c r="LK27" s="165">
        <f t="shared" si="425"/>
        <v>0</v>
      </c>
      <c r="LL27" s="165">
        <f t="shared" si="425"/>
        <v>0</v>
      </c>
      <c r="LM27" s="165">
        <f t="shared" si="425"/>
        <v>0</v>
      </c>
      <c r="LN27" s="165">
        <f t="shared" si="425"/>
        <v>0</v>
      </c>
      <c r="LO27" s="165">
        <f t="shared" ref="LO27:NG27" si="426">MIN(burn - Nom, K_1 - Used_Stan)</f>
        <v>0</v>
      </c>
      <c r="LP27" s="165">
        <f t="shared" si="426"/>
        <v>0</v>
      </c>
      <c r="LQ27" s="165">
        <f t="shared" si="426"/>
        <v>0</v>
      </c>
      <c r="LR27" s="165">
        <f t="shared" si="426"/>
        <v>0</v>
      </c>
      <c r="LS27" s="165">
        <f t="shared" si="426"/>
        <v>0</v>
      </c>
      <c r="LT27" s="165">
        <f t="shared" si="426"/>
        <v>0</v>
      </c>
      <c r="LU27" s="165">
        <f t="shared" si="426"/>
        <v>0</v>
      </c>
      <c r="LV27" s="165">
        <f t="shared" si="426"/>
        <v>0</v>
      </c>
      <c r="LW27" s="165">
        <f t="shared" si="426"/>
        <v>0</v>
      </c>
      <c r="LX27" s="165">
        <f t="shared" si="426"/>
        <v>0</v>
      </c>
      <c r="LY27" s="165">
        <f t="shared" si="426"/>
        <v>0</v>
      </c>
      <c r="LZ27" s="165">
        <f t="shared" si="426"/>
        <v>0</v>
      </c>
      <c r="MA27" s="165">
        <f t="shared" si="426"/>
        <v>0</v>
      </c>
      <c r="MB27" s="165">
        <f t="shared" si="426"/>
        <v>0</v>
      </c>
      <c r="MC27" s="165">
        <f t="shared" si="426"/>
        <v>0</v>
      </c>
      <c r="MD27" s="165">
        <f t="shared" si="426"/>
        <v>0</v>
      </c>
      <c r="ME27" s="165">
        <f t="shared" si="426"/>
        <v>0</v>
      </c>
      <c r="MF27" s="165">
        <f t="shared" si="426"/>
        <v>0</v>
      </c>
      <c r="MG27" s="165">
        <f t="shared" si="426"/>
        <v>0</v>
      </c>
      <c r="MH27" s="165">
        <f t="shared" si="426"/>
        <v>0</v>
      </c>
      <c r="MI27" s="165">
        <f t="shared" si="426"/>
        <v>0</v>
      </c>
      <c r="MJ27" s="165">
        <f t="shared" si="426"/>
        <v>0</v>
      </c>
      <c r="MK27" s="165">
        <f t="shared" si="426"/>
        <v>0</v>
      </c>
      <c r="ML27" s="165">
        <f t="shared" si="426"/>
        <v>0</v>
      </c>
      <c r="MM27" s="165">
        <f t="shared" si="426"/>
        <v>0</v>
      </c>
      <c r="MN27" s="165">
        <f t="shared" si="426"/>
        <v>0</v>
      </c>
      <c r="MO27" s="165">
        <f t="shared" si="426"/>
        <v>0</v>
      </c>
      <c r="MP27" s="165">
        <f t="shared" si="426"/>
        <v>0</v>
      </c>
      <c r="MQ27" s="165">
        <f t="shared" si="426"/>
        <v>0</v>
      </c>
      <c r="MR27" s="165">
        <f t="shared" si="426"/>
        <v>0</v>
      </c>
      <c r="MS27" s="165">
        <f t="shared" si="426"/>
        <v>0</v>
      </c>
      <c r="MT27" s="165">
        <f t="shared" si="426"/>
        <v>0</v>
      </c>
      <c r="MU27" s="165">
        <f t="shared" si="426"/>
        <v>0</v>
      </c>
      <c r="MV27" s="165">
        <f t="shared" si="426"/>
        <v>0</v>
      </c>
      <c r="MW27" s="165">
        <f t="shared" si="426"/>
        <v>0</v>
      </c>
      <c r="MX27" s="165">
        <f t="shared" si="426"/>
        <v>0</v>
      </c>
      <c r="MY27" s="165">
        <f t="shared" si="426"/>
        <v>0</v>
      </c>
      <c r="MZ27" s="165">
        <f t="shared" si="426"/>
        <v>0</v>
      </c>
      <c r="NA27" s="165">
        <f t="shared" si="426"/>
        <v>0</v>
      </c>
      <c r="NB27" s="165">
        <f t="shared" si="426"/>
        <v>0</v>
      </c>
      <c r="NC27" s="165">
        <f t="shared" si="426"/>
        <v>0</v>
      </c>
      <c r="ND27" s="165">
        <f t="shared" si="426"/>
        <v>0</v>
      </c>
      <c r="NE27" s="165">
        <f t="shared" si="426"/>
        <v>0</v>
      </c>
      <c r="NF27" s="165">
        <f t="shared" si="426"/>
        <v>0</v>
      </c>
      <c r="NG27" s="165">
        <f t="shared" si="426"/>
        <v>0</v>
      </c>
    </row>
    <row r="28" spans="2:372" hidden="1" outlineLevel="1">
      <c r="B28" s="175" t="s">
        <v>328</v>
      </c>
      <c r="C28" s="155">
        <v>108.29</v>
      </c>
      <c r="D28" s="155" t="s">
        <v>307</v>
      </c>
      <c r="E28" s="154" t="s">
        <v>302</v>
      </c>
      <c r="F28" s="155" t="s">
        <v>303</v>
      </c>
      <c r="G28" s="165">
        <f t="shared" ref="G28:BR28" si="427">MIN(burn - Nom, K_2 - Used_K2)</f>
        <v>0</v>
      </c>
      <c r="H28" s="165">
        <f t="shared" si="427"/>
        <v>0</v>
      </c>
      <c r="I28" s="165">
        <f t="shared" si="427"/>
        <v>0</v>
      </c>
      <c r="J28" s="165">
        <f t="shared" si="427"/>
        <v>0</v>
      </c>
      <c r="K28" s="165">
        <f t="shared" si="427"/>
        <v>0</v>
      </c>
      <c r="L28" s="165">
        <f t="shared" si="427"/>
        <v>0</v>
      </c>
      <c r="M28" s="165">
        <f t="shared" si="427"/>
        <v>0</v>
      </c>
      <c r="N28" s="165">
        <f t="shared" si="427"/>
        <v>0</v>
      </c>
      <c r="O28" s="165">
        <f t="shared" si="427"/>
        <v>0</v>
      </c>
      <c r="P28" s="165">
        <f t="shared" si="427"/>
        <v>0</v>
      </c>
      <c r="Q28" s="165">
        <f t="shared" si="427"/>
        <v>0</v>
      </c>
      <c r="R28" s="165">
        <f t="shared" si="427"/>
        <v>0</v>
      </c>
      <c r="S28" s="165">
        <f t="shared" si="427"/>
        <v>0</v>
      </c>
      <c r="T28" s="165">
        <f t="shared" si="427"/>
        <v>0</v>
      </c>
      <c r="U28" s="165">
        <f t="shared" si="427"/>
        <v>0</v>
      </c>
      <c r="V28" s="165">
        <f t="shared" si="427"/>
        <v>0</v>
      </c>
      <c r="W28" s="165">
        <f t="shared" si="427"/>
        <v>0</v>
      </c>
      <c r="X28" s="165">
        <f t="shared" si="427"/>
        <v>0</v>
      </c>
      <c r="Y28" s="165">
        <f t="shared" si="427"/>
        <v>0</v>
      </c>
      <c r="Z28" s="165">
        <f t="shared" si="427"/>
        <v>0</v>
      </c>
      <c r="AA28" s="165">
        <f t="shared" si="427"/>
        <v>0</v>
      </c>
      <c r="AB28" s="165">
        <f t="shared" si="427"/>
        <v>0</v>
      </c>
      <c r="AC28" s="165">
        <f t="shared" si="427"/>
        <v>0</v>
      </c>
      <c r="AD28" s="165">
        <f t="shared" si="427"/>
        <v>0</v>
      </c>
      <c r="AE28" s="165">
        <f t="shared" si="427"/>
        <v>0</v>
      </c>
      <c r="AF28" s="165">
        <f t="shared" si="427"/>
        <v>0</v>
      </c>
      <c r="AG28" s="165">
        <f t="shared" si="427"/>
        <v>0</v>
      </c>
      <c r="AH28" s="165">
        <f t="shared" si="427"/>
        <v>0</v>
      </c>
      <c r="AI28" s="165">
        <f t="shared" si="427"/>
        <v>0</v>
      </c>
      <c r="AJ28" s="165">
        <f t="shared" si="427"/>
        <v>0</v>
      </c>
      <c r="AK28" s="165">
        <f t="shared" si="427"/>
        <v>0</v>
      </c>
      <c r="AL28" s="165">
        <f t="shared" si="427"/>
        <v>0</v>
      </c>
      <c r="AM28" s="165">
        <f t="shared" si="427"/>
        <v>0</v>
      </c>
      <c r="AN28" s="165">
        <f t="shared" si="427"/>
        <v>0</v>
      </c>
      <c r="AO28" s="165">
        <f t="shared" si="427"/>
        <v>0</v>
      </c>
      <c r="AP28" s="165">
        <f t="shared" si="427"/>
        <v>0</v>
      </c>
      <c r="AQ28" s="165">
        <f t="shared" si="427"/>
        <v>0</v>
      </c>
      <c r="AR28" s="165">
        <f t="shared" si="427"/>
        <v>0</v>
      </c>
      <c r="AS28" s="165">
        <f t="shared" si="427"/>
        <v>0</v>
      </c>
      <c r="AT28" s="165">
        <f t="shared" si="427"/>
        <v>0</v>
      </c>
      <c r="AU28" s="165">
        <f t="shared" si="427"/>
        <v>0</v>
      </c>
      <c r="AV28" s="165">
        <f t="shared" si="427"/>
        <v>0</v>
      </c>
      <c r="AW28" s="165">
        <f t="shared" si="427"/>
        <v>0</v>
      </c>
      <c r="AX28" s="165">
        <f t="shared" si="427"/>
        <v>0</v>
      </c>
      <c r="AY28" s="165">
        <f t="shared" si="427"/>
        <v>0</v>
      </c>
      <c r="AZ28" s="165">
        <f t="shared" si="427"/>
        <v>0</v>
      </c>
      <c r="BA28" s="165">
        <f t="shared" si="427"/>
        <v>0</v>
      </c>
      <c r="BB28" s="165">
        <f t="shared" si="427"/>
        <v>0</v>
      </c>
      <c r="BC28" s="165">
        <f t="shared" si="427"/>
        <v>0</v>
      </c>
      <c r="BD28" s="165">
        <f t="shared" si="427"/>
        <v>0</v>
      </c>
      <c r="BE28" s="165">
        <f t="shared" si="427"/>
        <v>0</v>
      </c>
      <c r="BF28" s="165">
        <f t="shared" si="427"/>
        <v>0</v>
      </c>
      <c r="BG28" s="165">
        <f t="shared" si="427"/>
        <v>0</v>
      </c>
      <c r="BH28" s="165">
        <f t="shared" si="427"/>
        <v>0</v>
      </c>
      <c r="BI28" s="165">
        <f t="shared" si="427"/>
        <v>0</v>
      </c>
      <c r="BJ28" s="165">
        <f t="shared" si="427"/>
        <v>0</v>
      </c>
      <c r="BK28" s="165">
        <f t="shared" si="427"/>
        <v>0</v>
      </c>
      <c r="BL28" s="165">
        <f t="shared" si="427"/>
        <v>0</v>
      </c>
      <c r="BM28" s="165">
        <f t="shared" si="427"/>
        <v>0</v>
      </c>
      <c r="BN28" s="165">
        <f t="shared" si="427"/>
        <v>0</v>
      </c>
      <c r="BO28" s="165">
        <f t="shared" si="427"/>
        <v>0</v>
      </c>
      <c r="BP28" s="165">
        <f t="shared" si="427"/>
        <v>0</v>
      </c>
      <c r="BQ28" s="165">
        <f t="shared" si="427"/>
        <v>0</v>
      </c>
      <c r="BR28" s="165">
        <f t="shared" si="427"/>
        <v>0</v>
      </c>
      <c r="BS28" s="165">
        <f t="shared" ref="BS28:ED28" si="428">MIN(burn - Nom, K_2 - Used_K2)</f>
        <v>0</v>
      </c>
      <c r="BT28" s="165">
        <f t="shared" si="428"/>
        <v>0</v>
      </c>
      <c r="BU28" s="165">
        <f t="shared" si="428"/>
        <v>0</v>
      </c>
      <c r="BV28" s="165">
        <f t="shared" si="428"/>
        <v>0</v>
      </c>
      <c r="BW28" s="165">
        <f t="shared" si="428"/>
        <v>0</v>
      </c>
      <c r="BX28" s="165">
        <f t="shared" si="428"/>
        <v>0</v>
      </c>
      <c r="BY28" s="165">
        <f t="shared" si="428"/>
        <v>0</v>
      </c>
      <c r="BZ28" s="165">
        <f t="shared" si="428"/>
        <v>0</v>
      </c>
      <c r="CA28" s="165">
        <f t="shared" si="428"/>
        <v>0</v>
      </c>
      <c r="CB28" s="165">
        <f t="shared" si="428"/>
        <v>0</v>
      </c>
      <c r="CC28" s="165">
        <f t="shared" si="428"/>
        <v>0</v>
      </c>
      <c r="CD28" s="165">
        <f t="shared" si="428"/>
        <v>0</v>
      </c>
      <c r="CE28" s="165">
        <f t="shared" si="428"/>
        <v>0</v>
      </c>
      <c r="CF28" s="165">
        <f t="shared" si="428"/>
        <v>0</v>
      </c>
      <c r="CG28" s="165">
        <f t="shared" si="428"/>
        <v>0</v>
      </c>
      <c r="CH28" s="165">
        <f t="shared" si="428"/>
        <v>0</v>
      </c>
      <c r="CI28" s="165">
        <f t="shared" si="428"/>
        <v>0</v>
      </c>
      <c r="CJ28" s="165">
        <f t="shared" si="428"/>
        <v>0</v>
      </c>
      <c r="CK28" s="165">
        <f t="shared" si="428"/>
        <v>0</v>
      </c>
      <c r="CL28" s="165">
        <f t="shared" si="428"/>
        <v>0</v>
      </c>
      <c r="CM28" s="165">
        <f t="shared" si="428"/>
        <v>0</v>
      </c>
      <c r="CN28" s="165">
        <f t="shared" si="428"/>
        <v>0</v>
      </c>
      <c r="CO28" s="165">
        <f t="shared" si="428"/>
        <v>0</v>
      </c>
      <c r="CP28" s="165">
        <f t="shared" si="428"/>
        <v>0</v>
      </c>
      <c r="CQ28" s="165">
        <f t="shared" si="428"/>
        <v>0</v>
      </c>
      <c r="CR28" s="165">
        <f t="shared" si="428"/>
        <v>0</v>
      </c>
      <c r="CS28" s="165">
        <f t="shared" si="428"/>
        <v>0</v>
      </c>
      <c r="CT28" s="165">
        <f t="shared" si="428"/>
        <v>0</v>
      </c>
      <c r="CU28" s="165">
        <f t="shared" si="428"/>
        <v>0</v>
      </c>
      <c r="CV28" s="165">
        <f t="shared" si="428"/>
        <v>0</v>
      </c>
      <c r="CW28" s="165">
        <f t="shared" si="428"/>
        <v>0</v>
      </c>
      <c r="CX28" s="165">
        <f t="shared" si="428"/>
        <v>0</v>
      </c>
      <c r="CY28" s="165">
        <f t="shared" si="428"/>
        <v>0</v>
      </c>
      <c r="CZ28" s="165">
        <f t="shared" si="428"/>
        <v>0</v>
      </c>
      <c r="DA28" s="165">
        <f t="shared" si="428"/>
        <v>0</v>
      </c>
      <c r="DB28" s="165">
        <f t="shared" si="428"/>
        <v>0</v>
      </c>
      <c r="DC28" s="165">
        <f t="shared" si="428"/>
        <v>0</v>
      </c>
      <c r="DD28" s="165">
        <f t="shared" si="428"/>
        <v>0</v>
      </c>
      <c r="DE28" s="165">
        <f t="shared" si="428"/>
        <v>0</v>
      </c>
      <c r="DF28" s="165">
        <f t="shared" si="428"/>
        <v>0</v>
      </c>
      <c r="DG28" s="165">
        <f t="shared" si="428"/>
        <v>0</v>
      </c>
      <c r="DH28" s="165">
        <f t="shared" si="428"/>
        <v>0</v>
      </c>
      <c r="DI28" s="165">
        <f t="shared" si="428"/>
        <v>0</v>
      </c>
      <c r="DJ28" s="165">
        <f t="shared" si="428"/>
        <v>0</v>
      </c>
      <c r="DK28" s="165">
        <f t="shared" si="428"/>
        <v>0</v>
      </c>
      <c r="DL28" s="165">
        <f t="shared" si="428"/>
        <v>0</v>
      </c>
      <c r="DM28" s="165">
        <f t="shared" si="428"/>
        <v>0</v>
      </c>
      <c r="DN28" s="165">
        <f t="shared" si="428"/>
        <v>0</v>
      </c>
      <c r="DO28" s="165">
        <f t="shared" si="428"/>
        <v>0</v>
      </c>
      <c r="DP28" s="165">
        <f t="shared" si="428"/>
        <v>0</v>
      </c>
      <c r="DQ28" s="165">
        <f t="shared" si="428"/>
        <v>0</v>
      </c>
      <c r="DR28" s="165">
        <f t="shared" si="428"/>
        <v>0</v>
      </c>
      <c r="DS28" s="165">
        <f t="shared" si="428"/>
        <v>0</v>
      </c>
      <c r="DT28" s="165">
        <f t="shared" si="428"/>
        <v>0</v>
      </c>
      <c r="DU28" s="165">
        <f t="shared" si="428"/>
        <v>0</v>
      </c>
      <c r="DV28" s="165">
        <f t="shared" si="428"/>
        <v>0</v>
      </c>
      <c r="DW28" s="165">
        <f t="shared" si="428"/>
        <v>0</v>
      </c>
      <c r="DX28" s="165">
        <f t="shared" si="428"/>
        <v>0</v>
      </c>
      <c r="DY28" s="165">
        <f t="shared" si="428"/>
        <v>0</v>
      </c>
      <c r="DZ28" s="165">
        <f t="shared" si="428"/>
        <v>0</v>
      </c>
      <c r="EA28" s="165">
        <f t="shared" si="428"/>
        <v>0</v>
      </c>
      <c r="EB28" s="165">
        <f t="shared" si="428"/>
        <v>0</v>
      </c>
      <c r="EC28" s="165">
        <f t="shared" si="428"/>
        <v>0</v>
      </c>
      <c r="ED28" s="165">
        <f t="shared" si="428"/>
        <v>0</v>
      </c>
      <c r="EE28" s="165">
        <f t="shared" ref="EE28:GP28" si="429">MIN(burn - Nom, K_2 - Used_K2)</f>
        <v>0</v>
      </c>
      <c r="EF28" s="165">
        <f t="shared" si="429"/>
        <v>0</v>
      </c>
      <c r="EG28" s="165">
        <f t="shared" si="429"/>
        <v>0</v>
      </c>
      <c r="EH28" s="165">
        <f t="shared" si="429"/>
        <v>0</v>
      </c>
      <c r="EI28" s="165">
        <f t="shared" si="429"/>
        <v>0</v>
      </c>
      <c r="EJ28" s="165">
        <f t="shared" si="429"/>
        <v>0</v>
      </c>
      <c r="EK28" s="165">
        <f t="shared" si="429"/>
        <v>0</v>
      </c>
      <c r="EL28" s="165">
        <f t="shared" si="429"/>
        <v>0</v>
      </c>
      <c r="EM28" s="165">
        <f t="shared" si="429"/>
        <v>0</v>
      </c>
      <c r="EN28" s="165">
        <f t="shared" si="429"/>
        <v>0</v>
      </c>
      <c r="EO28" s="165">
        <f t="shared" si="429"/>
        <v>0</v>
      </c>
      <c r="EP28" s="165">
        <f t="shared" si="429"/>
        <v>0</v>
      </c>
      <c r="EQ28" s="165">
        <f t="shared" si="429"/>
        <v>0</v>
      </c>
      <c r="ER28" s="165">
        <f t="shared" si="429"/>
        <v>0</v>
      </c>
      <c r="ES28" s="165">
        <f t="shared" si="429"/>
        <v>0</v>
      </c>
      <c r="ET28" s="165">
        <f t="shared" si="429"/>
        <v>0</v>
      </c>
      <c r="EU28" s="165">
        <f t="shared" si="429"/>
        <v>0</v>
      </c>
      <c r="EV28" s="165">
        <f t="shared" si="429"/>
        <v>0</v>
      </c>
      <c r="EW28" s="165">
        <f t="shared" si="429"/>
        <v>0</v>
      </c>
      <c r="EX28" s="165">
        <f t="shared" si="429"/>
        <v>0</v>
      </c>
      <c r="EY28" s="165">
        <f t="shared" si="429"/>
        <v>0</v>
      </c>
      <c r="EZ28" s="165">
        <f t="shared" si="429"/>
        <v>0</v>
      </c>
      <c r="FA28" s="165">
        <f t="shared" si="429"/>
        <v>0</v>
      </c>
      <c r="FB28" s="165">
        <f t="shared" si="429"/>
        <v>0</v>
      </c>
      <c r="FC28" s="165">
        <f t="shared" si="429"/>
        <v>0</v>
      </c>
      <c r="FD28" s="165">
        <f t="shared" si="429"/>
        <v>0</v>
      </c>
      <c r="FE28" s="165">
        <f t="shared" si="429"/>
        <v>0</v>
      </c>
      <c r="FF28" s="165">
        <f t="shared" si="429"/>
        <v>0</v>
      </c>
      <c r="FG28" s="165">
        <f t="shared" si="429"/>
        <v>0</v>
      </c>
      <c r="FH28" s="165">
        <f t="shared" si="429"/>
        <v>0</v>
      </c>
      <c r="FI28" s="165">
        <f t="shared" si="429"/>
        <v>0</v>
      </c>
      <c r="FJ28" s="165">
        <f t="shared" si="429"/>
        <v>0</v>
      </c>
      <c r="FK28" s="165">
        <f t="shared" si="429"/>
        <v>0</v>
      </c>
      <c r="FL28" s="165">
        <f t="shared" si="429"/>
        <v>0</v>
      </c>
      <c r="FM28" s="165">
        <f t="shared" si="429"/>
        <v>0</v>
      </c>
      <c r="FN28" s="165">
        <f t="shared" si="429"/>
        <v>0</v>
      </c>
      <c r="FO28" s="165">
        <f t="shared" si="429"/>
        <v>0</v>
      </c>
      <c r="FP28" s="165">
        <f t="shared" si="429"/>
        <v>0</v>
      </c>
      <c r="FQ28" s="165">
        <f t="shared" si="429"/>
        <v>0</v>
      </c>
      <c r="FR28" s="165">
        <f t="shared" si="429"/>
        <v>0</v>
      </c>
      <c r="FS28" s="165">
        <f t="shared" si="429"/>
        <v>0</v>
      </c>
      <c r="FT28" s="165">
        <f t="shared" si="429"/>
        <v>0</v>
      </c>
      <c r="FU28" s="165">
        <f t="shared" si="429"/>
        <v>0</v>
      </c>
      <c r="FV28" s="165">
        <f t="shared" si="429"/>
        <v>0</v>
      </c>
      <c r="FW28" s="165">
        <f t="shared" si="429"/>
        <v>0</v>
      </c>
      <c r="FX28" s="165">
        <f t="shared" si="429"/>
        <v>0</v>
      </c>
      <c r="FY28" s="165">
        <f t="shared" si="429"/>
        <v>0</v>
      </c>
      <c r="FZ28" s="165">
        <f t="shared" si="429"/>
        <v>0</v>
      </c>
      <c r="GA28" s="165">
        <f t="shared" si="429"/>
        <v>0</v>
      </c>
      <c r="GB28" s="165">
        <f t="shared" si="429"/>
        <v>0</v>
      </c>
      <c r="GC28" s="165">
        <f t="shared" si="429"/>
        <v>0</v>
      </c>
      <c r="GD28" s="165">
        <f t="shared" si="429"/>
        <v>0</v>
      </c>
      <c r="GE28" s="165">
        <f t="shared" si="429"/>
        <v>0</v>
      </c>
      <c r="GF28" s="165">
        <f t="shared" si="429"/>
        <v>0</v>
      </c>
      <c r="GG28" s="165">
        <f t="shared" si="429"/>
        <v>0</v>
      </c>
      <c r="GH28" s="165">
        <f t="shared" si="429"/>
        <v>0</v>
      </c>
      <c r="GI28" s="165">
        <f t="shared" si="429"/>
        <v>0</v>
      </c>
      <c r="GJ28" s="165">
        <f t="shared" si="429"/>
        <v>0</v>
      </c>
      <c r="GK28" s="165">
        <f t="shared" si="429"/>
        <v>0</v>
      </c>
      <c r="GL28" s="165">
        <f t="shared" si="429"/>
        <v>0</v>
      </c>
      <c r="GM28" s="165">
        <f t="shared" si="429"/>
        <v>0</v>
      </c>
      <c r="GN28" s="165">
        <f t="shared" si="429"/>
        <v>0</v>
      </c>
      <c r="GO28" s="165">
        <f t="shared" si="429"/>
        <v>0</v>
      </c>
      <c r="GP28" s="165">
        <f t="shared" si="429"/>
        <v>0</v>
      </c>
      <c r="GQ28" s="165">
        <f t="shared" ref="GQ28:JB28" si="430">MIN(burn - Nom, K_2 - Used_K2)</f>
        <v>0</v>
      </c>
      <c r="GR28" s="165">
        <f t="shared" si="430"/>
        <v>0</v>
      </c>
      <c r="GS28" s="165">
        <f t="shared" si="430"/>
        <v>0</v>
      </c>
      <c r="GT28" s="165">
        <f t="shared" si="430"/>
        <v>0</v>
      </c>
      <c r="GU28" s="165">
        <f t="shared" si="430"/>
        <v>0</v>
      </c>
      <c r="GV28" s="165">
        <f t="shared" si="430"/>
        <v>0</v>
      </c>
      <c r="GW28" s="165">
        <f t="shared" si="430"/>
        <v>0</v>
      </c>
      <c r="GX28" s="165">
        <f t="shared" si="430"/>
        <v>0</v>
      </c>
      <c r="GY28" s="165">
        <f t="shared" si="430"/>
        <v>0</v>
      </c>
      <c r="GZ28" s="165">
        <f t="shared" si="430"/>
        <v>0</v>
      </c>
      <c r="HA28" s="165">
        <f t="shared" si="430"/>
        <v>0</v>
      </c>
      <c r="HB28" s="165">
        <f t="shared" si="430"/>
        <v>0</v>
      </c>
      <c r="HC28" s="165">
        <f t="shared" si="430"/>
        <v>0</v>
      </c>
      <c r="HD28" s="165">
        <f t="shared" si="430"/>
        <v>0</v>
      </c>
      <c r="HE28" s="165">
        <f t="shared" si="430"/>
        <v>0</v>
      </c>
      <c r="HF28" s="165">
        <f t="shared" si="430"/>
        <v>0</v>
      </c>
      <c r="HG28" s="165">
        <f t="shared" si="430"/>
        <v>0</v>
      </c>
      <c r="HH28" s="165">
        <f t="shared" si="430"/>
        <v>0</v>
      </c>
      <c r="HI28" s="165">
        <f t="shared" si="430"/>
        <v>0</v>
      </c>
      <c r="HJ28" s="165">
        <f t="shared" si="430"/>
        <v>0</v>
      </c>
      <c r="HK28" s="165">
        <f t="shared" si="430"/>
        <v>0</v>
      </c>
      <c r="HL28" s="165">
        <f t="shared" si="430"/>
        <v>0</v>
      </c>
      <c r="HM28" s="165">
        <f t="shared" si="430"/>
        <v>0</v>
      </c>
      <c r="HN28" s="165">
        <f t="shared" si="430"/>
        <v>0</v>
      </c>
      <c r="HO28" s="165">
        <f t="shared" si="430"/>
        <v>0</v>
      </c>
      <c r="HP28" s="165">
        <f t="shared" si="430"/>
        <v>0</v>
      </c>
      <c r="HQ28" s="165">
        <f t="shared" si="430"/>
        <v>0</v>
      </c>
      <c r="HR28" s="165">
        <f t="shared" si="430"/>
        <v>0</v>
      </c>
      <c r="HS28" s="165">
        <f t="shared" si="430"/>
        <v>0</v>
      </c>
      <c r="HT28" s="165">
        <f t="shared" si="430"/>
        <v>0</v>
      </c>
      <c r="HU28" s="165">
        <f t="shared" si="430"/>
        <v>0</v>
      </c>
      <c r="HV28" s="165">
        <f t="shared" si="430"/>
        <v>0</v>
      </c>
      <c r="HW28" s="165">
        <f t="shared" si="430"/>
        <v>0</v>
      </c>
      <c r="HX28" s="165">
        <f t="shared" si="430"/>
        <v>0</v>
      </c>
      <c r="HY28" s="165">
        <f t="shared" si="430"/>
        <v>0</v>
      </c>
      <c r="HZ28" s="165">
        <f t="shared" si="430"/>
        <v>0</v>
      </c>
      <c r="IA28" s="165">
        <f t="shared" si="430"/>
        <v>0</v>
      </c>
      <c r="IB28" s="165">
        <f t="shared" si="430"/>
        <v>0</v>
      </c>
      <c r="IC28" s="165">
        <f t="shared" si="430"/>
        <v>0</v>
      </c>
      <c r="ID28" s="165">
        <f t="shared" si="430"/>
        <v>0</v>
      </c>
      <c r="IE28" s="165">
        <f t="shared" si="430"/>
        <v>0</v>
      </c>
      <c r="IF28" s="165">
        <f t="shared" si="430"/>
        <v>0</v>
      </c>
      <c r="IG28" s="165">
        <f t="shared" si="430"/>
        <v>0</v>
      </c>
      <c r="IH28" s="165">
        <f t="shared" si="430"/>
        <v>0</v>
      </c>
      <c r="II28" s="165">
        <f t="shared" si="430"/>
        <v>0</v>
      </c>
      <c r="IJ28" s="165">
        <f t="shared" si="430"/>
        <v>0</v>
      </c>
      <c r="IK28" s="165">
        <f t="shared" si="430"/>
        <v>0</v>
      </c>
      <c r="IL28" s="165">
        <f t="shared" si="430"/>
        <v>0</v>
      </c>
      <c r="IM28" s="165">
        <f t="shared" si="430"/>
        <v>0</v>
      </c>
      <c r="IN28" s="165">
        <f t="shared" si="430"/>
        <v>0</v>
      </c>
      <c r="IO28" s="165">
        <f t="shared" si="430"/>
        <v>0</v>
      </c>
      <c r="IP28" s="165">
        <f t="shared" si="430"/>
        <v>0</v>
      </c>
      <c r="IQ28" s="165">
        <f t="shared" si="430"/>
        <v>0</v>
      </c>
      <c r="IR28" s="165">
        <f t="shared" si="430"/>
        <v>0</v>
      </c>
      <c r="IS28" s="165">
        <f t="shared" si="430"/>
        <v>0</v>
      </c>
      <c r="IT28" s="165">
        <f t="shared" si="430"/>
        <v>0</v>
      </c>
      <c r="IU28" s="165">
        <f t="shared" si="430"/>
        <v>0</v>
      </c>
      <c r="IV28" s="165">
        <f t="shared" si="430"/>
        <v>0</v>
      </c>
      <c r="IW28" s="165">
        <f t="shared" si="430"/>
        <v>0</v>
      </c>
      <c r="IX28" s="165">
        <f t="shared" si="430"/>
        <v>0</v>
      </c>
      <c r="IY28" s="165">
        <f t="shared" si="430"/>
        <v>0</v>
      </c>
      <c r="IZ28" s="165">
        <f t="shared" si="430"/>
        <v>0</v>
      </c>
      <c r="JA28" s="165">
        <f t="shared" si="430"/>
        <v>0</v>
      </c>
      <c r="JB28" s="165">
        <f t="shared" si="430"/>
        <v>0</v>
      </c>
      <c r="JC28" s="165">
        <f t="shared" ref="JC28:LN28" si="431">MIN(burn - Nom, K_2 - Used_K2)</f>
        <v>0</v>
      </c>
      <c r="JD28" s="165">
        <f t="shared" si="431"/>
        <v>0</v>
      </c>
      <c r="JE28" s="165">
        <f t="shared" si="431"/>
        <v>0</v>
      </c>
      <c r="JF28" s="165">
        <f t="shared" si="431"/>
        <v>0</v>
      </c>
      <c r="JG28" s="165">
        <f t="shared" si="431"/>
        <v>0</v>
      </c>
      <c r="JH28" s="165">
        <f t="shared" si="431"/>
        <v>0</v>
      </c>
      <c r="JI28" s="165">
        <f t="shared" si="431"/>
        <v>0</v>
      </c>
      <c r="JJ28" s="165">
        <f t="shared" si="431"/>
        <v>0</v>
      </c>
      <c r="JK28" s="165">
        <f t="shared" si="431"/>
        <v>0</v>
      </c>
      <c r="JL28" s="165">
        <f t="shared" si="431"/>
        <v>0</v>
      </c>
      <c r="JM28" s="165">
        <f t="shared" si="431"/>
        <v>0</v>
      </c>
      <c r="JN28" s="165">
        <f t="shared" si="431"/>
        <v>0</v>
      </c>
      <c r="JO28" s="165">
        <f t="shared" si="431"/>
        <v>0</v>
      </c>
      <c r="JP28" s="165">
        <f t="shared" si="431"/>
        <v>0</v>
      </c>
      <c r="JQ28" s="165">
        <f t="shared" si="431"/>
        <v>0</v>
      </c>
      <c r="JR28" s="165">
        <f t="shared" si="431"/>
        <v>0</v>
      </c>
      <c r="JS28" s="165">
        <f t="shared" si="431"/>
        <v>0</v>
      </c>
      <c r="JT28" s="165">
        <f t="shared" si="431"/>
        <v>0</v>
      </c>
      <c r="JU28" s="165">
        <f t="shared" si="431"/>
        <v>0</v>
      </c>
      <c r="JV28" s="165">
        <f t="shared" si="431"/>
        <v>0</v>
      </c>
      <c r="JW28" s="165">
        <f t="shared" si="431"/>
        <v>0</v>
      </c>
      <c r="JX28" s="165">
        <f t="shared" si="431"/>
        <v>0</v>
      </c>
      <c r="JY28" s="165">
        <f t="shared" si="431"/>
        <v>0</v>
      </c>
      <c r="JZ28" s="165">
        <f t="shared" si="431"/>
        <v>0</v>
      </c>
      <c r="KA28" s="165">
        <f t="shared" si="431"/>
        <v>0</v>
      </c>
      <c r="KB28" s="165">
        <f t="shared" si="431"/>
        <v>0</v>
      </c>
      <c r="KC28" s="165">
        <f t="shared" si="431"/>
        <v>0</v>
      </c>
      <c r="KD28" s="165">
        <f t="shared" si="431"/>
        <v>0</v>
      </c>
      <c r="KE28" s="165">
        <f t="shared" si="431"/>
        <v>0</v>
      </c>
      <c r="KF28" s="165">
        <f t="shared" si="431"/>
        <v>0</v>
      </c>
      <c r="KG28" s="165">
        <f t="shared" si="431"/>
        <v>0</v>
      </c>
      <c r="KH28" s="165">
        <f t="shared" si="431"/>
        <v>0</v>
      </c>
      <c r="KI28" s="165">
        <f t="shared" si="431"/>
        <v>0</v>
      </c>
      <c r="KJ28" s="165">
        <f t="shared" si="431"/>
        <v>0</v>
      </c>
      <c r="KK28" s="165">
        <f t="shared" si="431"/>
        <v>0</v>
      </c>
      <c r="KL28" s="165">
        <f t="shared" si="431"/>
        <v>0</v>
      </c>
      <c r="KM28" s="165">
        <f t="shared" si="431"/>
        <v>0</v>
      </c>
      <c r="KN28" s="165">
        <f t="shared" si="431"/>
        <v>0</v>
      </c>
      <c r="KO28" s="165">
        <f t="shared" si="431"/>
        <v>0</v>
      </c>
      <c r="KP28" s="165">
        <f t="shared" si="431"/>
        <v>0</v>
      </c>
      <c r="KQ28" s="165">
        <f t="shared" si="431"/>
        <v>0</v>
      </c>
      <c r="KR28" s="165">
        <f t="shared" si="431"/>
        <v>0</v>
      </c>
      <c r="KS28" s="165">
        <f t="shared" si="431"/>
        <v>0</v>
      </c>
      <c r="KT28" s="165">
        <f t="shared" si="431"/>
        <v>0</v>
      </c>
      <c r="KU28" s="165">
        <f t="shared" si="431"/>
        <v>0</v>
      </c>
      <c r="KV28" s="165">
        <f t="shared" si="431"/>
        <v>0</v>
      </c>
      <c r="KW28" s="165">
        <f t="shared" si="431"/>
        <v>0</v>
      </c>
      <c r="KX28" s="165">
        <f t="shared" si="431"/>
        <v>0</v>
      </c>
      <c r="KY28" s="165">
        <f t="shared" si="431"/>
        <v>0</v>
      </c>
      <c r="KZ28" s="165">
        <f t="shared" si="431"/>
        <v>0</v>
      </c>
      <c r="LA28" s="165">
        <f t="shared" si="431"/>
        <v>0</v>
      </c>
      <c r="LB28" s="165">
        <f t="shared" si="431"/>
        <v>0</v>
      </c>
      <c r="LC28" s="165">
        <f t="shared" si="431"/>
        <v>0</v>
      </c>
      <c r="LD28" s="165">
        <f t="shared" si="431"/>
        <v>0</v>
      </c>
      <c r="LE28" s="165">
        <f t="shared" si="431"/>
        <v>0</v>
      </c>
      <c r="LF28" s="165">
        <f t="shared" si="431"/>
        <v>0</v>
      </c>
      <c r="LG28" s="165">
        <f t="shared" si="431"/>
        <v>0</v>
      </c>
      <c r="LH28" s="165">
        <f t="shared" si="431"/>
        <v>0</v>
      </c>
      <c r="LI28" s="165">
        <f t="shared" si="431"/>
        <v>0</v>
      </c>
      <c r="LJ28" s="165">
        <f t="shared" si="431"/>
        <v>0</v>
      </c>
      <c r="LK28" s="165">
        <f t="shared" si="431"/>
        <v>0</v>
      </c>
      <c r="LL28" s="165">
        <f t="shared" si="431"/>
        <v>0</v>
      </c>
      <c r="LM28" s="165">
        <f t="shared" si="431"/>
        <v>0</v>
      </c>
      <c r="LN28" s="165">
        <f t="shared" si="431"/>
        <v>0</v>
      </c>
      <c r="LO28" s="165">
        <f t="shared" ref="LO28:NG28" si="432">MIN(burn - Nom, K_2 - Used_K2)</f>
        <v>0</v>
      </c>
      <c r="LP28" s="165">
        <f t="shared" si="432"/>
        <v>0</v>
      </c>
      <c r="LQ28" s="165">
        <f t="shared" si="432"/>
        <v>0</v>
      </c>
      <c r="LR28" s="165">
        <f t="shared" si="432"/>
        <v>0</v>
      </c>
      <c r="LS28" s="165">
        <f t="shared" si="432"/>
        <v>0</v>
      </c>
      <c r="LT28" s="165">
        <f t="shared" si="432"/>
        <v>0</v>
      </c>
      <c r="LU28" s="165">
        <f t="shared" si="432"/>
        <v>0</v>
      </c>
      <c r="LV28" s="165">
        <f t="shared" si="432"/>
        <v>0</v>
      </c>
      <c r="LW28" s="165">
        <f t="shared" si="432"/>
        <v>0</v>
      </c>
      <c r="LX28" s="165">
        <f t="shared" si="432"/>
        <v>0</v>
      </c>
      <c r="LY28" s="165">
        <f t="shared" si="432"/>
        <v>0</v>
      </c>
      <c r="LZ28" s="165">
        <f t="shared" si="432"/>
        <v>0</v>
      </c>
      <c r="MA28" s="165">
        <f t="shared" si="432"/>
        <v>0</v>
      </c>
      <c r="MB28" s="165">
        <f t="shared" si="432"/>
        <v>0</v>
      </c>
      <c r="MC28" s="165">
        <f t="shared" si="432"/>
        <v>0</v>
      </c>
      <c r="MD28" s="165">
        <f t="shared" si="432"/>
        <v>0</v>
      </c>
      <c r="ME28" s="165">
        <f t="shared" si="432"/>
        <v>0</v>
      </c>
      <c r="MF28" s="165">
        <f t="shared" si="432"/>
        <v>0</v>
      </c>
      <c r="MG28" s="165">
        <f t="shared" si="432"/>
        <v>0</v>
      </c>
      <c r="MH28" s="165">
        <f t="shared" si="432"/>
        <v>0</v>
      </c>
      <c r="MI28" s="165">
        <f t="shared" si="432"/>
        <v>0</v>
      </c>
      <c r="MJ28" s="165">
        <f t="shared" si="432"/>
        <v>0</v>
      </c>
      <c r="MK28" s="165">
        <f t="shared" si="432"/>
        <v>0</v>
      </c>
      <c r="ML28" s="165">
        <f t="shared" si="432"/>
        <v>0</v>
      </c>
      <c r="MM28" s="165">
        <f t="shared" si="432"/>
        <v>0</v>
      </c>
      <c r="MN28" s="165">
        <f t="shared" si="432"/>
        <v>0</v>
      </c>
      <c r="MO28" s="165">
        <f t="shared" si="432"/>
        <v>0</v>
      </c>
      <c r="MP28" s="165">
        <f t="shared" si="432"/>
        <v>0</v>
      </c>
      <c r="MQ28" s="165">
        <f t="shared" si="432"/>
        <v>0</v>
      </c>
      <c r="MR28" s="165">
        <f t="shared" si="432"/>
        <v>0</v>
      </c>
      <c r="MS28" s="165">
        <f t="shared" si="432"/>
        <v>0</v>
      </c>
      <c r="MT28" s="165">
        <f t="shared" si="432"/>
        <v>0</v>
      </c>
      <c r="MU28" s="165">
        <f t="shared" si="432"/>
        <v>0</v>
      </c>
      <c r="MV28" s="165">
        <f t="shared" si="432"/>
        <v>0</v>
      </c>
      <c r="MW28" s="165">
        <f t="shared" si="432"/>
        <v>0</v>
      </c>
      <c r="MX28" s="165">
        <f t="shared" si="432"/>
        <v>0</v>
      </c>
      <c r="MY28" s="165">
        <f t="shared" si="432"/>
        <v>0</v>
      </c>
      <c r="MZ28" s="165">
        <f t="shared" si="432"/>
        <v>0</v>
      </c>
      <c r="NA28" s="165">
        <f t="shared" si="432"/>
        <v>0</v>
      </c>
      <c r="NB28" s="165">
        <f t="shared" si="432"/>
        <v>0</v>
      </c>
      <c r="NC28" s="165">
        <f t="shared" si="432"/>
        <v>0</v>
      </c>
      <c r="ND28" s="165">
        <f t="shared" si="432"/>
        <v>0</v>
      </c>
      <c r="NE28" s="165">
        <f t="shared" si="432"/>
        <v>0</v>
      </c>
      <c r="NF28" s="165">
        <f t="shared" si="432"/>
        <v>0</v>
      </c>
      <c r="NG28" s="165">
        <f t="shared" si="432"/>
        <v>0</v>
      </c>
    </row>
    <row r="29" spans="2:372" hidden="1" outlineLevel="1">
      <c r="B29" s="175" t="s">
        <v>295</v>
      </c>
      <c r="C29" s="155">
        <v>304.25</v>
      </c>
      <c r="D29" s="155" t="s">
        <v>306</v>
      </c>
      <c r="E29" s="154" t="s">
        <v>302</v>
      </c>
      <c r="F29" s="155" t="s">
        <v>304</v>
      </c>
      <c r="G29" s="165">
        <f t="shared" ref="G29:BR29" si="433">MIN(burn, K_1 - Used_K1)</f>
        <v>0</v>
      </c>
      <c r="H29" s="165">
        <f t="shared" si="433"/>
        <v>10075.4326</v>
      </c>
      <c r="I29" s="165">
        <f t="shared" si="433"/>
        <v>6488.9043999999994</v>
      </c>
      <c r="J29" s="165">
        <f t="shared" si="433"/>
        <v>0</v>
      </c>
      <c r="K29" s="165">
        <f t="shared" si="433"/>
        <v>0</v>
      </c>
      <c r="L29" s="165">
        <f t="shared" si="433"/>
        <v>0</v>
      </c>
      <c r="M29" s="165">
        <f t="shared" si="433"/>
        <v>0</v>
      </c>
      <c r="N29" s="165">
        <f t="shared" si="433"/>
        <v>0</v>
      </c>
      <c r="O29" s="165">
        <f t="shared" si="433"/>
        <v>0</v>
      </c>
      <c r="P29" s="165">
        <f t="shared" si="433"/>
        <v>0</v>
      </c>
      <c r="Q29" s="165">
        <f t="shared" si="433"/>
        <v>5113.1176999999952</v>
      </c>
      <c r="R29" s="165">
        <f t="shared" si="433"/>
        <v>0</v>
      </c>
      <c r="S29" s="165">
        <f t="shared" si="433"/>
        <v>0</v>
      </c>
      <c r="T29" s="165">
        <f t="shared" si="433"/>
        <v>0</v>
      </c>
      <c r="U29" s="165">
        <f t="shared" si="433"/>
        <v>0</v>
      </c>
      <c r="V29" s="165">
        <f t="shared" si="433"/>
        <v>0</v>
      </c>
      <c r="W29" s="165">
        <f t="shared" si="433"/>
        <v>0</v>
      </c>
      <c r="X29" s="165">
        <f t="shared" si="433"/>
        <v>0</v>
      </c>
      <c r="Y29" s="165">
        <f t="shared" si="433"/>
        <v>0</v>
      </c>
      <c r="Z29" s="165">
        <f t="shared" si="433"/>
        <v>0</v>
      </c>
      <c r="AA29" s="165">
        <f t="shared" si="433"/>
        <v>0</v>
      </c>
      <c r="AB29" s="165">
        <f t="shared" si="433"/>
        <v>0</v>
      </c>
      <c r="AC29" s="165">
        <f t="shared" si="433"/>
        <v>0</v>
      </c>
      <c r="AD29" s="165">
        <f t="shared" si="433"/>
        <v>0</v>
      </c>
      <c r="AE29" s="165">
        <f t="shared" si="433"/>
        <v>0</v>
      </c>
      <c r="AF29" s="165">
        <f t="shared" si="433"/>
        <v>0</v>
      </c>
      <c r="AG29" s="165">
        <f t="shared" si="433"/>
        <v>0</v>
      </c>
      <c r="AH29" s="165">
        <f t="shared" si="433"/>
        <v>0</v>
      </c>
      <c r="AI29" s="165">
        <f t="shared" si="433"/>
        <v>0</v>
      </c>
      <c r="AJ29" s="165">
        <f t="shared" si="433"/>
        <v>0</v>
      </c>
      <c r="AK29" s="165">
        <f t="shared" si="433"/>
        <v>0</v>
      </c>
      <c r="AL29" s="165">
        <f t="shared" si="433"/>
        <v>0</v>
      </c>
      <c r="AM29" s="165">
        <f t="shared" si="433"/>
        <v>4427.3053999999975</v>
      </c>
      <c r="AN29" s="165">
        <f t="shared" si="433"/>
        <v>3503</v>
      </c>
      <c r="AO29" s="165">
        <f t="shared" si="433"/>
        <v>33471.160000000003</v>
      </c>
      <c r="AP29" s="165">
        <f t="shared" si="433"/>
        <v>27137.949999999997</v>
      </c>
      <c r="AQ29" s="165">
        <f t="shared" si="433"/>
        <v>0</v>
      </c>
      <c r="AR29" s="165">
        <f t="shared" si="433"/>
        <v>0</v>
      </c>
      <c r="AS29" s="165">
        <f t="shared" si="433"/>
        <v>0</v>
      </c>
      <c r="AT29" s="165">
        <f t="shared" si="433"/>
        <v>0</v>
      </c>
      <c r="AU29" s="165">
        <f t="shared" si="433"/>
        <v>9744.697699999997</v>
      </c>
      <c r="AV29" s="165">
        <f t="shared" si="433"/>
        <v>0</v>
      </c>
      <c r="AW29" s="165">
        <f t="shared" si="433"/>
        <v>0</v>
      </c>
      <c r="AX29" s="165">
        <f t="shared" si="433"/>
        <v>0</v>
      </c>
      <c r="AY29" s="165">
        <f t="shared" si="433"/>
        <v>0</v>
      </c>
      <c r="AZ29" s="165">
        <f t="shared" si="433"/>
        <v>31181.153200000001</v>
      </c>
      <c r="BA29" s="165">
        <f t="shared" si="433"/>
        <v>0</v>
      </c>
      <c r="BB29" s="165">
        <f t="shared" si="433"/>
        <v>0</v>
      </c>
      <c r="BC29" s="165">
        <f t="shared" si="433"/>
        <v>8076.7513599999947</v>
      </c>
      <c r="BD29" s="165">
        <f t="shared" si="433"/>
        <v>5756.2608000000037</v>
      </c>
      <c r="BE29" s="165">
        <f t="shared" si="433"/>
        <v>3948.0425000000032</v>
      </c>
      <c r="BF29" s="165">
        <f t="shared" si="433"/>
        <v>2272.836000000003</v>
      </c>
      <c r="BG29" s="165">
        <f t="shared" si="433"/>
        <v>0</v>
      </c>
      <c r="BH29" s="165">
        <f t="shared" si="433"/>
        <v>0</v>
      </c>
      <c r="BI29" s="165">
        <f t="shared" si="433"/>
        <v>904.92540000000008</v>
      </c>
      <c r="BJ29" s="165">
        <f t="shared" si="433"/>
        <v>41257.214</v>
      </c>
      <c r="BK29" s="165">
        <f t="shared" si="433"/>
        <v>6156.8539999999994</v>
      </c>
      <c r="BL29" s="165">
        <f t="shared" si="433"/>
        <v>0</v>
      </c>
      <c r="BM29" s="165">
        <f t="shared" si="433"/>
        <v>0</v>
      </c>
      <c r="BN29" s="165">
        <f t="shared" si="433"/>
        <v>0</v>
      </c>
      <c r="BO29" s="165">
        <f t="shared" si="433"/>
        <v>0</v>
      </c>
      <c r="BP29" s="165">
        <f t="shared" si="433"/>
        <v>10007.612399999998</v>
      </c>
      <c r="BQ29" s="165">
        <f t="shared" si="433"/>
        <v>39160.879999999997</v>
      </c>
      <c r="BR29" s="165">
        <f t="shared" si="433"/>
        <v>10172.400000000001</v>
      </c>
      <c r="BS29" s="165">
        <f t="shared" ref="BS29:ED29" si="434">MIN(burn, K_1 - Used_K1)</f>
        <v>0</v>
      </c>
      <c r="BT29" s="165">
        <f t="shared" si="434"/>
        <v>0</v>
      </c>
      <c r="BU29" s="165">
        <f t="shared" si="434"/>
        <v>0</v>
      </c>
      <c r="BV29" s="165">
        <f t="shared" si="434"/>
        <v>0</v>
      </c>
      <c r="BW29" s="165">
        <f t="shared" si="434"/>
        <v>0</v>
      </c>
      <c r="BX29" s="165">
        <f t="shared" si="434"/>
        <v>0</v>
      </c>
      <c r="BY29" s="165">
        <f t="shared" si="434"/>
        <v>0</v>
      </c>
      <c r="BZ29" s="165">
        <f t="shared" si="434"/>
        <v>738.49210000000312</v>
      </c>
      <c r="CA29" s="165">
        <f t="shared" si="434"/>
        <v>0</v>
      </c>
      <c r="CB29" s="165">
        <f t="shared" si="434"/>
        <v>0</v>
      </c>
      <c r="CC29" s="165">
        <f t="shared" si="434"/>
        <v>0</v>
      </c>
      <c r="CD29" s="165">
        <f t="shared" si="434"/>
        <v>0</v>
      </c>
      <c r="CE29" s="165">
        <f t="shared" si="434"/>
        <v>14168.743160000002</v>
      </c>
      <c r="CF29" s="165">
        <f t="shared" si="434"/>
        <v>32349.42</v>
      </c>
      <c r="CG29" s="165">
        <f t="shared" si="434"/>
        <v>3668.1922999999952</v>
      </c>
      <c r="CH29" s="165">
        <f t="shared" si="434"/>
        <v>0</v>
      </c>
      <c r="CI29" s="165">
        <f t="shared" si="434"/>
        <v>1135.149599999997</v>
      </c>
      <c r="CJ29" s="165">
        <f t="shared" si="434"/>
        <v>640.78899999999703</v>
      </c>
      <c r="CK29" s="165">
        <f t="shared" si="434"/>
        <v>3328.0155000000013</v>
      </c>
      <c r="CL29" s="165">
        <f t="shared" si="434"/>
        <v>41869.01</v>
      </c>
      <c r="CM29" s="165">
        <f t="shared" si="434"/>
        <v>4258.915089999995</v>
      </c>
      <c r="CN29" s="165">
        <f t="shared" si="434"/>
        <v>0</v>
      </c>
      <c r="CO29" s="165">
        <f t="shared" si="434"/>
        <v>0</v>
      </c>
      <c r="CP29" s="165">
        <f t="shared" si="434"/>
        <v>0</v>
      </c>
      <c r="CQ29" s="165">
        <f t="shared" si="434"/>
        <v>0</v>
      </c>
      <c r="CR29" s="165">
        <f t="shared" si="434"/>
        <v>0</v>
      </c>
      <c r="CS29" s="165">
        <f t="shared" si="434"/>
        <v>0</v>
      </c>
      <c r="CT29" s="165">
        <f t="shared" si="434"/>
        <v>11289.819500000001</v>
      </c>
      <c r="CU29" s="165">
        <f t="shared" si="434"/>
        <v>0</v>
      </c>
      <c r="CV29" s="165">
        <f t="shared" si="434"/>
        <v>0</v>
      </c>
      <c r="CW29" s="165">
        <f t="shared" si="434"/>
        <v>0</v>
      </c>
      <c r="CX29" s="165">
        <f t="shared" si="434"/>
        <v>5082.5899999999965</v>
      </c>
      <c r="CY29" s="165">
        <f t="shared" si="434"/>
        <v>4859.4570999999996</v>
      </c>
      <c r="CZ29" s="165">
        <f t="shared" si="434"/>
        <v>30062.99</v>
      </c>
      <c r="DA29" s="165">
        <f t="shared" si="434"/>
        <v>0</v>
      </c>
      <c r="DB29" s="165">
        <f t="shared" si="434"/>
        <v>0</v>
      </c>
      <c r="DC29" s="165">
        <f t="shared" si="434"/>
        <v>7626.5999999999985</v>
      </c>
      <c r="DD29" s="165">
        <f t="shared" si="434"/>
        <v>21052.635900000001</v>
      </c>
      <c r="DE29" s="165">
        <f t="shared" si="434"/>
        <v>0</v>
      </c>
      <c r="DF29" s="165">
        <f t="shared" si="434"/>
        <v>0</v>
      </c>
      <c r="DG29" s="165">
        <f t="shared" si="434"/>
        <v>0</v>
      </c>
      <c r="DH29" s="165">
        <f t="shared" si="434"/>
        <v>6146.5680399999983</v>
      </c>
      <c r="DI29" s="165">
        <f t="shared" si="434"/>
        <v>19388.845599999997</v>
      </c>
      <c r="DJ29" s="165">
        <f t="shared" si="434"/>
        <v>0</v>
      </c>
      <c r="DK29" s="165">
        <f t="shared" si="434"/>
        <v>0</v>
      </c>
      <c r="DL29" s="165">
        <f t="shared" si="434"/>
        <v>3896.6840900000025</v>
      </c>
      <c r="DM29" s="165">
        <f t="shared" si="434"/>
        <v>0</v>
      </c>
      <c r="DN29" s="165">
        <f t="shared" si="434"/>
        <v>0</v>
      </c>
      <c r="DO29" s="165">
        <f t="shared" si="434"/>
        <v>12921.881700000002</v>
      </c>
      <c r="DP29" s="165">
        <f t="shared" si="434"/>
        <v>0</v>
      </c>
      <c r="DQ29" s="165">
        <f t="shared" si="434"/>
        <v>3455.7678000000014</v>
      </c>
      <c r="DR29" s="165">
        <f t="shared" si="434"/>
        <v>6348.4499999999971</v>
      </c>
      <c r="DS29" s="165">
        <f t="shared" si="434"/>
        <v>26757.809999999998</v>
      </c>
      <c r="DT29" s="165">
        <f t="shared" si="434"/>
        <v>28897.87</v>
      </c>
      <c r="DU29" s="165">
        <f t="shared" si="434"/>
        <v>15695.105599999999</v>
      </c>
      <c r="DV29" s="165">
        <f t="shared" si="434"/>
        <v>25374.34</v>
      </c>
      <c r="DW29" s="165">
        <f t="shared" si="434"/>
        <v>9328.3610000000008</v>
      </c>
      <c r="DX29" s="165">
        <f t="shared" si="434"/>
        <v>10336.58</v>
      </c>
      <c r="DY29" s="165">
        <f t="shared" si="434"/>
        <v>11631.894599999996</v>
      </c>
      <c r="DZ29" s="165">
        <f t="shared" si="434"/>
        <v>11729.1</v>
      </c>
      <c r="EA29" s="165">
        <f t="shared" si="434"/>
        <v>9733.0040000000008</v>
      </c>
      <c r="EB29" s="165">
        <f t="shared" si="434"/>
        <v>8731.5640000000003</v>
      </c>
      <c r="EC29" s="165">
        <f t="shared" si="434"/>
        <v>8731.5640000000003</v>
      </c>
      <c r="ED29" s="165">
        <f t="shared" si="434"/>
        <v>11212.431099999998</v>
      </c>
      <c r="EE29" s="165">
        <f t="shared" ref="EE29:GP29" si="435">MIN(burn, K_1 - Used_K1)</f>
        <v>0</v>
      </c>
      <c r="EF29" s="165">
        <f t="shared" si="435"/>
        <v>0</v>
      </c>
      <c r="EG29" s="165">
        <f t="shared" si="435"/>
        <v>0</v>
      </c>
      <c r="EH29" s="165">
        <f t="shared" si="435"/>
        <v>0</v>
      </c>
      <c r="EI29" s="165">
        <f t="shared" si="435"/>
        <v>13560.16</v>
      </c>
      <c r="EJ29" s="165">
        <f t="shared" si="435"/>
        <v>0</v>
      </c>
      <c r="EK29" s="165">
        <f t="shared" si="435"/>
        <v>7789.475400000003</v>
      </c>
      <c r="EL29" s="165">
        <f t="shared" si="435"/>
        <v>9253.5685999999987</v>
      </c>
      <c r="EM29" s="165">
        <f t="shared" si="435"/>
        <v>5002.5605999999971</v>
      </c>
      <c r="EN29" s="165">
        <f t="shared" si="435"/>
        <v>7601.2600999999995</v>
      </c>
      <c r="EO29" s="165">
        <f t="shared" si="435"/>
        <v>5156.7049999999945</v>
      </c>
      <c r="EP29" s="165">
        <f t="shared" si="435"/>
        <v>13354.45</v>
      </c>
      <c r="EQ29" s="165">
        <f t="shared" si="435"/>
        <v>8731.5640000000003</v>
      </c>
      <c r="ER29" s="165">
        <f t="shared" si="435"/>
        <v>10919.82</v>
      </c>
      <c r="ES29" s="165">
        <f t="shared" si="435"/>
        <v>12055.160599999999</v>
      </c>
      <c r="ET29" s="165">
        <f t="shared" si="435"/>
        <v>11928.04</v>
      </c>
      <c r="EU29" s="165">
        <f t="shared" si="435"/>
        <v>9335.14</v>
      </c>
      <c r="EV29" s="165">
        <f t="shared" si="435"/>
        <v>10336.58</v>
      </c>
      <c r="EW29" s="165">
        <f t="shared" si="435"/>
        <v>11543.73</v>
      </c>
      <c r="EX29" s="165">
        <f t="shared" si="435"/>
        <v>11365.13</v>
      </c>
      <c r="EY29" s="165">
        <f t="shared" si="435"/>
        <v>4509.7740999999951</v>
      </c>
      <c r="EZ29" s="165">
        <f t="shared" si="435"/>
        <v>0</v>
      </c>
      <c r="FA29" s="165">
        <f t="shared" si="435"/>
        <v>0</v>
      </c>
      <c r="FB29" s="165">
        <f t="shared" si="435"/>
        <v>28200.18</v>
      </c>
      <c r="FC29" s="165">
        <f t="shared" si="435"/>
        <v>23521.99</v>
      </c>
      <c r="FD29" s="165">
        <f t="shared" si="435"/>
        <v>11567.77</v>
      </c>
      <c r="FE29" s="165">
        <f t="shared" si="435"/>
        <v>0</v>
      </c>
      <c r="FF29" s="165">
        <f t="shared" si="435"/>
        <v>9416.48</v>
      </c>
      <c r="FG29" s="165">
        <f t="shared" si="435"/>
        <v>27202.11</v>
      </c>
      <c r="FH29" s="165">
        <f t="shared" si="435"/>
        <v>26636.961499999998</v>
      </c>
      <c r="FI29" s="165">
        <f t="shared" si="435"/>
        <v>23002.2</v>
      </c>
      <c r="FJ29" s="165">
        <f t="shared" si="435"/>
        <v>27890.560000000001</v>
      </c>
      <c r="FK29" s="165">
        <f t="shared" si="435"/>
        <v>0</v>
      </c>
      <c r="FL29" s="165">
        <f t="shared" si="435"/>
        <v>11403.388999999999</v>
      </c>
      <c r="FM29" s="165">
        <f t="shared" si="435"/>
        <v>7938.667300000001</v>
      </c>
      <c r="FN29" s="165">
        <f t="shared" si="435"/>
        <v>24278.139200000001</v>
      </c>
      <c r="FO29" s="165">
        <f t="shared" si="435"/>
        <v>25676.943899999998</v>
      </c>
      <c r="FP29" s="165">
        <f t="shared" si="435"/>
        <v>11499.451099999998</v>
      </c>
      <c r="FQ29" s="165">
        <f t="shared" si="435"/>
        <v>10380.787200000002</v>
      </c>
      <c r="FR29" s="165">
        <f t="shared" si="435"/>
        <v>28740.74</v>
      </c>
      <c r="FS29" s="165">
        <f t="shared" si="435"/>
        <v>21183.689599999998</v>
      </c>
      <c r="FT29" s="165">
        <f t="shared" si="435"/>
        <v>10342.0697</v>
      </c>
      <c r="FU29" s="165">
        <f t="shared" si="435"/>
        <v>21966.687699999999</v>
      </c>
      <c r="FV29" s="165">
        <f t="shared" si="435"/>
        <v>25601.19</v>
      </c>
      <c r="FW29" s="165">
        <f t="shared" si="435"/>
        <v>22857.003700000001</v>
      </c>
      <c r="FX29" s="165">
        <f t="shared" si="435"/>
        <v>29212.8914</v>
      </c>
      <c r="FY29" s="165">
        <f t="shared" si="435"/>
        <v>29780.34</v>
      </c>
      <c r="FZ29" s="165">
        <f t="shared" si="435"/>
        <v>22296.9918</v>
      </c>
      <c r="GA29" s="165">
        <f t="shared" si="435"/>
        <v>12102.102699999996</v>
      </c>
      <c r="GB29" s="165">
        <f t="shared" si="435"/>
        <v>26295.7084</v>
      </c>
      <c r="GC29" s="165">
        <f t="shared" si="435"/>
        <v>25601.19</v>
      </c>
      <c r="GD29" s="165">
        <f t="shared" si="435"/>
        <v>23002.2</v>
      </c>
      <c r="GE29" s="165">
        <f t="shared" si="435"/>
        <v>23521.99</v>
      </c>
      <c r="GF29" s="165">
        <f t="shared" si="435"/>
        <v>14.12159999999858</v>
      </c>
      <c r="GG29" s="165">
        <f t="shared" si="435"/>
        <v>0</v>
      </c>
      <c r="GH29" s="165">
        <f t="shared" si="435"/>
        <v>0</v>
      </c>
      <c r="GI29" s="165">
        <f t="shared" si="435"/>
        <v>0</v>
      </c>
      <c r="GJ29" s="165">
        <f t="shared" si="435"/>
        <v>0</v>
      </c>
      <c r="GK29" s="165">
        <f t="shared" si="435"/>
        <v>0</v>
      </c>
      <c r="GL29" s="165">
        <f t="shared" si="435"/>
        <v>0</v>
      </c>
      <c r="GM29" s="165">
        <f t="shared" si="435"/>
        <v>0</v>
      </c>
      <c r="GN29" s="165">
        <f t="shared" si="435"/>
        <v>36985.880100000002</v>
      </c>
      <c r="GO29" s="165">
        <f t="shared" si="435"/>
        <v>0</v>
      </c>
      <c r="GP29" s="165">
        <f t="shared" si="435"/>
        <v>0</v>
      </c>
      <c r="GQ29" s="165">
        <f t="shared" ref="GQ29:JB29" si="436">MIN(burn, K_1 - Used_K1)</f>
        <v>0</v>
      </c>
      <c r="GR29" s="165">
        <f t="shared" si="436"/>
        <v>0</v>
      </c>
      <c r="GS29" s="165">
        <f t="shared" si="436"/>
        <v>0</v>
      </c>
      <c r="GT29" s="165">
        <f t="shared" si="436"/>
        <v>5767.1736000000092</v>
      </c>
      <c r="GU29" s="165">
        <f t="shared" si="436"/>
        <v>0</v>
      </c>
      <c r="GV29" s="165">
        <f t="shared" si="436"/>
        <v>0</v>
      </c>
      <c r="GW29" s="165">
        <f t="shared" si="436"/>
        <v>0</v>
      </c>
      <c r="GX29" s="165">
        <f t="shared" si="436"/>
        <v>0</v>
      </c>
      <c r="GY29" s="165">
        <f t="shared" si="436"/>
        <v>0</v>
      </c>
      <c r="GZ29" s="165">
        <f t="shared" si="436"/>
        <v>0</v>
      </c>
      <c r="HA29" s="165">
        <f t="shared" si="436"/>
        <v>0</v>
      </c>
      <c r="HB29" s="165">
        <f t="shared" si="436"/>
        <v>0</v>
      </c>
      <c r="HC29" s="165">
        <f t="shared" si="436"/>
        <v>0</v>
      </c>
      <c r="HD29" s="165">
        <f t="shared" si="436"/>
        <v>0</v>
      </c>
      <c r="HE29" s="165">
        <f t="shared" si="436"/>
        <v>0</v>
      </c>
      <c r="HF29" s="165">
        <f t="shared" si="436"/>
        <v>0</v>
      </c>
      <c r="HG29" s="165">
        <f t="shared" si="436"/>
        <v>0</v>
      </c>
      <c r="HH29" s="165">
        <f t="shared" si="436"/>
        <v>0</v>
      </c>
      <c r="HI29" s="165">
        <f t="shared" si="436"/>
        <v>0</v>
      </c>
      <c r="HJ29" s="165">
        <f t="shared" si="436"/>
        <v>0</v>
      </c>
      <c r="HK29" s="165">
        <f t="shared" si="436"/>
        <v>0</v>
      </c>
      <c r="HL29" s="165">
        <f t="shared" si="436"/>
        <v>0</v>
      </c>
      <c r="HM29" s="165">
        <f t="shared" si="436"/>
        <v>0</v>
      </c>
      <c r="HN29" s="165">
        <f t="shared" si="436"/>
        <v>0</v>
      </c>
      <c r="HO29" s="165">
        <f t="shared" si="436"/>
        <v>0</v>
      </c>
      <c r="HP29" s="165">
        <f t="shared" si="436"/>
        <v>0</v>
      </c>
      <c r="HQ29" s="165">
        <f t="shared" si="436"/>
        <v>0</v>
      </c>
      <c r="HR29" s="165">
        <f t="shared" si="436"/>
        <v>0</v>
      </c>
      <c r="HS29" s="165">
        <f t="shared" si="436"/>
        <v>0</v>
      </c>
      <c r="HT29" s="165">
        <f t="shared" si="436"/>
        <v>0</v>
      </c>
      <c r="HU29" s="165">
        <f t="shared" si="436"/>
        <v>0</v>
      </c>
      <c r="HV29" s="165">
        <f t="shared" si="436"/>
        <v>0</v>
      </c>
      <c r="HW29" s="165">
        <f t="shared" si="436"/>
        <v>0</v>
      </c>
      <c r="HX29" s="165">
        <f t="shared" si="436"/>
        <v>0</v>
      </c>
      <c r="HY29" s="165">
        <f t="shared" si="436"/>
        <v>0</v>
      </c>
      <c r="HZ29" s="165">
        <f t="shared" si="436"/>
        <v>0</v>
      </c>
      <c r="IA29" s="165">
        <f t="shared" si="436"/>
        <v>0</v>
      </c>
      <c r="IB29" s="165">
        <f t="shared" si="436"/>
        <v>0</v>
      </c>
      <c r="IC29" s="165">
        <f t="shared" si="436"/>
        <v>0</v>
      </c>
      <c r="ID29" s="165">
        <f t="shared" si="436"/>
        <v>0</v>
      </c>
      <c r="IE29" s="165">
        <f t="shared" si="436"/>
        <v>0</v>
      </c>
      <c r="IF29" s="165">
        <f t="shared" si="436"/>
        <v>0</v>
      </c>
      <c r="IG29" s="165">
        <f t="shared" si="436"/>
        <v>0</v>
      </c>
      <c r="IH29" s="165">
        <f t="shared" si="436"/>
        <v>0</v>
      </c>
      <c r="II29" s="165">
        <f t="shared" si="436"/>
        <v>0</v>
      </c>
      <c r="IJ29" s="165">
        <f t="shared" si="436"/>
        <v>0</v>
      </c>
      <c r="IK29" s="165">
        <f t="shared" si="436"/>
        <v>0</v>
      </c>
      <c r="IL29" s="165">
        <f t="shared" si="436"/>
        <v>0</v>
      </c>
      <c r="IM29" s="165">
        <f t="shared" si="436"/>
        <v>0</v>
      </c>
      <c r="IN29" s="165">
        <f t="shared" si="436"/>
        <v>0</v>
      </c>
      <c r="IO29" s="165">
        <f t="shared" si="436"/>
        <v>0</v>
      </c>
      <c r="IP29" s="165">
        <f t="shared" si="436"/>
        <v>0</v>
      </c>
      <c r="IQ29" s="165">
        <f t="shared" si="436"/>
        <v>0</v>
      </c>
      <c r="IR29" s="165">
        <f t="shared" si="436"/>
        <v>0</v>
      </c>
      <c r="IS29" s="165">
        <f t="shared" si="436"/>
        <v>0</v>
      </c>
      <c r="IT29" s="165">
        <f t="shared" si="436"/>
        <v>0</v>
      </c>
      <c r="IU29" s="165">
        <f t="shared" si="436"/>
        <v>0</v>
      </c>
      <c r="IV29" s="165">
        <f t="shared" si="436"/>
        <v>0</v>
      </c>
      <c r="IW29" s="165">
        <f t="shared" si="436"/>
        <v>0</v>
      </c>
      <c r="IX29" s="165">
        <f t="shared" si="436"/>
        <v>0</v>
      </c>
      <c r="IY29" s="165">
        <f t="shared" si="436"/>
        <v>0</v>
      </c>
      <c r="IZ29" s="165">
        <f t="shared" si="436"/>
        <v>0</v>
      </c>
      <c r="JA29" s="165">
        <f t="shared" si="436"/>
        <v>0</v>
      </c>
      <c r="JB29" s="165">
        <f t="shared" si="436"/>
        <v>0</v>
      </c>
      <c r="JC29" s="165">
        <f t="shared" ref="JC29:LN29" si="437">MIN(burn, K_1 - Used_K1)</f>
        <v>0</v>
      </c>
      <c r="JD29" s="165">
        <f t="shared" si="437"/>
        <v>0</v>
      </c>
      <c r="JE29" s="165">
        <f t="shared" si="437"/>
        <v>0</v>
      </c>
      <c r="JF29" s="165">
        <f t="shared" si="437"/>
        <v>0</v>
      </c>
      <c r="JG29" s="165">
        <f t="shared" si="437"/>
        <v>0</v>
      </c>
      <c r="JH29" s="165">
        <f t="shared" si="437"/>
        <v>0</v>
      </c>
      <c r="JI29" s="165">
        <f t="shared" si="437"/>
        <v>0</v>
      </c>
      <c r="JJ29" s="165">
        <f t="shared" si="437"/>
        <v>0</v>
      </c>
      <c r="JK29" s="165">
        <f t="shared" si="437"/>
        <v>0</v>
      </c>
      <c r="JL29" s="165">
        <f t="shared" si="437"/>
        <v>0</v>
      </c>
      <c r="JM29" s="165">
        <f t="shared" si="437"/>
        <v>0</v>
      </c>
      <c r="JN29" s="165">
        <f t="shared" si="437"/>
        <v>0</v>
      </c>
      <c r="JO29" s="165">
        <f t="shared" si="437"/>
        <v>0</v>
      </c>
      <c r="JP29" s="165">
        <f t="shared" si="437"/>
        <v>0</v>
      </c>
      <c r="JQ29" s="165">
        <f t="shared" si="437"/>
        <v>0</v>
      </c>
      <c r="JR29" s="165">
        <f t="shared" si="437"/>
        <v>0</v>
      </c>
      <c r="JS29" s="165">
        <f t="shared" si="437"/>
        <v>5909.2981999999975</v>
      </c>
      <c r="JT29" s="165">
        <f t="shared" si="437"/>
        <v>2955.6329999999998</v>
      </c>
      <c r="JU29" s="165">
        <f t="shared" si="437"/>
        <v>20262.791499999999</v>
      </c>
      <c r="JV29" s="165">
        <f t="shared" si="437"/>
        <v>14863.74</v>
      </c>
      <c r="JW29" s="165">
        <f t="shared" si="437"/>
        <v>18694.634700000002</v>
      </c>
      <c r="JX29" s="165">
        <f t="shared" si="437"/>
        <v>0</v>
      </c>
      <c r="JY29" s="165">
        <f t="shared" si="437"/>
        <v>0</v>
      </c>
      <c r="JZ29" s="165">
        <f t="shared" si="437"/>
        <v>0</v>
      </c>
      <c r="KA29" s="165">
        <f t="shared" si="437"/>
        <v>0</v>
      </c>
      <c r="KB29" s="165">
        <f t="shared" si="437"/>
        <v>0</v>
      </c>
      <c r="KC29" s="165">
        <f t="shared" si="437"/>
        <v>0</v>
      </c>
      <c r="KD29" s="165">
        <f t="shared" si="437"/>
        <v>0</v>
      </c>
      <c r="KE29" s="165">
        <f t="shared" si="437"/>
        <v>0</v>
      </c>
      <c r="KF29" s="165">
        <f t="shared" si="437"/>
        <v>0</v>
      </c>
      <c r="KG29" s="165">
        <f t="shared" si="437"/>
        <v>0</v>
      </c>
      <c r="KH29" s="165">
        <f t="shared" si="437"/>
        <v>0</v>
      </c>
      <c r="KI29" s="165">
        <f t="shared" si="437"/>
        <v>0</v>
      </c>
      <c r="KJ29" s="165">
        <f t="shared" si="437"/>
        <v>0</v>
      </c>
      <c r="KK29" s="165">
        <f t="shared" si="437"/>
        <v>0</v>
      </c>
      <c r="KL29" s="165">
        <f t="shared" si="437"/>
        <v>0</v>
      </c>
      <c r="KM29" s="165">
        <f t="shared" si="437"/>
        <v>0</v>
      </c>
      <c r="KN29" s="165">
        <f t="shared" si="437"/>
        <v>4896.7940000000017</v>
      </c>
      <c r="KO29" s="165">
        <f t="shared" si="437"/>
        <v>0</v>
      </c>
      <c r="KP29" s="165">
        <f t="shared" si="437"/>
        <v>4159.0947999999989</v>
      </c>
      <c r="KQ29" s="165">
        <f t="shared" si="437"/>
        <v>0</v>
      </c>
      <c r="KR29" s="165">
        <f t="shared" si="437"/>
        <v>0</v>
      </c>
      <c r="KS29" s="165">
        <f t="shared" si="437"/>
        <v>0</v>
      </c>
      <c r="KT29" s="165">
        <f t="shared" si="437"/>
        <v>0</v>
      </c>
      <c r="KU29" s="165">
        <f t="shared" si="437"/>
        <v>0</v>
      </c>
      <c r="KV29" s="165">
        <f t="shared" si="437"/>
        <v>0</v>
      </c>
      <c r="KW29" s="165">
        <f t="shared" si="437"/>
        <v>0</v>
      </c>
      <c r="KX29" s="165">
        <f t="shared" si="437"/>
        <v>0</v>
      </c>
      <c r="KY29" s="165">
        <f t="shared" si="437"/>
        <v>0</v>
      </c>
      <c r="KZ29" s="165">
        <f t="shared" si="437"/>
        <v>0</v>
      </c>
      <c r="LA29" s="165">
        <f t="shared" si="437"/>
        <v>366.50879999999597</v>
      </c>
      <c r="LB29" s="165">
        <f t="shared" si="437"/>
        <v>0</v>
      </c>
      <c r="LC29" s="165">
        <f t="shared" si="437"/>
        <v>0</v>
      </c>
      <c r="LD29" s="165">
        <f t="shared" si="437"/>
        <v>0</v>
      </c>
      <c r="LE29" s="165">
        <f t="shared" si="437"/>
        <v>0</v>
      </c>
      <c r="LF29" s="165">
        <f t="shared" si="437"/>
        <v>0</v>
      </c>
      <c r="LG29" s="165">
        <f t="shared" si="437"/>
        <v>1074.4451000000045</v>
      </c>
      <c r="LH29" s="165">
        <f t="shared" si="437"/>
        <v>0</v>
      </c>
      <c r="LI29" s="165">
        <f t="shared" si="437"/>
        <v>0</v>
      </c>
      <c r="LJ29" s="165">
        <f t="shared" si="437"/>
        <v>0</v>
      </c>
      <c r="LK29" s="165">
        <f t="shared" si="437"/>
        <v>0</v>
      </c>
      <c r="LL29" s="165">
        <f t="shared" si="437"/>
        <v>1650.6399999999994</v>
      </c>
      <c r="LM29" s="165">
        <f t="shared" si="437"/>
        <v>0</v>
      </c>
      <c r="LN29" s="165">
        <f t="shared" si="437"/>
        <v>0</v>
      </c>
      <c r="LO29" s="165">
        <f t="shared" ref="LO29:NG29" si="438">MIN(burn, K_1 - Used_K1)</f>
        <v>0</v>
      </c>
      <c r="LP29" s="165">
        <f t="shared" si="438"/>
        <v>0</v>
      </c>
      <c r="LQ29" s="165">
        <f t="shared" si="438"/>
        <v>0</v>
      </c>
      <c r="LR29" s="165">
        <f t="shared" si="438"/>
        <v>0</v>
      </c>
      <c r="LS29" s="165">
        <f t="shared" si="438"/>
        <v>0</v>
      </c>
      <c r="LT29" s="165">
        <f t="shared" si="438"/>
        <v>0</v>
      </c>
      <c r="LU29" s="165">
        <f t="shared" si="438"/>
        <v>0</v>
      </c>
      <c r="LV29" s="165">
        <f t="shared" si="438"/>
        <v>0</v>
      </c>
      <c r="LW29" s="165">
        <f t="shared" si="438"/>
        <v>0</v>
      </c>
      <c r="LX29" s="165">
        <f t="shared" si="438"/>
        <v>0</v>
      </c>
      <c r="LY29" s="165">
        <f t="shared" si="438"/>
        <v>0</v>
      </c>
      <c r="LZ29" s="165">
        <f t="shared" si="438"/>
        <v>0</v>
      </c>
      <c r="MA29" s="165">
        <f t="shared" si="438"/>
        <v>0</v>
      </c>
      <c r="MB29" s="165">
        <f t="shared" si="438"/>
        <v>155.5286000000051</v>
      </c>
      <c r="MC29" s="165">
        <f t="shared" si="438"/>
        <v>0</v>
      </c>
      <c r="MD29" s="165">
        <f t="shared" si="438"/>
        <v>0</v>
      </c>
      <c r="ME29" s="165">
        <f t="shared" si="438"/>
        <v>0</v>
      </c>
      <c r="MF29" s="165">
        <f t="shared" si="438"/>
        <v>0</v>
      </c>
      <c r="MG29" s="165">
        <f t="shared" si="438"/>
        <v>0</v>
      </c>
      <c r="MH29" s="165">
        <f t="shared" si="438"/>
        <v>0</v>
      </c>
      <c r="MI29" s="165">
        <f t="shared" si="438"/>
        <v>0</v>
      </c>
      <c r="MJ29" s="165">
        <f t="shared" si="438"/>
        <v>0</v>
      </c>
      <c r="MK29" s="165">
        <f t="shared" si="438"/>
        <v>0</v>
      </c>
      <c r="ML29" s="165">
        <f t="shared" si="438"/>
        <v>0</v>
      </c>
      <c r="MM29" s="165">
        <f t="shared" si="438"/>
        <v>0</v>
      </c>
      <c r="MN29" s="165">
        <f t="shared" si="438"/>
        <v>0</v>
      </c>
      <c r="MO29" s="165">
        <f t="shared" si="438"/>
        <v>0</v>
      </c>
      <c r="MP29" s="165">
        <f t="shared" si="438"/>
        <v>0</v>
      </c>
      <c r="MQ29" s="165">
        <f t="shared" si="438"/>
        <v>0</v>
      </c>
      <c r="MR29" s="165">
        <f t="shared" si="438"/>
        <v>0</v>
      </c>
      <c r="MS29" s="165">
        <f t="shared" si="438"/>
        <v>0</v>
      </c>
      <c r="MT29" s="165">
        <f t="shared" si="438"/>
        <v>0</v>
      </c>
      <c r="MU29" s="165">
        <f t="shared" si="438"/>
        <v>0</v>
      </c>
      <c r="MV29" s="165">
        <f t="shared" si="438"/>
        <v>0</v>
      </c>
      <c r="MW29" s="165">
        <f t="shared" si="438"/>
        <v>0</v>
      </c>
      <c r="MX29" s="165">
        <f t="shared" si="438"/>
        <v>0</v>
      </c>
      <c r="MY29" s="165">
        <f t="shared" si="438"/>
        <v>0</v>
      </c>
      <c r="MZ29" s="165">
        <f t="shared" si="438"/>
        <v>0</v>
      </c>
      <c r="NA29" s="165">
        <f t="shared" si="438"/>
        <v>0</v>
      </c>
      <c r="NB29" s="165">
        <f t="shared" si="438"/>
        <v>1968.6239999999962</v>
      </c>
      <c r="NC29" s="165">
        <f t="shared" si="438"/>
        <v>0</v>
      </c>
      <c r="ND29" s="165">
        <f t="shared" si="438"/>
        <v>0</v>
      </c>
      <c r="NE29" s="165">
        <f t="shared" si="438"/>
        <v>0</v>
      </c>
      <c r="NF29" s="165">
        <f t="shared" si="438"/>
        <v>0</v>
      </c>
      <c r="NG29" s="165">
        <f t="shared" si="438"/>
        <v>0</v>
      </c>
    </row>
    <row r="30" spans="2:372" hidden="1" outlineLevel="1">
      <c r="B30" s="175" t="s">
        <v>296</v>
      </c>
      <c r="C30" s="155">
        <v>26.879999999999995</v>
      </c>
      <c r="D30" s="155" t="s">
        <v>305</v>
      </c>
      <c r="E30" s="154" t="s">
        <v>305</v>
      </c>
      <c r="F30" s="155" t="s">
        <v>304</v>
      </c>
      <c r="G30" s="165">
        <f t="shared" ref="G30:BR30" si="439">MIN(burn, K_1) - Nom</f>
        <v>0</v>
      </c>
      <c r="H30" s="165">
        <f t="shared" si="439"/>
        <v>32924.5674</v>
      </c>
      <c r="I30" s="165">
        <f t="shared" si="439"/>
        <v>36511.095600000001</v>
      </c>
      <c r="J30" s="165">
        <f t="shared" si="439"/>
        <v>43000</v>
      </c>
      <c r="K30" s="165">
        <f t="shared" si="439"/>
        <v>43000</v>
      </c>
      <c r="L30" s="165">
        <f t="shared" si="439"/>
        <v>43000</v>
      </c>
      <c r="M30" s="165">
        <f t="shared" si="439"/>
        <v>43000</v>
      </c>
      <c r="N30" s="165">
        <f t="shared" si="439"/>
        <v>43000</v>
      </c>
      <c r="O30" s="165">
        <f t="shared" si="439"/>
        <v>43000</v>
      </c>
      <c r="P30" s="165">
        <f t="shared" si="439"/>
        <v>43000</v>
      </c>
      <c r="Q30" s="165">
        <f t="shared" si="439"/>
        <v>32185.289200000007</v>
      </c>
      <c r="R30" s="165">
        <f t="shared" si="439"/>
        <v>43000</v>
      </c>
      <c r="S30" s="165">
        <f t="shared" si="439"/>
        <v>43000</v>
      </c>
      <c r="T30" s="165">
        <f t="shared" si="439"/>
        <v>43000</v>
      </c>
      <c r="U30" s="165">
        <f t="shared" si="439"/>
        <v>43000</v>
      </c>
      <c r="V30" s="165">
        <f t="shared" si="439"/>
        <v>43000</v>
      </c>
      <c r="W30" s="165">
        <f t="shared" si="439"/>
        <v>43000</v>
      </c>
      <c r="X30" s="165">
        <f t="shared" si="439"/>
        <v>43000</v>
      </c>
      <c r="Y30" s="165">
        <f t="shared" si="439"/>
        <v>43000</v>
      </c>
      <c r="Z30" s="165">
        <f t="shared" si="439"/>
        <v>43000</v>
      </c>
      <c r="AA30" s="165">
        <f t="shared" si="439"/>
        <v>43000</v>
      </c>
      <c r="AB30" s="165">
        <f t="shared" si="439"/>
        <v>43000</v>
      </c>
      <c r="AC30" s="165">
        <f t="shared" si="439"/>
        <v>43000</v>
      </c>
      <c r="AD30" s="165">
        <f t="shared" si="439"/>
        <v>43000</v>
      </c>
      <c r="AE30" s="165">
        <f t="shared" si="439"/>
        <v>43000</v>
      </c>
      <c r="AF30" s="165">
        <f t="shared" si="439"/>
        <v>43000</v>
      </c>
      <c r="AG30" s="165">
        <f t="shared" si="439"/>
        <v>43000</v>
      </c>
      <c r="AH30" s="165">
        <f t="shared" si="439"/>
        <v>43000</v>
      </c>
      <c r="AI30" s="165">
        <f t="shared" si="439"/>
        <v>43000</v>
      </c>
      <c r="AJ30" s="165">
        <f t="shared" si="439"/>
        <v>43000</v>
      </c>
      <c r="AK30" s="165">
        <f t="shared" si="439"/>
        <v>43000</v>
      </c>
      <c r="AL30" s="165">
        <f t="shared" si="439"/>
        <v>42555.342100000002</v>
      </c>
      <c r="AM30" s="165">
        <f t="shared" si="439"/>
        <v>33900.494600000005</v>
      </c>
      <c r="AN30" s="165">
        <f t="shared" si="439"/>
        <v>36276.269999999997</v>
      </c>
      <c r="AO30" s="165">
        <f t="shared" si="439"/>
        <v>0</v>
      </c>
      <c r="AP30" s="165">
        <f t="shared" si="439"/>
        <v>5498.6600000000035</v>
      </c>
      <c r="AQ30" s="165">
        <f t="shared" si="439"/>
        <v>43000</v>
      </c>
      <c r="AR30" s="165">
        <f t="shared" si="439"/>
        <v>43000</v>
      </c>
      <c r="AS30" s="165">
        <f t="shared" si="439"/>
        <v>43000</v>
      </c>
      <c r="AT30" s="165">
        <f t="shared" si="439"/>
        <v>43000</v>
      </c>
      <c r="AU30" s="165">
        <f t="shared" si="439"/>
        <v>33255.302300000003</v>
      </c>
      <c r="AV30" s="165">
        <f t="shared" si="439"/>
        <v>43000</v>
      </c>
      <c r="AW30" s="165">
        <f t="shared" si="439"/>
        <v>43000</v>
      </c>
      <c r="AX30" s="165">
        <f t="shared" si="439"/>
        <v>43000</v>
      </c>
      <c r="AY30" s="165">
        <f t="shared" si="439"/>
        <v>43000</v>
      </c>
      <c r="AZ30" s="165">
        <f t="shared" si="439"/>
        <v>7821.9617999999973</v>
      </c>
      <c r="BA30" s="165">
        <f t="shared" si="439"/>
        <v>43000</v>
      </c>
      <c r="BB30" s="165">
        <f t="shared" si="439"/>
        <v>43000</v>
      </c>
      <c r="BC30" s="165">
        <f t="shared" si="439"/>
        <v>26311.420240000007</v>
      </c>
      <c r="BD30" s="165">
        <f t="shared" si="439"/>
        <v>32746.610199999996</v>
      </c>
      <c r="BE30" s="165">
        <f t="shared" si="439"/>
        <v>33364.312199999993</v>
      </c>
      <c r="BF30" s="165">
        <f t="shared" si="439"/>
        <v>39050.336499999998</v>
      </c>
      <c r="BG30" s="165">
        <f t="shared" si="439"/>
        <v>43000</v>
      </c>
      <c r="BH30" s="165">
        <f t="shared" si="439"/>
        <v>43000</v>
      </c>
      <c r="BI30" s="165">
        <f t="shared" si="439"/>
        <v>42095.0746</v>
      </c>
      <c r="BJ30" s="165">
        <f t="shared" si="439"/>
        <v>1515.5423999999985</v>
      </c>
      <c r="BK30" s="165">
        <f t="shared" si="439"/>
        <v>31586.3024</v>
      </c>
      <c r="BL30" s="165">
        <f t="shared" si="439"/>
        <v>43000</v>
      </c>
      <c r="BM30" s="165">
        <f t="shared" si="439"/>
        <v>43000</v>
      </c>
      <c r="BN30" s="165">
        <f t="shared" si="439"/>
        <v>43000</v>
      </c>
      <c r="BO30" s="165">
        <f t="shared" si="439"/>
        <v>43000</v>
      </c>
      <c r="BP30" s="165">
        <f t="shared" si="439"/>
        <v>31274.387600000002</v>
      </c>
      <c r="BQ30" s="165">
        <f t="shared" si="439"/>
        <v>0</v>
      </c>
      <c r="BR30" s="165">
        <f t="shared" si="439"/>
        <v>29756.760000000002</v>
      </c>
      <c r="BS30" s="165">
        <f t="shared" ref="BS30:ED30" si="440">MIN(burn, K_1) - Nom</f>
        <v>43000</v>
      </c>
      <c r="BT30" s="165">
        <f t="shared" si="440"/>
        <v>43000</v>
      </c>
      <c r="BU30" s="165">
        <f t="shared" si="440"/>
        <v>43000</v>
      </c>
      <c r="BV30" s="165">
        <f t="shared" si="440"/>
        <v>43000</v>
      </c>
      <c r="BW30" s="165">
        <f t="shared" si="440"/>
        <v>43000</v>
      </c>
      <c r="BX30" s="165">
        <f t="shared" si="440"/>
        <v>43000</v>
      </c>
      <c r="BY30" s="165">
        <f t="shared" si="440"/>
        <v>43000</v>
      </c>
      <c r="BZ30" s="165">
        <f t="shared" si="440"/>
        <v>42261.507899999997</v>
      </c>
      <c r="CA30" s="165">
        <f t="shared" si="440"/>
        <v>43000</v>
      </c>
      <c r="CB30" s="165">
        <f t="shared" si="440"/>
        <v>43000</v>
      </c>
      <c r="CC30" s="165">
        <f t="shared" si="440"/>
        <v>43000</v>
      </c>
      <c r="CD30" s="165">
        <f t="shared" si="440"/>
        <v>43000</v>
      </c>
      <c r="CE30" s="165">
        <f t="shared" si="440"/>
        <v>24444.576839999998</v>
      </c>
      <c r="CF30" s="165">
        <f t="shared" si="440"/>
        <v>0</v>
      </c>
      <c r="CG30" s="165">
        <f t="shared" si="440"/>
        <v>39331.807700000005</v>
      </c>
      <c r="CH30" s="165">
        <f t="shared" si="440"/>
        <v>43000</v>
      </c>
      <c r="CI30" s="165">
        <f t="shared" si="440"/>
        <v>41864.850400000003</v>
      </c>
      <c r="CJ30" s="165">
        <f t="shared" si="440"/>
        <v>42359.211000000003</v>
      </c>
      <c r="CK30" s="165">
        <f t="shared" si="440"/>
        <v>39309.2745</v>
      </c>
      <c r="CL30" s="165">
        <f t="shared" si="440"/>
        <v>0</v>
      </c>
      <c r="CM30" s="165">
        <f t="shared" si="440"/>
        <v>38741.084910000005</v>
      </c>
      <c r="CN30" s="165">
        <f t="shared" si="440"/>
        <v>43000</v>
      </c>
      <c r="CO30" s="165">
        <f t="shared" si="440"/>
        <v>43000</v>
      </c>
      <c r="CP30" s="165">
        <f t="shared" si="440"/>
        <v>43000</v>
      </c>
      <c r="CQ30" s="165">
        <f t="shared" si="440"/>
        <v>43000</v>
      </c>
      <c r="CR30" s="165">
        <f t="shared" si="440"/>
        <v>43000</v>
      </c>
      <c r="CS30" s="165">
        <f t="shared" si="440"/>
        <v>38885.879999999997</v>
      </c>
      <c r="CT30" s="165">
        <f t="shared" si="440"/>
        <v>15263.720499999999</v>
      </c>
      <c r="CU30" s="165">
        <f t="shared" si="440"/>
        <v>39468.44</v>
      </c>
      <c r="CV30" s="165">
        <f t="shared" si="440"/>
        <v>38275.160000000003</v>
      </c>
      <c r="CW30" s="165">
        <f t="shared" si="440"/>
        <v>38289.24</v>
      </c>
      <c r="CX30" s="165">
        <f t="shared" si="440"/>
        <v>29114.640000000007</v>
      </c>
      <c r="CY30" s="165">
        <f t="shared" si="440"/>
        <v>29351.852899999998</v>
      </c>
      <c r="CZ30" s="165">
        <f t="shared" si="440"/>
        <v>0</v>
      </c>
      <c r="DA30" s="165">
        <f t="shared" si="440"/>
        <v>39468.44</v>
      </c>
      <c r="DB30" s="165">
        <f t="shared" si="440"/>
        <v>37692.6</v>
      </c>
      <c r="DC30" s="165">
        <f t="shared" si="440"/>
        <v>24780.710000000003</v>
      </c>
      <c r="DD30" s="165">
        <f t="shared" si="440"/>
        <v>16625.884099999996</v>
      </c>
      <c r="DE30" s="165">
        <f t="shared" si="440"/>
        <v>39468.44</v>
      </c>
      <c r="DF30" s="165">
        <f t="shared" si="440"/>
        <v>39468.44</v>
      </c>
      <c r="DG30" s="165">
        <f t="shared" si="440"/>
        <v>39468.44</v>
      </c>
      <c r="DH30" s="165">
        <f t="shared" si="440"/>
        <v>22751.301960000001</v>
      </c>
      <c r="DI30" s="165">
        <f t="shared" si="440"/>
        <v>18289.6744</v>
      </c>
      <c r="DJ30" s="165">
        <f t="shared" si="440"/>
        <v>39468.44</v>
      </c>
      <c r="DK30" s="165">
        <f t="shared" si="440"/>
        <v>39468.44</v>
      </c>
      <c r="DL30" s="165">
        <f t="shared" si="440"/>
        <v>28524.705909999997</v>
      </c>
      <c r="DM30" s="165">
        <f t="shared" si="440"/>
        <v>39468.44</v>
      </c>
      <c r="DN30" s="165">
        <f t="shared" si="440"/>
        <v>39468.44</v>
      </c>
      <c r="DO30" s="165">
        <f t="shared" si="440"/>
        <v>25949.918300000001</v>
      </c>
      <c r="DP30" s="165">
        <f t="shared" si="440"/>
        <v>39468.44</v>
      </c>
      <c r="DQ30" s="165">
        <f t="shared" si="440"/>
        <v>30685.152199999997</v>
      </c>
      <c r="DR30" s="165">
        <f t="shared" si="440"/>
        <v>27223.980000000003</v>
      </c>
      <c r="DS30" s="165">
        <f t="shared" si="440"/>
        <v>10338.150000000001</v>
      </c>
      <c r="DT30" s="165">
        <f t="shared" si="440"/>
        <v>0</v>
      </c>
      <c r="DU30" s="165">
        <f t="shared" si="440"/>
        <v>16754.4444</v>
      </c>
      <c r="DV30" s="165">
        <f t="shared" si="440"/>
        <v>0</v>
      </c>
      <c r="DW30" s="165">
        <f t="shared" si="440"/>
        <v>0</v>
      </c>
      <c r="DX30" s="165">
        <f t="shared" si="440"/>
        <v>0</v>
      </c>
      <c r="DY30" s="165">
        <f t="shared" si="440"/>
        <v>899.71540000000459</v>
      </c>
      <c r="DZ30" s="165">
        <f t="shared" si="440"/>
        <v>0</v>
      </c>
      <c r="EA30" s="165">
        <f t="shared" si="440"/>
        <v>0</v>
      </c>
      <c r="EB30" s="165">
        <f t="shared" si="440"/>
        <v>0</v>
      </c>
      <c r="EC30" s="165">
        <f t="shared" si="440"/>
        <v>0</v>
      </c>
      <c r="ED30" s="165">
        <f t="shared" si="440"/>
        <v>1524.8889000000017</v>
      </c>
      <c r="EE30" s="165">
        <f t="shared" ref="EE30:GP30" si="441">MIN(burn, K_1) - Nom</f>
        <v>12943.03</v>
      </c>
      <c r="EF30" s="165">
        <f t="shared" si="441"/>
        <v>13560.16</v>
      </c>
      <c r="EG30" s="165">
        <f t="shared" si="441"/>
        <v>13354.45</v>
      </c>
      <c r="EH30" s="165">
        <f t="shared" si="441"/>
        <v>13560.16</v>
      </c>
      <c r="EI30" s="165">
        <f t="shared" si="441"/>
        <v>0</v>
      </c>
      <c r="EJ30" s="165">
        <f t="shared" si="441"/>
        <v>12558.72</v>
      </c>
      <c r="EK30" s="165">
        <f t="shared" si="441"/>
        <v>1737.8185999999969</v>
      </c>
      <c r="EL30" s="165">
        <f t="shared" si="441"/>
        <v>2873.4014000000006</v>
      </c>
      <c r="EM30" s="165">
        <f t="shared" si="441"/>
        <v>7734.7594000000026</v>
      </c>
      <c r="EN30" s="165">
        <f t="shared" si="441"/>
        <v>5341.7699000000011</v>
      </c>
      <c r="EO30" s="165">
        <f t="shared" si="441"/>
        <v>7786.3250000000062</v>
      </c>
      <c r="EP30" s="165">
        <f t="shared" si="441"/>
        <v>0</v>
      </c>
      <c r="EQ30" s="165">
        <f t="shared" si="441"/>
        <v>0</v>
      </c>
      <c r="ER30" s="165">
        <f t="shared" si="441"/>
        <v>0</v>
      </c>
      <c r="ES30" s="165">
        <f t="shared" si="441"/>
        <v>270.73940000000039</v>
      </c>
      <c r="ET30" s="165">
        <f t="shared" si="441"/>
        <v>0</v>
      </c>
      <c r="EU30" s="165">
        <f t="shared" si="441"/>
        <v>0</v>
      </c>
      <c r="EV30" s="165">
        <f t="shared" si="441"/>
        <v>0</v>
      </c>
      <c r="EW30" s="165">
        <f t="shared" si="441"/>
        <v>0</v>
      </c>
      <c r="EX30" s="165">
        <f t="shared" si="441"/>
        <v>0</v>
      </c>
      <c r="EY30" s="165">
        <f t="shared" si="441"/>
        <v>7418.2659000000058</v>
      </c>
      <c r="EZ30" s="165">
        <f t="shared" si="441"/>
        <v>13148.74</v>
      </c>
      <c r="FA30" s="165">
        <f t="shared" si="441"/>
        <v>12963.37</v>
      </c>
      <c r="FB30" s="165">
        <f t="shared" si="441"/>
        <v>0</v>
      </c>
      <c r="FC30" s="165">
        <f t="shared" si="441"/>
        <v>0</v>
      </c>
      <c r="FD30" s="165">
        <f t="shared" si="441"/>
        <v>0</v>
      </c>
      <c r="FE30" s="165">
        <f t="shared" si="441"/>
        <v>0</v>
      </c>
      <c r="FF30" s="165">
        <f t="shared" si="441"/>
        <v>0</v>
      </c>
      <c r="FG30" s="165">
        <f t="shared" si="441"/>
        <v>0</v>
      </c>
      <c r="FH30" s="165">
        <f t="shared" si="441"/>
        <v>3704.7085000000006</v>
      </c>
      <c r="FI30" s="165">
        <f t="shared" si="441"/>
        <v>0</v>
      </c>
      <c r="FJ30" s="165">
        <f t="shared" si="441"/>
        <v>0</v>
      </c>
      <c r="FK30" s="165">
        <f t="shared" si="441"/>
        <v>0</v>
      </c>
      <c r="FL30" s="165">
        <f t="shared" si="441"/>
        <v>0</v>
      </c>
      <c r="FM30" s="165">
        <f t="shared" si="441"/>
        <v>25001.992700000003</v>
      </c>
      <c r="FN30" s="165">
        <f t="shared" si="441"/>
        <v>8662.5208000000021</v>
      </c>
      <c r="FO30" s="165">
        <f t="shared" si="441"/>
        <v>6203.3461000000025</v>
      </c>
      <c r="FP30" s="165">
        <f t="shared" si="441"/>
        <v>24144.018900000003</v>
      </c>
      <c r="FQ30" s="165">
        <f t="shared" si="441"/>
        <v>22580.632799999996</v>
      </c>
      <c r="FR30" s="165">
        <f t="shared" si="441"/>
        <v>0</v>
      </c>
      <c r="FS30" s="165">
        <f t="shared" si="441"/>
        <v>8097.6104000000014</v>
      </c>
      <c r="FT30" s="165">
        <f t="shared" si="441"/>
        <v>21538.220300000001</v>
      </c>
      <c r="FU30" s="165">
        <f t="shared" si="441"/>
        <v>10433.402300000002</v>
      </c>
      <c r="FV30" s="165">
        <f t="shared" si="441"/>
        <v>0</v>
      </c>
      <c r="FW30" s="165">
        <f t="shared" si="441"/>
        <v>4303.5763000000006</v>
      </c>
      <c r="FX30" s="165">
        <f t="shared" si="441"/>
        <v>68.408599999998842</v>
      </c>
      <c r="FY30" s="165">
        <f t="shared" si="441"/>
        <v>0</v>
      </c>
      <c r="FZ30" s="165">
        <f t="shared" si="441"/>
        <v>6984.3081999999995</v>
      </c>
      <c r="GA30" s="165">
        <f t="shared" si="441"/>
        <v>19258.397300000004</v>
      </c>
      <c r="GB30" s="165">
        <f t="shared" si="441"/>
        <v>2465.8015999999989</v>
      </c>
      <c r="GC30" s="165">
        <f t="shared" si="441"/>
        <v>0</v>
      </c>
      <c r="GD30" s="165">
        <f t="shared" si="441"/>
        <v>0</v>
      </c>
      <c r="GE30" s="165">
        <f t="shared" si="441"/>
        <v>0</v>
      </c>
      <c r="GF30" s="165">
        <f t="shared" si="441"/>
        <v>42985.878400000001</v>
      </c>
      <c r="GG30" s="165">
        <f t="shared" si="441"/>
        <v>43000</v>
      </c>
      <c r="GH30" s="165">
        <f t="shared" si="441"/>
        <v>43000</v>
      </c>
      <c r="GI30" s="165">
        <f t="shared" si="441"/>
        <v>43000</v>
      </c>
      <c r="GJ30" s="165">
        <f t="shared" si="441"/>
        <v>43000</v>
      </c>
      <c r="GK30" s="165">
        <f t="shared" si="441"/>
        <v>43000</v>
      </c>
      <c r="GL30" s="165">
        <f t="shared" si="441"/>
        <v>43000</v>
      </c>
      <c r="GM30" s="165">
        <f t="shared" si="441"/>
        <v>42038.637000000002</v>
      </c>
      <c r="GN30" s="165">
        <f t="shared" si="441"/>
        <v>2512.3978999999963</v>
      </c>
      <c r="GO30" s="165">
        <f t="shared" si="441"/>
        <v>43000</v>
      </c>
      <c r="GP30" s="165">
        <f t="shared" si="441"/>
        <v>42497.705000000002</v>
      </c>
      <c r="GQ30" s="165">
        <f t="shared" ref="GQ30:JB30" si="442">MIN(burn, K_1) - Nom</f>
        <v>43000</v>
      </c>
      <c r="GR30" s="165">
        <f t="shared" si="442"/>
        <v>43000</v>
      </c>
      <c r="GS30" s="165">
        <f t="shared" si="442"/>
        <v>43000</v>
      </c>
      <c r="GT30" s="165">
        <f t="shared" si="442"/>
        <v>37232.826399999991</v>
      </c>
      <c r="GU30" s="165">
        <f t="shared" si="442"/>
        <v>43000</v>
      </c>
      <c r="GV30" s="165">
        <f t="shared" si="442"/>
        <v>43000</v>
      </c>
      <c r="GW30" s="165">
        <f t="shared" si="442"/>
        <v>43000</v>
      </c>
      <c r="GX30" s="165">
        <f t="shared" si="442"/>
        <v>43000</v>
      </c>
      <c r="GY30" s="165">
        <f t="shared" si="442"/>
        <v>43000</v>
      </c>
      <c r="GZ30" s="165">
        <f t="shared" si="442"/>
        <v>43000</v>
      </c>
      <c r="HA30" s="165">
        <f t="shared" si="442"/>
        <v>43000</v>
      </c>
      <c r="HB30" s="165">
        <f t="shared" si="442"/>
        <v>43000</v>
      </c>
      <c r="HC30" s="165">
        <f t="shared" si="442"/>
        <v>43000</v>
      </c>
      <c r="HD30" s="165">
        <f t="shared" si="442"/>
        <v>43000</v>
      </c>
      <c r="HE30" s="165">
        <f t="shared" si="442"/>
        <v>43000</v>
      </c>
      <c r="HF30" s="165">
        <f t="shared" si="442"/>
        <v>43000</v>
      </c>
      <c r="HG30" s="165">
        <f t="shared" si="442"/>
        <v>43000</v>
      </c>
      <c r="HH30" s="165">
        <f t="shared" si="442"/>
        <v>43000</v>
      </c>
      <c r="HI30" s="165">
        <f t="shared" si="442"/>
        <v>43000</v>
      </c>
      <c r="HJ30" s="165">
        <f t="shared" si="442"/>
        <v>43000</v>
      </c>
      <c r="HK30" s="165">
        <f t="shared" si="442"/>
        <v>43000</v>
      </c>
      <c r="HL30" s="165">
        <f t="shared" si="442"/>
        <v>43000</v>
      </c>
      <c r="HM30" s="165">
        <f t="shared" si="442"/>
        <v>43000</v>
      </c>
      <c r="HN30" s="165">
        <f t="shared" si="442"/>
        <v>43000</v>
      </c>
      <c r="HO30" s="165">
        <f t="shared" si="442"/>
        <v>43000</v>
      </c>
      <c r="HP30" s="165">
        <f t="shared" si="442"/>
        <v>43000</v>
      </c>
      <c r="HQ30" s="165">
        <f t="shared" si="442"/>
        <v>43000</v>
      </c>
      <c r="HR30" s="165">
        <f t="shared" si="442"/>
        <v>43000</v>
      </c>
      <c r="HS30" s="165">
        <f t="shared" si="442"/>
        <v>43000</v>
      </c>
      <c r="HT30" s="165">
        <f t="shared" si="442"/>
        <v>43000</v>
      </c>
      <c r="HU30" s="165">
        <f t="shared" si="442"/>
        <v>43000</v>
      </c>
      <c r="HV30" s="165">
        <f t="shared" si="442"/>
        <v>43000</v>
      </c>
      <c r="HW30" s="165">
        <f t="shared" si="442"/>
        <v>43000</v>
      </c>
      <c r="HX30" s="165">
        <f t="shared" si="442"/>
        <v>43000</v>
      </c>
      <c r="HY30" s="165">
        <f t="shared" si="442"/>
        <v>43000</v>
      </c>
      <c r="HZ30" s="165">
        <f t="shared" si="442"/>
        <v>43000</v>
      </c>
      <c r="IA30" s="165">
        <f t="shared" si="442"/>
        <v>43000</v>
      </c>
      <c r="IB30" s="165">
        <f t="shared" si="442"/>
        <v>43000</v>
      </c>
      <c r="IC30" s="165">
        <f t="shared" si="442"/>
        <v>43000</v>
      </c>
      <c r="ID30" s="165">
        <f t="shared" si="442"/>
        <v>43000</v>
      </c>
      <c r="IE30" s="165">
        <f t="shared" si="442"/>
        <v>43000</v>
      </c>
      <c r="IF30" s="165">
        <f t="shared" si="442"/>
        <v>43000</v>
      </c>
      <c r="IG30" s="165">
        <f t="shared" si="442"/>
        <v>43000</v>
      </c>
      <c r="IH30" s="165">
        <f t="shared" si="442"/>
        <v>43000</v>
      </c>
      <c r="II30" s="165">
        <f t="shared" si="442"/>
        <v>43000</v>
      </c>
      <c r="IJ30" s="165">
        <f t="shared" si="442"/>
        <v>43000</v>
      </c>
      <c r="IK30" s="165">
        <f t="shared" si="442"/>
        <v>43000</v>
      </c>
      <c r="IL30" s="165">
        <f t="shared" si="442"/>
        <v>43000</v>
      </c>
      <c r="IM30" s="165">
        <f t="shared" si="442"/>
        <v>43000</v>
      </c>
      <c r="IN30" s="165">
        <f t="shared" si="442"/>
        <v>43000</v>
      </c>
      <c r="IO30" s="165">
        <f t="shared" si="442"/>
        <v>43000</v>
      </c>
      <c r="IP30" s="165">
        <f t="shared" si="442"/>
        <v>43000</v>
      </c>
      <c r="IQ30" s="165">
        <f t="shared" si="442"/>
        <v>43000</v>
      </c>
      <c r="IR30" s="165">
        <f t="shared" si="442"/>
        <v>43000</v>
      </c>
      <c r="IS30" s="165">
        <f t="shared" si="442"/>
        <v>43000</v>
      </c>
      <c r="IT30" s="165">
        <f t="shared" si="442"/>
        <v>43000</v>
      </c>
      <c r="IU30" s="165">
        <f t="shared" si="442"/>
        <v>43000</v>
      </c>
      <c r="IV30" s="165">
        <f t="shared" si="442"/>
        <v>43000</v>
      </c>
      <c r="IW30" s="165">
        <f t="shared" si="442"/>
        <v>43000</v>
      </c>
      <c r="IX30" s="165">
        <f t="shared" si="442"/>
        <v>41371.949999999997</v>
      </c>
      <c r="IY30" s="165">
        <f t="shared" si="442"/>
        <v>43000</v>
      </c>
      <c r="IZ30" s="165">
        <f t="shared" si="442"/>
        <v>43000</v>
      </c>
      <c r="JA30" s="165">
        <f t="shared" si="442"/>
        <v>43000</v>
      </c>
      <c r="JB30" s="165">
        <f t="shared" si="442"/>
        <v>43000</v>
      </c>
      <c r="JC30" s="165">
        <f t="shared" ref="JC30:LN30" si="443">MIN(burn, K_1) - Nom</f>
        <v>43000</v>
      </c>
      <c r="JD30" s="165">
        <f t="shared" si="443"/>
        <v>43000</v>
      </c>
      <c r="JE30" s="165">
        <f t="shared" si="443"/>
        <v>43000</v>
      </c>
      <c r="JF30" s="165">
        <f t="shared" si="443"/>
        <v>43000</v>
      </c>
      <c r="JG30" s="165">
        <f t="shared" si="443"/>
        <v>43000</v>
      </c>
      <c r="JH30" s="165">
        <f t="shared" si="443"/>
        <v>43000</v>
      </c>
      <c r="JI30" s="165">
        <f t="shared" si="443"/>
        <v>43000</v>
      </c>
      <c r="JJ30" s="165">
        <f t="shared" si="443"/>
        <v>43000</v>
      </c>
      <c r="JK30" s="165">
        <f t="shared" si="443"/>
        <v>43000</v>
      </c>
      <c r="JL30" s="165">
        <f t="shared" si="443"/>
        <v>43000</v>
      </c>
      <c r="JM30" s="165">
        <f t="shared" si="443"/>
        <v>43000</v>
      </c>
      <c r="JN30" s="165">
        <f t="shared" si="443"/>
        <v>43000</v>
      </c>
      <c r="JO30" s="165">
        <f t="shared" si="443"/>
        <v>43000</v>
      </c>
      <c r="JP30" s="165">
        <f t="shared" si="443"/>
        <v>43000</v>
      </c>
      <c r="JQ30" s="165">
        <f t="shared" si="443"/>
        <v>43000</v>
      </c>
      <c r="JR30" s="165">
        <f t="shared" si="443"/>
        <v>41460.86</v>
      </c>
      <c r="JS30" s="165">
        <f t="shared" si="443"/>
        <v>26489.391800000001</v>
      </c>
      <c r="JT30" s="165">
        <f t="shared" si="443"/>
        <v>0</v>
      </c>
      <c r="JU30" s="165">
        <f t="shared" si="443"/>
        <v>8326.8385000000017</v>
      </c>
      <c r="JV30" s="165">
        <f t="shared" si="443"/>
        <v>0</v>
      </c>
      <c r="JW30" s="165">
        <f t="shared" si="443"/>
        <v>6042.8052999999964</v>
      </c>
      <c r="JX30" s="165">
        <f t="shared" si="443"/>
        <v>42574.41</v>
      </c>
      <c r="JY30" s="165">
        <f t="shared" si="443"/>
        <v>42603.68</v>
      </c>
      <c r="JZ30" s="165">
        <f t="shared" si="443"/>
        <v>42603.68</v>
      </c>
      <c r="KA30" s="165">
        <f t="shared" si="443"/>
        <v>42603.68</v>
      </c>
      <c r="KB30" s="165">
        <f t="shared" si="443"/>
        <v>42603.68</v>
      </c>
      <c r="KC30" s="165">
        <f t="shared" si="443"/>
        <v>42603.68</v>
      </c>
      <c r="KD30" s="165">
        <f t="shared" si="443"/>
        <v>42603.68</v>
      </c>
      <c r="KE30" s="165">
        <f t="shared" si="443"/>
        <v>42603.68</v>
      </c>
      <c r="KF30" s="165">
        <f t="shared" si="443"/>
        <v>42603.68</v>
      </c>
      <c r="KG30" s="165">
        <f t="shared" si="443"/>
        <v>42603.68</v>
      </c>
      <c r="KH30" s="165">
        <f t="shared" si="443"/>
        <v>42603.68</v>
      </c>
      <c r="KI30" s="165">
        <f t="shared" si="443"/>
        <v>42603.68</v>
      </c>
      <c r="KJ30" s="165">
        <f t="shared" si="443"/>
        <v>42603.68</v>
      </c>
      <c r="KK30" s="165">
        <f t="shared" si="443"/>
        <v>39976.26</v>
      </c>
      <c r="KL30" s="165">
        <f t="shared" si="443"/>
        <v>42603.68</v>
      </c>
      <c r="KM30" s="165">
        <f t="shared" si="443"/>
        <v>42603.68</v>
      </c>
      <c r="KN30" s="165">
        <f t="shared" si="443"/>
        <v>37706.885999999999</v>
      </c>
      <c r="KO30" s="165">
        <f t="shared" si="443"/>
        <v>42603.68</v>
      </c>
      <c r="KP30" s="165">
        <f t="shared" si="443"/>
        <v>37773.095200000003</v>
      </c>
      <c r="KQ30" s="165">
        <f t="shared" si="443"/>
        <v>42603.68</v>
      </c>
      <c r="KR30" s="165">
        <f t="shared" si="443"/>
        <v>42603.68</v>
      </c>
      <c r="KS30" s="165">
        <f t="shared" si="443"/>
        <v>42603.68</v>
      </c>
      <c r="KT30" s="165">
        <f t="shared" si="443"/>
        <v>42603.68</v>
      </c>
      <c r="KU30" s="165">
        <f t="shared" si="443"/>
        <v>42603.68</v>
      </c>
      <c r="KV30" s="165">
        <f t="shared" si="443"/>
        <v>42603.68</v>
      </c>
      <c r="KW30" s="165">
        <f t="shared" si="443"/>
        <v>42603.68</v>
      </c>
      <c r="KX30" s="165">
        <f t="shared" si="443"/>
        <v>42603.68</v>
      </c>
      <c r="KY30" s="165">
        <f t="shared" si="443"/>
        <v>43000</v>
      </c>
      <c r="KZ30" s="165">
        <f t="shared" si="443"/>
        <v>43000</v>
      </c>
      <c r="LA30" s="165">
        <f t="shared" si="443"/>
        <v>42633.491200000004</v>
      </c>
      <c r="LB30" s="165">
        <f t="shared" si="443"/>
        <v>43000</v>
      </c>
      <c r="LC30" s="165">
        <f t="shared" si="443"/>
        <v>43000</v>
      </c>
      <c r="LD30" s="165">
        <f t="shared" si="443"/>
        <v>43000</v>
      </c>
      <c r="LE30" s="165">
        <f t="shared" si="443"/>
        <v>43000</v>
      </c>
      <c r="LF30" s="165">
        <f t="shared" si="443"/>
        <v>43000</v>
      </c>
      <c r="LG30" s="165">
        <f t="shared" si="443"/>
        <v>41539.954899999997</v>
      </c>
      <c r="LH30" s="165">
        <f t="shared" si="443"/>
        <v>43000</v>
      </c>
      <c r="LI30" s="165">
        <f t="shared" si="443"/>
        <v>43000</v>
      </c>
      <c r="LJ30" s="165">
        <f t="shared" si="443"/>
        <v>43000</v>
      </c>
      <c r="LK30" s="165">
        <f t="shared" si="443"/>
        <v>43000</v>
      </c>
      <c r="LL30" s="165">
        <f t="shared" si="443"/>
        <v>41349.360000000001</v>
      </c>
      <c r="LM30" s="165">
        <f t="shared" si="443"/>
        <v>43000</v>
      </c>
      <c r="LN30" s="165">
        <f t="shared" si="443"/>
        <v>43000</v>
      </c>
      <c r="LO30" s="165">
        <f t="shared" ref="LO30:NG30" si="444">MIN(burn, K_1) - Nom</f>
        <v>43000</v>
      </c>
      <c r="LP30" s="165">
        <f t="shared" si="444"/>
        <v>42584.37</v>
      </c>
      <c r="LQ30" s="165">
        <f t="shared" si="444"/>
        <v>43000</v>
      </c>
      <c r="LR30" s="165">
        <f t="shared" si="444"/>
        <v>43000</v>
      </c>
      <c r="LS30" s="165">
        <f t="shared" si="444"/>
        <v>43000</v>
      </c>
      <c r="LT30" s="165">
        <f t="shared" si="444"/>
        <v>43000</v>
      </c>
      <c r="LU30" s="165">
        <f t="shared" si="444"/>
        <v>43000</v>
      </c>
      <c r="LV30" s="165">
        <f t="shared" si="444"/>
        <v>43000</v>
      </c>
      <c r="LW30" s="165">
        <f t="shared" si="444"/>
        <v>43000</v>
      </c>
      <c r="LX30" s="165">
        <f t="shared" si="444"/>
        <v>43000</v>
      </c>
      <c r="LY30" s="165">
        <f t="shared" si="444"/>
        <v>43000</v>
      </c>
      <c r="LZ30" s="165">
        <f t="shared" si="444"/>
        <v>43000</v>
      </c>
      <c r="MA30" s="165">
        <f t="shared" si="444"/>
        <v>43000</v>
      </c>
      <c r="MB30" s="165">
        <f t="shared" si="444"/>
        <v>42844.471399999995</v>
      </c>
      <c r="MC30" s="165">
        <f t="shared" si="444"/>
        <v>43000</v>
      </c>
      <c r="MD30" s="165">
        <f t="shared" si="444"/>
        <v>43000</v>
      </c>
      <c r="ME30" s="165">
        <f t="shared" si="444"/>
        <v>43000</v>
      </c>
      <c r="MF30" s="165">
        <f t="shared" si="444"/>
        <v>43000</v>
      </c>
      <c r="MG30" s="165">
        <f t="shared" si="444"/>
        <v>43000</v>
      </c>
      <c r="MH30" s="165">
        <f t="shared" si="444"/>
        <v>43000</v>
      </c>
      <c r="MI30" s="165">
        <f t="shared" si="444"/>
        <v>43000</v>
      </c>
      <c r="MJ30" s="165">
        <f t="shared" si="444"/>
        <v>43000</v>
      </c>
      <c r="MK30" s="165">
        <f t="shared" si="444"/>
        <v>43000</v>
      </c>
      <c r="ML30" s="165">
        <f t="shared" si="444"/>
        <v>43000</v>
      </c>
      <c r="MM30" s="165">
        <f t="shared" si="444"/>
        <v>43000</v>
      </c>
      <c r="MN30" s="165">
        <f t="shared" si="444"/>
        <v>43000</v>
      </c>
      <c r="MO30" s="165">
        <f t="shared" si="444"/>
        <v>43000</v>
      </c>
      <c r="MP30" s="165">
        <f t="shared" si="444"/>
        <v>43000</v>
      </c>
      <c r="MQ30" s="165">
        <f t="shared" si="444"/>
        <v>43000</v>
      </c>
      <c r="MR30" s="165">
        <f t="shared" si="444"/>
        <v>43000</v>
      </c>
      <c r="MS30" s="165">
        <f t="shared" si="444"/>
        <v>43000</v>
      </c>
      <c r="MT30" s="165">
        <f t="shared" si="444"/>
        <v>43000</v>
      </c>
      <c r="MU30" s="165">
        <f t="shared" si="444"/>
        <v>43000</v>
      </c>
      <c r="MV30" s="165">
        <f t="shared" si="444"/>
        <v>43000</v>
      </c>
      <c r="MW30" s="165">
        <f t="shared" si="444"/>
        <v>43000</v>
      </c>
      <c r="MX30" s="165">
        <f t="shared" si="444"/>
        <v>43000</v>
      </c>
      <c r="MY30" s="165">
        <f t="shared" si="444"/>
        <v>43000</v>
      </c>
      <c r="MZ30" s="165">
        <f t="shared" si="444"/>
        <v>43000</v>
      </c>
      <c r="NA30" s="165">
        <f t="shared" si="444"/>
        <v>43000</v>
      </c>
      <c r="NB30" s="165">
        <f t="shared" si="444"/>
        <v>41031.376000000004</v>
      </c>
      <c r="NC30" s="165">
        <f t="shared" si="444"/>
        <v>43000</v>
      </c>
      <c r="ND30" s="165">
        <f t="shared" si="444"/>
        <v>43000</v>
      </c>
      <c r="NE30" s="165">
        <f t="shared" si="444"/>
        <v>43000</v>
      </c>
      <c r="NF30" s="165">
        <f t="shared" si="444"/>
        <v>43000</v>
      </c>
      <c r="NG30" s="165">
        <f t="shared" si="444"/>
        <v>43000</v>
      </c>
    </row>
    <row r="31" spans="2:372" hidden="1" outlineLevel="1">
      <c r="B31" s="191" t="s">
        <v>329</v>
      </c>
      <c r="C31" s="155">
        <v>304.25</v>
      </c>
      <c r="D31" s="155" t="s">
        <v>307</v>
      </c>
      <c r="E31" s="154" t="s">
        <v>302</v>
      </c>
      <c r="F31" s="155" t="s">
        <v>304</v>
      </c>
      <c r="G31" s="170">
        <f t="shared" ref="G31:BR31" si="445">MIN(burn - Nom, K_2 - Used_K2)</f>
        <v>0</v>
      </c>
      <c r="H31" s="170">
        <f t="shared" si="445"/>
        <v>1577.601999999999</v>
      </c>
      <c r="I31" s="170">
        <f t="shared" si="445"/>
        <v>3954.0670000000027</v>
      </c>
      <c r="J31" s="170">
        <f t="shared" si="445"/>
        <v>6123.0570000000007</v>
      </c>
      <c r="K31" s="170">
        <f t="shared" si="445"/>
        <v>6123.0570000000007</v>
      </c>
      <c r="L31" s="170">
        <f t="shared" si="445"/>
        <v>5999.6540000000023</v>
      </c>
      <c r="M31" s="170">
        <f t="shared" si="445"/>
        <v>5752.8479999999981</v>
      </c>
      <c r="N31" s="170">
        <f t="shared" si="445"/>
        <v>5876.2510000000038</v>
      </c>
      <c r="O31" s="170">
        <f t="shared" si="445"/>
        <v>6247.0290000000023</v>
      </c>
      <c r="P31" s="170">
        <f t="shared" si="445"/>
        <v>5999.6540000000023</v>
      </c>
      <c r="Q31" s="170">
        <f t="shared" si="445"/>
        <v>0</v>
      </c>
      <c r="R31" s="170">
        <f t="shared" si="445"/>
        <v>6371.0010000000038</v>
      </c>
      <c r="S31" s="170">
        <f t="shared" si="445"/>
        <v>6247.0290000000023</v>
      </c>
      <c r="T31" s="170">
        <f t="shared" si="445"/>
        <v>5999.6540000000023</v>
      </c>
      <c r="U31" s="170">
        <f t="shared" si="445"/>
        <v>5630.0140000000029</v>
      </c>
      <c r="V31" s="170">
        <f t="shared" si="445"/>
        <v>6371.0010000000038</v>
      </c>
      <c r="W31" s="170">
        <f t="shared" si="445"/>
        <v>6494.974000000002</v>
      </c>
      <c r="X31" s="170">
        <f t="shared" si="445"/>
        <v>6494.974000000002</v>
      </c>
      <c r="Y31" s="170">
        <f t="shared" si="445"/>
        <v>7114.8349999999991</v>
      </c>
      <c r="Z31" s="170">
        <f t="shared" si="445"/>
        <v>7114.8349999999991</v>
      </c>
      <c r="AA31" s="170">
        <f t="shared" si="445"/>
        <v>7114.8349999999991</v>
      </c>
      <c r="AB31" s="170">
        <f t="shared" si="445"/>
        <v>7114.8349999999991</v>
      </c>
      <c r="AC31" s="170">
        <f t="shared" si="445"/>
        <v>7114.8349999999991</v>
      </c>
      <c r="AD31" s="170">
        <f t="shared" si="445"/>
        <v>7114.8349999999991</v>
      </c>
      <c r="AE31" s="170">
        <f t="shared" si="445"/>
        <v>7114.8349999999991</v>
      </c>
      <c r="AF31" s="170">
        <f t="shared" si="445"/>
        <v>7114.8349999999991</v>
      </c>
      <c r="AG31" s="170">
        <f t="shared" si="445"/>
        <v>6742.9179999999978</v>
      </c>
      <c r="AH31" s="170">
        <f t="shared" si="445"/>
        <v>6866.8910000000033</v>
      </c>
      <c r="AI31" s="170">
        <f t="shared" si="445"/>
        <v>7114.8349999999991</v>
      </c>
      <c r="AJ31" s="170">
        <f t="shared" si="445"/>
        <v>7114.8349999999991</v>
      </c>
      <c r="AK31" s="170">
        <f t="shared" si="445"/>
        <v>7114.8349999999991</v>
      </c>
      <c r="AL31" s="170">
        <f t="shared" si="445"/>
        <v>0</v>
      </c>
      <c r="AM31" s="170">
        <f t="shared" si="445"/>
        <v>0</v>
      </c>
      <c r="AN31" s="170">
        <f t="shared" si="445"/>
        <v>0</v>
      </c>
      <c r="AO31" s="170">
        <f t="shared" si="445"/>
        <v>0</v>
      </c>
      <c r="AP31" s="170">
        <f t="shared" si="445"/>
        <v>0</v>
      </c>
      <c r="AQ31" s="170">
        <f t="shared" si="445"/>
        <v>3016.7229999999981</v>
      </c>
      <c r="AR31" s="170">
        <f t="shared" si="445"/>
        <v>6792.9089999999997</v>
      </c>
      <c r="AS31" s="170">
        <f t="shared" si="445"/>
        <v>6792.9089999999997</v>
      </c>
      <c r="AT31" s="170">
        <f t="shared" si="445"/>
        <v>6175.4879999999976</v>
      </c>
      <c r="AU31" s="170">
        <f t="shared" si="445"/>
        <v>3756.8150000000023</v>
      </c>
      <c r="AV31" s="170">
        <f t="shared" si="445"/>
        <v>6669.4250000000029</v>
      </c>
      <c r="AW31" s="170">
        <f t="shared" si="445"/>
        <v>6298.9720000000016</v>
      </c>
      <c r="AX31" s="170">
        <f t="shared" si="445"/>
        <v>6175.4879999999976</v>
      </c>
      <c r="AY31" s="170">
        <f t="shared" si="445"/>
        <v>5558.7169999999969</v>
      </c>
      <c r="AZ31" s="170">
        <f t="shared" si="445"/>
        <v>0</v>
      </c>
      <c r="BA31" s="170">
        <f t="shared" si="445"/>
        <v>1898.2479999999996</v>
      </c>
      <c r="BB31" s="170">
        <f t="shared" si="445"/>
        <v>6299.6229999999996</v>
      </c>
      <c r="BC31" s="170">
        <f t="shared" si="445"/>
        <v>0</v>
      </c>
      <c r="BD31" s="170">
        <f t="shared" si="445"/>
        <v>0</v>
      </c>
      <c r="BE31" s="170">
        <f t="shared" si="445"/>
        <v>0</v>
      </c>
      <c r="BF31" s="170">
        <f t="shared" si="445"/>
        <v>0</v>
      </c>
      <c r="BG31" s="170">
        <f t="shared" si="445"/>
        <v>6224.4720000000016</v>
      </c>
      <c r="BH31" s="170">
        <f t="shared" si="445"/>
        <v>5312.0740000000005</v>
      </c>
      <c r="BI31" s="170">
        <f t="shared" si="445"/>
        <v>5558.8799999999974</v>
      </c>
      <c r="BJ31" s="170">
        <f t="shared" si="445"/>
        <v>0</v>
      </c>
      <c r="BK31" s="170">
        <f t="shared" si="445"/>
        <v>0</v>
      </c>
      <c r="BL31" s="170">
        <f t="shared" si="445"/>
        <v>6545.9409999999989</v>
      </c>
      <c r="BM31" s="170">
        <f t="shared" si="445"/>
        <v>6792.9089999999997</v>
      </c>
      <c r="BN31" s="170">
        <f t="shared" si="445"/>
        <v>3147.0199999999968</v>
      </c>
      <c r="BO31" s="170">
        <f t="shared" si="445"/>
        <v>3147.0199999999968</v>
      </c>
      <c r="BP31" s="170">
        <f t="shared" si="445"/>
        <v>0</v>
      </c>
      <c r="BQ31" s="170">
        <f t="shared" si="445"/>
        <v>0</v>
      </c>
      <c r="BR31" s="170">
        <f t="shared" si="445"/>
        <v>0</v>
      </c>
      <c r="BS31" s="170">
        <f t="shared" ref="BS31:ED31" si="446">MIN(burn - Nom, K_2 - Used_K2)</f>
        <v>3147.0199999999968</v>
      </c>
      <c r="BT31" s="170">
        <f t="shared" si="446"/>
        <v>3147.0199999999968</v>
      </c>
      <c r="BU31" s="170">
        <f t="shared" si="446"/>
        <v>3147.0199999999968</v>
      </c>
      <c r="BV31" s="170">
        <f t="shared" si="446"/>
        <v>3147.0199999999968</v>
      </c>
      <c r="BW31" s="170">
        <f t="shared" si="446"/>
        <v>3147.0199999999968</v>
      </c>
      <c r="BX31" s="170">
        <f t="shared" si="446"/>
        <v>3147.0199999999968</v>
      </c>
      <c r="BY31" s="170">
        <f t="shared" si="446"/>
        <v>3147.0199999999968</v>
      </c>
      <c r="BZ31" s="170">
        <f t="shared" si="446"/>
        <v>295.83000000000175</v>
      </c>
      <c r="CA31" s="170">
        <f t="shared" si="446"/>
        <v>3147.0199999999968</v>
      </c>
      <c r="CB31" s="170">
        <f t="shared" si="446"/>
        <v>3147.0199999999968</v>
      </c>
      <c r="CC31" s="170">
        <f t="shared" si="446"/>
        <v>3147.0199999999968</v>
      </c>
      <c r="CD31" s="170">
        <f t="shared" si="446"/>
        <v>3147.0199999999968</v>
      </c>
      <c r="CE31" s="170">
        <f t="shared" si="446"/>
        <v>0</v>
      </c>
      <c r="CF31" s="170">
        <f t="shared" si="446"/>
        <v>0</v>
      </c>
      <c r="CG31" s="170">
        <f t="shared" si="446"/>
        <v>343.11000000000058</v>
      </c>
      <c r="CH31" s="170">
        <f t="shared" si="446"/>
        <v>3147.0199999999968</v>
      </c>
      <c r="CI31" s="170">
        <f t="shared" si="446"/>
        <v>2391.4700000000012</v>
      </c>
      <c r="CJ31" s="170">
        <f t="shared" si="446"/>
        <v>3147.0199999999968</v>
      </c>
      <c r="CK31" s="170">
        <f t="shared" si="446"/>
        <v>0</v>
      </c>
      <c r="CL31" s="170">
        <f t="shared" si="446"/>
        <v>0</v>
      </c>
      <c r="CM31" s="170">
        <f t="shared" si="446"/>
        <v>343.11000000000058</v>
      </c>
      <c r="CN31" s="170">
        <f t="shared" si="446"/>
        <v>3147.0199999999968</v>
      </c>
      <c r="CO31" s="170">
        <f t="shared" si="446"/>
        <v>3147.0199999999968</v>
      </c>
      <c r="CP31" s="170">
        <f t="shared" si="446"/>
        <v>3147.0199999999968</v>
      </c>
      <c r="CQ31" s="170">
        <f t="shared" si="446"/>
        <v>3147.0199999999968</v>
      </c>
      <c r="CR31" s="170">
        <f t="shared" si="446"/>
        <v>3147.0199999999968</v>
      </c>
      <c r="CS31" s="170">
        <f t="shared" si="446"/>
        <v>0</v>
      </c>
      <c r="CT31" s="170">
        <f t="shared" si="446"/>
        <v>0</v>
      </c>
      <c r="CU31" s="170">
        <f t="shared" si="446"/>
        <v>0</v>
      </c>
      <c r="CV31" s="170">
        <f t="shared" si="446"/>
        <v>0</v>
      </c>
      <c r="CW31" s="170">
        <f t="shared" si="446"/>
        <v>0</v>
      </c>
      <c r="CX31" s="170">
        <f t="shared" si="446"/>
        <v>0</v>
      </c>
      <c r="CY31" s="170">
        <f t="shared" si="446"/>
        <v>0</v>
      </c>
      <c r="CZ31" s="170">
        <f t="shared" si="446"/>
        <v>0</v>
      </c>
      <c r="DA31" s="170">
        <f t="shared" si="446"/>
        <v>0</v>
      </c>
      <c r="DB31" s="170">
        <f t="shared" si="446"/>
        <v>0</v>
      </c>
      <c r="DC31" s="170">
        <f t="shared" si="446"/>
        <v>0</v>
      </c>
      <c r="DD31" s="170">
        <f t="shared" si="446"/>
        <v>0</v>
      </c>
      <c r="DE31" s="170">
        <f t="shared" si="446"/>
        <v>0</v>
      </c>
      <c r="DF31" s="170">
        <f t="shared" si="446"/>
        <v>0</v>
      </c>
      <c r="DG31" s="170">
        <f t="shared" si="446"/>
        <v>0</v>
      </c>
      <c r="DH31" s="170">
        <f t="shared" si="446"/>
        <v>0</v>
      </c>
      <c r="DI31" s="170">
        <f t="shared" si="446"/>
        <v>0</v>
      </c>
      <c r="DJ31" s="170">
        <f t="shared" si="446"/>
        <v>0</v>
      </c>
      <c r="DK31" s="170">
        <f t="shared" si="446"/>
        <v>0</v>
      </c>
      <c r="DL31" s="170">
        <f t="shared" si="446"/>
        <v>0</v>
      </c>
      <c r="DM31" s="170">
        <f t="shared" si="446"/>
        <v>0</v>
      </c>
      <c r="DN31" s="170">
        <f t="shared" si="446"/>
        <v>0</v>
      </c>
      <c r="DO31" s="170">
        <f t="shared" si="446"/>
        <v>0</v>
      </c>
      <c r="DP31" s="170">
        <f t="shared" si="446"/>
        <v>0</v>
      </c>
      <c r="DQ31" s="170">
        <f t="shared" si="446"/>
        <v>0</v>
      </c>
      <c r="DR31" s="170">
        <f t="shared" si="446"/>
        <v>0</v>
      </c>
      <c r="DS31" s="170">
        <f t="shared" si="446"/>
        <v>0</v>
      </c>
      <c r="DT31" s="170">
        <f t="shared" si="446"/>
        <v>0</v>
      </c>
      <c r="DU31" s="170">
        <f t="shared" si="446"/>
        <v>0</v>
      </c>
      <c r="DV31" s="170">
        <f t="shared" si="446"/>
        <v>0</v>
      </c>
      <c r="DW31" s="170">
        <f t="shared" si="446"/>
        <v>0</v>
      </c>
      <c r="DX31" s="170">
        <f t="shared" si="446"/>
        <v>0</v>
      </c>
      <c r="DY31" s="170">
        <f t="shared" si="446"/>
        <v>0</v>
      </c>
      <c r="DZ31" s="170">
        <f t="shared" si="446"/>
        <v>0</v>
      </c>
      <c r="EA31" s="170">
        <f t="shared" si="446"/>
        <v>0</v>
      </c>
      <c r="EB31" s="170">
        <f t="shared" si="446"/>
        <v>0</v>
      </c>
      <c r="EC31" s="170">
        <f t="shared" si="446"/>
        <v>0</v>
      </c>
      <c r="ED31" s="170">
        <f t="shared" si="446"/>
        <v>0</v>
      </c>
      <c r="EE31" s="170">
        <f t="shared" ref="EE31:GP31" si="447">MIN(burn - Nom, K_2 - Used_K2)</f>
        <v>0</v>
      </c>
      <c r="EF31" s="170">
        <f t="shared" si="447"/>
        <v>0</v>
      </c>
      <c r="EG31" s="170">
        <f t="shared" si="447"/>
        <v>0</v>
      </c>
      <c r="EH31" s="170">
        <f t="shared" si="447"/>
        <v>0</v>
      </c>
      <c r="EI31" s="170">
        <f t="shared" si="447"/>
        <v>0</v>
      </c>
      <c r="EJ31" s="170">
        <f t="shared" si="447"/>
        <v>0</v>
      </c>
      <c r="EK31" s="170">
        <f t="shared" si="447"/>
        <v>0</v>
      </c>
      <c r="EL31" s="170">
        <f t="shared" si="447"/>
        <v>0</v>
      </c>
      <c r="EM31" s="170">
        <f t="shared" si="447"/>
        <v>0</v>
      </c>
      <c r="EN31" s="170">
        <f t="shared" si="447"/>
        <v>0</v>
      </c>
      <c r="EO31" s="170">
        <f t="shared" si="447"/>
        <v>0</v>
      </c>
      <c r="EP31" s="170">
        <f t="shared" si="447"/>
        <v>0</v>
      </c>
      <c r="EQ31" s="170">
        <f t="shared" si="447"/>
        <v>0</v>
      </c>
      <c r="ER31" s="170">
        <f t="shared" si="447"/>
        <v>0</v>
      </c>
      <c r="ES31" s="170">
        <f t="shared" si="447"/>
        <v>0</v>
      </c>
      <c r="ET31" s="170">
        <f t="shared" si="447"/>
        <v>0</v>
      </c>
      <c r="EU31" s="170">
        <f t="shared" si="447"/>
        <v>0</v>
      </c>
      <c r="EV31" s="170">
        <f t="shared" si="447"/>
        <v>0</v>
      </c>
      <c r="EW31" s="170">
        <f t="shared" si="447"/>
        <v>0</v>
      </c>
      <c r="EX31" s="170">
        <f t="shared" si="447"/>
        <v>0</v>
      </c>
      <c r="EY31" s="170">
        <f t="shared" si="447"/>
        <v>0</v>
      </c>
      <c r="EZ31" s="170">
        <f t="shared" si="447"/>
        <v>0</v>
      </c>
      <c r="FA31" s="170">
        <f t="shared" si="447"/>
        <v>0</v>
      </c>
      <c r="FB31" s="170">
        <f t="shared" si="447"/>
        <v>0</v>
      </c>
      <c r="FC31" s="170">
        <f t="shared" si="447"/>
        <v>0</v>
      </c>
      <c r="FD31" s="170">
        <f t="shared" si="447"/>
        <v>0</v>
      </c>
      <c r="FE31" s="170">
        <f t="shared" si="447"/>
        <v>0</v>
      </c>
      <c r="FF31" s="170">
        <f t="shared" si="447"/>
        <v>0</v>
      </c>
      <c r="FG31" s="170">
        <f t="shared" si="447"/>
        <v>0</v>
      </c>
      <c r="FH31" s="170">
        <f t="shared" si="447"/>
        <v>0</v>
      </c>
      <c r="FI31" s="170">
        <f t="shared" si="447"/>
        <v>0</v>
      </c>
      <c r="FJ31" s="170">
        <f t="shared" si="447"/>
        <v>0</v>
      </c>
      <c r="FK31" s="170">
        <f t="shared" si="447"/>
        <v>0</v>
      </c>
      <c r="FL31" s="170">
        <f t="shared" si="447"/>
        <v>0</v>
      </c>
      <c r="FM31" s="170">
        <f t="shared" si="447"/>
        <v>0</v>
      </c>
      <c r="FN31" s="170">
        <f t="shared" si="447"/>
        <v>0</v>
      </c>
      <c r="FO31" s="170">
        <f t="shared" si="447"/>
        <v>0</v>
      </c>
      <c r="FP31" s="170">
        <f t="shared" si="447"/>
        <v>0</v>
      </c>
      <c r="FQ31" s="170">
        <f t="shared" si="447"/>
        <v>0</v>
      </c>
      <c r="FR31" s="170">
        <f t="shared" si="447"/>
        <v>0</v>
      </c>
      <c r="FS31" s="170">
        <f t="shared" si="447"/>
        <v>0</v>
      </c>
      <c r="FT31" s="170">
        <f t="shared" si="447"/>
        <v>0</v>
      </c>
      <c r="FU31" s="170">
        <f t="shared" si="447"/>
        <v>0</v>
      </c>
      <c r="FV31" s="170">
        <f t="shared" si="447"/>
        <v>0</v>
      </c>
      <c r="FW31" s="170">
        <f t="shared" si="447"/>
        <v>0</v>
      </c>
      <c r="FX31" s="170">
        <f t="shared" si="447"/>
        <v>0</v>
      </c>
      <c r="FY31" s="170">
        <f t="shared" si="447"/>
        <v>0</v>
      </c>
      <c r="FZ31" s="170">
        <f t="shared" si="447"/>
        <v>0</v>
      </c>
      <c r="GA31" s="170">
        <f t="shared" si="447"/>
        <v>0</v>
      </c>
      <c r="GB31" s="170">
        <f t="shared" si="447"/>
        <v>0</v>
      </c>
      <c r="GC31" s="170">
        <f t="shared" si="447"/>
        <v>0</v>
      </c>
      <c r="GD31" s="170">
        <f t="shared" si="447"/>
        <v>0</v>
      </c>
      <c r="GE31" s="170">
        <f t="shared" si="447"/>
        <v>0</v>
      </c>
      <c r="GF31" s="170">
        <f t="shared" si="447"/>
        <v>1544.2130000000034</v>
      </c>
      <c r="GG31" s="170">
        <f t="shared" si="447"/>
        <v>1309.836000000003</v>
      </c>
      <c r="GH31" s="170">
        <f t="shared" si="447"/>
        <v>2636.6140000000014</v>
      </c>
      <c r="GI31" s="170">
        <f t="shared" si="447"/>
        <v>3158.3439999999973</v>
      </c>
      <c r="GJ31" s="170">
        <f t="shared" si="447"/>
        <v>3158.3439999999973</v>
      </c>
      <c r="GK31" s="170">
        <f t="shared" si="447"/>
        <v>3158.3439999999973</v>
      </c>
      <c r="GL31" s="170">
        <f t="shared" si="447"/>
        <v>3158.3439999999973</v>
      </c>
      <c r="GM31" s="170">
        <f t="shared" si="447"/>
        <v>0</v>
      </c>
      <c r="GN31" s="170">
        <f t="shared" si="447"/>
        <v>0</v>
      </c>
      <c r="GO31" s="170">
        <f t="shared" si="447"/>
        <v>2251.0030000000042</v>
      </c>
      <c r="GP31" s="170">
        <f t="shared" si="447"/>
        <v>0</v>
      </c>
      <c r="GQ31" s="170">
        <f t="shared" ref="GQ31:JB31" si="448">MIN(burn - Nom, K_2 - Used_K2)</f>
        <v>2402.226999999999</v>
      </c>
      <c r="GR31" s="170">
        <f t="shared" si="448"/>
        <v>2251.0030000000042</v>
      </c>
      <c r="GS31" s="170">
        <f t="shared" si="448"/>
        <v>2251.0030000000042</v>
      </c>
      <c r="GT31" s="170">
        <f t="shared" si="448"/>
        <v>534.97600000000239</v>
      </c>
      <c r="GU31" s="170">
        <f t="shared" si="448"/>
        <v>1592.4199999999983</v>
      </c>
      <c r="GV31" s="170">
        <f t="shared" si="448"/>
        <v>2402.226999999999</v>
      </c>
      <c r="GW31" s="170">
        <f t="shared" si="448"/>
        <v>2402.226999999999</v>
      </c>
      <c r="GX31" s="170">
        <f t="shared" si="448"/>
        <v>198.70300000000134</v>
      </c>
      <c r="GY31" s="170">
        <f t="shared" si="448"/>
        <v>2251.0030000000042</v>
      </c>
      <c r="GZ31" s="170">
        <f t="shared" si="448"/>
        <v>2402.226999999999</v>
      </c>
      <c r="HA31" s="170">
        <f t="shared" si="448"/>
        <v>2072.9349999999977</v>
      </c>
      <c r="HB31" s="170">
        <f t="shared" si="448"/>
        <v>2251.0030000000042</v>
      </c>
      <c r="HC31" s="170">
        <f t="shared" si="448"/>
        <v>2553.4500000000044</v>
      </c>
      <c r="HD31" s="170">
        <f t="shared" si="448"/>
        <v>2402.226999999999</v>
      </c>
      <c r="HE31" s="170">
        <f t="shared" si="448"/>
        <v>2251.0030000000042</v>
      </c>
      <c r="HF31" s="170">
        <f t="shared" si="448"/>
        <v>2099.7799999999988</v>
      </c>
      <c r="HG31" s="170">
        <f t="shared" si="448"/>
        <v>2099.7799999999988</v>
      </c>
      <c r="HH31" s="170">
        <f t="shared" si="448"/>
        <v>1921.7119999999995</v>
      </c>
      <c r="HI31" s="170">
        <f t="shared" si="448"/>
        <v>1743.6440000000002</v>
      </c>
      <c r="HJ31" s="170">
        <f t="shared" si="448"/>
        <v>2402.226999999999</v>
      </c>
      <c r="HK31" s="170">
        <f t="shared" si="448"/>
        <v>2559.6189999999988</v>
      </c>
      <c r="HL31" s="170">
        <f t="shared" si="448"/>
        <v>2851.3280000000013</v>
      </c>
      <c r="HM31" s="170">
        <f t="shared" si="448"/>
        <v>2413.7649999999994</v>
      </c>
      <c r="HN31" s="170">
        <f t="shared" si="448"/>
        <v>2413.7649999999994</v>
      </c>
      <c r="HO31" s="170">
        <f t="shared" si="448"/>
        <v>3143.0380000000005</v>
      </c>
      <c r="HP31" s="170">
        <f t="shared" si="448"/>
        <v>2851.3280000000013</v>
      </c>
      <c r="HQ31" s="170">
        <f t="shared" si="448"/>
        <v>2705.474000000002</v>
      </c>
      <c r="HR31" s="170">
        <f t="shared" si="448"/>
        <v>2851.3280000000013</v>
      </c>
      <c r="HS31" s="170">
        <f t="shared" si="448"/>
        <v>2559.6189999999988</v>
      </c>
      <c r="HT31" s="170">
        <f t="shared" si="448"/>
        <v>2413.7649999999994</v>
      </c>
      <c r="HU31" s="170">
        <f t="shared" si="448"/>
        <v>2559.6189999999988</v>
      </c>
      <c r="HV31" s="170">
        <f t="shared" si="448"/>
        <v>2413.7649999999994</v>
      </c>
      <c r="HW31" s="170">
        <f t="shared" si="448"/>
        <v>2096.4310000000041</v>
      </c>
      <c r="HX31" s="170">
        <f t="shared" si="448"/>
        <v>2413.7649999999994</v>
      </c>
      <c r="HY31" s="170">
        <f t="shared" si="448"/>
        <v>2705.474000000002</v>
      </c>
      <c r="HZ31" s="170">
        <f t="shared" si="448"/>
        <v>2559.6189999999988</v>
      </c>
      <c r="IA31" s="170">
        <f t="shared" si="448"/>
        <v>2413.7649999999994</v>
      </c>
      <c r="IB31" s="170">
        <f t="shared" si="448"/>
        <v>2559.6189999999988</v>
      </c>
      <c r="IC31" s="170">
        <f t="shared" si="448"/>
        <v>2267.9100000000035</v>
      </c>
      <c r="ID31" s="170">
        <f t="shared" si="448"/>
        <v>2267.9100000000035</v>
      </c>
      <c r="IE31" s="170">
        <f t="shared" si="448"/>
        <v>2413.7649999999994</v>
      </c>
      <c r="IF31" s="170">
        <f t="shared" si="448"/>
        <v>2267.9100000000035</v>
      </c>
      <c r="IG31" s="170">
        <f t="shared" si="448"/>
        <v>2413.7649999999994</v>
      </c>
      <c r="IH31" s="170">
        <f t="shared" si="448"/>
        <v>2413.7649999999994</v>
      </c>
      <c r="II31" s="170">
        <f t="shared" si="448"/>
        <v>2559.6189999999988</v>
      </c>
      <c r="IJ31" s="170">
        <f t="shared" si="448"/>
        <v>2413.7649999999994</v>
      </c>
      <c r="IK31" s="170">
        <f t="shared" si="448"/>
        <v>2096.4310000000041</v>
      </c>
      <c r="IL31" s="170">
        <f t="shared" si="448"/>
        <v>2096.4310000000041</v>
      </c>
      <c r="IM31" s="170">
        <f t="shared" si="448"/>
        <v>2096.4310000000041</v>
      </c>
      <c r="IN31" s="170">
        <f t="shared" si="448"/>
        <v>2267.9100000000035</v>
      </c>
      <c r="IO31" s="170">
        <f t="shared" si="448"/>
        <v>2267.9100000000035</v>
      </c>
      <c r="IP31" s="170">
        <f t="shared" si="448"/>
        <v>478.2300000000032</v>
      </c>
      <c r="IQ31" s="170">
        <f t="shared" si="448"/>
        <v>478.2300000000032</v>
      </c>
      <c r="IR31" s="170">
        <f t="shared" si="448"/>
        <v>478.2300000000032</v>
      </c>
      <c r="IS31" s="170">
        <f t="shared" si="448"/>
        <v>478.2300000000032</v>
      </c>
      <c r="IT31" s="170">
        <f t="shared" si="448"/>
        <v>478.2300000000032</v>
      </c>
      <c r="IU31" s="170">
        <f t="shared" si="448"/>
        <v>478.2300000000032</v>
      </c>
      <c r="IV31" s="170">
        <f t="shared" si="448"/>
        <v>478.2300000000032</v>
      </c>
      <c r="IW31" s="170">
        <f t="shared" si="448"/>
        <v>478.2300000000032</v>
      </c>
      <c r="IX31" s="170">
        <f t="shared" si="448"/>
        <v>0</v>
      </c>
      <c r="IY31" s="170">
        <f t="shared" si="448"/>
        <v>478.2300000000032</v>
      </c>
      <c r="IZ31" s="170">
        <f t="shared" si="448"/>
        <v>478.2300000000032</v>
      </c>
      <c r="JA31" s="170">
        <f t="shared" si="448"/>
        <v>478.2300000000032</v>
      </c>
      <c r="JB31" s="170">
        <f t="shared" si="448"/>
        <v>478.2300000000032</v>
      </c>
      <c r="JC31" s="170">
        <f t="shared" ref="JC31:LN31" si="449">MIN(burn - Nom, K_2 - Used_K2)</f>
        <v>478.2300000000032</v>
      </c>
      <c r="JD31" s="170">
        <f t="shared" si="449"/>
        <v>478.2300000000032</v>
      </c>
      <c r="JE31" s="170">
        <f t="shared" si="449"/>
        <v>478.2300000000032</v>
      </c>
      <c r="JF31" s="170">
        <f t="shared" si="449"/>
        <v>478.2300000000032</v>
      </c>
      <c r="JG31" s="170">
        <f t="shared" si="449"/>
        <v>478.2300000000032</v>
      </c>
      <c r="JH31" s="170">
        <f t="shared" si="449"/>
        <v>478.2300000000032</v>
      </c>
      <c r="JI31" s="170">
        <f t="shared" si="449"/>
        <v>478.2300000000032</v>
      </c>
      <c r="JJ31" s="170">
        <f t="shared" si="449"/>
        <v>478.2300000000032</v>
      </c>
      <c r="JK31" s="170">
        <f t="shared" si="449"/>
        <v>478.2300000000032</v>
      </c>
      <c r="JL31" s="170">
        <f t="shared" si="449"/>
        <v>478.2300000000032</v>
      </c>
      <c r="JM31" s="170">
        <f t="shared" si="449"/>
        <v>478.2300000000032</v>
      </c>
      <c r="JN31" s="170">
        <f t="shared" si="449"/>
        <v>478.2300000000032</v>
      </c>
      <c r="JO31" s="170">
        <f t="shared" si="449"/>
        <v>478.2300000000032</v>
      </c>
      <c r="JP31" s="170">
        <f t="shared" si="449"/>
        <v>478.2300000000032</v>
      </c>
      <c r="JQ31" s="170">
        <f t="shared" si="449"/>
        <v>478.2300000000032</v>
      </c>
      <c r="JR31" s="170">
        <f t="shared" si="449"/>
        <v>0</v>
      </c>
      <c r="JS31" s="170">
        <f t="shared" si="449"/>
        <v>0</v>
      </c>
      <c r="JT31" s="170">
        <f t="shared" si="449"/>
        <v>0</v>
      </c>
      <c r="JU31" s="170">
        <f t="shared" si="449"/>
        <v>0</v>
      </c>
      <c r="JV31" s="170">
        <f t="shared" si="449"/>
        <v>0</v>
      </c>
      <c r="JW31" s="170">
        <f t="shared" si="449"/>
        <v>0</v>
      </c>
      <c r="JX31" s="170">
        <f t="shared" si="449"/>
        <v>0</v>
      </c>
      <c r="JY31" s="170">
        <f t="shared" si="449"/>
        <v>0</v>
      </c>
      <c r="JZ31" s="170">
        <f t="shared" si="449"/>
        <v>0</v>
      </c>
      <c r="KA31" s="170">
        <f t="shared" si="449"/>
        <v>0</v>
      </c>
      <c r="KB31" s="170">
        <f t="shared" si="449"/>
        <v>0</v>
      </c>
      <c r="KC31" s="170">
        <f t="shared" si="449"/>
        <v>0</v>
      </c>
      <c r="KD31" s="170">
        <f t="shared" si="449"/>
        <v>0</v>
      </c>
      <c r="KE31" s="170">
        <f t="shared" si="449"/>
        <v>0</v>
      </c>
      <c r="KF31" s="170">
        <f t="shared" si="449"/>
        <v>0</v>
      </c>
      <c r="KG31" s="170">
        <f t="shared" si="449"/>
        <v>0</v>
      </c>
      <c r="KH31" s="170">
        <f t="shared" si="449"/>
        <v>0</v>
      </c>
      <c r="KI31" s="170">
        <f t="shared" si="449"/>
        <v>0</v>
      </c>
      <c r="KJ31" s="170">
        <f t="shared" si="449"/>
        <v>0</v>
      </c>
      <c r="KK31" s="170">
        <f t="shared" si="449"/>
        <v>0</v>
      </c>
      <c r="KL31" s="170">
        <f t="shared" si="449"/>
        <v>0</v>
      </c>
      <c r="KM31" s="170">
        <f t="shared" si="449"/>
        <v>0</v>
      </c>
      <c r="KN31" s="170">
        <f t="shared" si="449"/>
        <v>0</v>
      </c>
      <c r="KO31" s="170">
        <f t="shared" si="449"/>
        <v>0</v>
      </c>
      <c r="KP31" s="170">
        <f t="shared" si="449"/>
        <v>0</v>
      </c>
      <c r="KQ31" s="170">
        <f t="shared" si="449"/>
        <v>0</v>
      </c>
      <c r="KR31" s="170">
        <f t="shared" si="449"/>
        <v>0</v>
      </c>
      <c r="KS31" s="170">
        <f t="shared" si="449"/>
        <v>0</v>
      </c>
      <c r="KT31" s="170">
        <f t="shared" si="449"/>
        <v>0</v>
      </c>
      <c r="KU31" s="170">
        <f t="shared" si="449"/>
        <v>0</v>
      </c>
      <c r="KV31" s="170">
        <f t="shared" si="449"/>
        <v>0</v>
      </c>
      <c r="KW31" s="170">
        <f t="shared" si="449"/>
        <v>0</v>
      </c>
      <c r="KX31" s="170">
        <f t="shared" si="449"/>
        <v>0</v>
      </c>
      <c r="KY31" s="170">
        <f t="shared" si="449"/>
        <v>3095.6600000000035</v>
      </c>
      <c r="KZ31" s="170">
        <f t="shared" si="449"/>
        <v>3095.6600000000035</v>
      </c>
      <c r="LA31" s="170">
        <f t="shared" si="449"/>
        <v>3095.6600000000035</v>
      </c>
      <c r="LB31" s="170">
        <f t="shared" si="449"/>
        <v>3095.6600000000035</v>
      </c>
      <c r="LC31" s="170">
        <f t="shared" si="449"/>
        <v>3095.6600000000035</v>
      </c>
      <c r="LD31" s="170">
        <f t="shared" si="449"/>
        <v>3095.6600000000035</v>
      </c>
      <c r="LE31" s="170">
        <f t="shared" si="449"/>
        <v>3095.6600000000035</v>
      </c>
      <c r="LF31" s="170">
        <f t="shared" si="449"/>
        <v>3095.6600000000035</v>
      </c>
      <c r="LG31" s="170">
        <f t="shared" si="449"/>
        <v>0</v>
      </c>
      <c r="LH31" s="170">
        <f t="shared" si="449"/>
        <v>3095.6600000000035</v>
      </c>
      <c r="LI31" s="170">
        <f t="shared" si="449"/>
        <v>3095.6600000000035</v>
      </c>
      <c r="LJ31" s="170">
        <f t="shared" si="449"/>
        <v>3095.6600000000035</v>
      </c>
      <c r="LK31" s="170">
        <f t="shared" si="449"/>
        <v>3095.6600000000035</v>
      </c>
      <c r="LL31" s="170">
        <f t="shared" si="449"/>
        <v>281.06999999999971</v>
      </c>
      <c r="LM31" s="170">
        <f t="shared" si="449"/>
        <v>2339.6999999999971</v>
      </c>
      <c r="LN31" s="170">
        <f t="shared" si="449"/>
        <v>3095.6600000000035</v>
      </c>
      <c r="LO31" s="170">
        <f t="shared" ref="LO31:NG31" si="450">MIN(burn - Nom, K_2 - Used_K2)</f>
        <v>3095.6600000000035</v>
      </c>
      <c r="LP31" s="170">
        <f t="shared" si="450"/>
        <v>0</v>
      </c>
      <c r="LQ31" s="170">
        <f t="shared" si="450"/>
        <v>3095.6600000000035</v>
      </c>
      <c r="LR31" s="170">
        <f t="shared" si="450"/>
        <v>3095.6600000000035</v>
      </c>
      <c r="LS31" s="170">
        <f t="shared" si="450"/>
        <v>3095.6600000000035</v>
      </c>
      <c r="LT31" s="170">
        <f t="shared" si="450"/>
        <v>3095.6600000000035</v>
      </c>
      <c r="LU31" s="170">
        <f t="shared" si="450"/>
        <v>3095.6600000000035</v>
      </c>
      <c r="LV31" s="170">
        <f t="shared" si="450"/>
        <v>3095.6600000000035</v>
      </c>
      <c r="LW31" s="170">
        <f t="shared" si="450"/>
        <v>3095.6600000000035</v>
      </c>
      <c r="LX31" s="170">
        <f t="shared" si="450"/>
        <v>3095.6600000000035</v>
      </c>
      <c r="LY31" s="170">
        <f t="shared" si="450"/>
        <v>3095.6600000000035</v>
      </c>
      <c r="LZ31" s="170">
        <f t="shared" si="450"/>
        <v>3095.6600000000035</v>
      </c>
      <c r="MA31" s="170">
        <f t="shared" si="450"/>
        <v>3095.6600000000035</v>
      </c>
      <c r="MB31" s="170">
        <f t="shared" si="450"/>
        <v>2346.1600000000035</v>
      </c>
      <c r="MC31" s="170">
        <f t="shared" si="450"/>
        <v>6707.8689999999988</v>
      </c>
      <c r="MD31" s="170">
        <f t="shared" si="450"/>
        <v>6707.8689999999988</v>
      </c>
      <c r="ME31" s="170">
        <f t="shared" si="450"/>
        <v>6583.489999999998</v>
      </c>
      <c r="MF31" s="170">
        <f t="shared" si="450"/>
        <v>6707.8689999999988</v>
      </c>
      <c r="MG31" s="170">
        <f t="shared" si="450"/>
        <v>6583.489999999998</v>
      </c>
      <c r="MH31" s="170">
        <f t="shared" si="450"/>
        <v>6956.6270000000004</v>
      </c>
      <c r="MI31" s="170">
        <f t="shared" si="450"/>
        <v>6832.2479999999996</v>
      </c>
      <c r="MJ31" s="170">
        <f t="shared" si="450"/>
        <v>7081.0059999999939</v>
      </c>
      <c r="MK31" s="170">
        <f t="shared" si="450"/>
        <v>6459.1109999999971</v>
      </c>
      <c r="ML31" s="170">
        <f t="shared" si="450"/>
        <v>6335.3829999999944</v>
      </c>
      <c r="MM31" s="170">
        <f t="shared" si="450"/>
        <v>6583.489999999998</v>
      </c>
      <c r="MN31" s="170">
        <f t="shared" si="450"/>
        <v>6707.8689999999988</v>
      </c>
      <c r="MO31" s="170">
        <f t="shared" si="450"/>
        <v>6707.8689999999988</v>
      </c>
      <c r="MP31" s="170">
        <f t="shared" si="450"/>
        <v>6583.489999999998</v>
      </c>
      <c r="MQ31" s="170">
        <f t="shared" si="450"/>
        <v>6707.8689999999988</v>
      </c>
      <c r="MR31" s="170">
        <f t="shared" si="450"/>
        <v>6459.1109999999971</v>
      </c>
      <c r="MS31" s="170">
        <f t="shared" si="450"/>
        <v>6459.1109999999971</v>
      </c>
      <c r="MT31" s="170">
        <f t="shared" si="450"/>
        <v>6707.8689999999988</v>
      </c>
      <c r="MU31" s="170">
        <f t="shared" si="450"/>
        <v>6832.2479999999996</v>
      </c>
      <c r="MV31" s="170">
        <f t="shared" si="450"/>
        <v>6707.8689999999988</v>
      </c>
      <c r="MW31" s="170">
        <f t="shared" si="450"/>
        <v>6459.1109999999971</v>
      </c>
      <c r="MX31" s="170">
        <f t="shared" si="450"/>
        <v>6583.489999999998</v>
      </c>
      <c r="MY31" s="170">
        <f t="shared" si="450"/>
        <v>6335.3829999999944</v>
      </c>
      <c r="MZ31" s="170">
        <f t="shared" si="450"/>
        <v>6335.3829999999944</v>
      </c>
      <c r="NA31" s="170">
        <f t="shared" si="450"/>
        <v>6459.1109999999971</v>
      </c>
      <c r="NB31" s="170">
        <f t="shared" si="450"/>
        <v>2507.7749999999942</v>
      </c>
      <c r="NC31" s="170">
        <f t="shared" si="450"/>
        <v>6583.489999999998</v>
      </c>
      <c r="ND31" s="170">
        <f t="shared" si="450"/>
        <v>6583.489999999998</v>
      </c>
      <c r="NE31" s="170">
        <f t="shared" si="450"/>
        <v>6583.489999999998</v>
      </c>
      <c r="NF31" s="170">
        <f t="shared" si="450"/>
        <v>6337.3349999999991</v>
      </c>
      <c r="NG31" s="170">
        <f t="shared" si="450"/>
        <v>6459.1109999999971</v>
      </c>
      <c r="NH31" s="62"/>
    </row>
    <row r="32" spans="2:372" hidden="1" outlineLevel="1">
      <c r="B32" s="192" t="s">
        <v>297</v>
      </c>
      <c r="C32" s="155">
        <v>612.46</v>
      </c>
      <c r="D32" s="155"/>
      <c r="E32" s="154" t="s">
        <v>302</v>
      </c>
      <c r="F32" s="155" t="s">
        <v>315</v>
      </c>
      <c r="G32" s="171">
        <f t="shared" ref="G32:BR32" si="451">MAX(0, K_2 - Used_K2)</f>
        <v>26388</v>
      </c>
      <c r="H32" s="171">
        <f t="shared" si="451"/>
        <v>24810.398000000001</v>
      </c>
      <c r="I32" s="171">
        <f t="shared" si="451"/>
        <v>22433.932999999997</v>
      </c>
      <c r="J32" s="171">
        <f t="shared" si="451"/>
        <v>20264.942999999999</v>
      </c>
      <c r="K32" s="171">
        <f t="shared" si="451"/>
        <v>20264.942999999999</v>
      </c>
      <c r="L32" s="171">
        <f t="shared" si="451"/>
        <v>20388.345999999998</v>
      </c>
      <c r="M32" s="171">
        <f t="shared" si="451"/>
        <v>20635.152000000002</v>
      </c>
      <c r="N32" s="171">
        <f t="shared" si="451"/>
        <v>20361.063200000004</v>
      </c>
      <c r="O32" s="171">
        <f t="shared" si="451"/>
        <v>20140.970999999998</v>
      </c>
      <c r="P32" s="171">
        <f t="shared" si="451"/>
        <v>20388.345999999998</v>
      </c>
      <c r="Q32" s="171">
        <f t="shared" si="451"/>
        <v>26388</v>
      </c>
      <c r="R32" s="171">
        <f t="shared" si="451"/>
        <v>20016.998999999996</v>
      </c>
      <c r="S32" s="171">
        <f t="shared" si="451"/>
        <v>20140.970999999998</v>
      </c>
      <c r="T32" s="171">
        <f t="shared" si="451"/>
        <v>20388.345999999998</v>
      </c>
      <c r="U32" s="171">
        <f t="shared" si="451"/>
        <v>20757.985999999997</v>
      </c>
      <c r="V32" s="171">
        <f t="shared" si="451"/>
        <v>20016.998999999996</v>
      </c>
      <c r="W32" s="171">
        <f t="shared" si="451"/>
        <v>17428.840499999998</v>
      </c>
      <c r="X32" s="171">
        <f t="shared" si="451"/>
        <v>19893.025999999998</v>
      </c>
      <c r="Y32" s="171">
        <f t="shared" si="451"/>
        <v>9879.0220000000008</v>
      </c>
      <c r="Z32" s="171">
        <f t="shared" si="451"/>
        <v>11097.126999999997</v>
      </c>
      <c r="AA32" s="171">
        <f t="shared" si="451"/>
        <v>9723.1010000000024</v>
      </c>
      <c r="AB32" s="171">
        <f t="shared" si="451"/>
        <v>16246.829999999998</v>
      </c>
      <c r="AC32" s="171">
        <f t="shared" si="451"/>
        <v>7868.7739999999976</v>
      </c>
      <c r="AD32" s="171">
        <f t="shared" si="451"/>
        <v>8966.6669999999976</v>
      </c>
      <c r="AE32" s="171">
        <f t="shared" si="451"/>
        <v>12057.825200000001</v>
      </c>
      <c r="AF32" s="171">
        <f t="shared" si="451"/>
        <v>11740.621800000004</v>
      </c>
      <c r="AG32" s="171">
        <f t="shared" si="451"/>
        <v>11525.165599999997</v>
      </c>
      <c r="AH32" s="171">
        <f t="shared" si="451"/>
        <v>19521.108999999997</v>
      </c>
      <c r="AI32" s="171">
        <f t="shared" si="451"/>
        <v>19273.165000000001</v>
      </c>
      <c r="AJ32" s="171">
        <f t="shared" si="451"/>
        <v>19273.165000000001</v>
      </c>
      <c r="AK32" s="171">
        <f t="shared" si="451"/>
        <v>19273.165000000001</v>
      </c>
      <c r="AL32" s="171">
        <f t="shared" si="451"/>
        <v>26388</v>
      </c>
      <c r="AM32" s="171">
        <f t="shared" si="451"/>
        <v>26388</v>
      </c>
      <c r="AN32" s="171">
        <f t="shared" si="451"/>
        <v>26388</v>
      </c>
      <c r="AO32" s="171">
        <f t="shared" si="451"/>
        <v>26388</v>
      </c>
      <c r="AP32" s="171">
        <f t="shared" si="451"/>
        <v>26388</v>
      </c>
      <c r="AQ32" s="171">
        <f t="shared" si="451"/>
        <v>23371.277000000002</v>
      </c>
      <c r="AR32" s="171">
        <f t="shared" si="451"/>
        <v>19595.091</v>
      </c>
      <c r="AS32" s="171">
        <f t="shared" si="451"/>
        <v>19595.091</v>
      </c>
      <c r="AT32" s="171">
        <f t="shared" si="451"/>
        <v>20212.512000000002</v>
      </c>
      <c r="AU32" s="171">
        <f t="shared" si="451"/>
        <v>22631.184999999998</v>
      </c>
      <c r="AV32" s="171">
        <f t="shared" si="451"/>
        <v>19718.574999999997</v>
      </c>
      <c r="AW32" s="171">
        <f t="shared" si="451"/>
        <v>20089.027999999998</v>
      </c>
      <c r="AX32" s="171">
        <f t="shared" si="451"/>
        <v>11512.725500000004</v>
      </c>
      <c r="AY32" s="171">
        <f t="shared" si="451"/>
        <v>20829.283000000003</v>
      </c>
      <c r="AZ32" s="171">
        <f t="shared" si="451"/>
        <v>26388</v>
      </c>
      <c r="BA32" s="171">
        <f t="shared" si="451"/>
        <v>24489.752</v>
      </c>
      <c r="BB32" s="171">
        <f t="shared" si="451"/>
        <v>20088.377</v>
      </c>
      <c r="BC32" s="171">
        <f t="shared" si="451"/>
        <v>26388</v>
      </c>
      <c r="BD32" s="171">
        <f t="shared" si="451"/>
        <v>26388</v>
      </c>
      <c r="BE32" s="171">
        <f t="shared" si="451"/>
        <v>26388</v>
      </c>
      <c r="BF32" s="171">
        <f t="shared" si="451"/>
        <v>26388</v>
      </c>
      <c r="BG32" s="171">
        <f t="shared" si="451"/>
        <v>20163.527999999998</v>
      </c>
      <c r="BH32" s="171">
        <f t="shared" si="451"/>
        <v>21075.925999999999</v>
      </c>
      <c r="BI32" s="171">
        <f t="shared" si="451"/>
        <v>20829.120000000003</v>
      </c>
      <c r="BJ32" s="171">
        <f t="shared" si="451"/>
        <v>26388</v>
      </c>
      <c r="BK32" s="171">
        <f t="shared" si="451"/>
        <v>26388</v>
      </c>
      <c r="BL32" s="171">
        <f t="shared" si="451"/>
        <v>19842.059000000001</v>
      </c>
      <c r="BM32" s="171">
        <f t="shared" si="451"/>
        <v>19595.091</v>
      </c>
      <c r="BN32" s="171">
        <f t="shared" si="451"/>
        <v>23240.980000000003</v>
      </c>
      <c r="BO32" s="171">
        <f t="shared" si="451"/>
        <v>23240.980000000003</v>
      </c>
      <c r="BP32" s="171">
        <f t="shared" si="451"/>
        <v>26388</v>
      </c>
      <c r="BQ32" s="171">
        <f t="shared" si="451"/>
        <v>26388</v>
      </c>
      <c r="BR32" s="171">
        <f t="shared" si="451"/>
        <v>26388</v>
      </c>
      <c r="BS32" s="171">
        <f t="shared" ref="BS32:ED32" si="452">MAX(0, K_2 - Used_K2)</f>
        <v>23240.980000000003</v>
      </c>
      <c r="BT32" s="171">
        <f t="shared" si="452"/>
        <v>23240.980000000003</v>
      </c>
      <c r="BU32" s="171">
        <f t="shared" si="452"/>
        <v>23240.980000000003</v>
      </c>
      <c r="BV32" s="171">
        <f t="shared" si="452"/>
        <v>23240.980000000003</v>
      </c>
      <c r="BW32" s="171">
        <f t="shared" si="452"/>
        <v>23240.980000000003</v>
      </c>
      <c r="BX32" s="171">
        <f t="shared" si="452"/>
        <v>23240.980000000003</v>
      </c>
      <c r="BY32" s="171">
        <f t="shared" si="452"/>
        <v>23240.980000000003</v>
      </c>
      <c r="BZ32" s="171">
        <f t="shared" si="452"/>
        <v>26092.17</v>
      </c>
      <c r="CA32" s="171">
        <f t="shared" si="452"/>
        <v>23240.980000000003</v>
      </c>
      <c r="CB32" s="171">
        <f t="shared" si="452"/>
        <v>23240.980000000003</v>
      </c>
      <c r="CC32" s="171">
        <f t="shared" si="452"/>
        <v>23240.980000000003</v>
      </c>
      <c r="CD32" s="171">
        <f t="shared" si="452"/>
        <v>23240.980000000003</v>
      </c>
      <c r="CE32" s="171">
        <f t="shared" si="452"/>
        <v>26388</v>
      </c>
      <c r="CF32" s="171">
        <f t="shared" si="452"/>
        <v>26388</v>
      </c>
      <c r="CG32" s="171">
        <f t="shared" si="452"/>
        <v>26044.89</v>
      </c>
      <c r="CH32" s="171">
        <f t="shared" si="452"/>
        <v>23240.980000000003</v>
      </c>
      <c r="CI32" s="171">
        <f t="shared" si="452"/>
        <v>23996.53</v>
      </c>
      <c r="CJ32" s="171">
        <f t="shared" si="452"/>
        <v>23240.980000000003</v>
      </c>
      <c r="CK32" s="171">
        <f t="shared" si="452"/>
        <v>26388</v>
      </c>
      <c r="CL32" s="171">
        <f t="shared" si="452"/>
        <v>26388</v>
      </c>
      <c r="CM32" s="171">
        <f t="shared" si="452"/>
        <v>26044.89</v>
      </c>
      <c r="CN32" s="171">
        <f t="shared" si="452"/>
        <v>23240.980000000003</v>
      </c>
      <c r="CO32" s="171">
        <f t="shared" si="452"/>
        <v>23240.980000000003</v>
      </c>
      <c r="CP32" s="171">
        <f t="shared" si="452"/>
        <v>21522.679900000006</v>
      </c>
      <c r="CQ32" s="171">
        <f t="shared" si="452"/>
        <v>23240.980000000003</v>
      </c>
      <c r="CR32" s="171">
        <f t="shared" si="452"/>
        <v>23240.980000000003</v>
      </c>
      <c r="CS32" s="171">
        <f t="shared" si="452"/>
        <v>26388</v>
      </c>
      <c r="CT32" s="171">
        <f t="shared" si="452"/>
        <v>26388</v>
      </c>
      <c r="CU32" s="171">
        <f t="shared" si="452"/>
        <v>26388</v>
      </c>
      <c r="CV32" s="171">
        <f t="shared" si="452"/>
        <v>26388</v>
      </c>
      <c r="CW32" s="171">
        <f t="shared" si="452"/>
        <v>26388</v>
      </c>
      <c r="CX32" s="171">
        <f t="shared" si="452"/>
        <v>26388</v>
      </c>
      <c r="CY32" s="171">
        <f t="shared" si="452"/>
        <v>26388</v>
      </c>
      <c r="CZ32" s="171">
        <f t="shared" si="452"/>
        <v>26388</v>
      </c>
      <c r="DA32" s="171">
        <f t="shared" si="452"/>
        <v>26388</v>
      </c>
      <c r="DB32" s="171">
        <f t="shared" si="452"/>
        <v>26388</v>
      </c>
      <c r="DC32" s="171">
        <f t="shared" si="452"/>
        <v>26388</v>
      </c>
      <c r="DD32" s="171">
        <f t="shared" si="452"/>
        <v>26388</v>
      </c>
      <c r="DE32" s="171">
        <f t="shared" si="452"/>
        <v>26388</v>
      </c>
      <c r="DF32" s="171">
        <f t="shared" si="452"/>
        <v>26388</v>
      </c>
      <c r="DG32" s="171">
        <f t="shared" si="452"/>
        <v>26388</v>
      </c>
      <c r="DH32" s="171">
        <f t="shared" si="452"/>
        <v>26388</v>
      </c>
      <c r="DI32" s="171">
        <f t="shared" si="452"/>
        <v>26388</v>
      </c>
      <c r="DJ32" s="171">
        <f t="shared" si="452"/>
        <v>26388</v>
      </c>
      <c r="DK32" s="171">
        <f t="shared" si="452"/>
        <v>26388</v>
      </c>
      <c r="DL32" s="171">
        <f t="shared" si="452"/>
        <v>26388</v>
      </c>
      <c r="DM32" s="171">
        <f t="shared" si="452"/>
        <v>26388</v>
      </c>
      <c r="DN32" s="171">
        <f t="shared" si="452"/>
        <v>26388</v>
      </c>
      <c r="DO32" s="171">
        <f t="shared" si="452"/>
        <v>26388</v>
      </c>
      <c r="DP32" s="171">
        <f t="shared" si="452"/>
        <v>26388</v>
      </c>
      <c r="DQ32" s="171">
        <f t="shared" si="452"/>
        <v>26388</v>
      </c>
      <c r="DR32" s="171">
        <f t="shared" si="452"/>
        <v>26388</v>
      </c>
      <c r="DS32" s="171">
        <f t="shared" si="452"/>
        <v>26388</v>
      </c>
      <c r="DT32" s="171">
        <f t="shared" si="452"/>
        <v>26388</v>
      </c>
      <c r="DU32" s="171">
        <f t="shared" si="452"/>
        <v>26388</v>
      </c>
      <c r="DV32" s="171">
        <f t="shared" si="452"/>
        <v>26388</v>
      </c>
      <c r="DW32" s="171">
        <f t="shared" si="452"/>
        <v>26388</v>
      </c>
      <c r="DX32" s="171">
        <f t="shared" si="452"/>
        <v>26388</v>
      </c>
      <c r="DY32" s="171">
        <f t="shared" si="452"/>
        <v>26388</v>
      </c>
      <c r="DZ32" s="171">
        <f t="shared" si="452"/>
        <v>26388</v>
      </c>
      <c r="EA32" s="171">
        <f t="shared" si="452"/>
        <v>26388</v>
      </c>
      <c r="EB32" s="171">
        <f t="shared" si="452"/>
        <v>26388</v>
      </c>
      <c r="EC32" s="171">
        <f t="shared" si="452"/>
        <v>26388</v>
      </c>
      <c r="ED32" s="171">
        <f t="shared" si="452"/>
        <v>26388</v>
      </c>
      <c r="EE32" s="171">
        <f t="shared" ref="EE32:GP32" si="453">MAX(0, K_2 - Used_K2)</f>
        <v>26388</v>
      </c>
      <c r="EF32" s="171">
        <f t="shared" si="453"/>
        <v>26388</v>
      </c>
      <c r="EG32" s="171">
        <f t="shared" si="453"/>
        <v>26388</v>
      </c>
      <c r="EH32" s="171">
        <f t="shared" si="453"/>
        <v>26388</v>
      </c>
      <c r="EI32" s="171">
        <f t="shared" si="453"/>
        <v>26388</v>
      </c>
      <c r="EJ32" s="171">
        <f t="shared" si="453"/>
        <v>26388</v>
      </c>
      <c r="EK32" s="171">
        <f t="shared" si="453"/>
        <v>26388</v>
      </c>
      <c r="EL32" s="171">
        <f t="shared" si="453"/>
        <v>26388</v>
      </c>
      <c r="EM32" s="171">
        <f t="shared" si="453"/>
        <v>26388</v>
      </c>
      <c r="EN32" s="171">
        <f t="shared" si="453"/>
        <v>26388</v>
      </c>
      <c r="EO32" s="171">
        <f t="shared" si="453"/>
        <v>26388</v>
      </c>
      <c r="EP32" s="171">
        <f t="shared" si="453"/>
        <v>26388</v>
      </c>
      <c r="EQ32" s="171">
        <f t="shared" si="453"/>
        <v>26388</v>
      </c>
      <c r="ER32" s="171">
        <f t="shared" si="453"/>
        <v>26388</v>
      </c>
      <c r="ES32" s="171">
        <f t="shared" si="453"/>
        <v>26388</v>
      </c>
      <c r="ET32" s="171">
        <f t="shared" si="453"/>
        <v>26388</v>
      </c>
      <c r="EU32" s="171">
        <f t="shared" si="453"/>
        <v>26388</v>
      </c>
      <c r="EV32" s="171">
        <f t="shared" si="453"/>
        <v>26388</v>
      </c>
      <c r="EW32" s="171">
        <f t="shared" si="453"/>
        <v>26388</v>
      </c>
      <c r="EX32" s="171">
        <f t="shared" si="453"/>
        <v>26388</v>
      </c>
      <c r="EY32" s="171">
        <f t="shared" si="453"/>
        <v>26388</v>
      </c>
      <c r="EZ32" s="171">
        <f t="shared" si="453"/>
        <v>26388</v>
      </c>
      <c r="FA32" s="171">
        <f t="shared" si="453"/>
        <v>26388</v>
      </c>
      <c r="FB32" s="171">
        <f t="shared" si="453"/>
        <v>26388</v>
      </c>
      <c r="FC32" s="171">
        <f t="shared" si="453"/>
        <v>26388</v>
      </c>
      <c r="FD32" s="171">
        <f t="shared" si="453"/>
        <v>26388</v>
      </c>
      <c r="FE32" s="171">
        <f t="shared" si="453"/>
        <v>26388</v>
      </c>
      <c r="FF32" s="171">
        <f t="shared" si="453"/>
        <v>26388</v>
      </c>
      <c r="FG32" s="171">
        <f t="shared" si="453"/>
        <v>26388</v>
      </c>
      <c r="FH32" s="171">
        <f t="shared" si="453"/>
        <v>26388</v>
      </c>
      <c r="FI32" s="171">
        <f t="shared" si="453"/>
        <v>26388</v>
      </c>
      <c r="FJ32" s="171">
        <f t="shared" si="453"/>
        <v>26388</v>
      </c>
      <c r="FK32" s="171">
        <f t="shared" si="453"/>
        <v>26388</v>
      </c>
      <c r="FL32" s="171">
        <f t="shared" si="453"/>
        <v>26388</v>
      </c>
      <c r="FM32" s="171">
        <f t="shared" si="453"/>
        <v>26388</v>
      </c>
      <c r="FN32" s="171">
        <f t="shared" si="453"/>
        <v>26388</v>
      </c>
      <c r="FO32" s="171">
        <f t="shared" si="453"/>
        <v>26388</v>
      </c>
      <c r="FP32" s="171">
        <f t="shared" si="453"/>
        <v>26388</v>
      </c>
      <c r="FQ32" s="171">
        <f t="shared" si="453"/>
        <v>26388</v>
      </c>
      <c r="FR32" s="171">
        <f t="shared" si="453"/>
        <v>26388</v>
      </c>
      <c r="FS32" s="171">
        <f t="shared" si="453"/>
        <v>26388</v>
      </c>
      <c r="FT32" s="171">
        <f t="shared" si="453"/>
        <v>26388</v>
      </c>
      <c r="FU32" s="171">
        <f t="shared" si="453"/>
        <v>26388</v>
      </c>
      <c r="FV32" s="171">
        <f t="shared" si="453"/>
        <v>26388</v>
      </c>
      <c r="FW32" s="171">
        <f t="shared" si="453"/>
        <v>26388</v>
      </c>
      <c r="FX32" s="171">
        <f t="shared" si="453"/>
        <v>26388</v>
      </c>
      <c r="FY32" s="171">
        <f t="shared" si="453"/>
        <v>26388</v>
      </c>
      <c r="FZ32" s="171">
        <f t="shared" si="453"/>
        <v>26388</v>
      </c>
      <c r="GA32" s="171">
        <f t="shared" si="453"/>
        <v>26388</v>
      </c>
      <c r="GB32" s="171">
        <f t="shared" si="453"/>
        <v>26388</v>
      </c>
      <c r="GC32" s="171">
        <f t="shared" si="453"/>
        <v>26388</v>
      </c>
      <c r="GD32" s="171">
        <f t="shared" si="453"/>
        <v>26388</v>
      </c>
      <c r="GE32" s="171">
        <f t="shared" si="453"/>
        <v>26388</v>
      </c>
      <c r="GF32" s="171">
        <f t="shared" si="453"/>
        <v>24843.786999999997</v>
      </c>
      <c r="GG32" s="171">
        <f t="shared" si="453"/>
        <v>25078.163999999997</v>
      </c>
      <c r="GH32" s="171">
        <f t="shared" si="453"/>
        <v>23751.385999999999</v>
      </c>
      <c r="GI32" s="171">
        <f t="shared" si="453"/>
        <v>23229.656000000003</v>
      </c>
      <c r="GJ32" s="171">
        <f t="shared" si="453"/>
        <v>23229.656000000003</v>
      </c>
      <c r="GK32" s="171">
        <f t="shared" si="453"/>
        <v>23229.656000000003</v>
      </c>
      <c r="GL32" s="171">
        <f t="shared" si="453"/>
        <v>23229.656000000003</v>
      </c>
      <c r="GM32" s="171">
        <f t="shared" si="453"/>
        <v>26388</v>
      </c>
      <c r="GN32" s="171">
        <f t="shared" si="453"/>
        <v>26388</v>
      </c>
      <c r="GO32" s="171">
        <f t="shared" si="453"/>
        <v>24136.996999999996</v>
      </c>
      <c r="GP32" s="171">
        <f t="shared" si="453"/>
        <v>26388</v>
      </c>
      <c r="GQ32" s="171">
        <f t="shared" ref="GQ32:JB32" si="454">MAX(0, K_2 - Used_K2)</f>
        <v>23985.773000000001</v>
      </c>
      <c r="GR32" s="171">
        <f t="shared" si="454"/>
        <v>24136.996999999996</v>
      </c>
      <c r="GS32" s="171">
        <f t="shared" si="454"/>
        <v>24136.996999999996</v>
      </c>
      <c r="GT32" s="171">
        <f t="shared" si="454"/>
        <v>25853.023999999998</v>
      </c>
      <c r="GU32" s="171">
        <f t="shared" si="454"/>
        <v>24795.58</v>
      </c>
      <c r="GV32" s="171">
        <f t="shared" si="454"/>
        <v>23985.773000000001</v>
      </c>
      <c r="GW32" s="171">
        <f t="shared" si="454"/>
        <v>23985.773000000001</v>
      </c>
      <c r="GX32" s="171">
        <f t="shared" si="454"/>
        <v>26189.296999999999</v>
      </c>
      <c r="GY32" s="171">
        <f t="shared" si="454"/>
        <v>24136.996999999996</v>
      </c>
      <c r="GZ32" s="171">
        <f t="shared" si="454"/>
        <v>23985.773000000001</v>
      </c>
      <c r="HA32" s="171">
        <f t="shared" si="454"/>
        <v>24315.065000000002</v>
      </c>
      <c r="HB32" s="171">
        <f t="shared" si="454"/>
        <v>24136.996999999996</v>
      </c>
      <c r="HC32" s="171">
        <f t="shared" si="454"/>
        <v>23834.549999999996</v>
      </c>
      <c r="HD32" s="171">
        <f t="shared" si="454"/>
        <v>23985.773000000001</v>
      </c>
      <c r="HE32" s="171">
        <f t="shared" si="454"/>
        <v>24136.996999999996</v>
      </c>
      <c r="HF32" s="171">
        <f t="shared" si="454"/>
        <v>24288.22</v>
      </c>
      <c r="HG32" s="171">
        <f t="shared" si="454"/>
        <v>24288.22</v>
      </c>
      <c r="HH32" s="171">
        <f t="shared" si="454"/>
        <v>24466.288</v>
      </c>
      <c r="HI32" s="171">
        <f t="shared" si="454"/>
        <v>24644.356</v>
      </c>
      <c r="HJ32" s="171">
        <f t="shared" si="454"/>
        <v>23985.773000000001</v>
      </c>
      <c r="HK32" s="171">
        <f t="shared" si="454"/>
        <v>23828.381000000001</v>
      </c>
      <c r="HL32" s="171">
        <f t="shared" si="454"/>
        <v>22460.116999999991</v>
      </c>
      <c r="HM32" s="171">
        <f t="shared" si="454"/>
        <v>22897.679999999993</v>
      </c>
      <c r="HN32" s="171">
        <f t="shared" si="454"/>
        <v>23974.235000000001</v>
      </c>
      <c r="HO32" s="171">
        <f t="shared" si="454"/>
        <v>23244.962</v>
      </c>
      <c r="HP32" s="171">
        <f t="shared" si="454"/>
        <v>23536.671999999999</v>
      </c>
      <c r="HQ32" s="171">
        <f t="shared" si="454"/>
        <v>22605.97099999999</v>
      </c>
      <c r="HR32" s="171">
        <f t="shared" si="454"/>
        <v>22460.116999999991</v>
      </c>
      <c r="HS32" s="171">
        <f t="shared" si="454"/>
        <v>22751.825999999994</v>
      </c>
      <c r="HT32" s="171">
        <f t="shared" si="454"/>
        <v>22692.732999999993</v>
      </c>
      <c r="HU32" s="171">
        <f t="shared" si="454"/>
        <v>22956.772999999994</v>
      </c>
      <c r="HV32" s="171">
        <f t="shared" si="454"/>
        <v>23512.521999999997</v>
      </c>
      <c r="HW32" s="171">
        <f t="shared" si="454"/>
        <v>24034.802999999993</v>
      </c>
      <c r="HX32" s="171">
        <f t="shared" si="454"/>
        <v>22773.802999999993</v>
      </c>
      <c r="HY32" s="171">
        <f t="shared" si="454"/>
        <v>23544.737799999995</v>
      </c>
      <c r="HZ32" s="171">
        <f t="shared" si="454"/>
        <v>23828.381000000001</v>
      </c>
      <c r="IA32" s="171">
        <f t="shared" si="454"/>
        <v>23974.235000000001</v>
      </c>
      <c r="IB32" s="171">
        <f t="shared" si="454"/>
        <v>23828.381000000001</v>
      </c>
      <c r="IC32" s="171">
        <f t="shared" si="454"/>
        <v>24120.089999999997</v>
      </c>
      <c r="ID32" s="171">
        <f t="shared" si="454"/>
        <v>24120.089999999997</v>
      </c>
      <c r="IE32" s="171">
        <f t="shared" si="454"/>
        <v>23974.235000000001</v>
      </c>
      <c r="IF32" s="171">
        <f t="shared" si="454"/>
        <v>24120.089999999997</v>
      </c>
      <c r="IG32" s="171">
        <f t="shared" si="454"/>
        <v>23059.819999999992</v>
      </c>
      <c r="IH32" s="171">
        <f t="shared" si="454"/>
        <v>23974.235000000001</v>
      </c>
      <c r="II32" s="171">
        <f t="shared" si="454"/>
        <v>23828.381000000001</v>
      </c>
      <c r="IJ32" s="171">
        <f t="shared" si="454"/>
        <v>23974.235000000001</v>
      </c>
      <c r="IK32" s="171">
        <f t="shared" si="454"/>
        <v>24291.568999999996</v>
      </c>
      <c r="IL32" s="171">
        <f t="shared" si="454"/>
        <v>24291.568999999996</v>
      </c>
      <c r="IM32" s="171">
        <f t="shared" si="454"/>
        <v>24291.568999999996</v>
      </c>
      <c r="IN32" s="171">
        <f t="shared" si="454"/>
        <v>24120.089999999997</v>
      </c>
      <c r="IO32" s="171">
        <f t="shared" si="454"/>
        <v>24120.089999999997</v>
      </c>
      <c r="IP32" s="171">
        <f t="shared" si="454"/>
        <v>25909.769999999997</v>
      </c>
      <c r="IQ32" s="171">
        <f t="shared" si="454"/>
        <v>25909.769999999997</v>
      </c>
      <c r="IR32" s="171">
        <f t="shared" si="454"/>
        <v>25909.769999999997</v>
      </c>
      <c r="IS32" s="171">
        <f t="shared" si="454"/>
        <v>25909.769999999997</v>
      </c>
      <c r="IT32" s="171">
        <f t="shared" si="454"/>
        <v>25909.769999999997</v>
      </c>
      <c r="IU32" s="171">
        <f t="shared" si="454"/>
        <v>25909.769999999997</v>
      </c>
      <c r="IV32" s="171">
        <f t="shared" si="454"/>
        <v>25909.769999999997</v>
      </c>
      <c r="IW32" s="171">
        <f t="shared" si="454"/>
        <v>25909.769999999997</v>
      </c>
      <c r="IX32" s="171">
        <f t="shared" si="454"/>
        <v>26388</v>
      </c>
      <c r="IY32" s="171">
        <f t="shared" si="454"/>
        <v>25909.769999999997</v>
      </c>
      <c r="IZ32" s="171">
        <f t="shared" si="454"/>
        <v>25909.769999999997</v>
      </c>
      <c r="JA32" s="171">
        <f t="shared" si="454"/>
        <v>25909.769999999997</v>
      </c>
      <c r="JB32" s="171">
        <f t="shared" si="454"/>
        <v>25909.769999999997</v>
      </c>
      <c r="JC32" s="171">
        <f t="shared" ref="JC32:LN32" si="455">MAX(0, K_2 - Used_K2)</f>
        <v>25909.769999999997</v>
      </c>
      <c r="JD32" s="171">
        <f t="shared" si="455"/>
        <v>25909.769999999997</v>
      </c>
      <c r="JE32" s="171">
        <f t="shared" si="455"/>
        <v>25909.769999999997</v>
      </c>
      <c r="JF32" s="171">
        <f t="shared" si="455"/>
        <v>25909.769999999997</v>
      </c>
      <c r="JG32" s="171">
        <f t="shared" si="455"/>
        <v>25909.769999999997</v>
      </c>
      <c r="JH32" s="171">
        <f t="shared" si="455"/>
        <v>25909.769999999997</v>
      </c>
      <c r="JI32" s="171">
        <f t="shared" si="455"/>
        <v>25909.769999999997</v>
      </c>
      <c r="JJ32" s="171">
        <f t="shared" si="455"/>
        <v>25909.769999999997</v>
      </c>
      <c r="JK32" s="171">
        <f t="shared" si="455"/>
        <v>25909.769999999997</v>
      </c>
      <c r="JL32" s="171">
        <f t="shared" si="455"/>
        <v>25909.769999999997</v>
      </c>
      <c r="JM32" s="171">
        <f t="shared" si="455"/>
        <v>25909.769999999997</v>
      </c>
      <c r="JN32" s="171">
        <f t="shared" si="455"/>
        <v>25909.769999999997</v>
      </c>
      <c r="JO32" s="171">
        <f t="shared" si="455"/>
        <v>25909.769999999997</v>
      </c>
      <c r="JP32" s="171">
        <f t="shared" si="455"/>
        <v>25909.769999999997</v>
      </c>
      <c r="JQ32" s="171">
        <f t="shared" si="455"/>
        <v>25909.769999999997</v>
      </c>
      <c r="JR32" s="171">
        <f t="shared" si="455"/>
        <v>26388</v>
      </c>
      <c r="JS32" s="171">
        <f t="shared" si="455"/>
        <v>26388</v>
      </c>
      <c r="JT32" s="171">
        <f t="shared" si="455"/>
        <v>26388</v>
      </c>
      <c r="JU32" s="171">
        <f t="shared" si="455"/>
        <v>26388</v>
      </c>
      <c r="JV32" s="171">
        <f t="shared" si="455"/>
        <v>26388</v>
      </c>
      <c r="JW32" s="171">
        <f t="shared" si="455"/>
        <v>26388</v>
      </c>
      <c r="JX32" s="171">
        <f t="shared" si="455"/>
        <v>26388</v>
      </c>
      <c r="JY32" s="171">
        <f t="shared" si="455"/>
        <v>26388</v>
      </c>
      <c r="JZ32" s="171">
        <f t="shared" si="455"/>
        <v>26388</v>
      </c>
      <c r="KA32" s="171">
        <f t="shared" si="455"/>
        <v>26388</v>
      </c>
      <c r="KB32" s="171">
        <f t="shared" si="455"/>
        <v>26388</v>
      </c>
      <c r="KC32" s="171">
        <f t="shared" si="455"/>
        <v>26388</v>
      </c>
      <c r="KD32" s="171">
        <f t="shared" si="455"/>
        <v>26388</v>
      </c>
      <c r="KE32" s="171">
        <f t="shared" si="455"/>
        <v>26388</v>
      </c>
      <c r="KF32" s="171">
        <f t="shared" si="455"/>
        <v>26388</v>
      </c>
      <c r="KG32" s="171">
        <f t="shared" si="455"/>
        <v>26388</v>
      </c>
      <c r="KH32" s="171">
        <f t="shared" si="455"/>
        <v>26388</v>
      </c>
      <c r="KI32" s="171">
        <f t="shared" si="455"/>
        <v>26388</v>
      </c>
      <c r="KJ32" s="171">
        <f t="shared" si="455"/>
        <v>26388</v>
      </c>
      <c r="KK32" s="171">
        <f t="shared" si="455"/>
        <v>26388</v>
      </c>
      <c r="KL32" s="171">
        <f t="shared" si="455"/>
        <v>26388</v>
      </c>
      <c r="KM32" s="171">
        <f t="shared" si="455"/>
        <v>26388</v>
      </c>
      <c r="KN32" s="171">
        <f t="shared" si="455"/>
        <v>26388</v>
      </c>
      <c r="KO32" s="171">
        <f t="shared" si="455"/>
        <v>26388</v>
      </c>
      <c r="KP32" s="171">
        <f t="shared" si="455"/>
        <v>26388</v>
      </c>
      <c r="KQ32" s="171">
        <f t="shared" si="455"/>
        <v>26388</v>
      </c>
      <c r="KR32" s="171">
        <f t="shared" si="455"/>
        <v>26388</v>
      </c>
      <c r="KS32" s="171">
        <f t="shared" si="455"/>
        <v>26388</v>
      </c>
      <c r="KT32" s="171">
        <f t="shared" si="455"/>
        <v>26388</v>
      </c>
      <c r="KU32" s="171">
        <f t="shared" si="455"/>
        <v>26388</v>
      </c>
      <c r="KV32" s="171">
        <f t="shared" si="455"/>
        <v>26388</v>
      </c>
      <c r="KW32" s="171">
        <f t="shared" si="455"/>
        <v>26388</v>
      </c>
      <c r="KX32" s="171">
        <f t="shared" si="455"/>
        <v>26388</v>
      </c>
      <c r="KY32" s="171">
        <f t="shared" si="455"/>
        <v>23292.339999999997</v>
      </c>
      <c r="KZ32" s="171">
        <f t="shared" si="455"/>
        <v>23292.339999999997</v>
      </c>
      <c r="LA32" s="171">
        <f t="shared" si="455"/>
        <v>23292.339999999997</v>
      </c>
      <c r="LB32" s="171">
        <f t="shared" si="455"/>
        <v>23292.339999999997</v>
      </c>
      <c r="LC32" s="171">
        <f t="shared" si="455"/>
        <v>21705.898799999995</v>
      </c>
      <c r="LD32" s="171">
        <f t="shared" si="455"/>
        <v>19968.149699999994</v>
      </c>
      <c r="LE32" s="171">
        <f t="shared" si="455"/>
        <v>23292.339999999997</v>
      </c>
      <c r="LF32" s="171">
        <f t="shared" si="455"/>
        <v>23292.339999999997</v>
      </c>
      <c r="LG32" s="171">
        <f t="shared" si="455"/>
        <v>26388</v>
      </c>
      <c r="LH32" s="171">
        <f t="shared" si="455"/>
        <v>23292.339999999997</v>
      </c>
      <c r="LI32" s="171">
        <f t="shared" si="455"/>
        <v>23292.339999999997</v>
      </c>
      <c r="LJ32" s="171">
        <f t="shared" si="455"/>
        <v>23292.339999999997</v>
      </c>
      <c r="LK32" s="171">
        <f t="shared" si="455"/>
        <v>23292.339999999997</v>
      </c>
      <c r="LL32" s="171">
        <f t="shared" si="455"/>
        <v>26106.93</v>
      </c>
      <c r="LM32" s="171">
        <f t="shared" si="455"/>
        <v>24048.300000000003</v>
      </c>
      <c r="LN32" s="171">
        <f t="shared" si="455"/>
        <v>19684.608499999991</v>
      </c>
      <c r="LO32" s="171">
        <f t="shared" ref="LO32:NG32" si="456">MAX(0, K_2 - Used_K2)</f>
        <v>23292.339999999997</v>
      </c>
      <c r="LP32" s="171">
        <f t="shared" si="456"/>
        <v>26388</v>
      </c>
      <c r="LQ32" s="171">
        <f t="shared" si="456"/>
        <v>23292.339999999997</v>
      </c>
      <c r="LR32" s="171">
        <f t="shared" si="456"/>
        <v>23292.339999999997</v>
      </c>
      <c r="LS32" s="171">
        <f t="shared" si="456"/>
        <v>21378.292099999995</v>
      </c>
      <c r="LT32" s="171">
        <f t="shared" si="456"/>
        <v>23292.339999999997</v>
      </c>
      <c r="LU32" s="171">
        <f t="shared" si="456"/>
        <v>23292.339999999997</v>
      </c>
      <c r="LV32" s="171">
        <f t="shared" si="456"/>
        <v>23292.339999999997</v>
      </c>
      <c r="LW32" s="171">
        <f t="shared" si="456"/>
        <v>22824.649899999989</v>
      </c>
      <c r="LX32" s="171">
        <f t="shared" si="456"/>
        <v>19897.583399999996</v>
      </c>
      <c r="LY32" s="171">
        <f t="shared" si="456"/>
        <v>19107.811499999996</v>
      </c>
      <c r="LZ32" s="171">
        <f t="shared" si="456"/>
        <v>23292.339999999997</v>
      </c>
      <c r="MA32" s="171">
        <f t="shared" si="456"/>
        <v>23292.339999999997</v>
      </c>
      <c r="MB32" s="171">
        <f t="shared" si="456"/>
        <v>24041.839999999997</v>
      </c>
      <c r="MC32" s="171">
        <f t="shared" si="456"/>
        <v>19680.131000000001</v>
      </c>
      <c r="MD32" s="171">
        <f t="shared" si="456"/>
        <v>19680.131000000001</v>
      </c>
      <c r="ME32" s="171">
        <f t="shared" si="456"/>
        <v>17920.620400000011</v>
      </c>
      <c r="MF32" s="171">
        <f t="shared" si="456"/>
        <v>19680.131000000001</v>
      </c>
      <c r="MG32" s="171">
        <f t="shared" si="456"/>
        <v>19804.510000000002</v>
      </c>
      <c r="MH32" s="171">
        <f t="shared" si="456"/>
        <v>14785.860100000007</v>
      </c>
      <c r="MI32" s="171">
        <f t="shared" si="456"/>
        <v>19555.752</v>
      </c>
      <c r="MJ32" s="171">
        <f t="shared" si="456"/>
        <v>13235.681800000002</v>
      </c>
      <c r="MK32" s="171">
        <f t="shared" si="456"/>
        <v>13701.613799999999</v>
      </c>
      <c r="ML32" s="171">
        <f t="shared" si="456"/>
        <v>14995.069600000003</v>
      </c>
      <c r="MM32" s="171">
        <f t="shared" si="456"/>
        <v>15536.346300000005</v>
      </c>
      <c r="MN32" s="171">
        <f t="shared" si="456"/>
        <v>13764.782799999997</v>
      </c>
      <c r="MO32" s="171">
        <f t="shared" si="456"/>
        <v>19680.131000000001</v>
      </c>
      <c r="MP32" s="171">
        <f t="shared" si="456"/>
        <v>14205.871800000004</v>
      </c>
      <c r="MQ32" s="171">
        <f t="shared" si="456"/>
        <v>14164.257800000003</v>
      </c>
      <c r="MR32" s="171">
        <f t="shared" si="456"/>
        <v>13545.649799999999</v>
      </c>
      <c r="MS32" s="171">
        <f t="shared" si="456"/>
        <v>14715.3778</v>
      </c>
      <c r="MT32" s="171">
        <f t="shared" si="456"/>
        <v>13218.909799999998</v>
      </c>
      <c r="MU32" s="171">
        <f t="shared" si="456"/>
        <v>17860.228900000002</v>
      </c>
      <c r="MV32" s="171">
        <f t="shared" si="456"/>
        <v>19680.131000000001</v>
      </c>
      <c r="MW32" s="171">
        <f t="shared" si="456"/>
        <v>19928.889000000003</v>
      </c>
      <c r="MX32" s="171">
        <f t="shared" si="456"/>
        <v>19804.510000000002</v>
      </c>
      <c r="MY32" s="171">
        <f t="shared" si="456"/>
        <v>20052.617000000006</v>
      </c>
      <c r="MZ32" s="171">
        <f t="shared" si="456"/>
        <v>20052.617000000006</v>
      </c>
      <c r="NA32" s="171">
        <f t="shared" si="456"/>
        <v>19928.889000000003</v>
      </c>
      <c r="NB32" s="171">
        <f t="shared" si="456"/>
        <v>23880.225000000006</v>
      </c>
      <c r="NC32" s="171">
        <f t="shared" si="456"/>
        <v>19804.510000000002</v>
      </c>
      <c r="ND32" s="171">
        <f t="shared" si="456"/>
        <v>14668.9807</v>
      </c>
      <c r="NE32" s="171">
        <f t="shared" si="456"/>
        <v>19185.709000000003</v>
      </c>
      <c r="NF32" s="171">
        <f t="shared" si="456"/>
        <v>20050.665000000001</v>
      </c>
      <c r="NG32" s="171">
        <f t="shared" si="456"/>
        <v>19928.889000000003</v>
      </c>
      <c r="NH32" s="62"/>
    </row>
    <row r="33" spans="1:376" hidden="1" outlineLevel="1">
      <c r="B33" s="175" t="s">
        <v>298</v>
      </c>
      <c r="C33" s="155">
        <v>277.37</v>
      </c>
      <c r="D33" s="155"/>
      <c r="E33" s="154" t="s">
        <v>302</v>
      </c>
      <c r="F33" s="155" t="s">
        <v>315</v>
      </c>
      <c r="G33" s="167">
        <f t="shared" ref="G33:BR33" si="457">MAX(0, -1 * (SUM(G12, G32) - (K_1 + K_2)))</f>
        <v>43000</v>
      </c>
      <c r="H33" s="167">
        <f t="shared" si="457"/>
        <v>0</v>
      </c>
      <c r="I33" s="167">
        <f t="shared" si="457"/>
        <v>0</v>
      </c>
      <c r="J33" s="167">
        <f t="shared" si="457"/>
        <v>0</v>
      </c>
      <c r="K33" s="167">
        <f t="shared" si="457"/>
        <v>0</v>
      </c>
      <c r="L33" s="167">
        <f t="shared" si="457"/>
        <v>0</v>
      </c>
      <c r="M33" s="167">
        <f t="shared" si="457"/>
        <v>0</v>
      </c>
      <c r="N33" s="167">
        <f t="shared" si="457"/>
        <v>0</v>
      </c>
      <c r="O33" s="167">
        <f t="shared" si="457"/>
        <v>0</v>
      </c>
      <c r="P33" s="167">
        <f t="shared" si="457"/>
        <v>0</v>
      </c>
      <c r="Q33" s="167">
        <f t="shared" si="457"/>
        <v>0</v>
      </c>
      <c r="R33" s="167">
        <f t="shared" si="457"/>
        <v>0</v>
      </c>
      <c r="S33" s="167">
        <f t="shared" si="457"/>
        <v>0</v>
      </c>
      <c r="T33" s="167">
        <f t="shared" si="457"/>
        <v>0</v>
      </c>
      <c r="U33" s="167">
        <f t="shared" si="457"/>
        <v>0</v>
      </c>
      <c r="V33" s="167">
        <f t="shared" si="457"/>
        <v>0</v>
      </c>
      <c r="W33" s="167">
        <f t="shared" si="457"/>
        <v>0</v>
      </c>
      <c r="X33" s="167">
        <f t="shared" si="457"/>
        <v>0</v>
      </c>
      <c r="Y33" s="167">
        <f t="shared" si="457"/>
        <v>0</v>
      </c>
      <c r="Z33" s="167">
        <f t="shared" si="457"/>
        <v>0</v>
      </c>
      <c r="AA33" s="167">
        <f t="shared" si="457"/>
        <v>0</v>
      </c>
      <c r="AB33" s="167">
        <f t="shared" si="457"/>
        <v>0</v>
      </c>
      <c r="AC33" s="167">
        <f t="shared" si="457"/>
        <v>0</v>
      </c>
      <c r="AD33" s="167">
        <f t="shared" si="457"/>
        <v>0</v>
      </c>
      <c r="AE33" s="167">
        <f t="shared" si="457"/>
        <v>0</v>
      </c>
      <c r="AF33" s="167">
        <f t="shared" si="457"/>
        <v>0</v>
      </c>
      <c r="AG33" s="167">
        <f t="shared" si="457"/>
        <v>0</v>
      </c>
      <c r="AH33" s="167">
        <f t="shared" si="457"/>
        <v>0</v>
      </c>
      <c r="AI33" s="167">
        <f t="shared" si="457"/>
        <v>0</v>
      </c>
      <c r="AJ33" s="167">
        <f t="shared" si="457"/>
        <v>0</v>
      </c>
      <c r="AK33" s="167">
        <f t="shared" si="457"/>
        <v>0</v>
      </c>
      <c r="AL33" s="167">
        <f t="shared" si="457"/>
        <v>0</v>
      </c>
      <c r="AM33" s="167">
        <f t="shared" si="457"/>
        <v>0</v>
      </c>
      <c r="AN33" s="167">
        <f t="shared" si="457"/>
        <v>0</v>
      </c>
      <c r="AO33" s="167">
        <f t="shared" si="457"/>
        <v>9528.8399999999965</v>
      </c>
      <c r="AP33" s="167">
        <f t="shared" si="457"/>
        <v>0</v>
      </c>
      <c r="AQ33" s="167">
        <f t="shared" si="457"/>
        <v>0</v>
      </c>
      <c r="AR33" s="167">
        <f t="shared" si="457"/>
        <v>0</v>
      </c>
      <c r="AS33" s="167">
        <f t="shared" si="457"/>
        <v>0</v>
      </c>
      <c r="AT33" s="167">
        <f t="shared" si="457"/>
        <v>0</v>
      </c>
      <c r="AU33" s="167">
        <f t="shared" si="457"/>
        <v>0</v>
      </c>
      <c r="AV33" s="167">
        <f t="shared" si="457"/>
        <v>0</v>
      </c>
      <c r="AW33" s="167">
        <f t="shared" si="457"/>
        <v>0</v>
      </c>
      <c r="AX33" s="167">
        <f t="shared" si="457"/>
        <v>0</v>
      </c>
      <c r="AY33" s="167">
        <f t="shared" si="457"/>
        <v>0</v>
      </c>
      <c r="AZ33" s="167">
        <f t="shared" si="457"/>
        <v>0</v>
      </c>
      <c r="BA33" s="167">
        <f t="shared" si="457"/>
        <v>0</v>
      </c>
      <c r="BB33" s="167">
        <f t="shared" si="457"/>
        <v>0</v>
      </c>
      <c r="BC33" s="167">
        <f t="shared" si="457"/>
        <v>0</v>
      </c>
      <c r="BD33" s="167">
        <f t="shared" si="457"/>
        <v>0</v>
      </c>
      <c r="BE33" s="167">
        <f t="shared" si="457"/>
        <v>0</v>
      </c>
      <c r="BF33" s="167">
        <f t="shared" si="457"/>
        <v>0</v>
      </c>
      <c r="BG33" s="167">
        <f t="shared" si="457"/>
        <v>0</v>
      </c>
      <c r="BH33" s="167">
        <f t="shared" si="457"/>
        <v>0</v>
      </c>
      <c r="BI33" s="167">
        <f t="shared" si="457"/>
        <v>0</v>
      </c>
      <c r="BJ33" s="167">
        <f t="shared" si="457"/>
        <v>0</v>
      </c>
      <c r="BK33" s="167">
        <f t="shared" si="457"/>
        <v>0</v>
      </c>
      <c r="BL33" s="167">
        <f t="shared" si="457"/>
        <v>0</v>
      </c>
      <c r="BM33" s="167">
        <f t="shared" si="457"/>
        <v>0</v>
      </c>
      <c r="BN33" s="167">
        <f t="shared" si="457"/>
        <v>0</v>
      </c>
      <c r="BO33" s="167">
        <f t="shared" si="457"/>
        <v>0</v>
      </c>
      <c r="BP33" s="167">
        <f t="shared" si="457"/>
        <v>0</v>
      </c>
      <c r="BQ33" s="167">
        <f t="shared" si="457"/>
        <v>3839.1199999999953</v>
      </c>
      <c r="BR33" s="167">
        <f t="shared" si="457"/>
        <v>0</v>
      </c>
      <c r="BS33" s="167">
        <f t="shared" ref="BS33:ED33" si="458">MAX(0, -1 * (SUM(BS12, BS32) - (K_1 + K_2)))</f>
        <v>0</v>
      </c>
      <c r="BT33" s="167">
        <f t="shared" si="458"/>
        <v>0</v>
      </c>
      <c r="BU33" s="167">
        <f t="shared" si="458"/>
        <v>0</v>
      </c>
      <c r="BV33" s="167">
        <f t="shared" si="458"/>
        <v>0</v>
      </c>
      <c r="BW33" s="167">
        <f t="shared" si="458"/>
        <v>0</v>
      </c>
      <c r="BX33" s="167">
        <f t="shared" si="458"/>
        <v>0</v>
      </c>
      <c r="BY33" s="167">
        <f t="shared" si="458"/>
        <v>0</v>
      </c>
      <c r="BZ33" s="167">
        <f t="shared" si="458"/>
        <v>0</v>
      </c>
      <c r="CA33" s="167">
        <f t="shared" si="458"/>
        <v>0</v>
      </c>
      <c r="CB33" s="167">
        <f t="shared" si="458"/>
        <v>0</v>
      </c>
      <c r="CC33" s="167">
        <f t="shared" si="458"/>
        <v>0</v>
      </c>
      <c r="CD33" s="167">
        <f t="shared" si="458"/>
        <v>0</v>
      </c>
      <c r="CE33" s="167">
        <f t="shared" si="458"/>
        <v>0</v>
      </c>
      <c r="CF33" s="167">
        <f t="shared" si="458"/>
        <v>10650.580000000002</v>
      </c>
      <c r="CG33" s="167">
        <f t="shared" si="458"/>
        <v>0</v>
      </c>
      <c r="CH33" s="167">
        <f t="shared" si="458"/>
        <v>0</v>
      </c>
      <c r="CI33" s="167">
        <f t="shared" si="458"/>
        <v>0</v>
      </c>
      <c r="CJ33" s="167">
        <f t="shared" si="458"/>
        <v>0</v>
      </c>
      <c r="CK33" s="167">
        <f t="shared" si="458"/>
        <v>0</v>
      </c>
      <c r="CL33" s="167">
        <f t="shared" si="458"/>
        <v>1130.9899999999907</v>
      </c>
      <c r="CM33" s="167">
        <f t="shared" si="458"/>
        <v>0</v>
      </c>
      <c r="CN33" s="167">
        <f t="shared" si="458"/>
        <v>0</v>
      </c>
      <c r="CO33" s="167">
        <f t="shared" si="458"/>
        <v>0</v>
      </c>
      <c r="CP33" s="167">
        <f t="shared" si="458"/>
        <v>0</v>
      </c>
      <c r="CQ33" s="167">
        <f t="shared" si="458"/>
        <v>0</v>
      </c>
      <c r="CR33" s="167">
        <f t="shared" si="458"/>
        <v>0</v>
      </c>
      <c r="CS33" s="167">
        <f t="shared" si="458"/>
        <v>0</v>
      </c>
      <c r="CT33" s="167">
        <f t="shared" si="458"/>
        <v>0</v>
      </c>
      <c r="CU33" s="167">
        <f t="shared" si="458"/>
        <v>0</v>
      </c>
      <c r="CV33" s="167">
        <f t="shared" si="458"/>
        <v>0</v>
      </c>
      <c r="CW33" s="167">
        <f t="shared" si="458"/>
        <v>0</v>
      </c>
      <c r="CX33" s="167">
        <f t="shared" si="458"/>
        <v>0</v>
      </c>
      <c r="CY33" s="167">
        <f t="shared" si="458"/>
        <v>0</v>
      </c>
      <c r="CZ33" s="167">
        <f t="shared" si="458"/>
        <v>9588.4499999999971</v>
      </c>
      <c r="DA33" s="167">
        <f t="shared" si="458"/>
        <v>0</v>
      </c>
      <c r="DB33" s="167">
        <f t="shared" si="458"/>
        <v>0</v>
      </c>
      <c r="DC33" s="167">
        <f t="shared" si="458"/>
        <v>0</v>
      </c>
      <c r="DD33" s="167">
        <f t="shared" si="458"/>
        <v>0</v>
      </c>
      <c r="DE33" s="167">
        <f t="shared" si="458"/>
        <v>0</v>
      </c>
      <c r="DF33" s="167">
        <f t="shared" si="458"/>
        <v>0</v>
      </c>
      <c r="DG33" s="167">
        <f t="shared" si="458"/>
        <v>0</v>
      </c>
      <c r="DH33" s="167">
        <f t="shared" si="458"/>
        <v>0</v>
      </c>
      <c r="DI33" s="167">
        <f t="shared" si="458"/>
        <v>0</v>
      </c>
      <c r="DJ33" s="167">
        <f t="shared" si="458"/>
        <v>0</v>
      </c>
      <c r="DK33" s="167">
        <f t="shared" si="458"/>
        <v>0</v>
      </c>
      <c r="DL33" s="167">
        <f t="shared" si="458"/>
        <v>0</v>
      </c>
      <c r="DM33" s="167">
        <f t="shared" si="458"/>
        <v>0</v>
      </c>
      <c r="DN33" s="167">
        <f t="shared" si="458"/>
        <v>0</v>
      </c>
      <c r="DO33" s="167">
        <f t="shared" si="458"/>
        <v>0</v>
      </c>
      <c r="DP33" s="167">
        <f t="shared" si="458"/>
        <v>0</v>
      </c>
      <c r="DQ33" s="167">
        <f t="shared" si="458"/>
        <v>0</v>
      </c>
      <c r="DR33" s="167">
        <f t="shared" si="458"/>
        <v>0</v>
      </c>
      <c r="DS33" s="167">
        <f t="shared" si="458"/>
        <v>0</v>
      </c>
      <c r="DT33" s="167">
        <f t="shared" si="458"/>
        <v>1444.820000000007</v>
      </c>
      <c r="DU33" s="167">
        <f t="shared" si="458"/>
        <v>0</v>
      </c>
      <c r="DV33" s="167">
        <f t="shared" si="458"/>
        <v>17625.660000000003</v>
      </c>
      <c r="DW33" s="167">
        <f t="shared" si="458"/>
        <v>33671.638999999996</v>
      </c>
      <c r="DX33" s="167">
        <f t="shared" si="458"/>
        <v>32663.42</v>
      </c>
      <c r="DY33" s="167">
        <f t="shared" si="458"/>
        <v>0</v>
      </c>
      <c r="DZ33" s="167">
        <f t="shared" si="458"/>
        <v>1782.5100000000093</v>
      </c>
      <c r="EA33" s="167">
        <f t="shared" si="458"/>
        <v>33266.995999999999</v>
      </c>
      <c r="EB33" s="167">
        <f t="shared" si="458"/>
        <v>34268.436000000002</v>
      </c>
      <c r="EC33" s="167">
        <f t="shared" si="458"/>
        <v>34268.436000000002</v>
      </c>
      <c r="ED33" s="167">
        <f t="shared" si="458"/>
        <v>0</v>
      </c>
      <c r="EE33" s="167">
        <f t="shared" ref="EE33:GP33" si="459">MAX(0, -1 * (SUM(EE12, EE32) - (K_1 + K_2)))</f>
        <v>0</v>
      </c>
      <c r="EF33" s="167">
        <f t="shared" si="459"/>
        <v>0</v>
      </c>
      <c r="EG33" s="167">
        <f t="shared" si="459"/>
        <v>0</v>
      </c>
      <c r="EH33" s="167">
        <f t="shared" si="459"/>
        <v>0</v>
      </c>
      <c r="EI33" s="167">
        <f t="shared" si="459"/>
        <v>15446.633699999998</v>
      </c>
      <c r="EJ33" s="167">
        <f t="shared" si="459"/>
        <v>0</v>
      </c>
      <c r="EK33" s="167">
        <f t="shared" si="459"/>
        <v>0</v>
      </c>
      <c r="EL33" s="167">
        <f t="shared" si="459"/>
        <v>0</v>
      </c>
      <c r="EM33" s="167">
        <f t="shared" si="459"/>
        <v>0</v>
      </c>
      <c r="EN33" s="167">
        <f t="shared" si="459"/>
        <v>0</v>
      </c>
      <c r="EO33" s="167">
        <f t="shared" si="459"/>
        <v>0</v>
      </c>
      <c r="EP33" s="167">
        <f t="shared" si="459"/>
        <v>13295.464909999995</v>
      </c>
      <c r="EQ33" s="167">
        <f t="shared" si="459"/>
        <v>16391.2261</v>
      </c>
      <c r="ER33" s="167">
        <f t="shared" si="459"/>
        <v>32080.18</v>
      </c>
      <c r="ES33" s="167">
        <f t="shared" si="459"/>
        <v>0</v>
      </c>
      <c r="ET33" s="167">
        <f t="shared" si="459"/>
        <v>3095.0529999999999</v>
      </c>
      <c r="EU33" s="167">
        <f t="shared" si="459"/>
        <v>16666.020000000004</v>
      </c>
      <c r="EV33" s="167">
        <f t="shared" si="459"/>
        <v>32663.42</v>
      </c>
      <c r="EW33" s="167">
        <f t="shared" si="459"/>
        <v>2808.3458200000023</v>
      </c>
      <c r="EX33" s="167">
        <f t="shared" si="459"/>
        <v>25938.948609999999</v>
      </c>
      <c r="EY33" s="167">
        <f t="shared" si="459"/>
        <v>0</v>
      </c>
      <c r="EZ33" s="167">
        <f t="shared" si="459"/>
        <v>0</v>
      </c>
      <c r="FA33" s="167">
        <f t="shared" si="459"/>
        <v>0</v>
      </c>
      <c r="FB33" s="167">
        <f t="shared" si="459"/>
        <v>47.820000000006985</v>
      </c>
      <c r="FC33" s="167">
        <f t="shared" si="459"/>
        <v>17305.362999999998</v>
      </c>
      <c r="FD33" s="167">
        <f t="shared" si="459"/>
        <v>31432.229999999996</v>
      </c>
      <c r="FE33" s="167">
        <f t="shared" si="459"/>
        <v>43000</v>
      </c>
      <c r="FF33" s="167">
        <f t="shared" si="459"/>
        <v>27850.752</v>
      </c>
      <c r="FG33" s="167">
        <f t="shared" si="459"/>
        <v>1396.7299999999959</v>
      </c>
      <c r="FH33" s="167">
        <f t="shared" si="459"/>
        <v>0</v>
      </c>
      <c r="FI33" s="167">
        <f t="shared" si="459"/>
        <v>19997.800000000003</v>
      </c>
      <c r="FJ33" s="167">
        <f t="shared" si="459"/>
        <v>14281.671999999999</v>
      </c>
      <c r="FK33" s="167">
        <f t="shared" si="459"/>
        <v>43000</v>
      </c>
      <c r="FL33" s="167">
        <f t="shared" si="459"/>
        <v>19704.567200000005</v>
      </c>
      <c r="FM33" s="167">
        <f t="shared" si="459"/>
        <v>0</v>
      </c>
      <c r="FN33" s="167">
        <f t="shared" si="459"/>
        <v>0</v>
      </c>
      <c r="FO33" s="167">
        <f t="shared" si="459"/>
        <v>0</v>
      </c>
      <c r="FP33" s="167">
        <f t="shared" si="459"/>
        <v>0</v>
      </c>
      <c r="FQ33" s="167">
        <f t="shared" si="459"/>
        <v>0</v>
      </c>
      <c r="FR33" s="167">
        <f t="shared" si="459"/>
        <v>14259.259999999995</v>
      </c>
      <c r="FS33" s="167">
        <f t="shared" si="459"/>
        <v>0</v>
      </c>
      <c r="FT33" s="167">
        <f t="shared" si="459"/>
        <v>0</v>
      </c>
      <c r="FU33" s="167">
        <f t="shared" si="459"/>
        <v>0</v>
      </c>
      <c r="FV33" s="167">
        <f t="shared" si="459"/>
        <v>3351.5</v>
      </c>
      <c r="FW33" s="167">
        <f t="shared" si="459"/>
        <v>0</v>
      </c>
      <c r="FX33" s="167">
        <f t="shared" si="459"/>
        <v>0</v>
      </c>
      <c r="FY33" s="167">
        <f t="shared" si="459"/>
        <v>6329.805220000002</v>
      </c>
      <c r="FZ33" s="167">
        <f t="shared" si="459"/>
        <v>0</v>
      </c>
      <c r="GA33" s="167">
        <f t="shared" si="459"/>
        <v>0</v>
      </c>
      <c r="GB33" s="167">
        <f t="shared" si="459"/>
        <v>0</v>
      </c>
      <c r="GC33" s="167">
        <f t="shared" si="459"/>
        <v>17398.809999999998</v>
      </c>
      <c r="GD33" s="167">
        <f t="shared" si="459"/>
        <v>19997.800000000003</v>
      </c>
      <c r="GE33" s="167">
        <f t="shared" si="459"/>
        <v>19478.009999999995</v>
      </c>
      <c r="GF33" s="167">
        <f t="shared" si="459"/>
        <v>0</v>
      </c>
      <c r="GG33" s="167">
        <f t="shared" si="459"/>
        <v>0</v>
      </c>
      <c r="GH33" s="167">
        <f t="shared" si="459"/>
        <v>0</v>
      </c>
      <c r="GI33" s="167">
        <f t="shared" si="459"/>
        <v>0</v>
      </c>
      <c r="GJ33" s="167">
        <f t="shared" si="459"/>
        <v>0</v>
      </c>
      <c r="GK33" s="167">
        <f t="shared" si="459"/>
        <v>0</v>
      </c>
      <c r="GL33" s="167">
        <f t="shared" si="459"/>
        <v>0</v>
      </c>
      <c r="GM33" s="167">
        <f t="shared" si="459"/>
        <v>0</v>
      </c>
      <c r="GN33" s="167">
        <f t="shared" si="459"/>
        <v>0</v>
      </c>
      <c r="GO33" s="167">
        <f t="shared" si="459"/>
        <v>0</v>
      </c>
      <c r="GP33" s="167">
        <f t="shared" si="459"/>
        <v>0</v>
      </c>
      <c r="GQ33" s="167">
        <f t="shared" ref="GQ33:JB33" si="460">MAX(0, -1 * (SUM(GQ12, GQ32) - (K_1 + K_2)))</f>
        <v>0</v>
      </c>
      <c r="GR33" s="167">
        <f t="shared" si="460"/>
        <v>0</v>
      </c>
      <c r="GS33" s="167">
        <f t="shared" si="460"/>
        <v>0</v>
      </c>
      <c r="GT33" s="167">
        <f t="shared" si="460"/>
        <v>0</v>
      </c>
      <c r="GU33" s="167">
        <f t="shared" si="460"/>
        <v>0</v>
      </c>
      <c r="GV33" s="167">
        <f t="shared" si="460"/>
        <v>0</v>
      </c>
      <c r="GW33" s="167">
        <f t="shared" si="460"/>
        <v>0</v>
      </c>
      <c r="GX33" s="167">
        <f t="shared" si="460"/>
        <v>0</v>
      </c>
      <c r="GY33" s="167">
        <f t="shared" si="460"/>
        <v>0</v>
      </c>
      <c r="GZ33" s="167">
        <f t="shared" si="460"/>
        <v>0</v>
      </c>
      <c r="HA33" s="167">
        <f t="shared" si="460"/>
        <v>0</v>
      </c>
      <c r="HB33" s="167">
        <f t="shared" si="460"/>
        <v>0</v>
      </c>
      <c r="HC33" s="167">
        <f t="shared" si="460"/>
        <v>0</v>
      </c>
      <c r="HD33" s="167">
        <f t="shared" si="460"/>
        <v>0</v>
      </c>
      <c r="HE33" s="167">
        <f t="shared" si="460"/>
        <v>0</v>
      </c>
      <c r="HF33" s="167">
        <f t="shared" si="460"/>
        <v>0</v>
      </c>
      <c r="HG33" s="167">
        <f t="shared" si="460"/>
        <v>0</v>
      </c>
      <c r="HH33" s="167">
        <f t="shared" si="460"/>
        <v>0</v>
      </c>
      <c r="HI33" s="167">
        <f t="shared" si="460"/>
        <v>0</v>
      </c>
      <c r="HJ33" s="167">
        <f t="shared" si="460"/>
        <v>0</v>
      </c>
      <c r="HK33" s="167">
        <f t="shared" si="460"/>
        <v>0</v>
      </c>
      <c r="HL33" s="167">
        <f t="shared" si="460"/>
        <v>0</v>
      </c>
      <c r="HM33" s="167">
        <f t="shared" si="460"/>
        <v>0</v>
      </c>
      <c r="HN33" s="167">
        <f t="shared" si="460"/>
        <v>0</v>
      </c>
      <c r="HO33" s="167">
        <f t="shared" si="460"/>
        <v>0</v>
      </c>
      <c r="HP33" s="167">
        <f t="shared" si="460"/>
        <v>0</v>
      </c>
      <c r="HQ33" s="167">
        <f t="shared" si="460"/>
        <v>0</v>
      </c>
      <c r="HR33" s="167">
        <f t="shared" si="460"/>
        <v>0</v>
      </c>
      <c r="HS33" s="167">
        <f t="shared" si="460"/>
        <v>0</v>
      </c>
      <c r="HT33" s="167">
        <f t="shared" si="460"/>
        <v>0</v>
      </c>
      <c r="HU33" s="167">
        <f t="shared" si="460"/>
        <v>0</v>
      </c>
      <c r="HV33" s="167">
        <f t="shared" si="460"/>
        <v>0</v>
      </c>
      <c r="HW33" s="167">
        <f t="shared" si="460"/>
        <v>0</v>
      </c>
      <c r="HX33" s="167">
        <f t="shared" si="460"/>
        <v>0</v>
      </c>
      <c r="HY33" s="167">
        <f t="shared" si="460"/>
        <v>0</v>
      </c>
      <c r="HZ33" s="167">
        <f t="shared" si="460"/>
        <v>0</v>
      </c>
      <c r="IA33" s="167">
        <f t="shared" si="460"/>
        <v>0</v>
      </c>
      <c r="IB33" s="167">
        <f t="shared" si="460"/>
        <v>0</v>
      </c>
      <c r="IC33" s="167">
        <f t="shared" si="460"/>
        <v>0</v>
      </c>
      <c r="ID33" s="167">
        <f t="shared" si="460"/>
        <v>0</v>
      </c>
      <c r="IE33" s="167">
        <f t="shared" si="460"/>
        <v>0</v>
      </c>
      <c r="IF33" s="167">
        <f t="shared" si="460"/>
        <v>0</v>
      </c>
      <c r="IG33" s="167">
        <f t="shared" si="460"/>
        <v>0</v>
      </c>
      <c r="IH33" s="167">
        <f t="shared" si="460"/>
        <v>0</v>
      </c>
      <c r="II33" s="167">
        <f t="shared" si="460"/>
        <v>0</v>
      </c>
      <c r="IJ33" s="167">
        <f t="shared" si="460"/>
        <v>0</v>
      </c>
      <c r="IK33" s="167">
        <f t="shared" si="460"/>
        <v>0</v>
      </c>
      <c r="IL33" s="167">
        <f t="shared" si="460"/>
        <v>0</v>
      </c>
      <c r="IM33" s="167">
        <f t="shared" si="460"/>
        <v>0</v>
      </c>
      <c r="IN33" s="167">
        <f t="shared" si="460"/>
        <v>0</v>
      </c>
      <c r="IO33" s="167">
        <f t="shared" si="460"/>
        <v>0</v>
      </c>
      <c r="IP33" s="167">
        <f t="shared" si="460"/>
        <v>0</v>
      </c>
      <c r="IQ33" s="167">
        <f t="shared" si="460"/>
        <v>0</v>
      </c>
      <c r="IR33" s="167">
        <f t="shared" si="460"/>
        <v>0</v>
      </c>
      <c r="IS33" s="167">
        <f t="shared" si="460"/>
        <v>0</v>
      </c>
      <c r="IT33" s="167">
        <f t="shared" si="460"/>
        <v>0</v>
      </c>
      <c r="IU33" s="167">
        <f t="shared" si="460"/>
        <v>0</v>
      </c>
      <c r="IV33" s="167">
        <f t="shared" si="460"/>
        <v>0</v>
      </c>
      <c r="IW33" s="167">
        <f t="shared" si="460"/>
        <v>0</v>
      </c>
      <c r="IX33" s="167">
        <f t="shared" si="460"/>
        <v>0</v>
      </c>
      <c r="IY33" s="167">
        <f t="shared" si="460"/>
        <v>0</v>
      </c>
      <c r="IZ33" s="167">
        <f t="shared" si="460"/>
        <v>0</v>
      </c>
      <c r="JA33" s="167">
        <f t="shared" si="460"/>
        <v>0</v>
      </c>
      <c r="JB33" s="167">
        <f t="shared" si="460"/>
        <v>0</v>
      </c>
      <c r="JC33" s="167">
        <f t="shared" ref="JC33:LN33" si="461">MAX(0, -1 * (SUM(JC12, JC32) - (K_1 + K_2)))</f>
        <v>0</v>
      </c>
      <c r="JD33" s="167">
        <f t="shared" si="461"/>
        <v>0</v>
      </c>
      <c r="JE33" s="167">
        <f t="shared" si="461"/>
        <v>0</v>
      </c>
      <c r="JF33" s="167">
        <f t="shared" si="461"/>
        <v>0</v>
      </c>
      <c r="JG33" s="167">
        <f t="shared" si="461"/>
        <v>0</v>
      </c>
      <c r="JH33" s="167">
        <f t="shared" si="461"/>
        <v>0</v>
      </c>
      <c r="JI33" s="167">
        <f t="shared" si="461"/>
        <v>0</v>
      </c>
      <c r="JJ33" s="167">
        <f t="shared" si="461"/>
        <v>0</v>
      </c>
      <c r="JK33" s="167">
        <f t="shared" si="461"/>
        <v>0</v>
      </c>
      <c r="JL33" s="167">
        <f t="shared" si="461"/>
        <v>0</v>
      </c>
      <c r="JM33" s="167">
        <f t="shared" si="461"/>
        <v>0</v>
      </c>
      <c r="JN33" s="167">
        <f t="shared" si="461"/>
        <v>0</v>
      </c>
      <c r="JO33" s="167">
        <f t="shared" si="461"/>
        <v>0</v>
      </c>
      <c r="JP33" s="167">
        <f t="shared" si="461"/>
        <v>0</v>
      </c>
      <c r="JQ33" s="167">
        <f t="shared" si="461"/>
        <v>0</v>
      </c>
      <c r="JR33" s="167">
        <f t="shared" si="461"/>
        <v>0</v>
      </c>
      <c r="JS33" s="167">
        <f t="shared" si="461"/>
        <v>0</v>
      </c>
      <c r="JT33" s="167">
        <f t="shared" si="461"/>
        <v>37348.764999999999</v>
      </c>
      <c r="JU33" s="167">
        <f t="shared" si="461"/>
        <v>0</v>
      </c>
      <c r="JV33" s="167">
        <f t="shared" si="461"/>
        <v>28136.260000000002</v>
      </c>
      <c r="JW33" s="167">
        <f t="shared" si="461"/>
        <v>0</v>
      </c>
      <c r="JX33" s="167">
        <f t="shared" si="461"/>
        <v>0</v>
      </c>
      <c r="JY33" s="167">
        <f t="shared" si="461"/>
        <v>0</v>
      </c>
      <c r="JZ33" s="167">
        <f t="shared" si="461"/>
        <v>0</v>
      </c>
      <c r="KA33" s="167">
        <f t="shared" si="461"/>
        <v>0</v>
      </c>
      <c r="KB33" s="167">
        <f t="shared" si="461"/>
        <v>0</v>
      </c>
      <c r="KC33" s="167">
        <f t="shared" si="461"/>
        <v>0</v>
      </c>
      <c r="KD33" s="167">
        <f t="shared" si="461"/>
        <v>0</v>
      </c>
      <c r="KE33" s="167">
        <f t="shared" si="461"/>
        <v>0</v>
      </c>
      <c r="KF33" s="167">
        <f t="shared" si="461"/>
        <v>0</v>
      </c>
      <c r="KG33" s="167">
        <f t="shared" si="461"/>
        <v>0</v>
      </c>
      <c r="KH33" s="167">
        <f t="shared" si="461"/>
        <v>0</v>
      </c>
      <c r="KI33" s="167">
        <f t="shared" si="461"/>
        <v>0</v>
      </c>
      <c r="KJ33" s="167">
        <f t="shared" si="461"/>
        <v>0</v>
      </c>
      <c r="KK33" s="167">
        <f t="shared" si="461"/>
        <v>0</v>
      </c>
      <c r="KL33" s="167">
        <f t="shared" si="461"/>
        <v>0</v>
      </c>
      <c r="KM33" s="167">
        <f t="shared" si="461"/>
        <v>0</v>
      </c>
      <c r="KN33" s="167">
        <f t="shared" si="461"/>
        <v>0</v>
      </c>
      <c r="KO33" s="167">
        <f t="shared" si="461"/>
        <v>0</v>
      </c>
      <c r="KP33" s="167">
        <f t="shared" si="461"/>
        <v>0</v>
      </c>
      <c r="KQ33" s="167">
        <f t="shared" si="461"/>
        <v>0</v>
      </c>
      <c r="KR33" s="167">
        <f t="shared" si="461"/>
        <v>0</v>
      </c>
      <c r="KS33" s="167">
        <f t="shared" si="461"/>
        <v>0</v>
      </c>
      <c r="KT33" s="167">
        <f t="shared" si="461"/>
        <v>0</v>
      </c>
      <c r="KU33" s="167">
        <f t="shared" si="461"/>
        <v>0</v>
      </c>
      <c r="KV33" s="167">
        <f t="shared" si="461"/>
        <v>0</v>
      </c>
      <c r="KW33" s="167">
        <f t="shared" si="461"/>
        <v>0</v>
      </c>
      <c r="KX33" s="167">
        <f t="shared" si="461"/>
        <v>0</v>
      </c>
      <c r="KY33" s="167">
        <f t="shared" si="461"/>
        <v>0</v>
      </c>
      <c r="KZ33" s="167">
        <f t="shared" si="461"/>
        <v>0</v>
      </c>
      <c r="LA33" s="167">
        <f t="shared" si="461"/>
        <v>0</v>
      </c>
      <c r="LB33" s="167">
        <f t="shared" si="461"/>
        <v>0</v>
      </c>
      <c r="LC33" s="167">
        <f t="shared" si="461"/>
        <v>0</v>
      </c>
      <c r="LD33" s="167">
        <f t="shared" si="461"/>
        <v>0</v>
      </c>
      <c r="LE33" s="167">
        <f t="shared" si="461"/>
        <v>0</v>
      </c>
      <c r="LF33" s="167">
        <f t="shared" si="461"/>
        <v>0</v>
      </c>
      <c r="LG33" s="167">
        <f t="shared" si="461"/>
        <v>0</v>
      </c>
      <c r="LH33" s="167">
        <f t="shared" si="461"/>
        <v>0</v>
      </c>
      <c r="LI33" s="167">
        <f t="shared" si="461"/>
        <v>0</v>
      </c>
      <c r="LJ33" s="167">
        <f t="shared" si="461"/>
        <v>0</v>
      </c>
      <c r="LK33" s="167">
        <f t="shared" si="461"/>
        <v>0</v>
      </c>
      <c r="LL33" s="167">
        <f t="shared" si="461"/>
        <v>0</v>
      </c>
      <c r="LM33" s="167">
        <f t="shared" si="461"/>
        <v>0</v>
      </c>
      <c r="LN33" s="167">
        <f t="shared" si="461"/>
        <v>0</v>
      </c>
      <c r="LO33" s="167">
        <f t="shared" ref="LO33:NG33" si="462">MAX(0, -1 * (SUM(LO12, LO32) - (K_1 + K_2)))</f>
        <v>0</v>
      </c>
      <c r="LP33" s="167">
        <f t="shared" si="462"/>
        <v>0</v>
      </c>
      <c r="LQ33" s="167">
        <f t="shared" si="462"/>
        <v>0</v>
      </c>
      <c r="LR33" s="167">
        <f t="shared" si="462"/>
        <v>0</v>
      </c>
      <c r="LS33" s="167">
        <f t="shared" si="462"/>
        <v>0</v>
      </c>
      <c r="LT33" s="167">
        <f t="shared" si="462"/>
        <v>0</v>
      </c>
      <c r="LU33" s="167">
        <f t="shared" si="462"/>
        <v>0</v>
      </c>
      <c r="LV33" s="167">
        <f t="shared" si="462"/>
        <v>0</v>
      </c>
      <c r="LW33" s="167">
        <f t="shared" si="462"/>
        <v>0</v>
      </c>
      <c r="LX33" s="167">
        <f t="shared" si="462"/>
        <v>0</v>
      </c>
      <c r="LY33" s="167">
        <f t="shared" si="462"/>
        <v>0</v>
      </c>
      <c r="LZ33" s="167">
        <f t="shared" si="462"/>
        <v>0</v>
      </c>
      <c r="MA33" s="167">
        <f t="shared" si="462"/>
        <v>0</v>
      </c>
      <c r="MB33" s="167">
        <f t="shared" si="462"/>
        <v>0</v>
      </c>
      <c r="MC33" s="167">
        <f t="shared" si="462"/>
        <v>0</v>
      </c>
      <c r="MD33" s="167">
        <f t="shared" si="462"/>
        <v>0</v>
      </c>
      <c r="ME33" s="167">
        <f t="shared" si="462"/>
        <v>0</v>
      </c>
      <c r="MF33" s="167">
        <f t="shared" si="462"/>
        <v>0</v>
      </c>
      <c r="MG33" s="167">
        <f t="shared" si="462"/>
        <v>0</v>
      </c>
      <c r="MH33" s="167">
        <f t="shared" si="462"/>
        <v>0</v>
      </c>
      <c r="MI33" s="167">
        <f t="shared" si="462"/>
        <v>0</v>
      </c>
      <c r="MJ33" s="167">
        <f t="shared" si="462"/>
        <v>0</v>
      </c>
      <c r="MK33" s="167">
        <f t="shared" si="462"/>
        <v>0</v>
      </c>
      <c r="ML33" s="167">
        <f t="shared" si="462"/>
        <v>0</v>
      </c>
      <c r="MM33" s="167">
        <f t="shared" si="462"/>
        <v>0</v>
      </c>
      <c r="MN33" s="167">
        <f t="shared" si="462"/>
        <v>0</v>
      </c>
      <c r="MO33" s="167">
        <f t="shared" si="462"/>
        <v>0</v>
      </c>
      <c r="MP33" s="167">
        <f t="shared" si="462"/>
        <v>0</v>
      </c>
      <c r="MQ33" s="167">
        <f t="shared" si="462"/>
        <v>0</v>
      </c>
      <c r="MR33" s="167">
        <f t="shared" si="462"/>
        <v>0</v>
      </c>
      <c r="MS33" s="167">
        <f t="shared" si="462"/>
        <v>0</v>
      </c>
      <c r="MT33" s="167">
        <f t="shared" si="462"/>
        <v>0</v>
      </c>
      <c r="MU33" s="167">
        <f t="shared" si="462"/>
        <v>0</v>
      </c>
      <c r="MV33" s="167">
        <f t="shared" si="462"/>
        <v>0</v>
      </c>
      <c r="MW33" s="167">
        <f t="shared" si="462"/>
        <v>0</v>
      </c>
      <c r="MX33" s="167">
        <f t="shared" si="462"/>
        <v>0</v>
      </c>
      <c r="MY33" s="167">
        <f t="shared" si="462"/>
        <v>0</v>
      </c>
      <c r="MZ33" s="167">
        <f t="shared" si="462"/>
        <v>0</v>
      </c>
      <c r="NA33" s="167">
        <f t="shared" si="462"/>
        <v>0</v>
      </c>
      <c r="NB33" s="167">
        <f t="shared" si="462"/>
        <v>0</v>
      </c>
      <c r="NC33" s="167">
        <f t="shared" si="462"/>
        <v>0</v>
      </c>
      <c r="ND33" s="167">
        <f t="shared" si="462"/>
        <v>0</v>
      </c>
      <c r="NE33" s="167">
        <f t="shared" si="462"/>
        <v>0</v>
      </c>
      <c r="NF33" s="167">
        <f t="shared" si="462"/>
        <v>0</v>
      </c>
      <c r="NG33" s="167">
        <f t="shared" si="462"/>
        <v>0</v>
      </c>
    </row>
    <row r="34" spans="1:376" collapsed="1"/>
    <row r="35" spans="1:376">
      <c r="A35" s="150" t="s">
        <v>358</v>
      </c>
      <c r="B35" s="150"/>
      <c r="E35" s="157" t="s">
        <v>342</v>
      </c>
      <c r="G35" s="149"/>
      <c r="NJ35" s="395" t="s">
        <v>1067</v>
      </c>
      <c r="NK35" s="395" t="s">
        <v>1068</v>
      </c>
    </row>
    <row r="36" spans="1:376">
      <c r="A36" s="194" t="s">
        <v>366</v>
      </c>
      <c r="B36" s="175" t="s">
        <v>344</v>
      </c>
      <c r="E36" s="153" t="s">
        <v>301</v>
      </c>
      <c r="G36" s="165">
        <f t="shared" ref="G36:BR36" si="463">MAX(0, MIN(SUMIF($E$15:$E$31, "K", G$15:G$31), CHOOSE(G$1, A_1, A_1.1) - SUM(G32:G33)))</f>
        <v>0</v>
      </c>
      <c r="H36" s="165">
        <f t="shared" si="463"/>
        <v>35781.601999999999</v>
      </c>
      <c r="I36" s="165">
        <f t="shared" si="463"/>
        <v>38158.067000000003</v>
      </c>
      <c r="J36" s="165">
        <f t="shared" si="463"/>
        <v>40327.057000000001</v>
      </c>
      <c r="K36" s="165">
        <f t="shared" si="463"/>
        <v>40327.057000000001</v>
      </c>
      <c r="L36" s="165">
        <f t="shared" si="463"/>
        <v>40203.654000000002</v>
      </c>
      <c r="M36" s="165">
        <f t="shared" si="463"/>
        <v>39956.847999999998</v>
      </c>
      <c r="N36" s="165">
        <f t="shared" si="463"/>
        <v>40230.936799999996</v>
      </c>
      <c r="O36" s="165">
        <f t="shared" si="463"/>
        <v>40451.029000000002</v>
      </c>
      <c r="P36" s="165">
        <f t="shared" si="463"/>
        <v>40203.654000000002</v>
      </c>
      <c r="Q36" s="165">
        <f t="shared" si="463"/>
        <v>34204</v>
      </c>
      <c r="R36" s="165">
        <f t="shared" si="463"/>
        <v>40575.001000000004</v>
      </c>
      <c r="S36" s="165">
        <f t="shared" si="463"/>
        <v>40451.029000000002</v>
      </c>
      <c r="T36" s="165">
        <f t="shared" si="463"/>
        <v>40203.654000000002</v>
      </c>
      <c r="U36" s="165">
        <f t="shared" si="463"/>
        <v>39834.014000000003</v>
      </c>
      <c r="V36" s="165">
        <f t="shared" si="463"/>
        <v>40575.001000000004</v>
      </c>
      <c r="W36" s="165">
        <f t="shared" si="463"/>
        <v>43163.159500000002</v>
      </c>
      <c r="X36" s="165">
        <f t="shared" si="463"/>
        <v>40698.974000000002</v>
      </c>
      <c r="Y36" s="165">
        <f t="shared" si="463"/>
        <v>50712.978000000003</v>
      </c>
      <c r="Z36" s="165">
        <f t="shared" si="463"/>
        <v>49494.873000000007</v>
      </c>
      <c r="AA36" s="165">
        <f t="shared" si="463"/>
        <v>50868.898999999998</v>
      </c>
      <c r="AB36" s="165">
        <f t="shared" si="463"/>
        <v>44345.17</v>
      </c>
      <c r="AC36" s="165">
        <f t="shared" si="463"/>
        <v>52723.226000000002</v>
      </c>
      <c r="AD36" s="165">
        <f t="shared" si="463"/>
        <v>51625.332999999999</v>
      </c>
      <c r="AE36" s="165">
        <f t="shared" si="463"/>
        <v>48534.174800000001</v>
      </c>
      <c r="AF36" s="165">
        <f t="shared" si="463"/>
        <v>48851.378199999992</v>
      </c>
      <c r="AG36" s="165">
        <f t="shared" si="463"/>
        <v>49066.834400000007</v>
      </c>
      <c r="AH36" s="165">
        <f t="shared" si="463"/>
        <v>41070.891000000003</v>
      </c>
      <c r="AI36" s="165">
        <f t="shared" si="463"/>
        <v>41318.834999999999</v>
      </c>
      <c r="AJ36" s="165">
        <f t="shared" si="463"/>
        <v>41318.834999999999</v>
      </c>
      <c r="AK36" s="165">
        <f t="shared" si="463"/>
        <v>41318.834999999999</v>
      </c>
      <c r="AL36" s="165">
        <f t="shared" si="463"/>
        <v>34204</v>
      </c>
      <c r="AM36" s="165">
        <f t="shared" si="463"/>
        <v>34204</v>
      </c>
      <c r="AN36" s="165">
        <f t="shared" si="463"/>
        <v>34204</v>
      </c>
      <c r="AO36" s="165">
        <f t="shared" si="463"/>
        <v>24675.160000000003</v>
      </c>
      <c r="AP36" s="165">
        <f t="shared" si="463"/>
        <v>34204</v>
      </c>
      <c r="AQ36" s="165">
        <f t="shared" si="463"/>
        <v>37220.722999999998</v>
      </c>
      <c r="AR36" s="165">
        <f t="shared" si="463"/>
        <v>40996.909</v>
      </c>
      <c r="AS36" s="165">
        <f t="shared" si="463"/>
        <v>40996.909</v>
      </c>
      <c r="AT36" s="165">
        <f t="shared" si="463"/>
        <v>40379.487999999998</v>
      </c>
      <c r="AU36" s="165">
        <f t="shared" si="463"/>
        <v>37960.815000000002</v>
      </c>
      <c r="AV36" s="165">
        <f t="shared" si="463"/>
        <v>40873.425000000003</v>
      </c>
      <c r="AW36" s="165">
        <f t="shared" si="463"/>
        <v>40502.972000000002</v>
      </c>
      <c r="AX36" s="165">
        <f t="shared" si="463"/>
        <v>49079.2745</v>
      </c>
      <c r="AY36" s="165">
        <f t="shared" si="463"/>
        <v>39762.716999999997</v>
      </c>
      <c r="AZ36" s="165">
        <f t="shared" si="463"/>
        <v>34204</v>
      </c>
      <c r="BA36" s="165">
        <f t="shared" si="463"/>
        <v>36102.248</v>
      </c>
      <c r="BB36" s="165">
        <f t="shared" si="463"/>
        <v>40503.623</v>
      </c>
      <c r="BC36" s="165">
        <f t="shared" si="463"/>
        <v>34204</v>
      </c>
      <c r="BD36" s="165">
        <f t="shared" si="463"/>
        <v>34204</v>
      </c>
      <c r="BE36" s="165">
        <f t="shared" si="463"/>
        <v>34204</v>
      </c>
      <c r="BF36" s="165">
        <f t="shared" si="463"/>
        <v>34204</v>
      </c>
      <c r="BG36" s="165">
        <f t="shared" si="463"/>
        <v>40428.472000000002</v>
      </c>
      <c r="BH36" s="165">
        <f t="shared" si="463"/>
        <v>39516.074000000001</v>
      </c>
      <c r="BI36" s="165">
        <f t="shared" si="463"/>
        <v>39762.879999999997</v>
      </c>
      <c r="BJ36" s="165">
        <f t="shared" si="463"/>
        <v>34204</v>
      </c>
      <c r="BK36" s="165">
        <f t="shared" si="463"/>
        <v>34204</v>
      </c>
      <c r="BL36" s="165">
        <f t="shared" si="463"/>
        <v>40749.940999999999</v>
      </c>
      <c r="BM36" s="165">
        <f t="shared" si="463"/>
        <v>40996.909</v>
      </c>
      <c r="BN36" s="165">
        <f t="shared" si="463"/>
        <v>37351.019999999997</v>
      </c>
      <c r="BO36" s="165">
        <f t="shared" si="463"/>
        <v>37351.019999999997</v>
      </c>
      <c r="BP36" s="165">
        <f t="shared" si="463"/>
        <v>34204</v>
      </c>
      <c r="BQ36" s="165">
        <f t="shared" si="463"/>
        <v>30364.880000000005</v>
      </c>
      <c r="BR36" s="165">
        <f t="shared" si="463"/>
        <v>34204</v>
      </c>
      <c r="BS36" s="165">
        <f t="shared" ref="BS36:ED36" si="464">MAX(0, MIN(SUMIF($E$15:$E$31, "K", BS$15:BS$31), CHOOSE(BS$1, A_1, A_1.1) - SUM(BS32:BS33)))</f>
        <v>37351.019999999997</v>
      </c>
      <c r="BT36" s="165">
        <f t="shared" si="464"/>
        <v>37351.019999999997</v>
      </c>
      <c r="BU36" s="165">
        <f t="shared" si="464"/>
        <v>37351.019999999997</v>
      </c>
      <c r="BV36" s="165">
        <f t="shared" si="464"/>
        <v>37351.019999999997</v>
      </c>
      <c r="BW36" s="165">
        <f t="shared" si="464"/>
        <v>37351.019999999997</v>
      </c>
      <c r="BX36" s="165">
        <f t="shared" si="464"/>
        <v>37351.019999999997</v>
      </c>
      <c r="BY36" s="165">
        <f t="shared" si="464"/>
        <v>37351.019999999997</v>
      </c>
      <c r="BZ36" s="165">
        <f t="shared" si="464"/>
        <v>34499.83</v>
      </c>
      <c r="CA36" s="165">
        <f t="shared" si="464"/>
        <v>37351.019999999997</v>
      </c>
      <c r="CB36" s="165">
        <f t="shared" si="464"/>
        <v>37351.019999999997</v>
      </c>
      <c r="CC36" s="165">
        <f t="shared" si="464"/>
        <v>37351.019999999997</v>
      </c>
      <c r="CD36" s="165">
        <f t="shared" si="464"/>
        <v>37351.019999999997</v>
      </c>
      <c r="CE36" s="165">
        <f t="shared" si="464"/>
        <v>34204</v>
      </c>
      <c r="CF36" s="165">
        <f t="shared" si="464"/>
        <v>23553.42</v>
      </c>
      <c r="CG36" s="165">
        <f t="shared" si="464"/>
        <v>34547.11</v>
      </c>
      <c r="CH36" s="165">
        <f t="shared" si="464"/>
        <v>37351.019999999997</v>
      </c>
      <c r="CI36" s="165">
        <f t="shared" si="464"/>
        <v>36595.47</v>
      </c>
      <c r="CJ36" s="165">
        <f t="shared" si="464"/>
        <v>37351.019999999997</v>
      </c>
      <c r="CK36" s="165">
        <f t="shared" si="464"/>
        <v>34204</v>
      </c>
      <c r="CL36" s="165">
        <f t="shared" si="464"/>
        <v>33073.010000000009</v>
      </c>
      <c r="CM36" s="165">
        <f t="shared" si="464"/>
        <v>34547.11</v>
      </c>
      <c r="CN36" s="165">
        <f t="shared" si="464"/>
        <v>37351.019999999997</v>
      </c>
      <c r="CO36" s="165">
        <f t="shared" si="464"/>
        <v>37351.019999999997</v>
      </c>
      <c r="CP36" s="165">
        <f t="shared" si="464"/>
        <v>39069.320099999997</v>
      </c>
      <c r="CQ36" s="165">
        <f t="shared" si="464"/>
        <v>37351.019999999997</v>
      </c>
      <c r="CR36" s="165">
        <f t="shared" si="464"/>
        <v>37351.019999999997</v>
      </c>
      <c r="CS36" s="165">
        <f t="shared" si="464"/>
        <v>34204</v>
      </c>
      <c r="CT36" s="165">
        <f t="shared" si="464"/>
        <v>34204</v>
      </c>
      <c r="CU36" s="165">
        <f t="shared" si="464"/>
        <v>34204</v>
      </c>
      <c r="CV36" s="165">
        <f t="shared" si="464"/>
        <v>34204</v>
      </c>
      <c r="CW36" s="165">
        <f t="shared" si="464"/>
        <v>34204</v>
      </c>
      <c r="CX36" s="165">
        <f t="shared" si="464"/>
        <v>34204</v>
      </c>
      <c r="CY36" s="165">
        <f t="shared" si="464"/>
        <v>34204</v>
      </c>
      <c r="CZ36" s="165">
        <f t="shared" si="464"/>
        <v>24615.550000000003</v>
      </c>
      <c r="DA36" s="165">
        <f t="shared" si="464"/>
        <v>34204</v>
      </c>
      <c r="DB36" s="165">
        <f t="shared" si="464"/>
        <v>34204</v>
      </c>
      <c r="DC36" s="165">
        <f t="shared" si="464"/>
        <v>34204</v>
      </c>
      <c r="DD36" s="165">
        <f t="shared" si="464"/>
        <v>34204</v>
      </c>
      <c r="DE36" s="165">
        <f t="shared" si="464"/>
        <v>34204</v>
      </c>
      <c r="DF36" s="165">
        <f t="shared" si="464"/>
        <v>34204</v>
      </c>
      <c r="DG36" s="165">
        <f t="shared" si="464"/>
        <v>34204</v>
      </c>
      <c r="DH36" s="165">
        <f t="shared" si="464"/>
        <v>34204</v>
      </c>
      <c r="DI36" s="165">
        <f t="shared" si="464"/>
        <v>34204</v>
      </c>
      <c r="DJ36" s="165">
        <f t="shared" si="464"/>
        <v>34204</v>
      </c>
      <c r="DK36" s="165">
        <f t="shared" si="464"/>
        <v>34204</v>
      </c>
      <c r="DL36" s="165">
        <f t="shared" si="464"/>
        <v>34204</v>
      </c>
      <c r="DM36" s="165">
        <f t="shared" si="464"/>
        <v>34204</v>
      </c>
      <c r="DN36" s="165">
        <f t="shared" si="464"/>
        <v>34204</v>
      </c>
      <c r="DO36" s="165">
        <f t="shared" si="464"/>
        <v>34204</v>
      </c>
      <c r="DP36" s="165">
        <f t="shared" si="464"/>
        <v>34204</v>
      </c>
      <c r="DQ36" s="165">
        <f t="shared" si="464"/>
        <v>34204</v>
      </c>
      <c r="DR36" s="165">
        <f t="shared" si="464"/>
        <v>34204</v>
      </c>
      <c r="DS36" s="165">
        <f t="shared" si="464"/>
        <v>34204</v>
      </c>
      <c r="DT36" s="165">
        <f t="shared" si="464"/>
        <v>32759.179999999993</v>
      </c>
      <c r="DU36" s="165">
        <f t="shared" si="464"/>
        <v>34204</v>
      </c>
      <c r="DV36" s="165">
        <f t="shared" si="464"/>
        <v>16578.339999999997</v>
      </c>
      <c r="DW36" s="165">
        <f t="shared" si="464"/>
        <v>532.36100000000442</v>
      </c>
      <c r="DX36" s="165">
        <f t="shared" si="464"/>
        <v>1540.5800000000017</v>
      </c>
      <c r="DY36" s="165">
        <f t="shared" si="464"/>
        <v>34204</v>
      </c>
      <c r="DZ36" s="165">
        <f t="shared" si="464"/>
        <v>32421.489999999991</v>
      </c>
      <c r="EA36" s="165">
        <f t="shared" si="464"/>
        <v>937.00400000000081</v>
      </c>
      <c r="EB36" s="165">
        <f t="shared" si="464"/>
        <v>0</v>
      </c>
      <c r="EC36" s="165">
        <f t="shared" si="464"/>
        <v>0</v>
      </c>
      <c r="ED36" s="165">
        <f t="shared" si="464"/>
        <v>34204</v>
      </c>
      <c r="EE36" s="165">
        <f t="shared" ref="EE36:GP36" si="465">MAX(0, MIN(SUMIF($E$15:$E$31, "K", EE$15:EE$31), CHOOSE(EE$1, A_1, A_1.1) - SUM(EE32:EE33)))</f>
        <v>34204</v>
      </c>
      <c r="EF36" s="165">
        <f t="shared" si="465"/>
        <v>34204</v>
      </c>
      <c r="EG36" s="165">
        <f t="shared" si="465"/>
        <v>34204</v>
      </c>
      <c r="EH36" s="165">
        <f t="shared" si="465"/>
        <v>34204</v>
      </c>
      <c r="EI36" s="165">
        <f t="shared" si="465"/>
        <v>18757.366300000002</v>
      </c>
      <c r="EJ36" s="165">
        <f t="shared" si="465"/>
        <v>34204</v>
      </c>
      <c r="EK36" s="165">
        <f t="shared" si="465"/>
        <v>34204</v>
      </c>
      <c r="EL36" s="165">
        <f t="shared" si="465"/>
        <v>34204</v>
      </c>
      <c r="EM36" s="165">
        <f t="shared" si="465"/>
        <v>34204</v>
      </c>
      <c r="EN36" s="165">
        <f t="shared" si="465"/>
        <v>34204</v>
      </c>
      <c r="EO36" s="165">
        <f t="shared" si="465"/>
        <v>34204</v>
      </c>
      <c r="EP36" s="165">
        <f t="shared" si="465"/>
        <v>20908.535090000005</v>
      </c>
      <c r="EQ36" s="165">
        <f t="shared" si="465"/>
        <v>17812.7739</v>
      </c>
      <c r="ER36" s="165">
        <f t="shared" si="465"/>
        <v>2123.8199999999997</v>
      </c>
      <c r="ES36" s="165">
        <f t="shared" si="465"/>
        <v>34204</v>
      </c>
      <c r="ET36" s="165">
        <f t="shared" si="465"/>
        <v>31108.947</v>
      </c>
      <c r="EU36" s="165">
        <f t="shared" si="465"/>
        <v>17537.979999999996</v>
      </c>
      <c r="EV36" s="165">
        <f t="shared" si="465"/>
        <v>1540.5800000000017</v>
      </c>
      <c r="EW36" s="165">
        <f t="shared" si="465"/>
        <v>31395.654179999998</v>
      </c>
      <c r="EX36" s="165">
        <f t="shared" si="465"/>
        <v>8265.0513900000005</v>
      </c>
      <c r="EY36" s="165">
        <f t="shared" si="465"/>
        <v>34204</v>
      </c>
      <c r="EZ36" s="165">
        <f t="shared" si="465"/>
        <v>34204</v>
      </c>
      <c r="FA36" s="165">
        <f t="shared" si="465"/>
        <v>34204</v>
      </c>
      <c r="FB36" s="165">
        <f t="shared" si="465"/>
        <v>34156.179999999993</v>
      </c>
      <c r="FC36" s="165">
        <f t="shared" si="465"/>
        <v>16898.637000000002</v>
      </c>
      <c r="FD36" s="165">
        <f t="shared" si="465"/>
        <v>2771.7700000000041</v>
      </c>
      <c r="FE36" s="165">
        <f t="shared" si="465"/>
        <v>0</v>
      </c>
      <c r="FF36" s="165">
        <f t="shared" si="465"/>
        <v>6353.2479999999996</v>
      </c>
      <c r="FG36" s="165">
        <f t="shared" si="465"/>
        <v>32807.270000000004</v>
      </c>
      <c r="FH36" s="165">
        <f t="shared" si="465"/>
        <v>34204</v>
      </c>
      <c r="FI36" s="165">
        <f t="shared" si="465"/>
        <v>14206.199999999997</v>
      </c>
      <c r="FJ36" s="165">
        <f t="shared" si="465"/>
        <v>19922.328000000001</v>
      </c>
      <c r="FK36" s="165">
        <f t="shared" si="465"/>
        <v>0</v>
      </c>
      <c r="FL36" s="165">
        <f t="shared" si="465"/>
        <v>14499.432799999995</v>
      </c>
      <c r="FM36" s="165">
        <f t="shared" si="465"/>
        <v>34204</v>
      </c>
      <c r="FN36" s="165">
        <f t="shared" si="465"/>
        <v>34204</v>
      </c>
      <c r="FO36" s="165">
        <f t="shared" si="465"/>
        <v>34204</v>
      </c>
      <c r="FP36" s="165">
        <f t="shared" si="465"/>
        <v>34204</v>
      </c>
      <c r="FQ36" s="165">
        <f t="shared" si="465"/>
        <v>34204</v>
      </c>
      <c r="FR36" s="165">
        <f t="shared" si="465"/>
        <v>19944.740000000005</v>
      </c>
      <c r="FS36" s="165">
        <f t="shared" si="465"/>
        <v>34204</v>
      </c>
      <c r="FT36" s="165">
        <f t="shared" si="465"/>
        <v>34204</v>
      </c>
      <c r="FU36" s="165">
        <f t="shared" si="465"/>
        <v>34204</v>
      </c>
      <c r="FV36" s="165">
        <f t="shared" si="465"/>
        <v>30852.5</v>
      </c>
      <c r="FW36" s="165">
        <f t="shared" si="465"/>
        <v>34204</v>
      </c>
      <c r="FX36" s="165">
        <f t="shared" si="465"/>
        <v>34204</v>
      </c>
      <c r="FY36" s="165">
        <f t="shared" si="465"/>
        <v>27874.194779999998</v>
      </c>
      <c r="FZ36" s="165">
        <f t="shared" si="465"/>
        <v>34204</v>
      </c>
      <c r="GA36" s="165">
        <f t="shared" si="465"/>
        <v>34204</v>
      </c>
      <c r="GB36" s="165">
        <f t="shared" si="465"/>
        <v>34204</v>
      </c>
      <c r="GC36" s="165">
        <f t="shared" si="465"/>
        <v>16805.190000000002</v>
      </c>
      <c r="GD36" s="165">
        <f t="shared" si="465"/>
        <v>14206.199999999997</v>
      </c>
      <c r="GE36" s="165">
        <f t="shared" si="465"/>
        <v>14725.990000000005</v>
      </c>
      <c r="GF36" s="165">
        <f t="shared" si="465"/>
        <v>35748.213000000003</v>
      </c>
      <c r="GG36" s="165">
        <f t="shared" si="465"/>
        <v>35513.836000000003</v>
      </c>
      <c r="GH36" s="165">
        <f t="shared" si="465"/>
        <v>36840.614000000001</v>
      </c>
      <c r="GI36" s="165">
        <f t="shared" si="465"/>
        <v>37362.343999999997</v>
      </c>
      <c r="GJ36" s="165">
        <f t="shared" si="465"/>
        <v>37362.343999999997</v>
      </c>
      <c r="GK36" s="165">
        <f t="shared" si="465"/>
        <v>37362.343999999997</v>
      </c>
      <c r="GL36" s="165">
        <f t="shared" si="465"/>
        <v>37362.343999999997</v>
      </c>
      <c r="GM36" s="165">
        <f t="shared" si="465"/>
        <v>34204</v>
      </c>
      <c r="GN36" s="165">
        <f t="shared" si="465"/>
        <v>34204</v>
      </c>
      <c r="GO36" s="165">
        <f t="shared" si="465"/>
        <v>36455.003000000004</v>
      </c>
      <c r="GP36" s="165">
        <f t="shared" si="465"/>
        <v>34204</v>
      </c>
      <c r="GQ36" s="165">
        <f t="shared" ref="GQ36:JB36" si="466">MAX(0, MIN(SUMIF($E$15:$E$31, "K", GQ$15:GQ$31), CHOOSE(GQ$1, A_1, A_1.1) - SUM(GQ32:GQ33)))</f>
        <v>36606.226999999999</v>
      </c>
      <c r="GR36" s="165">
        <f t="shared" si="466"/>
        <v>36455.003000000004</v>
      </c>
      <c r="GS36" s="165">
        <f t="shared" si="466"/>
        <v>36455.003000000004</v>
      </c>
      <c r="GT36" s="165">
        <f t="shared" si="466"/>
        <v>34738.976000000002</v>
      </c>
      <c r="GU36" s="165">
        <f t="shared" si="466"/>
        <v>35796.42</v>
      </c>
      <c r="GV36" s="165">
        <f t="shared" si="466"/>
        <v>36606.226999999999</v>
      </c>
      <c r="GW36" s="165">
        <f t="shared" si="466"/>
        <v>36606.226999999999</v>
      </c>
      <c r="GX36" s="165">
        <f t="shared" si="466"/>
        <v>34402.703000000001</v>
      </c>
      <c r="GY36" s="165">
        <f t="shared" si="466"/>
        <v>36455.003000000004</v>
      </c>
      <c r="GZ36" s="165">
        <f t="shared" si="466"/>
        <v>36606.226999999999</v>
      </c>
      <c r="HA36" s="165">
        <f t="shared" si="466"/>
        <v>36276.934999999998</v>
      </c>
      <c r="HB36" s="165">
        <f t="shared" si="466"/>
        <v>36455.003000000004</v>
      </c>
      <c r="HC36" s="165">
        <f t="shared" si="466"/>
        <v>36757.450000000004</v>
      </c>
      <c r="HD36" s="165">
        <f t="shared" si="466"/>
        <v>36606.226999999999</v>
      </c>
      <c r="HE36" s="165">
        <f t="shared" si="466"/>
        <v>36455.003000000004</v>
      </c>
      <c r="HF36" s="165">
        <f t="shared" si="466"/>
        <v>36303.78</v>
      </c>
      <c r="HG36" s="165">
        <f t="shared" si="466"/>
        <v>36303.78</v>
      </c>
      <c r="HH36" s="165">
        <f t="shared" si="466"/>
        <v>36125.712</v>
      </c>
      <c r="HI36" s="165">
        <f t="shared" si="466"/>
        <v>35947.644</v>
      </c>
      <c r="HJ36" s="165">
        <f t="shared" si="466"/>
        <v>36606.226999999999</v>
      </c>
      <c r="HK36" s="165">
        <f t="shared" si="466"/>
        <v>36763.618999999999</v>
      </c>
      <c r="HL36" s="165">
        <f t="shared" si="466"/>
        <v>38131.883000000009</v>
      </c>
      <c r="HM36" s="165">
        <f t="shared" si="466"/>
        <v>37694.320000000007</v>
      </c>
      <c r="HN36" s="165">
        <f t="shared" si="466"/>
        <v>36617.764999999999</v>
      </c>
      <c r="HO36" s="165">
        <f t="shared" si="466"/>
        <v>37347.038</v>
      </c>
      <c r="HP36" s="165">
        <f t="shared" si="466"/>
        <v>37055.328000000001</v>
      </c>
      <c r="HQ36" s="165">
        <f t="shared" si="466"/>
        <v>37986.02900000001</v>
      </c>
      <c r="HR36" s="165">
        <f t="shared" si="466"/>
        <v>38131.883000000009</v>
      </c>
      <c r="HS36" s="165">
        <f t="shared" si="466"/>
        <v>37840.174000000006</v>
      </c>
      <c r="HT36" s="165">
        <f t="shared" si="466"/>
        <v>37899.267000000007</v>
      </c>
      <c r="HU36" s="165">
        <f t="shared" si="466"/>
        <v>37635.227000000006</v>
      </c>
      <c r="HV36" s="165">
        <f t="shared" si="466"/>
        <v>37079.478000000003</v>
      </c>
      <c r="HW36" s="165">
        <f t="shared" si="466"/>
        <v>36557.197000000007</v>
      </c>
      <c r="HX36" s="165">
        <f t="shared" si="466"/>
        <v>37818.197000000007</v>
      </c>
      <c r="HY36" s="165">
        <f t="shared" si="466"/>
        <v>37047.262200000005</v>
      </c>
      <c r="HZ36" s="165">
        <f t="shared" si="466"/>
        <v>36763.618999999999</v>
      </c>
      <c r="IA36" s="165">
        <f t="shared" si="466"/>
        <v>36617.764999999999</v>
      </c>
      <c r="IB36" s="165">
        <f t="shared" si="466"/>
        <v>36763.618999999999</v>
      </c>
      <c r="IC36" s="165">
        <f t="shared" si="466"/>
        <v>36471.910000000003</v>
      </c>
      <c r="ID36" s="165">
        <f t="shared" si="466"/>
        <v>36471.910000000003</v>
      </c>
      <c r="IE36" s="165">
        <f t="shared" si="466"/>
        <v>36617.764999999999</v>
      </c>
      <c r="IF36" s="165">
        <f t="shared" si="466"/>
        <v>36471.910000000003</v>
      </c>
      <c r="IG36" s="165">
        <f t="shared" si="466"/>
        <v>37532.180000000008</v>
      </c>
      <c r="IH36" s="165">
        <f t="shared" si="466"/>
        <v>36617.764999999999</v>
      </c>
      <c r="II36" s="165">
        <f t="shared" si="466"/>
        <v>36763.618999999999</v>
      </c>
      <c r="IJ36" s="165">
        <f t="shared" si="466"/>
        <v>36617.764999999999</v>
      </c>
      <c r="IK36" s="165">
        <f t="shared" si="466"/>
        <v>36300.431000000004</v>
      </c>
      <c r="IL36" s="165">
        <f t="shared" si="466"/>
        <v>36300.431000000004</v>
      </c>
      <c r="IM36" s="165">
        <f t="shared" si="466"/>
        <v>36300.431000000004</v>
      </c>
      <c r="IN36" s="165">
        <f t="shared" si="466"/>
        <v>36471.910000000003</v>
      </c>
      <c r="IO36" s="165">
        <f t="shared" si="466"/>
        <v>36471.910000000003</v>
      </c>
      <c r="IP36" s="165">
        <f t="shared" si="466"/>
        <v>34682.230000000003</v>
      </c>
      <c r="IQ36" s="165">
        <f t="shared" si="466"/>
        <v>34682.230000000003</v>
      </c>
      <c r="IR36" s="165">
        <f t="shared" si="466"/>
        <v>34682.230000000003</v>
      </c>
      <c r="IS36" s="165">
        <f t="shared" si="466"/>
        <v>34682.230000000003</v>
      </c>
      <c r="IT36" s="165">
        <f t="shared" si="466"/>
        <v>34682.230000000003</v>
      </c>
      <c r="IU36" s="165">
        <f t="shared" si="466"/>
        <v>34682.230000000003</v>
      </c>
      <c r="IV36" s="165">
        <f t="shared" si="466"/>
        <v>34682.230000000003</v>
      </c>
      <c r="IW36" s="165">
        <f t="shared" si="466"/>
        <v>34682.230000000003</v>
      </c>
      <c r="IX36" s="165">
        <f t="shared" si="466"/>
        <v>34204</v>
      </c>
      <c r="IY36" s="165">
        <f t="shared" si="466"/>
        <v>34682.230000000003</v>
      </c>
      <c r="IZ36" s="165">
        <f t="shared" si="466"/>
        <v>34682.230000000003</v>
      </c>
      <c r="JA36" s="165">
        <f t="shared" si="466"/>
        <v>34682.230000000003</v>
      </c>
      <c r="JB36" s="165">
        <f t="shared" si="466"/>
        <v>34682.230000000003</v>
      </c>
      <c r="JC36" s="165">
        <f t="shared" ref="JC36:LN36" si="467">MAX(0, MIN(SUMIF($E$15:$E$31, "K", JC$15:JC$31), CHOOSE(JC$1, A_1, A_1.1) - SUM(JC32:JC33)))</f>
        <v>34682.230000000003</v>
      </c>
      <c r="JD36" s="165">
        <f t="shared" si="467"/>
        <v>34682.230000000003</v>
      </c>
      <c r="JE36" s="165">
        <f t="shared" si="467"/>
        <v>34682.230000000003</v>
      </c>
      <c r="JF36" s="165">
        <f t="shared" si="467"/>
        <v>34682.230000000003</v>
      </c>
      <c r="JG36" s="165">
        <f t="shared" si="467"/>
        <v>34682.230000000003</v>
      </c>
      <c r="JH36" s="165">
        <f t="shared" si="467"/>
        <v>34682.230000000003</v>
      </c>
      <c r="JI36" s="165">
        <f t="shared" si="467"/>
        <v>34682.230000000003</v>
      </c>
      <c r="JJ36" s="165">
        <f t="shared" si="467"/>
        <v>34682.230000000003</v>
      </c>
      <c r="JK36" s="165">
        <f t="shared" si="467"/>
        <v>34682.230000000003</v>
      </c>
      <c r="JL36" s="165">
        <f t="shared" si="467"/>
        <v>34682.230000000003</v>
      </c>
      <c r="JM36" s="165">
        <f t="shared" si="467"/>
        <v>34682.230000000003</v>
      </c>
      <c r="JN36" s="165">
        <f t="shared" si="467"/>
        <v>34682.230000000003</v>
      </c>
      <c r="JO36" s="165">
        <f t="shared" si="467"/>
        <v>34682.230000000003</v>
      </c>
      <c r="JP36" s="165">
        <f t="shared" si="467"/>
        <v>34682.230000000003</v>
      </c>
      <c r="JQ36" s="165">
        <f t="shared" si="467"/>
        <v>34682.230000000003</v>
      </c>
      <c r="JR36" s="165">
        <f t="shared" si="467"/>
        <v>34204</v>
      </c>
      <c r="JS36" s="165">
        <f t="shared" si="467"/>
        <v>34204</v>
      </c>
      <c r="JT36" s="165">
        <f t="shared" si="467"/>
        <v>0</v>
      </c>
      <c r="JU36" s="165">
        <f t="shared" si="467"/>
        <v>34204</v>
      </c>
      <c r="JV36" s="165">
        <f t="shared" si="467"/>
        <v>6067.739999999998</v>
      </c>
      <c r="JW36" s="165">
        <f t="shared" si="467"/>
        <v>34204</v>
      </c>
      <c r="JX36" s="165">
        <f t="shared" si="467"/>
        <v>34204</v>
      </c>
      <c r="JY36" s="165">
        <f t="shared" si="467"/>
        <v>34204</v>
      </c>
      <c r="JZ36" s="165">
        <f t="shared" si="467"/>
        <v>34204</v>
      </c>
      <c r="KA36" s="165">
        <f t="shared" si="467"/>
        <v>34204</v>
      </c>
      <c r="KB36" s="165">
        <f t="shared" si="467"/>
        <v>34204</v>
      </c>
      <c r="KC36" s="165">
        <f t="shared" si="467"/>
        <v>34204</v>
      </c>
      <c r="KD36" s="165">
        <f t="shared" si="467"/>
        <v>34204</v>
      </c>
      <c r="KE36" s="165">
        <f t="shared" si="467"/>
        <v>34204</v>
      </c>
      <c r="KF36" s="165">
        <f t="shared" si="467"/>
        <v>34204</v>
      </c>
      <c r="KG36" s="165">
        <f t="shared" si="467"/>
        <v>34204</v>
      </c>
      <c r="KH36" s="165">
        <f t="shared" si="467"/>
        <v>34204</v>
      </c>
      <c r="KI36" s="165">
        <f t="shared" si="467"/>
        <v>34204</v>
      </c>
      <c r="KJ36" s="165">
        <f t="shared" si="467"/>
        <v>34204</v>
      </c>
      <c r="KK36" s="165">
        <f t="shared" si="467"/>
        <v>34204</v>
      </c>
      <c r="KL36" s="165">
        <f t="shared" si="467"/>
        <v>34204</v>
      </c>
      <c r="KM36" s="165">
        <f t="shared" si="467"/>
        <v>34204</v>
      </c>
      <c r="KN36" s="165">
        <f t="shared" si="467"/>
        <v>34204</v>
      </c>
      <c r="KO36" s="165">
        <f t="shared" si="467"/>
        <v>34204</v>
      </c>
      <c r="KP36" s="165">
        <f t="shared" si="467"/>
        <v>34204</v>
      </c>
      <c r="KQ36" s="165">
        <f t="shared" si="467"/>
        <v>34204</v>
      </c>
      <c r="KR36" s="165">
        <f t="shared" si="467"/>
        <v>34204</v>
      </c>
      <c r="KS36" s="165">
        <f t="shared" si="467"/>
        <v>34204</v>
      </c>
      <c r="KT36" s="165">
        <f t="shared" si="467"/>
        <v>34204</v>
      </c>
      <c r="KU36" s="165">
        <f t="shared" si="467"/>
        <v>34204</v>
      </c>
      <c r="KV36" s="165">
        <f t="shared" si="467"/>
        <v>34204</v>
      </c>
      <c r="KW36" s="165">
        <f t="shared" si="467"/>
        <v>34204</v>
      </c>
      <c r="KX36" s="165">
        <f t="shared" si="467"/>
        <v>34204</v>
      </c>
      <c r="KY36" s="165">
        <f t="shared" si="467"/>
        <v>46095.66</v>
      </c>
      <c r="KZ36" s="165">
        <f t="shared" si="467"/>
        <v>46095.66</v>
      </c>
      <c r="LA36" s="165">
        <f t="shared" si="467"/>
        <v>46095.66</v>
      </c>
      <c r="LB36" s="165">
        <f t="shared" si="467"/>
        <v>46095.66</v>
      </c>
      <c r="LC36" s="165">
        <f t="shared" si="467"/>
        <v>47682.101200000005</v>
      </c>
      <c r="LD36" s="165">
        <f t="shared" si="467"/>
        <v>49419.850300000006</v>
      </c>
      <c r="LE36" s="165">
        <f t="shared" si="467"/>
        <v>46095.66</v>
      </c>
      <c r="LF36" s="165">
        <f t="shared" si="467"/>
        <v>46095.66</v>
      </c>
      <c r="LG36" s="165">
        <f t="shared" si="467"/>
        <v>43000</v>
      </c>
      <c r="LH36" s="165">
        <f t="shared" si="467"/>
        <v>46095.66</v>
      </c>
      <c r="LI36" s="165">
        <f t="shared" si="467"/>
        <v>46095.66</v>
      </c>
      <c r="LJ36" s="165">
        <f t="shared" si="467"/>
        <v>46095.66</v>
      </c>
      <c r="LK36" s="165">
        <f t="shared" si="467"/>
        <v>46095.66</v>
      </c>
      <c r="LL36" s="165">
        <f t="shared" si="467"/>
        <v>43281.07</v>
      </c>
      <c r="LM36" s="165">
        <f t="shared" si="467"/>
        <v>45339.7</v>
      </c>
      <c r="LN36" s="165">
        <f t="shared" si="467"/>
        <v>49703.391500000012</v>
      </c>
      <c r="LO36" s="165">
        <f t="shared" ref="LO36:NG36" si="468">MAX(0, MIN(SUMIF($E$15:$E$31, "K", LO$15:LO$31), CHOOSE(LO$1, A_1, A_1.1) - SUM(LO32:LO33)))</f>
        <v>46095.66</v>
      </c>
      <c r="LP36" s="165">
        <f t="shared" si="468"/>
        <v>43000</v>
      </c>
      <c r="LQ36" s="165">
        <f t="shared" si="468"/>
        <v>46095.66</v>
      </c>
      <c r="LR36" s="165">
        <f t="shared" si="468"/>
        <v>46095.66</v>
      </c>
      <c r="LS36" s="165">
        <f t="shared" si="468"/>
        <v>48009.707900000001</v>
      </c>
      <c r="LT36" s="165">
        <f t="shared" si="468"/>
        <v>46095.66</v>
      </c>
      <c r="LU36" s="165">
        <f t="shared" si="468"/>
        <v>46095.66</v>
      </c>
      <c r="LV36" s="165">
        <f t="shared" si="468"/>
        <v>46095.66</v>
      </c>
      <c r="LW36" s="165">
        <f t="shared" si="468"/>
        <v>46563.350100000011</v>
      </c>
      <c r="LX36" s="165">
        <f t="shared" si="468"/>
        <v>49490.416600000004</v>
      </c>
      <c r="LY36" s="165">
        <f t="shared" si="468"/>
        <v>50280.188500000011</v>
      </c>
      <c r="LZ36" s="165">
        <f t="shared" si="468"/>
        <v>46095.66</v>
      </c>
      <c r="MA36" s="165">
        <f t="shared" si="468"/>
        <v>46095.66</v>
      </c>
      <c r="MB36" s="165">
        <f t="shared" si="468"/>
        <v>45346.16</v>
      </c>
      <c r="MC36" s="165">
        <f t="shared" si="468"/>
        <v>49707.868999999999</v>
      </c>
      <c r="MD36" s="165">
        <f t="shared" si="468"/>
        <v>49707.868999999999</v>
      </c>
      <c r="ME36" s="165">
        <f t="shared" si="468"/>
        <v>51467.379599999986</v>
      </c>
      <c r="MF36" s="165">
        <f t="shared" si="468"/>
        <v>49707.868999999999</v>
      </c>
      <c r="MG36" s="165">
        <f t="shared" si="468"/>
        <v>49583.49</v>
      </c>
      <c r="MH36" s="165">
        <f t="shared" si="468"/>
        <v>54602.139899999995</v>
      </c>
      <c r="MI36" s="165">
        <f t="shared" si="468"/>
        <v>49832.248</v>
      </c>
      <c r="MJ36" s="165">
        <f t="shared" si="468"/>
        <v>56152.318200000002</v>
      </c>
      <c r="MK36" s="165">
        <f t="shared" si="468"/>
        <v>55686.386200000001</v>
      </c>
      <c r="ML36" s="165">
        <f t="shared" si="468"/>
        <v>54392.930399999997</v>
      </c>
      <c r="MM36" s="165">
        <f t="shared" si="468"/>
        <v>53851.653699999995</v>
      </c>
      <c r="MN36" s="165">
        <f t="shared" si="468"/>
        <v>55623.217200000006</v>
      </c>
      <c r="MO36" s="165">
        <f t="shared" si="468"/>
        <v>49707.868999999999</v>
      </c>
      <c r="MP36" s="165">
        <f t="shared" si="468"/>
        <v>55182.128199999999</v>
      </c>
      <c r="MQ36" s="165">
        <f t="shared" si="468"/>
        <v>55223.742200000001</v>
      </c>
      <c r="MR36" s="165">
        <f t="shared" si="468"/>
        <v>55842.350200000001</v>
      </c>
      <c r="MS36" s="165">
        <f t="shared" si="468"/>
        <v>54672.622200000005</v>
      </c>
      <c r="MT36" s="165">
        <f t="shared" si="468"/>
        <v>56169.090200000006</v>
      </c>
      <c r="MU36" s="165">
        <f t="shared" si="468"/>
        <v>51527.771099999998</v>
      </c>
      <c r="MV36" s="165">
        <f t="shared" si="468"/>
        <v>49707.868999999999</v>
      </c>
      <c r="MW36" s="165">
        <f t="shared" si="468"/>
        <v>49459.110999999997</v>
      </c>
      <c r="MX36" s="165">
        <f t="shared" si="468"/>
        <v>49583.49</v>
      </c>
      <c r="MY36" s="165">
        <f t="shared" si="468"/>
        <v>49335.382999999994</v>
      </c>
      <c r="MZ36" s="165">
        <f t="shared" si="468"/>
        <v>49335.382999999994</v>
      </c>
      <c r="NA36" s="165">
        <f t="shared" si="468"/>
        <v>49459.110999999997</v>
      </c>
      <c r="NB36" s="165">
        <f t="shared" si="468"/>
        <v>45507.774999999994</v>
      </c>
      <c r="NC36" s="165">
        <f t="shared" si="468"/>
        <v>49583.49</v>
      </c>
      <c r="ND36" s="165">
        <f t="shared" si="468"/>
        <v>54719.0193</v>
      </c>
      <c r="NE36" s="165">
        <f t="shared" si="468"/>
        <v>50202.290999999997</v>
      </c>
      <c r="NF36" s="165">
        <f t="shared" si="468"/>
        <v>49337.334999999999</v>
      </c>
      <c r="NG36" s="165">
        <f t="shared" si="468"/>
        <v>49459.110999999997</v>
      </c>
      <c r="NH36" s="165">
        <f t="shared" ref="NH36:NH42" si="469">SUM(G36:NG36)</f>
        <v>13221098.666640008</v>
      </c>
      <c r="NI36" s="187">
        <f t="shared" ref="NI36:NI43" si="470">NH36 / NI$2</f>
        <v>36222.188127780842</v>
      </c>
      <c r="NJ36" s="398">
        <f>ROUND(SUM(G36:KX37) / COUNTA($G$2:$KX$2), 4)</f>
        <v>60592</v>
      </c>
      <c r="NK36" s="398">
        <f>ROUND(SUM(KY36:NG37) / COUNTA($KY$2:$NG$2), 4)</f>
        <v>69975</v>
      </c>
      <c r="NL36" s="396" t="s">
        <v>1069</v>
      </c>
    </row>
    <row r="37" spans="1:376">
      <c r="B37" s="175" t="s">
        <v>345</v>
      </c>
      <c r="E37" s="153" t="s">
        <v>343</v>
      </c>
      <c r="G37" s="165">
        <f t="shared" ref="G37:BR37" si="471">CHOOSE(G$1, A_1, A_1.1) - G36</f>
        <v>60592</v>
      </c>
      <c r="H37" s="165">
        <f t="shared" si="471"/>
        <v>24810.398000000001</v>
      </c>
      <c r="I37" s="165">
        <f t="shared" si="471"/>
        <v>22433.932999999997</v>
      </c>
      <c r="J37" s="165">
        <f t="shared" si="471"/>
        <v>20264.942999999999</v>
      </c>
      <c r="K37" s="165">
        <f t="shared" si="471"/>
        <v>20264.942999999999</v>
      </c>
      <c r="L37" s="165">
        <f t="shared" si="471"/>
        <v>20388.345999999998</v>
      </c>
      <c r="M37" s="165">
        <f t="shared" si="471"/>
        <v>20635.152000000002</v>
      </c>
      <c r="N37" s="165">
        <f t="shared" si="471"/>
        <v>20361.063200000004</v>
      </c>
      <c r="O37" s="165">
        <f t="shared" si="471"/>
        <v>20140.970999999998</v>
      </c>
      <c r="P37" s="165">
        <f t="shared" si="471"/>
        <v>20388.345999999998</v>
      </c>
      <c r="Q37" s="165">
        <f t="shared" si="471"/>
        <v>26388</v>
      </c>
      <c r="R37" s="165">
        <f t="shared" si="471"/>
        <v>20016.998999999996</v>
      </c>
      <c r="S37" s="165">
        <f t="shared" si="471"/>
        <v>20140.970999999998</v>
      </c>
      <c r="T37" s="165">
        <f t="shared" si="471"/>
        <v>20388.345999999998</v>
      </c>
      <c r="U37" s="165">
        <f t="shared" si="471"/>
        <v>20757.985999999997</v>
      </c>
      <c r="V37" s="165">
        <f t="shared" si="471"/>
        <v>20016.998999999996</v>
      </c>
      <c r="W37" s="165">
        <f t="shared" si="471"/>
        <v>17428.840499999998</v>
      </c>
      <c r="X37" s="165">
        <f t="shared" si="471"/>
        <v>19893.025999999998</v>
      </c>
      <c r="Y37" s="165">
        <f t="shared" si="471"/>
        <v>9879.0219999999972</v>
      </c>
      <c r="Z37" s="165">
        <f t="shared" si="471"/>
        <v>11097.126999999993</v>
      </c>
      <c r="AA37" s="165">
        <f t="shared" si="471"/>
        <v>9723.1010000000024</v>
      </c>
      <c r="AB37" s="165">
        <f t="shared" si="471"/>
        <v>16246.830000000002</v>
      </c>
      <c r="AC37" s="165">
        <f t="shared" si="471"/>
        <v>7868.7739999999976</v>
      </c>
      <c r="AD37" s="165">
        <f t="shared" si="471"/>
        <v>8966.6670000000013</v>
      </c>
      <c r="AE37" s="165">
        <f t="shared" si="471"/>
        <v>12057.825199999999</v>
      </c>
      <c r="AF37" s="165">
        <f t="shared" si="471"/>
        <v>11740.621800000008</v>
      </c>
      <c r="AG37" s="165">
        <f t="shared" si="471"/>
        <v>11525.165599999993</v>
      </c>
      <c r="AH37" s="165">
        <f t="shared" si="471"/>
        <v>19521.108999999997</v>
      </c>
      <c r="AI37" s="165">
        <f t="shared" si="471"/>
        <v>19273.165000000001</v>
      </c>
      <c r="AJ37" s="165">
        <f t="shared" si="471"/>
        <v>19273.165000000001</v>
      </c>
      <c r="AK37" s="165">
        <f t="shared" si="471"/>
        <v>19273.165000000001</v>
      </c>
      <c r="AL37" s="165">
        <f t="shared" si="471"/>
        <v>26388</v>
      </c>
      <c r="AM37" s="165">
        <f t="shared" si="471"/>
        <v>26388</v>
      </c>
      <c r="AN37" s="165">
        <f t="shared" si="471"/>
        <v>26388</v>
      </c>
      <c r="AO37" s="165">
        <f t="shared" si="471"/>
        <v>35916.839999999997</v>
      </c>
      <c r="AP37" s="165">
        <f t="shared" si="471"/>
        <v>26388</v>
      </c>
      <c r="AQ37" s="165">
        <f t="shared" si="471"/>
        <v>23371.277000000002</v>
      </c>
      <c r="AR37" s="165">
        <f t="shared" si="471"/>
        <v>19595.091</v>
      </c>
      <c r="AS37" s="165">
        <f t="shared" si="471"/>
        <v>19595.091</v>
      </c>
      <c r="AT37" s="165">
        <f t="shared" si="471"/>
        <v>20212.512000000002</v>
      </c>
      <c r="AU37" s="165">
        <f t="shared" si="471"/>
        <v>22631.184999999998</v>
      </c>
      <c r="AV37" s="165">
        <f t="shared" si="471"/>
        <v>19718.574999999997</v>
      </c>
      <c r="AW37" s="165">
        <f t="shared" si="471"/>
        <v>20089.027999999998</v>
      </c>
      <c r="AX37" s="165">
        <f t="shared" si="471"/>
        <v>11512.7255</v>
      </c>
      <c r="AY37" s="165">
        <f t="shared" si="471"/>
        <v>20829.283000000003</v>
      </c>
      <c r="AZ37" s="165">
        <f t="shared" si="471"/>
        <v>26388</v>
      </c>
      <c r="BA37" s="165">
        <f t="shared" si="471"/>
        <v>24489.752</v>
      </c>
      <c r="BB37" s="165">
        <f t="shared" si="471"/>
        <v>20088.377</v>
      </c>
      <c r="BC37" s="165">
        <f t="shared" si="471"/>
        <v>26388</v>
      </c>
      <c r="BD37" s="165">
        <f t="shared" si="471"/>
        <v>26388</v>
      </c>
      <c r="BE37" s="165">
        <f t="shared" si="471"/>
        <v>26388</v>
      </c>
      <c r="BF37" s="165">
        <f t="shared" si="471"/>
        <v>26388</v>
      </c>
      <c r="BG37" s="165">
        <f t="shared" si="471"/>
        <v>20163.527999999998</v>
      </c>
      <c r="BH37" s="165">
        <f t="shared" si="471"/>
        <v>21075.925999999999</v>
      </c>
      <c r="BI37" s="165">
        <f t="shared" si="471"/>
        <v>20829.120000000003</v>
      </c>
      <c r="BJ37" s="165">
        <f t="shared" si="471"/>
        <v>26388</v>
      </c>
      <c r="BK37" s="165">
        <f t="shared" si="471"/>
        <v>26388</v>
      </c>
      <c r="BL37" s="165">
        <f t="shared" si="471"/>
        <v>19842.059000000001</v>
      </c>
      <c r="BM37" s="165">
        <f t="shared" si="471"/>
        <v>19595.091</v>
      </c>
      <c r="BN37" s="165">
        <f t="shared" si="471"/>
        <v>23240.980000000003</v>
      </c>
      <c r="BO37" s="165">
        <f t="shared" si="471"/>
        <v>23240.980000000003</v>
      </c>
      <c r="BP37" s="165">
        <f t="shared" si="471"/>
        <v>26388</v>
      </c>
      <c r="BQ37" s="165">
        <f t="shared" si="471"/>
        <v>30227.119999999995</v>
      </c>
      <c r="BR37" s="165">
        <f t="shared" si="471"/>
        <v>26388</v>
      </c>
      <c r="BS37" s="165">
        <f t="shared" ref="BS37:ED37" si="472">CHOOSE(BS$1, A_1, A_1.1) - BS36</f>
        <v>23240.980000000003</v>
      </c>
      <c r="BT37" s="165">
        <f t="shared" si="472"/>
        <v>23240.980000000003</v>
      </c>
      <c r="BU37" s="165">
        <f t="shared" si="472"/>
        <v>23240.980000000003</v>
      </c>
      <c r="BV37" s="165">
        <f t="shared" si="472"/>
        <v>23240.980000000003</v>
      </c>
      <c r="BW37" s="165">
        <f t="shared" si="472"/>
        <v>23240.980000000003</v>
      </c>
      <c r="BX37" s="165">
        <f t="shared" si="472"/>
        <v>23240.980000000003</v>
      </c>
      <c r="BY37" s="165">
        <f t="shared" si="472"/>
        <v>23240.980000000003</v>
      </c>
      <c r="BZ37" s="165">
        <f t="shared" si="472"/>
        <v>26092.17</v>
      </c>
      <c r="CA37" s="165">
        <f t="shared" si="472"/>
        <v>23240.980000000003</v>
      </c>
      <c r="CB37" s="165">
        <f t="shared" si="472"/>
        <v>23240.980000000003</v>
      </c>
      <c r="CC37" s="165">
        <f t="shared" si="472"/>
        <v>23240.980000000003</v>
      </c>
      <c r="CD37" s="165">
        <f t="shared" si="472"/>
        <v>23240.980000000003</v>
      </c>
      <c r="CE37" s="165">
        <f t="shared" si="472"/>
        <v>26388</v>
      </c>
      <c r="CF37" s="165">
        <f t="shared" si="472"/>
        <v>37038.58</v>
      </c>
      <c r="CG37" s="165">
        <f t="shared" si="472"/>
        <v>26044.89</v>
      </c>
      <c r="CH37" s="165">
        <f t="shared" si="472"/>
        <v>23240.980000000003</v>
      </c>
      <c r="CI37" s="165">
        <f t="shared" si="472"/>
        <v>23996.53</v>
      </c>
      <c r="CJ37" s="165">
        <f t="shared" si="472"/>
        <v>23240.980000000003</v>
      </c>
      <c r="CK37" s="165">
        <f t="shared" si="472"/>
        <v>26388</v>
      </c>
      <c r="CL37" s="165">
        <f t="shared" si="472"/>
        <v>27518.989999999991</v>
      </c>
      <c r="CM37" s="165">
        <f t="shared" si="472"/>
        <v>26044.89</v>
      </c>
      <c r="CN37" s="165">
        <f t="shared" si="472"/>
        <v>23240.980000000003</v>
      </c>
      <c r="CO37" s="165">
        <f t="shared" si="472"/>
        <v>23240.980000000003</v>
      </c>
      <c r="CP37" s="165">
        <f t="shared" si="472"/>
        <v>21522.679900000003</v>
      </c>
      <c r="CQ37" s="165">
        <f t="shared" si="472"/>
        <v>23240.980000000003</v>
      </c>
      <c r="CR37" s="165">
        <f t="shared" si="472"/>
        <v>23240.980000000003</v>
      </c>
      <c r="CS37" s="165">
        <f t="shared" si="472"/>
        <v>26388</v>
      </c>
      <c r="CT37" s="165">
        <f t="shared" si="472"/>
        <v>26388</v>
      </c>
      <c r="CU37" s="165">
        <f t="shared" si="472"/>
        <v>26388</v>
      </c>
      <c r="CV37" s="165">
        <f t="shared" si="472"/>
        <v>26388</v>
      </c>
      <c r="CW37" s="165">
        <f t="shared" si="472"/>
        <v>26388</v>
      </c>
      <c r="CX37" s="165">
        <f t="shared" si="472"/>
        <v>26388</v>
      </c>
      <c r="CY37" s="165">
        <f t="shared" si="472"/>
        <v>26388</v>
      </c>
      <c r="CZ37" s="165">
        <f t="shared" si="472"/>
        <v>35976.449999999997</v>
      </c>
      <c r="DA37" s="165">
        <f t="shared" si="472"/>
        <v>26388</v>
      </c>
      <c r="DB37" s="165">
        <f t="shared" si="472"/>
        <v>26388</v>
      </c>
      <c r="DC37" s="165">
        <f t="shared" si="472"/>
        <v>26388</v>
      </c>
      <c r="DD37" s="165">
        <f t="shared" si="472"/>
        <v>26388</v>
      </c>
      <c r="DE37" s="165">
        <f t="shared" si="472"/>
        <v>26388</v>
      </c>
      <c r="DF37" s="165">
        <f t="shared" si="472"/>
        <v>26388</v>
      </c>
      <c r="DG37" s="165">
        <f t="shared" si="472"/>
        <v>26388</v>
      </c>
      <c r="DH37" s="165">
        <f t="shared" si="472"/>
        <v>26388</v>
      </c>
      <c r="DI37" s="165">
        <f t="shared" si="472"/>
        <v>26388</v>
      </c>
      <c r="DJ37" s="165">
        <f t="shared" si="472"/>
        <v>26388</v>
      </c>
      <c r="DK37" s="165">
        <f t="shared" si="472"/>
        <v>26388</v>
      </c>
      <c r="DL37" s="165">
        <f t="shared" si="472"/>
        <v>26388</v>
      </c>
      <c r="DM37" s="165">
        <f t="shared" si="472"/>
        <v>26388</v>
      </c>
      <c r="DN37" s="165">
        <f t="shared" si="472"/>
        <v>26388</v>
      </c>
      <c r="DO37" s="165">
        <f t="shared" si="472"/>
        <v>26388</v>
      </c>
      <c r="DP37" s="165">
        <f t="shared" si="472"/>
        <v>26388</v>
      </c>
      <c r="DQ37" s="165">
        <f t="shared" si="472"/>
        <v>26388</v>
      </c>
      <c r="DR37" s="165">
        <f t="shared" si="472"/>
        <v>26388</v>
      </c>
      <c r="DS37" s="165">
        <f t="shared" si="472"/>
        <v>26388</v>
      </c>
      <c r="DT37" s="165">
        <f t="shared" si="472"/>
        <v>27832.820000000007</v>
      </c>
      <c r="DU37" s="165">
        <f t="shared" si="472"/>
        <v>26388</v>
      </c>
      <c r="DV37" s="165">
        <f t="shared" si="472"/>
        <v>44013.66</v>
      </c>
      <c r="DW37" s="165">
        <f t="shared" si="472"/>
        <v>60059.638999999996</v>
      </c>
      <c r="DX37" s="165">
        <f t="shared" si="472"/>
        <v>59051.42</v>
      </c>
      <c r="DY37" s="165">
        <f t="shared" si="472"/>
        <v>26388</v>
      </c>
      <c r="DZ37" s="165">
        <f t="shared" si="472"/>
        <v>28170.510000000009</v>
      </c>
      <c r="EA37" s="165">
        <f t="shared" si="472"/>
        <v>59654.995999999999</v>
      </c>
      <c r="EB37" s="165">
        <f t="shared" si="472"/>
        <v>60592</v>
      </c>
      <c r="EC37" s="165">
        <f t="shared" si="472"/>
        <v>60592</v>
      </c>
      <c r="ED37" s="165">
        <f t="shared" si="472"/>
        <v>26388</v>
      </c>
      <c r="EE37" s="165">
        <f t="shared" ref="EE37:GP37" si="473">CHOOSE(EE$1, A_1, A_1.1) - EE36</f>
        <v>26388</v>
      </c>
      <c r="EF37" s="165">
        <f t="shared" si="473"/>
        <v>26388</v>
      </c>
      <c r="EG37" s="165">
        <f t="shared" si="473"/>
        <v>26388</v>
      </c>
      <c r="EH37" s="165">
        <f t="shared" si="473"/>
        <v>26388</v>
      </c>
      <c r="EI37" s="165">
        <f t="shared" si="473"/>
        <v>41834.633699999998</v>
      </c>
      <c r="EJ37" s="165">
        <f t="shared" si="473"/>
        <v>26388</v>
      </c>
      <c r="EK37" s="165">
        <f t="shared" si="473"/>
        <v>26388</v>
      </c>
      <c r="EL37" s="165">
        <f t="shared" si="473"/>
        <v>26388</v>
      </c>
      <c r="EM37" s="165">
        <f t="shared" si="473"/>
        <v>26388</v>
      </c>
      <c r="EN37" s="165">
        <f t="shared" si="473"/>
        <v>26388</v>
      </c>
      <c r="EO37" s="165">
        <f t="shared" si="473"/>
        <v>26388</v>
      </c>
      <c r="EP37" s="165">
        <f t="shared" si="473"/>
        <v>39683.464909999995</v>
      </c>
      <c r="EQ37" s="165">
        <f t="shared" si="473"/>
        <v>42779.2261</v>
      </c>
      <c r="ER37" s="165">
        <f t="shared" si="473"/>
        <v>58468.18</v>
      </c>
      <c r="ES37" s="165">
        <f t="shared" si="473"/>
        <v>26388</v>
      </c>
      <c r="ET37" s="165">
        <f t="shared" si="473"/>
        <v>29483.053</v>
      </c>
      <c r="EU37" s="165">
        <f t="shared" si="473"/>
        <v>43054.020000000004</v>
      </c>
      <c r="EV37" s="165">
        <f t="shared" si="473"/>
        <v>59051.42</v>
      </c>
      <c r="EW37" s="165">
        <f t="shared" si="473"/>
        <v>29196.345820000002</v>
      </c>
      <c r="EX37" s="165">
        <f t="shared" si="473"/>
        <v>52326.948609999999</v>
      </c>
      <c r="EY37" s="165">
        <f t="shared" si="473"/>
        <v>26388</v>
      </c>
      <c r="EZ37" s="165">
        <f t="shared" si="473"/>
        <v>26388</v>
      </c>
      <c r="FA37" s="165">
        <f t="shared" si="473"/>
        <v>26388</v>
      </c>
      <c r="FB37" s="165">
        <f t="shared" si="473"/>
        <v>26435.820000000007</v>
      </c>
      <c r="FC37" s="165">
        <f t="shared" si="473"/>
        <v>43693.362999999998</v>
      </c>
      <c r="FD37" s="165">
        <f t="shared" si="473"/>
        <v>57820.229999999996</v>
      </c>
      <c r="FE37" s="165">
        <f t="shared" si="473"/>
        <v>60592</v>
      </c>
      <c r="FF37" s="165">
        <f t="shared" si="473"/>
        <v>54238.752</v>
      </c>
      <c r="FG37" s="165">
        <f t="shared" si="473"/>
        <v>27784.729999999996</v>
      </c>
      <c r="FH37" s="165">
        <f t="shared" si="473"/>
        <v>26388</v>
      </c>
      <c r="FI37" s="165">
        <f t="shared" si="473"/>
        <v>46385.8</v>
      </c>
      <c r="FJ37" s="165">
        <f t="shared" si="473"/>
        <v>40669.671999999999</v>
      </c>
      <c r="FK37" s="165">
        <f t="shared" si="473"/>
        <v>60592</v>
      </c>
      <c r="FL37" s="165">
        <f t="shared" si="473"/>
        <v>46092.567200000005</v>
      </c>
      <c r="FM37" s="165">
        <f t="shared" si="473"/>
        <v>26388</v>
      </c>
      <c r="FN37" s="165">
        <f t="shared" si="473"/>
        <v>26388</v>
      </c>
      <c r="FO37" s="165">
        <f t="shared" si="473"/>
        <v>26388</v>
      </c>
      <c r="FP37" s="165">
        <f t="shared" si="473"/>
        <v>26388</v>
      </c>
      <c r="FQ37" s="165">
        <f t="shared" si="473"/>
        <v>26388</v>
      </c>
      <c r="FR37" s="165">
        <f t="shared" si="473"/>
        <v>40647.259999999995</v>
      </c>
      <c r="FS37" s="165">
        <f t="shared" si="473"/>
        <v>26388</v>
      </c>
      <c r="FT37" s="165">
        <f t="shared" si="473"/>
        <v>26388</v>
      </c>
      <c r="FU37" s="165">
        <f t="shared" si="473"/>
        <v>26388</v>
      </c>
      <c r="FV37" s="165">
        <f t="shared" si="473"/>
        <v>29739.5</v>
      </c>
      <c r="FW37" s="165">
        <f t="shared" si="473"/>
        <v>26388</v>
      </c>
      <c r="FX37" s="165">
        <f t="shared" si="473"/>
        <v>26388</v>
      </c>
      <c r="FY37" s="165">
        <f t="shared" si="473"/>
        <v>32717.805220000002</v>
      </c>
      <c r="FZ37" s="165">
        <f t="shared" si="473"/>
        <v>26388</v>
      </c>
      <c r="GA37" s="165">
        <f t="shared" si="473"/>
        <v>26388</v>
      </c>
      <c r="GB37" s="165">
        <f t="shared" si="473"/>
        <v>26388</v>
      </c>
      <c r="GC37" s="165">
        <f t="shared" si="473"/>
        <v>43786.81</v>
      </c>
      <c r="GD37" s="165">
        <f t="shared" si="473"/>
        <v>46385.8</v>
      </c>
      <c r="GE37" s="165">
        <f t="shared" si="473"/>
        <v>45866.009999999995</v>
      </c>
      <c r="GF37" s="165">
        <f t="shared" si="473"/>
        <v>24843.786999999997</v>
      </c>
      <c r="GG37" s="165">
        <f t="shared" si="473"/>
        <v>25078.163999999997</v>
      </c>
      <c r="GH37" s="165">
        <f t="shared" si="473"/>
        <v>23751.385999999999</v>
      </c>
      <c r="GI37" s="165">
        <f t="shared" si="473"/>
        <v>23229.656000000003</v>
      </c>
      <c r="GJ37" s="165">
        <f t="shared" si="473"/>
        <v>23229.656000000003</v>
      </c>
      <c r="GK37" s="165">
        <f t="shared" si="473"/>
        <v>23229.656000000003</v>
      </c>
      <c r="GL37" s="165">
        <f t="shared" si="473"/>
        <v>23229.656000000003</v>
      </c>
      <c r="GM37" s="165">
        <f t="shared" si="473"/>
        <v>26388</v>
      </c>
      <c r="GN37" s="165">
        <f t="shared" si="473"/>
        <v>26388</v>
      </c>
      <c r="GO37" s="165">
        <f t="shared" si="473"/>
        <v>24136.996999999996</v>
      </c>
      <c r="GP37" s="165">
        <f t="shared" si="473"/>
        <v>26388</v>
      </c>
      <c r="GQ37" s="165">
        <f t="shared" ref="GQ37:JB37" si="474">CHOOSE(GQ$1, A_1, A_1.1) - GQ36</f>
        <v>23985.773000000001</v>
      </c>
      <c r="GR37" s="165">
        <f t="shared" si="474"/>
        <v>24136.996999999996</v>
      </c>
      <c r="GS37" s="165">
        <f t="shared" si="474"/>
        <v>24136.996999999996</v>
      </c>
      <c r="GT37" s="165">
        <f t="shared" si="474"/>
        <v>25853.023999999998</v>
      </c>
      <c r="GU37" s="165">
        <f t="shared" si="474"/>
        <v>24795.58</v>
      </c>
      <c r="GV37" s="165">
        <f t="shared" si="474"/>
        <v>23985.773000000001</v>
      </c>
      <c r="GW37" s="165">
        <f t="shared" si="474"/>
        <v>23985.773000000001</v>
      </c>
      <c r="GX37" s="165">
        <f t="shared" si="474"/>
        <v>26189.296999999999</v>
      </c>
      <c r="GY37" s="165">
        <f t="shared" si="474"/>
        <v>24136.996999999996</v>
      </c>
      <c r="GZ37" s="165">
        <f t="shared" si="474"/>
        <v>23985.773000000001</v>
      </c>
      <c r="HA37" s="165">
        <f t="shared" si="474"/>
        <v>24315.065000000002</v>
      </c>
      <c r="HB37" s="165">
        <f t="shared" si="474"/>
        <v>24136.996999999996</v>
      </c>
      <c r="HC37" s="165">
        <f t="shared" si="474"/>
        <v>23834.549999999996</v>
      </c>
      <c r="HD37" s="165">
        <f t="shared" si="474"/>
        <v>23985.773000000001</v>
      </c>
      <c r="HE37" s="165">
        <f t="shared" si="474"/>
        <v>24136.996999999996</v>
      </c>
      <c r="HF37" s="165">
        <f t="shared" si="474"/>
        <v>24288.22</v>
      </c>
      <c r="HG37" s="165">
        <f t="shared" si="474"/>
        <v>24288.22</v>
      </c>
      <c r="HH37" s="165">
        <f t="shared" si="474"/>
        <v>24466.288</v>
      </c>
      <c r="HI37" s="165">
        <f t="shared" si="474"/>
        <v>24644.356</v>
      </c>
      <c r="HJ37" s="165">
        <f t="shared" si="474"/>
        <v>23985.773000000001</v>
      </c>
      <c r="HK37" s="165">
        <f t="shared" si="474"/>
        <v>23828.381000000001</v>
      </c>
      <c r="HL37" s="165">
        <f t="shared" si="474"/>
        <v>22460.116999999991</v>
      </c>
      <c r="HM37" s="165">
        <f t="shared" si="474"/>
        <v>22897.679999999993</v>
      </c>
      <c r="HN37" s="165">
        <f t="shared" si="474"/>
        <v>23974.235000000001</v>
      </c>
      <c r="HO37" s="165">
        <f t="shared" si="474"/>
        <v>23244.962</v>
      </c>
      <c r="HP37" s="165">
        <f t="shared" si="474"/>
        <v>23536.671999999999</v>
      </c>
      <c r="HQ37" s="165">
        <f t="shared" si="474"/>
        <v>22605.97099999999</v>
      </c>
      <c r="HR37" s="165">
        <f t="shared" si="474"/>
        <v>22460.116999999991</v>
      </c>
      <c r="HS37" s="165">
        <f t="shared" si="474"/>
        <v>22751.825999999994</v>
      </c>
      <c r="HT37" s="165">
        <f t="shared" si="474"/>
        <v>22692.732999999993</v>
      </c>
      <c r="HU37" s="165">
        <f t="shared" si="474"/>
        <v>22956.772999999994</v>
      </c>
      <c r="HV37" s="165">
        <f t="shared" si="474"/>
        <v>23512.521999999997</v>
      </c>
      <c r="HW37" s="165">
        <f t="shared" si="474"/>
        <v>24034.802999999993</v>
      </c>
      <c r="HX37" s="165">
        <f t="shared" si="474"/>
        <v>22773.802999999993</v>
      </c>
      <c r="HY37" s="165">
        <f t="shared" si="474"/>
        <v>23544.737799999995</v>
      </c>
      <c r="HZ37" s="165">
        <f t="shared" si="474"/>
        <v>23828.381000000001</v>
      </c>
      <c r="IA37" s="165">
        <f t="shared" si="474"/>
        <v>23974.235000000001</v>
      </c>
      <c r="IB37" s="165">
        <f t="shared" si="474"/>
        <v>23828.381000000001</v>
      </c>
      <c r="IC37" s="165">
        <f t="shared" si="474"/>
        <v>24120.089999999997</v>
      </c>
      <c r="ID37" s="165">
        <f t="shared" si="474"/>
        <v>24120.089999999997</v>
      </c>
      <c r="IE37" s="165">
        <f t="shared" si="474"/>
        <v>23974.235000000001</v>
      </c>
      <c r="IF37" s="165">
        <f t="shared" si="474"/>
        <v>24120.089999999997</v>
      </c>
      <c r="IG37" s="165">
        <f t="shared" si="474"/>
        <v>23059.819999999992</v>
      </c>
      <c r="IH37" s="165">
        <f t="shared" si="474"/>
        <v>23974.235000000001</v>
      </c>
      <c r="II37" s="165">
        <f t="shared" si="474"/>
        <v>23828.381000000001</v>
      </c>
      <c r="IJ37" s="165">
        <f t="shared" si="474"/>
        <v>23974.235000000001</v>
      </c>
      <c r="IK37" s="165">
        <f t="shared" si="474"/>
        <v>24291.568999999996</v>
      </c>
      <c r="IL37" s="165">
        <f t="shared" si="474"/>
        <v>24291.568999999996</v>
      </c>
      <c r="IM37" s="165">
        <f t="shared" si="474"/>
        <v>24291.568999999996</v>
      </c>
      <c r="IN37" s="165">
        <f t="shared" si="474"/>
        <v>24120.089999999997</v>
      </c>
      <c r="IO37" s="165">
        <f t="shared" si="474"/>
        <v>24120.089999999997</v>
      </c>
      <c r="IP37" s="165">
        <f t="shared" si="474"/>
        <v>25909.769999999997</v>
      </c>
      <c r="IQ37" s="165">
        <f t="shared" si="474"/>
        <v>25909.769999999997</v>
      </c>
      <c r="IR37" s="165">
        <f t="shared" si="474"/>
        <v>25909.769999999997</v>
      </c>
      <c r="IS37" s="165">
        <f t="shared" si="474"/>
        <v>25909.769999999997</v>
      </c>
      <c r="IT37" s="165">
        <f t="shared" si="474"/>
        <v>25909.769999999997</v>
      </c>
      <c r="IU37" s="165">
        <f t="shared" si="474"/>
        <v>25909.769999999997</v>
      </c>
      <c r="IV37" s="165">
        <f t="shared" si="474"/>
        <v>25909.769999999997</v>
      </c>
      <c r="IW37" s="165">
        <f t="shared" si="474"/>
        <v>25909.769999999997</v>
      </c>
      <c r="IX37" s="165">
        <f t="shared" si="474"/>
        <v>26388</v>
      </c>
      <c r="IY37" s="165">
        <f t="shared" si="474"/>
        <v>25909.769999999997</v>
      </c>
      <c r="IZ37" s="165">
        <f t="shared" si="474"/>
        <v>25909.769999999997</v>
      </c>
      <c r="JA37" s="165">
        <f t="shared" si="474"/>
        <v>25909.769999999997</v>
      </c>
      <c r="JB37" s="165">
        <f t="shared" si="474"/>
        <v>25909.769999999997</v>
      </c>
      <c r="JC37" s="165">
        <f t="shared" ref="JC37:LN37" si="475">CHOOSE(JC$1, A_1, A_1.1) - JC36</f>
        <v>25909.769999999997</v>
      </c>
      <c r="JD37" s="165">
        <f t="shared" si="475"/>
        <v>25909.769999999997</v>
      </c>
      <c r="JE37" s="165">
        <f t="shared" si="475"/>
        <v>25909.769999999997</v>
      </c>
      <c r="JF37" s="165">
        <f t="shared" si="475"/>
        <v>25909.769999999997</v>
      </c>
      <c r="JG37" s="165">
        <f t="shared" si="475"/>
        <v>25909.769999999997</v>
      </c>
      <c r="JH37" s="165">
        <f t="shared" si="475"/>
        <v>25909.769999999997</v>
      </c>
      <c r="JI37" s="165">
        <f t="shared" si="475"/>
        <v>25909.769999999997</v>
      </c>
      <c r="JJ37" s="165">
        <f t="shared" si="475"/>
        <v>25909.769999999997</v>
      </c>
      <c r="JK37" s="165">
        <f t="shared" si="475"/>
        <v>25909.769999999997</v>
      </c>
      <c r="JL37" s="165">
        <f t="shared" si="475"/>
        <v>25909.769999999997</v>
      </c>
      <c r="JM37" s="165">
        <f t="shared" si="475"/>
        <v>25909.769999999997</v>
      </c>
      <c r="JN37" s="165">
        <f t="shared" si="475"/>
        <v>25909.769999999997</v>
      </c>
      <c r="JO37" s="165">
        <f t="shared" si="475"/>
        <v>25909.769999999997</v>
      </c>
      <c r="JP37" s="165">
        <f t="shared" si="475"/>
        <v>25909.769999999997</v>
      </c>
      <c r="JQ37" s="165">
        <f t="shared" si="475"/>
        <v>25909.769999999997</v>
      </c>
      <c r="JR37" s="165">
        <f t="shared" si="475"/>
        <v>26388</v>
      </c>
      <c r="JS37" s="165">
        <f t="shared" si="475"/>
        <v>26388</v>
      </c>
      <c r="JT37" s="165">
        <f t="shared" si="475"/>
        <v>60592</v>
      </c>
      <c r="JU37" s="165">
        <f t="shared" si="475"/>
        <v>26388</v>
      </c>
      <c r="JV37" s="165">
        <f t="shared" si="475"/>
        <v>54524.26</v>
      </c>
      <c r="JW37" s="165">
        <f t="shared" si="475"/>
        <v>26388</v>
      </c>
      <c r="JX37" s="165">
        <f t="shared" si="475"/>
        <v>26388</v>
      </c>
      <c r="JY37" s="165">
        <f t="shared" si="475"/>
        <v>26388</v>
      </c>
      <c r="JZ37" s="165">
        <f t="shared" si="475"/>
        <v>26388</v>
      </c>
      <c r="KA37" s="165">
        <f t="shared" si="475"/>
        <v>26388</v>
      </c>
      <c r="KB37" s="165">
        <f t="shared" si="475"/>
        <v>26388</v>
      </c>
      <c r="KC37" s="165">
        <f t="shared" si="475"/>
        <v>26388</v>
      </c>
      <c r="KD37" s="165">
        <f t="shared" si="475"/>
        <v>26388</v>
      </c>
      <c r="KE37" s="165">
        <f t="shared" si="475"/>
        <v>26388</v>
      </c>
      <c r="KF37" s="165">
        <f t="shared" si="475"/>
        <v>26388</v>
      </c>
      <c r="KG37" s="165">
        <f t="shared" si="475"/>
        <v>26388</v>
      </c>
      <c r="KH37" s="165">
        <f t="shared" si="475"/>
        <v>26388</v>
      </c>
      <c r="KI37" s="165">
        <f t="shared" si="475"/>
        <v>26388</v>
      </c>
      <c r="KJ37" s="165">
        <f t="shared" si="475"/>
        <v>26388</v>
      </c>
      <c r="KK37" s="165">
        <f t="shared" si="475"/>
        <v>26388</v>
      </c>
      <c r="KL37" s="165">
        <f t="shared" si="475"/>
        <v>26388</v>
      </c>
      <c r="KM37" s="165">
        <f t="shared" si="475"/>
        <v>26388</v>
      </c>
      <c r="KN37" s="165">
        <f t="shared" si="475"/>
        <v>26388</v>
      </c>
      <c r="KO37" s="165">
        <f t="shared" si="475"/>
        <v>26388</v>
      </c>
      <c r="KP37" s="165">
        <f t="shared" si="475"/>
        <v>26388</v>
      </c>
      <c r="KQ37" s="165">
        <f t="shared" si="475"/>
        <v>26388</v>
      </c>
      <c r="KR37" s="165">
        <f t="shared" si="475"/>
        <v>26388</v>
      </c>
      <c r="KS37" s="165">
        <f t="shared" si="475"/>
        <v>26388</v>
      </c>
      <c r="KT37" s="165">
        <f t="shared" si="475"/>
        <v>26388</v>
      </c>
      <c r="KU37" s="165">
        <f t="shared" si="475"/>
        <v>26388</v>
      </c>
      <c r="KV37" s="165">
        <f t="shared" si="475"/>
        <v>26388</v>
      </c>
      <c r="KW37" s="165">
        <f t="shared" si="475"/>
        <v>26388</v>
      </c>
      <c r="KX37" s="165">
        <f t="shared" si="475"/>
        <v>26388</v>
      </c>
      <c r="KY37" s="165">
        <f t="shared" si="475"/>
        <v>23879.339999999997</v>
      </c>
      <c r="KZ37" s="165">
        <f t="shared" si="475"/>
        <v>23879.339999999997</v>
      </c>
      <c r="LA37" s="165">
        <f t="shared" si="475"/>
        <v>23879.339999999997</v>
      </c>
      <c r="LB37" s="165">
        <f t="shared" si="475"/>
        <v>23879.339999999997</v>
      </c>
      <c r="LC37" s="165">
        <f t="shared" si="475"/>
        <v>22292.898799999995</v>
      </c>
      <c r="LD37" s="165">
        <f t="shared" si="475"/>
        <v>20555.149699999994</v>
      </c>
      <c r="LE37" s="165">
        <f t="shared" si="475"/>
        <v>23879.339999999997</v>
      </c>
      <c r="LF37" s="165">
        <f t="shared" si="475"/>
        <v>23879.339999999997</v>
      </c>
      <c r="LG37" s="165">
        <f t="shared" si="475"/>
        <v>26975</v>
      </c>
      <c r="LH37" s="165">
        <f t="shared" si="475"/>
        <v>23879.339999999997</v>
      </c>
      <c r="LI37" s="165">
        <f t="shared" si="475"/>
        <v>23879.339999999997</v>
      </c>
      <c r="LJ37" s="165">
        <f t="shared" si="475"/>
        <v>23879.339999999997</v>
      </c>
      <c r="LK37" s="165">
        <f t="shared" si="475"/>
        <v>23879.339999999997</v>
      </c>
      <c r="LL37" s="165">
        <f t="shared" si="475"/>
        <v>26693.93</v>
      </c>
      <c r="LM37" s="165">
        <f t="shared" si="475"/>
        <v>24635.300000000003</v>
      </c>
      <c r="LN37" s="165">
        <f t="shared" si="475"/>
        <v>20271.608499999988</v>
      </c>
      <c r="LO37" s="165">
        <f t="shared" ref="LO37:NG37" si="476">CHOOSE(LO$1, A_1, A_1.1) - LO36</f>
        <v>23879.339999999997</v>
      </c>
      <c r="LP37" s="165">
        <f t="shared" si="476"/>
        <v>26975</v>
      </c>
      <c r="LQ37" s="165">
        <f t="shared" si="476"/>
        <v>23879.339999999997</v>
      </c>
      <c r="LR37" s="165">
        <f t="shared" si="476"/>
        <v>23879.339999999997</v>
      </c>
      <c r="LS37" s="165">
        <f t="shared" si="476"/>
        <v>21965.292099999999</v>
      </c>
      <c r="LT37" s="165">
        <f t="shared" si="476"/>
        <v>23879.339999999997</v>
      </c>
      <c r="LU37" s="165">
        <f t="shared" si="476"/>
        <v>23879.339999999997</v>
      </c>
      <c r="LV37" s="165">
        <f t="shared" si="476"/>
        <v>23879.339999999997</v>
      </c>
      <c r="LW37" s="165">
        <f t="shared" si="476"/>
        <v>23411.649899999989</v>
      </c>
      <c r="LX37" s="165">
        <f t="shared" si="476"/>
        <v>20484.583399999996</v>
      </c>
      <c r="LY37" s="165">
        <f t="shared" si="476"/>
        <v>19694.811499999989</v>
      </c>
      <c r="LZ37" s="165">
        <f t="shared" si="476"/>
        <v>23879.339999999997</v>
      </c>
      <c r="MA37" s="165">
        <f t="shared" si="476"/>
        <v>23879.339999999997</v>
      </c>
      <c r="MB37" s="165">
        <f t="shared" si="476"/>
        <v>24628.839999999997</v>
      </c>
      <c r="MC37" s="165">
        <f t="shared" si="476"/>
        <v>20267.131000000001</v>
      </c>
      <c r="MD37" s="165">
        <f t="shared" si="476"/>
        <v>20267.131000000001</v>
      </c>
      <c r="ME37" s="165">
        <f t="shared" si="476"/>
        <v>18507.620400000014</v>
      </c>
      <c r="MF37" s="165">
        <f t="shared" si="476"/>
        <v>20267.131000000001</v>
      </c>
      <c r="MG37" s="165">
        <f t="shared" si="476"/>
        <v>20391.510000000002</v>
      </c>
      <c r="MH37" s="165">
        <f t="shared" si="476"/>
        <v>15372.860100000005</v>
      </c>
      <c r="MI37" s="165">
        <f t="shared" si="476"/>
        <v>20142.752</v>
      </c>
      <c r="MJ37" s="165">
        <f t="shared" si="476"/>
        <v>13822.681799999998</v>
      </c>
      <c r="MK37" s="165">
        <f t="shared" si="476"/>
        <v>14288.613799999999</v>
      </c>
      <c r="ML37" s="165">
        <f t="shared" si="476"/>
        <v>15582.069600000003</v>
      </c>
      <c r="MM37" s="165">
        <f t="shared" si="476"/>
        <v>16123.346300000005</v>
      </c>
      <c r="MN37" s="165">
        <f t="shared" si="476"/>
        <v>14351.782799999994</v>
      </c>
      <c r="MO37" s="165">
        <f t="shared" si="476"/>
        <v>20267.131000000001</v>
      </c>
      <c r="MP37" s="165">
        <f t="shared" si="476"/>
        <v>14792.871800000001</v>
      </c>
      <c r="MQ37" s="165">
        <f t="shared" si="476"/>
        <v>14751.257799999999</v>
      </c>
      <c r="MR37" s="165">
        <f t="shared" si="476"/>
        <v>14132.649799999999</v>
      </c>
      <c r="MS37" s="165">
        <f t="shared" si="476"/>
        <v>15302.377799999995</v>
      </c>
      <c r="MT37" s="165">
        <f t="shared" si="476"/>
        <v>13805.909799999994</v>
      </c>
      <c r="MU37" s="165">
        <f t="shared" si="476"/>
        <v>18447.228900000002</v>
      </c>
      <c r="MV37" s="165">
        <f t="shared" si="476"/>
        <v>20267.131000000001</v>
      </c>
      <c r="MW37" s="165">
        <f t="shared" si="476"/>
        <v>20515.889000000003</v>
      </c>
      <c r="MX37" s="165">
        <f t="shared" si="476"/>
        <v>20391.510000000002</v>
      </c>
      <c r="MY37" s="165">
        <f t="shared" si="476"/>
        <v>20639.617000000006</v>
      </c>
      <c r="MZ37" s="165">
        <f t="shared" si="476"/>
        <v>20639.617000000006</v>
      </c>
      <c r="NA37" s="165">
        <f t="shared" si="476"/>
        <v>20515.889000000003</v>
      </c>
      <c r="NB37" s="165">
        <f t="shared" si="476"/>
        <v>24467.225000000006</v>
      </c>
      <c r="NC37" s="165">
        <f t="shared" si="476"/>
        <v>20391.510000000002</v>
      </c>
      <c r="ND37" s="165">
        <f t="shared" si="476"/>
        <v>15255.9807</v>
      </c>
      <c r="NE37" s="165">
        <f t="shared" si="476"/>
        <v>19772.709000000003</v>
      </c>
      <c r="NF37" s="165">
        <f t="shared" si="476"/>
        <v>20637.665000000001</v>
      </c>
      <c r="NG37" s="165">
        <f t="shared" si="476"/>
        <v>20515.889000000003</v>
      </c>
      <c r="NH37" s="165">
        <f t="shared" si="469"/>
        <v>9467344.3333599884</v>
      </c>
      <c r="NI37" s="188">
        <f t="shared" si="470"/>
        <v>25937.929680438323</v>
      </c>
      <c r="NJ37" s="226" t="str">
        <f>IF(ROUND(NJ36, 4) &lt;&gt; A_1, "ERR", "")</f>
        <v/>
      </c>
      <c r="NK37" s="399" t="str">
        <f>IF(ROUND(NK36, 4) &lt;&gt; A_1.1, "ERR", "")</f>
        <v/>
      </c>
      <c r="NL37" s="396"/>
    </row>
    <row r="38" spans="1:376">
      <c r="B38" s="175" t="s">
        <v>346</v>
      </c>
      <c r="E38" s="153" t="s">
        <v>301</v>
      </c>
      <c r="G38" s="165">
        <f>MAX(0, ROUND(G12 - G36 - G40, 4))</f>
        <v>0</v>
      </c>
      <c r="H38" s="165">
        <f t="shared" ref="H38:BS38" si="477">MAX(0, ROUND(H12 - H36 - H40, 4))</f>
        <v>8796</v>
      </c>
      <c r="I38" s="165">
        <f t="shared" si="477"/>
        <v>8796</v>
      </c>
      <c r="J38" s="165">
        <f t="shared" si="477"/>
        <v>8796</v>
      </c>
      <c r="K38" s="165">
        <f t="shared" si="477"/>
        <v>8796</v>
      </c>
      <c r="L38" s="165">
        <f t="shared" si="477"/>
        <v>8796</v>
      </c>
      <c r="M38" s="165">
        <f t="shared" si="477"/>
        <v>8796</v>
      </c>
      <c r="N38" s="165">
        <f t="shared" si="477"/>
        <v>8796</v>
      </c>
      <c r="O38" s="165">
        <f t="shared" si="477"/>
        <v>8796</v>
      </c>
      <c r="P38" s="165">
        <f t="shared" si="477"/>
        <v>8796</v>
      </c>
      <c r="Q38" s="165">
        <f t="shared" si="477"/>
        <v>8796</v>
      </c>
      <c r="R38" s="165">
        <f t="shared" si="477"/>
        <v>8796</v>
      </c>
      <c r="S38" s="165">
        <f t="shared" si="477"/>
        <v>8796</v>
      </c>
      <c r="T38" s="165">
        <f t="shared" si="477"/>
        <v>8796</v>
      </c>
      <c r="U38" s="165">
        <f t="shared" si="477"/>
        <v>8796</v>
      </c>
      <c r="V38" s="165">
        <f t="shared" si="477"/>
        <v>8796</v>
      </c>
      <c r="W38" s="165">
        <f t="shared" si="477"/>
        <v>8796</v>
      </c>
      <c r="X38" s="165">
        <f t="shared" si="477"/>
        <v>8796</v>
      </c>
      <c r="Y38" s="165">
        <f t="shared" si="477"/>
        <v>8796</v>
      </c>
      <c r="Z38" s="165">
        <f t="shared" si="477"/>
        <v>8796</v>
      </c>
      <c r="AA38" s="165">
        <f t="shared" si="477"/>
        <v>8796</v>
      </c>
      <c r="AB38" s="165">
        <f t="shared" si="477"/>
        <v>8796</v>
      </c>
      <c r="AC38" s="165">
        <f t="shared" si="477"/>
        <v>8796</v>
      </c>
      <c r="AD38" s="165">
        <f t="shared" si="477"/>
        <v>8796</v>
      </c>
      <c r="AE38" s="165">
        <f t="shared" si="477"/>
        <v>8796</v>
      </c>
      <c r="AF38" s="165">
        <f t="shared" si="477"/>
        <v>8796</v>
      </c>
      <c r="AG38" s="165">
        <f t="shared" si="477"/>
        <v>8796</v>
      </c>
      <c r="AH38" s="165">
        <f t="shared" si="477"/>
        <v>8796</v>
      </c>
      <c r="AI38" s="165">
        <f t="shared" si="477"/>
        <v>8796</v>
      </c>
      <c r="AJ38" s="165">
        <f t="shared" si="477"/>
        <v>8796</v>
      </c>
      <c r="AK38" s="165">
        <f t="shared" si="477"/>
        <v>8796</v>
      </c>
      <c r="AL38" s="165">
        <f t="shared" si="477"/>
        <v>8796</v>
      </c>
      <c r="AM38" s="165">
        <f t="shared" si="477"/>
        <v>8796</v>
      </c>
      <c r="AN38" s="165">
        <f t="shared" si="477"/>
        <v>8796</v>
      </c>
      <c r="AO38" s="165">
        <f t="shared" si="477"/>
        <v>8796</v>
      </c>
      <c r="AP38" s="165">
        <f t="shared" si="477"/>
        <v>8796</v>
      </c>
      <c r="AQ38" s="165">
        <f t="shared" si="477"/>
        <v>8796</v>
      </c>
      <c r="AR38" s="165">
        <f t="shared" si="477"/>
        <v>8796</v>
      </c>
      <c r="AS38" s="165">
        <f t="shared" si="477"/>
        <v>8796</v>
      </c>
      <c r="AT38" s="165">
        <f t="shared" si="477"/>
        <v>8796</v>
      </c>
      <c r="AU38" s="165">
        <f t="shared" si="477"/>
        <v>8796</v>
      </c>
      <c r="AV38" s="165">
        <f t="shared" si="477"/>
        <v>8796</v>
      </c>
      <c r="AW38" s="165">
        <f t="shared" si="477"/>
        <v>8796</v>
      </c>
      <c r="AX38" s="165">
        <f t="shared" si="477"/>
        <v>8796</v>
      </c>
      <c r="AY38" s="165">
        <f t="shared" si="477"/>
        <v>8796</v>
      </c>
      <c r="AZ38" s="165">
        <f t="shared" si="477"/>
        <v>8796</v>
      </c>
      <c r="BA38" s="165">
        <f t="shared" si="477"/>
        <v>8796</v>
      </c>
      <c r="BB38" s="165">
        <f t="shared" si="477"/>
        <v>8796</v>
      </c>
      <c r="BC38" s="165">
        <f t="shared" si="477"/>
        <v>8796</v>
      </c>
      <c r="BD38" s="165">
        <f t="shared" si="477"/>
        <v>8796</v>
      </c>
      <c r="BE38" s="165">
        <f t="shared" si="477"/>
        <v>8796</v>
      </c>
      <c r="BF38" s="165">
        <f t="shared" si="477"/>
        <v>8796</v>
      </c>
      <c r="BG38" s="165">
        <f t="shared" si="477"/>
        <v>8796</v>
      </c>
      <c r="BH38" s="165">
        <f t="shared" si="477"/>
        <v>8796</v>
      </c>
      <c r="BI38" s="165">
        <f t="shared" si="477"/>
        <v>8796</v>
      </c>
      <c r="BJ38" s="165">
        <f t="shared" si="477"/>
        <v>8796</v>
      </c>
      <c r="BK38" s="165">
        <f t="shared" si="477"/>
        <v>8796</v>
      </c>
      <c r="BL38" s="165">
        <f t="shared" si="477"/>
        <v>8796</v>
      </c>
      <c r="BM38" s="165">
        <f t="shared" si="477"/>
        <v>8796</v>
      </c>
      <c r="BN38" s="165">
        <f t="shared" si="477"/>
        <v>8796</v>
      </c>
      <c r="BO38" s="165">
        <f t="shared" si="477"/>
        <v>8796</v>
      </c>
      <c r="BP38" s="165">
        <f t="shared" si="477"/>
        <v>8796</v>
      </c>
      <c r="BQ38" s="165">
        <f t="shared" si="477"/>
        <v>8796</v>
      </c>
      <c r="BR38" s="165">
        <f t="shared" si="477"/>
        <v>8796</v>
      </c>
      <c r="BS38" s="165">
        <f t="shared" si="477"/>
        <v>8796</v>
      </c>
      <c r="BT38" s="165">
        <f t="shared" ref="BT38:EE38" si="478">MAX(0, ROUND(BT12 - BT36 - BT40, 4))</f>
        <v>8796</v>
      </c>
      <c r="BU38" s="165">
        <f t="shared" si="478"/>
        <v>8796</v>
      </c>
      <c r="BV38" s="165">
        <f t="shared" si="478"/>
        <v>8796</v>
      </c>
      <c r="BW38" s="165">
        <f t="shared" si="478"/>
        <v>8796</v>
      </c>
      <c r="BX38" s="165">
        <f t="shared" si="478"/>
        <v>8796</v>
      </c>
      <c r="BY38" s="165">
        <f t="shared" si="478"/>
        <v>8796</v>
      </c>
      <c r="BZ38" s="165">
        <f t="shared" si="478"/>
        <v>8796</v>
      </c>
      <c r="CA38" s="165">
        <f t="shared" si="478"/>
        <v>8796</v>
      </c>
      <c r="CB38" s="165">
        <f t="shared" si="478"/>
        <v>8796</v>
      </c>
      <c r="CC38" s="165">
        <f t="shared" si="478"/>
        <v>8796</v>
      </c>
      <c r="CD38" s="165">
        <f t="shared" si="478"/>
        <v>8796</v>
      </c>
      <c r="CE38" s="165">
        <f t="shared" si="478"/>
        <v>8796</v>
      </c>
      <c r="CF38" s="165">
        <f t="shared" si="478"/>
        <v>8796</v>
      </c>
      <c r="CG38" s="165">
        <f t="shared" si="478"/>
        <v>8796</v>
      </c>
      <c r="CH38" s="165">
        <f t="shared" si="478"/>
        <v>8796</v>
      </c>
      <c r="CI38" s="165">
        <f t="shared" si="478"/>
        <v>8796</v>
      </c>
      <c r="CJ38" s="165">
        <f t="shared" si="478"/>
        <v>8796</v>
      </c>
      <c r="CK38" s="165">
        <f t="shared" si="478"/>
        <v>8796</v>
      </c>
      <c r="CL38" s="165">
        <f t="shared" si="478"/>
        <v>8796</v>
      </c>
      <c r="CM38" s="165">
        <f t="shared" si="478"/>
        <v>8796</v>
      </c>
      <c r="CN38" s="165">
        <f t="shared" si="478"/>
        <v>8796</v>
      </c>
      <c r="CO38" s="165">
        <f t="shared" si="478"/>
        <v>8796</v>
      </c>
      <c r="CP38" s="165">
        <f t="shared" si="478"/>
        <v>8796</v>
      </c>
      <c r="CQ38" s="165">
        <f t="shared" si="478"/>
        <v>8796</v>
      </c>
      <c r="CR38" s="165">
        <f t="shared" si="478"/>
        <v>8796</v>
      </c>
      <c r="CS38" s="165">
        <f t="shared" si="478"/>
        <v>8796</v>
      </c>
      <c r="CT38" s="165">
        <f t="shared" si="478"/>
        <v>8796</v>
      </c>
      <c r="CU38" s="165">
        <f t="shared" si="478"/>
        <v>8796</v>
      </c>
      <c r="CV38" s="165">
        <f t="shared" si="478"/>
        <v>8796</v>
      </c>
      <c r="CW38" s="165">
        <f t="shared" si="478"/>
        <v>8796</v>
      </c>
      <c r="CX38" s="165">
        <f t="shared" si="478"/>
        <v>8796</v>
      </c>
      <c r="CY38" s="165">
        <f t="shared" si="478"/>
        <v>8796</v>
      </c>
      <c r="CZ38" s="165">
        <f t="shared" si="478"/>
        <v>8796</v>
      </c>
      <c r="DA38" s="165">
        <f t="shared" si="478"/>
        <v>8796</v>
      </c>
      <c r="DB38" s="165">
        <f t="shared" si="478"/>
        <v>8796</v>
      </c>
      <c r="DC38" s="165">
        <f t="shared" si="478"/>
        <v>8796</v>
      </c>
      <c r="DD38" s="165">
        <f t="shared" si="478"/>
        <v>8796</v>
      </c>
      <c r="DE38" s="165">
        <f t="shared" si="478"/>
        <v>8796</v>
      </c>
      <c r="DF38" s="165">
        <f t="shared" si="478"/>
        <v>8796</v>
      </c>
      <c r="DG38" s="165">
        <f t="shared" si="478"/>
        <v>8796</v>
      </c>
      <c r="DH38" s="165">
        <f t="shared" si="478"/>
        <v>8796</v>
      </c>
      <c r="DI38" s="165">
        <f t="shared" si="478"/>
        <v>8796</v>
      </c>
      <c r="DJ38" s="165">
        <f t="shared" si="478"/>
        <v>8796</v>
      </c>
      <c r="DK38" s="165">
        <f t="shared" si="478"/>
        <v>8796</v>
      </c>
      <c r="DL38" s="165">
        <f t="shared" si="478"/>
        <v>8796</v>
      </c>
      <c r="DM38" s="165">
        <f t="shared" si="478"/>
        <v>8796</v>
      </c>
      <c r="DN38" s="165">
        <f t="shared" si="478"/>
        <v>8796</v>
      </c>
      <c r="DO38" s="165">
        <f t="shared" si="478"/>
        <v>8796</v>
      </c>
      <c r="DP38" s="165">
        <f t="shared" si="478"/>
        <v>8796</v>
      </c>
      <c r="DQ38" s="165">
        <f t="shared" si="478"/>
        <v>8796</v>
      </c>
      <c r="DR38" s="165">
        <f t="shared" si="478"/>
        <v>8796</v>
      </c>
      <c r="DS38" s="165">
        <f t="shared" si="478"/>
        <v>8796</v>
      </c>
      <c r="DT38" s="165">
        <f t="shared" si="478"/>
        <v>8796</v>
      </c>
      <c r="DU38" s="165">
        <f t="shared" si="478"/>
        <v>8796</v>
      </c>
      <c r="DV38" s="165">
        <f t="shared" si="478"/>
        <v>8796</v>
      </c>
      <c r="DW38" s="165">
        <f t="shared" si="478"/>
        <v>8796</v>
      </c>
      <c r="DX38" s="165">
        <f t="shared" si="478"/>
        <v>8796</v>
      </c>
      <c r="DY38" s="165">
        <f t="shared" si="478"/>
        <v>8796</v>
      </c>
      <c r="DZ38" s="165">
        <f t="shared" si="478"/>
        <v>8796</v>
      </c>
      <c r="EA38" s="165">
        <f t="shared" si="478"/>
        <v>8796</v>
      </c>
      <c r="EB38" s="165">
        <f t="shared" si="478"/>
        <v>8731.5640000000003</v>
      </c>
      <c r="EC38" s="165">
        <f t="shared" si="478"/>
        <v>8731.5640000000003</v>
      </c>
      <c r="ED38" s="165">
        <f t="shared" si="478"/>
        <v>8796</v>
      </c>
      <c r="EE38" s="165">
        <f t="shared" si="478"/>
        <v>8796</v>
      </c>
      <c r="EF38" s="165">
        <f t="shared" ref="EF38:GQ38" si="479">MAX(0, ROUND(EF12 - EF36 - EF40, 4))</f>
        <v>8796</v>
      </c>
      <c r="EG38" s="165">
        <f t="shared" si="479"/>
        <v>8796</v>
      </c>
      <c r="EH38" s="165">
        <f t="shared" si="479"/>
        <v>8796</v>
      </c>
      <c r="EI38" s="165">
        <f t="shared" si="479"/>
        <v>8796</v>
      </c>
      <c r="EJ38" s="165">
        <f t="shared" si="479"/>
        <v>8796</v>
      </c>
      <c r="EK38" s="165">
        <f t="shared" si="479"/>
        <v>8796</v>
      </c>
      <c r="EL38" s="165">
        <f t="shared" si="479"/>
        <v>8796</v>
      </c>
      <c r="EM38" s="165">
        <f t="shared" si="479"/>
        <v>8796</v>
      </c>
      <c r="EN38" s="165">
        <f t="shared" si="479"/>
        <v>8796</v>
      </c>
      <c r="EO38" s="165">
        <f t="shared" si="479"/>
        <v>8796</v>
      </c>
      <c r="EP38" s="165">
        <f t="shared" si="479"/>
        <v>8796</v>
      </c>
      <c r="EQ38" s="165">
        <f t="shared" si="479"/>
        <v>8796</v>
      </c>
      <c r="ER38" s="165">
        <f t="shared" si="479"/>
        <v>8796</v>
      </c>
      <c r="ES38" s="165">
        <f t="shared" si="479"/>
        <v>8796</v>
      </c>
      <c r="ET38" s="165">
        <f t="shared" si="479"/>
        <v>8796</v>
      </c>
      <c r="EU38" s="165">
        <f t="shared" si="479"/>
        <v>8796</v>
      </c>
      <c r="EV38" s="165">
        <f t="shared" si="479"/>
        <v>8796</v>
      </c>
      <c r="EW38" s="165">
        <f t="shared" si="479"/>
        <v>8796</v>
      </c>
      <c r="EX38" s="165">
        <f t="shared" si="479"/>
        <v>8796</v>
      </c>
      <c r="EY38" s="165">
        <f t="shared" si="479"/>
        <v>8796</v>
      </c>
      <c r="EZ38" s="165">
        <f t="shared" si="479"/>
        <v>8796</v>
      </c>
      <c r="FA38" s="165">
        <f t="shared" si="479"/>
        <v>8796</v>
      </c>
      <c r="FB38" s="165">
        <f t="shared" si="479"/>
        <v>8796</v>
      </c>
      <c r="FC38" s="165">
        <f t="shared" si="479"/>
        <v>8796</v>
      </c>
      <c r="FD38" s="165">
        <f t="shared" si="479"/>
        <v>8796</v>
      </c>
      <c r="FE38" s="165">
        <f t="shared" si="479"/>
        <v>0</v>
      </c>
      <c r="FF38" s="165">
        <f t="shared" si="479"/>
        <v>8796</v>
      </c>
      <c r="FG38" s="165">
        <f t="shared" si="479"/>
        <v>8796</v>
      </c>
      <c r="FH38" s="165">
        <f t="shared" si="479"/>
        <v>8796</v>
      </c>
      <c r="FI38" s="165">
        <f t="shared" si="479"/>
        <v>8796</v>
      </c>
      <c r="FJ38" s="165">
        <f t="shared" si="479"/>
        <v>8796</v>
      </c>
      <c r="FK38" s="165">
        <f t="shared" si="479"/>
        <v>0</v>
      </c>
      <c r="FL38" s="165">
        <f t="shared" si="479"/>
        <v>8796</v>
      </c>
      <c r="FM38" s="165">
        <f t="shared" si="479"/>
        <v>8796</v>
      </c>
      <c r="FN38" s="165">
        <f t="shared" si="479"/>
        <v>8796</v>
      </c>
      <c r="FO38" s="165">
        <f t="shared" si="479"/>
        <v>8796</v>
      </c>
      <c r="FP38" s="165">
        <f t="shared" si="479"/>
        <v>8796</v>
      </c>
      <c r="FQ38" s="165">
        <f t="shared" si="479"/>
        <v>8796</v>
      </c>
      <c r="FR38" s="165">
        <f t="shared" si="479"/>
        <v>8796</v>
      </c>
      <c r="FS38" s="165">
        <f t="shared" si="479"/>
        <v>8796</v>
      </c>
      <c r="FT38" s="165">
        <f t="shared" si="479"/>
        <v>8796</v>
      </c>
      <c r="FU38" s="165">
        <f t="shared" si="479"/>
        <v>8796</v>
      </c>
      <c r="FV38" s="165">
        <f t="shared" si="479"/>
        <v>8796</v>
      </c>
      <c r="FW38" s="165">
        <f t="shared" si="479"/>
        <v>8796</v>
      </c>
      <c r="FX38" s="165">
        <f t="shared" si="479"/>
        <v>8796</v>
      </c>
      <c r="FY38" s="165">
        <f t="shared" si="479"/>
        <v>8796</v>
      </c>
      <c r="FZ38" s="165">
        <f t="shared" si="479"/>
        <v>8796</v>
      </c>
      <c r="GA38" s="165">
        <f t="shared" si="479"/>
        <v>8796</v>
      </c>
      <c r="GB38" s="165">
        <f t="shared" si="479"/>
        <v>8796</v>
      </c>
      <c r="GC38" s="165">
        <f t="shared" si="479"/>
        <v>8796</v>
      </c>
      <c r="GD38" s="165">
        <f t="shared" si="479"/>
        <v>8796</v>
      </c>
      <c r="GE38" s="165">
        <f t="shared" si="479"/>
        <v>8796</v>
      </c>
      <c r="GF38" s="165">
        <f t="shared" si="479"/>
        <v>8796</v>
      </c>
      <c r="GG38" s="165">
        <f t="shared" si="479"/>
        <v>8796</v>
      </c>
      <c r="GH38" s="165">
        <f t="shared" si="479"/>
        <v>8796</v>
      </c>
      <c r="GI38" s="165">
        <f t="shared" si="479"/>
        <v>8796</v>
      </c>
      <c r="GJ38" s="165">
        <f t="shared" si="479"/>
        <v>8796</v>
      </c>
      <c r="GK38" s="165">
        <f t="shared" si="479"/>
        <v>8796</v>
      </c>
      <c r="GL38" s="165">
        <f t="shared" si="479"/>
        <v>8796</v>
      </c>
      <c r="GM38" s="165">
        <f t="shared" si="479"/>
        <v>8796</v>
      </c>
      <c r="GN38" s="165">
        <f t="shared" si="479"/>
        <v>8796</v>
      </c>
      <c r="GO38" s="165">
        <f t="shared" si="479"/>
        <v>8796</v>
      </c>
      <c r="GP38" s="165">
        <f t="shared" si="479"/>
        <v>8796</v>
      </c>
      <c r="GQ38" s="165">
        <f t="shared" si="479"/>
        <v>8796</v>
      </c>
      <c r="GR38" s="165">
        <f t="shared" ref="GR38:JC38" si="480">MAX(0, ROUND(GR12 - GR36 - GR40, 4))</f>
        <v>8796</v>
      </c>
      <c r="GS38" s="165">
        <f t="shared" si="480"/>
        <v>8796</v>
      </c>
      <c r="GT38" s="165">
        <f t="shared" si="480"/>
        <v>8796</v>
      </c>
      <c r="GU38" s="165">
        <f t="shared" si="480"/>
        <v>8796</v>
      </c>
      <c r="GV38" s="165">
        <f t="shared" si="480"/>
        <v>8796</v>
      </c>
      <c r="GW38" s="165">
        <f t="shared" si="480"/>
        <v>8796</v>
      </c>
      <c r="GX38" s="165">
        <f t="shared" si="480"/>
        <v>8796</v>
      </c>
      <c r="GY38" s="165">
        <f t="shared" si="480"/>
        <v>8796</v>
      </c>
      <c r="GZ38" s="165">
        <f t="shared" si="480"/>
        <v>8796</v>
      </c>
      <c r="HA38" s="165">
        <f t="shared" si="480"/>
        <v>8796</v>
      </c>
      <c r="HB38" s="165">
        <f t="shared" si="480"/>
        <v>8796</v>
      </c>
      <c r="HC38" s="165">
        <f t="shared" si="480"/>
        <v>8796</v>
      </c>
      <c r="HD38" s="165">
        <f t="shared" si="480"/>
        <v>8796</v>
      </c>
      <c r="HE38" s="165">
        <f t="shared" si="480"/>
        <v>8796</v>
      </c>
      <c r="HF38" s="165">
        <f t="shared" si="480"/>
        <v>8796</v>
      </c>
      <c r="HG38" s="165">
        <f t="shared" si="480"/>
        <v>8796</v>
      </c>
      <c r="HH38" s="165">
        <f t="shared" si="480"/>
        <v>8796</v>
      </c>
      <c r="HI38" s="165">
        <f t="shared" si="480"/>
        <v>8796</v>
      </c>
      <c r="HJ38" s="165">
        <f t="shared" si="480"/>
        <v>8796</v>
      </c>
      <c r="HK38" s="165">
        <f t="shared" si="480"/>
        <v>8796</v>
      </c>
      <c r="HL38" s="165">
        <f t="shared" si="480"/>
        <v>8796</v>
      </c>
      <c r="HM38" s="165">
        <f t="shared" si="480"/>
        <v>8796</v>
      </c>
      <c r="HN38" s="165">
        <f t="shared" si="480"/>
        <v>8796</v>
      </c>
      <c r="HO38" s="165">
        <f t="shared" si="480"/>
        <v>8796</v>
      </c>
      <c r="HP38" s="165">
        <f t="shared" si="480"/>
        <v>8796</v>
      </c>
      <c r="HQ38" s="165">
        <f t="shared" si="480"/>
        <v>8796</v>
      </c>
      <c r="HR38" s="165">
        <f t="shared" si="480"/>
        <v>8796</v>
      </c>
      <c r="HS38" s="165">
        <f t="shared" si="480"/>
        <v>8796</v>
      </c>
      <c r="HT38" s="165">
        <f t="shared" si="480"/>
        <v>8796</v>
      </c>
      <c r="HU38" s="165">
        <f t="shared" si="480"/>
        <v>8796</v>
      </c>
      <c r="HV38" s="165">
        <f t="shared" si="480"/>
        <v>8796</v>
      </c>
      <c r="HW38" s="165">
        <f t="shared" si="480"/>
        <v>8796</v>
      </c>
      <c r="HX38" s="165">
        <f t="shared" si="480"/>
        <v>8796</v>
      </c>
      <c r="HY38" s="165">
        <f t="shared" si="480"/>
        <v>8796</v>
      </c>
      <c r="HZ38" s="165">
        <f t="shared" si="480"/>
        <v>8796</v>
      </c>
      <c r="IA38" s="165">
        <f t="shared" si="480"/>
        <v>8796</v>
      </c>
      <c r="IB38" s="165">
        <f t="shared" si="480"/>
        <v>8796</v>
      </c>
      <c r="IC38" s="165">
        <f t="shared" si="480"/>
        <v>8796</v>
      </c>
      <c r="ID38" s="165">
        <f t="shared" si="480"/>
        <v>8796</v>
      </c>
      <c r="IE38" s="165">
        <f t="shared" si="480"/>
        <v>8796</v>
      </c>
      <c r="IF38" s="165">
        <f t="shared" si="480"/>
        <v>8796</v>
      </c>
      <c r="IG38" s="165">
        <f t="shared" si="480"/>
        <v>8796</v>
      </c>
      <c r="IH38" s="165">
        <f t="shared" si="480"/>
        <v>8796</v>
      </c>
      <c r="II38" s="165">
        <f t="shared" si="480"/>
        <v>8796</v>
      </c>
      <c r="IJ38" s="165">
        <f t="shared" si="480"/>
        <v>8796</v>
      </c>
      <c r="IK38" s="165">
        <f t="shared" si="480"/>
        <v>8796</v>
      </c>
      <c r="IL38" s="165">
        <f t="shared" si="480"/>
        <v>8796</v>
      </c>
      <c r="IM38" s="165">
        <f t="shared" si="480"/>
        <v>8796</v>
      </c>
      <c r="IN38" s="165">
        <f t="shared" si="480"/>
        <v>8796</v>
      </c>
      <c r="IO38" s="165">
        <f t="shared" si="480"/>
        <v>8796</v>
      </c>
      <c r="IP38" s="165">
        <f t="shared" si="480"/>
        <v>8796</v>
      </c>
      <c r="IQ38" s="165">
        <f t="shared" si="480"/>
        <v>8796</v>
      </c>
      <c r="IR38" s="165">
        <f t="shared" si="480"/>
        <v>8796</v>
      </c>
      <c r="IS38" s="165">
        <f t="shared" si="480"/>
        <v>8796</v>
      </c>
      <c r="IT38" s="165">
        <f t="shared" si="480"/>
        <v>8796</v>
      </c>
      <c r="IU38" s="165">
        <f t="shared" si="480"/>
        <v>8796</v>
      </c>
      <c r="IV38" s="165">
        <f t="shared" si="480"/>
        <v>8796</v>
      </c>
      <c r="IW38" s="165">
        <f t="shared" si="480"/>
        <v>8796</v>
      </c>
      <c r="IX38" s="165">
        <f t="shared" si="480"/>
        <v>8796</v>
      </c>
      <c r="IY38" s="165">
        <f t="shared" si="480"/>
        <v>8796</v>
      </c>
      <c r="IZ38" s="165">
        <f t="shared" si="480"/>
        <v>8796</v>
      </c>
      <c r="JA38" s="165">
        <f t="shared" si="480"/>
        <v>8796</v>
      </c>
      <c r="JB38" s="165">
        <f t="shared" si="480"/>
        <v>8796</v>
      </c>
      <c r="JC38" s="165">
        <f t="shared" si="480"/>
        <v>8796</v>
      </c>
      <c r="JD38" s="165">
        <f t="shared" ref="JD38:LO38" si="481">MAX(0, ROUND(JD12 - JD36 - JD40, 4))</f>
        <v>8796</v>
      </c>
      <c r="JE38" s="165">
        <f t="shared" si="481"/>
        <v>8796</v>
      </c>
      <c r="JF38" s="165">
        <f t="shared" si="481"/>
        <v>8796</v>
      </c>
      <c r="JG38" s="165">
        <f t="shared" si="481"/>
        <v>8796</v>
      </c>
      <c r="JH38" s="165">
        <f t="shared" si="481"/>
        <v>8796</v>
      </c>
      <c r="JI38" s="165">
        <f t="shared" si="481"/>
        <v>8796</v>
      </c>
      <c r="JJ38" s="165">
        <f t="shared" si="481"/>
        <v>8796</v>
      </c>
      <c r="JK38" s="165">
        <f t="shared" si="481"/>
        <v>8796</v>
      </c>
      <c r="JL38" s="165">
        <f t="shared" si="481"/>
        <v>8796</v>
      </c>
      <c r="JM38" s="165">
        <f t="shared" si="481"/>
        <v>8796</v>
      </c>
      <c r="JN38" s="165">
        <f t="shared" si="481"/>
        <v>8796</v>
      </c>
      <c r="JO38" s="165">
        <f t="shared" si="481"/>
        <v>8796</v>
      </c>
      <c r="JP38" s="165">
        <f t="shared" si="481"/>
        <v>8796</v>
      </c>
      <c r="JQ38" s="165">
        <f t="shared" si="481"/>
        <v>8796</v>
      </c>
      <c r="JR38" s="165">
        <f t="shared" si="481"/>
        <v>8796</v>
      </c>
      <c r="JS38" s="165">
        <f t="shared" si="481"/>
        <v>8796</v>
      </c>
      <c r="JT38" s="165">
        <f t="shared" si="481"/>
        <v>5651.2349999999997</v>
      </c>
      <c r="JU38" s="165">
        <f t="shared" si="481"/>
        <v>8796</v>
      </c>
      <c r="JV38" s="165">
        <f t="shared" si="481"/>
        <v>8796</v>
      </c>
      <c r="JW38" s="165">
        <f t="shared" si="481"/>
        <v>8796</v>
      </c>
      <c r="JX38" s="165">
        <f t="shared" si="481"/>
        <v>8796</v>
      </c>
      <c r="JY38" s="165">
        <f t="shared" si="481"/>
        <v>8796</v>
      </c>
      <c r="JZ38" s="165">
        <f t="shared" si="481"/>
        <v>8796</v>
      </c>
      <c r="KA38" s="165">
        <f t="shared" si="481"/>
        <v>8796</v>
      </c>
      <c r="KB38" s="165">
        <f t="shared" si="481"/>
        <v>8796</v>
      </c>
      <c r="KC38" s="165">
        <f t="shared" si="481"/>
        <v>8796</v>
      </c>
      <c r="KD38" s="165">
        <f t="shared" si="481"/>
        <v>8796</v>
      </c>
      <c r="KE38" s="165">
        <f t="shared" si="481"/>
        <v>8796</v>
      </c>
      <c r="KF38" s="165">
        <f t="shared" si="481"/>
        <v>8796</v>
      </c>
      <c r="KG38" s="165">
        <f t="shared" si="481"/>
        <v>8796</v>
      </c>
      <c r="KH38" s="165">
        <f t="shared" si="481"/>
        <v>8796</v>
      </c>
      <c r="KI38" s="165">
        <f t="shared" si="481"/>
        <v>8796</v>
      </c>
      <c r="KJ38" s="165">
        <f t="shared" si="481"/>
        <v>8796</v>
      </c>
      <c r="KK38" s="165">
        <f t="shared" si="481"/>
        <v>8796</v>
      </c>
      <c r="KL38" s="165">
        <f t="shared" si="481"/>
        <v>8796</v>
      </c>
      <c r="KM38" s="165">
        <f t="shared" si="481"/>
        <v>8796</v>
      </c>
      <c r="KN38" s="165">
        <f t="shared" si="481"/>
        <v>8796</v>
      </c>
      <c r="KO38" s="165">
        <f t="shared" si="481"/>
        <v>8796</v>
      </c>
      <c r="KP38" s="165">
        <f t="shared" si="481"/>
        <v>8796</v>
      </c>
      <c r="KQ38" s="165">
        <f t="shared" si="481"/>
        <v>8796</v>
      </c>
      <c r="KR38" s="165">
        <f t="shared" si="481"/>
        <v>8796</v>
      </c>
      <c r="KS38" s="165">
        <f t="shared" si="481"/>
        <v>8796</v>
      </c>
      <c r="KT38" s="165">
        <f t="shared" si="481"/>
        <v>8796</v>
      </c>
      <c r="KU38" s="165">
        <f t="shared" si="481"/>
        <v>8796</v>
      </c>
      <c r="KV38" s="165">
        <f t="shared" si="481"/>
        <v>8796</v>
      </c>
      <c r="KW38" s="165">
        <f t="shared" si="481"/>
        <v>8796</v>
      </c>
      <c r="KX38" s="165">
        <f t="shared" si="481"/>
        <v>8796</v>
      </c>
      <c r="KY38" s="165">
        <f t="shared" si="481"/>
        <v>0</v>
      </c>
      <c r="KZ38" s="165">
        <f t="shared" si="481"/>
        <v>0</v>
      </c>
      <c r="LA38" s="165">
        <f t="shared" si="481"/>
        <v>0</v>
      </c>
      <c r="LB38" s="165">
        <f t="shared" si="481"/>
        <v>0</v>
      </c>
      <c r="LC38" s="165">
        <f t="shared" si="481"/>
        <v>0</v>
      </c>
      <c r="LD38" s="165">
        <f t="shared" si="481"/>
        <v>0</v>
      </c>
      <c r="LE38" s="165">
        <f t="shared" si="481"/>
        <v>0</v>
      </c>
      <c r="LF38" s="165">
        <f t="shared" si="481"/>
        <v>0</v>
      </c>
      <c r="LG38" s="165">
        <f t="shared" si="481"/>
        <v>0</v>
      </c>
      <c r="LH38" s="165">
        <f t="shared" si="481"/>
        <v>0</v>
      </c>
      <c r="LI38" s="165">
        <f t="shared" si="481"/>
        <v>0</v>
      </c>
      <c r="LJ38" s="165">
        <f t="shared" si="481"/>
        <v>0</v>
      </c>
      <c r="LK38" s="165">
        <f t="shared" si="481"/>
        <v>0</v>
      </c>
      <c r="LL38" s="165">
        <f t="shared" si="481"/>
        <v>0</v>
      </c>
      <c r="LM38" s="165">
        <f t="shared" si="481"/>
        <v>0</v>
      </c>
      <c r="LN38" s="165">
        <f t="shared" si="481"/>
        <v>0</v>
      </c>
      <c r="LO38" s="165">
        <f t="shared" si="481"/>
        <v>0</v>
      </c>
      <c r="LP38" s="165">
        <f t="shared" ref="LP38:NG38" si="482">MAX(0, ROUND(LP12 - LP36 - LP40, 4))</f>
        <v>0</v>
      </c>
      <c r="LQ38" s="165">
        <f t="shared" si="482"/>
        <v>0</v>
      </c>
      <c r="LR38" s="165">
        <f t="shared" si="482"/>
        <v>0</v>
      </c>
      <c r="LS38" s="165">
        <f t="shared" si="482"/>
        <v>0</v>
      </c>
      <c r="LT38" s="165">
        <f t="shared" si="482"/>
        <v>0</v>
      </c>
      <c r="LU38" s="165">
        <f t="shared" si="482"/>
        <v>0</v>
      </c>
      <c r="LV38" s="165">
        <f t="shared" si="482"/>
        <v>0</v>
      </c>
      <c r="LW38" s="165">
        <f t="shared" si="482"/>
        <v>0</v>
      </c>
      <c r="LX38" s="165">
        <f t="shared" si="482"/>
        <v>0</v>
      </c>
      <c r="LY38" s="165">
        <f t="shared" si="482"/>
        <v>0</v>
      </c>
      <c r="LZ38" s="165">
        <f t="shared" si="482"/>
        <v>0</v>
      </c>
      <c r="MA38" s="165">
        <f t="shared" si="482"/>
        <v>0</v>
      </c>
      <c r="MB38" s="165">
        <f t="shared" si="482"/>
        <v>0</v>
      </c>
      <c r="MC38" s="165">
        <f t="shared" si="482"/>
        <v>0</v>
      </c>
      <c r="MD38" s="165">
        <f t="shared" si="482"/>
        <v>0</v>
      </c>
      <c r="ME38" s="165">
        <f t="shared" si="482"/>
        <v>0</v>
      </c>
      <c r="MF38" s="165">
        <f t="shared" si="482"/>
        <v>0</v>
      </c>
      <c r="MG38" s="165">
        <f t="shared" si="482"/>
        <v>0</v>
      </c>
      <c r="MH38" s="165">
        <f t="shared" si="482"/>
        <v>0</v>
      </c>
      <c r="MI38" s="165">
        <f t="shared" si="482"/>
        <v>0</v>
      </c>
      <c r="MJ38" s="165">
        <f t="shared" si="482"/>
        <v>0</v>
      </c>
      <c r="MK38" s="165">
        <f t="shared" si="482"/>
        <v>0</v>
      </c>
      <c r="ML38" s="165">
        <f t="shared" si="482"/>
        <v>0</v>
      </c>
      <c r="MM38" s="165">
        <f t="shared" si="482"/>
        <v>0</v>
      </c>
      <c r="MN38" s="165">
        <f t="shared" si="482"/>
        <v>0</v>
      </c>
      <c r="MO38" s="165">
        <f t="shared" si="482"/>
        <v>0</v>
      </c>
      <c r="MP38" s="165">
        <f t="shared" si="482"/>
        <v>0</v>
      </c>
      <c r="MQ38" s="165">
        <f t="shared" si="482"/>
        <v>0</v>
      </c>
      <c r="MR38" s="165">
        <f t="shared" si="482"/>
        <v>0</v>
      </c>
      <c r="MS38" s="165">
        <f t="shared" si="482"/>
        <v>0</v>
      </c>
      <c r="MT38" s="165">
        <f t="shared" si="482"/>
        <v>0</v>
      </c>
      <c r="MU38" s="165">
        <f t="shared" si="482"/>
        <v>0</v>
      </c>
      <c r="MV38" s="165">
        <f t="shared" si="482"/>
        <v>0</v>
      </c>
      <c r="MW38" s="165">
        <f t="shared" si="482"/>
        <v>0</v>
      </c>
      <c r="MX38" s="165">
        <f t="shared" si="482"/>
        <v>0</v>
      </c>
      <c r="MY38" s="165">
        <f t="shared" si="482"/>
        <v>0</v>
      </c>
      <c r="MZ38" s="165">
        <f t="shared" si="482"/>
        <v>0</v>
      </c>
      <c r="NA38" s="165">
        <f t="shared" si="482"/>
        <v>0</v>
      </c>
      <c r="NB38" s="165">
        <f t="shared" si="482"/>
        <v>0</v>
      </c>
      <c r="NC38" s="165">
        <f t="shared" si="482"/>
        <v>0</v>
      </c>
      <c r="ND38" s="165">
        <f t="shared" si="482"/>
        <v>0</v>
      </c>
      <c r="NE38" s="165">
        <f t="shared" si="482"/>
        <v>0</v>
      </c>
      <c r="NF38" s="165">
        <f t="shared" si="482"/>
        <v>0</v>
      </c>
      <c r="NG38" s="165">
        <f t="shared" si="482"/>
        <v>0</v>
      </c>
      <c r="NH38" s="165">
        <f t="shared" si="469"/>
        <v>2644322.3629999999</v>
      </c>
      <c r="NI38" s="187">
        <f t="shared" si="470"/>
        <v>7244.718802739726</v>
      </c>
      <c r="NJ38" s="398">
        <f>ROUND(SUM(G38:KX39) / COUNTA($G$2:$KX$2), 4)</f>
        <v>8796</v>
      </c>
      <c r="NK38" s="398">
        <f>ROUND(SUM(KY38:NG39) / COUNTA($KY$2:$NG$2), 4)</f>
        <v>-587</v>
      </c>
      <c r="NL38" s="396" t="s">
        <v>1070</v>
      </c>
    </row>
    <row r="39" spans="1:376">
      <c r="B39" s="175" t="s">
        <v>1071</v>
      </c>
      <c r="E39" s="153" t="s">
        <v>343</v>
      </c>
      <c r="G39" s="165">
        <f t="shared" ref="G39:BR39" si="483">ROUND(K_1 + K_2 - CHOOSE(G$1, A_1, A_1.1) - G38, 4)</f>
        <v>8796</v>
      </c>
      <c r="H39" s="165">
        <f t="shared" si="483"/>
        <v>0</v>
      </c>
      <c r="I39" s="165">
        <f t="shared" si="483"/>
        <v>0</v>
      </c>
      <c r="J39" s="165">
        <f t="shared" si="483"/>
        <v>0</v>
      </c>
      <c r="K39" s="165">
        <f t="shared" si="483"/>
        <v>0</v>
      </c>
      <c r="L39" s="165">
        <f t="shared" si="483"/>
        <v>0</v>
      </c>
      <c r="M39" s="165">
        <f t="shared" si="483"/>
        <v>0</v>
      </c>
      <c r="N39" s="165">
        <f t="shared" si="483"/>
        <v>0</v>
      </c>
      <c r="O39" s="165">
        <f t="shared" si="483"/>
        <v>0</v>
      </c>
      <c r="P39" s="165">
        <f t="shared" si="483"/>
        <v>0</v>
      </c>
      <c r="Q39" s="165">
        <f t="shared" si="483"/>
        <v>0</v>
      </c>
      <c r="R39" s="165">
        <f t="shared" si="483"/>
        <v>0</v>
      </c>
      <c r="S39" s="165">
        <f t="shared" si="483"/>
        <v>0</v>
      </c>
      <c r="T39" s="165">
        <f t="shared" si="483"/>
        <v>0</v>
      </c>
      <c r="U39" s="165">
        <f t="shared" si="483"/>
        <v>0</v>
      </c>
      <c r="V39" s="165">
        <f t="shared" si="483"/>
        <v>0</v>
      </c>
      <c r="W39" s="165">
        <f t="shared" si="483"/>
        <v>0</v>
      </c>
      <c r="X39" s="165">
        <f t="shared" si="483"/>
        <v>0</v>
      </c>
      <c r="Y39" s="165">
        <f t="shared" si="483"/>
        <v>0</v>
      </c>
      <c r="Z39" s="165">
        <f t="shared" si="483"/>
        <v>0</v>
      </c>
      <c r="AA39" s="165">
        <f t="shared" si="483"/>
        <v>0</v>
      </c>
      <c r="AB39" s="165">
        <f t="shared" si="483"/>
        <v>0</v>
      </c>
      <c r="AC39" s="165">
        <f t="shared" si="483"/>
        <v>0</v>
      </c>
      <c r="AD39" s="165">
        <f t="shared" si="483"/>
        <v>0</v>
      </c>
      <c r="AE39" s="165">
        <f t="shared" si="483"/>
        <v>0</v>
      </c>
      <c r="AF39" s="165">
        <f t="shared" si="483"/>
        <v>0</v>
      </c>
      <c r="AG39" s="165">
        <f t="shared" si="483"/>
        <v>0</v>
      </c>
      <c r="AH39" s="165">
        <f t="shared" si="483"/>
        <v>0</v>
      </c>
      <c r="AI39" s="165">
        <f t="shared" si="483"/>
        <v>0</v>
      </c>
      <c r="AJ39" s="165">
        <f t="shared" si="483"/>
        <v>0</v>
      </c>
      <c r="AK39" s="165">
        <f t="shared" si="483"/>
        <v>0</v>
      </c>
      <c r="AL39" s="165">
        <f t="shared" si="483"/>
        <v>0</v>
      </c>
      <c r="AM39" s="165">
        <f t="shared" si="483"/>
        <v>0</v>
      </c>
      <c r="AN39" s="165">
        <f t="shared" si="483"/>
        <v>0</v>
      </c>
      <c r="AO39" s="165">
        <f t="shared" si="483"/>
        <v>0</v>
      </c>
      <c r="AP39" s="165">
        <f t="shared" si="483"/>
        <v>0</v>
      </c>
      <c r="AQ39" s="165">
        <f t="shared" si="483"/>
        <v>0</v>
      </c>
      <c r="AR39" s="165">
        <f t="shared" si="483"/>
        <v>0</v>
      </c>
      <c r="AS39" s="165">
        <f t="shared" si="483"/>
        <v>0</v>
      </c>
      <c r="AT39" s="165">
        <f t="shared" si="483"/>
        <v>0</v>
      </c>
      <c r="AU39" s="165">
        <f t="shared" si="483"/>
        <v>0</v>
      </c>
      <c r="AV39" s="165">
        <f t="shared" si="483"/>
        <v>0</v>
      </c>
      <c r="AW39" s="165">
        <f t="shared" si="483"/>
        <v>0</v>
      </c>
      <c r="AX39" s="165">
        <f t="shared" si="483"/>
        <v>0</v>
      </c>
      <c r="AY39" s="165">
        <f t="shared" si="483"/>
        <v>0</v>
      </c>
      <c r="AZ39" s="165">
        <f t="shared" si="483"/>
        <v>0</v>
      </c>
      <c r="BA39" s="165">
        <f t="shared" si="483"/>
        <v>0</v>
      </c>
      <c r="BB39" s="165">
        <f t="shared" si="483"/>
        <v>0</v>
      </c>
      <c r="BC39" s="165">
        <f t="shared" si="483"/>
        <v>0</v>
      </c>
      <c r="BD39" s="165">
        <f t="shared" si="483"/>
        <v>0</v>
      </c>
      <c r="BE39" s="165">
        <f t="shared" si="483"/>
        <v>0</v>
      </c>
      <c r="BF39" s="165">
        <f t="shared" si="483"/>
        <v>0</v>
      </c>
      <c r="BG39" s="165">
        <f t="shared" si="483"/>
        <v>0</v>
      </c>
      <c r="BH39" s="165">
        <f t="shared" si="483"/>
        <v>0</v>
      </c>
      <c r="BI39" s="165">
        <f t="shared" si="483"/>
        <v>0</v>
      </c>
      <c r="BJ39" s="165">
        <f t="shared" si="483"/>
        <v>0</v>
      </c>
      <c r="BK39" s="165">
        <f t="shared" si="483"/>
        <v>0</v>
      </c>
      <c r="BL39" s="165">
        <f t="shared" si="483"/>
        <v>0</v>
      </c>
      <c r="BM39" s="165">
        <f t="shared" si="483"/>
        <v>0</v>
      </c>
      <c r="BN39" s="165">
        <f t="shared" si="483"/>
        <v>0</v>
      </c>
      <c r="BO39" s="165">
        <f t="shared" si="483"/>
        <v>0</v>
      </c>
      <c r="BP39" s="165">
        <f t="shared" si="483"/>
        <v>0</v>
      </c>
      <c r="BQ39" s="165">
        <f t="shared" si="483"/>
        <v>0</v>
      </c>
      <c r="BR39" s="165">
        <f t="shared" si="483"/>
        <v>0</v>
      </c>
      <c r="BS39" s="165">
        <f t="shared" ref="BS39:ED39" si="484">ROUND(K_1 + K_2 - CHOOSE(BS$1, A_1, A_1.1) - BS38, 4)</f>
        <v>0</v>
      </c>
      <c r="BT39" s="165">
        <f t="shared" si="484"/>
        <v>0</v>
      </c>
      <c r="BU39" s="165">
        <f t="shared" si="484"/>
        <v>0</v>
      </c>
      <c r="BV39" s="165">
        <f t="shared" si="484"/>
        <v>0</v>
      </c>
      <c r="BW39" s="165">
        <f t="shared" si="484"/>
        <v>0</v>
      </c>
      <c r="BX39" s="165">
        <f t="shared" si="484"/>
        <v>0</v>
      </c>
      <c r="BY39" s="165">
        <f t="shared" si="484"/>
        <v>0</v>
      </c>
      <c r="BZ39" s="165">
        <f t="shared" si="484"/>
        <v>0</v>
      </c>
      <c r="CA39" s="165">
        <f t="shared" si="484"/>
        <v>0</v>
      </c>
      <c r="CB39" s="165">
        <f t="shared" si="484"/>
        <v>0</v>
      </c>
      <c r="CC39" s="165">
        <f t="shared" si="484"/>
        <v>0</v>
      </c>
      <c r="CD39" s="165">
        <f t="shared" si="484"/>
        <v>0</v>
      </c>
      <c r="CE39" s="165">
        <f t="shared" si="484"/>
        <v>0</v>
      </c>
      <c r="CF39" s="165">
        <f t="shared" si="484"/>
        <v>0</v>
      </c>
      <c r="CG39" s="165">
        <f t="shared" si="484"/>
        <v>0</v>
      </c>
      <c r="CH39" s="165">
        <f t="shared" si="484"/>
        <v>0</v>
      </c>
      <c r="CI39" s="165">
        <f t="shared" si="484"/>
        <v>0</v>
      </c>
      <c r="CJ39" s="165">
        <f t="shared" si="484"/>
        <v>0</v>
      </c>
      <c r="CK39" s="165">
        <f t="shared" si="484"/>
        <v>0</v>
      </c>
      <c r="CL39" s="165">
        <f t="shared" si="484"/>
        <v>0</v>
      </c>
      <c r="CM39" s="165">
        <f t="shared" si="484"/>
        <v>0</v>
      </c>
      <c r="CN39" s="165">
        <f t="shared" si="484"/>
        <v>0</v>
      </c>
      <c r="CO39" s="165">
        <f t="shared" si="484"/>
        <v>0</v>
      </c>
      <c r="CP39" s="165">
        <f t="shared" si="484"/>
        <v>0</v>
      </c>
      <c r="CQ39" s="165">
        <f t="shared" si="484"/>
        <v>0</v>
      </c>
      <c r="CR39" s="165">
        <f t="shared" si="484"/>
        <v>0</v>
      </c>
      <c r="CS39" s="165">
        <f t="shared" si="484"/>
        <v>0</v>
      </c>
      <c r="CT39" s="165">
        <f t="shared" si="484"/>
        <v>0</v>
      </c>
      <c r="CU39" s="165">
        <f t="shared" si="484"/>
        <v>0</v>
      </c>
      <c r="CV39" s="165">
        <f t="shared" si="484"/>
        <v>0</v>
      </c>
      <c r="CW39" s="165">
        <f t="shared" si="484"/>
        <v>0</v>
      </c>
      <c r="CX39" s="165">
        <f t="shared" si="484"/>
        <v>0</v>
      </c>
      <c r="CY39" s="165">
        <f t="shared" si="484"/>
        <v>0</v>
      </c>
      <c r="CZ39" s="165">
        <f t="shared" si="484"/>
        <v>0</v>
      </c>
      <c r="DA39" s="165">
        <f t="shared" si="484"/>
        <v>0</v>
      </c>
      <c r="DB39" s="165">
        <f t="shared" si="484"/>
        <v>0</v>
      </c>
      <c r="DC39" s="165">
        <f t="shared" si="484"/>
        <v>0</v>
      </c>
      <c r="DD39" s="165">
        <f t="shared" si="484"/>
        <v>0</v>
      </c>
      <c r="DE39" s="165">
        <f t="shared" si="484"/>
        <v>0</v>
      </c>
      <c r="DF39" s="165">
        <f t="shared" si="484"/>
        <v>0</v>
      </c>
      <c r="DG39" s="165">
        <f t="shared" si="484"/>
        <v>0</v>
      </c>
      <c r="DH39" s="165">
        <f t="shared" si="484"/>
        <v>0</v>
      </c>
      <c r="DI39" s="165">
        <f t="shared" si="484"/>
        <v>0</v>
      </c>
      <c r="DJ39" s="165">
        <f t="shared" si="484"/>
        <v>0</v>
      </c>
      <c r="DK39" s="165">
        <f t="shared" si="484"/>
        <v>0</v>
      </c>
      <c r="DL39" s="165">
        <f t="shared" si="484"/>
        <v>0</v>
      </c>
      <c r="DM39" s="165">
        <f t="shared" si="484"/>
        <v>0</v>
      </c>
      <c r="DN39" s="165">
        <f t="shared" si="484"/>
        <v>0</v>
      </c>
      <c r="DO39" s="165">
        <f t="shared" si="484"/>
        <v>0</v>
      </c>
      <c r="DP39" s="165">
        <f t="shared" si="484"/>
        <v>0</v>
      </c>
      <c r="DQ39" s="165">
        <f t="shared" si="484"/>
        <v>0</v>
      </c>
      <c r="DR39" s="165">
        <f t="shared" si="484"/>
        <v>0</v>
      </c>
      <c r="DS39" s="165">
        <f t="shared" si="484"/>
        <v>0</v>
      </c>
      <c r="DT39" s="165">
        <f t="shared" si="484"/>
        <v>0</v>
      </c>
      <c r="DU39" s="165">
        <f t="shared" si="484"/>
        <v>0</v>
      </c>
      <c r="DV39" s="165">
        <f t="shared" si="484"/>
        <v>0</v>
      </c>
      <c r="DW39" s="165">
        <f t="shared" si="484"/>
        <v>0</v>
      </c>
      <c r="DX39" s="165">
        <f t="shared" si="484"/>
        <v>0</v>
      </c>
      <c r="DY39" s="165">
        <f t="shared" si="484"/>
        <v>0</v>
      </c>
      <c r="DZ39" s="165">
        <f t="shared" si="484"/>
        <v>0</v>
      </c>
      <c r="EA39" s="165">
        <f t="shared" si="484"/>
        <v>0</v>
      </c>
      <c r="EB39" s="165">
        <f t="shared" si="484"/>
        <v>64.436000000000007</v>
      </c>
      <c r="EC39" s="165">
        <f t="shared" si="484"/>
        <v>64.436000000000007</v>
      </c>
      <c r="ED39" s="165">
        <f t="shared" si="484"/>
        <v>0</v>
      </c>
      <c r="EE39" s="165">
        <f t="shared" ref="EE39:GP39" si="485">ROUND(K_1 + K_2 - CHOOSE(EE$1, A_1, A_1.1) - EE38, 4)</f>
        <v>0</v>
      </c>
      <c r="EF39" s="165">
        <f t="shared" si="485"/>
        <v>0</v>
      </c>
      <c r="EG39" s="165">
        <f t="shared" si="485"/>
        <v>0</v>
      </c>
      <c r="EH39" s="165">
        <f t="shared" si="485"/>
        <v>0</v>
      </c>
      <c r="EI39" s="165">
        <f t="shared" si="485"/>
        <v>0</v>
      </c>
      <c r="EJ39" s="165">
        <f t="shared" si="485"/>
        <v>0</v>
      </c>
      <c r="EK39" s="165">
        <f t="shared" si="485"/>
        <v>0</v>
      </c>
      <c r="EL39" s="165">
        <f t="shared" si="485"/>
        <v>0</v>
      </c>
      <c r="EM39" s="165">
        <f t="shared" si="485"/>
        <v>0</v>
      </c>
      <c r="EN39" s="165">
        <f t="shared" si="485"/>
        <v>0</v>
      </c>
      <c r="EO39" s="165">
        <f t="shared" si="485"/>
        <v>0</v>
      </c>
      <c r="EP39" s="165">
        <f t="shared" si="485"/>
        <v>0</v>
      </c>
      <c r="EQ39" s="165">
        <f t="shared" si="485"/>
        <v>0</v>
      </c>
      <c r="ER39" s="165">
        <f t="shared" si="485"/>
        <v>0</v>
      </c>
      <c r="ES39" s="165">
        <f t="shared" si="485"/>
        <v>0</v>
      </c>
      <c r="ET39" s="165">
        <f t="shared" si="485"/>
        <v>0</v>
      </c>
      <c r="EU39" s="165">
        <f t="shared" si="485"/>
        <v>0</v>
      </c>
      <c r="EV39" s="165">
        <f t="shared" si="485"/>
        <v>0</v>
      </c>
      <c r="EW39" s="165">
        <f t="shared" si="485"/>
        <v>0</v>
      </c>
      <c r="EX39" s="165">
        <f t="shared" si="485"/>
        <v>0</v>
      </c>
      <c r="EY39" s="165">
        <f t="shared" si="485"/>
        <v>0</v>
      </c>
      <c r="EZ39" s="165">
        <f t="shared" si="485"/>
        <v>0</v>
      </c>
      <c r="FA39" s="165">
        <f t="shared" si="485"/>
        <v>0</v>
      </c>
      <c r="FB39" s="165">
        <f t="shared" si="485"/>
        <v>0</v>
      </c>
      <c r="FC39" s="165">
        <f t="shared" si="485"/>
        <v>0</v>
      </c>
      <c r="FD39" s="165">
        <f t="shared" si="485"/>
        <v>0</v>
      </c>
      <c r="FE39" s="165">
        <f t="shared" si="485"/>
        <v>8796</v>
      </c>
      <c r="FF39" s="165">
        <f t="shared" si="485"/>
        <v>0</v>
      </c>
      <c r="FG39" s="165">
        <f t="shared" si="485"/>
        <v>0</v>
      </c>
      <c r="FH39" s="165">
        <f t="shared" si="485"/>
        <v>0</v>
      </c>
      <c r="FI39" s="165">
        <f t="shared" si="485"/>
        <v>0</v>
      </c>
      <c r="FJ39" s="165">
        <f t="shared" si="485"/>
        <v>0</v>
      </c>
      <c r="FK39" s="165">
        <f t="shared" si="485"/>
        <v>8796</v>
      </c>
      <c r="FL39" s="165">
        <f t="shared" si="485"/>
        <v>0</v>
      </c>
      <c r="FM39" s="165">
        <f t="shared" si="485"/>
        <v>0</v>
      </c>
      <c r="FN39" s="165">
        <f t="shared" si="485"/>
        <v>0</v>
      </c>
      <c r="FO39" s="165">
        <f t="shared" si="485"/>
        <v>0</v>
      </c>
      <c r="FP39" s="165">
        <f t="shared" si="485"/>
        <v>0</v>
      </c>
      <c r="FQ39" s="165">
        <f t="shared" si="485"/>
        <v>0</v>
      </c>
      <c r="FR39" s="165">
        <f t="shared" si="485"/>
        <v>0</v>
      </c>
      <c r="FS39" s="165">
        <f t="shared" si="485"/>
        <v>0</v>
      </c>
      <c r="FT39" s="165">
        <f t="shared" si="485"/>
        <v>0</v>
      </c>
      <c r="FU39" s="165">
        <f t="shared" si="485"/>
        <v>0</v>
      </c>
      <c r="FV39" s="165">
        <f t="shared" si="485"/>
        <v>0</v>
      </c>
      <c r="FW39" s="165">
        <f t="shared" si="485"/>
        <v>0</v>
      </c>
      <c r="FX39" s="165">
        <f t="shared" si="485"/>
        <v>0</v>
      </c>
      <c r="FY39" s="165">
        <f t="shared" si="485"/>
        <v>0</v>
      </c>
      <c r="FZ39" s="165">
        <f t="shared" si="485"/>
        <v>0</v>
      </c>
      <c r="GA39" s="165">
        <f t="shared" si="485"/>
        <v>0</v>
      </c>
      <c r="GB39" s="165">
        <f t="shared" si="485"/>
        <v>0</v>
      </c>
      <c r="GC39" s="165">
        <f t="shared" si="485"/>
        <v>0</v>
      </c>
      <c r="GD39" s="165">
        <f t="shared" si="485"/>
        <v>0</v>
      </c>
      <c r="GE39" s="165">
        <f t="shared" si="485"/>
        <v>0</v>
      </c>
      <c r="GF39" s="165">
        <f t="shared" si="485"/>
        <v>0</v>
      </c>
      <c r="GG39" s="165">
        <f t="shared" si="485"/>
        <v>0</v>
      </c>
      <c r="GH39" s="165">
        <f t="shared" si="485"/>
        <v>0</v>
      </c>
      <c r="GI39" s="165">
        <f t="shared" si="485"/>
        <v>0</v>
      </c>
      <c r="GJ39" s="165">
        <f t="shared" si="485"/>
        <v>0</v>
      </c>
      <c r="GK39" s="165">
        <f t="shared" si="485"/>
        <v>0</v>
      </c>
      <c r="GL39" s="165">
        <f t="shared" si="485"/>
        <v>0</v>
      </c>
      <c r="GM39" s="165">
        <f t="shared" si="485"/>
        <v>0</v>
      </c>
      <c r="GN39" s="165">
        <f t="shared" si="485"/>
        <v>0</v>
      </c>
      <c r="GO39" s="165">
        <f t="shared" si="485"/>
        <v>0</v>
      </c>
      <c r="GP39" s="165">
        <f t="shared" si="485"/>
        <v>0</v>
      </c>
      <c r="GQ39" s="165">
        <f t="shared" ref="GQ39:JB39" si="486">ROUND(K_1 + K_2 - CHOOSE(GQ$1, A_1, A_1.1) - GQ38, 4)</f>
        <v>0</v>
      </c>
      <c r="GR39" s="165">
        <f t="shared" si="486"/>
        <v>0</v>
      </c>
      <c r="GS39" s="165">
        <f t="shared" si="486"/>
        <v>0</v>
      </c>
      <c r="GT39" s="165">
        <f t="shared" si="486"/>
        <v>0</v>
      </c>
      <c r="GU39" s="165">
        <f t="shared" si="486"/>
        <v>0</v>
      </c>
      <c r="GV39" s="165">
        <f t="shared" si="486"/>
        <v>0</v>
      </c>
      <c r="GW39" s="165">
        <f t="shared" si="486"/>
        <v>0</v>
      </c>
      <c r="GX39" s="165">
        <f t="shared" si="486"/>
        <v>0</v>
      </c>
      <c r="GY39" s="165">
        <f t="shared" si="486"/>
        <v>0</v>
      </c>
      <c r="GZ39" s="165">
        <f t="shared" si="486"/>
        <v>0</v>
      </c>
      <c r="HA39" s="165">
        <f t="shared" si="486"/>
        <v>0</v>
      </c>
      <c r="HB39" s="165">
        <f t="shared" si="486"/>
        <v>0</v>
      </c>
      <c r="HC39" s="165">
        <f t="shared" si="486"/>
        <v>0</v>
      </c>
      <c r="HD39" s="165">
        <f t="shared" si="486"/>
        <v>0</v>
      </c>
      <c r="HE39" s="165">
        <f t="shared" si="486"/>
        <v>0</v>
      </c>
      <c r="HF39" s="165">
        <f t="shared" si="486"/>
        <v>0</v>
      </c>
      <c r="HG39" s="165">
        <f t="shared" si="486"/>
        <v>0</v>
      </c>
      <c r="HH39" s="165">
        <f t="shared" si="486"/>
        <v>0</v>
      </c>
      <c r="HI39" s="165">
        <f t="shared" si="486"/>
        <v>0</v>
      </c>
      <c r="HJ39" s="165">
        <f t="shared" si="486"/>
        <v>0</v>
      </c>
      <c r="HK39" s="165">
        <f t="shared" si="486"/>
        <v>0</v>
      </c>
      <c r="HL39" s="165">
        <f t="shared" si="486"/>
        <v>0</v>
      </c>
      <c r="HM39" s="165">
        <f t="shared" si="486"/>
        <v>0</v>
      </c>
      <c r="HN39" s="165">
        <f t="shared" si="486"/>
        <v>0</v>
      </c>
      <c r="HO39" s="165">
        <f t="shared" si="486"/>
        <v>0</v>
      </c>
      <c r="HP39" s="165">
        <f t="shared" si="486"/>
        <v>0</v>
      </c>
      <c r="HQ39" s="165">
        <f t="shared" si="486"/>
        <v>0</v>
      </c>
      <c r="HR39" s="165">
        <f t="shared" si="486"/>
        <v>0</v>
      </c>
      <c r="HS39" s="165">
        <f t="shared" si="486"/>
        <v>0</v>
      </c>
      <c r="HT39" s="165">
        <f t="shared" si="486"/>
        <v>0</v>
      </c>
      <c r="HU39" s="165">
        <f t="shared" si="486"/>
        <v>0</v>
      </c>
      <c r="HV39" s="165">
        <f t="shared" si="486"/>
        <v>0</v>
      </c>
      <c r="HW39" s="165">
        <f t="shared" si="486"/>
        <v>0</v>
      </c>
      <c r="HX39" s="165">
        <f t="shared" si="486"/>
        <v>0</v>
      </c>
      <c r="HY39" s="165">
        <f t="shared" si="486"/>
        <v>0</v>
      </c>
      <c r="HZ39" s="165">
        <f t="shared" si="486"/>
        <v>0</v>
      </c>
      <c r="IA39" s="165">
        <f t="shared" si="486"/>
        <v>0</v>
      </c>
      <c r="IB39" s="165">
        <f t="shared" si="486"/>
        <v>0</v>
      </c>
      <c r="IC39" s="165">
        <f t="shared" si="486"/>
        <v>0</v>
      </c>
      <c r="ID39" s="165">
        <f t="shared" si="486"/>
        <v>0</v>
      </c>
      <c r="IE39" s="165">
        <f t="shared" si="486"/>
        <v>0</v>
      </c>
      <c r="IF39" s="165">
        <f t="shared" si="486"/>
        <v>0</v>
      </c>
      <c r="IG39" s="165">
        <f t="shared" si="486"/>
        <v>0</v>
      </c>
      <c r="IH39" s="165">
        <f t="shared" si="486"/>
        <v>0</v>
      </c>
      <c r="II39" s="165">
        <f t="shared" si="486"/>
        <v>0</v>
      </c>
      <c r="IJ39" s="165">
        <f t="shared" si="486"/>
        <v>0</v>
      </c>
      <c r="IK39" s="165">
        <f t="shared" si="486"/>
        <v>0</v>
      </c>
      <c r="IL39" s="165">
        <f t="shared" si="486"/>
        <v>0</v>
      </c>
      <c r="IM39" s="165">
        <f t="shared" si="486"/>
        <v>0</v>
      </c>
      <c r="IN39" s="165">
        <f t="shared" si="486"/>
        <v>0</v>
      </c>
      <c r="IO39" s="165">
        <f t="shared" si="486"/>
        <v>0</v>
      </c>
      <c r="IP39" s="165">
        <f t="shared" si="486"/>
        <v>0</v>
      </c>
      <c r="IQ39" s="165">
        <f t="shared" si="486"/>
        <v>0</v>
      </c>
      <c r="IR39" s="165">
        <f t="shared" si="486"/>
        <v>0</v>
      </c>
      <c r="IS39" s="165">
        <f t="shared" si="486"/>
        <v>0</v>
      </c>
      <c r="IT39" s="165">
        <f t="shared" si="486"/>
        <v>0</v>
      </c>
      <c r="IU39" s="165">
        <f t="shared" si="486"/>
        <v>0</v>
      </c>
      <c r="IV39" s="165">
        <f t="shared" si="486"/>
        <v>0</v>
      </c>
      <c r="IW39" s="165">
        <f t="shared" si="486"/>
        <v>0</v>
      </c>
      <c r="IX39" s="165">
        <f t="shared" si="486"/>
        <v>0</v>
      </c>
      <c r="IY39" s="165">
        <f t="shared" si="486"/>
        <v>0</v>
      </c>
      <c r="IZ39" s="165">
        <f t="shared" si="486"/>
        <v>0</v>
      </c>
      <c r="JA39" s="165">
        <f t="shared" si="486"/>
        <v>0</v>
      </c>
      <c r="JB39" s="165">
        <f t="shared" si="486"/>
        <v>0</v>
      </c>
      <c r="JC39" s="165">
        <f t="shared" ref="JC39:LN39" si="487">ROUND(K_1 + K_2 - CHOOSE(JC$1, A_1, A_1.1) - JC38, 4)</f>
        <v>0</v>
      </c>
      <c r="JD39" s="165">
        <f t="shared" si="487"/>
        <v>0</v>
      </c>
      <c r="JE39" s="165">
        <f t="shared" si="487"/>
        <v>0</v>
      </c>
      <c r="JF39" s="165">
        <f t="shared" si="487"/>
        <v>0</v>
      </c>
      <c r="JG39" s="165">
        <f t="shared" si="487"/>
        <v>0</v>
      </c>
      <c r="JH39" s="165">
        <f t="shared" si="487"/>
        <v>0</v>
      </c>
      <c r="JI39" s="165">
        <f t="shared" si="487"/>
        <v>0</v>
      </c>
      <c r="JJ39" s="165">
        <f t="shared" si="487"/>
        <v>0</v>
      </c>
      <c r="JK39" s="165">
        <f t="shared" si="487"/>
        <v>0</v>
      </c>
      <c r="JL39" s="165">
        <f t="shared" si="487"/>
        <v>0</v>
      </c>
      <c r="JM39" s="165">
        <f t="shared" si="487"/>
        <v>0</v>
      </c>
      <c r="JN39" s="165">
        <f t="shared" si="487"/>
        <v>0</v>
      </c>
      <c r="JO39" s="165">
        <f t="shared" si="487"/>
        <v>0</v>
      </c>
      <c r="JP39" s="165">
        <f t="shared" si="487"/>
        <v>0</v>
      </c>
      <c r="JQ39" s="165">
        <f t="shared" si="487"/>
        <v>0</v>
      </c>
      <c r="JR39" s="165">
        <f t="shared" si="487"/>
        <v>0</v>
      </c>
      <c r="JS39" s="165">
        <f t="shared" si="487"/>
        <v>0</v>
      </c>
      <c r="JT39" s="165">
        <f t="shared" si="487"/>
        <v>3144.7649999999999</v>
      </c>
      <c r="JU39" s="165">
        <f t="shared" si="487"/>
        <v>0</v>
      </c>
      <c r="JV39" s="165">
        <f t="shared" si="487"/>
        <v>0</v>
      </c>
      <c r="JW39" s="165">
        <f t="shared" si="487"/>
        <v>0</v>
      </c>
      <c r="JX39" s="165">
        <f t="shared" si="487"/>
        <v>0</v>
      </c>
      <c r="JY39" s="165">
        <f t="shared" si="487"/>
        <v>0</v>
      </c>
      <c r="JZ39" s="165">
        <f t="shared" si="487"/>
        <v>0</v>
      </c>
      <c r="KA39" s="165">
        <f t="shared" si="487"/>
        <v>0</v>
      </c>
      <c r="KB39" s="165">
        <f t="shared" si="487"/>
        <v>0</v>
      </c>
      <c r="KC39" s="165">
        <f t="shared" si="487"/>
        <v>0</v>
      </c>
      <c r="KD39" s="165">
        <f t="shared" si="487"/>
        <v>0</v>
      </c>
      <c r="KE39" s="165">
        <f t="shared" si="487"/>
        <v>0</v>
      </c>
      <c r="KF39" s="165">
        <f t="shared" si="487"/>
        <v>0</v>
      </c>
      <c r="KG39" s="165">
        <f t="shared" si="487"/>
        <v>0</v>
      </c>
      <c r="KH39" s="165">
        <f t="shared" si="487"/>
        <v>0</v>
      </c>
      <c r="KI39" s="165">
        <f t="shared" si="487"/>
        <v>0</v>
      </c>
      <c r="KJ39" s="165">
        <f t="shared" si="487"/>
        <v>0</v>
      </c>
      <c r="KK39" s="165">
        <f t="shared" si="487"/>
        <v>0</v>
      </c>
      <c r="KL39" s="165">
        <f t="shared" si="487"/>
        <v>0</v>
      </c>
      <c r="KM39" s="165">
        <f t="shared" si="487"/>
        <v>0</v>
      </c>
      <c r="KN39" s="165">
        <f t="shared" si="487"/>
        <v>0</v>
      </c>
      <c r="KO39" s="165">
        <f t="shared" si="487"/>
        <v>0</v>
      </c>
      <c r="KP39" s="165">
        <f t="shared" si="487"/>
        <v>0</v>
      </c>
      <c r="KQ39" s="165">
        <f t="shared" si="487"/>
        <v>0</v>
      </c>
      <c r="KR39" s="165">
        <f t="shared" si="487"/>
        <v>0</v>
      </c>
      <c r="KS39" s="165">
        <f t="shared" si="487"/>
        <v>0</v>
      </c>
      <c r="KT39" s="165">
        <f t="shared" si="487"/>
        <v>0</v>
      </c>
      <c r="KU39" s="165">
        <f t="shared" si="487"/>
        <v>0</v>
      </c>
      <c r="KV39" s="165">
        <f t="shared" si="487"/>
        <v>0</v>
      </c>
      <c r="KW39" s="165">
        <f t="shared" si="487"/>
        <v>0</v>
      </c>
      <c r="KX39" s="165">
        <f t="shared" si="487"/>
        <v>0</v>
      </c>
      <c r="KY39" s="165">
        <f t="shared" si="487"/>
        <v>-587</v>
      </c>
      <c r="KZ39" s="165">
        <f t="shared" si="487"/>
        <v>-587</v>
      </c>
      <c r="LA39" s="165">
        <f t="shared" si="487"/>
        <v>-587</v>
      </c>
      <c r="LB39" s="165">
        <f t="shared" si="487"/>
        <v>-587</v>
      </c>
      <c r="LC39" s="165">
        <f t="shared" si="487"/>
        <v>-587</v>
      </c>
      <c r="LD39" s="165">
        <f t="shared" si="487"/>
        <v>-587</v>
      </c>
      <c r="LE39" s="165">
        <f t="shared" si="487"/>
        <v>-587</v>
      </c>
      <c r="LF39" s="165">
        <f t="shared" si="487"/>
        <v>-587</v>
      </c>
      <c r="LG39" s="165">
        <f t="shared" si="487"/>
        <v>-587</v>
      </c>
      <c r="LH39" s="165">
        <f t="shared" si="487"/>
        <v>-587</v>
      </c>
      <c r="LI39" s="165">
        <f t="shared" si="487"/>
        <v>-587</v>
      </c>
      <c r="LJ39" s="165">
        <f t="shared" si="487"/>
        <v>-587</v>
      </c>
      <c r="LK39" s="165">
        <f t="shared" si="487"/>
        <v>-587</v>
      </c>
      <c r="LL39" s="165">
        <f t="shared" si="487"/>
        <v>-587</v>
      </c>
      <c r="LM39" s="165">
        <f t="shared" si="487"/>
        <v>-587</v>
      </c>
      <c r="LN39" s="165">
        <f t="shared" si="487"/>
        <v>-587</v>
      </c>
      <c r="LO39" s="165">
        <f t="shared" ref="LO39:NG39" si="488">ROUND(K_1 + K_2 - CHOOSE(LO$1, A_1, A_1.1) - LO38, 4)</f>
        <v>-587</v>
      </c>
      <c r="LP39" s="165">
        <f t="shared" si="488"/>
        <v>-587</v>
      </c>
      <c r="LQ39" s="165">
        <f t="shared" si="488"/>
        <v>-587</v>
      </c>
      <c r="LR39" s="165">
        <f t="shared" si="488"/>
        <v>-587</v>
      </c>
      <c r="LS39" s="165">
        <f t="shared" si="488"/>
        <v>-587</v>
      </c>
      <c r="LT39" s="165">
        <f t="shared" si="488"/>
        <v>-587</v>
      </c>
      <c r="LU39" s="165">
        <f t="shared" si="488"/>
        <v>-587</v>
      </c>
      <c r="LV39" s="165">
        <f t="shared" si="488"/>
        <v>-587</v>
      </c>
      <c r="LW39" s="165">
        <f t="shared" si="488"/>
        <v>-587</v>
      </c>
      <c r="LX39" s="165">
        <f t="shared" si="488"/>
        <v>-587</v>
      </c>
      <c r="LY39" s="165">
        <f t="shared" si="488"/>
        <v>-587</v>
      </c>
      <c r="LZ39" s="165">
        <f t="shared" si="488"/>
        <v>-587</v>
      </c>
      <c r="MA39" s="165">
        <f t="shared" si="488"/>
        <v>-587</v>
      </c>
      <c r="MB39" s="165">
        <f t="shared" si="488"/>
        <v>-587</v>
      </c>
      <c r="MC39" s="165">
        <f t="shared" si="488"/>
        <v>-587</v>
      </c>
      <c r="MD39" s="165">
        <f t="shared" si="488"/>
        <v>-587</v>
      </c>
      <c r="ME39" s="165">
        <f t="shared" si="488"/>
        <v>-587</v>
      </c>
      <c r="MF39" s="165">
        <f t="shared" si="488"/>
        <v>-587</v>
      </c>
      <c r="MG39" s="165">
        <f t="shared" si="488"/>
        <v>-587</v>
      </c>
      <c r="MH39" s="165">
        <f t="shared" si="488"/>
        <v>-587</v>
      </c>
      <c r="MI39" s="165">
        <f t="shared" si="488"/>
        <v>-587</v>
      </c>
      <c r="MJ39" s="165">
        <f t="shared" si="488"/>
        <v>-587</v>
      </c>
      <c r="MK39" s="165">
        <f t="shared" si="488"/>
        <v>-587</v>
      </c>
      <c r="ML39" s="165">
        <f t="shared" si="488"/>
        <v>-587</v>
      </c>
      <c r="MM39" s="165">
        <f t="shared" si="488"/>
        <v>-587</v>
      </c>
      <c r="MN39" s="165">
        <f t="shared" si="488"/>
        <v>-587</v>
      </c>
      <c r="MO39" s="165">
        <f t="shared" si="488"/>
        <v>-587</v>
      </c>
      <c r="MP39" s="165">
        <f t="shared" si="488"/>
        <v>-587</v>
      </c>
      <c r="MQ39" s="165">
        <f t="shared" si="488"/>
        <v>-587</v>
      </c>
      <c r="MR39" s="165">
        <f t="shared" si="488"/>
        <v>-587</v>
      </c>
      <c r="MS39" s="165">
        <f t="shared" si="488"/>
        <v>-587</v>
      </c>
      <c r="MT39" s="165">
        <f t="shared" si="488"/>
        <v>-587</v>
      </c>
      <c r="MU39" s="165">
        <f t="shared" si="488"/>
        <v>-587</v>
      </c>
      <c r="MV39" s="165">
        <f t="shared" si="488"/>
        <v>-587</v>
      </c>
      <c r="MW39" s="165">
        <f t="shared" si="488"/>
        <v>-587</v>
      </c>
      <c r="MX39" s="165">
        <f t="shared" si="488"/>
        <v>-587</v>
      </c>
      <c r="MY39" s="165">
        <f t="shared" si="488"/>
        <v>-587</v>
      </c>
      <c r="MZ39" s="165">
        <f t="shared" si="488"/>
        <v>-587</v>
      </c>
      <c r="NA39" s="165">
        <f t="shared" si="488"/>
        <v>-587</v>
      </c>
      <c r="NB39" s="165">
        <f t="shared" si="488"/>
        <v>-587</v>
      </c>
      <c r="NC39" s="165">
        <f t="shared" si="488"/>
        <v>-587</v>
      </c>
      <c r="ND39" s="165">
        <f t="shared" si="488"/>
        <v>-587</v>
      </c>
      <c r="NE39" s="165">
        <f t="shared" si="488"/>
        <v>-587</v>
      </c>
      <c r="NF39" s="165">
        <f t="shared" si="488"/>
        <v>-587</v>
      </c>
      <c r="NG39" s="165">
        <f t="shared" si="488"/>
        <v>-587</v>
      </c>
      <c r="NH39" s="165">
        <f t="shared" si="469"/>
        <v>-6145.3630000000012</v>
      </c>
      <c r="NI39" s="188">
        <f t="shared" si="470"/>
        <v>-16.836610958904114</v>
      </c>
      <c r="NJ39" s="226" t="str">
        <f>IF(ROUND(NJ38, 4) &lt;&gt; K_1 + K_2 - A_1, "ERR", "")</f>
        <v/>
      </c>
      <c r="NK39" s="399" t="str">
        <f>IF(ROUND(NK38, 4) &lt;&gt; K_1 + K_2 - A_1.1, "ERR", "")</f>
        <v/>
      </c>
    </row>
    <row r="40" spans="1:376">
      <c r="B40" s="191" t="s">
        <v>348</v>
      </c>
      <c r="E40" s="153" t="s">
        <v>301</v>
      </c>
      <c r="G40" s="170">
        <f>SUMIF($E$15:$E$31, "S", G$15:G$31)</f>
        <v>0</v>
      </c>
      <c r="H40" s="170">
        <f>SUMIF($E$15:$E$31, "S", H$15:H$31)</f>
        <v>32924.5674</v>
      </c>
      <c r="I40" s="170">
        <f t="shared" ref="I40:BT40" si="489">SUMIF($E$15:$E$31, "S", I$15:I$31)</f>
        <v>36511.095600000001</v>
      </c>
      <c r="J40" s="170">
        <f t="shared" si="489"/>
        <v>47973.787199999999</v>
      </c>
      <c r="K40" s="170">
        <f t="shared" si="489"/>
        <v>75278.878599999996</v>
      </c>
      <c r="L40" s="170">
        <f t="shared" si="489"/>
        <v>46131.850399999996</v>
      </c>
      <c r="M40" s="170">
        <f t="shared" si="489"/>
        <v>57440.000799999994</v>
      </c>
      <c r="N40" s="170">
        <f t="shared" si="489"/>
        <v>86000</v>
      </c>
      <c r="O40" s="170">
        <f t="shared" si="489"/>
        <v>73601.17</v>
      </c>
      <c r="P40" s="170">
        <f t="shared" si="489"/>
        <v>76608.37030000001</v>
      </c>
      <c r="Q40" s="170">
        <f t="shared" si="489"/>
        <v>32185.289200000007</v>
      </c>
      <c r="R40" s="170">
        <f t="shared" si="489"/>
        <v>57622.2258</v>
      </c>
      <c r="S40" s="170">
        <f t="shared" si="489"/>
        <v>55913.817999999999</v>
      </c>
      <c r="T40" s="170">
        <f t="shared" si="489"/>
        <v>52492.623399999997</v>
      </c>
      <c r="U40" s="170">
        <f t="shared" si="489"/>
        <v>53964.749899999995</v>
      </c>
      <c r="V40" s="170">
        <f t="shared" si="489"/>
        <v>61613.647499999999</v>
      </c>
      <c r="W40" s="170">
        <f t="shared" si="489"/>
        <v>86000</v>
      </c>
      <c r="X40" s="170">
        <f t="shared" si="489"/>
        <v>85477.228700000007</v>
      </c>
      <c r="Y40" s="170">
        <f t="shared" si="489"/>
        <v>86000</v>
      </c>
      <c r="Z40" s="170">
        <f t="shared" si="489"/>
        <v>86000</v>
      </c>
      <c r="AA40" s="170">
        <f t="shared" si="489"/>
        <v>86000</v>
      </c>
      <c r="AB40" s="170">
        <f t="shared" si="489"/>
        <v>86000</v>
      </c>
      <c r="AC40" s="170">
        <f t="shared" si="489"/>
        <v>86000</v>
      </c>
      <c r="AD40" s="170">
        <f t="shared" si="489"/>
        <v>86000</v>
      </c>
      <c r="AE40" s="170">
        <f t="shared" si="489"/>
        <v>86000</v>
      </c>
      <c r="AF40" s="170">
        <f t="shared" si="489"/>
        <v>86000</v>
      </c>
      <c r="AG40" s="170">
        <f t="shared" si="489"/>
        <v>86000</v>
      </c>
      <c r="AH40" s="170">
        <f t="shared" si="489"/>
        <v>64158.069100000001</v>
      </c>
      <c r="AI40" s="170">
        <f t="shared" si="489"/>
        <v>64981.902699999991</v>
      </c>
      <c r="AJ40" s="170">
        <f t="shared" si="489"/>
        <v>85657.810300000012</v>
      </c>
      <c r="AK40" s="170">
        <f t="shared" si="489"/>
        <v>62074.723400000003</v>
      </c>
      <c r="AL40" s="170">
        <f t="shared" si="489"/>
        <v>65820.121599999999</v>
      </c>
      <c r="AM40" s="170">
        <f t="shared" si="489"/>
        <v>33900.494600000005</v>
      </c>
      <c r="AN40" s="170">
        <f t="shared" si="489"/>
        <v>36276.269999999997</v>
      </c>
      <c r="AO40" s="170">
        <f t="shared" si="489"/>
        <v>0</v>
      </c>
      <c r="AP40" s="170">
        <f t="shared" si="489"/>
        <v>5498.6600000000035</v>
      </c>
      <c r="AQ40" s="170">
        <f t="shared" si="489"/>
        <v>44429.908399999993</v>
      </c>
      <c r="AR40" s="170">
        <f t="shared" si="489"/>
        <v>48392.257700000002</v>
      </c>
      <c r="AS40" s="170">
        <f t="shared" si="489"/>
        <v>55474.445999999996</v>
      </c>
      <c r="AT40" s="170">
        <f t="shared" si="489"/>
        <v>47957.961499999998</v>
      </c>
      <c r="AU40" s="170">
        <f t="shared" si="489"/>
        <v>33255.302300000003</v>
      </c>
      <c r="AV40" s="170">
        <f t="shared" si="489"/>
        <v>63234.308599999989</v>
      </c>
      <c r="AW40" s="170">
        <f t="shared" si="489"/>
        <v>67400.686300000001</v>
      </c>
      <c r="AX40" s="170">
        <f t="shared" si="489"/>
        <v>86000</v>
      </c>
      <c r="AY40" s="170">
        <f t="shared" si="489"/>
        <v>70555.724600000001</v>
      </c>
      <c r="AZ40" s="170">
        <f t="shared" si="489"/>
        <v>7821.9617999999973</v>
      </c>
      <c r="BA40" s="170">
        <f t="shared" si="489"/>
        <v>67644.369500000001</v>
      </c>
      <c r="BB40" s="170">
        <f t="shared" si="489"/>
        <v>75322.051500000001</v>
      </c>
      <c r="BC40" s="170">
        <f t="shared" si="489"/>
        <v>26311.420240000007</v>
      </c>
      <c r="BD40" s="170">
        <f t="shared" si="489"/>
        <v>32746.610199999996</v>
      </c>
      <c r="BE40" s="170">
        <f t="shared" si="489"/>
        <v>33364.312199999993</v>
      </c>
      <c r="BF40" s="170">
        <f t="shared" si="489"/>
        <v>39050.336499999998</v>
      </c>
      <c r="BG40" s="170">
        <f t="shared" si="489"/>
        <v>63607.981</v>
      </c>
      <c r="BH40" s="170">
        <f t="shared" si="489"/>
        <v>58341.801599999999</v>
      </c>
      <c r="BI40" s="170">
        <f t="shared" si="489"/>
        <v>42095.0746</v>
      </c>
      <c r="BJ40" s="170">
        <f t="shared" si="489"/>
        <v>1515.5423999999985</v>
      </c>
      <c r="BK40" s="170">
        <f t="shared" si="489"/>
        <v>31586.3024</v>
      </c>
      <c r="BL40" s="170">
        <f t="shared" si="489"/>
        <v>75008.313699999999</v>
      </c>
      <c r="BM40" s="170">
        <f t="shared" si="489"/>
        <v>54629.773399999991</v>
      </c>
      <c r="BN40" s="170">
        <f t="shared" si="489"/>
        <v>57970.799299999999</v>
      </c>
      <c r="BO40" s="170">
        <f t="shared" si="489"/>
        <v>43318.938900000001</v>
      </c>
      <c r="BP40" s="170">
        <f t="shared" si="489"/>
        <v>31274.387600000002</v>
      </c>
      <c r="BQ40" s="170">
        <f t="shared" si="489"/>
        <v>0</v>
      </c>
      <c r="BR40" s="170">
        <f t="shared" si="489"/>
        <v>29756.760000000002</v>
      </c>
      <c r="BS40" s="170">
        <f t="shared" si="489"/>
        <v>73856.894700000004</v>
      </c>
      <c r="BT40" s="170">
        <f t="shared" si="489"/>
        <v>77014.398000000001</v>
      </c>
      <c r="BU40" s="170">
        <f t="shared" ref="BU40:EF40" si="490">SUMIF($E$15:$E$31, "S", BU$15:BU$31)</f>
        <v>79539.171399999992</v>
      </c>
      <c r="BV40" s="170">
        <f t="shared" si="490"/>
        <v>61126.705999999998</v>
      </c>
      <c r="BW40" s="170">
        <f t="shared" si="490"/>
        <v>50999.077299999997</v>
      </c>
      <c r="BX40" s="170">
        <f t="shared" si="490"/>
        <v>43775.857199999999</v>
      </c>
      <c r="BY40" s="170">
        <f t="shared" si="490"/>
        <v>43324.361900000004</v>
      </c>
      <c r="BZ40" s="170">
        <f t="shared" si="490"/>
        <v>42261.507899999997</v>
      </c>
      <c r="CA40" s="170">
        <f t="shared" si="490"/>
        <v>65191.254099999998</v>
      </c>
      <c r="CB40" s="170">
        <f t="shared" si="490"/>
        <v>63739.9424</v>
      </c>
      <c r="CC40" s="170">
        <f t="shared" si="490"/>
        <v>75368.571599999996</v>
      </c>
      <c r="CD40" s="170">
        <f t="shared" si="490"/>
        <v>43090.211499999998</v>
      </c>
      <c r="CE40" s="170">
        <f t="shared" si="490"/>
        <v>24444.576839999998</v>
      </c>
      <c r="CF40" s="170">
        <f t="shared" si="490"/>
        <v>0</v>
      </c>
      <c r="CG40" s="170">
        <f t="shared" si="490"/>
        <v>39331.807700000005</v>
      </c>
      <c r="CH40" s="170">
        <f t="shared" si="490"/>
        <v>56913.3105</v>
      </c>
      <c r="CI40" s="170">
        <f t="shared" si="490"/>
        <v>41864.850400000003</v>
      </c>
      <c r="CJ40" s="170">
        <f t="shared" si="490"/>
        <v>42359.211000000003</v>
      </c>
      <c r="CK40" s="170">
        <f t="shared" si="490"/>
        <v>39309.2745</v>
      </c>
      <c r="CL40" s="170">
        <f t="shared" si="490"/>
        <v>0</v>
      </c>
      <c r="CM40" s="170">
        <f t="shared" si="490"/>
        <v>38741.084910000005</v>
      </c>
      <c r="CN40" s="170">
        <f t="shared" si="490"/>
        <v>57053.547599999998</v>
      </c>
      <c r="CO40" s="170">
        <f t="shared" si="490"/>
        <v>72217.005600000004</v>
      </c>
      <c r="CP40" s="170">
        <f t="shared" si="490"/>
        <v>86000</v>
      </c>
      <c r="CQ40" s="170">
        <f t="shared" si="490"/>
        <v>71042.786599999992</v>
      </c>
      <c r="CR40" s="170">
        <f t="shared" si="490"/>
        <v>53388.092000000004</v>
      </c>
      <c r="CS40" s="170">
        <f t="shared" si="490"/>
        <v>44381.554199999999</v>
      </c>
      <c r="CT40" s="170">
        <f t="shared" si="490"/>
        <v>15263.720499999999</v>
      </c>
      <c r="CU40" s="170">
        <f t="shared" si="490"/>
        <v>44487.178</v>
      </c>
      <c r="CV40" s="170">
        <f t="shared" si="490"/>
        <v>53280.864100000006</v>
      </c>
      <c r="CW40" s="170">
        <f t="shared" si="490"/>
        <v>39919.212800000001</v>
      </c>
      <c r="CX40" s="170">
        <f t="shared" si="490"/>
        <v>29114.640000000007</v>
      </c>
      <c r="CY40" s="170">
        <f t="shared" si="490"/>
        <v>29351.852899999998</v>
      </c>
      <c r="CZ40" s="170">
        <f t="shared" si="490"/>
        <v>0</v>
      </c>
      <c r="DA40" s="170">
        <f t="shared" si="490"/>
        <v>45183.8341</v>
      </c>
      <c r="DB40" s="170">
        <f t="shared" si="490"/>
        <v>53966.902000000002</v>
      </c>
      <c r="DC40" s="170">
        <f t="shared" si="490"/>
        <v>24780.710000000003</v>
      </c>
      <c r="DD40" s="170">
        <f t="shared" si="490"/>
        <v>16625.884099999996</v>
      </c>
      <c r="DE40" s="170">
        <f t="shared" si="490"/>
        <v>53882.0435</v>
      </c>
      <c r="DF40" s="170">
        <f t="shared" si="490"/>
        <v>57683.052900000002</v>
      </c>
      <c r="DG40" s="170">
        <f t="shared" si="490"/>
        <v>48372.219000000005</v>
      </c>
      <c r="DH40" s="170">
        <f t="shared" si="490"/>
        <v>22751.301960000001</v>
      </c>
      <c r="DI40" s="170">
        <f t="shared" si="490"/>
        <v>18289.6744</v>
      </c>
      <c r="DJ40" s="170">
        <f t="shared" si="490"/>
        <v>48152.872600000002</v>
      </c>
      <c r="DK40" s="170">
        <f t="shared" si="490"/>
        <v>62243.607300000003</v>
      </c>
      <c r="DL40" s="170">
        <f t="shared" si="490"/>
        <v>28524.705909999997</v>
      </c>
      <c r="DM40" s="170">
        <f t="shared" si="490"/>
        <v>43227.996299999999</v>
      </c>
      <c r="DN40" s="170">
        <f t="shared" si="490"/>
        <v>45416.594899999996</v>
      </c>
      <c r="DO40" s="170">
        <f t="shared" si="490"/>
        <v>25949.918300000001</v>
      </c>
      <c r="DP40" s="170">
        <f t="shared" si="490"/>
        <v>55399.923199999997</v>
      </c>
      <c r="DQ40" s="170">
        <f t="shared" si="490"/>
        <v>30685.152199999997</v>
      </c>
      <c r="DR40" s="170">
        <f t="shared" si="490"/>
        <v>27223.980000000003</v>
      </c>
      <c r="DS40" s="170">
        <f t="shared" si="490"/>
        <v>10338.150000000001</v>
      </c>
      <c r="DT40" s="170">
        <f t="shared" si="490"/>
        <v>0</v>
      </c>
      <c r="DU40" s="170">
        <f t="shared" si="490"/>
        <v>16754.4444</v>
      </c>
      <c r="DV40" s="170">
        <f t="shared" si="490"/>
        <v>0</v>
      </c>
      <c r="DW40" s="170">
        <f t="shared" si="490"/>
        <v>0</v>
      </c>
      <c r="DX40" s="170">
        <f t="shared" si="490"/>
        <v>0</v>
      </c>
      <c r="DY40" s="170">
        <f t="shared" si="490"/>
        <v>899.71540000000459</v>
      </c>
      <c r="DZ40" s="170">
        <f t="shared" si="490"/>
        <v>0</v>
      </c>
      <c r="EA40" s="170">
        <f t="shared" si="490"/>
        <v>0</v>
      </c>
      <c r="EB40" s="170">
        <f t="shared" si="490"/>
        <v>0</v>
      </c>
      <c r="EC40" s="170">
        <f t="shared" si="490"/>
        <v>0</v>
      </c>
      <c r="ED40" s="170">
        <f t="shared" si="490"/>
        <v>1524.8889000000017</v>
      </c>
      <c r="EE40" s="170">
        <f t="shared" si="490"/>
        <v>17522.105800000005</v>
      </c>
      <c r="EF40" s="170">
        <f t="shared" si="490"/>
        <v>21323.640800000005</v>
      </c>
      <c r="EG40" s="170">
        <f t="shared" ref="EG40:GR40" si="491">SUMIF($E$15:$E$31, "S", EG$15:EG$31)</f>
        <v>16385.607700000008</v>
      </c>
      <c r="EH40" s="170">
        <f t="shared" si="491"/>
        <v>21028.502400000005</v>
      </c>
      <c r="EI40" s="170">
        <f t="shared" si="491"/>
        <v>0</v>
      </c>
      <c r="EJ40" s="170">
        <f t="shared" si="491"/>
        <v>18565.871500000001</v>
      </c>
      <c r="EK40" s="170">
        <f t="shared" si="491"/>
        <v>1737.8185999999969</v>
      </c>
      <c r="EL40" s="170">
        <f t="shared" si="491"/>
        <v>2873.4014000000006</v>
      </c>
      <c r="EM40" s="170">
        <f t="shared" si="491"/>
        <v>7734.7594000000026</v>
      </c>
      <c r="EN40" s="170">
        <f t="shared" si="491"/>
        <v>5341.7699000000011</v>
      </c>
      <c r="EO40" s="170">
        <f t="shared" si="491"/>
        <v>7786.3250000000062</v>
      </c>
      <c r="EP40" s="170">
        <f t="shared" si="491"/>
        <v>0</v>
      </c>
      <c r="EQ40" s="170">
        <f t="shared" si="491"/>
        <v>0</v>
      </c>
      <c r="ER40" s="170">
        <f t="shared" si="491"/>
        <v>0</v>
      </c>
      <c r="ES40" s="170">
        <f t="shared" si="491"/>
        <v>270.73940000000039</v>
      </c>
      <c r="ET40" s="170">
        <f t="shared" si="491"/>
        <v>0</v>
      </c>
      <c r="EU40" s="170">
        <f t="shared" si="491"/>
        <v>0</v>
      </c>
      <c r="EV40" s="170">
        <f t="shared" si="491"/>
        <v>0</v>
      </c>
      <c r="EW40" s="170">
        <f t="shared" si="491"/>
        <v>0</v>
      </c>
      <c r="EX40" s="170">
        <f t="shared" si="491"/>
        <v>0</v>
      </c>
      <c r="EY40" s="170">
        <f t="shared" si="491"/>
        <v>7418.2659000000058</v>
      </c>
      <c r="EZ40" s="170">
        <f t="shared" si="491"/>
        <v>25403.295800000004</v>
      </c>
      <c r="FA40" s="170">
        <f t="shared" si="491"/>
        <v>25687.548299999995</v>
      </c>
      <c r="FB40" s="170">
        <f t="shared" si="491"/>
        <v>0</v>
      </c>
      <c r="FC40" s="170">
        <f t="shared" si="491"/>
        <v>0</v>
      </c>
      <c r="FD40" s="170">
        <f t="shared" si="491"/>
        <v>0</v>
      </c>
      <c r="FE40" s="170">
        <f t="shared" si="491"/>
        <v>0</v>
      </c>
      <c r="FF40" s="170">
        <f t="shared" si="491"/>
        <v>0</v>
      </c>
      <c r="FG40" s="170">
        <f t="shared" si="491"/>
        <v>0</v>
      </c>
      <c r="FH40" s="170">
        <f t="shared" si="491"/>
        <v>3704.7085000000006</v>
      </c>
      <c r="FI40" s="170">
        <f t="shared" si="491"/>
        <v>0</v>
      </c>
      <c r="FJ40" s="170">
        <f t="shared" si="491"/>
        <v>0</v>
      </c>
      <c r="FK40" s="170">
        <f t="shared" si="491"/>
        <v>0</v>
      </c>
      <c r="FL40" s="170">
        <f t="shared" si="491"/>
        <v>0</v>
      </c>
      <c r="FM40" s="170">
        <f t="shared" si="491"/>
        <v>25001.992700000003</v>
      </c>
      <c r="FN40" s="170">
        <f t="shared" si="491"/>
        <v>8662.5208000000021</v>
      </c>
      <c r="FO40" s="170">
        <f t="shared" si="491"/>
        <v>6203.3461000000025</v>
      </c>
      <c r="FP40" s="170">
        <f t="shared" si="491"/>
        <v>24144.018900000003</v>
      </c>
      <c r="FQ40" s="170">
        <f t="shared" si="491"/>
        <v>22580.632799999996</v>
      </c>
      <c r="FR40" s="170">
        <f t="shared" si="491"/>
        <v>0</v>
      </c>
      <c r="FS40" s="170">
        <f t="shared" si="491"/>
        <v>8097.6104000000014</v>
      </c>
      <c r="FT40" s="170">
        <f t="shared" si="491"/>
        <v>21538.220300000001</v>
      </c>
      <c r="FU40" s="170">
        <f t="shared" si="491"/>
        <v>10433.402300000002</v>
      </c>
      <c r="FV40" s="170">
        <f t="shared" si="491"/>
        <v>0</v>
      </c>
      <c r="FW40" s="170">
        <f t="shared" si="491"/>
        <v>4303.5763000000006</v>
      </c>
      <c r="FX40" s="170">
        <f t="shared" si="491"/>
        <v>68.408599999998842</v>
      </c>
      <c r="FY40" s="170">
        <f t="shared" si="491"/>
        <v>0</v>
      </c>
      <c r="FZ40" s="170">
        <f t="shared" si="491"/>
        <v>6984.3081999999995</v>
      </c>
      <c r="GA40" s="170">
        <f t="shared" si="491"/>
        <v>19258.397300000004</v>
      </c>
      <c r="GB40" s="170">
        <f t="shared" si="491"/>
        <v>2465.8015999999989</v>
      </c>
      <c r="GC40" s="170">
        <f t="shared" si="491"/>
        <v>0</v>
      </c>
      <c r="GD40" s="170">
        <f t="shared" si="491"/>
        <v>0</v>
      </c>
      <c r="GE40" s="170">
        <f t="shared" si="491"/>
        <v>0</v>
      </c>
      <c r="GF40" s="170">
        <f t="shared" si="491"/>
        <v>42985.878400000001</v>
      </c>
      <c r="GG40" s="170">
        <f t="shared" si="491"/>
        <v>44529.778399999996</v>
      </c>
      <c r="GH40" s="170">
        <f t="shared" si="491"/>
        <v>50867.519800000002</v>
      </c>
      <c r="GI40" s="170">
        <f t="shared" si="491"/>
        <v>48247.991599999994</v>
      </c>
      <c r="GJ40" s="170">
        <f t="shared" si="491"/>
        <v>54989.743200000004</v>
      </c>
      <c r="GK40" s="170">
        <f t="shared" si="491"/>
        <v>57018.3289</v>
      </c>
      <c r="GL40" s="170">
        <f t="shared" si="491"/>
        <v>60276.502899999999</v>
      </c>
      <c r="GM40" s="170">
        <f t="shared" si="491"/>
        <v>54896.248</v>
      </c>
      <c r="GN40" s="170">
        <f t="shared" si="491"/>
        <v>2512.3978999999963</v>
      </c>
      <c r="GO40" s="170">
        <f t="shared" si="491"/>
        <v>52179.967600000004</v>
      </c>
      <c r="GP40" s="170">
        <f t="shared" si="491"/>
        <v>50799.468800000002</v>
      </c>
      <c r="GQ40" s="170">
        <f t="shared" si="491"/>
        <v>57876.561900000001</v>
      </c>
      <c r="GR40" s="170">
        <f t="shared" si="491"/>
        <v>57343.137799999997</v>
      </c>
      <c r="GS40" s="170">
        <f t="shared" ref="GS40:JD40" si="492">SUMIF($E$15:$E$31, "S", GS$15:GS$31)</f>
        <v>52930.091999999997</v>
      </c>
      <c r="GT40" s="170">
        <f t="shared" si="492"/>
        <v>37232.826399999991</v>
      </c>
      <c r="GU40" s="170">
        <f t="shared" si="492"/>
        <v>53179.3537</v>
      </c>
      <c r="GV40" s="170">
        <f t="shared" si="492"/>
        <v>63306.237500000003</v>
      </c>
      <c r="GW40" s="170">
        <f t="shared" si="492"/>
        <v>55061.911900000006</v>
      </c>
      <c r="GX40" s="170">
        <f t="shared" si="492"/>
        <v>53829.776099999995</v>
      </c>
      <c r="GY40" s="170">
        <f t="shared" si="492"/>
        <v>58197.299400000004</v>
      </c>
      <c r="GZ40" s="170">
        <f t="shared" si="492"/>
        <v>62081.056899999996</v>
      </c>
      <c r="HA40" s="170">
        <f t="shared" si="492"/>
        <v>64636.822899999999</v>
      </c>
      <c r="HB40" s="170">
        <f t="shared" si="492"/>
        <v>64435.966899999999</v>
      </c>
      <c r="HC40" s="170">
        <f t="shared" si="492"/>
        <v>65050.8079</v>
      </c>
      <c r="HD40" s="170">
        <f t="shared" si="492"/>
        <v>64960.686300000001</v>
      </c>
      <c r="HE40" s="170">
        <f t="shared" si="492"/>
        <v>65413.986900000004</v>
      </c>
      <c r="HF40" s="170">
        <f t="shared" si="492"/>
        <v>65209.039900000003</v>
      </c>
      <c r="HG40" s="170">
        <f t="shared" si="492"/>
        <v>65209.039900000003</v>
      </c>
      <c r="HH40" s="170">
        <f t="shared" si="492"/>
        <v>61891.350900000005</v>
      </c>
      <c r="HI40" s="170">
        <f t="shared" si="492"/>
        <v>55018.174499999994</v>
      </c>
      <c r="HJ40" s="170">
        <f t="shared" si="492"/>
        <v>64674.578300000001</v>
      </c>
      <c r="HK40" s="170">
        <f t="shared" si="492"/>
        <v>85530.373000000007</v>
      </c>
      <c r="HL40" s="170">
        <f t="shared" si="492"/>
        <v>86000</v>
      </c>
      <c r="HM40" s="170">
        <f t="shared" si="492"/>
        <v>86000</v>
      </c>
      <c r="HN40" s="170">
        <f t="shared" si="492"/>
        <v>85989.057000000015</v>
      </c>
      <c r="HO40" s="170">
        <f t="shared" si="492"/>
        <v>84673.631800000003</v>
      </c>
      <c r="HP40" s="170">
        <f t="shared" si="492"/>
        <v>80196.301399999997</v>
      </c>
      <c r="HQ40" s="170">
        <f t="shared" si="492"/>
        <v>86000</v>
      </c>
      <c r="HR40" s="170">
        <f t="shared" si="492"/>
        <v>86000</v>
      </c>
      <c r="HS40" s="170">
        <f t="shared" si="492"/>
        <v>86000</v>
      </c>
      <c r="HT40" s="170">
        <f t="shared" si="492"/>
        <v>86000</v>
      </c>
      <c r="HU40" s="170">
        <f t="shared" si="492"/>
        <v>86000</v>
      </c>
      <c r="HV40" s="170">
        <f t="shared" si="492"/>
        <v>86000</v>
      </c>
      <c r="HW40" s="170">
        <f t="shared" si="492"/>
        <v>86000</v>
      </c>
      <c r="HX40" s="170">
        <f t="shared" si="492"/>
        <v>86000</v>
      </c>
      <c r="HY40" s="170">
        <f t="shared" si="492"/>
        <v>86000</v>
      </c>
      <c r="HZ40" s="170">
        <f t="shared" si="492"/>
        <v>84167.072000000015</v>
      </c>
      <c r="IA40" s="170">
        <f t="shared" si="492"/>
        <v>69275.897800000006</v>
      </c>
      <c r="IB40" s="170">
        <f t="shared" si="492"/>
        <v>75423.243600000016</v>
      </c>
      <c r="IC40" s="170">
        <f t="shared" si="492"/>
        <v>83601.544400000013</v>
      </c>
      <c r="ID40" s="170">
        <f t="shared" si="492"/>
        <v>68647.729599999991</v>
      </c>
      <c r="IE40" s="170">
        <f t="shared" si="492"/>
        <v>75423.243600000016</v>
      </c>
      <c r="IF40" s="170">
        <f t="shared" si="492"/>
        <v>85534.013999999996</v>
      </c>
      <c r="IG40" s="170">
        <f t="shared" si="492"/>
        <v>86000</v>
      </c>
      <c r="IH40" s="170">
        <f t="shared" si="492"/>
        <v>80166.52840000001</v>
      </c>
      <c r="II40" s="170">
        <f t="shared" si="492"/>
        <v>76669.689400000003</v>
      </c>
      <c r="IJ40" s="170">
        <f t="shared" si="492"/>
        <v>84540.665000000008</v>
      </c>
      <c r="IK40" s="170">
        <f t="shared" si="492"/>
        <v>85565.4</v>
      </c>
      <c r="IL40" s="170">
        <f t="shared" si="492"/>
        <v>84194.382400000002</v>
      </c>
      <c r="IM40" s="170">
        <f t="shared" si="492"/>
        <v>71946.723400000003</v>
      </c>
      <c r="IN40" s="170">
        <f t="shared" si="492"/>
        <v>80082.893599999996</v>
      </c>
      <c r="IO40" s="170">
        <f t="shared" si="492"/>
        <v>72682.052000000011</v>
      </c>
      <c r="IP40" s="170">
        <f t="shared" si="492"/>
        <v>85360.777000000002</v>
      </c>
      <c r="IQ40" s="170">
        <f t="shared" si="492"/>
        <v>85501.425000000017</v>
      </c>
      <c r="IR40" s="170">
        <f t="shared" si="492"/>
        <v>84798.183799999999</v>
      </c>
      <c r="IS40" s="170">
        <f t="shared" si="492"/>
        <v>82655.252999999997</v>
      </c>
      <c r="IT40" s="170">
        <f t="shared" si="492"/>
        <v>85782.721000000005</v>
      </c>
      <c r="IU40" s="170">
        <f t="shared" si="492"/>
        <v>85993.694000000018</v>
      </c>
      <c r="IV40" s="170">
        <f t="shared" si="492"/>
        <v>85993.694000000018</v>
      </c>
      <c r="IW40" s="170">
        <f t="shared" si="492"/>
        <v>85577.934000000008</v>
      </c>
      <c r="IX40" s="170">
        <f t="shared" si="492"/>
        <v>81519.471799999999</v>
      </c>
      <c r="IY40" s="170">
        <f t="shared" si="492"/>
        <v>84723.221000000005</v>
      </c>
      <c r="IZ40" s="170">
        <f t="shared" si="492"/>
        <v>72051.3802</v>
      </c>
      <c r="JA40" s="170">
        <f t="shared" si="492"/>
        <v>85853.045000000013</v>
      </c>
      <c r="JB40" s="170">
        <f t="shared" si="492"/>
        <v>82866.226400000014</v>
      </c>
      <c r="JC40" s="170">
        <f t="shared" si="492"/>
        <v>85642.073000000004</v>
      </c>
      <c r="JD40" s="170">
        <f t="shared" si="492"/>
        <v>83798.195000000007</v>
      </c>
      <c r="JE40" s="170">
        <f t="shared" ref="JE40:LP40" si="493">SUMIF($E$15:$E$31, "S", JE$15:JE$31)</f>
        <v>70062.707500000004</v>
      </c>
      <c r="JF40" s="170">
        <f t="shared" si="493"/>
        <v>54705.5916</v>
      </c>
      <c r="JG40" s="170">
        <f t="shared" si="493"/>
        <v>74191.294400000013</v>
      </c>
      <c r="JH40" s="170">
        <f t="shared" si="493"/>
        <v>85431.10100000001</v>
      </c>
      <c r="JI40" s="170">
        <f t="shared" si="493"/>
        <v>79735.581999999995</v>
      </c>
      <c r="JJ40" s="170">
        <f t="shared" si="493"/>
        <v>76529.404399999999</v>
      </c>
      <c r="JK40" s="170">
        <f t="shared" si="493"/>
        <v>85712.397000000012</v>
      </c>
      <c r="JL40" s="170">
        <f t="shared" si="493"/>
        <v>84524.224600000016</v>
      </c>
      <c r="JM40" s="170">
        <f t="shared" si="493"/>
        <v>81169.442800000004</v>
      </c>
      <c r="JN40" s="170">
        <f t="shared" si="493"/>
        <v>84810.553000000014</v>
      </c>
      <c r="JO40" s="170">
        <f t="shared" si="493"/>
        <v>84529.257000000012</v>
      </c>
      <c r="JP40" s="170">
        <f t="shared" si="493"/>
        <v>79630.987800000003</v>
      </c>
      <c r="JQ40" s="170">
        <f t="shared" si="493"/>
        <v>81504.907000000007</v>
      </c>
      <c r="JR40" s="170">
        <f t="shared" si="493"/>
        <v>54741.149600000004</v>
      </c>
      <c r="JS40" s="170">
        <f t="shared" si="493"/>
        <v>26489.391800000001</v>
      </c>
      <c r="JT40" s="170">
        <f t="shared" si="493"/>
        <v>0</v>
      </c>
      <c r="JU40" s="170">
        <f t="shared" si="493"/>
        <v>8326.8385000000017</v>
      </c>
      <c r="JV40" s="170">
        <f t="shared" si="493"/>
        <v>0</v>
      </c>
      <c r="JW40" s="170">
        <f t="shared" si="493"/>
        <v>6042.8052999999964</v>
      </c>
      <c r="JX40" s="170">
        <f t="shared" si="493"/>
        <v>80743.06240000001</v>
      </c>
      <c r="JY40" s="170">
        <f t="shared" si="493"/>
        <v>53527.986700000001</v>
      </c>
      <c r="JZ40" s="170">
        <f t="shared" si="493"/>
        <v>84864.884099999996</v>
      </c>
      <c r="KA40" s="170">
        <f t="shared" si="493"/>
        <v>84808.278099999996</v>
      </c>
      <c r="KB40" s="170">
        <f t="shared" si="493"/>
        <v>84808.278099999996</v>
      </c>
      <c r="KC40" s="170">
        <f t="shared" si="493"/>
        <v>84808.278099999996</v>
      </c>
      <c r="KD40" s="170">
        <f t="shared" si="493"/>
        <v>84808.278099999996</v>
      </c>
      <c r="KE40" s="170">
        <f t="shared" si="493"/>
        <v>84219.201000000001</v>
      </c>
      <c r="KF40" s="170">
        <f t="shared" si="493"/>
        <v>84742.825100000002</v>
      </c>
      <c r="KG40" s="170">
        <f t="shared" si="493"/>
        <v>83775.055599999992</v>
      </c>
      <c r="KH40" s="170">
        <f t="shared" si="493"/>
        <v>82699.56210000001</v>
      </c>
      <c r="KI40" s="170">
        <f t="shared" si="493"/>
        <v>84056.996599999999</v>
      </c>
      <c r="KJ40" s="170">
        <f t="shared" si="493"/>
        <v>82675.474300000002</v>
      </c>
      <c r="KK40" s="170">
        <f t="shared" si="493"/>
        <v>49048.216399999998</v>
      </c>
      <c r="KL40" s="170">
        <f t="shared" si="493"/>
        <v>68971.252200000003</v>
      </c>
      <c r="KM40" s="170">
        <f t="shared" si="493"/>
        <v>66506.319600000003</v>
      </c>
      <c r="KN40" s="170">
        <f t="shared" si="493"/>
        <v>37706.885999999999</v>
      </c>
      <c r="KO40" s="170">
        <f t="shared" si="493"/>
        <v>44326.790500000003</v>
      </c>
      <c r="KP40" s="170">
        <f t="shared" si="493"/>
        <v>37773.095200000003</v>
      </c>
      <c r="KQ40" s="170">
        <f t="shared" si="493"/>
        <v>63150.413400000005</v>
      </c>
      <c r="KR40" s="170">
        <f t="shared" si="493"/>
        <v>75206.863299999997</v>
      </c>
      <c r="KS40" s="170">
        <f t="shared" si="493"/>
        <v>84677.372100000008</v>
      </c>
      <c r="KT40" s="170">
        <f t="shared" si="493"/>
        <v>64736.926700000004</v>
      </c>
      <c r="KU40" s="170">
        <f t="shared" si="493"/>
        <v>54021.953000000001</v>
      </c>
      <c r="KV40" s="170">
        <f t="shared" si="493"/>
        <v>67908.171800000011</v>
      </c>
      <c r="KW40" s="170">
        <f t="shared" si="493"/>
        <v>84481.013100000011</v>
      </c>
      <c r="KX40" s="170">
        <f t="shared" si="493"/>
        <v>74781.873400000011</v>
      </c>
      <c r="KY40" s="170">
        <f t="shared" si="493"/>
        <v>78182.758900000001</v>
      </c>
      <c r="KZ40" s="170">
        <f t="shared" si="493"/>
        <v>44645.078500000003</v>
      </c>
      <c r="LA40" s="170">
        <f t="shared" si="493"/>
        <v>42633.491200000004</v>
      </c>
      <c r="LB40" s="170">
        <f t="shared" si="493"/>
        <v>68068.027300000002</v>
      </c>
      <c r="LC40" s="170">
        <f t="shared" si="493"/>
        <v>86000</v>
      </c>
      <c r="LD40" s="170">
        <f t="shared" si="493"/>
        <v>86000</v>
      </c>
      <c r="LE40" s="170">
        <f t="shared" si="493"/>
        <v>51481.603500000005</v>
      </c>
      <c r="LF40" s="170">
        <f t="shared" si="493"/>
        <v>62127.762600000002</v>
      </c>
      <c r="LG40" s="170">
        <f t="shared" si="493"/>
        <v>41539.954899999997</v>
      </c>
      <c r="LH40" s="170">
        <f t="shared" si="493"/>
        <v>58236.470699999998</v>
      </c>
      <c r="LI40" s="170">
        <f t="shared" si="493"/>
        <v>69223.088600000003</v>
      </c>
      <c r="LJ40" s="170">
        <f t="shared" si="493"/>
        <v>71207.3122</v>
      </c>
      <c r="LK40" s="170">
        <f t="shared" si="493"/>
        <v>84341.455900000001</v>
      </c>
      <c r="LL40" s="170">
        <f t="shared" si="493"/>
        <v>41349.360000000001</v>
      </c>
      <c r="LM40" s="170">
        <f t="shared" si="493"/>
        <v>58611.785300000003</v>
      </c>
      <c r="LN40" s="170">
        <f t="shared" si="493"/>
        <v>86000</v>
      </c>
      <c r="LO40" s="170">
        <f t="shared" si="493"/>
        <v>77312.516570000007</v>
      </c>
      <c r="LP40" s="170">
        <f t="shared" si="493"/>
        <v>47320.146799999995</v>
      </c>
      <c r="LQ40" s="170">
        <f t="shared" ref="LQ40:NG40" si="494">SUMIF($E$15:$E$31, "S", LQ$15:LQ$31)</f>
        <v>58888.842499999999</v>
      </c>
      <c r="LR40" s="170">
        <f t="shared" si="494"/>
        <v>82309.287400000001</v>
      </c>
      <c r="LS40" s="170">
        <f t="shared" si="494"/>
        <v>86000</v>
      </c>
      <c r="LT40" s="170">
        <f t="shared" si="494"/>
        <v>84858.3</v>
      </c>
      <c r="LU40" s="170">
        <f t="shared" si="494"/>
        <v>82222.593800000002</v>
      </c>
      <c r="LV40" s="170">
        <f t="shared" si="494"/>
        <v>63760.586300000003</v>
      </c>
      <c r="LW40" s="170">
        <f t="shared" si="494"/>
        <v>86000</v>
      </c>
      <c r="LX40" s="170">
        <f t="shared" si="494"/>
        <v>86000</v>
      </c>
      <c r="LY40" s="170">
        <f t="shared" si="494"/>
        <v>86000</v>
      </c>
      <c r="LZ40" s="170">
        <f t="shared" si="494"/>
        <v>58288.7984</v>
      </c>
      <c r="MA40" s="170">
        <f t="shared" si="494"/>
        <v>44858.195800000001</v>
      </c>
      <c r="MB40" s="170">
        <f t="shared" si="494"/>
        <v>42844.471399999995</v>
      </c>
      <c r="MC40" s="170">
        <f t="shared" si="494"/>
        <v>52852.322199999995</v>
      </c>
      <c r="MD40" s="170">
        <f t="shared" si="494"/>
        <v>57477.756899999993</v>
      </c>
      <c r="ME40" s="170">
        <f t="shared" si="494"/>
        <v>86000</v>
      </c>
      <c r="MF40" s="170">
        <f t="shared" si="494"/>
        <v>65699.325799999991</v>
      </c>
      <c r="MG40" s="170">
        <f t="shared" si="494"/>
        <v>79758.675300000003</v>
      </c>
      <c r="MH40" s="170">
        <f t="shared" si="494"/>
        <v>86000</v>
      </c>
      <c r="MI40" s="170">
        <f t="shared" si="494"/>
        <v>84131.736199999999</v>
      </c>
      <c r="MJ40" s="170">
        <f t="shared" si="494"/>
        <v>86000</v>
      </c>
      <c r="MK40" s="170">
        <f t="shared" si="494"/>
        <v>86000</v>
      </c>
      <c r="ML40" s="170">
        <f t="shared" si="494"/>
        <v>86000</v>
      </c>
      <c r="MM40" s="170">
        <f t="shared" si="494"/>
        <v>86000</v>
      </c>
      <c r="MN40" s="170">
        <f t="shared" si="494"/>
        <v>86000</v>
      </c>
      <c r="MO40" s="170">
        <f t="shared" si="494"/>
        <v>73425.260999999999</v>
      </c>
      <c r="MP40" s="170">
        <f t="shared" si="494"/>
        <v>86000</v>
      </c>
      <c r="MQ40" s="170">
        <f t="shared" si="494"/>
        <v>86000</v>
      </c>
      <c r="MR40" s="170">
        <f t="shared" si="494"/>
        <v>86000</v>
      </c>
      <c r="MS40" s="170">
        <f t="shared" si="494"/>
        <v>86000</v>
      </c>
      <c r="MT40" s="170">
        <f t="shared" si="494"/>
        <v>86000</v>
      </c>
      <c r="MU40" s="170">
        <f t="shared" si="494"/>
        <v>86000</v>
      </c>
      <c r="MV40" s="170">
        <f t="shared" si="494"/>
        <v>61347.523699999998</v>
      </c>
      <c r="MW40" s="170">
        <f t="shared" si="494"/>
        <v>75568.551299999992</v>
      </c>
      <c r="MX40" s="170">
        <f t="shared" si="494"/>
        <v>75621.906199999998</v>
      </c>
      <c r="MY40" s="170">
        <f t="shared" si="494"/>
        <v>60057.433499999999</v>
      </c>
      <c r="MZ40" s="170">
        <f t="shared" si="494"/>
        <v>53630.330199999997</v>
      </c>
      <c r="NA40" s="170">
        <f t="shared" si="494"/>
        <v>79866.463199999998</v>
      </c>
      <c r="NB40" s="170">
        <f t="shared" si="494"/>
        <v>41031.376000000004</v>
      </c>
      <c r="NC40" s="170">
        <f t="shared" si="494"/>
        <v>84759.903000000006</v>
      </c>
      <c r="ND40" s="170">
        <f t="shared" si="494"/>
        <v>86000</v>
      </c>
      <c r="NE40" s="170">
        <f t="shared" si="494"/>
        <v>86000</v>
      </c>
      <c r="NF40" s="170">
        <f t="shared" si="494"/>
        <v>43831.722999999998</v>
      </c>
      <c r="NG40" s="170">
        <f t="shared" si="494"/>
        <v>75843.031699999992</v>
      </c>
      <c r="NH40" s="170">
        <f t="shared" si="469"/>
        <v>19110789.799130004</v>
      </c>
      <c r="NI40" s="144">
        <f t="shared" si="470"/>
        <v>52358.328216794529</v>
      </c>
    </row>
    <row r="41" spans="1:376">
      <c r="B41" s="192" t="s">
        <v>349</v>
      </c>
      <c r="E41" s="153" t="s">
        <v>343</v>
      </c>
      <c r="G41" s="171">
        <f>-G33</f>
        <v>-43000</v>
      </c>
      <c r="H41" s="171">
        <f>-H33</f>
        <v>0</v>
      </c>
      <c r="I41" s="171">
        <f t="shared" ref="I41:BT41" si="495">-I33</f>
        <v>0</v>
      </c>
      <c r="J41" s="171">
        <f t="shared" si="495"/>
        <v>0</v>
      </c>
      <c r="K41" s="171">
        <f t="shared" si="495"/>
        <v>0</v>
      </c>
      <c r="L41" s="171">
        <f t="shared" si="495"/>
        <v>0</v>
      </c>
      <c r="M41" s="171">
        <f t="shared" si="495"/>
        <v>0</v>
      </c>
      <c r="N41" s="171">
        <f t="shared" si="495"/>
        <v>0</v>
      </c>
      <c r="O41" s="171">
        <f t="shared" si="495"/>
        <v>0</v>
      </c>
      <c r="P41" s="171">
        <f t="shared" si="495"/>
        <v>0</v>
      </c>
      <c r="Q41" s="171">
        <f t="shared" si="495"/>
        <v>0</v>
      </c>
      <c r="R41" s="171">
        <f t="shared" si="495"/>
        <v>0</v>
      </c>
      <c r="S41" s="171">
        <f t="shared" si="495"/>
        <v>0</v>
      </c>
      <c r="T41" s="171">
        <f t="shared" si="495"/>
        <v>0</v>
      </c>
      <c r="U41" s="171">
        <f t="shared" si="495"/>
        <v>0</v>
      </c>
      <c r="V41" s="171">
        <f t="shared" si="495"/>
        <v>0</v>
      </c>
      <c r="W41" s="171">
        <f t="shared" si="495"/>
        <v>0</v>
      </c>
      <c r="X41" s="171">
        <f t="shared" si="495"/>
        <v>0</v>
      </c>
      <c r="Y41" s="171">
        <f t="shared" si="495"/>
        <v>0</v>
      </c>
      <c r="Z41" s="171">
        <f t="shared" si="495"/>
        <v>0</v>
      </c>
      <c r="AA41" s="171">
        <f t="shared" si="495"/>
        <v>0</v>
      </c>
      <c r="AB41" s="171">
        <f t="shared" si="495"/>
        <v>0</v>
      </c>
      <c r="AC41" s="171">
        <f t="shared" si="495"/>
        <v>0</v>
      </c>
      <c r="AD41" s="171">
        <f t="shared" si="495"/>
        <v>0</v>
      </c>
      <c r="AE41" s="171">
        <f t="shared" si="495"/>
        <v>0</v>
      </c>
      <c r="AF41" s="171">
        <f t="shared" si="495"/>
        <v>0</v>
      </c>
      <c r="AG41" s="171">
        <f t="shared" si="495"/>
        <v>0</v>
      </c>
      <c r="AH41" s="171">
        <f t="shared" si="495"/>
        <v>0</v>
      </c>
      <c r="AI41" s="171">
        <f t="shared" si="495"/>
        <v>0</v>
      </c>
      <c r="AJ41" s="171">
        <f t="shared" si="495"/>
        <v>0</v>
      </c>
      <c r="AK41" s="171">
        <f t="shared" si="495"/>
        <v>0</v>
      </c>
      <c r="AL41" s="171">
        <f t="shared" si="495"/>
        <v>0</v>
      </c>
      <c r="AM41" s="171">
        <f t="shared" si="495"/>
        <v>0</v>
      </c>
      <c r="AN41" s="171">
        <f t="shared" si="495"/>
        <v>0</v>
      </c>
      <c r="AO41" s="171">
        <f t="shared" si="495"/>
        <v>-9528.8399999999965</v>
      </c>
      <c r="AP41" s="171">
        <f t="shared" si="495"/>
        <v>0</v>
      </c>
      <c r="AQ41" s="171">
        <f t="shared" si="495"/>
        <v>0</v>
      </c>
      <c r="AR41" s="171">
        <f t="shared" si="495"/>
        <v>0</v>
      </c>
      <c r="AS41" s="171">
        <f t="shared" si="495"/>
        <v>0</v>
      </c>
      <c r="AT41" s="171">
        <f t="shared" si="495"/>
        <v>0</v>
      </c>
      <c r="AU41" s="171">
        <f t="shared" si="495"/>
        <v>0</v>
      </c>
      <c r="AV41" s="171">
        <f t="shared" si="495"/>
        <v>0</v>
      </c>
      <c r="AW41" s="171">
        <f t="shared" si="495"/>
        <v>0</v>
      </c>
      <c r="AX41" s="171">
        <f t="shared" si="495"/>
        <v>0</v>
      </c>
      <c r="AY41" s="171">
        <f t="shared" si="495"/>
        <v>0</v>
      </c>
      <c r="AZ41" s="171">
        <f t="shared" si="495"/>
        <v>0</v>
      </c>
      <c r="BA41" s="171">
        <f t="shared" si="495"/>
        <v>0</v>
      </c>
      <c r="BB41" s="171">
        <f t="shared" si="495"/>
        <v>0</v>
      </c>
      <c r="BC41" s="171">
        <f t="shared" si="495"/>
        <v>0</v>
      </c>
      <c r="BD41" s="171">
        <f t="shared" si="495"/>
        <v>0</v>
      </c>
      <c r="BE41" s="171">
        <f t="shared" si="495"/>
        <v>0</v>
      </c>
      <c r="BF41" s="171">
        <f t="shared" si="495"/>
        <v>0</v>
      </c>
      <c r="BG41" s="171">
        <f t="shared" si="495"/>
        <v>0</v>
      </c>
      <c r="BH41" s="171">
        <f t="shared" si="495"/>
        <v>0</v>
      </c>
      <c r="BI41" s="171">
        <f t="shared" si="495"/>
        <v>0</v>
      </c>
      <c r="BJ41" s="171">
        <f t="shared" si="495"/>
        <v>0</v>
      </c>
      <c r="BK41" s="171">
        <f t="shared" si="495"/>
        <v>0</v>
      </c>
      <c r="BL41" s="171">
        <f t="shared" si="495"/>
        <v>0</v>
      </c>
      <c r="BM41" s="171">
        <f t="shared" si="495"/>
        <v>0</v>
      </c>
      <c r="BN41" s="171">
        <f t="shared" si="495"/>
        <v>0</v>
      </c>
      <c r="BO41" s="171">
        <f t="shared" si="495"/>
        <v>0</v>
      </c>
      <c r="BP41" s="171">
        <f t="shared" si="495"/>
        <v>0</v>
      </c>
      <c r="BQ41" s="171">
        <f t="shared" si="495"/>
        <v>-3839.1199999999953</v>
      </c>
      <c r="BR41" s="171">
        <f t="shared" si="495"/>
        <v>0</v>
      </c>
      <c r="BS41" s="171">
        <f t="shared" si="495"/>
        <v>0</v>
      </c>
      <c r="BT41" s="171">
        <f t="shared" si="495"/>
        <v>0</v>
      </c>
      <c r="BU41" s="171">
        <f t="shared" ref="BU41:EF41" si="496">-BU33</f>
        <v>0</v>
      </c>
      <c r="BV41" s="171">
        <f t="shared" si="496"/>
        <v>0</v>
      </c>
      <c r="BW41" s="171">
        <f t="shared" si="496"/>
        <v>0</v>
      </c>
      <c r="BX41" s="171">
        <f t="shared" si="496"/>
        <v>0</v>
      </c>
      <c r="BY41" s="171">
        <f t="shared" si="496"/>
        <v>0</v>
      </c>
      <c r="BZ41" s="171">
        <f t="shared" si="496"/>
        <v>0</v>
      </c>
      <c r="CA41" s="171">
        <f t="shared" si="496"/>
        <v>0</v>
      </c>
      <c r="CB41" s="171">
        <f t="shared" si="496"/>
        <v>0</v>
      </c>
      <c r="CC41" s="171">
        <f t="shared" si="496"/>
        <v>0</v>
      </c>
      <c r="CD41" s="171">
        <f t="shared" si="496"/>
        <v>0</v>
      </c>
      <c r="CE41" s="171">
        <f t="shared" si="496"/>
        <v>0</v>
      </c>
      <c r="CF41" s="171">
        <f t="shared" si="496"/>
        <v>-10650.580000000002</v>
      </c>
      <c r="CG41" s="171">
        <f t="shared" si="496"/>
        <v>0</v>
      </c>
      <c r="CH41" s="171">
        <f t="shared" si="496"/>
        <v>0</v>
      </c>
      <c r="CI41" s="171">
        <f t="shared" si="496"/>
        <v>0</v>
      </c>
      <c r="CJ41" s="171">
        <f t="shared" si="496"/>
        <v>0</v>
      </c>
      <c r="CK41" s="171">
        <f t="shared" si="496"/>
        <v>0</v>
      </c>
      <c r="CL41" s="171">
        <f t="shared" si="496"/>
        <v>-1130.9899999999907</v>
      </c>
      <c r="CM41" s="171">
        <f t="shared" si="496"/>
        <v>0</v>
      </c>
      <c r="CN41" s="171">
        <f t="shared" si="496"/>
        <v>0</v>
      </c>
      <c r="CO41" s="171">
        <f t="shared" si="496"/>
        <v>0</v>
      </c>
      <c r="CP41" s="171">
        <f t="shared" si="496"/>
        <v>0</v>
      </c>
      <c r="CQ41" s="171">
        <f t="shared" si="496"/>
        <v>0</v>
      </c>
      <c r="CR41" s="171">
        <f t="shared" si="496"/>
        <v>0</v>
      </c>
      <c r="CS41" s="171">
        <f t="shared" si="496"/>
        <v>0</v>
      </c>
      <c r="CT41" s="171">
        <f t="shared" si="496"/>
        <v>0</v>
      </c>
      <c r="CU41" s="171">
        <f t="shared" si="496"/>
        <v>0</v>
      </c>
      <c r="CV41" s="171">
        <f t="shared" si="496"/>
        <v>0</v>
      </c>
      <c r="CW41" s="171">
        <f t="shared" si="496"/>
        <v>0</v>
      </c>
      <c r="CX41" s="171">
        <f t="shared" si="496"/>
        <v>0</v>
      </c>
      <c r="CY41" s="171">
        <f t="shared" si="496"/>
        <v>0</v>
      </c>
      <c r="CZ41" s="171">
        <f t="shared" si="496"/>
        <v>-9588.4499999999971</v>
      </c>
      <c r="DA41" s="171">
        <f t="shared" si="496"/>
        <v>0</v>
      </c>
      <c r="DB41" s="171">
        <f t="shared" si="496"/>
        <v>0</v>
      </c>
      <c r="DC41" s="171">
        <f t="shared" si="496"/>
        <v>0</v>
      </c>
      <c r="DD41" s="171">
        <f t="shared" si="496"/>
        <v>0</v>
      </c>
      <c r="DE41" s="171">
        <f t="shared" si="496"/>
        <v>0</v>
      </c>
      <c r="DF41" s="171">
        <f t="shared" si="496"/>
        <v>0</v>
      </c>
      <c r="DG41" s="171">
        <f t="shared" si="496"/>
        <v>0</v>
      </c>
      <c r="DH41" s="171">
        <f t="shared" si="496"/>
        <v>0</v>
      </c>
      <c r="DI41" s="171">
        <f t="shared" si="496"/>
        <v>0</v>
      </c>
      <c r="DJ41" s="171">
        <f t="shared" si="496"/>
        <v>0</v>
      </c>
      <c r="DK41" s="171">
        <f t="shared" si="496"/>
        <v>0</v>
      </c>
      <c r="DL41" s="171">
        <f t="shared" si="496"/>
        <v>0</v>
      </c>
      <c r="DM41" s="171">
        <f t="shared" si="496"/>
        <v>0</v>
      </c>
      <c r="DN41" s="171">
        <f t="shared" si="496"/>
        <v>0</v>
      </c>
      <c r="DO41" s="171">
        <f t="shared" si="496"/>
        <v>0</v>
      </c>
      <c r="DP41" s="171">
        <f t="shared" si="496"/>
        <v>0</v>
      </c>
      <c r="DQ41" s="171">
        <f t="shared" si="496"/>
        <v>0</v>
      </c>
      <c r="DR41" s="171">
        <f t="shared" si="496"/>
        <v>0</v>
      </c>
      <c r="DS41" s="171">
        <f t="shared" si="496"/>
        <v>0</v>
      </c>
      <c r="DT41" s="171">
        <f t="shared" si="496"/>
        <v>-1444.820000000007</v>
      </c>
      <c r="DU41" s="171">
        <f t="shared" si="496"/>
        <v>0</v>
      </c>
      <c r="DV41" s="171">
        <f t="shared" si="496"/>
        <v>-17625.660000000003</v>
      </c>
      <c r="DW41" s="171">
        <f t="shared" si="496"/>
        <v>-33671.638999999996</v>
      </c>
      <c r="DX41" s="171">
        <f t="shared" si="496"/>
        <v>-32663.42</v>
      </c>
      <c r="DY41" s="171">
        <f t="shared" si="496"/>
        <v>0</v>
      </c>
      <c r="DZ41" s="171">
        <f t="shared" si="496"/>
        <v>-1782.5100000000093</v>
      </c>
      <c r="EA41" s="171">
        <f t="shared" si="496"/>
        <v>-33266.995999999999</v>
      </c>
      <c r="EB41" s="171">
        <f t="shared" si="496"/>
        <v>-34268.436000000002</v>
      </c>
      <c r="EC41" s="171">
        <f t="shared" si="496"/>
        <v>-34268.436000000002</v>
      </c>
      <c r="ED41" s="171">
        <f t="shared" si="496"/>
        <v>0</v>
      </c>
      <c r="EE41" s="171">
        <f t="shared" si="496"/>
        <v>0</v>
      </c>
      <c r="EF41" s="171">
        <f t="shared" si="496"/>
        <v>0</v>
      </c>
      <c r="EG41" s="171">
        <f t="shared" ref="EG41:GR41" si="497">-EG33</f>
        <v>0</v>
      </c>
      <c r="EH41" s="171">
        <f t="shared" si="497"/>
        <v>0</v>
      </c>
      <c r="EI41" s="171">
        <f t="shared" si="497"/>
        <v>-15446.633699999998</v>
      </c>
      <c r="EJ41" s="171">
        <f t="shared" si="497"/>
        <v>0</v>
      </c>
      <c r="EK41" s="171">
        <f t="shared" si="497"/>
        <v>0</v>
      </c>
      <c r="EL41" s="171">
        <f t="shared" si="497"/>
        <v>0</v>
      </c>
      <c r="EM41" s="171">
        <f t="shared" si="497"/>
        <v>0</v>
      </c>
      <c r="EN41" s="171">
        <f t="shared" si="497"/>
        <v>0</v>
      </c>
      <c r="EO41" s="171">
        <f t="shared" si="497"/>
        <v>0</v>
      </c>
      <c r="EP41" s="171">
        <f t="shared" si="497"/>
        <v>-13295.464909999995</v>
      </c>
      <c r="EQ41" s="171">
        <f t="shared" si="497"/>
        <v>-16391.2261</v>
      </c>
      <c r="ER41" s="171">
        <f t="shared" si="497"/>
        <v>-32080.18</v>
      </c>
      <c r="ES41" s="171">
        <f t="shared" si="497"/>
        <v>0</v>
      </c>
      <c r="ET41" s="171">
        <f t="shared" si="497"/>
        <v>-3095.0529999999999</v>
      </c>
      <c r="EU41" s="171">
        <f t="shared" si="497"/>
        <v>-16666.020000000004</v>
      </c>
      <c r="EV41" s="171">
        <f t="shared" si="497"/>
        <v>-32663.42</v>
      </c>
      <c r="EW41" s="171">
        <f t="shared" si="497"/>
        <v>-2808.3458200000023</v>
      </c>
      <c r="EX41" s="171">
        <f t="shared" si="497"/>
        <v>-25938.948609999999</v>
      </c>
      <c r="EY41" s="171">
        <f t="shared" si="497"/>
        <v>0</v>
      </c>
      <c r="EZ41" s="171">
        <f t="shared" si="497"/>
        <v>0</v>
      </c>
      <c r="FA41" s="171">
        <f t="shared" si="497"/>
        <v>0</v>
      </c>
      <c r="FB41" s="171">
        <f t="shared" si="497"/>
        <v>-47.820000000006985</v>
      </c>
      <c r="FC41" s="171">
        <f t="shared" si="497"/>
        <v>-17305.362999999998</v>
      </c>
      <c r="FD41" s="171">
        <f t="shared" si="497"/>
        <v>-31432.229999999996</v>
      </c>
      <c r="FE41" s="171">
        <f t="shared" si="497"/>
        <v>-43000</v>
      </c>
      <c r="FF41" s="171">
        <f t="shared" si="497"/>
        <v>-27850.752</v>
      </c>
      <c r="FG41" s="171">
        <f t="shared" si="497"/>
        <v>-1396.7299999999959</v>
      </c>
      <c r="FH41" s="171">
        <f t="shared" si="497"/>
        <v>0</v>
      </c>
      <c r="FI41" s="171">
        <f t="shared" si="497"/>
        <v>-19997.800000000003</v>
      </c>
      <c r="FJ41" s="171">
        <f t="shared" si="497"/>
        <v>-14281.671999999999</v>
      </c>
      <c r="FK41" s="171">
        <f t="shared" si="497"/>
        <v>-43000</v>
      </c>
      <c r="FL41" s="171">
        <f t="shared" si="497"/>
        <v>-19704.567200000005</v>
      </c>
      <c r="FM41" s="171">
        <f t="shared" si="497"/>
        <v>0</v>
      </c>
      <c r="FN41" s="171">
        <f t="shared" si="497"/>
        <v>0</v>
      </c>
      <c r="FO41" s="171">
        <f t="shared" si="497"/>
        <v>0</v>
      </c>
      <c r="FP41" s="171">
        <f t="shared" si="497"/>
        <v>0</v>
      </c>
      <c r="FQ41" s="171">
        <f t="shared" si="497"/>
        <v>0</v>
      </c>
      <c r="FR41" s="171">
        <f t="shared" si="497"/>
        <v>-14259.259999999995</v>
      </c>
      <c r="FS41" s="171">
        <f t="shared" si="497"/>
        <v>0</v>
      </c>
      <c r="FT41" s="171">
        <f t="shared" si="497"/>
        <v>0</v>
      </c>
      <c r="FU41" s="171">
        <f t="shared" si="497"/>
        <v>0</v>
      </c>
      <c r="FV41" s="171">
        <f t="shared" si="497"/>
        <v>-3351.5</v>
      </c>
      <c r="FW41" s="171">
        <f t="shared" si="497"/>
        <v>0</v>
      </c>
      <c r="FX41" s="171">
        <f t="shared" si="497"/>
        <v>0</v>
      </c>
      <c r="FY41" s="171">
        <f t="shared" si="497"/>
        <v>-6329.805220000002</v>
      </c>
      <c r="FZ41" s="171">
        <f t="shared" si="497"/>
        <v>0</v>
      </c>
      <c r="GA41" s="171">
        <f t="shared" si="497"/>
        <v>0</v>
      </c>
      <c r="GB41" s="171">
        <f t="shared" si="497"/>
        <v>0</v>
      </c>
      <c r="GC41" s="171">
        <f t="shared" si="497"/>
        <v>-17398.809999999998</v>
      </c>
      <c r="GD41" s="171">
        <f t="shared" si="497"/>
        <v>-19997.800000000003</v>
      </c>
      <c r="GE41" s="171">
        <f t="shared" si="497"/>
        <v>-19478.009999999995</v>
      </c>
      <c r="GF41" s="171">
        <f t="shared" si="497"/>
        <v>0</v>
      </c>
      <c r="GG41" s="171">
        <f t="shared" si="497"/>
        <v>0</v>
      </c>
      <c r="GH41" s="171">
        <f t="shared" si="497"/>
        <v>0</v>
      </c>
      <c r="GI41" s="171">
        <f t="shared" si="497"/>
        <v>0</v>
      </c>
      <c r="GJ41" s="171">
        <f t="shared" si="497"/>
        <v>0</v>
      </c>
      <c r="GK41" s="171">
        <f t="shared" si="497"/>
        <v>0</v>
      </c>
      <c r="GL41" s="171">
        <f t="shared" si="497"/>
        <v>0</v>
      </c>
      <c r="GM41" s="171">
        <f t="shared" si="497"/>
        <v>0</v>
      </c>
      <c r="GN41" s="171">
        <f t="shared" si="497"/>
        <v>0</v>
      </c>
      <c r="GO41" s="171">
        <f t="shared" si="497"/>
        <v>0</v>
      </c>
      <c r="GP41" s="171">
        <f t="shared" si="497"/>
        <v>0</v>
      </c>
      <c r="GQ41" s="171">
        <f t="shared" si="497"/>
        <v>0</v>
      </c>
      <c r="GR41" s="171">
        <f t="shared" si="497"/>
        <v>0</v>
      </c>
      <c r="GS41" s="171">
        <f t="shared" ref="GS41:JD41" si="498">-GS33</f>
        <v>0</v>
      </c>
      <c r="GT41" s="171">
        <f t="shared" si="498"/>
        <v>0</v>
      </c>
      <c r="GU41" s="171">
        <f t="shared" si="498"/>
        <v>0</v>
      </c>
      <c r="GV41" s="171">
        <f t="shared" si="498"/>
        <v>0</v>
      </c>
      <c r="GW41" s="171">
        <f t="shared" si="498"/>
        <v>0</v>
      </c>
      <c r="GX41" s="171">
        <f t="shared" si="498"/>
        <v>0</v>
      </c>
      <c r="GY41" s="171">
        <f t="shared" si="498"/>
        <v>0</v>
      </c>
      <c r="GZ41" s="171">
        <f t="shared" si="498"/>
        <v>0</v>
      </c>
      <c r="HA41" s="171">
        <f t="shared" si="498"/>
        <v>0</v>
      </c>
      <c r="HB41" s="171">
        <f t="shared" si="498"/>
        <v>0</v>
      </c>
      <c r="HC41" s="171">
        <f t="shared" si="498"/>
        <v>0</v>
      </c>
      <c r="HD41" s="171">
        <f t="shared" si="498"/>
        <v>0</v>
      </c>
      <c r="HE41" s="171">
        <f t="shared" si="498"/>
        <v>0</v>
      </c>
      <c r="HF41" s="171">
        <f t="shared" si="498"/>
        <v>0</v>
      </c>
      <c r="HG41" s="171">
        <f t="shared" si="498"/>
        <v>0</v>
      </c>
      <c r="HH41" s="171">
        <f t="shared" si="498"/>
        <v>0</v>
      </c>
      <c r="HI41" s="171">
        <f t="shared" si="498"/>
        <v>0</v>
      </c>
      <c r="HJ41" s="171">
        <f t="shared" si="498"/>
        <v>0</v>
      </c>
      <c r="HK41" s="171">
        <f t="shared" si="498"/>
        <v>0</v>
      </c>
      <c r="HL41" s="171">
        <f t="shared" si="498"/>
        <v>0</v>
      </c>
      <c r="HM41" s="171">
        <f t="shared" si="498"/>
        <v>0</v>
      </c>
      <c r="HN41" s="171">
        <f t="shared" si="498"/>
        <v>0</v>
      </c>
      <c r="HO41" s="171">
        <f t="shared" si="498"/>
        <v>0</v>
      </c>
      <c r="HP41" s="171">
        <f t="shared" si="498"/>
        <v>0</v>
      </c>
      <c r="HQ41" s="171">
        <f t="shared" si="498"/>
        <v>0</v>
      </c>
      <c r="HR41" s="171">
        <f t="shared" si="498"/>
        <v>0</v>
      </c>
      <c r="HS41" s="171">
        <f t="shared" si="498"/>
        <v>0</v>
      </c>
      <c r="HT41" s="171">
        <f t="shared" si="498"/>
        <v>0</v>
      </c>
      <c r="HU41" s="171">
        <f t="shared" si="498"/>
        <v>0</v>
      </c>
      <c r="HV41" s="171">
        <f t="shared" si="498"/>
        <v>0</v>
      </c>
      <c r="HW41" s="171">
        <f t="shared" si="498"/>
        <v>0</v>
      </c>
      <c r="HX41" s="171">
        <f t="shared" si="498"/>
        <v>0</v>
      </c>
      <c r="HY41" s="171">
        <f t="shared" si="498"/>
        <v>0</v>
      </c>
      <c r="HZ41" s="171">
        <f t="shared" si="498"/>
        <v>0</v>
      </c>
      <c r="IA41" s="171">
        <f t="shared" si="498"/>
        <v>0</v>
      </c>
      <c r="IB41" s="171">
        <f t="shared" si="498"/>
        <v>0</v>
      </c>
      <c r="IC41" s="171">
        <f t="shared" si="498"/>
        <v>0</v>
      </c>
      <c r="ID41" s="171">
        <f t="shared" si="498"/>
        <v>0</v>
      </c>
      <c r="IE41" s="171">
        <f t="shared" si="498"/>
        <v>0</v>
      </c>
      <c r="IF41" s="171">
        <f t="shared" si="498"/>
        <v>0</v>
      </c>
      <c r="IG41" s="171">
        <f t="shared" si="498"/>
        <v>0</v>
      </c>
      <c r="IH41" s="171">
        <f t="shared" si="498"/>
        <v>0</v>
      </c>
      <c r="II41" s="171">
        <f t="shared" si="498"/>
        <v>0</v>
      </c>
      <c r="IJ41" s="171">
        <f t="shared" si="498"/>
        <v>0</v>
      </c>
      <c r="IK41" s="171">
        <f t="shared" si="498"/>
        <v>0</v>
      </c>
      <c r="IL41" s="171">
        <f t="shared" si="498"/>
        <v>0</v>
      </c>
      <c r="IM41" s="171">
        <f t="shared" si="498"/>
        <v>0</v>
      </c>
      <c r="IN41" s="171">
        <f t="shared" si="498"/>
        <v>0</v>
      </c>
      <c r="IO41" s="171">
        <f t="shared" si="498"/>
        <v>0</v>
      </c>
      <c r="IP41" s="171">
        <f t="shared" si="498"/>
        <v>0</v>
      </c>
      <c r="IQ41" s="171">
        <f t="shared" si="498"/>
        <v>0</v>
      </c>
      <c r="IR41" s="171">
        <f t="shared" si="498"/>
        <v>0</v>
      </c>
      <c r="IS41" s="171">
        <f t="shared" si="498"/>
        <v>0</v>
      </c>
      <c r="IT41" s="171">
        <f t="shared" si="498"/>
        <v>0</v>
      </c>
      <c r="IU41" s="171">
        <f t="shared" si="498"/>
        <v>0</v>
      </c>
      <c r="IV41" s="171">
        <f t="shared" si="498"/>
        <v>0</v>
      </c>
      <c r="IW41" s="171">
        <f t="shared" si="498"/>
        <v>0</v>
      </c>
      <c r="IX41" s="171">
        <f t="shared" si="498"/>
        <v>0</v>
      </c>
      <c r="IY41" s="171">
        <f t="shared" si="498"/>
        <v>0</v>
      </c>
      <c r="IZ41" s="171">
        <f t="shared" si="498"/>
        <v>0</v>
      </c>
      <c r="JA41" s="171">
        <f t="shared" si="498"/>
        <v>0</v>
      </c>
      <c r="JB41" s="171">
        <f t="shared" si="498"/>
        <v>0</v>
      </c>
      <c r="JC41" s="171">
        <f t="shared" si="498"/>
        <v>0</v>
      </c>
      <c r="JD41" s="171">
        <f t="shared" si="498"/>
        <v>0</v>
      </c>
      <c r="JE41" s="171">
        <f t="shared" ref="JE41:LP41" si="499">-JE33</f>
        <v>0</v>
      </c>
      <c r="JF41" s="171">
        <f t="shared" si="499"/>
        <v>0</v>
      </c>
      <c r="JG41" s="171">
        <f t="shared" si="499"/>
        <v>0</v>
      </c>
      <c r="JH41" s="171">
        <f t="shared" si="499"/>
        <v>0</v>
      </c>
      <c r="JI41" s="171">
        <f t="shared" si="499"/>
        <v>0</v>
      </c>
      <c r="JJ41" s="171">
        <f t="shared" si="499"/>
        <v>0</v>
      </c>
      <c r="JK41" s="171">
        <f t="shared" si="499"/>
        <v>0</v>
      </c>
      <c r="JL41" s="171">
        <f t="shared" si="499"/>
        <v>0</v>
      </c>
      <c r="JM41" s="171">
        <f t="shared" si="499"/>
        <v>0</v>
      </c>
      <c r="JN41" s="171">
        <f t="shared" si="499"/>
        <v>0</v>
      </c>
      <c r="JO41" s="171">
        <f t="shared" si="499"/>
        <v>0</v>
      </c>
      <c r="JP41" s="171">
        <f t="shared" si="499"/>
        <v>0</v>
      </c>
      <c r="JQ41" s="171">
        <f t="shared" si="499"/>
        <v>0</v>
      </c>
      <c r="JR41" s="171">
        <f t="shared" si="499"/>
        <v>0</v>
      </c>
      <c r="JS41" s="171">
        <f t="shared" si="499"/>
        <v>0</v>
      </c>
      <c r="JT41" s="171">
        <f t="shared" si="499"/>
        <v>-37348.764999999999</v>
      </c>
      <c r="JU41" s="171">
        <f t="shared" si="499"/>
        <v>0</v>
      </c>
      <c r="JV41" s="171">
        <f t="shared" si="499"/>
        <v>-28136.260000000002</v>
      </c>
      <c r="JW41" s="171">
        <f t="shared" si="499"/>
        <v>0</v>
      </c>
      <c r="JX41" s="171">
        <f t="shared" si="499"/>
        <v>0</v>
      </c>
      <c r="JY41" s="171">
        <f t="shared" si="499"/>
        <v>0</v>
      </c>
      <c r="JZ41" s="171">
        <f t="shared" si="499"/>
        <v>0</v>
      </c>
      <c r="KA41" s="171">
        <f t="shared" si="499"/>
        <v>0</v>
      </c>
      <c r="KB41" s="171">
        <f t="shared" si="499"/>
        <v>0</v>
      </c>
      <c r="KC41" s="171">
        <f t="shared" si="499"/>
        <v>0</v>
      </c>
      <c r="KD41" s="171">
        <f t="shared" si="499"/>
        <v>0</v>
      </c>
      <c r="KE41" s="171">
        <f t="shared" si="499"/>
        <v>0</v>
      </c>
      <c r="KF41" s="171">
        <f t="shared" si="499"/>
        <v>0</v>
      </c>
      <c r="KG41" s="171">
        <f t="shared" si="499"/>
        <v>0</v>
      </c>
      <c r="KH41" s="171">
        <f t="shared" si="499"/>
        <v>0</v>
      </c>
      <c r="KI41" s="171">
        <f t="shared" si="499"/>
        <v>0</v>
      </c>
      <c r="KJ41" s="171">
        <f t="shared" si="499"/>
        <v>0</v>
      </c>
      <c r="KK41" s="171">
        <f t="shared" si="499"/>
        <v>0</v>
      </c>
      <c r="KL41" s="171">
        <f t="shared" si="499"/>
        <v>0</v>
      </c>
      <c r="KM41" s="171">
        <f t="shared" si="499"/>
        <v>0</v>
      </c>
      <c r="KN41" s="171">
        <f t="shared" si="499"/>
        <v>0</v>
      </c>
      <c r="KO41" s="171">
        <f t="shared" si="499"/>
        <v>0</v>
      </c>
      <c r="KP41" s="171">
        <f t="shared" si="499"/>
        <v>0</v>
      </c>
      <c r="KQ41" s="171">
        <f t="shared" si="499"/>
        <v>0</v>
      </c>
      <c r="KR41" s="171">
        <f t="shared" si="499"/>
        <v>0</v>
      </c>
      <c r="KS41" s="171">
        <f t="shared" si="499"/>
        <v>0</v>
      </c>
      <c r="KT41" s="171">
        <f t="shared" si="499"/>
        <v>0</v>
      </c>
      <c r="KU41" s="171">
        <f t="shared" si="499"/>
        <v>0</v>
      </c>
      <c r="KV41" s="171">
        <f t="shared" si="499"/>
        <v>0</v>
      </c>
      <c r="KW41" s="171">
        <f t="shared" si="499"/>
        <v>0</v>
      </c>
      <c r="KX41" s="171">
        <f t="shared" si="499"/>
        <v>0</v>
      </c>
      <c r="KY41" s="171">
        <f t="shared" si="499"/>
        <v>0</v>
      </c>
      <c r="KZ41" s="171">
        <f t="shared" si="499"/>
        <v>0</v>
      </c>
      <c r="LA41" s="171">
        <f t="shared" si="499"/>
        <v>0</v>
      </c>
      <c r="LB41" s="171">
        <f t="shared" si="499"/>
        <v>0</v>
      </c>
      <c r="LC41" s="171">
        <f t="shared" si="499"/>
        <v>0</v>
      </c>
      <c r="LD41" s="171">
        <f t="shared" si="499"/>
        <v>0</v>
      </c>
      <c r="LE41" s="171">
        <f t="shared" si="499"/>
        <v>0</v>
      </c>
      <c r="LF41" s="171">
        <f t="shared" si="499"/>
        <v>0</v>
      </c>
      <c r="LG41" s="171">
        <f t="shared" si="499"/>
        <v>0</v>
      </c>
      <c r="LH41" s="171">
        <f t="shared" si="499"/>
        <v>0</v>
      </c>
      <c r="LI41" s="171">
        <f t="shared" si="499"/>
        <v>0</v>
      </c>
      <c r="LJ41" s="171">
        <f t="shared" si="499"/>
        <v>0</v>
      </c>
      <c r="LK41" s="171">
        <f t="shared" si="499"/>
        <v>0</v>
      </c>
      <c r="LL41" s="171">
        <f t="shared" si="499"/>
        <v>0</v>
      </c>
      <c r="LM41" s="171">
        <f t="shared" si="499"/>
        <v>0</v>
      </c>
      <c r="LN41" s="171">
        <f t="shared" si="499"/>
        <v>0</v>
      </c>
      <c r="LO41" s="171">
        <f t="shared" si="499"/>
        <v>0</v>
      </c>
      <c r="LP41" s="171">
        <f t="shared" si="499"/>
        <v>0</v>
      </c>
      <c r="LQ41" s="171">
        <f t="shared" ref="LQ41:NG41" si="500">-LQ33</f>
        <v>0</v>
      </c>
      <c r="LR41" s="171">
        <f t="shared" si="500"/>
        <v>0</v>
      </c>
      <c r="LS41" s="171">
        <f t="shared" si="500"/>
        <v>0</v>
      </c>
      <c r="LT41" s="171">
        <f t="shared" si="500"/>
        <v>0</v>
      </c>
      <c r="LU41" s="171">
        <f t="shared" si="500"/>
        <v>0</v>
      </c>
      <c r="LV41" s="171">
        <f t="shared" si="500"/>
        <v>0</v>
      </c>
      <c r="LW41" s="171">
        <f t="shared" si="500"/>
        <v>0</v>
      </c>
      <c r="LX41" s="171">
        <f t="shared" si="500"/>
        <v>0</v>
      </c>
      <c r="LY41" s="171">
        <f t="shared" si="500"/>
        <v>0</v>
      </c>
      <c r="LZ41" s="171">
        <f t="shared" si="500"/>
        <v>0</v>
      </c>
      <c r="MA41" s="171">
        <f t="shared" si="500"/>
        <v>0</v>
      </c>
      <c r="MB41" s="171">
        <f t="shared" si="500"/>
        <v>0</v>
      </c>
      <c r="MC41" s="171">
        <f t="shared" si="500"/>
        <v>0</v>
      </c>
      <c r="MD41" s="171">
        <f t="shared" si="500"/>
        <v>0</v>
      </c>
      <c r="ME41" s="171">
        <f t="shared" si="500"/>
        <v>0</v>
      </c>
      <c r="MF41" s="171">
        <f t="shared" si="500"/>
        <v>0</v>
      </c>
      <c r="MG41" s="171">
        <f t="shared" si="500"/>
        <v>0</v>
      </c>
      <c r="MH41" s="171">
        <f t="shared" si="500"/>
        <v>0</v>
      </c>
      <c r="MI41" s="171">
        <f t="shared" si="500"/>
        <v>0</v>
      </c>
      <c r="MJ41" s="171">
        <f t="shared" si="500"/>
        <v>0</v>
      </c>
      <c r="MK41" s="171">
        <f t="shared" si="500"/>
        <v>0</v>
      </c>
      <c r="ML41" s="171">
        <f t="shared" si="500"/>
        <v>0</v>
      </c>
      <c r="MM41" s="171">
        <f t="shared" si="500"/>
        <v>0</v>
      </c>
      <c r="MN41" s="171">
        <f t="shared" si="500"/>
        <v>0</v>
      </c>
      <c r="MO41" s="171">
        <f t="shared" si="500"/>
        <v>0</v>
      </c>
      <c r="MP41" s="171">
        <f t="shared" si="500"/>
        <v>0</v>
      </c>
      <c r="MQ41" s="171">
        <f t="shared" si="500"/>
        <v>0</v>
      </c>
      <c r="MR41" s="171">
        <f t="shared" si="500"/>
        <v>0</v>
      </c>
      <c r="MS41" s="171">
        <f t="shared" si="500"/>
        <v>0</v>
      </c>
      <c r="MT41" s="171">
        <f t="shared" si="500"/>
        <v>0</v>
      </c>
      <c r="MU41" s="171">
        <f t="shared" si="500"/>
        <v>0</v>
      </c>
      <c r="MV41" s="171">
        <f t="shared" si="500"/>
        <v>0</v>
      </c>
      <c r="MW41" s="171">
        <f t="shared" si="500"/>
        <v>0</v>
      </c>
      <c r="MX41" s="171">
        <f t="shared" si="500"/>
        <v>0</v>
      </c>
      <c r="MY41" s="171">
        <f t="shared" si="500"/>
        <v>0</v>
      </c>
      <c r="MZ41" s="171">
        <f t="shared" si="500"/>
        <v>0</v>
      </c>
      <c r="NA41" s="171">
        <f t="shared" si="500"/>
        <v>0</v>
      </c>
      <c r="NB41" s="171">
        <f t="shared" si="500"/>
        <v>0</v>
      </c>
      <c r="NC41" s="171">
        <f t="shared" si="500"/>
        <v>0</v>
      </c>
      <c r="ND41" s="171">
        <f t="shared" si="500"/>
        <v>0</v>
      </c>
      <c r="NE41" s="171">
        <f t="shared" si="500"/>
        <v>0</v>
      </c>
      <c r="NF41" s="171">
        <f t="shared" si="500"/>
        <v>0</v>
      </c>
      <c r="NG41" s="171">
        <f t="shared" si="500"/>
        <v>0</v>
      </c>
      <c r="NH41" s="171">
        <f t="shared" si="469"/>
        <v>-789432.33356000006</v>
      </c>
      <c r="NI41" s="145">
        <f t="shared" si="470"/>
        <v>-2162.8283111232877</v>
      </c>
    </row>
    <row r="42" spans="1:376">
      <c r="B42" s="175" t="s">
        <v>350</v>
      </c>
      <c r="E42" s="153" t="s">
        <v>343</v>
      </c>
      <c r="G42" s="165">
        <f>-G32</f>
        <v>-26388</v>
      </c>
      <c r="H42" s="165">
        <f>-H32</f>
        <v>-24810.398000000001</v>
      </c>
      <c r="I42" s="165">
        <f t="shared" ref="I42:BT42" si="501">-I32</f>
        <v>-22433.932999999997</v>
      </c>
      <c r="J42" s="165">
        <f t="shared" si="501"/>
        <v>-20264.942999999999</v>
      </c>
      <c r="K42" s="165">
        <f t="shared" si="501"/>
        <v>-20264.942999999999</v>
      </c>
      <c r="L42" s="165">
        <f t="shared" si="501"/>
        <v>-20388.345999999998</v>
      </c>
      <c r="M42" s="165">
        <f t="shared" si="501"/>
        <v>-20635.152000000002</v>
      </c>
      <c r="N42" s="165">
        <f t="shared" si="501"/>
        <v>-20361.063200000004</v>
      </c>
      <c r="O42" s="165">
        <f t="shared" si="501"/>
        <v>-20140.970999999998</v>
      </c>
      <c r="P42" s="165">
        <f t="shared" si="501"/>
        <v>-20388.345999999998</v>
      </c>
      <c r="Q42" s="165">
        <f t="shared" si="501"/>
        <v>-26388</v>
      </c>
      <c r="R42" s="165">
        <f t="shared" si="501"/>
        <v>-20016.998999999996</v>
      </c>
      <c r="S42" s="165">
        <f t="shared" si="501"/>
        <v>-20140.970999999998</v>
      </c>
      <c r="T42" s="165">
        <f t="shared" si="501"/>
        <v>-20388.345999999998</v>
      </c>
      <c r="U42" s="165">
        <f t="shared" si="501"/>
        <v>-20757.985999999997</v>
      </c>
      <c r="V42" s="165">
        <f t="shared" si="501"/>
        <v>-20016.998999999996</v>
      </c>
      <c r="W42" s="165">
        <f t="shared" si="501"/>
        <v>-17428.840499999998</v>
      </c>
      <c r="X42" s="165">
        <f t="shared" si="501"/>
        <v>-19893.025999999998</v>
      </c>
      <c r="Y42" s="165">
        <f t="shared" si="501"/>
        <v>-9879.0220000000008</v>
      </c>
      <c r="Z42" s="165">
        <f t="shared" si="501"/>
        <v>-11097.126999999997</v>
      </c>
      <c r="AA42" s="165">
        <f t="shared" si="501"/>
        <v>-9723.1010000000024</v>
      </c>
      <c r="AB42" s="165">
        <f t="shared" si="501"/>
        <v>-16246.829999999998</v>
      </c>
      <c r="AC42" s="165">
        <f t="shared" si="501"/>
        <v>-7868.7739999999976</v>
      </c>
      <c r="AD42" s="165">
        <f t="shared" si="501"/>
        <v>-8966.6669999999976</v>
      </c>
      <c r="AE42" s="165">
        <f t="shared" si="501"/>
        <v>-12057.825200000001</v>
      </c>
      <c r="AF42" s="165">
        <f t="shared" si="501"/>
        <v>-11740.621800000004</v>
      </c>
      <c r="AG42" s="165">
        <f t="shared" si="501"/>
        <v>-11525.165599999997</v>
      </c>
      <c r="AH42" s="165">
        <f t="shared" si="501"/>
        <v>-19521.108999999997</v>
      </c>
      <c r="AI42" s="165">
        <f t="shared" si="501"/>
        <v>-19273.165000000001</v>
      </c>
      <c r="AJ42" s="165">
        <f t="shared" si="501"/>
        <v>-19273.165000000001</v>
      </c>
      <c r="AK42" s="165">
        <f t="shared" si="501"/>
        <v>-19273.165000000001</v>
      </c>
      <c r="AL42" s="165">
        <f t="shared" si="501"/>
        <v>-26388</v>
      </c>
      <c r="AM42" s="165">
        <f t="shared" si="501"/>
        <v>-26388</v>
      </c>
      <c r="AN42" s="165">
        <f t="shared" si="501"/>
        <v>-26388</v>
      </c>
      <c r="AO42" s="165">
        <f t="shared" si="501"/>
        <v>-26388</v>
      </c>
      <c r="AP42" s="165">
        <f t="shared" si="501"/>
        <v>-26388</v>
      </c>
      <c r="AQ42" s="165">
        <f t="shared" si="501"/>
        <v>-23371.277000000002</v>
      </c>
      <c r="AR42" s="165">
        <f t="shared" si="501"/>
        <v>-19595.091</v>
      </c>
      <c r="AS42" s="165">
        <f t="shared" si="501"/>
        <v>-19595.091</v>
      </c>
      <c r="AT42" s="165">
        <f t="shared" si="501"/>
        <v>-20212.512000000002</v>
      </c>
      <c r="AU42" s="165">
        <f t="shared" si="501"/>
        <v>-22631.184999999998</v>
      </c>
      <c r="AV42" s="165">
        <f t="shared" si="501"/>
        <v>-19718.574999999997</v>
      </c>
      <c r="AW42" s="165">
        <f t="shared" si="501"/>
        <v>-20089.027999999998</v>
      </c>
      <c r="AX42" s="165">
        <f t="shared" si="501"/>
        <v>-11512.725500000004</v>
      </c>
      <c r="AY42" s="165">
        <f t="shared" si="501"/>
        <v>-20829.283000000003</v>
      </c>
      <c r="AZ42" s="165">
        <f t="shared" si="501"/>
        <v>-26388</v>
      </c>
      <c r="BA42" s="165">
        <f t="shared" si="501"/>
        <v>-24489.752</v>
      </c>
      <c r="BB42" s="165">
        <f t="shared" si="501"/>
        <v>-20088.377</v>
      </c>
      <c r="BC42" s="165">
        <f t="shared" si="501"/>
        <v>-26388</v>
      </c>
      <c r="BD42" s="165">
        <f t="shared" si="501"/>
        <v>-26388</v>
      </c>
      <c r="BE42" s="165">
        <f t="shared" si="501"/>
        <v>-26388</v>
      </c>
      <c r="BF42" s="165">
        <f t="shared" si="501"/>
        <v>-26388</v>
      </c>
      <c r="BG42" s="165">
        <f t="shared" si="501"/>
        <v>-20163.527999999998</v>
      </c>
      <c r="BH42" s="165">
        <f t="shared" si="501"/>
        <v>-21075.925999999999</v>
      </c>
      <c r="BI42" s="165">
        <f t="shared" si="501"/>
        <v>-20829.120000000003</v>
      </c>
      <c r="BJ42" s="165">
        <f t="shared" si="501"/>
        <v>-26388</v>
      </c>
      <c r="BK42" s="165">
        <f t="shared" si="501"/>
        <v>-26388</v>
      </c>
      <c r="BL42" s="165">
        <f t="shared" si="501"/>
        <v>-19842.059000000001</v>
      </c>
      <c r="BM42" s="165">
        <f t="shared" si="501"/>
        <v>-19595.091</v>
      </c>
      <c r="BN42" s="165">
        <f t="shared" si="501"/>
        <v>-23240.980000000003</v>
      </c>
      <c r="BO42" s="165">
        <f t="shared" si="501"/>
        <v>-23240.980000000003</v>
      </c>
      <c r="BP42" s="165">
        <f t="shared" si="501"/>
        <v>-26388</v>
      </c>
      <c r="BQ42" s="165">
        <f t="shared" si="501"/>
        <v>-26388</v>
      </c>
      <c r="BR42" s="165">
        <f t="shared" si="501"/>
        <v>-26388</v>
      </c>
      <c r="BS42" s="165">
        <f t="shared" si="501"/>
        <v>-23240.980000000003</v>
      </c>
      <c r="BT42" s="165">
        <f t="shared" si="501"/>
        <v>-23240.980000000003</v>
      </c>
      <c r="BU42" s="165">
        <f t="shared" ref="BU42:EF42" si="502">-BU32</f>
        <v>-23240.980000000003</v>
      </c>
      <c r="BV42" s="165">
        <f t="shared" si="502"/>
        <v>-23240.980000000003</v>
      </c>
      <c r="BW42" s="165">
        <f t="shared" si="502"/>
        <v>-23240.980000000003</v>
      </c>
      <c r="BX42" s="165">
        <f t="shared" si="502"/>
        <v>-23240.980000000003</v>
      </c>
      <c r="BY42" s="165">
        <f t="shared" si="502"/>
        <v>-23240.980000000003</v>
      </c>
      <c r="BZ42" s="165">
        <f t="shared" si="502"/>
        <v>-26092.17</v>
      </c>
      <c r="CA42" s="165">
        <f t="shared" si="502"/>
        <v>-23240.980000000003</v>
      </c>
      <c r="CB42" s="165">
        <f t="shared" si="502"/>
        <v>-23240.980000000003</v>
      </c>
      <c r="CC42" s="165">
        <f t="shared" si="502"/>
        <v>-23240.980000000003</v>
      </c>
      <c r="CD42" s="165">
        <f t="shared" si="502"/>
        <v>-23240.980000000003</v>
      </c>
      <c r="CE42" s="165">
        <f t="shared" si="502"/>
        <v>-26388</v>
      </c>
      <c r="CF42" s="165">
        <f t="shared" si="502"/>
        <v>-26388</v>
      </c>
      <c r="CG42" s="165">
        <f t="shared" si="502"/>
        <v>-26044.89</v>
      </c>
      <c r="CH42" s="165">
        <f t="shared" si="502"/>
        <v>-23240.980000000003</v>
      </c>
      <c r="CI42" s="165">
        <f t="shared" si="502"/>
        <v>-23996.53</v>
      </c>
      <c r="CJ42" s="165">
        <f t="shared" si="502"/>
        <v>-23240.980000000003</v>
      </c>
      <c r="CK42" s="165">
        <f t="shared" si="502"/>
        <v>-26388</v>
      </c>
      <c r="CL42" s="165">
        <f t="shared" si="502"/>
        <v>-26388</v>
      </c>
      <c r="CM42" s="165">
        <f t="shared" si="502"/>
        <v>-26044.89</v>
      </c>
      <c r="CN42" s="165">
        <f t="shared" si="502"/>
        <v>-23240.980000000003</v>
      </c>
      <c r="CO42" s="165">
        <f t="shared" si="502"/>
        <v>-23240.980000000003</v>
      </c>
      <c r="CP42" s="165">
        <f t="shared" si="502"/>
        <v>-21522.679900000006</v>
      </c>
      <c r="CQ42" s="165">
        <f t="shared" si="502"/>
        <v>-23240.980000000003</v>
      </c>
      <c r="CR42" s="165">
        <f t="shared" si="502"/>
        <v>-23240.980000000003</v>
      </c>
      <c r="CS42" s="165">
        <f t="shared" si="502"/>
        <v>-26388</v>
      </c>
      <c r="CT42" s="165">
        <f t="shared" si="502"/>
        <v>-26388</v>
      </c>
      <c r="CU42" s="165">
        <f t="shared" si="502"/>
        <v>-26388</v>
      </c>
      <c r="CV42" s="165">
        <f t="shared" si="502"/>
        <v>-26388</v>
      </c>
      <c r="CW42" s="165">
        <f t="shared" si="502"/>
        <v>-26388</v>
      </c>
      <c r="CX42" s="165">
        <f t="shared" si="502"/>
        <v>-26388</v>
      </c>
      <c r="CY42" s="165">
        <f t="shared" si="502"/>
        <v>-26388</v>
      </c>
      <c r="CZ42" s="165">
        <f t="shared" si="502"/>
        <v>-26388</v>
      </c>
      <c r="DA42" s="165">
        <f t="shared" si="502"/>
        <v>-26388</v>
      </c>
      <c r="DB42" s="165">
        <f t="shared" si="502"/>
        <v>-26388</v>
      </c>
      <c r="DC42" s="165">
        <f t="shared" si="502"/>
        <v>-26388</v>
      </c>
      <c r="DD42" s="165">
        <f t="shared" si="502"/>
        <v>-26388</v>
      </c>
      <c r="DE42" s="165">
        <f t="shared" si="502"/>
        <v>-26388</v>
      </c>
      <c r="DF42" s="165">
        <f t="shared" si="502"/>
        <v>-26388</v>
      </c>
      <c r="DG42" s="165">
        <f t="shared" si="502"/>
        <v>-26388</v>
      </c>
      <c r="DH42" s="165">
        <f t="shared" si="502"/>
        <v>-26388</v>
      </c>
      <c r="DI42" s="165">
        <f t="shared" si="502"/>
        <v>-26388</v>
      </c>
      <c r="DJ42" s="165">
        <f t="shared" si="502"/>
        <v>-26388</v>
      </c>
      <c r="DK42" s="165">
        <f t="shared" si="502"/>
        <v>-26388</v>
      </c>
      <c r="DL42" s="165">
        <f t="shared" si="502"/>
        <v>-26388</v>
      </c>
      <c r="DM42" s="165">
        <f t="shared" si="502"/>
        <v>-26388</v>
      </c>
      <c r="DN42" s="165">
        <f t="shared" si="502"/>
        <v>-26388</v>
      </c>
      <c r="DO42" s="165">
        <f t="shared" si="502"/>
        <v>-26388</v>
      </c>
      <c r="DP42" s="165">
        <f t="shared" si="502"/>
        <v>-26388</v>
      </c>
      <c r="DQ42" s="165">
        <f t="shared" si="502"/>
        <v>-26388</v>
      </c>
      <c r="DR42" s="165">
        <f t="shared" si="502"/>
        <v>-26388</v>
      </c>
      <c r="DS42" s="165">
        <f t="shared" si="502"/>
        <v>-26388</v>
      </c>
      <c r="DT42" s="165">
        <f t="shared" si="502"/>
        <v>-26388</v>
      </c>
      <c r="DU42" s="165">
        <f t="shared" si="502"/>
        <v>-26388</v>
      </c>
      <c r="DV42" s="165">
        <f t="shared" si="502"/>
        <v>-26388</v>
      </c>
      <c r="DW42" s="165">
        <f t="shared" si="502"/>
        <v>-26388</v>
      </c>
      <c r="DX42" s="165">
        <f t="shared" si="502"/>
        <v>-26388</v>
      </c>
      <c r="DY42" s="165">
        <f t="shared" si="502"/>
        <v>-26388</v>
      </c>
      <c r="DZ42" s="165">
        <f t="shared" si="502"/>
        <v>-26388</v>
      </c>
      <c r="EA42" s="165">
        <f t="shared" si="502"/>
        <v>-26388</v>
      </c>
      <c r="EB42" s="165">
        <f t="shared" si="502"/>
        <v>-26388</v>
      </c>
      <c r="EC42" s="165">
        <f t="shared" si="502"/>
        <v>-26388</v>
      </c>
      <c r="ED42" s="165">
        <f t="shared" si="502"/>
        <v>-26388</v>
      </c>
      <c r="EE42" s="165">
        <f t="shared" si="502"/>
        <v>-26388</v>
      </c>
      <c r="EF42" s="165">
        <f t="shared" si="502"/>
        <v>-26388</v>
      </c>
      <c r="EG42" s="165">
        <f t="shared" ref="EG42:GR42" si="503">-EG32</f>
        <v>-26388</v>
      </c>
      <c r="EH42" s="165">
        <f t="shared" si="503"/>
        <v>-26388</v>
      </c>
      <c r="EI42" s="165">
        <f t="shared" si="503"/>
        <v>-26388</v>
      </c>
      <c r="EJ42" s="165">
        <f t="shared" si="503"/>
        <v>-26388</v>
      </c>
      <c r="EK42" s="165">
        <f t="shared" si="503"/>
        <v>-26388</v>
      </c>
      <c r="EL42" s="165">
        <f t="shared" si="503"/>
        <v>-26388</v>
      </c>
      <c r="EM42" s="165">
        <f t="shared" si="503"/>
        <v>-26388</v>
      </c>
      <c r="EN42" s="165">
        <f t="shared" si="503"/>
        <v>-26388</v>
      </c>
      <c r="EO42" s="165">
        <f t="shared" si="503"/>
        <v>-26388</v>
      </c>
      <c r="EP42" s="165">
        <f t="shared" si="503"/>
        <v>-26388</v>
      </c>
      <c r="EQ42" s="165">
        <f t="shared" si="503"/>
        <v>-26388</v>
      </c>
      <c r="ER42" s="165">
        <f t="shared" si="503"/>
        <v>-26388</v>
      </c>
      <c r="ES42" s="165">
        <f t="shared" si="503"/>
        <v>-26388</v>
      </c>
      <c r="ET42" s="165">
        <f t="shared" si="503"/>
        <v>-26388</v>
      </c>
      <c r="EU42" s="165">
        <f t="shared" si="503"/>
        <v>-26388</v>
      </c>
      <c r="EV42" s="165">
        <f t="shared" si="503"/>
        <v>-26388</v>
      </c>
      <c r="EW42" s="165">
        <f t="shared" si="503"/>
        <v>-26388</v>
      </c>
      <c r="EX42" s="165">
        <f t="shared" si="503"/>
        <v>-26388</v>
      </c>
      <c r="EY42" s="165">
        <f t="shared" si="503"/>
        <v>-26388</v>
      </c>
      <c r="EZ42" s="165">
        <f t="shared" si="503"/>
        <v>-26388</v>
      </c>
      <c r="FA42" s="165">
        <f t="shared" si="503"/>
        <v>-26388</v>
      </c>
      <c r="FB42" s="165">
        <f t="shared" si="503"/>
        <v>-26388</v>
      </c>
      <c r="FC42" s="165">
        <f t="shared" si="503"/>
        <v>-26388</v>
      </c>
      <c r="FD42" s="165">
        <f t="shared" si="503"/>
        <v>-26388</v>
      </c>
      <c r="FE42" s="165">
        <f t="shared" si="503"/>
        <v>-26388</v>
      </c>
      <c r="FF42" s="165">
        <f t="shared" si="503"/>
        <v>-26388</v>
      </c>
      <c r="FG42" s="165">
        <f t="shared" si="503"/>
        <v>-26388</v>
      </c>
      <c r="FH42" s="165">
        <f t="shared" si="503"/>
        <v>-26388</v>
      </c>
      <c r="FI42" s="165">
        <f t="shared" si="503"/>
        <v>-26388</v>
      </c>
      <c r="FJ42" s="165">
        <f t="shared" si="503"/>
        <v>-26388</v>
      </c>
      <c r="FK42" s="165">
        <f t="shared" si="503"/>
        <v>-26388</v>
      </c>
      <c r="FL42" s="165">
        <f t="shared" si="503"/>
        <v>-26388</v>
      </c>
      <c r="FM42" s="165">
        <f t="shared" si="503"/>
        <v>-26388</v>
      </c>
      <c r="FN42" s="165">
        <f t="shared" si="503"/>
        <v>-26388</v>
      </c>
      <c r="FO42" s="165">
        <f t="shared" si="503"/>
        <v>-26388</v>
      </c>
      <c r="FP42" s="165">
        <f t="shared" si="503"/>
        <v>-26388</v>
      </c>
      <c r="FQ42" s="165">
        <f t="shared" si="503"/>
        <v>-26388</v>
      </c>
      <c r="FR42" s="165">
        <f t="shared" si="503"/>
        <v>-26388</v>
      </c>
      <c r="FS42" s="165">
        <f t="shared" si="503"/>
        <v>-26388</v>
      </c>
      <c r="FT42" s="165">
        <f t="shared" si="503"/>
        <v>-26388</v>
      </c>
      <c r="FU42" s="165">
        <f t="shared" si="503"/>
        <v>-26388</v>
      </c>
      <c r="FV42" s="165">
        <f t="shared" si="503"/>
        <v>-26388</v>
      </c>
      <c r="FW42" s="165">
        <f t="shared" si="503"/>
        <v>-26388</v>
      </c>
      <c r="FX42" s="165">
        <f t="shared" si="503"/>
        <v>-26388</v>
      </c>
      <c r="FY42" s="165">
        <f t="shared" si="503"/>
        <v>-26388</v>
      </c>
      <c r="FZ42" s="165">
        <f t="shared" si="503"/>
        <v>-26388</v>
      </c>
      <c r="GA42" s="165">
        <f t="shared" si="503"/>
        <v>-26388</v>
      </c>
      <c r="GB42" s="165">
        <f t="shared" si="503"/>
        <v>-26388</v>
      </c>
      <c r="GC42" s="165">
        <f t="shared" si="503"/>
        <v>-26388</v>
      </c>
      <c r="GD42" s="165">
        <f t="shared" si="503"/>
        <v>-26388</v>
      </c>
      <c r="GE42" s="165">
        <f t="shared" si="503"/>
        <v>-26388</v>
      </c>
      <c r="GF42" s="165">
        <f t="shared" si="503"/>
        <v>-24843.786999999997</v>
      </c>
      <c r="GG42" s="165">
        <f t="shared" si="503"/>
        <v>-25078.163999999997</v>
      </c>
      <c r="GH42" s="165">
        <f t="shared" si="503"/>
        <v>-23751.385999999999</v>
      </c>
      <c r="GI42" s="165">
        <f t="shared" si="503"/>
        <v>-23229.656000000003</v>
      </c>
      <c r="GJ42" s="165">
        <f t="shared" si="503"/>
        <v>-23229.656000000003</v>
      </c>
      <c r="GK42" s="165">
        <f t="shared" si="503"/>
        <v>-23229.656000000003</v>
      </c>
      <c r="GL42" s="165">
        <f t="shared" si="503"/>
        <v>-23229.656000000003</v>
      </c>
      <c r="GM42" s="165">
        <f t="shared" si="503"/>
        <v>-26388</v>
      </c>
      <c r="GN42" s="165">
        <f t="shared" si="503"/>
        <v>-26388</v>
      </c>
      <c r="GO42" s="165">
        <f t="shared" si="503"/>
        <v>-24136.996999999996</v>
      </c>
      <c r="GP42" s="165">
        <f t="shared" si="503"/>
        <v>-26388</v>
      </c>
      <c r="GQ42" s="165">
        <f t="shared" si="503"/>
        <v>-23985.773000000001</v>
      </c>
      <c r="GR42" s="165">
        <f t="shared" si="503"/>
        <v>-24136.996999999996</v>
      </c>
      <c r="GS42" s="165">
        <f t="shared" ref="GS42:JD42" si="504">-GS32</f>
        <v>-24136.996999999996</v>
      </c>
      <c r="GT42" s="165">
        <f t="shared" si="504"/>
        <v>-25853.023999999998</v>
      </c>
      <c r="GU42" s="165">
        <f t="shared" si="504"/>
        <v>-24795.58</v>
      </c>
      <c r="GV42" s="165">
        <f t="shared" si="504"/>
        <v>-23985.773000000001</v>
      </c>
      <c r="GW42" s="165">
        <f t="shared" si="504"/>
        <v>-23985.773000000001</v>
      </c>
      <c r="GX42" s="165">
        <f t="shared" si="504"/>
        <v>-26189.296999999999</v>
      </c>
      <c r="GY42" s="165">
        <f t="shared" si="504"/>
        <v>-24136.996999999996</v>
      </c>
      <c r="GZ42" s="165">
        <f t="shared" si="504"/>
        <v>-23985.773000000001</v>
      </c>
      <c r="HA42" s="165">
        <f t="shared" si="504"/>
        <v>-24315.065000000002</v>
      </c>
      <c r="HB42" s="165">
        <f t="shared" si="504"/>
        <v>-24136.996999999996</v>
      </c>
      <c r="HC42" s="165">
        <f t="shared" si="504"/>
        <v>-23834.549999999996</v>
      </c>
      <c r="HD42" s="165">
        <f t="shared" si="504"/>
        <v>-23985.773000000001</v>
      </c>
      <c r="HE42" s="165">
        <f t="shared" si="504"/>
        <v>-24136.996999999996</v>
      </c>
      <c r="HF42" s="165">
        <f t="shared" si="504"/>
        <v>-24288.22</v>
      </c>
      <c r="HG42" s="165">
        <f t="shared" si="504"/>
        <v>-24288.22</v>
      </c>
      <c r="HH42" s="165">
        <f t="shared" si="504"/>
        <v>-24466.288</v>
      </c>
      <c r="HI42" s="165">
        <f t="shared" si="504"/>
        <v>-24644.356</v>
      </c>
      <c r="HJ42" s="165">
        <f t="shared" si="504"/>
        <v>-23985.773000000001</v>
      </c>
      <c r="HK42" s="165">
        <f t="shared" si="504"/>
        <v>-23828.381000000001</v>
      </c>
      <c r="HL42" s="165">
        <f t="shared" si="504"/>
        <v>-22460.116999999991</v>
      </c>
      <c r="HM42" s="165">
        <f t="shared" si="504"/>
        <v>-22897.679999999993</v>
      </c>
      <c r="HN42" s="165">
        <f t="shared" si="504"/>
        <v>-23974.235000000001</v>
      </c>
      <c r="HO42" s="165">
        <f t="shared" si="504"/>
        <v>-23244.962</v>
      </c>
      <c r="HP42" s="165">
        <f t="shared" si="504"/>
        <v>-23536.671999999999</v>
      </c>
      <c r="HQ42" s="165">
        <f t="shared" si="504"/>
        <v>-22605.97099999999</v>
      </c>
      <c r="HR42" s="165">
        <f t="shared" si="504"/>
        <v>-22460.116999999991</v>
      </c>
      <c r="HS42" s="165">
        <f t="shared" si="504"/>
        <v>-22751.825999999994</v>
      </c>
      <c r="HT42" s="165">
        <f t="shared" si="504"/>
        <v>-22692.732999999993</v>
      </c>
      <c r="HU42" s="165">
        <f t="shared" si="504"/>
        <v>-22956.772999999994</v>
      </c>
      <c r="HV42" s="165">
        <f t="shared" si="504"/>
        <v>-23512.521999999997</v>
      </c>
      <c r="HW42" s="165">
        <f t="shared" si="504"/>
        <v>-24034.802999999993</v>
      </c>
      <c r="HX42" s="165">
        <f t="shared" si="504"/>
        <v>-22773.802999999993</v>
      </c>
      <c r="HY42" s="165">
        <f t="shared" si="504"/>
        <v>-23544.737799999995</v>
      </c>
      <c r="HZ42" s="165">
        <f t="shared" si="504"/>
        <v>-23828.381000000001</v>
      </c>
      <c r="IA42" s="165">
        <f t="shared" si="504"/>
        <v>-23974.235000000001</v>
      </c>
      <c r="IB42" s="165">
        <f t="shared" si="504"/>
        <v>-23828.381000000001</v>
      </c>
      <c r="IC42" s="165">
        <f t="shared" si="504"/>
        <v>-24120.089999999997</v>
      </c>
      <c r="ID42" s="165">
        <f t="shared" si="504"/>
        <v>-24120.089999999997</v>
      </c>
      <c r="IE42" s="165">
        <f t="shared" si="504"/>
        <v>-23974.235000000001</v>
      </c>
      <c r="IF42" s="165">
        <f t="shared" si="504"/>
        <v>-24120.089999999997</v>
      </c>
      <c r="IG42" s="165">
        <f t="shared" si="504"/>
        <v>-23059.819999999992</v>
      </c>
      <c r="IH42" s="165">
        <f t="shared" si="504"/>
        <v>-23974.235000000001</v>
      </c>
      <c r="II42" s="165">
        <f t="shared" si="504"/>
        <v>-23828.381000000001</v>
      </c>
      <c r="IJ42" s="165">
        <f t="shared" si="504"/>
        <v>-23974.235000000001</v>
      </c>
      <c r="IK42" s="165">
        <f t="shared" si="504"/>
        <v>-24291.568999999996</v>
      </c>
      <c r="IL42" s="165">
        <f t="shared" si="504"/>
        <v>-24291.568999999996</v>
      </c>
      <c r="IM42" s="165">
        <f t="shared" si="504"/>
        <v>-24291.568999999996</v>
      </c>
      <c r="IN42" s="165">
        <f t="shared" si="504"/>
        <v>-24120.089999999997</v>
      </c>
      <c r="IO42" s="165">
        <f t="shared" si="504"/>
        <v>-24120.089999999997</v>
      </c>
      <c r="IP42" s="165">
        <f t="shared" si="504"/>
        <v>-25909.769999999997</v>
      </c>
      <c r="IQ42" s="165">
        <f t="shared" si="504"/>
        <v>-25909.769999999997</v>
      </c>
      <c r="IR42" s="165">
        <f t="shared" si="504"/>
        <v>-25909.769999999997</v>
      </c>
      <c r="IS42" s="165">
        <f t="shared" si="504"/>
        <v>-25909.769999999997</v>
      </c>
      <c r="IT42" s="165">
        <f t="shared" si="504"/>
        <v>-25909.769999999997</v>
      </c>
      <c r="IU42" s="165">
        <f t="shared" si="504"/>
        <v>-25909.769999999997</v>
      </c>
      <c r="IV42" s="165">
        <f t="shared" si="504"/>
        <v>-25909.769999999997</v>
      </c>
      <c r="IW42" s="165">
        <f t="shared" si="504"/>
        <v>-25909.769999999997</v>
      </c>
      <c r="IX42" s="165">
        <f t="shared" si="504"/>
        <v>-26388</v>
      </c>
      <c r="IY42" s="165">
        <f t="shared" si="504"/>
        <v>-25909.769999999997</v>
      </c>
      <c r="IZ42" s="165">
        <f t="shared" si="504"/>
        <v>-25909.769999999997</v>
      </c>
      <c r="JA42" s="165">
        <f t="shared" si="504"/>
        <v>-25909.769999999997</v>
      </c>
      <c r="JB42" s="165">
        <f t="shared" si="504"/>
        <v>-25909.769999999997</v>
      </c>
      <c r="JC42" s="165">
        <f t="shared" si="504"/>
        <v>-25909.769999999997</v>
      </c>
      <c r="JD42" s="165">
        <f t="shared" si="504"/>
        <v>-25909.769999999997</v>
      </c>
      <c r="JE42" s="165">
        <f t="shared" ref="JE42:LP42" si="505">-JE32</f>
        <v>-25909.769999999997</v>
      </c>
      <c r="JF42" s="165">
        <f t="shared" si="505"/>
        <v>-25909.769999999997</v>
      </c>
      <c r="JG42" s="165">
        <f t="shared" si="505"/>
        <v>-25909.769999999997</v>
      </c>
      <c r="JH42" s="165">
        <f t="shared" si="505"/>
        <v>-25909.769999999997</v>
      </c>
      <c r="JI42" s="165">
        <f t="shared" si="505"/>
        <v>-25909.769999999997</v>
      </c>
      <c r="JJ42" s="165">
        <f t="shared" si="505"/>
        <v>-25909.769999999997</v>
      </c>
      <c r="JK42" s="165">
        <f t="shared" si="505"/>
        <v>-25909.769999999997</v>
      </c>
      <c r="JL42" s="165">
        <f t="shared" si="505"/>
        <v>-25909.769999999997</v>
      </c>
      <c r="JM42" s="165">
        <f t="shared" si="505"/>
        <v>-25909.769999999997</v>
      </c>
      <c r="JN42" s="165">
        <f t="shared" si="505"/>
        <v>-25909.769999999997</v>
      </c>
      <c r="JO42" s="165">
        <f t="shared" si="505"/>
        <v>-25909.769999999997</v>
      </c>
      <c r="JP42" s="165">
        <f t="shared" si="505"/>
        <v>-25909.769999999997</v>
      </c>
      <c r="JQ42" s="165">
        <f t="shared" si="505"/>
        <v>-25909.769999999997</v>
      </c>
      <c r="JR42" s="165">
        <f t="shared" si="505"/>
        <v>-26388</v>
      </c>
      <c r="JS42" s="165">
        <f t="shared" si="505"/>
        <v>-26388</v>
      </c>
      <c r="JT42" s="165">
        <f t="shared" si="505"/>
        <v>-26388</v>
      </c>
      <c r="JU42" s="165">
        <f t="shared" si="505"/>
        <v>-26388</v>
      </c>
      <c r="JV42" s="165">
        <f t="shared" si="505"/>
        <v>-26388</v>
      </c>
      <c r="JW42" s="165">
        <f t="shared" si="505"/>
        <v>-26388</v>
      </c>
      <c r="JX42" s="165">
        <f t="shared" si="505"/>
        <v>-26388</v>
      </c>
      <c r="JY42" s="165">
        <f t="shared" si="505"/>
        <v>-26388</v>
      </c>
      <c r="JZ42" s="165">
        <f t="shared" si="505"/>
        <v>-26388</v>
      </c>
      <c r="KA42" s="165">
        <f t="shared" si="505"/>
        <v>-26388</v>
      </c>
      <c r="KB42" s="165">
        <f t="shared" si="505"/>
        <v>-26388</v>
      </c>
      <c r="KC42" s="165">
        <f t="shared" si="505"/>
        <v>-26388</v>
      </c>
      <c r="KD42" s="165">
        <f t="shared" si="505"/>
        <v>-26388</v>
      </c>
      <c r="KE42" s="165">
        <f t="shared" si="505"/>
        <v>-26388</v>
      </c>
      <c r="KF42" s="165">
        <f t="shared" si="505"/>
        <v>-26388</v>
      </c>
      <c r="KG42" s="165">
        <f t="shared" si="505"/>
        <v>-26388</v>
      </c>
      <c r="KH42" s="165">
        <f t="shared" si="505"/>
        <v>-26388</v>
      </c>
      <c r="KI42" s="165">
        <f t="shared" si="505"/>
        <v>-26388</v>
      </c>
      <c r="KJ42" s="165">
        <f t="shared" si="505"/>
        <v>-26388</v>
      </c>
      <c r="KK42" s="165">
        <f t="shared" si="505"/>
        <v>-26388</v>
      </c>
      <c r="KL42" s="165">
        <f t="shared" si="505"/>
        <v>-26388</v>
      </c>
      <c r="KM42" s="165">
        <f t="shared" si="505"/>
        <v>-26388</v>
      </c>
      <c r="KN42" s="165">
        <f t="shared" si="505"/>
        <v>-26388</v>
      </c>
      <c r="KO42" s="165">
        <f t="shared" si="505"/>
        <v>-26388</v>
      </c>
      <c r="KP42" s="165">
        <f t="shared" si="505"/>
        <v>-26388</v>
      </c>
      <c r="KQ42" s="165">
        <f t="shared" si="505"/>
        <v>-26388</v>
      </c>
      <c r="KR42" s="165">
        <f t="shared" si="505"/>
        <v>-26388</v>
      </c>
      <c r="KS42" s="165">
        <f t="shared" si="505"/>
        <v>-26388</v>
      </c>
      <c r="KT42" s="165">
        <f t="shared" si="505"/>
        <v>-26388</v>
      </c>
      <c r="KU42" s="165">
        <f t="shared" si="505"/>
        <v>-26388</v>
      </c>
      <c r="KV42" s="165">
        <f t="shared" si="505"/>
        <v>-26388</v>
      </c>
      <c r="KW42" s="165">
        <f t="shared" si="505"/>
        <v>-26388</v>
      </c>
      <c r="KX42" s="165">
        <f t="shared" si="505"/>
        <v>-26388</v>
      </c>
      <c r="KY42" s="165">
        <f t="shared" si="505"/>
        <v>-23292.339999999997</v>
      </c>
      <c r="KZ42" s="165">
        <f t="shared" si="505"/>
        <v>-23292.339999999997</v>
      </c>
      <c r="LA42" s="165">
        <f t="shared" si="505"/>
        <v>-23292.339999999997</v>
      </c>
      <c r="LB42" s="165">
        <f t="shared" si="505"/>
        <v>-23292.339999999997</v>
      </c>
      <c r="LC42" s="165">
        <f t="shared" si="505"/>
        <v>-21705.898799999995</v>
      </c>
      <c r="LD42" s="165">
        <f t="shared" si="505"/>
        <v>-19968.149699999994</v>
      </c>
      <c r="LE42" s="165">
        <f t="shared" si="505"/>
        <v>-23292.339999999997</v>
      </c>
      <c r="LF42" s="165">
        <f t="shared" si="505"/>
        <v>-23292.339999999997</v>
      </c>
      <c r="LG42" s="165">
        <f t="shared" si="505"/>
        <v>-26388</v>
      </c>
      <c r="LH42" s="165">
        <f t="shared" si="505"/>
        <v>-23292.339999999997</v>
      </c>
      <c r="LI42" s="165">
        <f t="shared" si="505"/>
        <v>-23292.339999999997</v>
      </c>
      <c r="LJ42" s="165">
        <f t="shared" si="505"/>
        <v>-23292.339999999997</v>
      </c>
      <c r="LK42" s="165">
        <f t="shared" si="505"/>
        <v>-23292.339999999997</v>
      </c>
      <c r="LL42" s="165">
        <f t="shared" si="505"/>
        <v>-26106.93</v>
      </c>
      <c r="LM42" s="165">
        <f t="shared" si="505"/>
        <v>-24048.300000000003</v>
      </c>
      <c r="LN42" s="165">
        <f t="shared" si="505"/>
        <v>-19684.608499999991</v>
      </c>
      <c r="LO42" s="165">
        <f t="shared" si="505"/>
        <v>-23292.339999999997</v>
      </c>
      <c r="LP42" s="165">
        <f t="shared" si="505"/>
        <v>-26388</v>
      </c>
      <c r="LQ42" s="165">
        <f t="shared" ref="LQ42:NG42" si="506">-LQ32</f>
        <v>-23292.339999999997</v>
      </c>
      <c r="LR42" s="165">
        <f t="shared" si="506"/>
        <v>-23292.339999999997</v>
      </c>
      <c r="LS42" s="165">
        <f t="shared" si="506"/>
        <v>-21378.292099999995</v>
      </c>
      <c r="LT42" s="165">
        <f t="shared" si="506"/>
        <v>-23292.339999999997</v>
      </c>
      <c r="LU42" s="165">
        <f t="shared" si="506"/>
        <v>-23292.339999999997</v>
      </c>
      <c r="LV42" s="165">
        <f t="shared" si="506"/>
        <v>-23292.339999999997</v>
      </c>
      <c r="LW42" s="165">
        <f t="shared" si="506"/>
        <v>-22824.649899999989</v>
      </c>
      <c r="LX42" s="165">
        <f t="shared" si="506"/>
        <v>-19897.583399999996</v>
      </c>
      <c r="LY42" s="165">
        <f t="shared" si="506"/>
        <v>-19107.811499999996</v>
      </c>
      <c r="LZ42" s="165">
        <f t="shared" si="506"/>
        <v>-23292.339999999997</v>
      </c>
      <c r="MA42" s="165">
        <f t="shared" si="506"/>
        <v>-23292.339999999997</v>
      </c>
      <c r="MB42" s="165">
        <f t="shared" si="506"/>
        <v>-24041.839999999997</v>
      </c>
      <c r="MC42" s="165">
        <f t="shared" si="506"/>
        <v>-19680.131000000001</v>
      </c>
      <c r="MD42" s="165">
        <f t="shared" si="506"/>
        <v>-19680.131000000001</v>
      </c>
      <c r="ME42" s="165">
        <f t="shared" si="506"/>
        <v>-17920.620400000011</v>
      </c>
      <c r="MF42" s="165">
        <f t="shared" si="506"/>
        <v>-19680.131000000001</v>
      </c>
      <c r="MG42" s="165">
        <f t="shared" si="506"/>
        <v>-19804.510000000002</v>
      </c>
      <c r="MH42" s="165">
        <f t="shared" si="506"/>
        <v>-14785.860100000007</v>
      </c>
      <c r="MI42" s="165">
        <f t="shared" si="506"/>
        <v>-19555.752</v>
      </c>
      <c r="MJ42" s="165">
        <f t="shared" si="506"/>
        <v>-13235.681800000002</v>
      </c>
      <c r="MK42" s="165">
        <f t="shared" si="506"/>
        <v>-13701.613799999999</v>
      </c>
      <c r="ML42" s="165">
        <f t="shared" si="506"/>
        <v>-14995.069600000003</v>
      </c>
      <c r="MM42" s="165">
        <f t="shared" si="506"/>
        <v>-15536.346300000005</v>
      </c>
      <c r="MN42" s="165">
        <f t="shared" si="506"/>
        <v>-13764.782799999997</v>
      </c>
      <c r="MO42" s="165">
        <f t="shared" si="506"/>
        <v>-19680.131000000001</v>
      </c>
      <c r="MP42" s="165">
        <f t="shared" si="506"/>
        <v>-14205.871800000004</v>
      </c>
      <c r="MQ42" s="165">
        <f t="shared" si="506"/>
        <v>-14164.257800000003</v>
      </c>
      <c r="MR42" s="165">
        <f t="shared" si="506"/>
        <v>-13545.649799999999</v>
      </c>
      <c r="MS42" s="165">
        <f t="shared" si="506"/>
        <v>-14715.3778</v>
      </c>
      <c r="MT42" s="165">
        <f t="shared" si="506"/>
        <v>-13218.909799999998</v>
      </c>
      <c r="MU42" s="165">
        <f t="shared" si="506"/>
        <v>-17860.228900000002</v>
      </c>
      <c r="MV42" s="165">
        <f t="shared" si="506"/>
        <v>-19680.131000000001</v>
      </c>
      <c r="MW42" s="165">
        <f t="shared" si="506"/>
        <v>-19928.889000000003</v>
      </c>
      <c r="MX42" s="165">
        <f t="shared" si="506"/>
        <v>-19804.510000000002</v>
      </c>
      <c r="MY42" s="165">
        <f t="shared" si="506"/>
        <v>-20052.617000000006</v>
      </c>
      <c r="MZ42" s="165">
        <f t="shared" si="506"/>
        <v>-20052.617000000006</v>
      </c>
      <c r="NA42" s="165">
        <f t="shared" si="506"/>
        <v>-19928.889000000003</v>
      </c>
      <c r="NB42" s="165">
        <f t="shared" si="506"/>
        <v>-23880.225000000006</v>
      </c>
      <c r="NC42" s="165">
        <f t="shared" si="506"/>
        <v>-19804.510000000002</v>
      </c>
      <c r="ND42" s="165">
        <f t="shared" si="506"/>
        <v>-14668.9807</v>
      </c>
      <c r="NE42" s="165">
        <f t="shared" si="506"/>
        <v>-19185.709000000003</v>
      </c>
      <c r="NF42" s="165">
        <f t="shared" si="506"/>
        <v>-20050.665000000001</v>
      </c>
      <c r="NG42" s="165">
        <f t="shared" si="506"/>
        <v>-19928.889000000003</v>
      </c>
      <c r="NH42" s="165">
        <f t="shared" si="469"/>
        <v>-8671766.636799993</v>
      </c>
      <c r="NI42" s="60">
        <f t="shared" si="470"/>
        <v>-23758.264758356145</v>
      </c>
    </row>
    <row r="43" spans="1:376">
      <c r="B43" s="152" t="s">
        <v>351</v>
      </c>
      <c r="E43" s="153"/>
      <c r="G43" s="165">
        <f>SUM(G36:G42)</f>
        <v>0</v>
      </c>
      <c r="H43" s="165">
        <f>SUM(H36:H42)</f>
        <v>77502.169399999999</v>
      </c>
      <c r="I43" s="165">
        <f t="shared" ref="I43:BT43" si="507">SUM(I36:I42)</f>
        <v>83465.162600000011</v>
      </c>
      <c r="J43" s="165">
        <f t="shared" si="507"/>
        <v>97096.844199999992</v>
      </c>
      <c r="K43" s="165">
        <f t="shared" si="507"/>
        <v>124401.9356</v>
      </c>
      <c r="L43" s="165">
        <f t="shared" si="507"/>
        <v>95131.504400000005</v>
      </c>
      <c r="M43" s="165">
        <f t="shared" si="507"/>
        <v>106192.84879999999</v>
      </c>
      <c r="N43" s="165">
        <f t="shared" si="507"/>
        <v>135026.9368</v>
      </c>
      <c r="O43" s="165">
        <f t="shared" si="507"/>
        <v>122848.19899999999</v>
      </c>
      <c r="P43" s="165">
        <f t="shared" si="507"/>
        <v>125608.02430000002</v>
      </c>
      <c r="Q43" s="165">
        <f t="shared" si="507"/>
        <v>75185.289199999999</v>
      </c>
      <c r="R43" s="165">
        <f t="shared" si="507"/>
        <v>106993.2268</v>
      </c>
      <c r="S43" s="165">
        <f t="shared" si="507"/>
        <v>105160.84700000001</v>
      </c>
      <c r="T43" s="165">
        <f t="shared" si="507"/>
        <v>101492.27739999999</v>
      </c>
      <c r="U43" s="165">
        <f t="shared" si="507"/>
        <v>102594.76389999999</v>
      </c>
      <c r="V43" s="165">
        <f t="shared" si="507"/>
        <v>110984.6485</v>
      </c>
      <c r="W43" s="165">
        <f t="shared" si="507"/>
        <v>137959.15950000001</v>
      </c>
      <c r="X43" s="165">
        <f t="shared" si="507"/>
        <v>134972.20270000002</v>
      </c>
      <c r="Y43" s="165">
        <f t="shared" si="507"/>
        <v>145508.978</v>
      </c>
      <c r="Z43" s="165">
        <f t="shared" si="507"/>
        <v>144290.87299999999</v>
      </c>
      <c r="AA43" s="165">
        <f t="shared" si="507"/>
        <v>145664.899</v>
      </c>
      <c r="AB43" s="165">
        <f t="shared" si="507"/>
        <v>139141.17000000001</v>
      </c>
      <c r="AC43" s="165">
        <f t="shared" si="507"/>
        <v>147519.226</v>
      </c>
      <c r="AD43" s="165">
        <f t="shared" si="507"/>
        <v>146421.33300000001</v>
      </c>
      <c r="AE43" s="165">
        <f t="shared" si="507"/>
        <v>143330.17480000001</v>
      </c>
      <c r="AF43" s="165">
        <f t="shared" si="507"/>
        <v>143647.37820000001</v>
      </c>
      <c r="AG43" s="165">
        <f t="shared" si="507"/>
        <v>143862.83439999999</v>
      </c>
      <c r="AH43" s="165">
        <f t="shared" si="507"/>
        <v>114024.9601</v>
      </c>
      <c r="AI43" s="165">
        <f t="shared" si="507"/>
        <v>115096.73769999997</v>
      </c>
      <c r="AJ43" s="165">
        <f t="shared" si="507"/>
        <v>135772.6453</v>
      </c>
      <c r="AK43" s="165">
        <f t="shared" si="507"/>
        <v>112189.55840000001</v>
      </c>
      <c r="AL43" s="165">
        <f t="shared" si="507"/>
        <v>108820.12160000001</v>
      </c>
      <c r="AM43" s="165">
        <f t="shared" si="507"/>
        <v>76900.494600000005</v>
      </c>
      <c r="AN43" s="165">
        <f t="shared" si="507"/>
        <v>79276.26999999999</v>
      </c>
      <c r="AO43" s="165">
        <f t="shared" si="507"/>
        <v>33471.160000000003</v>
      </c>
      <c r="AP43" s="165">
        <f t="shared" si="507"/>
        <v>48498.66</v>
      </c>
      <c r="AQ43" s="165">
        <f t="shared" si="507"/>
        <v>90446.631399999984</v>
      </c>
      <c r="AR43" s="165">
        <f t="shared" si="507"/>
        <v>98185.166700000002</v>
      </c>
      <c r="AS43" s="165">
        <f t="shared" si="507"/>
        <v>105267.355</v>
      </c>
      <c r="AT43" s="165">
        <f t="shared" si="507"/>
        <v>97133.449500000002</v>
      </c>
      <c r="AU43" s="165">
        <f t="shared" si="507"/>
        <v>80012.117300000013</v>
      </c>
      <c r="AV43" s="165">
        <f t="shared" si="507"/>
        <v>112903.73359999999</v>
      </c>
      <c r="AW43" s="165">
        <f t="shared" si="507"/>
        <v>116699.65830000001</v>
      </c>
      <c r="AX43" s="165">
        <f t="shared" si="507"/>
        <v>143875.2745</v>
      </c>
      <c r="AY43" s="165">
        <f t="shared" si="507"/>
        <v>119114.44160000002</v>
      </c>
      <c r="AZ43" s="165">
        <f t="shared" si="507"/>
        <v>50821.96179999999</v>
      </c>
      <c r="BA43" s="165">
        <f t="shared" si="507"/>
        <v>112542.61749999999</v>
      </c>
      <c r="BB43" s="165">
        <f t="shared" si="507"/>
        <v>124621.67449999999</v>
      </c>
      <c r="BC43" s="165">
        <f t="shared" si="507"/>
        <v>69311.420240000007</v>
      </c>
      <c r="BD43" s="165">
        <f t="shared" si="507"/>
        <v>75746.610199999996</v>
      </c>
      <c r="BE43" s="165">
        <f t="shared" si="507"/>
        <v>76364.312199999986</v>
      </c>
      <c r="BF43" s="165">
        <f t="shared" si="507"/>
        <v>82050.336500000005</v>
      </c>
      <c r="BG43" s="165">
        <f t="shared" si="507"/>
        <v>112832.45300000001</v>
      </c>
      <c r="BH43" s="165">
        <f t="shared" si="507"/>
        <v>106653.8756</v>
      </c>
      <c r="BI43" s="165">
        <f t="shared" si="507"/>
        <v>90653.954599999997</v>
      </c>
      <c r="BJ43" s="165">
        <f t="shared" si="507"/>
        <v>44515.542400000006</v>
      </c>
      <c r="BK43" s="165">
        <f t="shared" si="507"/>
        <v>74586.3024</v>
      </c>
      <c r="BL43" s="165">
        <f t="shared" si="507"/>
        <v>124554.25469999999</v>
      </c>
      <c r="BM43" s="165">
        <f t="shared" si="507"/>
        <v>104422.68239999999</v>
      </c>
      <c r="BN43" s="165">
        <f t="shared" si="507"/>
        <v>104117.8193</v>
      </c>
      <c r="BO43" s="165">
        <f t="shared" si="507"/>
        <v>89465.958899999998</v>
      </c>
      <c r="BP43" s="165">
        <f t="shared" si="507"/>
        <v>74274.387600000002</v>
      </c>
      <c r="BQ43" s="165">
        <f t="shared" si="507"/>
        <v>39160.880000000005</v>
      </c>
      <c r="BR43" s="165">
        <f t="shared" si="507"/>
        <v>72756.760000000009</v>
      </c>
      <c r="BS43" s="165">
        <f t="shared" si="507"/>
        <v>120003.91469999999</v>
      </c>
      <c r="BT43" s="165">
        <f t="shared" si="507"/>
        <v>123161.41799999998</v>
      </c>
      <c r="BU43" s="165">
        <f t="shared" ref="BU43:EF43" si="508">SUM(BU36:BU42)</f>
        <v>125686.19139999998</v>
      </c>
      <c r="BV43" s="165">
        <f t="shared" si="508"/>
        <v>107273.726</v>
      </c>
      <c r="BW43" s="165">
        <f t="shared" si="508"/>
        <v>97146.097299999994</v>
      </c>
      <c r="BX43" s="165">
        <f t="shared" si="508"/>
        <v>89922.877199999988</v>
      </c>
      <c r="BY43" s="165">
        <f t="shared" si="508"/>
        <v>89471.381900000008</v>
      </c>
      <c r="BZ43" s="165">
        <f t="shared" si="508"/>
        <v>85557.337899999999</v>
      </c>
      <c r="CA43" s="165">
        <f t="shared" si="508"/>
        <v>111338.27409999998</v>
      </c>
      <c r="CB43" s="165">
        <f t="shared" si="508"/>
        <v>109886.96239999999</v>
      </c>
      <c r="CC43" s="165">
        <f t="shared" si="508"/>
        <v>121515.59159999999</v>
      </c>
      <c r="CD43" s="165">
        <f t="shared" si="508"/>
        <v>89237.231499999994</v>
      </c>
      <c r="CE43" s="165">
        <f t="shared" si="508"/>
        <v>67444.576839999994</v>
      </c>
      <c r="CF43" s="165">
        <f t="shared" si="508"/>
        <v>32349.42</v>
      </c>
      <c r="CG43" s="165">
        <f t="shared" si="508"/>
        <v>82674.917700000005</v>
      </c>
      <c r="CH43" s="165">
        <f t="shared" si="508"/>
        <v>103060.33049999998</v>
      </c>
      <c r="CI43" s="165">
        <f t="shared" si="508"/>
        <v>87256.320399999997</v>
      </c>
      <c r="CJ43" s="165">
        <f t="shared" si="508"/>
        <v>88506.231</v>
      </c>
      <c r="CK43" s="165">
        <f t="shared" si="508"/>
        <v>82309.2745</v>
      </c>
      <c r="CL43" s="165">
        <f t="shared" si="508"/>
        <v>41869.010000000009</v>
      </c>
      <c r="CM43" s="165">
        <f t="shared" si="508"/>
        <v>82084.194910000006</v>
      </c>
      <c r="CN43" s="165">
        <f t="shared" si="508"/>
        <v>103200.56759999998</v>
      </c>
      <c r="CO43" s="165">
        <f t="shared" si="508"/>
        <v>118364.02559999999</v>
      </c>
      <c r="CP43" s="165">
        <f t="shared" si="508"/>
        <v>133865.32009999998</v>
      </c>
      <c r="CQ43" s="165">
        <f t="shared" si="508"/>
        <v>117189.80659999998</v>
      </c>
      <c r="CR43" s="165">
        <f t="shared" si="508"/>
        <v>99535.111999999994</v>
      </c>
      <c r="CS43" s="165">
        <f t="shared" si="508"/>
        <v>87381.554199999999</v>
      </c>
      <c r="CT43" s="165">
        <f t="shared" si="508"/>
        <v>58263.720499999996</v>
      </c>
      <c r="CU43" s="165">
        <f t="shared" si="508"/>
        <v>87487.178</v>
      </c>
      <c r="CV43" s="165">
        <f t="shared" si="508"/>
        <v>96280.864100000006</v>
      </c>
      <c r="CW43" s="165">
        <f t="shared" si="508"/>
        <v>82919.212800000008</v>
      </c>
      <c r="CX43" s="165">
        <f t="shared" si="508"/>
        <v>72114.640000000014</v>
      </c>
      <c r="CY43" s="165">
        <f t="shared" si="508"/>
        <v>72351.852899999998</v>
      </c>
      <c r="CZ43" s="165">
        <f t="shared" si="508"/>
        <v>33411.550000000003</v>
      </c>
      <c r="DA43" s="165">
        <f t="shared" si="508"/>
        <v>88183.834100000007</v>
      </c>
      <c r="DB43" s="165">
        <f t="shared" si="508"/>
        <v>96966.902000000002</v>
      </c>
      <c r="DC43" s="165">
        <f t="shared" si="508"/>
        <v>67780.710000000006</v>
      </c>
      <c r="DD43" s="165">
        <f t="shared" si="508"/>
        <v>59625.884099999996</v>
      </c>
      <c r="DE43" s="165">
        <f t="shared" si="508"/>
        <v>96882.0435</v>
      </c>
      <c r="DF43" s="165">
        <f t="shared" si="508"/>
        <v>100683.05290000001</v>
      </c>
      <c r="DG43" s="165">
        <f t="shared" si="508"/>
        <v>91372.219000000012</v>
      </c>
      <c r="DH43" s="165">
        <f t="shared" si="508"/>
        <v>65751.301959999997</v>
      </c>
      <c r="DI43" s="165">
        <f t="shared" si="508"/>
        <v>61289.674400000004</v>
      </c>
      <c r="DJ43" s="165">
        <f t="shared" si="508"/>
        <v>91152.872600000002</v>
      </c>
      <c r="DK43" s="165">
        <f t="shared" si="508"/>
        <v>105243.6073</v>
      </c>
      <c r="DL43" s="165">
        <f t="shared" si="508"/>
        <v>71524.70590999999</v>
      </c>
      <c r="DM43" s="165">
        <f t="shared" si="508"/>
        <v>86227.996299999999</v>
      </c>
      <c r="DN43" s="165">
        <f t="shared" si="508"/>
        <v>88416.594899999996</v>
      </c>
      <c r="DO43" s="165">
        <f t="shared" si="508"/>
        <v>68949.918300000005</v>
      </c>
      <c r="DP43" s="165">
        <f t="shared" si="508"/>
        <v>98399.92319999999</v>
      </c>
      <c r="DQ43" s="165">
        <f t="shared" si="508"/>
        <v>73685.152199999997</v>
      </c>
      <c r="DR43" s="165">
        <f t="shared" si="508"/>
        <v>70223.98000000001</v>
      </c>
      <c r="DS43" s="165">
        <f t="shared" si="508"/>
        <v>53338.149999999994</v>
      </c>
      <c r="DT43" s="165">
        <f t="shared" si="508"/>
        <v>41555.179999999993</v>
      </c>
      <c r="DU43" s="165">
        <f t="shared" si="508"/>
        <v>59754.444400000008</v>
      </c>
      <c r="DV43" s="165">
        <f t="shared" si="508"/>
        <v>25374.339999999997</v>
      </c>
      <c r="DW43" s="165">
        <f t="shared" si="508"/>
        <v>9328.3610000000044</v>
      </c>
      <c r="DX43" s="165">
        <f t="shared" si="508"/>
        <v>10336.580000000002</v>
      </c>
      <c r="DY43" s="165">
        <f t="shared" si="508"/>
        <v>43899.715400000001</v>
      </c>
      <c r="DZ43" s="165">
        <f t="shared" si="508"/>
        <v>41217.489999999991</v>
      </c>
      <c r="EA43" s="165">
        <f t="shared" si="508"/>
        <v>9733.0040000000008</v>
      </c>
      <c r="EB43" s="165">
        <f t="shared" si="508"/>
        <v>8731.5639999999985</v>
      </c>
      <c r="EC43" s="165">
        <f t="shared" si="508"/>
        <v>8731.5639999999985</v>
      </c>
      <c r="ED43" s="165">
        <f t="shared" si="508"/>
        <v>44524.888900000005</v>
      </c>
      <c r="EE43" s="165">
        <f t="shared" si="508"/>
        <v>60522.105800000005</v>
      </c>
      <c r="EF43" s="165">
        <f t="shared" si="508"/>
        <v>64323.640800000008</v>
      </c>
      <c r="EG43" s="165">
        <f t="shared" ref="EG43:GR43" si="509">SUM(EG36:EG42)</f>
        <v>59385.607700000008</v>
      </c>
      <c r="EH43" s="165">
        <f t="shared" si="509"/>
        <v>64028.502399999998</v>
      </c>
      <c r="EI43" s="165">
        <f t="shared" si="509"/>
        <v>27553.366300000002</v>
      </c>
      <c r="EJ43" s="165">
        <f t="shared" si="509"/>
        <v>61565.871500000008</v>
      </c>
      <c r="EK43" s="165">
        <f t="shared" si="509"/>
        <v>44737.818599999999</v>
      </c>
      <c r="EL43" s="165">
        <f t="shared" si="509"/>
        <v>45873.401400000002</v>
      </c>
      <c r="EM43" s="165">
        <f t="shared" si="509"/>
        <v>50734.75940000001</v>
      </c>
      <c r="EN43" s="165">
        <f t="shared" si="509"/>
        <v>48341.769899999999</v>
      </c>
      <c r="EO43" s="165">
        <f t="shared" si="509"/>
        <v>50786.325000000012</v>
      </c>
      <c r="EP43" s="165">
        <f t="shared" si="509"/>
        <v>29704.535090000005</v>
      </c>
      <c r="EQ43" s="165">
        <f t="shared" si="509"/>
        <v>26608.7739</v>
      </c>
      <c r="ER43" s="165">
        <f t="shared" si="509"/>
        <v>10919.82</v>
      </c>
      <c r="ES43" s="165">
        <f t="shared" si="509"/>
        <v>43270.739400000006</v>
      </c>
      <c r="ET43" s="165">
        <f t="shared" si="509"/>
        <v>39904.947</v>
      </c>
      <c r="EU43" s="165">
        <f t="shared" si="509"/>
        <v>26333.979999999996</v>
      </c>
      <c r="EV43" s="165">
        <f t="shared" si="509"/>
        <v>10336.580000000002</v>
      </c>
      <c r="EW43" s="165">
        <f t="shared" si="509"/>
        <v>40191.654179999998</v>
      </c>
      <c r="EX43" s="165">
        <f t="shared" si="509"/>
        <v>17061.051390000001</v>
      </c>
      <c r="EY43" s="165">
        <f t="shared" si="509"/>
        <v>50418.265899999999</v>
      </c>
      <c r="EZ43" s="165">
        <f t="shared" si="509"/>
        <v>68403.295800000007</v>
      </c>
      <c r="FA43" s="165">
        <f t="shared" si="509"/>
        <v>68687.548299999995</v>
      </c>
      <c r="FB43" s="165">
        <f t="shared" si="509"/>
        <v>42952.179999999993</v>
      </c>
      <c r="FC43" s="165">
        <f t="shared" si="509"/>
        <v>25694.637000000002</v>
      </c>
      <c r="FD43" s="165">
        <f t="shared" si="509"/>
        <v>11567.770000000004</v>
      </c>
      <c r="FE43" s="165">
        <f t="shared" si="509"/>
        <v>0</v>
      </c>
      <c r="FF43" s="165">
        <f t="shared" si="509"/>
        <v>15149.248</v>
      </c>
      <c r="FG43" s="165">
        <f t="shared" si="509"/>
        <v>41603.270000000004</v>
      </c>
      <c r="FH43" s="165">
        <f t="shared" si="509"/>
        <v>46704.708500000008</v>
      </c>
      <c r="FI43" s="165">
        <f t="shared" si="509"/>
        <v>23002.199999999997</v>
      </c>
      <c r="FJ43" s="165">
        <f t="shared" si="509"/>
        <v>28718.328000000001</v>
      </c>
      <c r="FK43" s="165">
        <f t="shared" si="509"/>
        <v>0</v>
      </c>
      <c r="FL43" s="165">
        <f t="shared" si="509"/>
        <v>23295.432799999995</v>
      </c>
      <c r="FM43" s="165">
        <f t="shared" si="509"/>
        <v>68001.992700000003</v>
      </c>
      <c r="FN43" s="165">
        <f t="shared" si="509"/>
        <v>51662.520799999998</v>
      </c>
      <c r="FO43" s="165">
        <f t="shared" si="509"/>
        <v>49203.346099999995</v>
      </c>
      <c r="FP43" s="165">
        <f t="shared" si="509"/>
        <v>67144.018899999995</v>
      </c>
      <c r="FQ43" s="165">
        <f t="shared" si="509"/>
        <v>65580.632799999992</v>
      </c>
      <c r="FR43" s="165">
        <f t="shared" si="509"/>
        <v>28740.740000000005</v>
      </c>
      <c r="FS43" s="165">
        <f t="shared" si="509"/>
        <v>51097.610400000005</v>
      </c>
      <c r="FT43" s="165">
        <f t="shared" si="509"/>
        <v>64538.220300000001</v>
      </c>
      <c r="FU43" s="165">
        <f t="shared" si="509"/>
        <v>53433.402300000002</v>
      </c>
      <c r="FV43" s="165">
        <f t="shared" si="509"/>
        <v>39648.5</v>
      </c>
      <c r="FW43" s="165">
        <f t="shared" si="509"/>
        <v>47303.576300000001</v>
      </c>
      <c r="FX43" s="165">
        <f t="shared" si="509"/>
        <v>43068.408599999995</v>
      </c>
      <c r="FY43" s="165">
        <f t="shared" si="509"/>
        <v>36670.194779999998</v>
      </c>
      <c r="FZ43" s="165">
        <f t="shared" si="509"/>
        <v>49984.308199999999</v>
      </c>
      <c r="GA43" s="165">
        <f t="shared" si="509"/>
        <v>62258.397300000011</v>
      </c>
      <c r="GB43" s="165">
        <f t="shared" si="509"/>
        <v>45465.801600000006</v>
      </c>
      <c r="GC43" s="165">
        <f t="shared" si="509"/>
        <v>25601.190000000002</v>
      </c>
      <c r="GD43" s="165">
        <f t="shared" si="509"/>
        <v>23002.199999999997</v>
      </c>
      <c r="GE43" s="165">
        <f t="shared" si="509"/>
        <v>23521.990000000005</v>
      </c>
      <c r="GF43" s="165">
        <f t="shared" si="509"/>
        <v>87530.091400000005</v>
      </c>
      <c r="GG43" s="165">
        <f t="shared" si="509"/>
        <v>88839.614399999991</v>
      </c>
      <c r="GH43" s="165">
        <f t="shared" si="509"/>
        <v>96504.133800000011</v>
      </c>
      <c r="GI43" s="165">
        <f t="shared" si="509"/>
        <v>94406.335599999991</v>
      </c>
      <c r="GJ43" s="165">
        <f t="shared" si="509"/>
        <v>101148.08719999999</v>
      </c>
      <c r="GK43" s="165">
        <f t="shared" si="509"/>
        <v>103176.67289999999</v>
      </c>
      <c r="GL43" s="165">
        <f t="shared" si="509"/>
        <v>106434.84689999999</v>
      </c>
      <c r="GM43" s="165">
        <f t="shared" si="509"/>
        <v>97896.247999999992</v>
      </c>
      <c r="GN43" s="165">
        <f t="shared" si="509"/>
        <v>45512.397899999996</v>
      </c>
      <c r="GO43" s="165">
        <f t="shared" si="509"/>
        <v>97430.970600000001</v>
      </c>
      <c r="GP43" s="165">
        <f t="shared" si="509"/>
        <v>93799.468800000002</v>
      </c>
      <c r="GQ43" s="165">
        <f t="shared" si="509"/>
        <v>103278.7889</v>
      </c>
      <c r="GR43" s="165">
        <f t="shared" si="509"/>
        <v>102594.14079999999</v>
      </c>
      <c r="GS43" s="165">
        <f t="shared" ref="GS43:JD43" si="510">SUM(GS36:GS42)</f>
        <v>98181.095000000001</v>
      </c>
      <c r="GT43" s="165">
        <f t="shared" si="510"/>
        <v>80767.802399999986</v>
      </c>
      <c r="GU43" s="165">
        <f t="shared" si="510"/>
        <v>97771.773700000005</v>
      </c>
      <c r="GV43" s="165">
        <f t="shared" si="510"/>
        <v>108708.46449999999</v>
      </c>
      <c r="GW43" s="165">
        <f t="shared" si="510"/>
        <v>100464.13890000001</v>
      </c>
      <c r="GX43" s="165">
        <f t="shared" si="510"/>
        <v>97028.479099999997</v>
      </c>
      <c r="GY43" s="165">
        <f t="shared" si="510"/>
        <v>103448.30240000002</v>
      </c>
      <c r="GZ43" s="165">
        <f t="shared" si="510"/>
        <v>107483.28389999999</v>
      </c>
      <c r="HA43" s="165">
        <f t="shared" si="510"/>
        <v>109709.7579</v>
      </c>
      <c r="HB43" s="165">
        <f t="shared" si="510"/>
        <v>109686.9699</v>
      </c>
      <c r="HC43" s="165">
        <f t="shared" si="510"/>
        <v>110604.25790000003</v>
      </c>
      <c r="HD43" s="165">
        <f t="shared" si="510"/>
        <v>110362.9133</v>
      </c>
      <c r="HE43" s="165">
        <f t="shared" si="510"/>
        <v>110664.98990000002</v>
      </c>
      <c r="HF43" s="165">
        <f t="shared" si="510"/>
        <v>110308.8199</v>
      </c>
      <c r="HG43" s="165">
        <f t="shared" si="510"/>
        <v>110308.8199</v>
      </c>
      <c r="HH43" s="165">
        <f t="shared" si="510"/>
        <v>106813.06290000002</v>
      </c>
      <c r="HI43" s="165">
        <f t="shared" si="510"/>
        <v>99761.818499999994</v>
      </c>
      <c r="HJ43" s="165">
        <f t="shared" si="510"/>
        <v>110076.80529999999</v>
      </c>
      <c r="HK43" s="165">
        <f t="shared" si="510"/>
        <v>131089.99200000003</v>
      </c>
      <c r="HL43" s="165">
        <f t="shared" si="510"/>
        <v>132927.883</v>
      </c>
      <c r="HM43" s="165">
        <f t="shared" si="510"/>
        <v>132490.32</v>
      </c>
      <c r="HN43" s="165">
        <f t="shared" si="510"/>
        <v>131402.82200000004</v>
      </c>
      <c r="HO43" s="165">
        <f t="shared" si="510"/>
        <v>130816.6698</v>
      </c>
      <c r="HP43" s="165">
        <f t="shared" si="510"/>
        <v>126047.62940000001</v>
      </c>
      <c r="HQ43" s="165">
        <f t="shared" si="510"/>
        <v>132782.02900000001</v>
      </c>
      <c r="HR43" s="165">
        <f t="shared" si="510"/>
        <v>132927.883</v>
      </c>
      <c r="HS43" s="165">
        <f t="shared" si="510"/>
        <v>132636.174</v>
      </c>
      <c r="HT43" s="165">
        <f t="shared" si="510"/>
        <v>132695.26699999999</v>
      </c>
      <c r="HU43" s="165">
        <f t="shared" si="510"/>
        <v>132431.22700000001</v>
      </c>
      <c r="HV43" s="165">
        <f t="shared" si="510"/>
        <v>131875.478</v>
      </c>
      <c r="HW43" s="165">
        <f t="shared" si="510"/>
        <v>131353.19700000001</v>
      </c>
      <c r="HX43" s="165">
        <f t="shared" si="510"/>
        <v>132614.19700000001</v>
      </c>
      <c r="HY43" s="165">
        <f t="shared" si="510"/>
        <v>131843.2622</v>
      </c>
      <c r="HZ43" s="165">
        <f t="shared" si="510"/>
        <v>129726.69100000002</v>
      </c>
      <c r="IA43" s="165">
        <f t="shared" si="510"/>
        <v>114689.66280000001</v>
      </c>
      <c r="IB43" s="165">
        <f t="shared" si="510"/>
        <v>120982.86260000002</v>
      </c>
      <c r="IC43" s="165">
        <f t="shared" si="510"/>
        <v>128869.45440000002</v>
      </c>
      <c r="ID43" s="165">
        <f t="shared" si="510"/>
        <v>113915.63959999999</v>
      </c>
      <c r="IE43" s="165">
        <f t="shared" si="510"/>
        <v>120837.00860000002</v>
      </c>
      <c r="IF43" s="165">
        <f t="shared" si="510"/>
        <v>130801.924</v>
      </c>
      <c r="IG43" s="165">
        <f t="shared" si="510"/>
        <v>132328.18</v>
      </c>
      <c r="IH43" s="165">
        <f t="shared" si="510"/>
        <v>125580.29340000001</v>
      </c>
      <c r="II43" s="165">
        <f t="shared" si="510"/>
        <v>122229.30840000001</v>
      </c>
      <c r="IJ43" s="165">
        <f t="shared" si="510"/>
        <v>129954.43000000001</v>
      </c>
      <c r="IK43" s="165">
        <f t="shared" si="510"/>
        <v>130661.83100000001</v>
      </c>
      <c r="IL43" s="165">
        <f t="shared" si="510"/>
        <v>129290.81340000001</v>
      </c>
      <c r="IM43" s="165">
        <f t="shared" si="510"/>
        <v>117043.15440000003</v>
      </c>
      <c r="IN43" s="165">
        <f t="shared" si="510"/>
        <v>125350.80360000001</v>
      </c>
      <c r="IO43" s="165">
        <f t="shared" si="510"/>
        <v>117949.96200000003</v>
      </c>
      <c r="IP43" s="165">
        <f t="shared" si="510"/>
        <v>128839.00700000001</v>
      </c>
      <c r="IQ43" s="165">
        <f t="shared" si="510"/>
        <v>128979.65500000003</v>
      </c>
      <c r="IR43" s="165">
        <f t="shared" si="510"/>
        <v>128276.41380000001</v>
      </c>
      <c r="IS43" s="165">
        <f t="shared" si="510"/>
        <v>126133.48300000001</v>
      </c>
      <c r="IT43" s="165">
        <f t="shared" si="510"/>
        <v>129260.95100000003</v>
      </c>
      <c r="IU43" s="165">
        <f t="shared" si="510"/>
        <v>129471.92400000003</v>
      </c>
      <c r="IV43" s="165">
        <f t="shared" si="510"/>
        <v>129471.92400000003</v>
      </c>
      <c r="IW43" s="165">
        <f t="shared" si="510"/>
        <v>129056.16400000002</v>
      </c>
      <c r="IX43" s="165">
        <f t="shared" si="510"/>
        <v>124519.4718</v>
      </c>
      <c r="IY43" s="165">
        <f t="shared" si="510"/>
        <v>128201.45100000003</v>
      </c>
      <c r="IZ43" s="165">
        <f t="shared" si="510"/>
        <v>115529.61020000002</v>
      </c>
      <c r="JA43" s="165">
        <f t="shared" si="510"/>
        <v>129331.27500000002</v>
      </c>
      <c r="JB43" s="165">
        <f t="shared" si="510"/>
        <v>126344.45640000002</v>
      </c>
      <c r="JC43" s="165">
        <f t="shared" si="510"/>
        <v>129120.30300000001</v>
      </c>
      <c r="JD43" s="165">
        <f t="shared" si="510"/>
        <v>127276.42500000002</v>
      </c>
      <c r="JE43" s="165">
        <f t="shared" ref="JE43:LP43" si="511">SUM(JE36:JE42)</f>
        <v>113540.93750000003</v>
      </c>
      <c r="JF43" s="165">
        <f t="shared" si="511"/>
        <v>98183.821599999996</v>
      </c>
      <c r="JG43" s="165">
        <f t="shared" si="511"/>
        <v>117669.52440000002</v>
      </c>
      <c r="JH43" s="165">
        <f t="shared" si="511"/>
        <v>128909.33100000003</v>
      </c>
      <c r="JI43" s="165">
        <f t="shared" si="511"/>
        <v>123213.81200000001</v>
      </c>
      <c r="JJ43" s="165">
        <f t="shared" si="511"/>
        <v>120007.63440000001</v>
      </c>
      <c r="JK43" s="165">
        <f t="shared" si="511"/>
        <v>129190.62700000001</v>
      </c>
      <c r="JL43" s="165">
        <f t="shared" si="511"/>
        <v>128002.45460000003</v>
      </c>
      <c r="JM43" s="165">
        <f t="shared" si="511"/>
        <v>124647.67280000003</v>
      </c>
      <c r="JN43" s="165">
        <f t="shared" si="511"/>
        <v>128288.78300000002</v>
      </c>
      <c r="JO43" s="165">
        <f t="shared" si="511"/>
        <v>128007.48700000002</v>
      </c>
      <c r="JP43" s="165">
        <f t="shared" si="511"/>
        <v>123109.21780000001</v>
      </c>
      <c r="JQ43" s="165">
        <f t="shared" si="511"/>
        <v>124983.13700000002</v>
      </c>
      <c r="JR43" s="165">
        <f t="shared" si="511"/>
        <v>97741.149600000004</v>
      </c>
      <c r="JS43" s="165">
        <f t="shared" si="511"/>
        <v>69489.391799999998</v>
      </c>
      <c r="JT43" s="165">
        <f t="shared" si="511"/>
        <v>5651.2350000000006</v>
      </c>
      <c r="JU43" s="165">
        <f t="shared" si="511"/>
        <v>51326.838499999998</v>
      </c>
      <c r="JV43" s="165">
        <f t="shared" si="511"/>
        <v>14863.739999999998</v>
      </c>
      <c r="JW43" s="165">
        <f t="shared" si="511"/>
        <v>49042.805299999993</v>
      </c>
      <c r="JX43" s="165">
        <f t="shared" si="511"/>
        <v>123743.0624</v>
      </c>
      <c r="JY43" s="165">
        <f t="shared" si="511"/>
        <v>96527.986700000009</v>
      </c>
      <c r="JZ43" s="165">
        <f t="shared" si="511"/>
        <v>127864.8841</v>
      </c>
      <c r="KA43" s="165">
        <f t="shared" si="511"/>
        <v>127808.2781</v>
      </c>
      <c r="KB43" s="165">
        <f t="shared" si="511"/>
        <v>127808.2781</v>
      </c>
      <c r="KC43" s="165">
        <f t="shared" si="511"/>
        <v>127808.2781</v>
      </c>
      <c r="KD43" s="165">
        <f t="shared" si="511"/>
        <v>127808.2781</v>
      </c>
      <c r="KE43" s="165">
        <f t="shared" si="511"/>
        <v>127219.201</v>
      </c>
      <c r="KF43" s="165">
        <f t="shared" si="511"/>
        <v>127742.82510000002</v>
      </c>
      <c r="KG43" s="165">
        <f t="shared" si="511"/>
        <v>126775.05559999999</v>
      </c>
      <c r="KH43" s="165">
        <f t="shared" si="511"/>
        <v>125699.56210000001</v>
      </c>
      <c r="KI43" s="165">
        <f t="shared" si="511"/>
        <v>127056.99660000001</v>
      </c>
      <c r="KJ43" s="165">
        <f t="shared" si="511"/>
        <v>125675.4743</v>
      </c>
      <c r="KK43" s="165">
        <f t="shared" si="511"/>
        <v>92048.216400000005</v>
      </c>
      <c r="KL43" s="165">
        <f t="shared" si="511"/>
        <v>111971.25219999999</v>
      </c>
      <c r="KM43" s="165">
        <f t="shared" si="511"/>
        <v>109506.31959999999</v>
      </c>
      <c r="KN43" s="165">
        <f t="shared" si="511"/>
        <v>80706.885999999999</v>
      </c>
      <c r="KO43" s="165">
        <f t="shared" si="511"/>
        <v>87326.790500000003</v>
      </c>
      <c r="KP43" s="165">
        <f t="shared" si="511"/>
        <v>80773.095200000011</v>
      </c>
      <c r="KQ43" s="165">
        <f t="shared" si="511"/>
        <v>106150.41340000002</v>
      </c>
      <c r="KR43" s="165">
        <f t="shared" si="511"/>
        <v>118206.8633</v>
      </c>
      <c r="KS43" s="165">
        <f t="shared" si="511"/>
        <v>127677.37210000001</v>
      </c>
      <c r="KT43" s="165">
        <f t="shared" si="511"/>
        <v>107736.92670000001</v>
      </c>
      <c r="KU43" s="165">
        <f t="shared" si="511"/>
        <v>97021.953000000009</v>
      </c>
      <c r="KV43" s="165">
        <f t="shared" si="511"/>
        <v>110908.17180000001</v>
      </c>
      <c r="KW43" s="165">
        <f t="shared" si="511"/>
        <v>127481.01310000001</v>
      </c>
      <c r="KX43" s="165">
        <f t="shared" si="511"/>
        <v>117781.87340000001</v>
      </c>
      <c r="KY43" s="165">
        <f t="shared" si="511"/>
        <v>124278.41890000002</v>
      </c>
      <c r="KZ43" s="165">
        <f t="shared" si="511"/>
        <v>90740.738500000007</v>
      </c>
      <c r="LA43" s="165">
        <f t="shared" si="511"/>
        <v>88729.151200000008</v>
      </c>
      <c r="LB43" s="165">
        <f t="shared" si="511"/>
        <v>114163.68730000002</v>
      </c>
      <c r="LC43" s="165">
        <f t="shared" si="511"/>
        <v>133682.1012</v>
      </c>
      <c r="LD43" s="165">
        <f t="shared" si="511"/>
        <v>135419.85029999999</v>
      </c>
      <c r="LE43" s="165">
        <f t="shared" si="511"/>
        <v>97577.263500000001</v>
      </c>
      <c r="LF43" s="165">
        <f t="shared" si="511"/>
        <v>108223.42260000002</v>
      </c>
      <c r="LG43" s="165">
        <f t="shared" si="511"/>
        <v>84539.954899999997</v>
      </c>
      <c r="LH43" s="165">
        <f t="shared" si="511"/>
        <v>104332.13070000001</v>
      </c>
      <c r="LI43" s="165">
        <f t="shared" si="511"/>
        <v>115318.74860000002</v>
      </c>
      <c r="LJ43" s="165">
        <f t="shared" si="511"/>
        <v>117302.97219999999</v>
      </c>
      <c r="LK43" s="165">
        <f t="shared" si="511"/>
        <v>130437.1159</v>
      </c>
      <c r="LL43" s="165">
        <f t="shared" si="511"/>
        <v>84630.43</v>
      </c>
      <c r="LM43" s="165">
        <f t="shared" si="511"/>
        <v>103951.4853</v>
      </c>
      <c r="LN43" s="165">
        <f t="shared" si="511"/>
        <v>135703.3915</v>
      </c>
      <c r="LO43" s="165">
        <f t="shared" si="511"/>
        <v>123408.17657000001</v>
      </c>
      <c r="LP43" s="165">
        <f t="shared" si="511"/>
        <v>90320.146799999988</v>
      </c>
      <c r="LQ43" s="165">
        <f t="shared" ref="LQ43:NG43" si="512">SUM(LQ36:LQ42)</f>
        <v>104984.5025</v>
      </c>
      <c r="LR43" s="165">
        <f t="shared" si="512"/>
        <v>128404.9474</v>
      </c>
      <c r="LS43" s="165">
        <f t="shared" si="512"/>
        <v>134009.70790000001</v>
      </c>
      <c r="LT43" s="165">
        <f t="shared" si="512"/>
        <v>130953.95999999999</v>
      </c>
      <c r="LU43" s="165">
        <f t="shared" si="512"/>
        <v>128318.25380000001</v>
      </c>
      <c r="LV43" s="165">
        <f t="shared" si="512"/>
        <v>109856.2463</v>
      </c>
      <c r="LW43" s="165">
        <f t="shared" si="512"/>
        <v>132563.35010000001</v>
      </c>
      <c r="LX43" s="165">
        <f t="shared" si="512"/>
        <v>135490.4166</v>
      </c>
      <c r="LY43" s="165">
        <f t="shared" si="512"/>
        <v>136280.18849999999</v>
      </c>
      <c r="LZ43" s="165">
        <f t="shared" si="512"/>
        <v>104384.4584</v>
      </c>
      <c r="MA43" s="165">
        <f t="shared" si="512"/>
        <v>90953.855800000005</v>
      </c>
      <c r="MB43" s="165">
        <f t="shared" si="512"/>
        <v>88190.631399999998</v>
      </c>
      <c r="MC43" s="165">
        <f t="shared" si="512"/>
        <v>102560.1912</v>
      </c>
      <c r="MD43" s="165">
        <f t="shared" si="512"/>
        <v>107185.62589999998</v>
      </c>
      <c r="ME43" s="165">
        <f t="shared" si="512"/>
        <v>137467.37959999999</v>
      </c>
      <c r="MF43" s="165">
        <f t="shared" si="512"/>
        <v>115407.1948</v>
      </c>
      <c r="MG43" s="165">
        <f t="shared" si="512"/>
        <v>129342.16529999999</v>
      </c>
      <c r="MH43" s="165">
        <f t="shared" si="512"/>
        <v>140602.13989999998</v>
      </c>
      <c r="MI43" s="165">
        <f t="shared" si="512"/>
        <v>133963.98419999998</v>
      </c>
      <c r="MJ43" s="165">
        <f t="shared" si="512"/>
        <v>142152.31820000001</v>
      </c>
      <c r="MK43" s="165">
        <f t="shared" si="512"/>
        <v>141686.38620000001</v>
      </c>
      <c r="ML43" s="165">
        <f t="shared" si="512"/>
        <v>140392.93040000001</v>
      </c>
      <c r="MM43" s="165">
        <f t="shared" si="512"/>
        <v>139851.6537</v>
      </c>
      <c r="MN43" s="165">
        <f t="shared" si="512"/>
        <v>141623.21720000001</v>
      </c>
      <c r="MO43" s="165">
        <f t="shared" si="512"/>
        <v>123133.13</v>
      </c>
      <c r="MP43" s="165">
        <f t="shared" si="512"/>
        <v>141182.12820000001</v>
      </c>
      <c r="MQ43" s="165">
        <f t="shared" si="512"/>
        <v>141223.74220000001</v>
      </c>
      <c r="MR43" s="165">
        <f t="shared" si="512"/>
        <v>141842.35019999999</v>
      </c>
      <c r="MS43" s="165">
        <f t="shared" si="512"/>
        <v>140672.62220000001</v>
      </c>
      <c r="MT43" s="165">
        <f t="shared" si="512"/>
        <v>142169.09020000001</v>
      </c>
      <c r="MU43" s="165">
        <f t="shared" si="512"/>
        <v>137527.77110000001</v>
      </c>
      <c r="MV43" s="165">
        <f t="shared" si="512"/>
        <v>111055.3927</v>
      </c>
      <c r="MW43" s="165">
        <f t="shared" si="512"/>
        <v>125027.6623</v>
      </c>
      <c r="MX43" s="165">
        <f t="shared" si="512"/>
        <v>125205.39619999999</v>
      </c>
      <c r="MY43" s="165">
        <f t="shared" si="512"/>
        <v>109392.81649999999</v>
      </c>
      <c r="MZ43" s="165">
        <f t="shared" si="512"/>
        <v>102965.7132</v>
      </c>
      <c r="NA43" s="165">
        <f t="shared" si="512"/>
        <v>129325.5742</v>
      </c>
      <c r="NB43" s="165">
        <f t="shared" si="512"/>
        <v>86539.150999999998</v>
      </c>
      <c r="NC43" s="165">
        <f t="shared" si="512"/>
        <v>134343.39299999998</v>
      </c>
      <c r="ND43" s="165">
        <f t="shared" si="512"/>
        <v>140719.01929999999</v>
      </c>
      <c r="NE43" s="165">
        <f t="shared" si="512"/>
        <v>136202.291</v>
      </c>
      <c r="NF43" s="165">
        <f t="shared" si="512"/>
        <v>93169.05799999999</v>
      </c>
      <c r="NG43" s="165">
        <f t="shared" si="512"/>
        <v>125302.1427</v>
      </c>
      <c r="NH43" s="186">
        <f>IF(ABS(SUMIF($E$36:$E$42, "B", NH$36:NH$42) - SUM(G43:NG43)) &gt; 1, #VALUE!, SUM(G43:NG43))</f>
        <v>34976210.828769982</v>
      </c>
      <c r="NI43" s="60">
        <f t="shared" si="470"/>
        <v>95825.235147315019</v>
      </c>
    </row>
    <row r="44" spans="1:376">
      <c r="G44" s="165">
        <f>G43 - G12</f>
        <v>0</v>
      </c>
      <c r="H44" s="165">
        <f t="shared" ref="H44:BS44" si="513">H43 - H12</f>
        <v>0</v>
      </c>
      <c r="I44" s="165">
        <f t="shared" si="513"/>
        <v>0</v>
      </c>
      <c r="J44" s="165">
        <f t="shared" si="513"/>
        <v>0</v>
      </c>
      <c r="K44" s="165">
        <f t="shared" si="513"/>
        <v>0</v>
      </c>
      <c r="L44" s="165">
        <f t="shared" si="513"/>
        <v>0</v>
      </c>
      <c r="M44" s="165">
        <f t="shared" si="513"/>
        <v>0</v>
      </c>
      <c r="N44" s="165">
        <f t="shared" si="513"/>
        <v>0</v>
      </c>
      <c r="O44" s="165">
        <f t="shared" si="513"/>
        <v>0</v>
      </c>
      <c r="P44" s="165">
        <f t="shared" si="513"/>
        <v>0</v>
      </c>
      <c r="Q44" s="165">
        <f t="shared" si="513"/>
        <v>0</v>
      </c>
      <c r="R44" s="165">
        <f t="shared" si="513"/>
        <v>0</v>
      </c>
      <c r="S44" s="165">
        <f t="shared" si="513"/>
        <v>0</v>
      </c>
      <c r="T44" s="165">
        <f t="shared" si="513"/>
        <v>0</v>
      </c>
      <c r="U44" s="165">
        <f t="shared" si="513"/>
        <v>0</v>
      </c>
      <c r="V44" s="165">
        <f t="shared" si="513"/>
        <v>0</v>
      </c>
      <c r="W44" s="165">
        <f t="shared" si="513"/>
        <v>0</v>
      </c>
      <c r="X44" s="165">
        <f t="shared" si="513"/>
        <v>0</v>
      </c>
      <c r="Y44" s="165">
        <f t="shared" si="513"/>
        <v>0</v>
      </c>
      <c r="Z44" s="165">
        <f t="shared" si="513"/>
        <v>0</v>
      </c>
      <c r="AA44" s="165">
        <f t="shared" si="513"/>
        <v>0</v>
      </c>
      <c r="AB44" s="165">
        <f t="shared" si="513"/>
        <v>0</v>
      </c>
      <c r="AC44" s="165">
        <f t="shared" si="513"/>
        <v>0</v>
      </c>
      <c r="AD44" s="165">
        <f t="shared" si="513"/>
        <v>0</v>
      </c>
      <c r="AE44" s="165">
        <f t="shared" si="513"/>
        <v>0</v>
      </c>
      <c r="AF44" s="165">
        <f t="shared" si="513"/>
        <v>0</v>
      </c>
      <c r="AG44" s="165">
        <f t="shared" si="513"/>
        <v>0</v>
      </c>
      <c r="AH44" s="165">
        <f t="shared" si="513"/>
        <v>0</v>
      </c>
      <c r="AI44" s="165">
        <f t="shared" si="513"/>
        <v>0</v>
      </c>
      <c r="AJ44" s="165">
        <f t="shared" si="513"/>
        <v>0</v>
      </c>
      <c r="AK44" s="165">
        <f t="shared" si="513"/>
        <v>0</v>
      </c>
      <c r="AL44" s="165">
        <f t="shared" si="513"/>
        <v>0</v>
      </c>
      <c r="AM44" s="165">
        <f t="shared" si="513"/>
        <v>0</v>
      </c>
      <c r="AN44" s="165">
        <f t="shared" si="513"/>
        <v>0</v>
      </c>
      <c r="AO44" s="165">
        <f t="shared" si="513"/>
        <v>0</v>
      </c>
      <c r="AP44" s="165">
        <f t="shared" si="513"/>
        <v>0</v>
      </c>
      <c r="AQ44" s="165">
        <f t="shared" si="513"/>
        <v>0</v>
      </c>
      <c r="AR44" s="165">
        <f t="shared" si="513"/>
        <v>0</v>
      </c>
      <c r="AS44" s="165">
        <f t="shared" si="513"/>
        <v>0</v>
      </c>
      <c r="AT44" s="165">
        <f t="shared" si="513"/>
        <v>0</v>
      </c>
      <c r="AU44" s="165">
        <f t="shared" si="513"/>
        <v>0</v>
      </c>
      <c r="AV44" s="165">
        <f t="shared" si="513"/>
        <v>0</v>
      </c>
      <c r="AW44" s="165">
        <f t="shared" si="513"/>
        <v>0</v>
      </c>
      <c r="AX44" s="165">
        <f t="shared" si="513"/>
        <v>0</v>
      </c>
      <c r="AY44" s="165">
        <f t="shared" si="513"/>
        <v>0</v>
      </c>
      <c r="AZ44" s="165">
        <f t="shared" si="513"/>
        <v>0</v>
      </c>
      <c r="BA44" s="165">
        <f t="shared" si="513"/>
        <v>0</v>
      </c>
      <c r="BB44" s="165">
        <f t="shared" si="513"/>
        <v>0</v>
      </c>
      <c r="BC44" s="165">
        <f t="shared" si="513"/>
        <v>0</v>
      </c>
      <c r="BD44" s="165">
        <f t="shared" si="513"/>
        <v>0</v>
      </c>
      <c r="BE44" s="165">
        <f t="shared" si="513"/>
        <v>0</v>
      </c>
      <c r="BF44" s="165">
        <f t="shared" si="513"/>
        <v>0</v>
      </c>
      <c r="BG44" s="165">
        <f t="shared" si="513"/>
        <v>0</v>
      </c>
      <c r="BH44" s="165">
        <f t="shared" si="513"/>
        <v>0</v>
      </c>
      <c r="BI44" s="165">
        <f t="shared" si="513"/>
        <v>0</v>
      </c>
      <c r="BJ44" s="165">
        <f t="shared" si="513"/>
        <v>0</v>
      </c>
      <c r="BK44" s="165">
        <f t="shared" si="513"/>
        <v>0</v>
      </c>
      <c r="BL44" s="165">
        <f t="shared" si="513"/>
        <v>0</v>
      </c>
      <c r="BM44" s="165">
        <f t="shared" si="513"/>
        <v>0</v>
      </c>
      <c r="BN44" s="165">
        <f t="shared" si="513"/>
        <v>0</v>
      </c>
      <c r="BO44" s="165">
        <f t="shared" si="513"/>
        <v>0</v>
      </c>
      <c r="BP44" s="165">
        <f t="shared" si="513"/>
        <v>0</v>
      </c>
      <c r="BQ44" s="165">
        <f t="shared" si="513"/>
        <v>0</v>
      </c>
      <c r="BR44" s="165">
        <f t="shared" si="513"/>
        <v>0</v>
      </c>
      <c r="BS44" s="165">
        <f t="shared" si="513"/>
        <v>0</v>
      </c>
      <c r="BT44" s="165">
        <f t="shared" ref="BT44:EE44" si="514">BT43 - BT12</f>
        <v>0</v>
      </c>
      <c r="BU44" s="165">
        <f t="shared" si="514"/>
        <v>0</v>
      </c>
      <c r="BV44" s="165">
        <f t="shared" si="514"/>
        <v>0</v>
      </c>
      <c r="BW44" s="165">
        <f t="shared" si="514"/>
        <v>0</v>
      </c>
      <c r="BX44" s="165">
        <f t="shared" si="514"/>
        <v>0</v>
      </c>
      <c r="BY44" s="165">
        <f t="shared" si="514"/>
        <v>0</v>
      </c>
      <c r="BZ44" s="165">
        <f t="shared" si="514"/>
        <v>0</v>
      </c>
      <c r="CA44" s="165">
        <f t="shared" si="514"/>
        <v>0</v>
      </c>
      <c r="CB44" s="165">
        <f t="shared" si="514"/>
        <v>0</v>
      </c>
      <c r="CC44" s="165">
        <f t="shared" si="514"/>
        <v>0</v>
      </c>
      <c r="CD44" s="165">
        <f t="shared" si="514"/>
        <v>0</v>
      </c>
      <c r="CE44" s="165">
        <f t="shared" si="514"/>
        <v>0</v>
      </c>
      <c r="CF44" s="165">
        <f t="shared" si="514"/>
        <v>0</v>
      </c>
      <c r="CG44" s="165">
        <f t="shared" si="514"/>
        <v>0</v>
      </c>
      <c r="CH44" s="165">
        <f t="shared" si="514"/>
        <v>0</v>
      </c>
      <c r="CI44" s="165">
        <f t="shared" si="514"/>
        <v>0</v>
      </c>
      <c r="CJ44" s="165">
        <f t="shared" si="514"/>
        <v>0</v>
      </c>
      <c r="CK44" s="165">
        <f t="shared" si="514"/>
        <v>0</v>
      </c>
      <c r="CL44" s="165">
        <f t="shared" si="514"/>
        <v>0</v>
      </c>
      <c r="CM44" s="165">
        <f t="shared" si="514"/>
        <v>0</v>
      </c>
      <c r="CN44" s="165">
        <f t="shared" si="514"/>
        <v>0</v>
      </c>
      <c r="CO44" s="165">
        <f t="shared" si="514"/>
        <v>0</v>
      </c>
      <c r="CP44" s="165">
        <f t="shared" si="514"/>
        <v>0</v>
      </c>
      <c r="CQ44" s="165">
        <f t="shared" si="514"/>
        <v>0</v>
      </c>
      <c r="CR44" s="165">
        <f t="shared" si="514"/>
        <v>0</v>
      </c>
      <c r="CS44" s="165">
        <f t="shared" si="514"/>
        <v>0</v>
      </c>
      <c r="CT44" s="165">
        <f t="shared" si="514"/>
        <v>0</v>
      </c>
      <c r="CU44" s="165">
        <f t="shared" si="514"/>
        <v>0</v>
      </c>
      <c r="CV44" s="165">
        <f t="shared" si="514"/>
        <v>0</v>
      </c>
      <c r="CW44" s="165">
        <f t="shared" si="514"/>
        <v>0</v>
      </c>
      <c r="CX44" s="165">
        <f t="shared" si="514"/>
        <v>0</v>
      </c>
      <c r="CY44" s="165">
        <f t="shared" si="514"/>
        <v>0</v>
      </c>
      <c r="CZ44" s="165">
        <f t="shared" si="514"/>
        <v>0</v>
      </c>
      <c r="DA44" s="165">
        <f t="shared" si="514"/>
        <v>0</v>
      </c>
      <c r="DB44" s="165">
        <f t="shared" si="514"/>
        <v>0</v>
      </c>
      <c r="DC44" s="165">
        <f t="shared" si="514"/>
        <v>0</v>
      </c>
      <c r="DD44" s="165">
        <f t="shared" si="514"/>
        <v>0</v>
      </c>
      <c r="DE44" s="165">
        <f t="shared" si="514"/>
        <v>0</v>
      </c>
      <c r="DF44" s="165">
        <f t="shared" si="514"/>
        <v>0</v>
      </c>
      <c r="DG44" s="165">
        <f t="shared" si="514"/>
        <v>0</v>
      </c>
      <c r="DH44" s="165">
        <f t="shared" si="514"/>
        <v>0</v>
      </c>
      <c r="DI44" s="165">
        <f t="shared" si="514"/>
        <v>0</v>
      </c>
      <c r="DJ44" s="165">
        <f t="shared" si="514"/>
        <v>0</v>
      </c>
      <c r="DK44" s="165">
        <f t="shared" si="514"/>
        <v>0</v>
      </c>
      <c r="DL44" s="165">
        <f t="shared" si="514"/>
        <v>0</v>
      </c>
      <c r="DM44" s="165">
        <f t="shared" si="514"/>
        <v>0</v>
      </c>
      <c r="DN44" s="165">
        <f t="shared" si="514"/>
        <v>0</v>
      </c>
      <c r="DO44" s="165">
        <f t="shared" si="514"/>
        <v>0</v>
      </c>
      <c r="DP44" s="165">
        <f t="shared" si="514"/>
        <v>0</v>
      </c>
      <c r="DQ44" s="165">
        <f t="shared" si="514"/>
        <v>0</v>
      </c>
      <c r="DR44" s="165">
        <f t="shared" si="514"/>
        <v>0</v>
      </c>
      <c r="DS44" s="165">
        <f t="shared" si="514"/>
        <v>0</v>
      </c>
      <c r="DT44" s="165">
        <f t="shared" si="514"/>
        <v>0</v>
      </c>
      <c r="DU44" s="165">
        <f t="shared" si="514"/>
        <v>0</v>
      </c>
      <c r="DV44" s="165">
        <f t="shared" si="514"/>
        <v>0</v>
      </c>
      <c r="DW44" s="165">
        <f t="shared" si="514"/>
        <v>0</v>
      </c>
      <c r="DX44" s="165">
        <f t="shared" si="514"/>
        <v>0</v>
      </c>
      <c r="DY44" s="165">
        <f t="shared" si="514"/>
        <v>0</v>
      </c>
      <c r="DZ44" s="165">
        <f t="shared" si="514"/>
        <v>0</v>
      </c>
      <c r="EA44" s="165">
        <f t="shared" si="514"/>
        <v>0</v>
      </c>
      <c r="EB44" s="165">
        <f t="shared" si="514"/>
        <v>0</v>
      </c>
      <c r="EC44" s="165">
        <f t="shared" si="514"/>
        <v>0</v>
      </c>
      <c r="ED44" s="165">
        <f t="shared" si="514"/>
        <v>0</v>
      </c>
      <c r="EE44" s="165">
        <f t="shared" si="514"/>
        <v>0</v>
      </c>
      <c r="EF44" s="165">
        <f t="shared" ref="EF44:GQ44" si="515">EF43 - EF12</f>
        <v>0</v>
      </c>
      <c r="EG44" s="165">
        <f t="shared" si="515"/>
        <v>0</v>
      </c>
      <c r="EH44" s="165">
        <f t="shared" si="515"/>
        <v>0</v>
      </c>
      <c r="EI44" s="165">
        <f t="shared" si="515"/>
        <v>0</v>
      </c>
      <c r="EJ44" s="165">
        <f t="shared" si="515"/>
        <v>0</v>
      </c>
      <c r="EK44" s="165">
        <f t="shared" si="515"/>
        <v>0</v>
      </c>
      <c r="EL44" s="165">
        <f t="shared" si="515"/>
        <v>0</v>
      </c>
      <c r="EM44" s="165">
        <f t="shared" si="515"/>
        <v>0</v>
      </c>
      <c r="EN44" s="165">
        <f t="shared" si="515"/>
        <v>0</v>
      </c>
      <c r="EO44" s="165">
        <f t="shared" si="515"/>
        <v>0</v>
      </c>
      <c r="EP44" s="165">
        <f t="shared" si="515"/>
        <v>0</v>
      </c>
      <c r="EQ44" s="165">
        <f t="shared" si="515"/>
        <v>0</v>
      </c>
      <c r="ER44" s="165">
        <f t="shared" si="515"/>
        <v>0</v>
      </c>
      <c r="ES44" s="165">
        <f t="shared" si="515"/>
        <v>0</v>
      </c>
      <c r="ET44" s="165">
        <f t="shared" si="515"/>
        <v>0</v>
      </c>
      <c r="EU44" s="165">
        <f t="shared" si="515"/>
        <v>0</v>
      </c>
      <c r="EV44" s="165">
        <f t="shared" si="515"/>
        <v>0</v>
      </c>
      <c r="EW44" s="165">
        <f t="shared" si="515"/>
        <v>0</v>
      </c>
      <c r="EX44" s="165">
        <f t="shared" si="515"/>
        <v>0</v>
      </c>
      <c r="EY44" s="165">
        <f t="shared" si="515"/>
        <v>0</v>
      </c>
      <c r="EZ44" s="165">
        <f t="shared" si="515"/>
        <v>0</v>
      </c>
      <c r="FA44" s="165">
        <f t="shared" si="515"/>
        <v>0</v>
      </c>
      <c r="FB44" s="165">
        <f t="shared" si="515"/>
        <v>0</v>
      </c>
      <c r="FC44" s="165">
        <f t="shared" si="515"/>
        <v>0</v>
      </c>
      <c r="FD44" s="165">
        <f t="shared" si="515"/>
        <v>0</v>
      </c>
      <c r="FE44" s="165">
        <f t="shared" si="515"/>
        <v>0</v>
      </c>
      <c r="FF44" s="165">
        <f t="shared" si="515"/>
        <v>0</v>
      </c>
      <c r="FG44" s="165">
        <f t="shared" si="515"/>
        <v>0</v>
      </c>
      <c r="FH44" s="165">
        <f t="shared" si="515"/>
        <v>0</v>
      </c>
      <c r="FI44" s="165">
        <f t="shared" si="515"/>
        <v>0</v>
      </c>
      <c r="FJ44" s="165">
        <f t="shared" si="515"/>
        <v>0</v>
      </c>
      <c r="FK44" s="165">
        <f t="shared" si="515"/>
        <v>0</v>
      </c>
      <c r="FL44" s="165">
        <f t="shared" si="515"/>
        <v>0</v>
      </c>
      <c r="FM44" s="165">
        <f t="shared" si="515"/>
        <v>0</v>
      </c>
      <c r="FN44" s="165">
        <f t="shared" si="515"/>
        <v>0</v>
      </c>
      <c r="FO44" s="165">
        <f t="shared" si="515"/>
        <v>0</v>
      </c>
      <c r="FP44" s="165">
        <f t="shared" si="515"/>
        <v>0</v>
      </c>
      <c r="FQ44" s="165">
        <f t="shared" si="515"/>
        <v>0</v>
      </c>
      <c r="FR44" s="165">
        <f t="shared" si="515"/>
        <v>0</v>
      </c>
      <c r="FS44" s="165">
        <f t="shared" si="515"/>
        <v>0</v>
      </c>
      <c r="FT44" s="165">
        <f t="shared" si="515"/>
        <v>0</v>
      </c>
      <c r="FU44" s="165">
        <f t="shared" si="515"/>
        <v>0</v>
      </c>
      <c r="FV44" s="165">
        <f t="shared" si="515"/>
        <v>0</v>
      </c>
      <c r="FW44" s="165">
        <f t="shared" si="515"/>
        <v>0</v>
      </c>
      <c r="FX44" s="165">
        <f t="shared" si="515"/>
        <v>0</v>
      </c>
      <c r="FY44" s="165">
        <f t="shared" si="515"/>
        <v>0</v>
      </c>
      <c r="FZ44" s="165">
        <f t="shared" si="515"/>
        <v>0</v>
      </c>
      <c r="GA44" s="165">
        <f t="shared" si="515"/>
        <v>0</v>
      </c>
      <c r="GB44" s="165">
        <f t="shared" si="515"/>
        <v>0</v>
      </c>
      <c r="GC44" s="165">
        <f t="shared" si="515"/>
        <v>0</v>
      </c>
      <c r="GD44" s="165">
        <f t="shared" si="515"/>
        <v>0</v>
      </c>
      <c r="GE44" s="165">
        <f t="shared" si="515"/>
        <v>0</v>
      </c>
      <c r="GF44" s="165">
        <f t="shared" si="515"/>
        <v>0</v>
      </c>
      <c r="GG44" s="165">
        <f t="shared" si="515"/>
        <v>0</v>
      </c>
      <c r="GH44" s="165">
        <f t="shared" si="515"/>
        <v>0</v>
      </c>
      <c r="GI44" s="165">
        <f t="shared" si="515"/>
        <v>0</v>
      </c>
      <c r="GJ44" s="165">
        <f t="shared" si="515"/>
        <v>0</v>
      </c>
      <c r="GK44" s="165">
        <f t="shared" si="515"/>
        <v>0</v>
      </c>
      <c r="GL44" s="165">
        <f t="shared" si="515"/>
        <v>0</v>
      </c>
      <c r="GM44" s="165">
        <f t="shared" si="515"/>
        <v>0</v>
      </c>
      <c r="GN44" s="165">
        <f t="shared" si="515"/>
        <v>0</v>
      </c>
      <c r="GO44" s="165">
        <f t="shared" si="515"/>
        <v>0</v>
      </c>
      <c r="GP44" s="165">
        <f t="shared" si="515"/>
        <v>0</v>
      </c>
      <c r="GQ44" s="165">
        <f t="shared" si="515"/>
        <v>0</v>
      </c>
      <c r="GR44" s="165">
        <f t="shared" ref="GR44:JC44" si="516">GR43 - GR12</f>
        <v>0</v>
      </c>
      <c r="GS44" s="165">
        <f t="shared" si="516"/>
        <v>0</v>
      </c>
      <c r="GT44" s="165">
        <f t="shared" si="516"/>
        <v>0</v>
      </c>
      <c r="GU44" s="165">
        <f t="shared" si="516"/>
        <v>0</v>
      </c>
      <c r="GV44" s="165">
        <f t="shared" si="516"/>
        <v>0</v>
      </c>
      <c r="GW44" s="165">
        <f t="shared" si="516"/>
        <v>0</v>
      </c>
      <c r="GX44" s="165">
        <f t="shared" si="516"/>
        <v>0</v>
      </c>
      <c r="GY44" s="165">
        <f t="shared" si="516"/>
        <v>0</v>
      </c>
      <c r="GZ44" s="165">
        <f t="shared" si="516"/>
        <v>0</v>
      </c>
      <c r="HA44" s="165">
        <f t="shared" si="516"/>
        <v>0</v>
      </c>
      <c r="HB44" s="165">
        <f t="shared" si="516"/>
        <v>0</v>
      </c>
      <c r="HC44" s="165">
        <f t="shared" si="516"/>
        <v>0</v>
      </c>
      <c r="HD44" s="165">
        <f t="shared" si="516"/>
        <v>0</v>
      </c>
      <c r="HE44" s="165">
        <f t="shared" si="516"/>
        <v>0</v>
      </c>
      <c r="HF44" s="165">
        <f t="shared" si="516"/>
        <v>0</v>
      </c>
      <c r="HG44" s="165">
        <f t="shared" si="516"/>
        <v>0</v>
      </c>
      <c r="HH44" s="165">
        <f t="shared" si="516"/>
        <v>0</v>
      </c>
      <c r="HI44" s="165">
        <f t="shared" si="516"/>
        <v>0</v>
      </c>
      <c r="HJ44" s="165">
        <f t="shared" si="516"/>
        <v>0</v>
      </c>
      <c r="HK44" s="165">
        <f t="shared" si="516"/>
        <v>0</v>
      </c>
      <c r="HL44" s="165">
        <f t="shared" si="516"/>
        <v>0</v>
      </c>
      <c r="HM44" s="165">
        <f t="shared" si="516"/>
        <v>0</v>
      </c>
      <c r="HN44" s="165">
        <f t="shared" si="516"/>
        <v>0</v>
      </c>
      <c r="HO44" s="165">
        <f t="shared" si="516"/>
        <v>0</v>
      </c>
      <c r="HP44" s="165">
        <f t="shared" si="516"/>
        <v>0</v>
      </c>
      <c r="HQ44" s="165">
        <f t="shared" si="516"/>
        <v>0</v>
      </c>
      <c r="HR44" s="165">
        <f t="shared" si="516"/>
        <v>0</v>
      </c>
      <c r="HS44" s="165">
        <f t="shared" si="516"/>
        <v>0</v>
      </c>
      <c r="HT44" s="165">
        <f t="shared" si="516"/>
        <v>0</v>
      </c>
      <c r="HU44" s="165">
        <f t="shared" si="516"/>
        <v>0</v>
      </c>
      <c r="HV44" s="165">
        <f t="shared" si="516"/>
        <v>0</v>
      </c>
      <c r="HW44" s="165">
        <f t="shared" si="516"/>
        <v>0</v>
      </c>
      <c r="HX44" s="165">
        <f t="shared" si="516"/>
        <v>0</v>
      </c>
      <c r="HY44" s="165">
        <f t="shared" si="516"/>
        <v>0</v>
      </c>
      <c r="HZ44" s="165">
        <f t="shared" si="516"/>
        <v>0</v>
      </c>
      <c r="IA44" s="165">
        <f t="shared" si="516"/>
        <v>0</v>
      </c>
      <c r="IB44" s="165">
        <f t="shared" si="516"/>
        <v>0</v>
      </c>
      <c r="IC44" s="165">
        <f t="shared" si="516"/>
        <v>0</v>
      </c>
      <c r="ID44" s="165">
        <f t="shared" si="516"/>
        <v>0</v>
      </c>
      <c r="IE44" s="165">
        <f t="shared" si="516"/>
        <v>0</v>
      </c>
      <c r="IF44" s="165">
        <f t="shared" si="516"/>
        <v>0</v>
      </c>
      <c r="IG44" s="165">
        <f t="shared" si="516"/>
        <v>0</v>
      </c>
      <c r="IH44" s="165">
        <f t="shared" si="516"/>
        <v>0</v>
      </c>
      <c r="II44" s="165">
        <f t="shared" si="516"/>
        <v>0</v>
      </c>
      <c r="IJ44" s="165">
        <f t="shared" si="516"/>
        <v>0</v>
      </c>
      <c r="IK44" s="165">
        <f t="shared" si="516"/>
        <v>0</v>
      </c>
      <c r="IL44" s="165">
        <f t="shared" si="516"/>
        <v>0</v>
      </c>
      <c r="IM44" s="165">
        <f t="shared" si="516"/>
        <v>0</v>
      </c>
      <c r="IN44" s="165">
        <f t="shared" si="516"/>
        <v>0</v>
      </c>
      <c r="IO44" s="165">
        <f t="shared" si="516"/>
        <v>0</v>
      </c>
      <c r="IP44" s="165">
        <f t="shared" si="516"/>
        <v>0</v>
      </c>
      <c r="IQ44" s="165">
        <f t="shared" si="516"/>
        <v>0</v>
      </c>
      <c r="IR44" s="165">
        <f t="shared" si="516"/>
        <v>0</v>
      </c>
      <c r="IS44" s="165">
        <f t="shared" si="516"/>
        <v>0</v>
      </c>
      <c r="IT44" s="165">
        <f t="shared" si="516"/>
        <v>0</v>
      </c>
      <c r="IU44" s="165">
        <f t="shared" si="516"/>
        <v>0</v>
      </c>
      <c r="IV44" s="165">
        <f t="shared" si="516"/>
        <v>0</v>
      </c>
      <c r="IW44" s="165">
        <f t="shared" si="516"/>
        <v>0</v>
      </c>
      <c r="IX44" s="165">
        <f t="shared" si="516"/>
        <v>0</v>
      </c>
      <c r="IY44" s="165">
        <f t="shared" si="516"/>
        <v>0</v>
      </c>
      <c r="IZ44" s="165">
        <f t="shared" si="516"/>
        <v>0</v>
      </c>
      <c r="JA44" s="165">
        <f t="shared" si="516"/>
        <v>0</v>
      </c>
      <c r="JB44" s="165">
        <f t="shared" si="516"/>
        <v>0</v>
      </c>
      <c r="JC44" s="165">
        <f t="shared" si="516"/>
        <v>0</v>
      </c>
      <c r="JD44" s="165">
        <f t="shared" ref="JD44:LO44" si="517">JD43 - JD12</f>
        <v>0</v>
      </c>
      <c r="JE44" s="165">
        <f t="shared" si="517"/>
        <v>0</v>
      </c>
      <c r="JF44" s="165">
        <f t="shared" si="517"/>
        <v>0</v>
      </c>
      <c r="JG44" s="165">
        <f t="shared" si="517"/>
        <v>0</v>
      </c>
      <c r="JH44" s="165">
        <f t="shared" si="517"/>
        <v>0</v>
      </c>
      <c r="JI44" s="165">
        <f t="shared" si="517"/>
        <v>0</v>
      </c>
      <c r="JJ44" s="165">
        <f t="shared" si="517"/>
        <v>0</v>
      </c>
      <c r="JK44" s="165">
        <f t="shared" si="517"/>
        <v>0</v>
      </c>
      <c r="JL44" s="165">
        <f t="shared" si="517"/>
        <v>0</v>
      </c>
      <c r="JM44" s="165">
        <f t="shared" si="517"/>
        <v>0</v>
      </c>
      <c r="JN44" s="165">
        <f t="shared" si="517"/>
        <v>0</v>
      </c>
      <c r="JO44" s="165">
        <f t="shared" si="517"/>
        <v>0</v>
      </c>
      <c r="JP44" s="165">
        <f t="shared" si="517"/>
        <v>0</v>
      </c>
      <c r="JQ44" s="165">
        <f t="shared" si="517"/>
        <v>0</v>
      </c>
      <c r="JR44" s="165">
        <f t="shared" si="517"/>
        <v>0</v>
      </c>
      <c r="JS44" s="165">
        <f t="shared" si="517"/>
        <v>0</v>
      </c>
      <c r="JT44" s="165">
        <f t="shared" si="517"/>
        <v>0</v>
      </c>
      <c r="JU44" s="165">
        <f t="shared" si="517"/>
        <v>0</v>
      </c>
      <c r="JV44" s="165">
        <f t="shared" si="517"/>
        <v>0</v>
      </c>
      <c r="JW44" s="165">
        <f t="shared" si="517"/>
        <v>0</v>
      </c>
      <c r="JX44" s="165">
        <f t="shared" si="517"/>
        <v>0</v>
      </c>
      <c r="JY44" s="165">
        <f t="shared" si="517"/>
        <v>0</v>
      </c>
      <c r="JZ44" s="165">
        <f t="shared" si="517"/>
        <v>0</v>
      </c>
      <c r="KA44" s="165">
        <f t="shared" si="517"/>
        <v>0</v>
      </c>
      <c r="KB44" s="165">
        <f t="shared" si="517"/>
        <v>0</v>
      </c>
      <c r="KC44" s="165">
        <f t="shared" si="517"/>
        <v>0</v>
      </c>
      <c r="KD44" s="165">
        <f t="shared" si="517"/>
        <v>0</v>
      </c>
      <c r="KE44" s="165">
        <f t="shared" si="517"/>
        <v>0</v>
      </c>
      <c r="KF44" s="165">
        <f t="shared" si="517"/>
        <v>0</v>
      </c>
      <c r="KG44" s="165">
        <f t="shared" si="517"/>
        <v>0</v>
      </c>
      <c r="KH44" s="165">
        <f t="shared" si="517"/>
        <v>0</v>
      </c>
      <c r="KI44" s="165">
        <f t="shared" si="517"/>
        <v>0</v>
      </c>
      <c r="KJ44" s="165">
        <f t="shared" si="517"/>
        <v>0</v>
      </c>
      <c r="KK44" s="165">
        <f t="shared" si="517"/>
        <v>0</v>
      </c>
      <c r="KL44" s="165">
        <f t="shared" si="517"/>
        <v>0</v>
      </c>
      <c r="KM44" s="165">
        <f t="shared" si="517"/>
        <v>0</v>
      </c>
      <c r="KN44" s="165">
        <f t="shared" si="517"/>
        <v>0</v>
      </c>
      <c r="KO44" s="165">
        <f t="shared" si="517"/>
        <v>0</v>
      </c>
      <c r="KP44" s="165">
        <f t="shared" si="517"/>
        <v>0</v>
      </c>
      <c r="KQ44" s="165">
        <f t="shared" si="517"/>
        <v>0</v>
      </c>
      <c r="KR44" s="165">
        <f t="shared" si="517"/>
        <v>0</v>
      </c>
      <c r="KS44" s="165">
        <f t="shared" si="517"/>
        <v>0</v>
      </c>
      <c r="KT44" s="165">
        <f t="shared" si="517"/>
        <v>0</v>
      </c>
      <c r="KU44" s="165">
        <f t="shared" si="517"/>
        <v>0</v>
      </c>
      <c r="KV44" s="165">
        <f t="shared" si="517"/>
        <v>0</v>
      </c>
      <c r="KW44" s="165">
        <f t="shared" si="517"/>
        <v>0</v>
      </c>
      <c r="KX44" s="165">
        <f t="shared" si="517"/>
        <v>0</v>
      </c>
      <c r="KY44" s="165">
        <f t="shared" si="517"/>
        <v>0</v>
      </c>
      <c r="KZ44" s="165">
        <f t="shared" si="517"/>
        <v>0</v>
      </c>
      <c r="LA44" s="165">
        <f t="shared" si="517"/>
        <v>0</v>
      </c>
      <c r="LB44" s="165">
        <f t="shared" si="517"/>
        <v>0</v>
      </c>
      <c r="LC44" s="165">
        <f t="shared" si="517"/>
        <v>0</v>
      </c>
      <c r="LD44" s="165">
        <f t="shared" si="517"/>
        <v>0</v>
      </c>
      <c r="LE44" s="165">
        <f t="shared" si="517"/>
        <v>0</v>
      </c>
      <c r="LF44" s="165">
        <f t="shared" si="517"/>
        <v>0</v>
      </c>
      <c r="LG44" s="165">
        <f t="shared" si="517"/>
        <v>0</v>
      </c>
      <c r="LH44" s="165">
        <f t="shared" si="517"/>
        <v>0</v>
      </c>
      <c r="LI44" s="165">
        <f t="shared" si="517"/>
        <v>0</v>
      </c>
      <c r="LJ44" s="165">
        <f t="shared" si="517"/>
        <v>0</v>
      </c>
      <c r="LK44" s="165">
        <f t="shared" si="517"/>
        <v>0</v>
      </c>
      <c r="LL44" s="165">
        <f t="shared" si="517"/>
        <v>0</v>
      </c>
      <c r="LM44" s="165">
        <f t="shared" si="517"/>
        <v>0</v>
      </c>
      <c r="LN44" s="165">
        <f t="shared" si="517"/>
        <v>0</v>
      </c>
      <c r="LO44" s="165">
        <f t="shared" si="517"/>
        <v>0</v>
      </c>
      <c r="LP44" s="165">
        <f t="shared" ref="LP44:NH44" si="518">LP43 - LP12</f>
        <v>0</v>
      </c>
      <c r="LQ44" s="165">
        <f t="shared" si="518"/>
        <v>0</v>
      </c>
      <c r="LR44" s="165">
        <f t="shared" si="518"/>
        <v>0</v>
      </c>
      <c r="LS44" s="165">
        <f t="shared" si="518"/>
        <v>0</v>
      </c>
      <c r="LT44" s="165">
        <f t="shared" si="518"/>
        <v>0</v>
      </c>
      <c r="LU44" s="165">
        <f t="shared" si="518"/>
        <v>0</v>
      </c>
      <c r="LV44" s="165">
        <f t="shared" si="518"/>
        <v>0</v>
      </c>
      <c r="LW44" s="165">
        <f t="shared" si="518"/>
        <v>0</v>
      </c>
      <c r="LX44" s="165">
        <f t="shared" si="518"/>
        <v>0</v>
      </c>
      <c r="LY44" s="165">
        <f t="shared" si="518"/>
        <v>0</v>
      </c>
      <c r="LZ44" s="165">
        <f t="shared" si="518"/>
        <v>0</v>
      </c>
      <c r="MA44" s="165">
        <f t="shared" si="518"/>
        <v>0</v>
      </c>
      <c r="MB44" s="165">
        <f t="shared" si="518"/>
        <v>0</v>
      </c>
      <c r="MC44" s="165">
        <f t="shared" si="518"/>
        <v>0</v>
      </c>
      <c r="MD44" s="165">
        <f t="shared" si="518"/>
        <v>0</v>
      </c>
      <c r="ME44" s="165">
        <f t="shared" si="518"/>
        <v>0</v>
      </c>
      <c r="MF44" s="165">
        <f t="shared" si="518"/>
        <v>0</v>
      </c>
      <c r="MG44" s="165">
        <f t="shared" si="518"/>
        <v>0</v>
      </c>
      <c r="MH44" s="165">
        <f t="shared" si="518"/>
        <v>0</v>
      </c>
      <c r="MI44" s="165">
        <f t="shared" si="518"/>
        <v>0</v>
      </c>
      <c r="MJ44" s="165">
        <f t="shared" si="518"/>
        <v>0</v>
      </c>
      <c r="MK44" s="165">
        <f t="shared" si="518"/>
        <v>0</v>
      </c>
      <c r="ML44" s="165">
        <f t="shared" si="518"/>
        <v>0</v>
      </c>
      <c r="MM44" s="165">
        <f t="shared" si="518"/>
        <v>0</v>
      </c>
      <c r="MN44" s="165">
        <f t="shared" si="518"/>
        <v>0</v>
      </c>
      <c r="MO44" s="165">
        <f t="shared" si="518"/>
        <v>0</v>
      </c>
      <c r="MP44" s="165">
        <f t="shared" si="518"/>
        <v>0</v>
      </c>
      <c r="MQ44" s="165">
        <f t="shared" si="518"/>
        <v>0</v>
      </c>
      <c r="MR44" s="165">
        <f t="shared" si="518"/>
        <v>0</v>
      </c>
      <c r="MS44" s="165">
        <f t="shared" si="518"/>
        <v>0</v>
      </c>
      <c r="MT44" s="165">
        <f t="shared" si="518"/>
        <v>0</v>
      </c>
      <c r="MU44" s="165">
        <f t="shared" si="518"/>
        <v>0</v>
      </c>
      <c r="MV44" s="165">
        <f t="shared" si="518"/>
        <v>0</v>
      </c>
      <c r="MW44" s="165">
        <f t="shared" si="518"/>
        <v>0</v>
      </c>
      <c r="MX44" s="165">
        <f t="shared" si="518"/>
        <v>0</v>
      </c>
      <c r="MY44" s="165">
        <f t="shared" si="518"/>
        <v>0</v>
      </c>
      <c r="MZ44" s="165">
        <f t="shared" si="518"/>
        <v>0</v>
      </c>
      <c r="NA44" s="165">
        <f t="shared" si="518"/>
        <v>0</v>
      </c>
      <c r="NB44" s="165">
        <f t="shared" si="518"/>
        <v>0</v>
      </c>
      <c r="NC44" s="165">
        <f t="shared" si="518"/>
        <v>0</v>
      </c>
      <c r="ND44" s="165">
        <f t="shared" si="518"/>
        <v>0</v>
      </c>
      <c r="NE44" s="165">
        <f t="shared" si="518"/>
        <v>0</v>
      </c>
      <c r="NF44" s="165">
        <f t="shared" si="518"/>
        <v>0</v>
      </c>
      <c r="NG44" s="165">
        <f t="shared" si="518"/>
        <v>0</v>
      </c>
      <c r="NH44" s="181">
        <f t="shared" si="518"/>
        <v>0</v>
      </c>
    </row>
    <row r="45" spans="1:376">
      <c r="A45" s="150" t="s">
        <v>359</v>
      </c>
      <c r="B45" s="150"/>
      <c r="E45" s="157" t="s">
        <v>342</v>
      </c>
      <c r="F45" s="157" t="s">
        <v>341</v>
      </c>
      <c r="G45" s="149"/>
    </row>
    <row r="46" spans="1:376">
      <c r="A46" s="194" t="s">
        <v>366</v>
      </c>
      <c r="B46" s="175" t="s">
        <v>336</v>
      </c>
      <c r="E46" s="153" t="s">
        <v>301</v>
      </c>
      <c r="F46" s="400">
        <v>1.4999999999999999E-2</v>
      </c>
      <c r="G46" s="168">
        <f>G36 / (1 - $F46) - G36</f>
        <v>0</v>
      </c>
      <c r="H46" s="168">
        <f>H36 / (1 - $F46) - H36</f>
        <v>544.89749238578952</v>
      </c>
      <c r="I46" s="168">
        <f t="shared" ref="I46:BT46" si="519">I36 / (1 - $F46) - I36</f>
        <v>581.08731472081126</v>
      </c>
      <c r="J46" s="168">
        <f t="shared" si="519"/>
        <v>614.11761928933993</v>
      </c>
      <c r="K46" s="168">
        <f t="shared" si="519"/>
        <v>614.11761928933993</v>
      </c>
      <c r="L46" s="168">
        <f t="shared" si="519"/>
        <v>612.23838578680443</v>
      </c>
      <c r="M46" s="168">
        <f t="shared" si="519"/>
        <v>608.47991878172616</v>
      </c>
      <c r="N46" s="168">
        <f t="shared" si="519"/>
        <v>612.65385989847709</v>
      </c>
      <c r="O46" s="168">
        <f t="shared" si="519"/>
        <v>616.00551776649809</v>
      </c>
      <c r="P46" s="168">
        <f t="shared" si="519"/>
        <v>612.23838578680443</v>
      </c>
      <c r="Q46" s="168">
        <f t="shared" si="519"/>
        <v>520.87309644670313</v>
      </c>
      <c r="R46" s="168">
        <f t="shared" si="519"/>
        <v>617.89341624365625</v>
      </c>
      <c r="S46" s="168">
        <f t="shared" si="519"/>
        <v>616.00551776649809</v>
      </c>
      <c r="T46" s="168">
        <f t="shared" si="519"/>
        <v>612.23838578680443</v>
      </c>
      <c r="U46" s="168">
        <f t="shared" si="519"/>
        <v>606.60935025380604</v>
      </c>
      <c r="V46" s="168">
        <f t="shared" si="519"/>
        <v>617.89341624365625</v>
      </c>
      <c r="W46" s="168">
        <f t="shared" si="519"/>
        <v>657.3069974619284</v>
      </c>
      <c r="X46" s="168">
        <f t="shared" si="519"/>
        <v>619.7813299492409</v>
      </c>
      <c r="Y46" s="168">
        <f t="shared" si="519"/>
        <v>772.27885279188195</v>
      </c>
      <c r="Z46" s="168">
        <f t="shared" si="519"/>
        <v>753.72903045685234</v>
      </c>
      <c r="AA46" s="168">
        <f t="shared" si="519"/>
        <v>774.65328426395718</v>
      </c>
      <c r="AB46" s="168">
        <f t="shared" si="519"/>
        <v>675.3071573604102</v>
      </c>
      <c r="AC46" s="168">
        <f t="shared" si="519"/>
        <v>802.89176649746514</v>
      </c>
      <c r="AD46" s="168">
        <f t="shared" si="519"/>
        <v>786.17258375634265</v>
      </c>
      <c r="AE46" s="168">
        <f t="shared" si="519"/>
        <v>739.09910862944525</v>
      </c>
      <c r="AF46" s="168">
        <f t="shared" si="519"/>
        <v>743.92961725888017</v>
      </c>
      <c r="AG46" s="168">
        <f t="shared" si="519"/>
        <v>747.21067614213098</v>
      </c>
      <c r="AH46" s="168">
        <f t="shared" si="519"/>
        <v>625.44504060913459</v>
      </c>
      <c r="AI46" s="168">
        <f t="shared" si="519"/>
        <v>629.22083756345091</v>
      </c>
      <c r="AJ46" s="168">
        <f t="shared" si="519"/>
        <v>629.22083756345091</v>
      </c>
      <c r="AK46" s="168">
        <f t="shared" si="519"/>
        <v>629.22083756345091</v>
      </c>
      <c r="AL46" s="168">
        <f t="shared" si="519"/>
        <v>520.87309644670313</v>
      </c>
      <c r="AM46" s="168">
        <f t="shared" si="519"/>
        <v>520.87309644670313</v>
      </c>
      <c r="AN46" s="168">
        <f t="shared" si="519"/>
        <v>520.87309644670313</v>
      </c>
      <c r="AO46" s="168">
        <f t="shared" si="519"/>
        <v>375.76385786801984</v>
      </c>
      <c r="AP46" s="168">
        <f t="shared" si="519"/>
        <v>520.87309644670313</v>
      </c>
      <c r="AQ46" s="168">
        <f t="shared" si="519"/>
        <v>566.81304060913681</v>
      </c>
      <c r="AR46" s="168">
        <f t="shared" si="519"/>
        <v>624.31841116751457</v>
      </c>
      <c r="AS46" s="168">
        <f t="shared" si="519"/>
        <v>624.31841116751457</v>
      </c>
      <c r="AT46" s="168">
        <f t="shared" si="519"/>
        <v>614.9160609137034</v>
      </c>
      <c r="AU46" s="168">
        <f t="shared" si="519"/>
        <v>578.08347715736454</v>
      </c>
      <c r="AV46" s="168">
        <f t="shared" si="519"/>
        <v>622.43794416244054</v>
      </c>
      <c r="AW46" s="168">
        <f t="shared" si="519"/>
        <v>616.7965279187847</v>
      </c>
      <c r="AX46" s="168">
        <f t="shared" si="519"/>
        <v>747.40011928934109</v>
      </c>
      <c r="AY46" s="168">
        <f t="shared" si="519"/>
        <v>605.52360913705343</v>
      </c>
      <c r="AZ46" s="168">
        <f t="shared" si="519"/>
        <v>520.87309644670313</v>
      </c>
      <c r="BA46" s="168">
        <f t="shared" si="519"/>
        <v>549.78042639594059</v>
      </c>
      <c r="BB46" s="168">
        <f t="shared" si="519"/>
        <v>616.80644162436511</v>
      </c>
      <c r="BC46" s="168">
        <f t="shared" si="519"/>
        <v>520.87309644670313</v>
      </c>
      <c r="BD46" s="168">
        <f t="shared" si="519"/>
        <v>520.87309644670313</v>
      </c>
      <c r="BE46" s="168">
        <f t="shared" si="519"/>
        <v>520.87309644670313</v>
      </c>
      <c r="BF46" s="168">
        <f t="shared" si="519"/>
        <v>520.87309644670313</v>
      </c>
      <c r="BG46" s="168">
        <f t="shared" si="519"/>
        <v>615.6620101522858</v>
      </c>
      <c r="BH46" s="168">
        <f t="shared" si="519"/>
        <v>601.76762436548597</v>
      </c>
      <c r="BI46" s="168">
        <f t="shared" si="519"/>
        <v>605.52609137055697</v>
      </c>
      <c r="BJ46" s="168">
        <f t="shared" si="519"/>
        <v>520.87309644670313</v>
      </c>
      <c r="BK46" s="168">
        <f t="shared" si="519"/>
        <v>520.87309644670313</v>
      </c>
      <c r="BL46" s="168">
        <f t="shared" si="519"/>
        <v>620.55747715735924</v>
      </c>
      <c r="BM46" s="168">
        <f t="shared" si="519"/>
        <v>624.31841116751457</v>
      </c>
      <c r="BN46" s="168">
        <f t="shared" si="519"/>
        <v>568.79725888324901</v>
      </c>
      <c r="BO46" s="168">
        <f t="shared" si="519"/>
        <v>568.79725888324901</v>
      </c>
      <c r="BP46" s="168">
        <f t="shared" si="519"/>
        <v>520.87309644670313</v>
      </c>
      <c r="BQ46" s="168">
        <f t="shared" si="519"/>
        <v>462.40934010152341</v>
      </c>
      <c r="BR46" s="168">
        <f t="shared" si="519"/>
        <v>520.87309644670313</v>
      </c>
      <c r="BS46" s="168">
        <f t="shared" si="519"/>
        <v>568.79725888324901</v>
      </c>
      <c r="BT46" s="168">
        <f t="shared" si="519"/>
        <v>568.79725888324901</v>
      </c>
      <c r="BU46" s="168">
        <f t="shared" ref="BU46:EF46" si="520">BU36 / (1 - $F46) - BU36</f>
        <v>568.79725888324901</v>
      </c>
      <c r="BV46" s="168">
        <f t="shared" si="520"/>
        <v>568.79725888324901</v>
      </c>
      <c r="BW46" s="168">
        <f t="shared" si="520"/>
        <v>568.79725888324901</v>
      </c>
      <c r="BX46" s="168">
        <f t="shared" si="520"/>
        <v>568.79725888324901</v>
      </c>
      <c r="BY46" s="168">
        <f t="shared" si="520"/>
        <v>568.79725888324901</v>
      </c>
      <c r="BZ46" s="168">
        <f t="shared" si="520"/>
        <v>525.3781218274089</v>
      </c>
      <c r="CA46" s="168">
        <f t="shared" si="520"/>
        <v>568.79725888324901</v>
      </c>
      <c r="CB46" s="168">
        <f t="shared" si="520"/>
        <v>568.79725888324901</v>
      </c>
      <c r="CC46" s="168">
        <f t="shared" si="520"/>
        <v>568.79725888324901</v>
      </c>
      <c r="CD46" s="168">
        <f t="shared" si="520"/>
        <v>568.79725888324901</v>
      </c>
      <c r="CE46" s="168">
        <f t="shared" si="520"/>
        <v>520.87309644670313</v>
      </c>
      <c r="CF46" s="168">
        <f t="shared" si="520"/>
        <v>358.68152284263851</v>
      </c>
      <c r="CG46" s="168">
        <f t="shared" si="520"/>
        <v>526.09812182741007</v>
      </c>
      <c r="CH46" s="168">
        <f t="shared" si="520"/>
        <v>568.79725888324901</v>
      </c>
      <c r="CI46" s="168">
        <f t="shared" si="520"/>
        <v>557.29142131979461</v>
      </c>
      <c r="CJ46" s="168">
        <f t="shared" si="520"/>
        <v>568.79725888324901</v>
      </c>
      <c r="CK46" s="168">
        <f t="shared" si="520"/>
        <v>520.87309644670313</v>
      </c>
      <c r="CL46" s="168">
        <f t="shared" si="520"/>
        <v>503.6498984771606</v>
      </c>
      <c r="CM46" s="168">
        <f t="shared" si="520"/>
        <v>526.09812182741007</v>
      </c>
      <c r="CN46" s="168">
        <f t="shared" si="520"/>
        <v>568.79725888324901</v>
      </c>
      <c r="CO46" s="168">
        <f t="shared" si="520"/>
        <v>568.79725888324901</v>
      </c>
      <c r="CP46" s="168">
        <f t="shared" si="520"/>
        <v>594.96426548223099</v>
      </c>
      <c r="CQ46" s="168">
        <f t="shared" si="520"/>
        <v>568.79725888324901</v>
      </c>
      <c r="CR46" s="168">
        <f t="shared" si="520"/>
        <v>568.79725888324901</v>
      </c>
      <c r="CS46" s="168">
        <f t="shared" si="520"/>
        <v>520.87309644670313</v>
      </c>
      <c r="CT46" s="168">
        <f t="shared" si="520"/>
        <v>520.87309644670313</v>
      </c>
      <c r="CU46" s="168">
        <f t="shared" si="520"/>
        <v>520.87309644670313</v>
      </c>
      <c r="CV46" s="168">
        <f t="shared" si="520"/>
        <v>520.87309644670313</v>
      </c>
      <c r="CW46" s="168">
        <f t="shared" si="520"/>
        <v>520.87309644670313</v>
      </c>
      <c r="CX46" s="168">
        <f t="shared" si="520"/>
        <v>520.87309644670313</v>
      </c>
      <c r="CY46" s="168">
        <f t="shared" si="520"/>
        <v>520.87309644670313</v>
      </c>
      <c r="CZ46" s="168">
        <f t="shared" si="520"/>
        <v>374.85609137055872</v>
      </c>
      <c r="DA46" s="168">
        <f t="shared" si="520"/>
        <v>520.87309644670313</v>
      </c>
      <c r="DB46" s="168">
        <f t="shared" si="520"/>
        <v>520.87309644670313</v>
      </c>
      <c r="DC46" s="168">
        <f t="shared" si="520"/>
        <v>520.87309644670313</v>
      </c>
      <c r="DD46" s="168">
        <f t="shared" si="520"/>
        <v>520.87309644670313</v>
      </c>
      <c r="DE46" s="168">
        <f t="shared" si="520"/>
        <v>520.87309644670313</v>
      </c>
      <c r="DF46" s="168">
        <f t="shared" si="520"/>
        <v>520.87309644670313</v>
      </c>
      <c r="DG46" s="168">
        <f t="shared" si="520"/>
        <v>520.87309644670313</v>
      </c>
      <c r="DH46" s="168">
        <f t="shared" si="520"/>
        <v>520.87309644670313</v>
      </c>
      <c r="DI46" s="168">
        <f t="shared" si="520"/>
        <v>520.87309644670313</v>
      </c>
      <c r="DJ46" s="168">
        <f t="shared" si="520"/>
        <v>520.87309644670313</v>
      </c>
      <c r="DK46" s="168">
        <f t="shared" si="520"/>
        <v>520.87309644670313</v>
      </c>
      <c r="DL46" s="168">
        <f t="shared" si="520"/>
        <v>520.87309644670313</v>
      </c>
      <c r="DM46" s="168">
        <f t="shared" si="520"/>
        <v>520.87309644670313</v>
      </c>
      <c r="DN46" s="168">
        <f t="shared" si="520"/>
        <v>520.87309644670313</v>
      </c>
      <c r="DO46" s="168">
        <f t="shared" si="520"/>
        <v>520.87309644670313</v>
      </c>
      <c r="DP46" s="168">
        <f t="shared" si="520"/>
        <v>520.87309644670313</v>
      </c>
      <c r="DQ46" s="168">
        <f t="shared" si="520"/>
        <v>520.87309644670313</v>
      </c>
      <c r="DR46" s="168">
        <f t="shared" si="520"/>
        <v>520.87309644670313</v>
      </c>
      <c r="DS46" s="168">
        <f t="shared" si="520"/>
        <v>520.87309644670313</v>
      </c>
      <c r="DT46" s="168">
        <f t="shared" si="520"/>
        <v>498.87076142131991</v>
      </c>
      <c r="DU46" s="168">
        <f t="shared" si="520"/>
        <v>520.87309644670313</v>
      </c>
      <c r="DV46" s="168">
        <f t="shared" si="520"/>
        <v>252.46203045685252</v>
      </c>
      <c r="DW46" s="168">
        <f t="shared" si="520"/>
        <v>8.1070203045685503</v>
      </c>
      <c r="DX46" s="168">
        <f t="shared" si="520"/>
        <v>23.460609137055826</v>
      </c>
      <c r="DY46" s="168">
        <f t="shared" si="520"/>
        <v>520.87309644670313</v>
      </c>
      <c r="DZ46" s="168">
        <f t="shared" si="520"/>
        <v>493.72827411167236</v>
      </c>
      <c r="EA46" s="168">
        <f t="shared" si="520"/>
        <v>14.269096446700587</v>
      </c>
      <c r="EB46" s="168">
        <f t="shared" si="520"/>
        <v>0</v>
      </c>
      <c r="EC46" s="168">
        <f t="shared" si="520"/>
        <v>0</v>
      </c>
      <c r="ED46" s="168">
        <f t="shared" si="520"/>
        <v>520.87309644670313</v>
      </c>
      <c r="EE46" s="168">
        <f t="shared" si="520"/>
        <v>520.87309644670313</v>
      </c>
      <c r="EF46" s="168">
        <f t="shared" si="520"/>
        <v>520.87309644670313</v>
      </c>
      <c r="EG46" s="168">
        <f t="shared" ref="EG46:GR46" si="521">EG36 / (1 - $F46) - EG36</f>
        <v>520.87309644670313</v>
      </c>
      <c r="EH46" s="168">
        <f t="shared" si="521"/>
        <v>520.87309644670313</v>
      </c>
      <c r="EI46" s="168">
        <f t="shared" si="521"/>
        <v>285.64517208121833</v>
      </c>
      <c r="EJ46" s="168">
        <f t="shared" si="521"/>
        <v>520.87309644670313</v>
      </c>
      <c r="EK46" s="168">
        <f t="shared" si="521"/>
        <v>520.87309644670313</v>
      </c>
      <c r="EL46" s="168">
        <f t="shared" si="521"/>
        <v>520.87309644670313</v>
      </c>
      <c r="EM46" s="168">
        <f t="shared" si="521"/>
        <v>520.87309644670313</v>
      </c>
      <c r="EN46" s="168">
        <f t="shared" si="521"/>
        <v>520.87309644670313</v>
      </c>
      <c r="EO46" s="168">
        <f t="shared" si="521"/>
        <v>520.87309644670313</v>
      </c>
      <c r="EP46" s="168">
        <f t="shared" si="521"/>
        <v>318.40408766497421</v>
      </c>
      <c r="EQ46" s="168">
        <f t="shared" si="521"/>
        <v>271.26051624365573</v>
      </c>
      <c r="ER46" s="168">
        <f t="shared" si="521"/>
        <v>32.342436548223304</v>
      </c>
      <c r="ES46" s="168">
        <f t="shared" si="521"/>
        <v>520.87309644670313</v>
      </c>
      <c r="ET46" s="168">
        <f t="shared" si="521"/>
        <v>473.74030964466874</v>
      </c>
      <c r="EU46" s="168">
        <f t="shared" si="521"/>
        <v>267.07583756345048</v>
      </c>
      <c r="EV46" s="168">
        <f t="shared" si="521"/>
        <v>23.460609137055826</v>
      </c>
      <c r="EW46" s="168">
        <f t="shared" si="521"/>
        <v>478.10640883248925</v>
      </c>
      <c r="EX46" s="168">
        <f t="shared" si="521"/>
        <v>125.8637267512695</v>
      </c>
      <c r="EY46" s="168">
        <f t="shared" si="521"/>
        <v>520.87309644670313</v>
      </c>
      <c r="EZ46" s="168">
        <f t="shared" si="521"/>
        <v>520.87309644670313</v>
      </c>
      <c r="FA46" s="168">
        <f t="shared" si="521"/>
        <v>520.87309644670313</v>
      </c>
      <c r="FB46" s="168">
        <f t="shared" si="521"/>
        <v>520.14487309644755</v>
      </c>
      <c r="FC46" s="168">
        <f t="shared" si="521"/>
        <v>257.33964974619448</v>
      </c>
      <c r="FD46" s="168">
        <f t="shared" si="521"/>
        <v>42.209695431472028</v>
      </c>
      <c r="FE46" s="168">
        <f t="shared" si="521"/>
        <v>0</v>
      </c>
      <c r="FF46" s="168">
        <f t="shared" si="521"/>
        <v>96.749969543147017</v>
      </c>
      <c r="FG46" s="168">
        <f t="shared" si="521"/>
        <v>499.60309644669906</v>
      </c>
      <c r="FH46" s="168">
        <f t="shared" si="521"/>
        <v>520.87309644670313</v>
      </c>
      <c r="FI46" s="168">
        <f t="shared" si="521"/>
        <v>216.33807106598942</v>
      </c>
      <c r="FJ46" s="168">
        <f t="shared" si="521"/>
        <v>303.38570558375795</v>
      </c>
      <c r="FK46" s="168">
        <f t="shared" si="521"/>
        <v>0</v>
      </c>
      <c r="FL46" s="168">
        <f t="shared" si="521"/>
        <v>220.803545177665</v>
      </c>
      <c r="FM46" s="168">
        <f t="shared" si="521"/>
        <v>520.87309644670313</v>
      </c>
      <c r="FN46" s="168">
        <f t="shared" si="521"/>
        <v>520.87309644670313</v>
      </c>
      <c r="FO46" s="168">
        <f t="shared" si="521"/>
        <v>520.87309644670313</v>
      </c>
      <c r="FP46" s="168">
        <f t="shared" si="521"/>
        <v>520.87309644670313</v>
      </c>
      <c r="FQ46" s="168">
        <f t="shared" si="521"/>
        <v>520.87309644670313</v>
      </c>
      <c r="FR46" s="168">
        <f t="shared" si="521"/>
        <v>303.72700507614354</v>
      </c>
      <c r="FS46" s="168">
        <f t="shared" si="521"/>
        <v>520.87309644670313</v>
      </c>
      <c r="FT46" s="168">
        <f t="shared" si="521"/>
        <v>520.87309644670313</v>
      </c>
      <c r="FU46" s="168">
        <f t="shared" si="521"/>
        <v>520.87309644670313</v>
      </c>
      <c r="FV46" s="168">
        <f t="shared" si="521"/>
        <v>469.83502538071116</v>
      </c>
      <c r="FW46" s="168">
        <f t="shared" si="521"/>
        <v>520.87309644670313</v>
      </c>
      <c r="FX46" s="168">
        <f t="shared" si="521"/>
        <v>520.87309644670313</v>
      </c>
      <c r="FY46" s="168">
        <f t="shared" si="521"/>
        <v>424.48012355330138</v>
      </c>
      <c r="FZ46" s="168">
        <f t="shared" si="521"/>
        <v>520.87309644670313</v>
      </c>
      <c r="GA46" s="168">
        <f t="shared" si="521"/>
        <v>520.87309644670313</v>
      </c>
      <c r="GB46" s="168">
        <f t="shared" si="521"/>
        <v>520.87309644670313</v>
      </c>
      <c r="GC46" s="168">
        <f t="shared" si="521"/>
        <v>255.91659898477155</v>
      </c>
      <c r="GD46" s="168">
        <f t="shared" si="521"/>
        <v>216.33807106598942</v>
      </c>
      <c r="GE46" s="168">
        <f t="shared" si="521"/>
        <v>224.2536548223361</v>
      </c>
      <c r="GF46" s="168">
        <f t="shared" si="521"/>
        <v>544.38903045685583</v>
      </c>
      <c r="GG46" s="168">
        <f t="shared" si="521"/>
        <v>540.81983756345289</v>
      </c>
      <c r="GH46" s="168">
        <f t="shared" si="521"/>
        <v>561.02457868020429</v>
      </c>
      <c r="GI46" s="168">
        <f t="shared" si="521"/>
        <v>568.96970558375324</v>
      </c>
      <c r="GJ46" s="168">
        <f t="shared" si="521"/>
        <v>568.96970558375324</v>
      </c>
      <c r="GK46" s="168">
        <f t="shared" si="521"/>
        <v>568.96970558375324</v>
      </c>
      <c r="GL46" s="168">
        <f t="shared" si="521"/>
        <v>568.96970558375324</v>
      </c>
      <c r="GM46" s="168">
        <f t="shared" si="521"/>
        <v>520.87309644670313</v>
      </c>
      <c r="GN46" s="168">
        <f t="shared" si="521"/>
        <v>520.87309644670313</v>
      </c>
      <c r="GO46" s="168">
        <f t="shared" si="521"/>
        <v>555.15232994924008</v>
      </c>
      <c r="GP46" s="168">
        <f t="shared" si="521"/>
        <v>520.87309644670313</v>
      </c>
      <c r="GQ46" s="168">
        <f t="shared" si="521"/>
        <v>557.45523350253643</v>
      </c>
      <c r="GR46" s="168">
        <f t="shared" si="521"/>
        <v>555.15232994924008</v>
      </c>
      <c r="GS46" s="168">
        <f t="shared" ref="GS46:JD46" si="522">GS36 / (1 - $F46) - GS36</f>
        <v>555.15232994924008</v>
      </c>
      <c r="GT46" s="168">
        <f t="shared" si="522"/>
        <v>529.01993908629811</v>
      </c>
      <c r="GU46" s="168">
        <f t="shared" si="522"/>
        <v>545.12314720811992</v>
      </c>
      <c r="GV46" s="168">
        <f t="shared" si="522"/>
        <v>557.45523350253643</v>
      </c>
      <c r="GW46" s="168">
        <f t="shared" si="522"/>
        <v>557.45523350253643</v>
      </c>
      <c r="GX46" s="168">
        <f t="shared" si="522"/>
        <v>523.8990304568506</v>
      </c>
      <c r="GY46" s="168">
        <f t="shared" si="522"/>
        <v>555.15232994924008</v>
      </c>
      <c r="GZ46" s="168">
        <f t="shared" si="522"/>
        <v>557.45523350253643</v>
      </c>
      <c r="HA46" s="168">
        <f t="shared" si="522"/>
        <v>552.44063451777038</v>
      </c>
      <c r="HB46" s="168">
        <f t="shared" si="522"/>
        <v>555.15232994924008</v>
      </c>
      <c r="HC46" s="168">
        <f t="shared" si="522"/>
        <v>559.75812182741356</v>
      </c>
      <c r="HD46" s="168">
        <f t="shared" si="522"/>
        <v>557.45523350253643</v>
      </c>
      <c r="HE46" s="168">
        <f t="shared" si="522"/>
        <v>555.15232994924008</v>
      </c>
      <c r="HF46" s="168">
        <f t="shared" si="522"/>
        <v>552.84944162436295</v>
      </c>
      <c r="HG46" s="168">
        <f t="shared" si="522"/>
        <v>552.84944162436295</v>
      </c>
      <c r="HH46" s="168">
        <f t="shared" si="522"/>
        <v>550.13774619289325</v>
      </c>
      <c r="HI46" s="168">
        <f t="shared" si="522"/>
        <v>547.42605076142354</v>
      </c>
      <c r="HJ46" s="168">
        <f t="shared" si="522"/>
        <v>557.45523350253643</v>
      </c>
      <c r="HK46" s="168">
        <f t="shared" si="522"/>
        <v>559.85206598984951</v>
      </c>
      <c r="HL46" s="168">
        <f t="shared" si="522"/>
        <v>580.688573604064</v>
      </c>
      <c r="HM46" s="168">
        <f t="shared" si="522"/>
        <v>574.02517766497476</v>
      </c>
      <c r="HN46" s="168">
        <f t="shared" si="522"/>
        <v>557.63093908629526</v>
      </c>
      <c r="HO46" s="168">
        <f t="shared" si="522"/>
        <v>568.73661928933871</v>
      </c>
      <c r="HP46" s="168">
        <f t="shared" si="522"/>
        <v>564.2943350253845</v>
      </c>
      <c r="HQ46" s="168">
        <f t="shared" si="522"/>
        <v>578.46744670050975</v>
      </c>
      <c r="HR46" s="168">
        <f t="shared" si="522"/>
        <v>580.688573604064</v>
      </c>
      <c r="HS46" s="168">
        <f t="shared" si="522"/>
        <v>576.24630456852901</v>
      </c>
      <c r="HT46" s="168">
        <f t="shared" si="522"/>
        <v>577.14619796954503</v>
      </c>
      <c r="HU46" s="168">
        <f t="shared" si="522"/>
        <v>573.12528426395875</v>
      </c>
      <c r="HV46" s="168">
        <f t="shared" si="522"/>
        <v>564.66210152284475</v>
      </c>
      <c r="HW46" s="168">
        <f t="shared" si="522"/>
        <v>556.7085837563427</v>
      </c>
      <c r="HX46" s="168">
        <f t="shared" si="522"/>
        <v>575.91162944162352</v>
      </c>
      <c r="HY46" s="168">
        <f t="shared" si="522"/>
        <v>564.17150558375579</v>
      </c>
      <c r="HZ46" s="168">
        <f t="shared" si="522"/>
        <v>559.85206598984951</v>
      </c>
      <c r="IA46" s="168">
        <f t="shared" si="522"/>
        <v>557.63093908629526</v>
      </c>
      <c r="IB46" s="168">
        <f t="shared" si="522"/>
        <v>559.85206598984951</v>
      </c>
      <c r="IC46" s="168">
        <f t="shared" si="522"/>
        <v>555.40979695431452</v>
      </c>
      <c r="ID46" s="168">
        <f t="shared" si="522"/>
        <v>555.40979695431452</v>
      </c>
      <c r="IE46" s="168">
        <f t="shared" si="522"/>
        <v>557.63093908629526</v>
      </c>
      <c r="IF46" s="168">
        <f t="shared" si="522"/>
        <v>555.40979695431452</v>
      </c>
      <c r="IG46" s="168">
        <f t="shared" si="522"/>
        <v>571.55604060913902</v>
      </c>
      <c r="IH46" s="168">
        <f t="shared" si="522"/>
        <v>557.63093908629526</v>
      </c>
      <c r="II46" s="168">
        <f t="shared" si="522"/>
        <v>559.85206598984951</v>
      </c>
      <c r="IJ46" s="168">
        <f t="shared" si="522"/>
        <v>557.63093908629526</v>
      </c>
      <c r="IK46" s="168">
        <f t="shared" si="522"/>
        <v>552.79844162436348</v>
      </c>
      <c r="IL46" s="168">
        <f t="shared" si="522"/>
        <v>552.79844162436348</v>
      </c>
      <c r="IM46" s="168">
        <f t="shared" si="522"/>
        <v>552.79844162436348</v>
      </c>
      <c r="IN46" s="168">
        <f t="shared" si="522"/>
        <v>555.40979695431452</v>
      </c>
      <c r="IO46" s="168">
        <f t="shared" si="522"/>
        <v>555.40979695431452</v>
      </c>
      <c r="IP46" s="168">
        <f t="shared" si="522"/>
        <v>528.1557868020318</v>
      </c>
      <c r="IQ46" s="168">
        <f t="shared" si="522"/>
        <v>528.1557868020318</v>
      </c>
      <c r="IR46" s="168">
        <f t="shared" si="522"/>
        <v>528.1557868020318</v>
      </c>
      <c r="IS46" s="168">
        <f t="shared" si="522"/>
        <v>528.1557868020318</v>
      </c>
      <c r="IT46" s="168">
        <f t="shared" si="522"/>
        <v>528.1557868020318</v>
      </c>
      <c r="IU46" s="168">
        <f t="shared" si="522"/>
        <v>528.1557868020318</v>
      </c>
      <c r="IV46" s="168">
        <f t="shared" si="522"/>
        <v>528.1557868020318</v>
      </c>
      <c r="IW46" s="168">
        <f t="shared" si="522"/>
        <v>528.1557868020318</v>
      </c>
      <c r="IX46" s="168">
        <f t="shared" si="522"/>
        <v>520.87309644670313</v>
      </c>
      <c r="IY46" s="168">
        <f t="shared" si="522"/>
        <v>528.1557868020318</v>
      </c>
      <c r="IZ46" s="168">
        <f t="shared" si="522"/>
        <v>528.1557868020318</v>
      </c>
      <c r="JA46" s="168">
        <f t="shared" si="522"/>
        <v>528.1557868020318</v>
      </c>
      <c r="JB46" s="168">
        <f t="shared" si="522"/>
        <v>528.1557868020318</v>
      </c>
      <c r="JC46" s="168">
        <f t="shared" si="522"/>
        <v>528.1557868020318</v>
      </c>
      <c r="JD46" s="168">
        <f t="shared" si="522"/>
        <v>528.1557868020318</v>
      </c>
      <c r="JE46" s="168">
        <f t="shared" ref="JE46:LP46" si="523">JE36 / (1 - $F46) - JE36</f>
        <v>528.1557868020318</v>
      </c>
      <c r="JF46" s="168">
        <f t="shared" si="523"/>
        <v>528.1557868020318</v>
      </c>
      <c r="JG46" s="168">
        <f t="shared" si="523"/>
        <v>528.1557868020318</v>
      </c>
      <c r="JH46" s="168">
        <f t="shared" si="523"/>
        <v>528.1557868020318</v>
      </c>
      <c r="JI46" s="168">
        <f t="shared" si="523"/>
        <v>528.1557868020318</v>
      </c>
      <c r="JJ46" s="168">
        <f t="shared" si="523"/>
        <v>528.1557868020318</v>
      </c>
      <c r="JK46" s="168">
        <f t="shared" si="523"/>
        <v>528.1557868020318</v>
      </c>
      <c r="JL46" s="168">
        <f t="shared" si="523"/>
        <v>528.1557868020318</v>
      </c>
      <c r="JM46" s="168">
        <f t="shared" si="523"/>
        <v>528.1557868020318</v>
      </c>
      <c r="JN46" s="168">
        <f t="shared" si="523"/>
        <v>528.1557868020318</v>
      </c>
      <c r="JO46" s="168">
        <f t="shared" si="523"/>
        <v>528.1557868020318</v>
      </c>
      <c r="JP46" s="168">
        <f t="shared" si="523"/>
        <v>528.1557868020318</v>
      </c>
      <c r="JQ46" s="168">
        <f t="shared" si="523"/>
        <v>528.1557868020318</v>
      </c>
      <c r="JR46" s="168">
        <f t="shared" si="523"/>
        <v>520.87309644670313</v>
      </c>
      <c r="JS46" s="168">
        <f t="shared" si="523"/>
        <v>520.87309644670313</v>
      </c>
      <c r="JT46" s="168">
        <f t="shared" si="523"/>
        <v>0</v>
      </c>
      <c r="JU46" s="168">
        <f t="shared" si="523"/>
        <v>520.87309644670313</v>
      </c>
      <c r="JV46" s="168">
        <f t="shared" si="523"/>
        <v>92.402131979695696</v>
      </c>
      <c r="JW46" s="168">
        <f t="shared" si="523"/>
        <v>520.87309644670313</v>
      </c>
      <c r="JX46" s="168">
        <f t="shared" si="523"/>
        <v>520.87309644670313</v>
      </c>
      <c r="JY46" s="168">
        <f t="shared" si="523"/>
        <v>520.87309644670313</v>
      </c>
      <c r="JZ46" s="168">
        <f t="shared" si="523"/>
        <v>520.87309644670313</v>
      </c>
      <c r="KA46" s="168">
        <f t="shared" si="523"/>
        <v>520.87309644670313</v>
      </c>
      <c r="KB46" s="168">
        <f t="shared" si="523"/>
        <v>520.87309644670313</v>
      </c>
      <c r="KC46" s="168">
        <f t="shared" si="523"/>
        <v>520.87309644670313</v>
      </c>
      <c r="KD46" s="168">
        <f t="shared" si="523"/>
        <v>520.87309644670313</v>
      </c>
      <c r="KE46" s="168">
        <f t="shared" si="523"/>
        <v>520.87309644670313</v>
      </c>
      <c r="KF46" s="168">
        <f t="shared" si="523"/>
        <v>520.87309644670313</v>
      </c>
      <c r="KG46" s="168">
        <f t="shared" si="523"/>
        <v>520.87309644670313</v>
      </c>
      <c r="KH46" s="168">
        <f t="shared" si="523"/>
        <v>520.87309644670313</v>
      </c>
      <c r="KI46" s="168">
        <f t="shared" si="523"/>
        <v>520.87309644670313</v>
      </c>
      <c r="KJ46" s="168">
        <f t="shared" si="523"/>
        <v>520.87309644670313</v>
      </c>
      <c r="KK46" s="168">
        <f t="shared" si="523"/>
        <v>520.87309644670313</v>
      </c>
      <c r="KL46" s="168">
        <f t="shared" si="523"/>
        <v>520.87309644670313</v>
      </c>
      <c r="KM46" s="168">
        <f t="shared" si="523"/>
        <v>520.87309644670313</v>
      </c>
      <c r="KN46" s="168">
        <f t="shared" si="523"/>
        <v>520.87309644670313</v>
      </c>
      <c r="KO46" s="168">
        <f t="shared" si="523"/>
        <v>520.87309644670313</v>
      </c>
      <c r="KP46" s="168">
        <f t="shared" si="523"/>
        <v>520.87309644670313</v>
      </c>
      <c r="KQ46" s="168">
        <f t="shared" si="523"/>
        <v>520.87309644670313</v>
      </c>
      <c r="KR46" s="168">
        <f t="shared" si="523"/>
        <v>520.87309644670313</v>
      </c>
      <c r="KS46" s="168">
        <f t="shared" si="523"/>
        <v>520.87309644670313</v>
      </c>
      <c r="KT46" s="168">
        <f t="shared" si="523"/>
        <v>520.87309644670313</v>
      </c>
      <c r="KU46" s="168">
        <f t="shared" si="523"/>
        <v>520.87309644670313</v>
      </c>
      <c r="KV46" s="168">
        <f t="shared" si="523"/>
        <v>520.87309644670313</v>
      </c>
      <c r="KW46" s="168">
        <f t="shared" si="523"/>
        <v>520.87309644670313</v>
      </c>
      <c r="KX46" s="168">
        <f t="shared" si="523"/>
        <v>520.87309644670313</v>
      </c>
      <c r="KY46" s="168">
        <f t="shared" si="523"/>
        <v>701.96436548223573</v>
      </c>
      <c r="KZ46" s="168">
        <f t="shared" si="523"/>
        <v>701.96436548223573</v>
      </c>
      <c r="LA46" s="168">
        <f t="shared" si="523"/>
        <v>701.96436548223573</v>
      </c>
      <c r="LB46" s="168">
        <f t="shared" si="523"/>
        <v>701.96436548223573</v>
      </c>
      <c r="LC46" s="168">
        <f t="shared" si="523"/>
        <v>726.12336852792214</v>
      </c>
      <c r="LD46" s="168">
        <f t="shared" si="523"/>
        <v>752.58655279187951</v>
      </c>
      <c r="LE46" s="168">
        <f t="shared" si="523"/>
        <v>701.96436548223573</v>
      </c>
      <c r="LF46" s="168">
        <f t="shared" si="523"/>
        <v>701.96436548223573</v>
      </c>
      <c r="LG46" s="168">
        <f t="shared" si="523"/>
        <v>654.82233502538293</v>
      </c>
      <c r="LH46" s="168">
        <f t="shared" si="523"/>
        <v>701.96436548223573</v>
      </c>
      <c r="LI46" s="168">
        <f t="shared" si="523"/>
        <v>701.96436548223573</v>
      </c>
      <c r="LJ46" s="168">
        <f t="shared" si="523"/>
        <v>701.96436548223573</v>
      </c>
      <c r="LK46" s="168">
        <f t="shared" si="523"/>
        <v>701.96436548223573</v>
      </c>
      <c r="LL46" s="168">
        <f t="shared" si="523"/>
        <v>659.10258883248753</v>
      </c>
      <c r="LM46" s="168">
        <f t="shared" si="523"/>
        <v>690.45228426396352</v>
      </c>
      <c r="LN46" s="168">
        <f t="shared" si="523"/>
        <v>756.90443908629823</v>
      </c>
      <c r="LO46" s="168">
        <f t="shared" si="523"/>
        <v>701.96436548223573</v>
      </c>
      <c r="LP46" s="168">
        <f t="shared" si="523"/>
        <v>654.82233502538293</v>
      </c>
      <c r="LQ46" s="168">
        <f t="shared" ref="LQ46:NG46" si="524">LQ36 / (1 - $F46) - LQ36</f>
        <v>701.96436548223573</v>
      </c>
      <c r="LR46" s="168">
        <f t="shared" si="524"/>
        <v>701.96436548223573</v>
      </c>
      <c r="LS46" s="168">
        <f t="shared" si="524"/>
        <v>731.11230304568744</v>
      </c>
      <c r="LT46" s="168">
        <f t="shared" si="524"/>
        <v>701.96436548223573</v>
      </c>
      <c r="LU46" s="168">
        <f t="shared" si="524"/>
        <v>701.96436548223573</v>
      </c>
      <c r="LV46" s="168">
        <f t="shared" si="524"/>
        <v>701.96436548223573</v>
      </c>
      <c r="LW46" s="168">
        <f t="shared" si="524"/>
        <v>709.08654974619276</v>
      </c>
      <c r="LX46" s="168">
        <f t="shared" si="524"/>
        <v>753.66116649746255</v>
      </c>
      <c r="LY46" s="168">
        <f t="shared" si="524"/>
        <v>765.68814974619454</v>
      </c>
      <c r="LZ46" s="168">
        <f t="shared" si="524"/>
        <v>701.96436548223573</v>
      </c>
      <c r="MA46" s="168">
        <f t="shared" si="524"/>
        <v>701.96436548223573</v>
      </c>
      <c r="MB46" s="168">
        <f t="shared" si="524"/>
        <v>690.55065989847935</v>
      </c>
      <c r="MC46" s="168">
        <f t="shared" si="524"/>
        <v>756.97262436548044</v>
      </c>
      <c r="MD46" s="168">
        <f t="shared" si="524"/>
        <v>756.97262436548044</v>
      </c>
      <c r="ME46" s="168">
        <f t="shared" si="524"/>
        <v>783.76720203045988</v>
      </c>
      <c r="MF46" s="168">
        <f t="shared" si="524"/>
        <v>756.97262436548044</v>
      </c>
      <c r="MG46" s="168">
        <f t="shared" si="524"/>
        <v>755.07852791878395</v>
      </c>
      <c r="MH46" s="168">
        <f t="shared" si="524"/>
        <v>831.50466852792306</v>
      </c>
      <c r="MI46" s="168">
        <f t="shared" si="524"/>
        <v>758.86672081218421</v>
      </c>
      <c r="MJ46" s="168">
        <f t="shared" si="524"/>
        <v>855.11144467005215</v>
      </c>
      <c r="MK46" s="168">
        <f t="shared" si="524"/>
        <v>848.01603350253572</v>
      </c>
      <c r="ML46" s="168">
        <f t="shared" si="524"/>
        <v>828.31873705583712</v>
      </c>
      <c r="MM46" s="168">
        <f t="shared" si="524"/>
        <v>820.07594467005401</v>
      </c>
      <c r="MN46" s="168">
        <f t="shared" si="524"/>
        <v>847.05406903553376</v>
      </c>
      <c r="MO46" s="168">
        <f t="shared" si="524"/>
        <v>756.97262436548044</v>
      </c>
      <c r="MP46" s="168">
        <f t="shared" si="524"/>
        <v>840.33697766497789</v>
      </c>
      <c r="MQ46" s="168">
        <f t="shared" si="524"/>
        <v>840.97069340101734</v>
      </c>
      <c r="MR46" s="168">
        <f t="shared" si="524"/>
        <v>850.39111979695735</v>
      </c>
      <c r="MS46" s="168">
        <f t="shared" si="524"/>
        <v>832.57800304568809</v>
      </c>
      <c r="MT46" s="168">
        <f t="shared" si="524"/>
        <v>855.3668558375648</v>
      </c>
      <c r="MU46" s="168">
        <f t="shared" si="524"/>
        <v>784.68686954314762</v>
      </c>
      <c r="MV46" s="168">
        <f t="shared" si="524"/>
        <v>756.97262436548044</v>
      </c>
      <c r="MW46" s="168">
        <f t="shared" si="524"/>
        <v>753.18443147208018</v>
      </c>
      <c r="MX46" s="168">
        <f t="shared" si="524"/>
        <v>755.07852791878395</v>
      </c>
      <c r="MY46" s="168">
        <f t="shared" si="524"/>
        <v>751.30024873096409</v>
      </c>
      <c r="MZ46" s="168">
        <f t="shared" si="524"/>
        <v>751.30024873096409</v>
      </c>
      <c r="NA46" s="168">
        <f t="shared" si="524"/>
        <v>753.18443147208018</v>
      </c>
      <c r="NB46" s="168">
        <f t="shared" si="524"/>
        <v>693.01180203045806</v>
      </c>
      <c r="NC46" s="168">
        <f t="shared" si="524"/>
        <v>755.07852791878395</v>
      </c>
      <c r="ND46" s="168">
        <f t="shared" si="524"/>
        <v>833.28455786802078</v>
      </c>
      <c r="NE46" s="168">
        <f t="shared" si="524"/>
        <v>764.50189340101497</v>
      </c>
      <c r="NF46" s="168">
        <f t="shared" si="524"/>
        <v>751.32997461929335</v>
      </c>
      <c r="NG46" s="168">
        <f t="shared" si="524"/>
        <v>753.18443147208018</v>
      </c>
      <c r="NH46" s="148">
        <f t="shared" ref="NH46:NH50" si="525">SUM(G46:NG46)</f>
        <v>201336.52791837655</v>
      </c>
      <c r="NI46" s="60">
        <f t="shared" ref="NI46:NI50" si="526">NH46 / NI$2</f>
        <v>551.60692580377133</v>
      </c>
    </row>
    <row r="47" spans="1:376">
      <c r="B47" s="175" t="s">
        <v>337</v>
      </c>
      <c r="E47" s="153" t="s">
        <v>343</v>
      </c>
      <c r="F47" s="176">
        <f>F46</f>
        <v>1.4999999999999999E-2</v>
      </c>
      <c r="G47" s="168">
        <f>G37 / (1 - $F47) - G37</f>
        <v>922.72081218274252</v>
      </c>
      <c r="H47" s="168">
        <f>H37 / (1 - $F47) - H37</f>
        <v>377.823319796953</v>
      </c>
      <c r="I47" s="168">
        <f t="shared" ref="I47:BT47" si="527">I37 / (1 - $F47) - I37</f>
        <v>341.63349746192762</v>
      </c>
      <c r="J47" s="168">
        <f t="shared" si="527"/>
        <v>308.60319289340259</v>
      </c>
      <c r="K47" s="168">
        <f t="shared" si="527"/>
        <v>308.60319289340259</v>
      </c>
      <c r="L47" s="168">
        <f t="shared" si="527"/>
        <v>310.48242639593809</v>
      </c>
      <c r="M47" s="168">
        <f t="shared" si="527"/>
        <v>314.24089340101636</v>
      </c>
      <c r="N47" s="168">
        <f t="shared" si="527"/>
        <v>310.06695228426543</v>
      </c>
      <c r="O47" s="168">
        <f t="shared" si="527"/>
        <v>306.71529441624443</v>
      </c>
      <c r="P47" s="168">
        <f t="shared" si="527"/>
        <v>310.48242639593809</v>
      </c>
      <c r="Q47" s="168">
        <f t="shared" si="527"/>
        <v>401.84771573603939</v>
      </c>
      <c r="R47" s="168">
        <f t="shared" si="527"/>
        <v>304.82739593908627</v>
      </c>
      <c r="S47" s="168">
        <f t="shared" si="527"/>
        <v>306.71529441624443</v>
      </c>
      <c r="T47" s="168">
        <f t="shared" si="527"/>
        <v>310.48242639593809</v>
      </c>
      <c r="U47" s="168">
        <f t="shared" si="527"/>
        <v>316.11146192893284</v>
      </c>
      <c r="V47" s="168">
        <f t="shared" si="527"/>
        <v>304.82739593908627</v>
      </c>
      <c r="W47" s="168">
        <f t="shared" si="527"/>
        <v>265.41381472081412</v>
      </c>
      <c r="X47" s="168">
        <f t="shared" si="527"/>
        <v>302.93948223350162</v>
      </c>
      <c r="Y47" s="168">
        <f t="shared" si="527"/>
        <v>150.44195939086239</v>
      </c>
      <c r="Z47" s="168">
        <f t="shared" si="527"/>
        <v>168.99178172588836</v>
      </c>
      <c r="AA47" s="168">
        <f t="shared" si="527"/>
        <v>148.06752791878171</v>
      </c>
      <c r="AB47" s="168">
        <f t="shared" si="527"/>
        <v>247.41365482233596</v>
      </c>
      <c r="AC47" s="168">
        <f t="shared" si="527"/>
        <v>119.8290456852792</v>
      </c>
      <c r="AD47" s="168">
        <f t="shared" si="527"/>
        <v>136.54822842639624</v>
      </c>
      <c r="AE47" s="168">
        <f t="shared" si="527"/>
        <v>183.62170355329908</v>
      </c>
      <c r="AF47" s="168">
        <f t="shared" si="527"/>
        <v>178.79119492385871</v>
      </c>
      <c r="AG47" s="168">
        <f t="shared" si="527"/>
        <v>175.51013604060972</v>
      </c>
      <c r="AH47" s="168">
        <f t="shared" si="527"/>
        <v>297.27577157360429</v>
      </c>
      <c r="AI47" s="168">
        <f t="shared" si="527"/>
        <v>293.49997461928797</v>
      </c>
      <c r="AJ47" s="168">
        <f t="shared" si="527"/>
        <v>293.49997461928797</v>
      </c>
      <c r="AK47" s="168">
        <f t="shared" si="527"/>
        <v>293.49997461928797</v>
      </c>
      <c r="AL47" s="168">
        <f t="shared" si="527"/>
        <v>401.84771573603939</v>
      </c>
      <c r="AM47" s="168">
        <f t="shared" si="527"/>
        <v>401.84771573603939</v>
      </c>
      <c r="AN47" s="168">
        <f t="shared" si="527"/>
        <v>401.84771573603939</v>
      </c>
      <c r="AO47" s="168">
        <f t="shared" si="527"/>
        <v>546.95695431472268</v>
      </c>
      <c r="AP47" s="168">
        <f t="shared" si="527"/>
        <v>401.84771573603939</v>
      </c>
      <c r="AQ47" s="168">
        <f t="shared" si="527"/>
        <v>355.90777157360571</v>
      </c>
      <c r="AR47" s="168">
        <f t="shared" si="527"/>
        <v>298.40240101522795</v>
      </c>
      <c r="AS47" s="168">
        <f t="shared" si="527"/>
        <v>298.40240101522795</v>
      </c>
      <c r="AT47" s="168">
        <f t="shared" si="527"/>
        <v>307.80475126903548</v>
      </c>
      <c r="AU47" s="168">
        <f t="shared" si="527"/>
        <v>344.63733502538162</v>
      </c>
      <c r="AV47" s="168">
        <f t="shared" si="527"/>
        <v>300.28286802030561</v>
      </c>
      <c r="AW47" s="168">
        <f t="shared" si="527"/>
        <v>305.92428426396145</v>
      </c>
      <c r="AX47" s="168">
        <f t="shared" si="527"/>
        <v>175.32069289340143</v>
      </c>
      <c r="AY47" s="168">
        <f t="shared" si="527"/>
        <v>317.19720304568546</v>
      </c>
      <c r="AZ47" s="168">
        <f t="shared" si="527"/>
        <v>401.84771573603939</v>
      </c>
      <c r="BA47" s="168">
        <f t="shared" si="527"/>
        <v>372.94038578680193</v>
      </c>
      <c r="BB47" s="168">
        <f t="shared" si="527"/>
        <v>305.91437055837741</v>
      </c>
      <c r="BC47" s="168">
        <f t="shared" si="527"/>
        <v>401.84771573603939</v>
      </c>
      <c r="BD47" s="168">
        <f t="shared" si="527"/>
        <v>401.84771573603939</v>
      </c>
      <c r="BE47" s="168">
        <f t="shared" si="527"/>
        <v>401.84771573603939</v>
      </c>
      <c r="BF47" s="168">
        <f t="shared" si="527"/>
        <v>401.84771573603939</v>
      </c>
      <c r="BG47" s="168">
        <f t="shared" si="527"/>
        <v>307.05880203045672</v>
      </c>
      <c r="BH47" s="168">
        <f t="shared" si="527"/>
        <v>320.95318781726019</v>
      </c>
      <c r="BI47" s="168">
        <f t="shared" si="527"/>
        <v>317.19472081218191</v>
      </c>
      <c r="BJ47" s="168">
        <f t="shared" si="527"/>
        <v>401.84771573603939</v>
      </c>
      <c r="BK47" s="168">
        <f t="shared" si="527"/>
        <v>401.84771573603939</v>
      </c>
      <c r="BL47" s="168">
        <f t="shared" si="527"/>
        <v>302.16333502537964</v>
      </c>
      <c r="BM47" s="168">
        <f t="shared" si="527"/>
        <v>298.40240101522795</v>
      </c>
      <c r="BN47" s="168">
        <f t="shared" si="527"/>
        <v>353.92355329949351</v>
      </c>
      <c r="BO47" s="168">
        <f t="shared" si="527"/>
        <v>353.92355329949351</v>
      </c>
      <c r="BP47" s="168">
        <f t="shared" si="527"/>
        <v>401.84771573603939</v>
      </c>
      <c r="BQ47" s="168">
        <f t="shared" si="527"/>
        <v>460.31147208121911</v>
      </c>
      <c r="BR47" s="168">
        <f t="shared" si="527"/>
        <v>401.84771573603939</v>
      </c>
      <c r="BS47" s="168">
        <f t="shared" si="527"/>
        <v>353.92355329949351</v>
      </c>
      <c r="BT47" s="168">
        <f t="shared" si="527"/>
        <v>353.92355329949351</v>
      </c>
      <c r="BU47" s="168">
        <f t="shared" ref="BU47:EF47" si="528">BU37 / (1 - $F47) - BU37</f>
        <v>353.92355329949351</v>
      </c>
      <c r="BV47" s="168">
        <f t="shared" si="528"/>
        <v>353.92355329949351</v>
      </c>
      <c r="BW47" s="168">
        <f t="shared" si="528"/>
        <v>353.92355329949351</v>
      </c>
      <c r="BX47" s="168">
        <f t="shared" si="528"/>
        <v>353.92355329949351</v>
      </c>
      <c r="BY47" s="168">
        <f t="shared" si="528"/>
        <v>353.92355329949351</v>
      </c>
      <c r="BZ47" s="168">
        <f t="shared" si="528"/>
        <v>397.34269035532998</v>
      </c>
      <c r="CA47" s="168">
        <f t="shared" si="528"/>
        <v>353.92355329949351</v>
      </c>
      <c r="CB47" s="168">
        <f t="shared" si="528"/>
        <v>353.92355329949351</v>
      </c>
      <c r="CC47" s="168">
        <f t="shared" si="528"/>
        <v>353.92355329949351</v>
      </c>
      <c r="CD47" s="168">
        <f t="shared" si="528"/>
        <v>353.92355329949351</v>
      </c>
      <c r="CE47" s="168">
        <f t="shared" si="528"/>
        <v>401.84771573603939</v>
      </c>
      <c r="CF47" s="168">
        <f t="shared" si="528"/>
        <v>564.03928934010037</v>
      </c>
      <c r="CG47" s="168">
        <f t="shared" si="528"/>
        <v>396.62269035532881</v>
      </c>
      <c r="CH47" s="168">
        <f t="shared" si="528"/>
        <v>353.92355329949351</v>
      </c>
      <c r="CI47" s="168">
        <f t="shared" si="528"/>
        <v>365.42939086294427</v>
      </c>
      <c r="CJ47" s="168">
        <f t="shared" si="528"/>
        <v>353.92355329949351</v>
      </c>
      <c r="CK47" s="168">
        <f t="shared" si="528"/>
        <v>401.84771573603939</v>
      </c>
      <c r="CL47" s="168">
        <f t="shared" si="528"/>
        <v>419.07091370558555</v>
      </c>
      <c r="CM47" s="168">
        <f t="shared" si="528"/>
        <v>396.62269035532881</v>
      </c>
      <c r="CN47" s="168">
        <f t="shared" si="528"/>
        <v>353.92355329949351</v>
      </c>
      <c r="CO47" s="168">
        <f t="shared" si="528"/>
        <v>353.92355329949351</v>
      </c>
      <c r="CP47" s="168">
        <f t="shared" si="528"/>
        <v>327.7565467005079</v>
      </c>
      <c r="CQ47" s="168">
        <f t="shared" si="528"/>
        <v>353.92355329949351</v>
      </c>
      <c r="CR47" s="168">
        <f t="shared" si="528"/>
        <v>353.92355329949351</v>
      </c>
      <c r="CS47" s="168">
        <f t="shared" si="528"/>
        <v>401.84771573603939</v>
      </c>
      <c r="CT47" s="168">
        <f t="shared" si="528"/>
        <v>401.84771573603939</v>
      </c>
      <c r="CU47" s="168">
        <f t="shared" si="528"/>
        <v>401.84771573603939</v>
      </c>
      <c r="CV47" s="168">
        <f t="shared" si="528"/>
        <v>401.84771573603939</v>
      </c>
      <c r="CW47" s="168">
        <f t="shared" si="528"/>
        <v>401.84771573603939</v>
      </c>
      <c r="CX47" s="168">
        <f t="shared" si="528"/>
        <v>401.84771573603939</v>
      </c>
      <c r="CY47" s="168">
        <f t="shared" si="528"/>
        <v>401.84771573603939</v>
      </c>
      <c r="CZ47" s="168">
        <f t="shared" si="528"/>
        <v>547.8647208121838</v>
      </c>
      <c r="DA47" s="168">
        <f t="shared" si="528"/>
        <v>401.84771573603939</v>
      </c>
      <c r="DB47" s="168">
        <f t="shared" si="528"/>
        <v>401.84771573603939</v>
      </c>
      <c r="DC47" s="168">
        <f t="shared" si="528"/>
        <v>401.84771573603939</v>
      </c>
      <c r="DD47" s="168">
        <f t="shared" si="528"/>
        <v>401.84771573603939</v>
      </c>
      <c r="DE47" s="168">
        <f t="shared" si="528"/>
        <v>401.84771573603939</v>
      </c>
      <c r="DF47" s="168">
        <f t="shared" si="528"/>
        <v>401.84771573603939</v>
      </c>
      <c r="DG47" s="168">
        <f t="shared" si="528"/>
        <v>401.84771573603939</v>
      </c>
      <c r="DH47" s="168">
        <f t="shared" si="528"/>
        <v>401.84771573603939</v>
      </c>
      <c r="DI47" s="168">
        <f t="shared" si="528"/>
        <v>401.84771573603939</v>
      </c>
      <c r="DJ47" s="168">
        <f t="shared" si="528"/>
        <v>401.84771573603939</v>
      </c>
      <c r="DK47" s="168">
        <f t="shared" si="528"/>
        <v>401.84771573603939</v>
      </c>
      <c r="DL47" s="168">
        <f t="shared" si="528"/>
        <v>401.84771573603939</v>
      </c>
      <c r="DM47" s="168">
        <f t="shared" si="528"/>
        <v>401.84771573603939</v>
      </c>
      <c r="DN47" s="168">
        <f t="shared" si="528"/>
        <v>401.84771573603939</v>
      </c>
      <c r="DO47" s="168">
        <f t="shared" si="528"/>
        <v>401.84771573603939</v>
      </c>
      <c r="DP47" s="168">
        <f t="shared" si="528"/>
        <v>401.84771573603939</v>
      </c>
      <c r="DQ47" s="168">
        <f t="shared" si="528"/>
        <v>401.84771573603939</v>
      </c>
      <c r="DR47" s="168">
        <f t="shared" si="528"/>
        <v>401.84771573603939</v>
      </c>
      <c r="DS47" s="168">
        <f t="shared" si="528"/>
        <v>401.84771573603939</v>
      </c>
      <c r="DT47" s="168">
        <f t="shared" si="528"/>
        <v>423.85005076142261</v>
      </c>
      <c r="DU47" s="168">
        <f t="shared" si="528"/>
        <v>401.84771573603939</v>
      </c>
      <c r="DV47" s="168">
        <f t="shared" si="528"/>
        <v>670.25878172589</v>
      </c>
      <c r="DW47" s="168">
        <f t="shared" si="528"/>
        <v>914.61379187817511</v>
      </c>
      <c r="DX47" s="168">
        <f t="shared" si="528"/>
        <v>899.26020304568374</v>
      </c>
      <c r="DY47" s="168">
        <f t="shared" si="528"/>
        <v>401.84771573603939</v>
      </c>
      <c r="DZ47" s="168">
        <f t="shared" si="528"/>
        <v>428.99253807106652</v>
      </c>
      <c r="EA47" s="168">
        <f t="shared" si="528"/>
        <v>908.45171573603875</v>
      </c>
      <c r="EB47" s="168">
        <f t="shared" si="528"/>
        <v>922.72081218274252</v>
      </c>
      <c r="EC47" s="168">
        <f t="shared" si="528"/>
        <v>922.72081218274252</v>
      </c>
      <c r="ED47" s="168">
        <f t="shared" si="528"/>
        <v>401.84771573603939</v>
      </c>
      <c r="EE47" s="168">
        <f t="shared" si="528"/>
        <v>401.84771573603939</v>
      </c>
      <c r="EF47" s="168">
        <f t="shared" si="528"/>
        <v>401.84771573603939</v>
      </c>
      <c r="EG47" s="168">
        <f t="shared" ref="EG47:GR47" si="529">EG37 / (1 - $F47) - EG37</f>
        <v>401.84771573603939</v>
      </c>
      <c r="EH47" s="168">
        <f t="shared" si="529"/>
        <v>401.84771573603939</v>
      </c>
      <c r="EI47" s="168">
        <f t="shared" si="529"/>
        <v>637.07564010152419</v>
      </c>
      <c r="EJ47" s="168">
        <f t="shared" si="529"/>
        <v>401.84771573603939</v>
      </c>
      <c r="EK47" s="168">
        <f t="shared" si="529"/>
        <v>401.84771573603939</v>
      </c>
      <c r="EL47" s="168">
        <f t="shared" si="529"/>
        <v>401.84771573603939</v>
      </c>
      <c r="EM47" s="168">
        <f t="shared" si="529"/>
        <v>401.84771573603939</v>
      </c>
      <c r="EN47" s="168">
        <f t="shared" si="529"/>
        <v>401.84771573603939</v>
      </c>
      <c r="EO47" s="168">
        <f t="shared" si="529"/>
        <v>401.84771573603939</v>
      </c>
      <c r="EP47" s="168">
        <f t="shared" si="529"/>
        <v>604.31672451776831</v>
      </c>
      <c r="EQ47" s="168">
        <f t="shared" si="529"/>
        <v>651.46029593909043</v>
      </c>
      <c r="ER47" s="168">
        <f t="shared" si="529"/>
        <v>890.37837563452194</v>
      </c>
      <c r="ES47" s="168">
        <f t="shared" si="529"/>
        <v>401.84771573603939</v>
      </c>
      <c r="ET47" s="168">
        <f t="shared" si="529"/>
        <v>448.98050253807014</v>
      </c>
      <c r="EU47" s="168">
        <f t="shared" si="529"/>
        <v>655.6449746192884</v>
      </c>
      <c r="EV47" s="168">
        <f t="shared" si="529"/>
        <v>899.26020304568374</v>
      </c>
      <c r="EW47" s="168">
        <f t="shared" si="529"/>
        <v>444.61440335025327</v>
      </c>
      <c r="EX47" s="168">
        <f t="shared" si="529"/>
        <v>796.85708543147484</v>
      </c>
      <c r="EY47" s="168">
        <f t="shared" si="529"/>
        <v>401.84771573603939</v>
      </c>
      <c r="EZ47" s="168">
        <f t="shared" si="529"/>
        <v>401.84771573603939</v>
      </c>
      <c r="FA47" s="168">
        <f t="shared" si="529"/>
        <v>401.84771573603939</v>
      </c>
      <c r="FB47" s="168">
        <f t="shared" si="529"/>
        <v>402.57593908629497</v>
      </c>
      <c r="FC47" s="168">
        <f t="shared" si="529"/>
        <v>665.38116243654804</v>
      </c>
      <c r="FD47" s="168">
        <f t="shared" si="529"/>
        <v>880.51111675127322</v>
      </c>
      <c r="FE47" s="168">
        <f t="shared" si="529"/>
        <v>922.72081218274252</v>
      </c>
      <c r="FF47" s="168">
        <f t="shared" si="529"/>
        <v>825.9708426395955</v>
      </c>
      <c r="FG47" s="168">
        <f t="shared" si="529"/>
        <v>423.11771573603983</v>
      </c>
      <c r="FH47" s="168">
        <f t="shared" si="529"/>
        <v>401.84771573603939</v>
      </c>
      <c r="FI47" s="168">
        <f t="shared" si="529"/>
        <v>706.38274111675128</v>
      </c>
      <c r="FJ47" s="168">
        <f t="shared" si="529"/>
        <v>619.33510659898457</v>
      </c>
      <c r="FK47" s="168">
        <f t="shared" si="529"/>
        <v>922.72081218274252</v>
      </c>
      <c r="FL47" s="168">
        <f t="shared" si="529"/>
        <v>701.9172670050757</v>
      </c>
      <c r="FM47" s="168">
        <f t="shared" si="529"/>
        <v>401.84771573603939</v>
      </c>
      <c r="FN47" s="168">
        <f t="shared" si="529"/>
        <v>401.84771573603939</v>
      </c>
      <c r="FO47" s="168">
        <f t="shared" si="529"/>
        <v>401.84771573603939</v>
      </c>
      <c r="FP47" s="168">
        <f t="shared" si="529"/>
        <v>401.84771573603939</v>
      </c>
      <c r="FQ47" s="168">
        <f t="shared" si="529"/>
        <v>401.84771573603939</v>
      </c>
      <c r="FR47" s="168">
        <f t="shared" si="529"/>
        <v>618.99380710659898</v>
      </c>
      <c r="FS47" s="168">
        <f t="shared" si="529"/>
        <v>401.84771573603939</v>
      </c>
      <c r="FT47" s="168">
        <f t="shared" si="529"/>
        <v>401.84771573603939</v>
      </c>
      <c r="FU47" s="168">
        <f t="shared" si="529"/>
        <v>401.84771573603939</v>
      </c>
      <c r="FV47" s="168">
        <f t="shared" si="529"/>
        <v>452.88578680203136</v>
      </c>
      <c r="FW47" s="168">
        <f t="shared" si="529"/>
        <v>401.84771573603939</v>
      </c>
      <c r="FX47" s="168">
        <f t="shared" si="529"/>
        <v>401.84771573603939</v>
      </c>
      <c r="FY47" s="168">
        <f t="shared" si="529"/>
        <v>498.24068862944114</v>
      </c>
      <c r="FZ47" s="168">
        <f t="shared" si="529"/>
        <v>401.84771573603939</v>
      </c>
      <c r="GA47" s="168">
        <f t="shared" si="529"/>
        <v>401.84771573603939</v>
      </c>
      <c r="GB47" s="168">
        <f t="shared" si="529"/>
        <v>401.84771573603939</v>
      </c>
      <c r="GC47" s="168">
        <f t="shared" si="529"/>
        <v>666.80421319796733</v>
      </c>
      <c r="GD47" s="168">
        <f t="shared" si="529"/>
        <v>706.38274111675128</v>
      </c>
      <c r="GE47" s="168">
        <f t="shared" si="529"/>
        <v>698.46715736040642</v>
      </c>
      <c r="GF47" s="168">
        <f t="shared" si="529"/>
        <v>378.33178172589032</v>
      </c>
      <c r="GG47" s="168">
        <f t="shared" si="529"/>
        <v>381.90097461928963</v>
      </c>
      <c r="GH47" s="168">
        <f t="shared" si="529"/>
        <v>361.69623350253823</v>
      </c>
      <c r="GI47" s="168">
        <f t="shared" si="529"/>
        <v>353.75110659898564</v>
      </c>
      <c r="GJ47" s="168">
        <f t="shared" si="529"/>
        <v>353.75110659898564</v>
      </c>
      <c r="GK47" s="168">
        <f t="shared" si="529"/>
        <v>353.75110659898564</v>
      </c>
      <c r="GL47" s="168">
        <f t="shared" si="529"/>
        <v>353.75110659898564</v>
      </c>
      <c r="GM47" s="168">
        <f t="shared" si="529"/>
        <v>401.84771573603939</v>
      </c>
      <c r="GN47" s="168">
        <f t="shared" si="529"/>
        <v>401.84771573603939</v>
      </c>
      <c r="GO47" s="168">
        <f t="shared" si="529"/>
        <v>367.56848223350244</v>
      </c>
      <c r="GP47" s="168">
        <f t="shared" si="529"/>
        <v>401.84771573603939</v>
      </c>
      <c r="GQ47" s="168">
        <f t="shared" si="529"/>
        <v>365.26557868020245</v>
      </c>
      <c r="GR47" s="168">
        <f t="shared" si="529"/>
        <v>367.56848223350244</v>
      </c>
      <c r="GS47" s="168">
        <f t="shared" ref="GS47:JD47" si="530">GS37 / (1 - $F47) - GS37</f>
        <v>367.56848223350244</v>
      </c>
      <c r="GT47" s="168">
        <f t="shared" si="530"/>
        <v>393.70087309644805</v>
      </c>
      <c r="GU47" s="168">
        <f t="shared" si="530"/>
        <v>377.59766497461897</v>
      </c>
      <c r="GV47" s="168">
        <f t="shared" si="530"/>
        <v>365.26557868020245</v>
      </c>
      <c r="GW47" s="168">
        <f t="shared" si="530"/>
        <v>365.26557868020245</v>
      </c>
      <c r="GX47" s="168">
        <f t="shared" si="530"/>
        <v>398.82178172588829</v>
      </c>
      <c r="GY47" s="168">
        <f t="shared" si="530"/>
        <v>367.56848223350244</v>
      </c>
      <c r="GZ47" s="168">
        <f t="shared" si="530"/>
        <v>365.26557868020245</v>
      </c>
      <c r="HA47" s="168">
        <f t="shared" si="530"/>
        <v>370.28017766497578</v>
      </c>
      <c r="HB47" s="168">
        <f t="shared" si="530"/>
        <v>367.56848223350244</v>
      </c>
      <c r="HC47" s="168">
        <f t="shared" si="530"/>
        <v>362.96269035532896</v>
      </c>
      <c r="HD47" s="168">
        <f t="shared" si="530"/>
        <v>365.26557868020245</v>
      </c>
      <c r="HE47" s="168">
        <f t="shared" si="530"/>
        <v>367.56848223350244</v>
      </c>
      <c r="HF47" s="168">
        <f t="shared" si="530"/>
        <v>369.87137055837593</v>
      </c>
      <c r="HG47" s="168">
        <f t="shared" si="530"/>
        <v>369.87137055837593</v>
      </c>
      <c r="HH47" s="168">
        <f t="shared" si="530"/>
        <v>372.58306598984927</v>
      </c>
      <c r="HI47" s="168">
        <f t="shared" si="530"/>
        <v>375.29476142131898</v>
      </c>
      <c r="HJ47" s="168">
        <f t="shared" si="530"/>
        <v>365.26557868020245</v>
      </c>
      <c r="HK47" s="168">
        <f t="shared" si="530"/>
        <v>362.86874619289301</v>
      </c>
      <c r="HL47" s="168">
        <f t="shared" si="530"/>
        <v>342.03223857868215</v>
      </c>
      <c r="HM47" s="168">
        <f t="shared" si="530"/>
        <v>348.69563451776776</v>
      </c>
      <c r="HN47" s="168">
        <f t="shared" si="530"/>
        <v>365.08987309644726</v>
      </c>
      <c r="HO47" s="168">
        <f t="shared" si="530"/>
        <v>353.98419289340018</v>
      </c>
      <c r="HP47" s="168">
        <f t="shared" si="530"/>
        <v>358.42647715736166</v>
      </c>
      <c r="HQ47" s="168">
        <f t="shared" si="530"/>
        <v>344.25336548223277</v>
      </c>
      <c r="HR47" s="168">
        <f t="shared" si="530"/>
        <v>342.03223857868215</v>
      </c>
      <c r="HS47" s="168">
        <f t="shared" si="530"/>
        <v>346.47450761421351</v>
      </c>
      <c r="HT47" s="168">
        <f t="shared" si="530"/>
        <v>345.57461421319749</v>
      </c>
      <c r="HU47" s="168">
        <f t="shared" si="530"/>
        <v>349.59552791878014</v>
      </c>
      <c r="HV47" s="168">
        <f t="shared" si="530"/>
        <v>358.05871065989777</v>
      </c>
      <c r="HW47" s="168">
        <f t="shared" si="530"/>
        <v>366.01222842639618</v>
      </c>
      <c r="HX47" s="168">
        <f t="shared" si="530"/>
        <v>346.80918274111536</v>
      </c>
      <c r="HY47" s="168">
        <f t="shared" si="530"/>
        <v>358.54930659898673</v>
      </c>
      <c r="HZ47" s="168">
        <f t="shared" si="530"/>
        <v>362.86874619289301</v>
      </c>
      <c r="IA47" s="168">
        <f t="shared" si="530"/>
        <v>365.08987309644726</v>
      </c>
      <c r="IB47" s="168">
        <f t="shared" si="530"/>
        <v>362.86874619289301</v>
      </c>
      <c r="IC47" s="168">
        <f t="shared" si="530"/>
        <v>367.311015228428</v>
      </c>
      <c r="ID47" s="168">
        <f t="shared" si="530"/>
        <v>367.311015228428</v>
      </c>
      <c r="IE47" s="168">
        <f t="shared" si="530"/>
        <v>365.08987309644726</v>
      </c>
      <c r="IF47" s="168">
        <f t="shared" si="530"/>
        <v>367.311015228428</v>
      </c>
      <c r="IG47" s="168">
        <f t="shared" si="530"/>
        <v>351.1647715736035</v>
      </c>
      <c r="IH47" s="168">
        <f t="shared" si="530"/>
        <v>365.08987309644726</v>
      </c>
      <c r="II47" s="168">
        <f t="shared" si="530"/>
        <v>362.86874619289301</v>
      </c>
      <c r="IJ47" s="168">
        <f t="shared" si="530"/>
        <v>365.08987309644726</v>
      </c>
      <c r="IK47" s="168">
        <f t="shared" si="530"/>
        <v>369.92237055837541</v>
      </c>
      <c r="IL47" s="168">
        <f t="shared" si="530"/>
        <v>369.92237055837541</v>
      </c>
      <c r="IM47" s="168">
        <f t="shared" si="530"/>
        <v>369.92237055837541</v>
      </c>
      <c r="IN47" s="168">
        <f t="shared" si="530"/>
        <v>367.311015228428</v>
      </c>
      <c r="IO47" s="168">
        <f t="shared" si="530"/>
        <v>367.311015228428</v>
      </c>
      <c r="IP47" s="168">
        <f t="shared" si="530"/>
        <v>394.56502538071072</v>
      </c>
      <c r="IQ47" s="168">
        <f t="shared" si="530"/>
        <v>394.56502538071072</v>
      </c>
      <c r="IR47" s="168">
        <f t="shared" si="530"/>
        <v>394.56502538071072</v>
      </c>
      <c r="IS47" s="168">
        <f t="shared" si="530"/>
        <v>394.56502538071072</v>
      </c>
      <c r="IT47" s="168">
        <f t="shared" si="530"/>
        <v>394.56502538071072</v>
      </c>
      <c r="IU47" s="168">
        <f t="shared" si="530"/>
        <v>394.56502538071072</v>
      </c>
      <c r="IV47" s="168">
        <f t="shared" si="530"/>
        <v>394.56502538071072</v>
      </c>
      <c r="IW47" s="168">
        <f t="shared" si="530"/>
        <v>394.56502538071072</v>
      </c>
      <c r="IX47" s="168">
        <f t="shared" si="530"/>
        <v>401.84771573603939</v>
      </c>
      <c r="IY47" s="168">
        <f t="shared" si="530"/>
        <v>394.56502538071072</v>
      </c>
      <c r="IZ47" s="168">
        <f t="shared" si="530"/>
        <v>394.56502538071072</v>
      </c>
      <c r="JA47" s="168">
        <f t="shared" si="530"/>
        <v>394.56502538071072</v>
      </c>
      <c r="JB47" s="168">
        <f t="shared" si="530"/>
        <v>394.56502538071072</v>
      </c>
      <c r="JC47" s="168">
        <f t="shared" si="530"/>
        <v>394.56502538071072</v>
      </c>
      <c r="JD47" s="168">
        <f t="shared" si="530"/>
        <v>394.56502538071072</v>
      </c>
      <c r="JE47" s="168">
        <f t="shared" ref="JE47:LP47" si="531">JE37 / (1 - $F47) - JE37</f>
        <v>394.56502538071072</v>
      </c>
      <c r="JF47" s="168">
        <f t="shared" si="531"/>
        <v>394.56502538071072</v>
      </c>
      <c r="JG47" s="168">
        <f t="shared" si="531"/>
        <v>394.56502538071072</v>
      </c>
      <c r="JH47" s="168">
        <f t="shared" si="531"/>
        <v>394.56502538071072</v>
      </c>
      <c r="JI47" s="168">
        <f t="shared" si="531"/>
        <v>394.56502538071072</v>
      </c>
      <c r="JJ47" s="168">
        <f t="shared" si="531"/>
        <v>394.56502538071072</v>
      </c>
      <c r="JK47" s="168">
        <f t="shared" si="531"/>
        <v>394.56502538071072</v>
      </c>
      <c r="JL47" s="168">
        <f t="shared" si="531"/>
        <v>394.56502538071072</v>
      </c>
      <c r="JM47" s="168">
        <f t="shared" si="531"/>
        <v>394.56502538071072</v>
      </c>
      <c r="JN47" s="168">
        <f t="shared" si="531"/>
        <v>394.56502538071072</v>
      </c>
      <c r="JO47" s="168">
        <f t="shared" si="531"/>
        <v>394.56502538071072</v>
      </c>
      <c r="JP47" s="168">
        <f t="shared" si="531"/>
        <v>394.56502538071072</v>
      </c>
      <c r="JQ47" s="168">
        <f t="shared" si="531"/>
        <v>394.56502538071072</v>
      </c>
      <c r="JR47" s="168">
        <f t="shared" si="531"/>
        <v>401.84771573603939</v>
      </c>
      <c r="JS47" s="168">
        <f t="shared" si="531"/>
        <v>401.84771573603939</v>
      </c>
      <c r="JT47" s="168">
        <f t="shared" si="531"/>
        <v>922.72081218274252</v>
      </c>
      <c r="JU47" s="168">
        <f t="shared" si="531"/>
        <v>401.84771573603939</v>
      </c>
      <c r="JV47" s="168">
        <f t="shared" si="531"/>
        <v>830.31868020304682</v>
      </c>
      <c r="JW47" s="168">
        <f t="shared" si="531"/>
        <v>401.84771573603939</v>
      </c>
      <c r="JX47" s="168">
        <f t="shared" si="531"/>
        <v>401.84771573603939</v>
      </c>
      <c r="JY47" s="168">
        <f t="shared" si="531"/>
        <v>401.84771573603939</v>
      </c>
      <c r="JZ47" s="168">
        <f t="shared" si="531"/>
        <v>401.84771573603939</v>
      </c>
      <c r="KA47" s="168">
        <f t="shared" si="531"/>
        <v>401.84771573603939</v>
      </c>
      <c r="KB47" s="168">
        <f t="shared" si="531"/>
        <v>401.84771573603939</v>
      </c>
      <c r="KC47" s="168">
        <f t="shared" si="531"/>
        <v>401.84771573603939</v>
      </c>
      <c r="KD47" s="168">
        <f t="shared" si="531"/>
        <v>401.84771573603939</v>
      </c>
      <c r="KE47" s="168">
        <f t="shared" si="531"/>
        <v>401.84771573603939</v>
      </c>
      <c r="KF47" s="168">
        <f t="shared" si="531"/>
        <v>401.84771573603939</v>
      </c>
      <c r="KG47" s="168">
        <f t="shared" si="531"/>
        <v>401.84771573603939</v>
      </c>
      <c r="KH47" s="168">
        <f t="shared" si="531"/>
        <v>401.84771573603939</v>
      </c>
      <c r="KI47" s="168">
        <f t="shared" si="531"/>
        <v>401.84771573603939</v>
      </c>
      <c r="KJ47" s="168">
        <f t="shared" si="531"/>
        <v>401.84771573603939</v>
      </c>
      <c r="KK47" s="168">
        <f t="shared" si="531"/>
        <v>401.84771573603939</v>
      </c>
      <c r="KL47" s="168">
        <f t="shared" si="531"/>
        <v>401.84771573603939</v>
      </c>
      <c r="KM47" s="168">
        <f t="shared" si="531"/>
        <v>401.84771573603939</v>
      </c>
      <c r="KN47" s="168">
        <f t="shared" si="531"/>
        <v>401.84771573603939</v>
      </c>
      <c r="KO47" s="168">
        <f t="shared" si="531"/>
        <v>401.84771573603939</v>
      </c>
      <c r="KP47" s="168">
        <f t="shared" si="531"/>
        <v>401.84771573603939</v>
      </c>
      <c r="KQ47" s="168">
        <f t="shared" si="531"/>
        <v>401.84771573603939</v>
      </c>
      <c r="KR47" s="168">
        <f t="shared" si="531"/>
        <v>401.84771573603939</v>
      </c>
      <c r="KS47" s="168">
        <f t="shared" si="531"/>
        <v>401.84771573603939</v>
      </c>
      <c r="KT47" s="168">
        <f t="shared" si="531"/>
        <v>401.84771573603939</v>
      </c>
      <c r="KU47" s="168">
        <f t="shared" si="531"/>
        <v>401.84771573603939</v>
      </c>
      <c r="KV47" s="168">
        <f t="shared" si="531"/>
        <v>401.84771573603939</v>
      </c>
      <c r="KW47" s="168">
        <f t="shared" si="531"/>
        <v>401.84771573603939</v>
      </c>
      <c r="KX47" s="168">
        <f t="shared" si="531"/>
        <v>401.84771573603939</v>
      </c>
      <c r="KY47" s="168">
        <f t="shared" si="531"/>
        <v>363.64477157360307</v>
      </c>
      <c r="KZ47" s="168">
        <f t="shared" si="531"/>
        <v>363.64477157360307</v>
      </c>
      <c r="LA47" s="168">
        <f t="shared" si="531"/>
        <v>363.64477157360307</v>
      </c>
      <c r="LB47" s="168">
        <f t="shared" si="531"/>
        <v>363.64477157360307</v>
      </c>
      <c r="LC47" s="168">
        <f t="shared" si="531"/>
        <v>339.4857685279203</v>
      </c>
      <c r="LD47" s="168">
        <f t="shared" si="531"/>
        <v>313.02258426395929</v>
      </c>
      <c r="LE47" s="168">
        <f t="shared" si="531"/>
        <v>363.64477157360307</v>
      </c>
      <c r="LF47" s="168">
        <f t="shared" si="531"/>
        <v>363.64477157360307</v>
      </c>
      <c r="LG47" s="168">
        <f t="shared" si="531"/>
        <v>410.78680203045587</v>
      </c>
      <c r="LH47" s="168">
        <f t="shared" si="531"/>
        <v>363.64477157360307</v>
      </c>
      <c r="LI47" s="168">
        <f t="shared" si="531"/>
        <v>363.64477157360307</v>
      </c>
      <c r="LJ47" s="168">
        <f t="shared" si="531"/>
        <v>363.64477157360307</v>
      </c>
      <c r="LK47" s="168">
        <f t="shared" si="531"/>
        <v>363.64477157360307</v>
      </c>
      <c r="LL47" s="168">
        <f t="shared" si="531"/>
        <v>406.50654822335127</v>
      </c>
      <c r="LM47" s="168">
        <f t="shared" si="531"/>
        <v>375.15685279187892</v>
      </c>
      <c r="LN47" s="168">
        <f t="shared" si="531"/>
        <v>308.70469796954421</v>
      </c>
      <c r="LO47" s="168">
        <f t="shared" si="531"/>
        <v>363.64477157360307</v>
      </c>
      <c r="LP47" s="168">
        <f t="shared" si="531"/>
        <v>410.78680203045587</v>
      </c>
      <c r="LQ47" s="168">
        <f t="shared" ref="LQ47:NG47" si="532">LQ37 / (1 - $F47) - LQ37</f>
        <v>363.64477157360307</v>
      </c>
      <c r="LR47" s="168">
        <f t="shared" si="532"/>
        <v>363.64477157360307</v>
      </c>
      <c r="LS47" s="168">
        <f t="shared" si="532"/>
        <v>334.49683401015136</v>
      </c>
      <c r="LT47" s="168">
        <f t="shared" si="532"/>
        <v>363.64477157360307</v>
      </c>
      <c r="LU47" s="168">
        <f t="shared" si="532"/>
        <v>363.64477157360307</v>
      </c>
      <c r="LV47" s="168">
        <f t="shared" si="532"/>
        <v>363.64477157360307</v>
      </c>
      <c r="LW47" s="168">
        <f t="shared" si="532"/>
        <v>356.52258730964604</v>
      </c>
      <c r="LX47" s="168">
        <f t="shared" si="532"/>
        <v>311.94797055837626</v>
      </c>
      <c r="LY47" s="168">
        <f t="shared" si="532"/>
        <v>299.92098730964426</v>
      </c>
      <c r="LZ47" s="168">
        <f t="shared" si="532"/>
        <v>363.64477157360307</v>
      </c>
      <c r="MA47" s="168">
        <f t="shared" si="532"/>
        <v>363.64477157360307</v>
      </c>
      <c r="MB47" s="168">
        <f t="shared" si="532"/>
        <v>375.05847715735945</v>
      </c>
      <c r="MC47" s="168">
        <f t="shared" si="532"/>
        <v>308.63651269035472</v>
      </c>
      <c r="MD47" s="168">
        <f t="shared" si="532"/>
        <v>308.63651269035472</v>
      </c>
      <c r="ME47" s="168">
        <f t="shared" si="532"/>
        <v>281.84193502538255</v>
      </c>
      <c r="MF47" s="168">
        <f t="shared" si="532"/>
        <v>308.63651269035472</v>
      </c>
      <c r="MG47" s="168">
        <f t="shared" si="532"/>
        <v>310.53060913705485</v>
      </c>
      <c r="MH47" s="168">
        <f t="shared" si="532"/>
        <v>234.10446852791938</v>
      </c>
      <c r="MI47" s="168">
        <f t="shared" si="532"/>
        <v>306.74241624365459</v>
      </c>
      <c r="MJ47" s="168">
        <f t="shared" si="532"/>
        <v>210.49769238578665</v>
      </c>
      <c r="MK47" s="168">
        <f t="shared" si="532"/>
        <v>217.59310355329944</v>
      </c>
      <c r="ML47" s="168">
        <f t="shared" si="532"/>
        <v>237.29039999999986</v>
      </c>
      <c r="MM47" s="168">
        <f t="shared" si="532"/>
        <v>245.53319238578661</v>
      </c>
      <c r="MN47" s="168">
        <f t="shared" si="532"/>
        <v>218.55506802030504</v>
      </c>
      <c r="MO47" s="168">
        <f t="shared" si="532"/>
        <v>308.63651269035472</v>
      </c>
      <c r="MP47" s="168">
        <f t="shared" si="532"/>
        <v>225.27215939086273</v>
      </c>
      <c r="MQ47" s="168">
        <f t="shared" si="532"/>
        <v>224.63844365482328</v>
      </c>
      <c r="MR47" s="168">
        <f t="shared" si="532"/>
        <v>215.21801725888326</v>
      </c>
      <c r="MS47" s="168">
        <f t="shared" si="532"/>
        <v>233.03113401015253</v>
      </c>
      <c r="MT47" s="168">
        <f t="shared" si="532"/>
        <v>210.242281218274</v>
      </c>
      <c r="MU47" s="168">
        <f t="shared" si="532"/>
        <v>280.92226751269118</v>
      </c>
      <c r="MV47" s="168">
        <f t="shared" si="532"/>
        <v>308.63651269035472</v>
      </c>
      <c r="MW47" s="168">
        <f t="shared" si="532"/>
        <v>312.42470558375499</v>
      </c>
      <c r="MX47" s="168">
        <f t="shared" si="532"/>
        <v>310.53060913705485</v>
      </c>
      <c r="MY47" s="168">
        <f t="shared" si="532"/>
        <v>314.30888832487472</v>
      </c>
      <c r="MZ47" s="168">
        <f t="shared" si="532"/>
        <v>314.30888832487472</v>
      </c>
      <c r="NA47" s="168">
        <f t="shared" si="532"/>
        <v>312.42470558375499</v>
      </c>
      <c r="NB47" s="168">
        <f t="shared" si="532"/>
        <v>372.59733502538074</v>
      </c>
      <c r="NC47" s="168">
        <f t="shared" si="532"/>
        <v>310.53060913705485</v>
      </c>
      <c r="ND47" s="168">
        <f t="shared" si="532"/>
        <v>232.32457918781802</v>
      </c>
      <c r="NE47" s="168">
        <f t="shared" si="532"/>
        <v>301.10724365482383</v>
      </c>
      <c r="NF47" s="168">
        <f t="shared" si="532"/>
        <v>314.27916243654909</v>
      </c>
      <c r="NG47" s="168">
        <f t="shared" si="532"/>
        <v>312.42470558375499</v>
      </c>
      <c r="NH47" s="148">
        <f t="shared" si="525"/>
        <v>144172.75634558374</v>
      </c>
      <c r="NI47" s="60">
        <f t="shared" si="526"/>
        <v>394.99385300159929</v>
      </c>
    </row>
    <row r="48" spans="1:376">
      <c r="B48" s="175" t="s">
        <v>338</v>
      </c>
      <c r="E48" s="153" t="s">
        <v>301</v>
      </c>
      <c r="F48" s="401">
        <v>3.6999999999999998E-5</v>
      </c>
      <c r="G48" s="168">
        <f>SUMPRODUCT(--($E$15:$E$31 = "K"), G$15:G$31 / (1 - $F48 * $C$15:$C$31) - G$15:G$31)</f>
        <v>0</v>
      </c>
      <c r="H48" s="168">
        <f>SUMPRODUCT(--($E$15:$E$31 = "K"), H$15:H$31 / (1 - $F48 * $C$15:$C$31) - H$15:H$31)</f>
        <v>254.94343317415371</v>
      </c>
      <c r="I48" s="168">
        <f t="shared" ref="I48:BT48" si="533">SUMPRODUCT(--($E$15:$E$31 = "K"), I$15:I$31 / (1 - $F48 * $C$15:$C$31) - I$15:I$31)</f>
        <v>254.58910457904767</v>
      </c>
      <c r="J48" s="168">
        <f t="shared" si="533"/>
        <v>229.0518009135285</v>
      </c>
      <c r="K48" s="168">
        <f t="shared" si="533"/>
        <v>226.85883058512627</v>
      </c>
      <c r="L48" s="168">
        <f t="shared" si="533"/>
        <v>227.78118534621564</v>
      </c>
      <c r="M48" s="168">
        <f t="shared" si="533"/>
        <v>223.87466098068762</v>
      </c>
      <c r="N48" s="168">
        <f t="shared" si="533"/>
        <v>223.83500716570464</v>
      </c>
      <c r="O48" s="168">
        <f t="shared" si="533"/>
        <v>228.53401262585521</v>
      </c>
      <c r="P48" s="168">
        <f t="shared" si="533"/>
        <v>225.43746217358876</v>
      </c>
      <c r="Q48" s="168">
        <f t="shared" si="533"/>
        <v>198.87180031910009</v>
      </c>
      <c r="R48" s="168">
        <f t="shared" si="533"/>
        <v>231.20183642434222</v>
      </c>
      <c r="S48" s="168">
        <f t="shared" si="533"/>
        <v>229.8296431770159</v>
      </c>
      <c r="T48" s="168">
        <f t="shared" si="533"/>
        <v>227.09038183066878</v>
      </c>
      <c r="U48" s="168">
        <f t="shared" si="533"/>
        <v>222.82123318265712</v>
      </c>
      <c r="V48" s="168">
        <f t="shared" si="533"/>
        <v>230.83899136760101</v>
      </c>
      <c r="W48" s="168">
        <f t="shared" si="533"/>
        <v>240.15485916996016</v>
      </c>
      <c r="X48" s="168">
        <f t="shared" si="533"/>
        <v>230.51214393330611</v>
      </c>
      <c r="Y48" s="168">
        <f t="shared" si="533"/>
        <v>273.66323053833185</v>
      </c>
      <c r="Z48" s="168">
        <f t="shared" si="533"/>
        <v>268.90318329241893</v>
      </c>
      <c r="AA48" s="168">
        <f t="shared" si="533"/>
        <v>274.29047709425481</v>
      </c>
      <c r="AB48" s="168">
        <f t="shared" si="533"/>
        <v>249.60683242684797</v>
      </c>
      <c r="AC48" s="168">
        <f t="shared" si="533"/>
        <v>281.35965995922516</v>
      </c>
      <c r="AD48" s="168">
        <f t="shared" si="533"/>
        <v>277.04399879171615</v>
      </c>
      <c r="AE48" s="168">
        <f t="shared" si="533"/>
        <v>265.66754928480054</v>
      </c>
      <c r="AF48" s="168">
        <f t="shared" si="533"/>
        <v>266.56824974752396</v>
      </c>
      <c r="AG48" s="168">
        <f t="shared" si="533"/>
        <v>264.53393988025994</v>
      </c>
      <c r="AH48" s="168">
        <f t="shared" si="533"/>
        <v>236.26575752148165</v>
      </c>
      <c r="AI48" s="168">
        <f t="shared" si="533"/>
        <v>239.09497194818141</v>
      </c>
      <c r="AJ48" s="168">
        <f t="shared" si="533"/>
        <v>237.56163321120493</v>
      </c>
      <c r="AK48" s="168">
        <f t="shared" si="533"/>
        <v>239.26209298997856</v>
      </c>
      <c r="AL48" s="168">
        <f t="shared" si="533"/>
        <v>157.55460586358822</v>
      </c>
      <c r="AM48" s="168">
        <f t="shared" si="533"/>
        <v>193.46313312362878</v>
      </c>
      <c r="AN48" s="168">
        <f t="shared" si="533"/>
        <v>186.24084767077238</v>
      </c>
      <c r="AO48" s="168">
        <f t="shared" si="533"/>
        <v>381.0831643620113</v>
      </c>
      <c r="AP48" s="168">
        <f t="shared" si="533"/>
        <v>367.75438413715165</v>
      </c>
      <c r="AQ48" s="168">
        <f t="shared" si="533"/>
        <v>193.68488831518107</v>
      </c>
      <c r="AR48" s="168">
        <f t="shared" si="533"/>
        <v>236.67834626822332</v>
      </c>
      <c r="AS48" s="168">
        <f t="shared" si="533"/>
        <v>236.08226613357783</v>
      </c>
      <c r="AT48" s="168">
        <f t="shared" si="533"/>
        <v>229.64874979103024</v>
      </c>
      <c r="AU48" s="168">
        <f t="shared" si="533"/>
        <v>277.55763502533205</v>
      </c>
      <c r="AV48" s="168">
        <f t="shared" si="533"/>
        <v>234.24265090966583</v>
      </c>
      <c r="AW48" s="168">
        <f t="shared" si="533"/>
        <v>229.61701753456873</v>
      </c>
      <c r="AX48" s="168">
        <f t="shared" si="533"/>
        <v>260.57673201361422</v>
      </c>
      <c r="AY48" s="168">
        <f t="shared" si="533"/>
        <v>220.9745276677495</v>
      </c>
      <c r="AZ48" s="168">
        <f t="shared" si="533"/>
        <v>399.31475342122803</v>
      </c>
      <c r="BA48" s="168">
        <f t="shared" si="533"/>
        <v>179.33349366408947</v>
      </c>
      <c r="BB48" s="168">
        <f t="shared" si="533"/>
        <v>228.99864913423517</v>
      </c>
      <c r="BC48" s="168">
        <f t="shared" si="533"/>
        <v>221.58765479122201</v>
      </c>
      <c r="BD48" s="168">
        <f t="shared" si="533"/>
        <v>203.54561609164921</v>
      </c>
      <c r="BE48" s="168">
        <f t="shared" si="533"/>
        <v>189.86900953104191</v>
      </c>
      <c r="BF48" s="168">
        <f t="shared" si="533"/>
        <v>176.79333802621341</v>
      </c>
      <c r="BG48" s="168">
        <f t="shared" si="533"/>
        <v>228.97056885193888</v>
      </c>
      <c r="BH48" s="168">
        <f t="shared" si="533"/>
        <v>218.72599507829636</v>
      </c>
      <c r="BI48" s="168">
        <f t="shared" si="533"/>
        <v>229.5781264806609</v>
      </c>
      <c r="BJ48" s="168">
        <f t="shared" si="533"/>
        <v>476.18861145485334</v>
      </c>
      <c r="BK48" s="168">
        <f t="shared" si="533"/>
        <v>206.62212306189213</v>
      </c>
      <c r="BL48" s="168">
        <f t="shared" si="533"/>
        <v>231.7420028432889</v>
      </c>
      <c r="BM48" s="168">
        <f t="shared" si="533"/>
        <v>236.03720404395608</v>
      </c>
      <c r="BN48" s="168">
        <f t="shared" si="533"/>
        <v>194.02471213802937</v>
      </c>
      <c r="BO48" s="168">
        <f t="shared" si="533"/>
        <v>195.73960815351757</v>
      </c>
      <c r="BP48" s="168">
        <f t="shared" si="533"/>
        <v>236.32223273946551</v>
      </c>
      <c r="BQ48" s="168">
        <f t="shared" si="533"/>
        <v>445.86300772369577</v>
      </c>
      <c r="BR48" s="168">
        <f t="shared" si="533"/>
        <v>237.46102711302956</v>
      </c>
      <c r="BS48" s="168">
        <f t="shared" si="533"/>
        <v>192.8010149464576</v>
      </c>
      <c r="BT48" s="168">
        <f t="shared" si="533"/>
        <v>192.62954913309159</v>
      </c>
      <c r="BU48" s="168">
        <f t="shared" ref="BU48:EF48" si="534">SUMPRODUCT(--($E$15:$E$31 = "K"), BU$15:BU$31 / (1 - $F48 * $C$15:$C$31) - BU$15:BU$31)</f>
        <v>192.44871245336299</v>
      </c>
      <c r="BV48" s="168">
        <f t="shared" si="534"/>
        <v>193.85271646863703</v>
      </c>
      <c r="BW48" s="168">
        <f t="shared" si="534"/>
        <v>194.58099604108838</v>
      </c>
      <c r="BX48" s="168">
        <f t="shared" si="534"/>
        <v>195.73960815351757</v>
      </c>
      <c r="BY48" s="168">
        <f t="shared" si="534"/>
        <v>195.73960815351757</v>
      </c>
      <c r="BZ48" s="168">
        <f t="shared" si="534"/>
        <v>168.98869157439981</v>
      </c>
      <c r="CA48" s="168">
        <f t="shared" si="534"/>
        <v>193.45679660701217</v>
      </c>
      <c r="CB48" s="168">
        <f t="shared" si="534"/>
        <v>193.71764673141161</v>
      </c>
      <c r="CC48" s="168">
        <f t="shared" si="534"/>
        <v>192.6937047039105</v>
      </c>
      <c r="CD48" s="168">
        <f t="shared" si="534"/>
        <v>195.73960815351757</v>
      </c>
      <c r="CE48" s="168">
        <f t="shared" si="534"/>
        <v>268.18414425292167</v>
      </c>
      <c r="CF48" s="168">
        <f t="shared" si="534"/>
        <v>368.31168501109278</v>
      </c>
      <c r="CG48" s="168">
        <f t="shared" si="534"/>
        <v>191.83646087644382</v>
      </c>
      <c r="CH48" s="168">
        <f t="shared" si="534"/>
        <v>194.07582318466166</v>
      </c>
      <c r="CI48" s="168">
        <f t="shared" si="534"/>
        <v>195.49497363397234</v>
      </c>
      <c r="CJ48" s="168">
        <f t="shared" si="534"/>
        <v>200.45746204354441</v>
      </c>
      <c r="CK48" s="168">
        <f t="shared" si="534"/>
        <v>185.23320598072132</v>
      </c>
      <c r="CL48" s="168">
        <f t="shared" si="534"/>
        <v>476.69620113269775</v>
      </c>
      <c r="CM48" s="168">
        <f t="shared" si="534"/>
        <v>195.74298250232437</v>
      </c>
      <c r="CN48" s="168">
        <f t="shared" si="534"/>
        <v>194.0800524614956</v>
      </c>
      <c r="CO48" s="168">
        <f t="shared" si="534"/>
        <v>193.02530779660492</v>
      </c>
      <c r="CP48" s="168">
        <f t="shared" si="534"/>
        <v>198.73469978235761</v>
      </c>
      <c r="CQ48" s="168">
        <f t="shared" si="534"/>
        <v>193.07161352843332</v>
      </c>
      <c r="CR48" s="168">
        <f t="shared" si="534"/>
        <v>194.46540144411165</v>
      </c>
      <c r="CS48" s="168">
        <f t="shared" si="534"/>
        <v>158.83572363980966</v>
      </c>
      <c r="CT48" s="168">
        <f t="shared" si="534"/>
        <v>246.09324546232267</v>
      </c>
      <c r="CU48" s="168">
        <f t="shared" si="534"/>
        <v>158.90406669240383</v>
      </c>
      <c r="CV48" s="168">
        <f t="shared" si="534"/>
        <v>158.12600601753547</v>
      </c>
      <c r="CW48" s="168">
        <f t="shared" si="534"/>
        <v>159.06095392754514</v>
      </c>
      <c r="CX48" s="168">
        <f t="shared" si="534"/>
        <v>198.37190642346286</v>
      </c>
      <c r="CY48" s="168">
        <f t="shared" si="534"/>
        <v>196.72907482014588</v>
      </c>
      <c r="CZ48" s="168">
        <f t="shared" si="534"/>
        <v>354.86291805166888</v>
      </c>
      <c r="DA48" s="168">
        <f t="shared" si="534"/>
        <v>158.8430159997406</v>
      </c>
      <c r="DB48" s="168">
        <f t="shared" si="534"/>
        <v>158.11360421197787</v>
      </c>
      <c r="DC48" s="168">
        <f t="shared" si="534"/>
        <v>217.90959327728524</v>
      </c>
      <c r="DD48" s="168">
        <f t="shared" si="534"/>
        <v>321.00276714540405</v>
      </c>
      <c r="DE48" s="168">
        <f t="shared" si="534"/>
        <v>158.24917379893486</v>
      </c>
      <c r="DF48" s="168">
        <f t="shared" si="534"/>
        <v>158.01368172418734</v>
      </c>
      <c r="DG48" s="168">
        <f t="shared" si="534"/>
        <v>158.63976654563703</v>
      </c>
      <c r="DH48" s="168">
        <f t="shared" si="534"/>
        <v>206.58928040906176</v>
      </c>
      <c r="DI48" s="168">
        <f t="shared" si="534"/>
        <v>308.28266463020418</v>
      </c>
      <c r="DJ48" s="168">
        <f t="shared" si="534"/>
        <v>158.61491276451306</v>
      </c>
      <c r="DK48" s="168">
        <f t="shared" si="534"/>
        <v>157.7179797074059</v>
      </c>
      <c r="DL48" s="168">
        <f t="shared" si="534"/>
        <v>189.22906649929593</v>
      </c>
      <c r="DM48" s="168">
        <f t="shared" si="534"/>
        <v>158.97304751841602</v>
      </c>
      <c r="DN48" s="168">
        <f t="shared" si="534"/>
        <v>158.79472499477106</v>
      </c>
      <c r="DO48" s="168">
        <f t="shared" si="534"/>
        <v>258.52432881928087</v>
      </c>
      <c r="DP48" s="168">
        <f t="shared" si="534"/>
        <v>158.04923692208467</v>
      </c>
      <c r="DQ48" s="168">
        <f t="shared" si="534"/>
        <v>186.11663635071193</v>
      </c>
      <c r="DR48" s="168">
        <f t="shared" si="534"/>
        <v>208.09355699904154</v>
      </c>
      <c r="DS48" s="168">
        <f t="shared" si="534"/>
        <v>364.8349552510208</v>
      </c>
      <c r="DT48" s="168">
        <f t="shared" si="534"/>
        <v>375.91651653110239</v>
      </c>
      <c r="DU48" s="168">
        <f t="shared" si="534"/>
        <v>279.91519145224856</v>
      </c>
      <c r="DV48" s="168">
        <f t="shared" si="534"/>
        <v>288.89748012311611</v>
      </c>
      <c r="DW48" s="168">
        <f t="shared" si="534"/>
        <v>106.20729392680732</v>
      </c>
      <c r="DX48" s="168">
        <f t="shared" si="534"/>
        <v>117.68628918391551</v>
      </c>
      <c r="DY48" s="168">
        <f t="shared" si="534"/>
        <v>249.03905908845149</v>
      </c>
      <c r="DZ48" s="168">
        <f t="shared" si="534"/>
        <v>242.81113074991481</v>
      </c>
      <c r="EA48" s="168">
        <f t="shared" si="534"/>
        <v>110.81432382588901</v>
      </c>
      <c r="EB48" s="168">
        <f t="shared" si="534"/>
        <v>99.412510320807996</v>
      </c>
      <c r="EC48" s="168">
        <f t="shared" si="534"/>
        <v>99.412510320807996</v>
      </c>
      <c r="ED48" s="168">
        <f t="shared" si="534"/>
        <v>246.30672720463008</v>
      </c>
      <c r="EE48" s="168">
        <f t="shared" si="534"/>
        <v>158.60460072772003</v>
      </c>
      <c r="EF48" s="168">
        <f t="shared" si="534"/>
        <v>158.3853354878338</v>
      </c>
      <c r="EG48" s="168">
        <f t="shared" ref="EG48:GR48" si="535">SUMPRODUCT(--($E$15:$E$31 = "K"), EG$15:EG$31 / (1 - $F48 * $C$15:$C$31) - EG$15:EG$31)</f>
        <v>158.67815726691151</v>
      </c>
      <c r="EH48" s="168">
        <f t="shared" si="535"/>
        <v>158.36359220007034</v>
      </c>
      <c r="EI48" s="168">
        <f t="shared" si="535"/>
        <v>206.44307431224843</v>
      </c>
      <c r="EJ48" s="168">
        <f t="shared" si="535"/>
        <v>158.42710015489683</v>
      </c>
      <c r="EK48" s="168">
        <f t="shared" si="535"/>
        <v>218.91662131894543</v>
      </c>
      <c r="EL48" s="168">
        <f t="shared" si="535"/>
        <v>230.69568898368357</v>
      </c>
      <c r="EM48" s="168">
        <f t="shared" si="535"/>
        <v>197.88961920900647</v>
      </c>
      <c r="EN48" s="168">
        <f t="shared" si="535"/>
        <v>217.94369525582863</v>
      </c>
      <c r="EO48" s="168">
        <f t="shared" si="535"/>
        <v>199.14568225949006</v>
      </c>
      <c r="EP48" s="168">
        <f t="shared" si="535"/>
        <v>212.69344197091107</v>
      </c>
      <c r="EQ48" s="168">
        <f t="shared" si="535"/>
        <v>165.67499651059188</v>
      </c>
      <c r="ER48" s="168">
        <f t="shared" si="535"/>
        <v>124.32672067127714</v>
      </c>
      <c r="ES48" s="168">
        <f t="shared" si="535"/>
        <v>252.27280453085973</v>
      </c>
      <c r="ET48" s="168">
        <f t="shared" si="535"/>
        <v>239.52095869455547</v>
      </c>
      <c r="EU48" s="168">
        <f t="shared" si="535"/>
        <v>169.27436296651649</v>
      </c>
      <c r="EV48" s="168">
        <f t="shared" si="535"/>
        <v>117.68628918391551</v>
      </c>
      <c r="EW48" s="168">
        <f t="shared" si="535"/>
        <v>237.67747900451559</v>
      </c>
      <c r="EX48" s="168">
        <f t="shared" si="535"/>
        <v>150.53364227221644</v>
      </c>
      <c r="EY48" s="168">
        <f t="shared" si="535"/>
        <v>193.9760282229206</v>
      </c>
      <c r="EZ48" s="168">
        <f t="shared" si="535"/>
        <v>158.07446741704916</v>
      </c>
      <c r="FA48" s="168">
        <f t="shared" si="535"/>
        <v>158.03796792207322</v>
      </c>
      <c r="FB48" s="168">
        <f t="shared" si="535"/>
        <v>375.73498218285931</v>
      </c>
      <c r="FC48" s="168">
        <f t="shared" si="535"/>
        <v>275.85853125483209</v>
      </c>
      <c r="FD48" s="168">
        <f t="shared" si="535"/>
        <v>131.70390258993029</v>
      </c>
      <c r="FE48" s="168">
        <f t="shared" si="535"/>
        <v>0</v>
      </c>
      <c r="FF48" s="168">
        <f t="shared" si="535"/>
        <v>128.45356868158706</v>
      </c>
      <c r="FG48" s="168">
        <f t="shared" si="535"/>
        <v>363.07148576659711</v>
      </c>
      <c r="FH48" s="168">
        <f t="shared" si="535"/>
        <v>364.04522926626942</v>
      </c>
      <c r="FI48" s="168">
        <f t="shared" si="535"/>
        <v>261.8896734767477</v>
      </c>
      <c r="FJ48" s="168">
        <f t="shared" si="535"/>
        <v>320.87568309767937</v>
      </c>
      <c r="FK48" s="168">
        <f t="shared" si="535"/>
        <v>0</v>
      </c>
      <c r="FL48" s="168">
        <f t="shared" si="535"/>
        <v>174.14087643797291</v>
      </c>
      <c r="FM48" s="168">
        <f t="shared" si="535"/>
        <v>220.80713665684846</v>
      </c>
      <c r="FN48" s="168">
        <f t="shared" si="535"/>
        <v>346.49157385672152</v>
      </c>
      <c r="FO48" s="168">
        <f t="shared" si="535"/>
        <v>357.01460990891746</v>
      </c>
      <c r="FP48" s="168">
        <f t="shared" si="535"/>
        <v>248.2024294715178</v>
      </c>
      <c r="FQ48" s="168">
        <f t="shared" si="535"/>
        <v>239.04555630748013</v>
      </c>
      <c r="FR48" s="168">
        <f t="shared" si="535"/>
        <v>327.2253529697191</v>
      </c>
      <c r="FS48" s="168">
        <f t="shared" si="535"/>
        <v>322.19350020381017</v>
      </c>
      <c r="FT48" s="168">
        <f t="shared" si="535"/>
        <v>238.88623029664336</v>
      </c>
      <c r="FU48" s="168">
        <f t="shared" si="535"/>
        <v>328.26723925791339</v>
      </c>
      <c r="FV48" s="168">
        <f t="shared" si="535"/>
        <v>343.53313612973216</v>
      </c>
      <c r="FW48" s="168">
        <f t="shared" si="535"/>
        <v>334.91212331895849</v>
      </c>
      <c r="FX48" s="168">
        <f t="shared" si="535"/>
        <v>383.9523389991233</v>
      </c>
      <c r="FY48" s="168">
        <f t="shared" si="535"/>
        <v>364.62365435441956</v>
      </c>
      <c r="FZ48" s="168">
        <f t="shared" si="535"/>
        <v>330.75651566228612</v>
      </c>
      <c r="GA48" s="168">
        <f t="shared" si="535"/>
        <v>252.59324327108902</v>
      </c>
      <c r="GB48" s="168">
        <f t="shared" si="535"/>
        <v>361.62485531609764</v>
      </c>
      <c r="GC48" s="168">
        <f t="shared" si="535"/>
        <v>291.4802623103933</v>
      </c>
      <c r="GD48" s="168">
        <f t="shared" si="535"/>
        <v>261.8896734767477</v>
      </c>
      <c r="GE48" s="168">
        <f t="shared" si="535"/>
        <v>267.80770016012684</v>
      </c>
      <c r="GF48" s="168">
        <f t="shared" si="535"/>
        <v>177.09491821835027</v>
      </c>
      <c r="GG48" s="168">
        <f t="shared" si="535"/>
        <v>173.8621440187942</v>
      </c>
      <c r="GH48" s="168">
        <f t="shared" si="535"/>
        <v>188.60282603373207</v>
      </c>
      <c r="GI48" s="168">
        <f t="shared" si="535"/>
        <v>194.12813317410337</v>
      </c>
      <c r="GJ48" s="168">
        <f t="shared" si="535"/>
        <v>194.38750260494135</v>
      </c>
      <c r="GK48" s="168">
        <f t="shared" si="535"/>
        <v>194.26638517414585</v>
      </c>
      <c r="GL48" s="168">
        <f t="shared" si="535"/>
        <v>194.07072448987719</v>
      </c>
      <c r="GM48" s="168">
        <f t="shared" si="535"/>
        <v>158.28705130243907</v>
      </c>
      <c r="GN48" s="168">
        <f t="shared" si="535"/>
        <v>443.55358166766268</v>
      </c>
      <c r="GO48" s="168">
        <f t="shared" si="535"/>
        <v>184.20601707034984</v>
      </c>
      <c r="GP48" s="168">
        <f t="shared" si="535"/>
        <v>158.48987583481539</v>
      </c>
      <c r="GQ48" s="168">
        <f t="shared" si="535"/>
        <v>185.55509166803677</v>
      </c>
      <c r="GR48" s="168">
        <f t="shared" si="535"/>
        <v>183.72236037266885</v>
      </c>
      <c r="GS48" s="168">
        <f t="shared" ref="GS48:JD48" si="536">SUMPRODUCT(--($E$15:$E$31 = "K"), GS$15:GS$31 / (1 - $F48 * $C$15:$C$31) - GS$15:GS$31)</f>
        <v>184.10640732762477</v>
      </c>
      <c r="GT48" s="168">
        <f t="shared" si="536"/>
        <v>209.91234034346223</v>
      </c>
      <c r="GU48" s="168">
        <f t="shared" si="536"/>
        <v>176.42685058423604</v>
      </c>
      <c r="GV48" s="168">
        <f t="shared" si="536"/>
        <v>185.27340002409983</v>
      </c>
      <c r="GW48" s="168">
        <f t="shared" si="536"/>
        <v>185.78773445256593</v>
      </c>
      <c r="GX48" s="168">
        <f t="shared" si="536"/>
        <v>160.69969153240294</v>
      </c>
      <c r="GY48" s="168">
        <f t="shared" si="536"/>
        <v>183.84228267223807</v>
      </c>
      <c r="GZ48" s="168">
        <f t="shared" si="536"/>
        <v>185.23061512694767</v>
      </c>
      <c r="HA48" s="168">
        <f t="shared" si="536"/>
        <v>181.39232085689991</v>
      </c>
      <c r="HB48" s="168">
        <f t="shared" si="536"/>
        <v>183.41969955879176</v>
      </c>
      <c r="HC48" s="168">
        <f t="shared" si="536"/>
        <v>186.86318522859801</v>
      </c>
      <c r="HD48" s="168">
        <f t="shared" si="536"/>
        <v>185.14144808640413</v>
      </c>
      <c r="HE48" s="168">
        <f t="shared" si="536"/>
        <v>183.41969955879176</v>
      </c>
      <c r="HF48" s="168">
        <f t="shared" si="536"/>
        <v>181.69796241659787</v>
      </c>
      <c r="HG48" s="168">
        <f t="shared" si="536"/>
        <v>181.69796241659787</v>
      </c>
      <c r="HH48" s="168">
        <f t="shared" si="536"/>
        <v>179.6705837147058</v>
      </c>
      <c r="HI48" s="168">
        <f t="shared" si="536"/>
        <v>178.12305197944875</v>
      </c>
      <c r="HJ48" s="168">
        <f t="shared" si="536"/>
        <v>185.14144808640413</v>
      </c>
      <c r="HK48" s="168">
        <f t="shared" si="536"/>
        <v>185.49557160139966</v>
      </c>
      <c r="HL48" s="168">
        <f t="shared" si="536"/>
        <v>193.02429239465232</v>
      </c>
      <c r="HM48" s="168">
        <f t="shared" si="536"/>
        <v>188.04245451847032</v>
      </c>
      <c r="HN48" s="168">
        <f t="shared" si="536"/>
        <v>183.78203044910788</v>
      </c>
      <c r="HO48" s="168">
        <f t="shared" si="536"/>
        <v>192.0147151939168</v>
      </c>
      <c r="HP48" s="168">
        <f t="shared" si="536"/>
        <v>188.98045445421303</v>
      </c>
      <c r="HQ48" s="168">
        <f t="shared" si="536"/>
        <v>191.36368356439766</v>
      </c>
      <c r="HR48" s="168">
        <f t="shared" si="536"/>
        <v>193.02429239465232</v>
      </c>
      <c r="HS48" s="168">
        <f t="shared" si="536"/>
        <v>189.70306334872498</v>
      </c>
      <c r="HT48" s="168">
        <f t="shared" si="536"/>
        <v>188.86692524336809</v>
      </c>
      <c r="HU48" s="168">
        <f t="shared" si="536"/>
        <v>188.87859262382756</v>
      </c>
      <c r="HV48" s="168">
        <f t="shared" si="536"/>
        <v>185.56903832092922</v>
      </c>
      <c r="HW48" s="168">
        <f t="shared" si="536"/>
        <v>181.1315872009796</v>
      </c>
      <c r="HX48" s="168">
        <f t="shared" si="536"/>
        <v>188.54079291809626</v>
      </c>
      <c r="HY48" s="168">
        <f t="shared" si="536"/>
        <v>187.58716698154578</v>
      </c>
      <c r="HZ48" s="168">
        <f t="shared" si="536"/>
        <v>185.50900328818852</v>
      </c>
      <c r="IA48" s="168">
        <f t="shared" si="536"/>
        <v>184.94726832126253</v>
      </c>
      <c r="IB48" s="168">
        <f t="shared" si="536"/>
        <v>186.15058340340011</v>
      </c>
      <c r="IC48" s="168">
        <f t="shared" si="536"/>
        <v>182.05101667071676</v>
      </c>
      <c r="ID48" s="168">
        <f t="shared" si="536"/>
        <v>183.07244317821096</v>
      </c>
      <c r="IE48" s="168">
        <f t="shared" si="536"/>
        <v>184.48997457314545</v>
      </c>
      <c r="IF48" s="168">
        <f t="shared" si="536"/>
        <v>182.0862138508819</v>
      </c>
      <c r="IG48" s="168">
        <f t="shared" si="536"/>
        <v>187.39018986792712</v>
      </c>
      <c r="IH48" s="168">
        <f t="shared" si="536"/>
        <v>184.18824808614954</v>
      </c>
      <c r="II48" s="168">
        <f t="shared" si="536"/>
        <v>186.15058340340011</v>
      </c>
      <c r="IJ48" s="168">
        <f t="shared" si="536"/>
        <v>183.71163688638944</v>
      </c>
      <c r="IK48" s="168">
        <f t="shared" si="536"/>
        <v>180.09865649133735</v>
      </c>
      <c r="IL48" s="168">
        <f t="shared" si="536"/>
        <v>180.26656972491901</v>
      </c>
      <c r="IM48" s="168">
        <f t="shared" si="536"/>
        <v>181.07529816038505</v>
      </c>
      <c r="IN48" s="168">
        <f t="shared" si="536"/>
        <v>182.38684234026914</v>
      </c>
      <c r="IO48" s="168">
        <f t="shared" si="536"/>
        <v>182.82935435747277</v>
      </c>
      <c r="IP48" s="168">
        <f t="shared" si="536"/>
        <v>161.57804042521502</v>
      </c>
      <c r="IQ48" s="168">
        <f t="shared" si="536"/>
        <v>161.57804042521502</v>
      </c>
      <c r="IR48" s="168">
        <f t="shared" si="536"/>
        <v>161.57804042521502</v>
      </c>
      <c r="IS48" s="168">
        <f t="shared" si="536"/>
        <v>161.77700961889332</v>
      </c>
      <c r="IT48" s="168">
        <f t="shared" si="536"/>
        <v>161.57804042521502</v>
      </c>
      <c r="IU48" s="168">
        <f t="shared" si="536"/>
        <v>161.57804042521502</v>
      </c>
      <c r="IV48" s="168">
        <f t="shared" si="536"/>
        <v>161.57804042521502</v>
      </c>
      <c r="IW48" s="168">
        <f t="shared" si="536"/>
        <v>161.61120209042747</v>
      </c>
      <c r="IX48" s="168">
        <f t="shared" si="536"/>
        <v>156.33216092847306</v>
      </c>
      <c r="IY48" s="168">
        <f t="shared" si="536"/>
        <v>161.6625477955613</v>
      </c>
      <c r="IZ48" s="168">
        <f t="shared" si="536"/>
        <v>162.57304017389833</v>
      </c>
      <c r="JA48" s="168">
        <f t="shared" si="536"/>
        <v>161.57804042521502</v>
      </c>
      <c r="JB48" s="168">
        <f t="shared" si="536"/>
        <v>161.77700961889332</v>
      </c>
      <c r="JC48" s="168">
        <f t="shared" si="536"/>
        <v>161.57804042521502</v>
      </c>
      <c r="JD48" s="168">
        <f t="shared" si="536"/>
        <v>161.71389270308373</v>
      </c>
      <c r="JE48" s="168">
        <f t="shared" ref="JE48:LP48" si="537">SUMPRODUCT(--($E$15:$E$31 = "K"), JE$15:JE$31 / (1 - $F48 * $C$15:$C$31) - JE$15:JE$31)</f>
        <v>162.67586079788998</v>
      </c>
      <c r="JF48" s="168">
        <f t="shared" si="537"/>
        <v>163.77219632940614</v>
      </c>
      <c r="JG48" s="168">
        <f t="shared" si="537"/>
        <v>162.37445782377472</v>
      </c>
      <c r="JH48" s="168">
        <f t="shared" si="537"/>
        <v>161.57804042521502</v>
      </c>
      <c r="JI48" s="168">
        <f t="shared" si="537"/>
        <v>161.98213401197972</v>
      </c>
      <c r="JJ48" s="168">
        <f t="shared" si="537"/>
        <v>162.23801004611596</v>
      </c>
      <c r="JK48" s="168">
        <f t="shared" si="537"/>
        <v>161.57804042521502</v>
      </c>
      <c r="JL48" s="168">
        <f t="shared" si="537"/>
        <v>161.57804042521502</v>
      </c>
      <c r="JM48" s="168">
        <f t="shared" si="537"/>
        <v>161.78372713728095</v>
      </c>
      <c r="JN48" s="168">
        <f t="shared" si="537"/>
        <v>161.64436375564719</v>
      </c>
      <c r="JO48" s="168">
        <f t="shared" si="537"/>
        <v>161.64436375564719</v>
      </c>
      <c r="JP48" s="168">
        <f t="shared" si="537"/>
        <v>161.94589594348781</v>
      </c>
      <c r="JQ48" s="168">
        <f t="shared" si="537"/>
        <v>161.90802722970602</v>
      </c>
      <c r="JR48" s="168">
        <f t="shared" si="537"/>
        <v>158.20174727365156</v>
      </c>
      <c r="JS48" s="168">
        <f t="shared" si="537"/>
        <v>204.98636936709147</v>
      </c>
      <c r="JT48" s="168">
        <f t="shared" si="537"/>
        <v>43.639780585805966</v>
      </c>
      <c r="JU48" s="168">
        <f t="shared" si="537"/>
        <v>315.16643545512295</v>
      </c>
      <c r="JV48" s="168">
        <f t="shared" si="537"/>
        <v>169.22990041140656</v>
      </c>
      <c r="JW48" s="168">
        <f t="shared" si="537"/>
        <v>303.03659422717135</v>
      </c>
      <c r="JX48" s="168">
        <f t="shared" si="537"/>
        <v>156.27358659288893</v>
      </c>
      <c r="JY48" s="168">
        <f t="shared" si="537"/>
        <v>158.35390321271007</v>
      </c>
      <c r="JZ48" s="168">
        <f t="shared" si="537"/>
        <v>155.99370248942228</v>
      </c>
      <c r="KA48" s="168">
        <f t="shared" si="537"/>
        <v>156.01376156403762</v>
      </c>
      <c r="KB48" s="168">
        <f t="shared" si="537"/>
        <v>156.01376156403762</v>
      </c>
      <c r="KC48" s="168">
        <f t="shared" si="537"/>
        <v>156.01376156403762</v>
      </c>
      <c r="KD48" s="168">
        <f t="shared" si="537"/>
        <v>156.01376156403762</v>
      </c>
      <c r="KE48" s="168">
        <f t="shared" si="537"/>
        <v>156.01376156403762</v>
      </c>
      <c r="KF48" s="168">
        <f t="shared" si="537"/>
        <v>156.01376156403762</v>
      </c>
      <c r="KG48" s="168">
        <f t="shared" si="537"/>
        <v>156.01376156403762</v>
      </c>
      <c r="KH48" s="168">
        <f t="shared" si="537"/>
        <v>156.10364645860273</v>
      </c>
      <c r="KI48" s="168">
        <f t="shared" si="537"/>
        <v>156.07368482707852</v>
      </c>
      <c r="KJ48" s="168">
        <f t="shared" si="537"/>
        <v>156.13688389730078</v>
      </c>
      <c r="KK48" s="168">
        <f t="shared" si="537"/>
        <v>158.21182793811749</v>
      </c>
      <c r="KL48" s="168">
        <f t="shared" si="537"/>
        <v>157.20674848210547</v>
      </c>
      <c r="KM48" s="168">
        <f t="shared" si="537"/>
        <v>157.3272278363911</v>
      </c>
      <c r="KN48" s="168">
        <f t="shared" si="537"/>
        <v>197.22036816079321</v>
      </c>
      <c r="KO48" s="168">
        <f t="shared" si="537"/>
        <v>158.95452867439354</v>
      </c>
      <c r="KP48" s="168">
        <f t="shared" si="537"/>
        <v>191.78900613617975</v>
      </c>
      <c r="KQ48" s="168">
        <f t="shared" si="537"/>
        <v>157.5270517549252</v>
      </c>
      <c r="KR48" s="168">
        <f t="shared" si="537"/>
        <v>156.72501148559604</v>
      </c>
      <c r="KS48" s="168">
        <f t="shared" si="537"/>
        <v>156.01376156403762</v>
      </c>
      <c r="KT48" s="168">
        <f t="shared" si="537"/>
        <v>157.5270517549252</v>
      </c>
      <c r="KU48" s="168">
        <f t="shared" si="537"/>
        <v>158.24790121923434</v>
      </c>
      <c r="KV48" s="168">
        <f t="shared" si="537"/>
        <v>157.24800514780873</v>
      </c>
      <c r="KW48" s="168">
        <f t="shared" si="537"/>
        <v>156.01376156403762</v>
      </c>
      <c r="KX48" s="168">
        <f t="shared" si="537"/>
        <v>156.72234649243183</v>
      </c>
      <c r="KY48" s="168">
        <f t="shared" si="537"/>
        <v>192.01588813126091</v>
      </c>
      <c r="KZ48" s="168">
        <f t="shared" si="537"/>
        <v>194.81936049195713</v>
      </c>
      <c r="LA48" s="168">
        <f t="shared" si="537"/>
        <v>197.80582729804325</v>
      </c>
      <c r="LB48" s="168">
        <f t="shared" si="537"/>
        <v>192.7148351515998</v>
      </c>
      <c r="LC48" s="168">
        <f t="shared" si="537"/>
        <v>197.68631257112429</v>
      </c>
      <c r="LD48" s="168">
        <f t="shared" si="537"/>
        <v>204.56696206839274</v>
      </c>
      <c r="LE48" s="168">
        <f t="shared" si="537"/>
        <v>194.06281249520634</v>
      </c>
      <c r="LF48" s="168">
        <f t="shared" si="537"/>
        <v>193.2214501767512</v>
      </c>
      <c r="LG48" s="168">
        <f t="shared" si="537"/>
        <v>167.91146699551098</v>
      </c>
      <c r="LH48" s="168">
        <f t="shared" si="537"/>
        <v>193.50770890367403</v>
      </c>
      <c r="LI48" s="168">
        <f t="shared" si="537"/>
        <v>192.69433499556817</v>
      </c>
      <c r="LJ48" s="168">
        <f t="shared" si="537"/>
        <v>192.51330002860686</v>
      </c>
      <c r="LK48" s="168">
        <f t="shared" si="537"/>
        <v>191.59037521627943</v>
      </c>
      <c r="LL48" s="168">
        <f t="shared" si="537"/>
        <v>175.21504812913685</v>
      </c>
      <c r="LM48" s="168">
        <f t="shared" si="537"/>
        <v>184.81802742009813</v>
      </c>
      <c r="LN48" s="168">
        <f t="shared" si="537"/>
        <v>205.73489656489767</v>
      </c>
      <c r="LO48" s="168">
        <f t="shared" si="537"/>
        <v>192.04702688385169</v>
      </c>
      <c r="LP48" s="168">
        <f t="shared" si="537"/>
        <v>158.8186861722852</v>
      </c>
      <c r="LQ48" s="168">
        <f t="shared" ref="LQ48:NG48" si="538">SUMPRODUCT(--($E$15:$E$31 = "K"), LQ$15:LQ$31 / (1 - $F48 * $C$15:$C$31) - LQ$15:LQ$31)</f>
        <v>193.40647003113463</v>
      </c>
      <c r="LR48" s="168">
        <f t="shared" si="538"/>
        <v>191.71845281607511</v>
      </c>
      <c r="LS48" s="168">
        <f t="shared" si="538"/>
        <v>199.00599618640354</v>
      </c>
      <c r="LT48" s="168">
        <f t="shared" si="538"/>
        <v>191.50154078142714</v>
      </c>
      <c r="LU48" s="168">
        <f t="shared" si="538"/>
        <v>191.61640141254247</v>
      </c>
      <c r="LV48" s="168">
        <f t="shared" si="538"/>
        <v>193.14090320702508</v>
      </c>
      <c r="LW48" s="168">
        <f t="shared" si="538"/>
        <v>193.26939316595974</v>
      </c>
      <c r="LX48" s="168">
        <f t="shared" si="538"/>
        <v>204.8235475880237</v>
      </c>
      <c r="LY48" s="168">
        <f t="shared" si="538"/>
        <v>208.02797227791518</v>
      </c>
      <c r="LZ48" s="168">
        <f t="shared" si="538"/>
        <v>193.50770890367403</v>
      </c>
      <c r="MA48" s="168">
        <f t="shared" si="538"/>
        <v>194.35212704692321</v>
      </c>
      <c r="MB48" s="168">
        <f t="shared" si="538"/>
        <v>187.85789338180786</v>
      </c>
      <c r="MC48" s="168">
        <f t="shared" si="538"/>
        <v>235.10989025985418</v>
      </c>
      <c r="MD48" s="168">
        <f t="shared" si="538"/>
        <v>234.67437939313459</v>
      </c>
      <c r="ME48" s="168">
        <f t="shared" si="538"/>
        <v>238.57314848814883</v>
      </c>
      <c r="MF48" s="168">
        <f t="shared" si="538"/>
        <v>234.14902845784491</v>
      </c>
      <c r="MG48" s="168">
        <f t="shared" si="538"/>
        <v>231.66531591196235</v>
      </c>
      <c r="MH48" s="168">
        <f t="shared" si="538"/>
        <v>253.80224892970995</v>
      </c>
      <c r="MI48" s="168">
        <f t="shared" si="538"/>
        <v>234.24237629384515</v>
      </c>
      <c r="MJ48" s="168">
        <f t="shared" si="538"/>
        <v>260.95267318313404</v>
      </c>
      <c r="MK48" s="168">
        <f t="shared" si="538"/>
        <v>254.49955385911926</v>
      </c>
      <c r="ML48" s="168">
        <f t="shared" si="538"/>
        <v>248.38522111086286</v>
      </c>
      <c r="MM48" s="168">
        <f t="shared" si="538"/>
        <v>248.03490756981742</v>
      </c>
      <c r="MN48" s="168">
        <f t="shared" si="538"/>
        <v>256.07693274098324</v>
      </c>
      <c r="MO48" s="168">
        <f t="shared" si="538"/>
        <v>233.53279592756735</v>
      </c>
      <c r="MP48" s="168">
        <f t="shared" si="538"/>
        <v>253.38674943488218</v>
      </c>
      <c r="MQ48" s="168">
        <f t="shared" si="538"/>
        <v>254.47036078786803</v>
      </c>
      <c r="MR48" s="168">
        <f t="shared" si="538"/>
        <v>255.1269733975264</v>
      </c>
      <c r="MS48" s="168">
        <f t="shared" si="538"/>
        <v>250.42133490516994</v>
      </c>
      <c r="MT48" s="168">
        <f t="shared" si="538"/>
        <v>258.27289710255968</v>
      </c>
      <c r="MU48" s="168">
        <f t="shared" si="538"/>
        <v>240.78371441002446</v>
      </c>
      <c r="MV48" s="168">
        <f t="shared" si="538"/>
        <v>234.53345483853263</v>
      </c>
      <c r="MW48" s="168">
        <f t="shared" si="538"/>
        <v>230.49067046948585</v>
      </c>
      <c r="MX48" s="168">
        <f t="shared" si="538"/>
        <v>231.93307147297946</v>
      </c>
      <c r="MY48" s="168">
        <f t="shared" si="538"/>
        <v>230.24435606264979</v>
      </c>
      <c r="MZ48" s="168">
        <f t="shared" si="538"/>
        <v>230.69041284300056</v>
      </c>
      <c r="NA48" s="168">
        <f t="shared" si="538"/>
        <v>230.28706968167353</v>
      </c>
      <c r="NB48" s="168">
        <f t="shared" si="538"/>
        <v>203.27396016180523</v>
      </c>
      <c r="NC48" s="168">
        <f t="shared" si="538"/>
        <v>231.37451388695263</v>
      </c>
      <c r="ND48" s="168">
        <f t="shared" si="538"/>
        <v>251.52373250616608</v>
      </c>
      <c r="NE48" s="168">
        <f t="shared" si="538"/>
        <v>233.67003308503172</v>
      </c>
      <c r="NF48" s="168">
        <f t="shared" si="538"/>
        <v>231.82348002126673</v>
      </c>
      <c r="NG48" s="168">
        <f t="shared" si="538"/>
        <v>230.53883671940639</v>
      </c>
      <c r="NH48" s="148">
        <f t="shared" si="525"/>
        <v>76055.841794313266</v>
      </c>
      <c r="NI48" s="60">
        <f t="shared" si="526"/>
        <v>208.37216929948841</v>
      </c>
    </row>
    <row r="49" spans="1:373">
      <c r="B49" s="193" t="s">
        <v>339</v>
      </c>
      <c r="E49" s="153" t="s">
        <v>343</v>
      </c>
      <c r="F49" s="173">
        <f>F$48</f>
        <v>3.6999999999999998E-5</v>
      </c>
      <c r="G49" s="178">
        <f>SUMPRODUCT(--($E$32:$E$33 = "K"), G$32:G$33 / (1 - $F49 * $C$32:$C$33) - G$32:G$33)</f>
        <v>1057.7155160922812</v>
      </c>
      <c r="H49" s="178">
        <f>SUMPRODUCT(--($E$32:$E$33 = "K"), H$32:H$33 / (1 - $F49 * $C$32:$C$33) - H$32:H$33)</f>
        <v>575.26501734941485</v>
      </c>
      <c r="I49" s="178">
        <f t="shared" ref="I49:BT49" si="539">SUMPRODUCT(--($E$32:$E$33 = "K"), I$32:I$33 / (1 - $F49 * $C$32:$C$33) - I$32:I$33)</f>
        <v>520.16323383690178</v>
      </c>
      <c r="J49" s="178">
        <f t="shared" si="539"/>
        <v>469.87205874246501</v>
      </c>
      <c r="K49" s="178">
        <f t="shared" si="539"/>
        <v>469.87205874246501</v>
      </c>
      <c r="L49" s="178">
        <f t="shared" si="539"/>
        <v>472.73333605594962</v>
      </c>
      <c r="M49" s="178">
        <f t="shared" si="539"/>
        <v>478.45589068292247</v>
      </c>
      <c r="N49" s="178">
        <f t="shared" si="539"/>
        <v>472.10074481677293</v>
      </c>
      <c r="O49" s="178">
        <f t="shared" si="539"/>
        <v>466.99758833973829</v>
      </c>
      <c r="P49" s="178">
        <f t="shared" si="539"/>
        <v>472.73333605594962</v>
      </c>
      <c r="Q49" s="178">
        <f t="shared" si="539"/>
        <v>611.84400499405092</v>
      </c>
      <c r="R49" s="178">
        <f t="shared" si="539"/>
        <v>464.12311793701519</v>
      </c>
      <c r="S49" s="178">
        <f t="shared" si="539"/>
        <v>466.99758833973829</v>
      </c>
      <c r="T49" s="178">
        <f t="shared" si="539"/>
        <v>472.73333605594962</v>
      </c>
      <c r="U49" s="178">
        <f t="shared" si="539"/>
        <v>481.30397490717223</v>
      </c>
      <c r="V49" s="178">
        <f t="shared" si="539"/>
        <v>464.12311793701519</v>
      </c>
      <c r="W49" s="178">
        <f t="shared" si="539"/>
        <v>404.11291397311288</v>
      </c>
      <c r="X49" s="178">
        <f t="shared" si="539"/>
        <v>461.2486243478379</v>
      </c>
      <c r="Y49" s="178">
        <f t="shared" si="539"/>
        <v>229.05943557315186</v>
      </c>
      <c r="Z49" s="178">
        <f t="shared" si="539"/>
        <v>257.30296451446156</v>
      </c>
      <c r="AA49" s="178">
        <f t="shared" si="539"/>
        <v>225.44418132490682</v>
      </c>
      <c r="AB49" s="178">
        <f t="shared" si="539"/>
        <v>376.70628829989073</v>
      </c>
      <c r="AC49" s="178">
        <f t="shared" si="539"/>
        <v>182.44892369838817</v>
      </c>
      <c r="AD49" s="178">
        <f t="shared" si="539"/>
        <v>207.90516328361264</v>
      </c>
      <c r="AE49" s="178">
        <f t="shared" si="539"/>
        <v>279.57814392474575</v>
      </c>
      <c r="AF49" s="178">
        <f t="shared" si="539"/>
        <v>272.22332360286782</v>
      </c>
      <c r="AG49" s="178">
        <f t="shared" si="539"/>
        <v>267.22765950142821</v>
      </c>
      <c r="AH49" s="178">
        <f t="shared" si="539"/>
        <v>452.62518995321443</v>
      </c>
      <c r="AI49" s="178">
        <f t="shared" si="539"/>
        <v>446.87624914776461</v>
      </c>
      <c r="AJ49" s="178">
        <f t="shared" si="539"/>
        <v>446.87624914776461</v>
      </c>
      <c r="AK49" s="178">
        <f t="shared" si="539"/>
        <v>446.87624914776461</v>
      </c>
      <c r="AL49" s="178">
        <f t="shared" si="539"/>
        <v>611.84400499405092</v>
      </c>
      <c r="AM49" s="178">
        <f t="shared" si="539"/>
        <v>611.84400499405092</v>
      </c>
      <c r="AN49" s="178">
        <f t="shared" si="539"/>
        <v>611.84400499405092</v>
      </c>
      <c r="AO49" s="178">
        <f t="shared" si="539"/>
        <v>710.64954661761658</v>
      </c>
      <c r="AP49" s="178">
        <f t="shared" si="539"/>
        <v>611.84400499405092</v>
      </c>
      <c r="AQ49" s="178">
        <f t="shared" si="539"/>
        <v>541.89691228988158</v>
      </c>
      <c r="AR49" s="178">
        <f t="shared" si="539"/>
        <v>454.34056979168236</v>
      </c>
      <c r="AS49" s="178">
        <f t="shared" si="539"/>
        <v>454.34056979168236</v>
      </c>
      <c r="AT49" s="178">
        <f t="shared" si="539"/>
        <v>468.65637005723693</v>
      </c>
      <c r="AU49" s="178">
        <f t="shared" si="539"/>
        <v>524.73680719119511</v>
      </c>
      <c r="AV49" s="178">
        <f t="shared" si="539"/>
        <v>457.20372520750243</v>
      </c>
      <c r="AW49" s="178">
        <f t="shared" si="539"/>
        <v>465.79321464141321</v>
      </c>
      <c r="AX49" s="178">
        <f t="shared" si="539"/>
        <v>266.93921776251045</v>
      </c>
      <c r="AY49" s="178">
        <f t="shared" si="539"/>
        <v>482.95709913121391</v>
      </c>
      <c r="AZ49" s="178">
        <f t="shared" si="539"/>
        <v>611.84400499405092</v>
      </c>
      <c r="BA49" s="178">
        <f t="shared" si="539"/>
        <v>567.83037535967378</v>
      </c>
      <c r="BB49" s="178">
        <f t="shared" si="539"/>
        <v>465.77812026339234</v>
      </c>
      <c r="BC49" s="178">
        <f t="shared" si="539"/>
        <v>611.84400499405092</v>
      </c>
      <c r="BD49" s="178">
        <f t="shared" si="539"/>
        <v>611.84400499405092</v>
      </c>
      <c r="BE49" s="178">
        <f t="shared" si="539"/>
        <v>611.84400499405092</v>
      </c>
      <c r="BF49" s="178">
        <f t="shared" si="539"/>
        <v>611.84400499405092</v>
      </c>
      <c r="BG49" s="178">
        <f t="shared" si="539"/>
        <v>467.52060506024281</v>
      </c>
      <c r="BH49" s="178">
        <f t="shared" si="539"/>
        <v>488.6758743670689</v>
      </c>
      <c r="BI49" s="178">
        <f t="shared" si="539"/>
        <v>482.95331974009605</v>
      </c>
      <c r="BJ49" s="178">
        <f t="shared" si="539"/>
        <v>611.84400499405092</v>
      </c>
      <c r="BK49" s="178">
        <f t="shared" si="539"/>
        <v>611.84400499405092</v>
      </c>
      <c r="BL49" s="178">
        <f t="shared" si="539"/>
        <v>460.0668806233225</v>
      </c>
      <c r="BM49" s="178">
        <f t="shared" si="539"/>
        <v>454.34056979168236</v>
      </c>
      <c r="BN49" s="178">
        <f t="shared" si="539"/>
        <v>538.87578759991811</v>
      </c>
      <c r="BO49" s="178">
        <f t="shared" si="539"/>
        <v>538.87578759991811</v>
      </c>
      <c r="BP49" s="178">
        <f t="shared" si="539"/>
        <v>611.84400499405092</v>
      </c>
      <c r="BQ49" s="178">
        <f t="shared" si="539"/>
        <v>651.65224303329387</v>
      </c>
      <c r="BR49" s="178">
        <f t="shared" si="539"/>
        <v>611.84400499405092</v>
      </c>
      <c r="BS49" s="178">
        <f t="shared" si="539"/>
        <v>538.87578759991811</v>
      </c>
      <c r="BT49" s="178">
        <f t="shared" si="539"/>
        <v>538.87578759991811</v>
      </c>
      <c r="BU49" s="178">
        <f t="shared" ref="BU49:EF49" si="540">SUMPRODUCT(--($E$32:$E$33 = "K"), BU$32:BU$33 / (1 - $F49 * $C$32:$C$33) - BU$32:BU$33)</f>
        <v>538.87578759991811</v>
      </c>
      <c r="BV49" s="178">
        <f t="shared" si="540"/>
        <v>538.87578759991811</v>
      </c>
      <c r="BW49" s="178">
        <f t="shared" si="540"/>
        <v>538.87578759991811</v>
      </c>
      <c r="BX49" s="178">
        <f t="shared" si="540"/>
        <v>538.87578759991811</v>
      </c>
      <c r="BY49" s="178">
        <f t="shared" si="540"/>
        <v>538.87578759991811</v>
      </c>
      <c r="BZ49" s="178">
        <f t="shared" si="540"/>
        <v>604.9847579121415</v>
      </c>
      <c r="CA49" s="178">
        <f t="shared" si="540"/>
        <v>538.87578759991811</v>
      </c>
      <c r="CB49" s="178">
        <f t="shared" si="540"/>
        <v>538.87578759991811</v>
      </c>
      <c r="CC49" s="178">
        <f t="shared" si="540"/>
        <v>538.87578759991811</v>
      </c>
      <c r="CD49" s="178">
        <f t="shared" si="540"/>
        <v>538.87578759991811</v>
      </c>
      <c r="CE49" s="178">
        <f t="shared" si="540"/>
        <v>611.84400499405092</v>
      </c>
      <c r="CF49" s="178">
        <f t="shared" si="540"/>
        <v>722.28098635852984</v>
      </c>
      <c r="CG49" s="178">
        <f t="shared" si="540"/>
        <v>603.88850262352207</v>
      </c>
      <c r="CH49" s="178">
        <f t="shared" si="540"/>
        <v>538.87578759991811</v>
      </c>
      <c r="CI49" s="178">
        <f t="shared" si="540"/>
        <v>556.39430882067245</v>
      </c>
      <c r="CJ49" s="178">
        <f t="shared" si="540"/>
        <v>538.87578759991811</v>
      </c>
      <c r="CK49" s="178">
        <f t="shared" si="540"/>
        <v>611.84400499405092</v>
      </c>
      <c r="CL49" s="178">
        <f t="shared" si="540"/>
        <v>623.57135895537613</v>
      </c>
      <c r="CM49" s="178">
        <f t="shared" si="540"/>
        <v>603.88850262352207</v>
      </c>
      <c r="CN49" s="178">
        <f t="shared" si="540"/>
        <v>538.87578759991811</v>
      </c>
      <c r="CO49" s="178">
        <f t="shared" si="540"/>
        <v>538.87578759991811</v>
      </c>
      <c r="CP49" s="178">
        <f t="shared" si="540"/>
        <v>499.03451069504808</v>
      </c>
      <c r="CQ49" s="178">
        <f t="shared" si="540"/>
        <v>538.87578759991811</v>
      </c>
      <c r="CR49" s="178">
        <f t="shared" si="540"/>
        <v>538.87578759991811</v>
      </c>
      <c r="CS49" s="178">
        <f t="shared" si="540"/>
        <v>611.84400499405092</v>
      </c>
      <c r="CT49" s="178">
        <f t="shared" si="540"/>
        <v>611.84400499405092</v>
      </c>
      <c r="CU49" s="178">
        <f t="shared" si="540"/>
        <v>611.84400499405092</v>
      </c>
      <c r="CV49" s="178">
        <f t="shared" si="540"/>
        <v>611.84400499405092</v>
      </c>
      <c r="CW49" s="178">
        <f t="shared" si="540"/>
        <v>611.84400499405092</v>
      </c>
      <c r="CX49" s="178">
        <f t="shared" si="540"/>
        <v>611.84400499405092</v>
      </c>
      <c r="CY49" s="178">
        <f t="shared" si="540"/>
        <v>611.84400499405092</v>
      </c>
      <c r="CZ49" s="178">
        <f t="shared" si="540"/>
        <v>711.26764896125678</v>
      </c>
      <c r="DA49" s="178">
        <f t="shared" si="540"/>
        <v>611.84400499405092</v>
      </c>
      <c r="DB49" s="178">
        <f t="shared" si="540"/>
        <v>611.84400499405092</v>
      </c>
      <c r="DC49" s="178">
        <f t="shared" si="540"/>
        <v>611.84400499405092</v>
      </c>
      <c r="DD49" s="178">
        <f t="shared" si="540"/>
        <v>611.84400499405092</v>
      </c>
      <c r="DE49" s="178">
        <f t="shared" si="540"/>
        <v>611.84400499405092</v>
      </c>
      <c r="DF49" s="178">
        <f t="shared" si="540"/>
        <v>611.84400499405092</v>
      </c>
      <c r="DG49" s="178">
        <f t="shared" si="540"/>
        <v>611.84400499405092</v>
      </c>
      <c r="DH49" s="178">
        <f t="shared" si="540"/>
        <v>611.84400499405092</v>
      </c>
      <c r="DI49" s="178">
        <f t="shared" si="540"/>
        <v>611.84400499405092</v>
      </c>
      <c r="DJ49" s="178">
        <f t="shared" si="540"/>
        <v>611.84400499405092</v>
      </c>
      <c r="DK49" s="178">
        <f t="shared" si="540"/>
        <v>611.84400499405092</v>
      </c>
      <c r="DL49" s="178">
        <f t="shared" si="540"/>
        <v>611.84400499405092</v>
      </c>
      <c r="DM49" s="178">
        <f t="shared" si="540"/>
        <v>611.84400499405092</v>
      </c>
      <c r="DN49" s="178">
        <f t="shared" si="540"/>
        <v>611.84400499405092</v>
      </c>
      <c r="DO49" s="178">
        <f t="shared" si="540"/>
        <v>611.84400499405092</v>
      </c>
      <c r="DP49" s="178">
        <f t="shared" si="540"/>
        <v>611.84400499405092</v>
      </c>
      <c r="DQ49" s="178">
        <f t="shared" si="540"/>
        <v>611.84400499405092</v>
      </c>
      <c r="DR49" s="178">
        <f t="shared" si="540"/>
        <v>611.84400499405092</v>
      </c>
      <c r="DS49" s="178">
        <f t="shared" si="540"/>
        <v>611.84400499405092</v>
      </c>
      <c r="DT49" s="178">
        <f t="shared" si="540"/>
        <v>626.82549514904986</v>
      </c>
      <c r="DU49" s="178">
        <f t="shared" si="540"/>
        <v>611.84400499405092</v>
      </c>
      <c r="DV49" s="178">
        <f t="shared" si="540"/>
        <v>794.60632262902072</v>
      </c>
      <c r="DW49" s="178">
        <f t="shared" si="540"/>
        <v>960.98876225182539</v>
      </c>
      <c r="DX49" s="178">
        <f t="shared" si="540"/>
        <v>950.53443366931242</v>
      </c>
      <c r="DY49" s="178">
        <f t="shared" si="540"/>
        <v>611.84400499405092</v>
      </c>
      <c r="DZ49" s="178">
        <f t="shared" si="540"/>
        <v>630.32703818585833</v>
      </c>
      <c r="EA49" s="178">
        <f t="shared" si="540"/>
        <v>956.79297653402682</v>
      </c>
      <c r="EB49" s="178">
        <f t="shared" si="540"/>
        <v>967.17701295435472</v>
      </c>
      <c r="EC49" s="178">
        <f t="shared" si="540"/>
        <v>967.17701295435472</v>
      </c>
      <c r="ED49" s="178">
        <f t="shared" si="540"/>
        <v>611.84400499405092</v>
      </c>
      <c r="EE49" s="178">
        <f t="shared" si="540"/>
        <v>611.84400499405092</v>
      </c>
      <c r="EF49" s="178">
        <f t="shared" si="540"/>
        <v>611.84400499405092</v>
      </c>
      <c r="EG49" s="178">
        <f t="shared" ref="EG49:GR49" si="541">SUMPRODUCT(--($E$32:$E$33 = "K"), EG$32:EG$33 / (1 - $F49 * $C$32:$C$33) - EG$32:EG$33)</f>
        <v>611.84400499405092</v>
      </c>
      <c r="EH49" s="178">
        <f t="shared" si="541"/>
        <v>611.84400499405092</v>
      </c>
      <c r="EI49" s="178">
        <f t="shared" si="541"/>
        <v>772.01177032428131</v>
      </c>
      <c r="EJ49" s="178">
        <f t="shared" si="541"/>
        <v>611.84400499405092</v>
      </c>
      <c r="EK49" s="178">
        <f t="shared" si="541"/>
        <v>611.84400499405092</v>
      </c>
      <c r="EL49" s="178">
        <f t="shared" si="541"/>
        <v>611.84400499405092</v>
      </c>
      <c r="EM49" s="178">
        <f t="shared" si="541"/>
        <v>611.84400499405092</v>
      </c>
      <c r="EN49" s="178">
        <f t="shared" si="541"/>
        <v>611.84400499405092</v>
      </c>
      <c r="EO49" s="178">
        <f t="shared" si="541"/>
        <v>611.84400499405092</v>
      </c>
      <c r="EP49" s="178">
        <f t="shared" si="541"/>
        <v>749.70607546324209</v>
      </c>
      <c r="EQ49" s="178">
        <f t="shared" si="541"/>
        <v>781.80634801637279</v>
      </c>
      <c r="ER49" s="178">
        <f t="shared" si="541"/>
        <v>944.48675692203688</v>
      </c>
      <c r="ES49" s="178">
        <f t="shared" si="541"/>
        <v>611.84400499405092</v>
      </c>
      <c r="ET49" s="178">
        <f t="shared" si="541"/>
        <v>643.93693425077481</v>
      </c>
      <c r="EU49" s="178">
        <f t="shared" si="541"/>
        <v>784.65571479389837</v>
      </c>
      <c r="EV49" s="178">
        <f t="shared" si="541"/>
        <v>950.53443366931242</v>
      </c>
      <c r="EW49" s="178">
        <f t="shared" si="541"/>
        <v>640.96403742311622</v>
      </c>
      <c r="EX49" s="178">
        <f t="shared" si="541"/>
        <v>880.80768436707876</v>
      </c>
      <c r="EY49" s="178">
        <f t="shared" si="541"/>
        <v>611.84400499405092</v>
      </c>
      <c r="EZ49" s="178">
        <f t="shared" si="541"/>
        <v>611.84400499405092</v>
      </c>
      <c r="FA49" s="178">
        <f t="shared" si="541"/>
        <v>611.84400499405092</v>
      </c>
      <c r="FB49" s="178">
        <f t="shared" si="541"/>
        <v>612.33985559081191</v>
      </c>
      <c r="FC49" s="178">
        <f t="shared" si="541"/>
        <v>791.28512943389796</v>
      </c>
      <c r="FD49" s="178">
        <f t="shared" si="541"/>
        <v>937.76809539608075</v>
      </c>
      <c r="FE49" s="178">
        <f t="shared" si="541"/>
        <v>1057.7155160922812</v>
      </c>
      <c r="FF49" s="178">
        <f t="shared" si="541"/>
        <v>900.63137428386835</v>
      </c>
      <c r="FG49" s="178">
        <f t="shared" si="541"/>
        <v>626.32684489396343</v>
      </c>
      <c r="FH49" s="178">
        <f t="shared" si="541"/>
        <v>611.84400499405092</v>
      </c>
      <c r="FI49" s="178">
        <f t="shared" si="541"/>
        <v>819.20329114847482</v>
      </c>
      <c r="FJ49" s="178">
        <f t="shared" si="541"/>
        <v>759.93216024170943</v>
      </c>
      <c r="FK49" s="178">
        <f t="shared" si="541"/>
        <v>1057.7155160922812</v>
      </c>
      <c r="FL49" s="178">
        <f t="shared" si="541"/>
        <v>816.16272948243932</v>
      </c>
      <c r="FM49" s="178">
        <f t="shared" si="541"/>
        <v>611.84400499405092</v>
      </c>
      <c r="FN49" s="178">
        <f t="shared" si="541"/>
        <v>611.84400499405092</v>
      </c>
      <c r="FO49" s="178">
        <f t="shared" si="541"/>
        <v>611.84400499405092</v>
      </c>
      <c r="FP49" s="178">
        <f t="shared" si="541"/>
        <v>611.84400499405092</v>
      </c>
      <c r="FQ49" s="178">
        <f t="shared" si="541"/>
        <v>611.84400499405092</v>
      </c>
      <c r="FR49" s="178">
        <f t="shared" si="541"/>
        <v>759.69976786248299</v>
      </c>
      <c r="FS49" s="178">
        <f t="shared" si="541"/>
        <v>611.84400499405092</v>
      </c>
      <c r="FT49" s="178">
        <f t="shared" si="541"/>
        <v>611.84400499405092</v>
      </c>
      <c r="FU49" s="178">
        <f t="shared" si="541"/>
        <v>611.84400499405092</v>
      </c>
      <c r="FV49" s="178">
        <f t="shared" si="541"/>
        <v>646.59606009743993</v>
      </c>
      <c r="FW49" s="178">
        <f t="shared" si="541"/>
        <v>611.84400499405092</v>
      </c>
      <c r="FX49" s="178">
        <f t="shared" si="541"/>
        <v>611.84400499405092</v>
      </c>
      <c r="FY49" s="178">
        <f t="shared" si="541"/>
        <v>677.47841937542034</v>
      </c>
      <c r="FZ49" s="178">
        <f t="shared" si="541"/>
        <v>611.84400499405092</v>
      </c>
      <c r="GA49" s="178">
        <f t="shared" si="541"/>
        <v>611.84400499405092</v>
      </c>
      <c r="GB49" s="178">
        <f t="shared" si="541"/>
        <v>611.84400499405092</v>
      </c>
      <c r="GC49" s="178">
        <f t="shared" si="541"/>
        <v>792.25409118035532</v>
      </c>
      <c r="GD49" s="178">
        <f t="shared" si="541"/>
        <v>819.20329114847482</v>
      </c>
      <c r="GE49" s="178">
        <f t="shared" si="541"/>
        <v>813.81353410769225</v>
      </c>
      <c r="GF49" s="178">
        <f t="shared" si="541"/>
        <v>576.03918968088328</v>
      </c>
      <c r="GG49" s="178">
        <f t="shared" si="541"/>
        <v>581.47355993852034</v>
      </c>
      <c r="GH49" s="178">
        <f t="shared" si="541"/>
        <v>550.7102900712307</v>
      </c>
      <c r="GI49" s="178">
        <f t="shared" si="541"/>
        <v>538.61322425625622</v>
      </c>
      <c r="GJ49" s="178">
        <f t="shared" si="541"/>
        <v>538.61322425625622</v>
      </c>
      <c r="GK49" s="178">
        <f t="shared" si="541"/>
        <v>538.61322425625622</v>
      </c>
      <c r="GL49" s="178">
        <f t="shared" si="541"/>
        <v>538.61322425625622</v>
      </c>
      <c r="GM49" s="178">
        <f t="shared" si="541"/>
        <v>611.84400499405092</v>
      </c>
      <c r="GN49" s="178">
        <f t="shared" si="541"/>
        <v>611.84400499405092</v>
      </c>
      <c r="GO49" s="178">
        <f t="shared" si="541"/>
        <v>559.65123969264096</v>
      </c>
      <c r="GP49" s="178">
        <f t="shared" si="541"/>
        <v>611.84400499405092</v>
      </c>
      <c r="GQ49" s="178">
        <f t="shared" si="541"/>
        <v>556.14489219335155</v>
      </c>
      <c r="GR49" s="178">
        <f t="shared" si="541"/>
        <v>559.65123969264096</v>
      </c>
      <c r="GS49" s="178">
        <f t="shared" ref="GS49:JD49" si="542">SUMPRODUCT(--($E$32:$E$33 = "K"), GS$32:GS$33 / (1 - $F49 * $C$32:$C$33) - GS$32:GS$33)</f>
        <v>559.65123969264096</v>
      </c>
      <c r="GT49" s="178">
        <f t="shared" si="542"/>
        <v>599.43981148125386</v>
      </c>
      <c r="GU49" s="178">
        <f t="shared" si="542"/>
        <v>574.9214405544335</v>
      </c>
      <c r="GV49" s="178">
        <f t="shared" si="542"/>
        <v>556.14489219335155</v>
      </c>
      <c r="GW49" s="178">
        <f t="shared" si="542"/>
        <v>556.14489219335155</v>
      </c>
      <c r="GX49" s="178">
        <f t="shared" si="542"/>
        <v>607.23678810287674</v>
      </c>
      <c r="GY49" s="178">
        <f t="shared" si="542"/>
        <v>559.65123969264096</v>
      </c>
      <c r="GZ49" s="178">
        <f t="shared" si="542"/>
        <v>556.14489219335155</v>
      </c>
      <c r="HA49" s="178">
        <f t="shared" si="542"/>
        <v>563.78000421747129</v>
      </c>
      <c r="HB49" s="178">
        <f t="shared" si="542"/>
        <v>559.65123969264096</v>
      </c>
      <c r="HC49" s="178">
        <f t="shared" si="542"/>
        <v>552.63856788051271</v>
      </c>
      <c r="HD49" s="178">
        <f t="shared" si="542"/>
        <v>556.14489219335155</v>
      </c>
      <c r="HE49" s="178">
        <f t="shared" si="542"/>
        <v>559.65123969264096</v>
      </c>
      <c r="HF49" s="178">
        <f t="shared" si="542"/>
        <v>563.1575640054798</v>
      </c>
      <c r="HG49" s="178">
        <f t="shared" si="542"/>
        <v>563.1575640054798</v>
      </c>
      <c r="HH49" s="178">
        <f t="shared" si="542"/>
        <v>567.28632853031377</v>
      </c>
      <c r="HI49" s="178">
        <f t="shared" si="542"/>
        <v>571.4150930551441</v>
      </c>
      <c r="HJ49" s="178">
        <f t="shared" si="542"/>
        <v>556.14489219335155</v>
      </c>
      <c r="HK49" s="178">
        <f t="shared" si="542"/>
        <v>552.49553067925444</v>
      </c>
      <c r="HL49" s="178">
        <f t="shared" si="542"/>
        <v>520.7703478063886</v>
      </c>
      <c r="HM49" s="178">
        <f t="shared" si="542"/>
        <v>530.9158798041608</v>
      </c>
      <c r="HN49" s="178">
        <f t="shared" si="542"/>
        <v>555.87736694969499</v>
      </c>
      <c r="HO49" s="178">
        <f t="shared" si="542"/>
        <v>538.96811603814422</v>
      </c>
      <c r="HP49" s="178">
        <f t="shared" si="542"/>
        <v>545.73183495192279</v>
      </c>
      <c r="HQ49" s="178">
        <f t="shared" si="542"/>
        <v>524.15218407682914</v>
      </c>
      <c r="HR49" s="178">
        <f t="shared" si="542"/>
        <v>520.7703478063886</v>
      </c>
      <c r="HS49" s="178">
        <f t="shared" si="542"/>
        <v>527.53404353372025</v>
      </c>
      <c r="HT49" s="178">
        <f t="shared" si="542"/>
        <v>526.16388672808171</v>
      </c>
      <c r="HU49" s="178">
        <f t="shared" si="542"/>
        <v>532.2860366097957</v>
      </c>
      <c r="HV49" s="178">
        <f t="shared" si="542"/>
        <v>545.17188221883771</v>
      </c>
      <c r="HW49" s="178">
        <f t="shared" si="542"/>
        <v>557.28172376697694</v>
      </c>
      <c r="HX49" s="178">
        <f t="shared" si="542"/>
        <v>528.0436121140483</v>
      </c>
      <c r="HY49" s="178">
        <f t="shared" si="542"/>
        <v>545.91885220883705</v>
      </c>
      <c r="HZ49" s="178">
        <f t="shared" si="542"/>
        <v>552.49553067925444</v>
      </c>
      <c r="IA49" s="178">
        <f t="shared" si="542"/>
        <v>555.87736694969499</v>
      </c>
      <c r="IB49" s="178">
        <f t="shared" si="542"/>
        <v>552.49553067925444</v>
      </c>
      <c r="IC49" s="178">
        <f t="shared" si="542"/>
        <v>559.25922640658609</v>
      </c>
      <c r="ID49" s="178">
        <f t="shared" si="542"/>
        <v>559.25922640658609</v>
      </c>
      <c r="IE49" s="178">
        <f t="shared" si="542"/>
        <v>555.87736694969499</v>
      </c>
      <c r="IF49" s="178">
        <f t="shared" si="542"/>
        <v>559.25922640658609</v>
      </c>
      <c r="IG49" s="178">
        <f t="shared" si="542"/>
        <v>534.67533057609035</v>
      </c>
      <c r="IH49" s="178">
        <f t="shared" si="542"/>
        <v>555.87736694969499</v>
      </c>
      <c r="II49" s="178">
        <f t="shared" si="542"/>
        <v>552.49553067925444</v>
      </c>
      <c r="IJ49" s="178">
        <f t="shared" si="542"/>
        <v>555.87736694969499</v>
      </c>
      <c r="IK49" s="178">
        <f t="shared" si="542"/>
        <v>563.23521542175877</v>
      </c>
      <c r="IL49" s="178">
        <f t="shared" si="542"/>
        <v>563.23521542175877</v>
      </c>
      <c r="IM49" s="178">
        <f t="shared" si="542"/>
        <v>563.23521542175877</v>
      </c>
      <c r="IN49" s="178">
        <f t="shared" si="542"/>
        <v>559.25922640658609</v>
      </c>
      <c r="IO49" s="178">
        <f t="shared" si="542"/>
        <v>559.25922640658609</v>
      </c>
      <c r="IP49" s="178">
        <f t="shared" si="542"/>
        <v>600.75554969208315</v>
      </c>
      <c r="IQ49" s="178">
        <f t="shared" si="542"/>
        <v>600.75554969208315</v>
      </c>
      <c r="IR49" s="178">
        <f t="shared" si="542"/>
        <v>600.75554969208315</v>
      </c>
      <c r="IS49" s="178">
        <f t="shared" si="542"/>
        <v>600.75554969208315</v>
      </c>
      <c r="IT49" s="178">
        <f t="shared" si="542"/>
        <v>600.75554969208315</v>
      </c>
      <c r="IU49" s="178">
        <f t="shared" si="542"/>
        <v>600.75554969208315</v>
      </c>
      <c r="IV49" s="178">
        <f t="shared" si="542"/>
        <v>600.75554969208315</v>
      </c>
      <c r="IW49" s="178">
        <f t="shared" si="542"/>
        <v>600.75554969208315</v>
      </c>
      <c r="IX49" s="178">
        <f t="shared" si="542"/>
        <v>611.84400499405092</v>
      </c>
      <c r="IY49" s="178">
        <f t="shared" si="542"/>
        <v>600.75554969208315</v>
      </c>
      <c r="IZ49" s="178">
        <f t="shared" si="542"/>
        <v>600.75554969208315</v>
      </c>
      <c r="JA49" s="178">
        <f t="shared" si="542"/>
        <v>600.75554969208315</v>
      </c>
      <c r="JB49" s="178">
        <f t="shared" si="542"/>
        <v>600.75554969208315</v>
      </c>
      <c r="JC49" s="178">
        <f t="shared" si="542"/>
        <v>600.75554969208315</v>
      </c>
      <c r="JD49" s="178">
        <f t="shared" si="542"/>
        <v>600.75554969208315</v>
      </c>
      <c r="JE49" s="178">
        <f t="shared" ref="JE49:LP49" si="543">SUMPRODUCT(--($E$32:$E$33 = "K"), JE$32:JE$33 / (1 - $F49 * $C$32:$C$33) - JE$32:JE$33)</f>
        <v>600.75554969208315</v>
      </c>
      <c r="JF49" s="178">
        <f t="shared" si="543"/>
        <v>600.75554969208315</v>
      </c>
      <c r="JG49" s="178">
        <f t="shared" si="543"/>
        <v>600.75554969208315</v>
      </c>
      <c r="JH49" s="178">
        <f t="shared" si="543"/>
        <v>600.75554969208315</v>
      </c>
      <c r="JI49" s="178">
        <f t="shared" si="543"/>
        <v>600.75554969208315</v>
      </c>
      <c r="JJ49" s="178">
        <f t="shared" si="543"/>
        <v>600.75554969208315</v>
      </c>
      <c r="JK49" s="178">
        <f t="shared" si="543"/>
        <v>600.75554969208315</v>
      </c>
      <c r="JL49" s="178">
        <f t="shared" si="543"/>
        <v>600.75554969208315</v>
      </c>
      <c r="JM49" s="178">
        <f t="shared" si="543"/>
        <v>600.75554969208315</v>
      </c>
      <c r="JN49" s="178">
        <f t="shared" si="543"/>
        <v>600.75554969208315</v>
      </c>
      <c r="JO49" s="178">
        <f t="shared" si="543"/>
        <v>600.75554969208315</v>
      </c>
      <c r="JP49" s="178">
        <f t="shared" si="543"/>
        <v>600.75554969208315</v>
      </c>
      <c r="JQ49" s="178">
        <f t="shared" si="543"/>
        <v>600.75554969208315</v>
      </c>
      <c r="JR49" s="178">
        <f t="shared" si="543"/>
        <v>611.84400499405092</v>
      </c>
      <c r="JS49" s="178">
        <f t="shared" si="543"/>
        <v>611.84400499405092</v>
      </c>
      <c r="JT49" s="178">
        <f t="shared" si="543"/>
        <v>999.11726751039896</v>
      </c>
      <c r="JU49" s="178">
        <f t="shared" si="543"/>
        <v>611.84400499405092</v>
      </c>
      <c r="JV49" s="178">
        <f t="shared" si="543"/>
        <v>903.59183668830156</v>
      </c>
      <c r="JW49" s="178">
        <f t="shared" si="543"/>
        <v>611.84400499405092</v>
      </c>
      <c r="JX49" s="178">
        <f t="shared" si="543"/>
        <v>611.84400499405092</v>
      </c>
      <c r="JY49" s="178">
        <f t="shared" si="543"/>
        <v>611.84400499405092</v>
      </c>
      <c r="JZ49" s="178">
        <f t="shared" si="543"/>
        <v>611.84400499405092</v>
      </c>
      <c r="KA49" s="178">
        <f t="shared" si="543"/>
        <v>611.84400499405092</v>
      </c>
      <c r="KB49" s="178">
        <f t="shared" si="543"/>
        <v>611.84400499405092</v>
      </c>
      <c r="KC49" s="178">
        <f t="shared" si="543"/>
        <v>611.84400499405092</v>
      </c>
      <c r="KD49" s="178">
        <f t="shared" si="543"/>
        <v>611.84400499405092</v>
      </c>
      <c r="KE49" s="178">
        <f t="shared" si="543"/>
        <v>611.84400499405092</v>
      </c>
      <c r="KF49" s="178">
        <f t="shared" si="543"/>
        <v>611.84400499405092</v>
      </c>
      <c r="KG49" s="178">
        <f t="shared" si="543"/>
        <v>611.84400499405092</v>
      </c>
      <c r="KH49" s="178">
        <f t="shared" si="543"/>
        <v>611.84400499405092</v>
      </c>
      <c r="KI49" s="178">
        <f t="shared" si="543"/>
        <v>611.84400499405092</v>
      </c>
      <c r="KJ49" s="178">
        <f t="shared" si="543"/>
        <v>611.84400499405092</v>
      </c>
      <c r="KK49" s="178">
        <f t="shared" si="543"/>
        <v>611.84400499405092</v>
      </c>
      <c r="KL49" s="178">
        <f t="shared" si="543"/>
        <v>611.84400499405092</v>
      </c>
      <c r="KM49" s="178">
        <f t="shared" si="543"/>
        <v>611.84400499405092</v>
      </c>
      <c r="KN49" s="178">
        <f t="shared" si="543"/>
        <v>611.84400499405092</v>
      </c>
      <c r="KO49" s="178">
        <f t="shared" si="543"/>
        <v>611.84400499405092</v>
      </c>
      <c r="KP49" s="178">
        <f t="shared" si="543"/>
        <v>611.84400499405092</v>
      </c>
      <c r="KQ49" s="178">
        <f t="shared" si="543"/>
        <v>611.84400499405092</v>
      </c>
      <c r="KR49" s="178">
        <f t="shared" si="543"/>
        <v>611.84400499405092</v>
      </c>
      <c r="KS49" s="178">
        <f t="shared" si="543"/>
        <v>611.84400499405092</v>
      </c>
      <c r="KT49" s="178">
        <f t="shared" si="543"/>
        <v>611.84400499405092</v>
      </c>
      <c r="KU49" s="178">
        <f t="shared" si="543"/>
        <v>611.84400499405092</v>
      </c>
      <c r="KV49" s="178">
        <f t="shared" si="543"/>
        <v>611.84400499405092</v>
      </c>
      <c r="KW49" s="178">
        <f t="shared" si="543"/>
        <v>611.84400499405092</v>
      </c>
      <c r="KX49" s="178">
        <f t="shared" si="543"/>
        <v>611.84400499405092</v>
      </c>
      <c r="KY49" s="178">
        <f t="shared" si="543"/>
        <v>540.06664359872593</v>
      </c>
      <c r="KZ49" s="178">
        <f t="shared" si="543"/>
        <v>540.06664359872593</v>
      </c>
      <c r="LA49" s="178">
        <f t="shared" si="543"/>
        <v>540.06664359872593</v>
      </c>
      <c r="LB49" s="178">
        <f t="shared" si="543"/>
        <v>540.06664359872593</v>
      </c>
      <c r="LC49" s="178">
        <f t="shared" si="543"/>
        <v>503.28270629784674</v>
      </c>
      <c r="LD49" s="178">
        <f t="shared" si="543"/>
        <v>462.99047615464588</v>
      </c>
      <c r="LE49" s="178">
        <f t="shared" si="543"/>
        <v>540.06664359872593</v>
      </c>
      <c r="LF49" s="178">
        <f t="shared" si="543"/>
        <v>540.06664359872593</v>
      </c>
      <c r="LG49" s="178">
        <f t="shared" si="543"/>
        <v>611.84400499405092</v>
      </c>
      <c r="LH49" s="178">
        <f t="shared" si="543"/>
        <v>540.06664359872593</v>
      </c>
      <c r="LI49" s="178">
        <f t="shared" si="543"/>
        <v>540.06664359872593</v>
      </c>
      <c r="LJ49" s="178">
        <f t="shared" si="543"/>
        <v>540.06664359872593</v>
      </c>
      <c r="LK49" s="178">
        <f t="shared" si="543"/>
        <v>540.06664359872593</v>
      </c>
      <c r="LL49" s="178">
        <f t="shared" si="543"/>
        <v>605.32698989310666</v>
      </c>
      <c r="LM49" s="178">
        <f t="shared" si="543"/>
        <v>557.59467126339223</v>
      </c>
      <c r="LN49" s="178">
        <f t="shared" si="543"/>
        <v>456.4161627019821</v>
      </c>
      <c r="LO49" s="178">
        <f t="shared" si="543"/>
        <v>540.06664359872593</v>
      </c>
      <c r="LP49" s="178">
        <f t="shared" si="543"/>
        <v>611.84400499405092</v>
      </c>
      <c r="LQ49" s="178">
        <f t="shared" ref="LQ49:NG49" si="544">SUMPRODUCT(--($E$32:$E$33 = "K"), LQ$32:LQ$33 / (1 - $F49 * $C$32:$C$33) - LQ$32:LQ$33)</f>
        <v>540.06664359872593</v>
      </c>
      <c r="LR49" s="178">
        <f t="shared" si="544"/>
        <v>540.06664359872593</v>
      </c>
      <c r="LS49" s="178">
        <f t="shared" si="544"/>
        <v>495.68667039550928</v>
      </c>
      <c r="LT49" s="178">
        <f t="shared" si="544"/>
        <v>540.06664359872593</v>
      </c>
      <c r="LU49" s="178">
        <f t="shared" si="544"/>
        <v>540.06664359872593</v>
      </c>
      <c r="LV49" s="178">
        <f t="shared" si="544"/>
        <v>540.06664359872593</v>
      </c>
      <c r="LW49" s="178">
        <f t="shared" si="544"/>
        <v>529.22257114609238</v>
      </c>
      <c r="LX49" s="178">
        <f t="shared" si="544"/>
        <v>461.35429426857445</v>
      </c>
      <c r="LY49" s="178">
        <f t="shared" si="544"/>
        <v>443.04228872333624</v>
      </c>
      <c r="LZ49" s="178">
        <f t="shared" si="544"/>
        <v>540.06664359872593</v>
      </c>
      <c r="MA49" s="178">
        <f t="shared" si="544"/>
        <v>540.06664359872593</v>
      </c>
      <c r="MB49" s="178">
        <f t="shared" si="544"/>
        <v>557.4448868055988</v>
      </c>
      <c r="MC49" s="178">
        <f t="shared" si="544"/>
        <v>456.31234537849014</v>
      </c>
      <c r="MD49" s="178">
        <f t="shared" si="544"/>
        <v>456.31234537849014</v>
      </c>
      <c r="ME49" s="178">
        <f t="shared" si="544"/>
        <v>415.51554333462627</v>
      </c>
      <c r="MF49" s="178">
        <f t="shared" si="544"/>
        <v>456.31234537849014</v>
      </c>
      <c r="MG49" s="178">
        <f t="shared" si="544"/>
        <v>459.19625266578441</v>
      </c>
      <c r="MH49" s="178">
        <f t="shared" si="544"/>
        <v>342.83158484408705</v>
      </c>
      <c r="MI49" s="178">
        <f t="shared" si="544"/>
        <v>453.42843809119222</v>
      </c>
      <c r="MJ49" s="178">
        <f t="shared" si="544"/>
        <v>306.88845540923467</v>
      </c>
      <c r="MK49" s="178">
        <f t="shared" si="544"/>
        <v>317.69176376662654</v>
      </c>
      <c r="ML49" s="178">
        <f t="shared" si="544"/>
        <v>347.68241015721287</v>
      </c>
      <c r="MM49" s="178">
        <f t="shared" si="544"/>
        <v>360.23269452654677</v>
      </c>
      <c r="MN49" s="178">
        <f t="shared" si="544"/>
        <v>319.15642853665486</v>
      </c>
      <c r="MO49" s="178">
        <f t="shared" si="544"/>
        <v>456.31234537849014</v>
      </c>
      <c r="MP49" s="178">
        <f t="shared" si="544"/>
        <v>329.38371595210083</v>
      </c>
      <c r="MQ49" s="178">
        <f t="shared" si="544"/>
        <v>328.4188350811055</v>
      </c>
      <c r="MR49" s="178">
        <f t="shared" si="544"/>
        <v>314.07551250109464</v>
      </c>
      <c r="MS49" s="178">
        <f t="shared" si="544"/>
        <v>341.19735061969732</v>
      </c>
      <c r="MT49" s="178">
        <f t="shared" si="544"/>
        <v>306.49957229373649</v>
      </c>
      <c r="MU49" s="178">
        <f t="shared" si="544"/>
        <v>414.11527892551385</v>
      </c>
      <c r="MV49" s="178">
        <f t="shared" si="544"/>
        <v>456.31234537849014</v>
      </c>
      <c r="MW49" s="178">
        <f t="shared" si="544"/>
        <v>462.08015995308233</v>
      </c>
      <c r="MX49" s="178">
        <f t="shared" si="544"/>
        <v>459.19625266578441</v>
      </c>
      <c r="MY49" s="178">
        <f t="shared" si="544"/>
        <v>464.94897286235573</v>
      </c>
      <c r="MZ49" s="178">
        <f t="shared" si="544"/>
        <v>464.94897286235573</v>
      </c>
      <c r="NA49" s="178">
        <f t="shared" si="544"/>
        <v>462.08015995308233</v>
      </c>
      <c r="NB49" s="178">
        <f t="shared" si="544"/>
        <v>553.69760891917031</v>
      </c>
      <c r="NC49" s="178">
        <f t="shared" si="544"/>
        <v>459.19625266578441</v>
      </c>
      <c r="ND49" s="178">
        <f t="shared" si="544"/>
        <v>340.12156664652321</v>
      </c>
      <c r="NE49" s="178">
        <f t="shared" si="544"/>
        <v>444.84845510119703</v>
      </c>
      <c r="NF49" s="178">
        <f t="shared" si="544"/>
        <v>464.90371291473639</v>
      </c>
      <c r="NG49" s="178">
        <f t="shared" si="544"/>
        <v>462.08015995308233</v>
      </c>
      <c r="NH49" s="148">
        <f t="shared" si="525"/>
        <v>209253.17786300852</v>
      </c>
      <c r="NI49" s="60">
        <f t="shared" si="526"/>
        <v>573.2963777068727</v>
      </c>
    </row>
    <row r="50" spans="1:373">
      <c r="B50" s="193" t="s">
        <v>340</v>
      </c>
      <c r="E50" s="153" t="s">
        <v>301</v>
      </c>
      <c r="F50" s="173">
        <f>F$48</f>
        <v>3.6999999999999998E-5</v>
      </c>
      <c r="G50" s="178">
        <f>SUMPRODUCT(--($E$15:$E$31 = "S"), G$15:G$31 / (1 - $F50 * $C$15:$C$31) - G$15:G$31)</f>
        <v>0</v>
      </c>
      <c r="H50" s="178">
        <f>SUMPRODUCT(--($E$15:$E$31 = "S"), H$15:H$31 / (1 - $F50 * $C$15:$C$31) - H$15:H$31)</f>
        <v>32.778057498209819</v>
      </c>
      <c r="I50" s="178">
        <f t="shared" ref="I50:BT50" si="545">SUMPRODUCT(--($E$15:$E$31 = "S"), I$15:I$31 / (1 - $F50 * $C$15:$C$31) - I$15:I$31)</f>
        <v>36.348626129540207</v>
      </c>
      <c r="J50" s="178">
        <f t="shared" si="545"/>
        <v>42.808655776687374</v>
      </c>
      <c r="K50" s="178">
        <f t="shared" si="545"/>
        <v>42.808655776687374</v>
      </c>
      <c r="L50" s="178">
        <f t="shared" si="545"/>
        <v>42.808655776687374</v>
      </c>
      <c r="M50" s="178">
        <f t="shared" si="545"/>
        <v>42.808655776687374</v>
      </c>
      <c r="N50" s="178">
        <f t="shared" si="545"/>
        <v>42.808655776687374</v>
      </c>
      <c r="O50" s="178">
        <f t="shared" si="545"/>
        <v>42.808655776687374</v>
      </c>
      <c r="P50" s="178">
        <f t="shared" si="545"/>
        <v>42.808655776687374</v>
      </c>
      <c r="Q50" s="178">
        <f t="shared" si="545"/>
        <v>32.04206898688426</v>
      </c>
      <c r="R50" s="178">
        <f t="shared" si="545"/>
        <v>42.808655776687374</v>
      </c>
      <c r="S50" s="178">
        <f t="shared" si="545"/>
        <v>42.808655776687374</v>
      </c>
      <c r="T50" s="178">
        <f t="shared" si="545"/>
        <v>42.808655776687374</v>
      </c>
      <c r="U50" s="178">
        <f t="shared" si="545"/>
        <v>42.808655776687374</v>
      </c>
      <c r="V50" s="178">
        <f t="shared" si="545"/>
        <v>42.808655776687374</v>
      </c>
      <c r="W50" s="178">
        <f t="shared" si="545"/>
        <v>42.808655776687374</v>
      </c>
      <c r="X50" s="178">
        <f t="shared" si="545"/>
        <v>42.808655776687374</v>
      </c>
      <c r="Y50" s="178">
        <f t="shared" si="545"/>
        <v>42.808655776687374</v>
      </c>
      <c r="Z50" s="178">
        <f t="shared" si="545"/>
        <v>42.808655776687374</v>
      </c>
      <c r="AA50" s="178">
        <f t="shared" si="545"/>
        <v>42.808655776687374</v>
      </c>
      <c r="AB50" s="178">
        <f t="shared" si="545"/>
        <v>42.808655776687374</v>
      </c>
      <c r="AC50" s="178">
        <f t="shared" si="545"/>
        <v>42.808655776687374</v>
      </c>
      <c r="AD50" s="178">
        <f t="shared" si="545"/>
        <v>42.808655776687374</v>
      </c>
      <c r="AE50" s="178">
        <f t="shared" si="545"/>
        <v>42.808655776687374</v>
      </c>
      <c r="AF50" s="178">
        <f t="shared" si="545"/>
        <v>42.808655776687374</v>
      </c>
      <c r="AG50" s="178">
        <f t="shared" si="545"/>
        <v>42.808655776687374</v>
      </c>
      <c r="AH50" s="178">
        <f t="shared" si="545"/>
        <v>42.808655776687374</v>
      </c>
      <c r="AI50" s="178">
        <f t="shared" si="545"/>
        <v>42.808655776687374</v>
      </c>
      <c r="AJ50" s="178">
        <f t="shared" si="545"/>
        <v>42.808655776687374</v>
      </c>
      <c r="AK50" s="178">
        <f t="shared" si="545"/>
        <v>42.808655776687374</v>
      </c>
      <c r="AL50" s="178">
        <f t="shared" si="545"/>
        <v>42.365976544606383</v>
      </c>
      <c r="AM50" s="178">
        <f t="shared" si="545"/>
        <v>33.749641953276296</v>
      </c>
      <c r="AN50" s="178">
        <f t="shared" si="545"/>
        <v>36.114845471915032</v>
      </c>
      <c r="AO50" s="178">
        <f t="shared" si="545"/>
        <v>0</v>
      </c>
      <c r="AP50" s="178">
        <f t="shared" si="545"/>
        <v>5.4741917016990556</v>
      </c>
      <c r="AQ50" s="178">
        <f t="shared" si="545"/>
        <v>42.808655776687374</v>
      </c>
      <c r="AR50" s="178">
        <f t="shared" si="545"/>
        <v>42.808655776687374</v>
      </c>
      <c r="AS50" s="178">
        <f t="shared" si="545"/>
        <v>42.808655776687374</v>
      </c>
      <c r="AT50" s="178">
        <f t="shared" si="545"/>
        <v>42.808655776687374</v>
      </c>
      <c r="AU50" s="178">
        <f t="shared" si="545"/>
        <v>33.107320672337664</v>
      </c>
      <c r="AV50" s="178">
        <f t="shared" si="545"/>
        <v>42.808655776687374</v>
      </c>
      <c r="AW50" s="178">
        <f t="shared" si="545"/>
        <v>42.808655776687374</v>
      </c>
      <c r="AX50" s="178">
        <f t="shared" si="545"/>
        <v>42.808655776687374</v>
      </c>
      <c r="AY50" s="178">
        <f t="shared" si="545"/>
        <v>42.808655776687374</v>
      </c>
      <c r="AZ50" s="178">
        <f t="shared" si="545"/>
        <v>7.7871551208045275</v>
      </c>
      <c r="BA50" s="178">
        <f t="shared" si="545"/>
        <v>42.808655776687374</v>
      </c>
      <c r="BB50" s="178">
        <f t="shared" si="545"/>
        <v>42.808655776687374</v>
      </c>
      <c r="BC50" s="178">
        <f t="shared" si="545"/>
        <v>26.194337954650109</v>
      </c>
      <c r="BD50" s="178">
        <f t="shared" si="545"/>
        <v>32.600892183843825</v>
      </c>
      <c r="BE50" s="178">
        <f t="shared" si="545"/>
        <v>33.215845492923108</v>
      </c>
      <c r="BF50" s="178">
        <f t="shared" si="545"/>
        <v>38.876567748658999</v>
      </c>
      <c r="BG50" s="178">
        <f t="shared" si="545"/>
        <v>42.808655776687374</v>
      </c>
      <c r="BH50" s="178">
        <f t="shared" si="545"/>
        <v>42.808655776687374</v>
      </c>
      <c r="BI50" s="178">
        <f t="shared" si="545"/>
        <v>41.90775717314682</v>
      </c>
      <c r="BJ50" s="178">
        <f t="shared" si="545"/>
        <v>1.5087984399203833</v>
      </c>
      <c r="BK50" s="178">
        <f t="shared" si="545"/>
        <v>31.445747597674199</v>
      </c>
      <c r="BL50" s="178">
        <f t="shared" si="545"/>
        <v>42.808655776687374</v>
      </c>
      <c r="BM50" s="178">
        <f t="shared" si="545"/>
        <v>42.808655776687374</v>
      </c>
      <c r="BN50" s="178">
        <f t="shared" si="545"/>
        <v>42.808655776687374</v>
      </c>
      <c r="BO50" s="178">
        <f t="shared" si="545"/>
        <v>42.808655776687374</v>
      </c>
      <c r="BP50" s="178">
        <f t="shared" si="545"/>
        <v>31.135220776632195</v>
      </c>
      <c r="BQ50" s="178">
        <f t="shared" si="545"/>
        <v>0</v>
      </c>
      <c r="BR50" s="178">
        <f t="shared" si="545"/>
        <v>29.624346415570471</v>
      </c>
      <c r="BS50" s="178">
        <f t="shared" si="545"/>
        <v>42.808655776687374</v>
      </c>
      <c r="BT50" s="178">
        <f t="shared" si="545"/>
        <v>42.808655776687374</v>
      </c>
      <c r="BU50" s="178">
        <f t="shared" ref="BU50:EF50" si="546">SUMPRODUCT(--($E$15:$E$31 = "S"), BU$15:BU$31 / (1 - $F50 * $C$15:$C$31) - BU$15:BU$31)</f>
        <v>42.808655776687374</v>
      </c>
      <c r="BV50" s="178">
        <f t="shared" si="546"/>
        <v>42.808655776687374</v>
      </c>
      <c r="BW50" s="178">
        <f t="shared" si="546"/>
        <v>42.808655776687374</v>
      </c>
      <c r="BX50" s="178">
        <f t="shared" si="546"/>
        <v>42.808655776687374</v>
      </c>
      <c r="BY50" s="178">
        <f t="shared" si="546"/>
        <v>42.808655776687374</v>
      </c>
      <c r="BZ50" s="178">
        <f t="shared" si="546"/>
        <v>42.073449867326417</v>
      </c>
      <c r="CA50" s="178">
        <f t="shared" si="546"/>
        <v>42.808655776687374</v>
      </c>
      <c r="CB50" s="178">
        <f t="shared" si="546"/>
        <v>42.808655776687374</v>
      </c>
      <c r="CC50" s="178">
        <f t="shared" si="546"/>
        <v>42.808655776687374</v>
      </c>
      <c r="CD50" s="178">
        <f t="shared" si="546"/>
        <v>42.808655776687374</v>
      </c>
      <c r="CE50" s="178">
        <f t="shared" si="546"/>
        <v>24.335801756984438</v>
      </c>
      <c r="CF50" s="178">
        <f t="shared" si="546"/>
        <v>0</v>
      </c>
      <c r="CG50" s="178">
        <f t="shared" si="546"/>
        <v>39.156786439634743</v>
      </c>
      <c r="CH50" s="178">
        <f t="shared" si="546"/>
        <v>42.808655776687374</v>
      </c>
      <c r="CI50" s="178">
        <f t="shared" si="546"/>
        <v>41.678557439910946</v>
      </c>
      <c r="CJ50" s="178">
        <f t="shared" si="546"/>
        <v>42.170718201654381</v>
      </c>
      <c r="CK50" s="178">
        <f t="shared" si="546"/>
        <v>39.13435350934742</v>
      </c>
      <c r="CL50" s="178">
        <f t="shared" si="546"/>
        <v>0</v>
      </c>
      <c r="CM50" s="178">
        <f t="shared" si="546"/>
        <v>38.56869228668802</v>
      </c>
      <c r="CN50" s="178">
        <f t="shared" si="546"/>
        <v>42.808655776687374</v>
      </c>
      <c r="CO50" s="178">
        <f t="shared" si="546"/>
        <v>42.808655776687374</v>
      </c>
      <c r="CP50" s="178">
        <f t="shared" si="546"/>
        <v>42.808655776687374</v>
      </c>
      <c r="CQ50" s="178">
        <f t="shared" si="546"/>
        <v>42.808655776687374</v>
      </c>
      <c r="CR50" s="178">
        <f t="shared" si="546"/>
        <v>42.808655776687374</v>
      </c>
      <c r="CS50" s="178">
        <f t="shared" si="546"/>
        <v>38.71284305799054</v>
      </c>
      <c r="CT50" s="178">
        <f t="shared" si="546"/>
        <v>15.195798994327561</v>
      </c>
      <c r="CU50" s="178">
        <f t="shared" si="546"/>
        <v>39.292810744249437</v>
      </c>
      <c r="CV50" s="178">
        <f t="shared" si="546"/>
        <v>38.104840679945482</v>
      </c>
      <c r="CW50" s="178">
        <f t="shared" si="546"/>
        <v>38.118858025838563</v>
      </c>
      <c r="CX50" s="178">
        <f t="shared" si="546"/>
        <v>28.985083763305738</v>
      </c>
      <c r="CY50" s="178">
        <f t="shared" si="546"/>
        <v>29.221241097769962</v>
      </c>
      <c r="CZ50" s="178">
        <f t="shared" si="546"/>
        <v>0</v>
      </c>
      <c r="DA50" s="178">
        <f t="shared" si="546"/>
        <v>39.292810744249437</v>
      </c>
      <c r="DB50" s="178">
        <f t="shared" si="546"/>
        <v>37.524872993686586</v>
      </c>
      <c r="DC50" s="178">
        <f t="shared" si="546"/>
        <v>24.670439169578458</v>
      </c>
      <c r="DD50" s="178">
        <f t="shared" si="546"/>
        <v>16.551901149301557</v>
      </c>
      <c r="DE50" s="178">
        <f t="shared" si="546"/>
        <v>39.292810744249437</v>
      </c>
      <c r="DF50" s="178">
        <f t="shared" si="546"/>
        <v>39.292810744249437</v>
      </c>
      <c r="DG50" s="178">
        <f t="shared" si="546"/>
        <v>39.292810744249437</v>
      </c>
      <c r="DH50" s="178">
        <f t="shared" si="546"/>
        <v>22.650061722724786</v>
      </c>
      <c r="DI50" s="178">
        <f t="shared" si="546"/>
        <v>18.208287805984583</v>
      </c>
      <c r="DJ50" s="178">
        <f t="shared" si="546"/>
        <v>39.292810744249437</v>
      </c>
      <c r="DK50" s="178">
        <f t="shared" si="546"/>
        <v>39.292810744249437</v>
      </c>
      <c r="DL50" s="178">
        <f t="shared" si="546"/>
        <v>28.397774800756451</v>
      </c>
      <c r="DM50" s="178">
        <f t="shared" si="546"/>
        <v>39.292810744249437</v>
      </c>
      <c r="DN50" s="178">
        <f t="shared" si="546"/>
        <v>39.292810744249437</v>
      </c>
      <c r="DO50" s="178">
        <f t="shared" si="546"/>
        <v>25.834444649717625</v>
      </c>
      <c r="DP50" s="178">
        <f t="shared" si="546"/>
        <v>39.292810744249437</v>
      </c>
      <c r="DQ50" s="178">
        <f t="shared" si="546"/>
        <v>30.548607395001454</v>
      </c>
      <c r="DR50" s="178">
        <f t="shared" si="546"/>
        <v>27.102836946312891</v>
      </c>
      <c r="DS50" s="178">
        <f t="shared" si="546"/>
        <v>10.292146621342908</v>
      </c>
      <c r="DT50" s="178">
        <f t="shared" si="546"/>
        <v>0</v>
      </c>
      <c r="DU50" s="178">
        <f t="shared" si="546"/>
        <v>16.679889373237529</v>
      </c>
      <c r="DV50" s="178">
        <f t="shared" si="546"/>
        <v>0</v>
      </c>
      <c r="DW50" s="178">
        <f t="shared" si="546"/>
        <v>0</v>
      </c>
      <c r="DX50" s="178">
        <f t="shared" si="546"/>
        <v>0</v>
      </c>
      <c r="DY50" s="178">
        <f t="shared" si="546"/>
        <v>0.89571178733922352</v>
      </c>
      <c r="DZ50" s="178">
        <f t="shared" si="546"/>
        <v>0</v>
      </c>
      <c r="EA50" s="178">
        <f t="shared" si="546"/>
        <v>0</v>
      </c>
      <c r="EB50" s="178">
        <f t="shared" si="546"/>
        <v>0</v>
      </c>
      <c r="EC50" s="178">
        <f t="shared" si="546"/>
        <v>0</v>
      </c>
      <c r="ED50" s="178">
        <f t="shared" si="546"/>
        <v>1.5181033492510778</v>
      </c>
      <c r="EE50" s="178">
        <f t="shared" si="546"/>
        <v>12.88543525528803</v>
      </c>
      <c r="EF50" s="178">
        <f t="shared" si="546"/>
        <v>13.499819109692908</v>
      </c>
      <c r="EG50" s="178">
        <f t="shared" ref="EG50:GR50" si="547">SUMPRODUCT(--($E$15:$E$31 = "S"), EG$15:EG$31 / (1 - $F50 * $C$15:$C$31) - EG$15:EG$31)</f>
        <v>13.295024491557342</v>
      </c>
      <c r="EH50" s="178">
        <f t="shared" si="547"/>
        <v>13.499819109692908</v>
      </c>
      <c r="EI50" s="178">
        <f t="shared" si="547"/>
        <v>0</v>
      </c>
      <c r="EJ50" s="178">
        <f t="shared" si="547"/>
        <v>12.502835383158526</v>
      </c>
      <c r="EK50" s="178">
        <f t="shared" si="547"/>
        <v>1.7300855406913342</v>
      </c>
      <c r="EL50" s="178">
        <f t="shared" si="547"/>
        <v>2.8606151497874635</v>
      </c>
      <c r="EM50" s="178">
        <f t="shared" si="547"/>
        <v>7.7003407597694604</v>
      </c>
      <c r="EN50" s="178">
        <f t="shared" si="547"/>
        <v>5.3179997415672915</v>
      </c>
      <c r="EO50" s="178">
        <f t="shared" si="547"/>
        <v>7.7516768997775216</v>
      </c>
      <c r="EP50" s="178">
        <f t="shared" si="547"/>
        <v>0</v>
      </c>
      <c r="EQ50" s="178">
        <f t="shared" si="547"/>
        <v>0</v>
      </c>
      <c r="ER50" s="178">
        <f t="shared" si="547"/>
        <v>0</v>
      </c>
      <c r="ES50" s="178">
        <f t="shared" si="547"/>
        <v>0.26953464604156352</v>
      </c>
      <c r="ET50" s="178">
        <f t="shared" si="547"/>
        <v>0</v>
      </c>
      <c r="EU50" s="178">
        <f t="shared" si="547"/>
        <v>0</v>
      </c>
      <c r="EV50" s="178">
        <f t="shared" si="547"/>
        <v>0</v>
      </c>
      <c r="EW50" s="178">
        <f t="shared" si="547"/>
        <v>0</v>
      </c>
      <c r="EX50" s="178">
        <f t="shared" si="547"/>
        <v>0</v>
      </c>
      <c r="EY50" s="178">
        <f t="shared" si="547"/>
        <v>7.38525561332699</v>
      </c>
      <c r="EZ50" s="178">
        <f t="shared" si="547"/>
        <v>13.090229873421777</v>
      </c>
      <c r="FA50" s="178">
        <f t="shared" si="547"/>
        <v>12.905684745019244</v>
      </c>
      <c r="FB50" s="178">
        <f t="shared" si="547"/>
        <v>0</v>
      </c>
      <c r="FC50" s="178">
        <f t="shared" si="547"/>
        <v>0</v>
      </c>
      <c r="FD50" s="178">
        <f t="shared" si="547"/>
        <v>0</v>
      </c>
      <c r="FE50" s="178">
        <f t="shared" si="547"/>
        <v>0</v>
      </c>
      <c r="FF50" s="178">
        <f t="shared" si="547"/>
        <v>0</v>
      </c>
      <c r="FG50" s="178">
        <f t="shared" si="547"/>
        <v>0</v>
      </c>
      <c r="FH50" s="178">
        <f t="shared" si="547"/>
        <v>3.6882230448713926</v>
      </c>
      <c r="FI50" s="178">
        <f t="shared" si="547"/>
        <v>0</v>
      </c>
      <c r="FJ50" s="178">
        <f t="shared" si="547"/>
        <v>0</v>
      </c>
      <c r="FK50" s="178">
        <f t="shared" si="547"/>
        <v>0</v>
      </c>
      <c r="FL50" s="178">
        <f t="shared" si="547"/>
        <v>0</v>
      </c>
      <c r="FM50" s="178">
        <f t="shared" si="547"/>
        <v>24.890737191293738</v>
      </c>
      <c r="FN50" s="178">
        <f t="shared" si="547"/>
        <v>8.6239737461764889</v>
      </c>
      <c r="FO50" s="178">
        <f t="shared" si="547"/>
        <v>6.1757420432222716</v>
      </c>
      <c r="FP50" s="178">
        <f t="shared" si="547"/>
        <v>24.036581259439117</v>
      </c>
      <c r="FQ50" s="178">
        <f t="shared" si="547"/>
        <v>22.480152017556975</v>
      </c>
      <c r="FR50" s="178">
        <f t="shared" si="547"/>
        <v>0</v>
      </c>
      <c r="FS50" s="178">
        <f t="shared" si="547"/>
        <v>8.061577121566188</v>
      </c>
      <c r="FT50" s="178">
        <f t="shared" si="547"/>
        <v>21.442378113144514</v>
      </c>
      <c r="FU50" s="178">
        <f t="shared" si="547"/>
        <v>10.386975061404883</v>
      </c>
      <c r="FV50" s="178">
        <f t="shared" si="547"/>
        <v>0</v>
      </c>
      <c r="FW50" s="178">
        <f t="shared" si="547"/>
        <v>4.2844259636140123</v>
      </c>
      <c r="FX50" s="178">
        <f t="shared" si="547"/>
        <v>6.8104190920124097E-2</v>
      </c>
      <c r="FY50" s="178">
        <f t="shared" si="547"/>
        <v>0</v>
      </c>
      <c r="FZ50" s="178">
        <f t="shared" si="547"/>
        <v>6.9532289667931764</v>
      </c>
      <c r="GA50" s="178">
        <f t="shared" si="547"/>
        <v>19.17270001921861</v>
      </c>
      <c r="GB50" s="178">
        <f t="shared" si="547"/>
        <v>2.4548291141395566</v>
      </c>
      <c r="GC50" s="178">
        <f t="shared" si="547"/>
        <v>0</v>
      </c>
      <c r="GD50" s="178">
        <f t="shared" si="547"/>
        <v>0</v>
      </c>
      <c r="GE50" s="178">
        <f t="shared" si="547"/>
        <v>0</v>
      </c>
      <c r="GF50" s="178">
        <f t="shared" si="547"/>
        <v>42.794597015912586</v>
      </c>
      <c r="GG50" s="178">
        <f t="shared" si="547"/>
        <v>42.808655776687374</v>
      </c>
      <c r="GH50" s="178">
        <f t="shared" si="547"/>
        <v>42.808655776687374</v>
      </c>
      <c r="GI50" s="178">
        <f t="shared" si="547"/>
        <v>42.808655776687374</v>
      </c>
      <c r="GJ50" s="178">
        <f t="shared" si="547"/>
        <v>42.808655776687374</v>
      </c>
      <c r="GK50" s="178">
        <f t="shared" si="547"/>
        <v>42.808655776687374</v>
      </c>
      <c r="GL50" s="178">
        <f t="shared" si="547"/>
        <v>42.808655776687374</v>
      </c>
      <c r="GM50" s="178">
        <f t="shared" si="547"/>
        <v>41.851570712889952</v>
      </c>
      <c r="GN50" s="178">
        <f t="shared" si="547"/>
        <v>2.5012180668645669</v>
      </c>
      <c r="GO50" s="178">
        <f t="shared" si="547"/>
        <v>42.808655776687374</v>
      </c>
      <c r="GP50" s="178">
        <f t="shared" si="547"/>
        <v>42.308595921960659</v>
      </c>
      <c r="GQ50" s="178">
        <f t="shared" si="547"/>
        <v>42.808655776687374</v>
      </c>
      <c r="GR50" s="178">
        <f t="shared" si="547"/>
        <v>42.808655776687374</v>
      </c>
      <c r="GS50" s="178">
        <f t="shared" ref="GS50:JD50" si="548">SUMPRODUCT(--($E$15:$E$31 = "S"), GS$15:GS$31 / (1 - $F50 * $C$15:$C$31) - GS$15:GS$31)</f>
        <v>42.808655776687374</v>
      </c>
      <c r="GT50" s="178">
        <f t="shared" si="548"/>
        <v>37.067145324435842</v>
      </c>
      <c r="GU50" s="178">
        <f t="shared" si="548"/>
        <v>42.808655776687374</v>
      </c>
      <c r="GV50" s="178">
        <f t="shared" si="548"/>
        <v>42.808655776687374</v>
      </c>
      <c r="GW50" s="178">
        <f t="shared" si="548"/>
        <v>42.808655776687374</v>
      </c>
      <c r="GX50" s="178">
        <f t="shared" si="548"/>
        <v>42.808655776687374</v>
      </c>
      <c r="GY50" s="178">
        <f t="shared" si="548"/>
        <v>42.808655776687374</v>
      </c>
      <c r="GZ50" s="178">
        <f t="shared" si="548"/>
        <v>42.808655776687374</v>
      </c>
      <c r="HA50" s="178">
        <f t="shared" si="548"/>
        <v>42.808655776687374</v>
      </c>
      <c r="HB50" s="178">
        <f t="shared" si="548"/>
        <v>42.808655776687374</v>
      </c>
      <c r="HC50" s="178">
        <f t="shared" si="548"/>
        <v>42.808655776687374</v>
      </c>
      <c r="HD50" s="178">
        <f t="shared" si="548"/>
        <v>42.808655776687374</v>
      </c>
      <c r="HE50" s="178">
        <f t="shared" si="548"/>
        <v>42.808655776687374</v>
      </c>
      <c r="HF50" s="178">
        <f t="shared" si="548"/>
        <v>42.808655776687374</v>
      </c>
      <c r="HG50" s="178">
        <f t="shared" si="548"/>
        <v>42.808655776687374</v>
      </c>
      <c r="HH50" s="178">
        <f t="shared" si="548"/>
        <v>42.808655776687374</v>
      </c>
      <c r="HI50" s="178">
        <f t="shared" si="548"/>
        <v>42.808655776687374</v>
      </c>
      <c r="HJ50" s="178">
        <f t="shared" si="548"/>
        <v>42.808655776687374</v>
      </c>
      <c r="HK50" s="178">
        <f t="shared" si="548"/>
        <v>42.808655776687374</v>
      </c>
      <c r="HL50" s="178">
        <f t="shared" si="548"/>
        <v>42.808655776687374</v>
      </c>
      <c r="HM50" s="178">
        <f t="shared" si="548"/>
        <v>42.808655776687374</v>
      </c>
      <c r="HN50" s="178">
        <f t="shared" si="548"/>
        <v>42.808655776687374</v>
      </c>
      <c r="HO50" s="178">
        <f t="shared" si="548"/>
        <v>42.808655776687374</v>
      </c>
      <c r="HP50" s="178">
        <f t="shared" si="548"/>
        <v>42.808655776687374</v>
      </c>
      <c r="HQ50" s="178">
        <f t="shared" si="548"/>
        <v>42.808655776687374</v>
      </c>
      <c r="HR50" s="178">
        <f t="shared" si="548"/>
        <v>42.808655776687374</v>
      </c>
      <c r="HS50" s="178">
        <f t="shared" si="548"/>
        <v>42.808655776687374</v>
      </c>
      <c r="HT50" s="178">
        <f t="shared" si="548"/>
        <v>42.808655776687374</v>
      </c>
      <c r="HU50" s="178">
        <f t="shared" si="548"/>
        <v>42.808655776687374</v>
      </c>
      <c r="HV50" s="178">
        <f t="shared" si="548"/>
        <v>42.808655776687374</v>
      </c>
      <c r="HW50" s="178">
        <f t="shared" si="548"/>
        <v>42.808655776687374</v>
      </c>
      <c r="HX50" s="178">
        <f t="shared" si="548"/>
        <v>42.808655776687374</v>
      </c>
      <c r="HY50" s="178">
        <f t="shared" si="548"/>
        <v>42.808655776687374</v>
      </c>
      <c r="HZ50" s="178">
        <f t="shared" si="548"/>
        <v>42.808655776687374</v>
      </c>
      <c r="IA50" s="178">
        <f t="shared" si="548"/>
        <v>42.808655776687374</v>
      </c>
      <c r="IB50" s="178">
        <f t="shared" si="548"/>
        <v>42.808655776687374</v>
      </c>
      <c r="IC50" s="178">
        <f t="shared" si="548"/>
        <v>42.808655776687374</v>
      </c>
      <c r="ID50" s="178">
        <f t="shared" si="548"/>
        <v>42.808655776687374</v>
      </c>
      <c r="IE50" s="178">
        <f t="shared" si="548"/>
        <v>42.808655776687374</v>
      </c>
      <c r="IF50" s="178">
        <f t="shared" si="548"/>
        <v>42.808655776687374</v>
      </c>
      <c r="IG50" s="178">
        <f t="shared" si="548"/>
        <v>42.808655776687374</v>
      </c>
      <c r="IH50" s="178">
        <f t="shared" si="548"/>
        <v>42.808655776687374</v>
      </c>
      <c r="II50" s="178">
        <f t="shared" si="548"/>
        <v>42.808655776687374</v>
      </c>
      <c r="IJ50" s="178">
        <f t="shared" si="548"/>
        <v>42.808655776687374</v>
      </c>
      <c r="IK50" s="178">
        <f t="shared" si="548"/>
        <v>42.808655776687374</v>
      </c>
      <c r="IL50" s="178">
        <f t="shared" si="548"/>
        <v>42.808655776687374</v>
      </c>
      <c r="IM50" s="178">
        <f t="shared" si="548"/>
        <v>42.808655776687374</v>
      </c>
      <c r="IN50" s="178">
        <f t="shared" si="548"/>
        <v>42.808655776687374</v>
      </c>
      <c r="IO50" s="178">
        <f t="shared" si="548"/>
        <v>42.808655776687374</v>
      </c>
      <c r="IP50" s="178">
        <f t="shared" si="548"/>
        <v>42.808655776687374</v>
      </c>
      <c r="IQ50" s="178">
        <f t="shared" si="548"/>
        <v>42.808655776687374</v>
      </c>
      <c r="IR50" s="178">
        <f t="shared" si="548"/>
        <v>42.808655776687374</v>
      </c>
      <c r="IS50" s="178">
        <f t="shared" si="548"/>
        <v>42.808655776687374</v>
      </c>
      <c r="IT50" s="178">
        <f t="shared" si="548"/>
        <v>42.808655776687374</v>
      </c>
      <c r="IU50" s="178">
        <f t="shared" si="548"/>
        <v>42.808655776687374</v>
      </c>
      <c r="IV50" s="178">
        <f t="shared" si="548"/>
        <v>42.808655776687374</v>
      </c>
      <c r="IW50" s="178">
        <f t="shared" si="548"/>
        <v>42.808655776687374</v>
      </c>
      <c r="IX50" s="178">
        <f t="shared" si="548"/>
        <v>41.187850380476448</v>
      </c>
      <c r="IY50" s="178">
        <f t="shared" si="548"/>
        <v>42.808655776687374</v>
      </c>
      <c r="IZ50" s="178">
        <f t="shared" si="548"/>
        <v>42.808655776687374</v>
      </c>
      <c r="JA50" s="178">
        <f t="shared" si="548"/>
        <v>42.808655776687374</v>
      </c>
      <c r="JB50" s="178">
        <f t="shared" si="548"/>
        <v>42.808655776687374</v>
      </c>
      <c r="JC50" s="178">
        <f t="shared" si="548"/>
        <v>42.808655776687374</v>
      </c>
      <c r="JD50" s="178">
        <f t="shared" si="548"/>
        <v>42.808655776687374</v>
      </c>
      <c r="JE50" s="178">
        <f t="shared" ref="JE50:LP50" si="549">SUMPRODUCT(--($E$15:$E$31 = "S"), JE$15:JE$31 / (1 - $F50 * $C$15:$C$31) - JE$15:JE$31)</f>
        <v>42.808655776687374</v>
      </c>
      <c r="JF50" s="178">
        <f t="shared" si="549"/>
        <v>42.808655776687374</v>
      </c>
      <c r="JG50" s="178">
        <f t="shared" si="549"/>
        <v>42.808655776687374</v>
      </c>
      <c r="JH50" s="178">
        <f t="shared" si="549"/>
        <v>42.808655776687374</v>
      </c>
      <c r="JI50" s="178">
        <f t="shared" si="549"/>
        <v>42.808655776687374</v>
      </c>
      <c r="JJ50" s="178">
        <f t="shared" si="549"/>
        <v>42.808655776687374</v>
      </c>
      <c r="JK50" s="178">
        <f t="shared" si="549"/>
        <v>42.808655776687374</v>
      </c>
      <c r="JL50" s="178">
        <f t="shared" si="549"/>
        <v>42.808655776687374</v>
      </c>
      <c r="JM50" s="178">
        <f t="shared" si="549"/>
        <v>42.808655776687374</v>
      </c>
      <c r="JN50" s="178">
        <f t="shared" si="549"/>
        <v>42.808655776687374</v>
      </c>
      <c r="JO50" s="178">
        <f t="shared" si="549"/>
        <v>42.808655776687374</v>
      </c>
      <c r="JP50" s="178">
        <f t="shared" si="549"/>
        <v>42.808655776687374</v>
      </c>
      <c r="JQ50" s="178">
        <f t="shared" si="549"/>
        <v>42.808655776687374</v>
      </c>
      <c r="JR50" s="178">
        <f t="shared" si="549"/>
        <v>41.276364742916485</v>
      </c>
      <c r="JS50" s="178">
        <f t="shared" si="549"/>
        <v>26.371517565115937</v>
      </c>
      <c r="JT50" s="178">
        <f t="shared" si="549"/>
        <v>0</v>
      </c>
      <c r="JU50" s="178">
        <f t="shared" si="549"/>
        <v>8.2897851873149193</v>
      </c>
      <c r="JV50" s="178">
        <f t="shared" si="549"/>
        <v>0</v>
      </c>
      <c r="JW50" s="178">
        <f t="shared" si="549"/>
        <v>6.0159156282152253</v>
      </c>
      <c r="JX50" s="178">
        <f t="shared" si="549"/>
        <v>42.384959595015971</v>
      </c>
      <c r="JY50" s="178">
        <f t="shared" si="549"/>
        <v>42.414099347442971</v>
      </c>
      <c r="JZ50" s="178">
        <f t="shared" si="549"/>
        <v>42.414099347442971</v>
      </c>
      <c r="KA50" s="178">
        <f t="shared" si="549"/>
        <v>42.414099347442971</v>
      </c>
      <c r="KB50" s="178">
        <f t="shared" si="549"/>
        <v>42.414099347442971</v>
      </c>
      <c r="KC50" s="178">
        <f t="shared" si="549"/>
        <v>42.414099347442971</v>
      </c>
      <c r="KD50" s="178">
        <f t="shared" si="549"/>
        <v>42.414099347442971</v>
      </c>
      <c r="KE50" s="178">
        <f t="shared" si="549"/>
        <v>42.414099347442971</v>
      </c>
      <c r="KF50" s="178">
        <f t="shared" si="549"/>
        <v>42.414099347442971</v>
      </c>
      <c r="KG50" s="178">
        <f t="shared" si="549"/>
        <v>42.414099347442971</v>
      </c>
      <c r="KH50" s="178">
        <f t="shared" si="549"/>
        <v>42.414099347442971</v>
      </c>
      <c r="KI50" s="178">
        <f t="shared" si="549"/>
        <v>42.414099347442971</v>
      </c>
      <c r="KJ50" s="178">
        <f t="shared" si="549"/>
        <v>42.414099347442971</v>
      </c>
      <c r="KK50" s="178">
        <f t="shared" si="549"/>
        <v>39.798371013472206</v>
      </c>
      <c r="KL50" s="178">
        <f t="shared" si="549"/>
        <v>42.414099347442971</v>
      </c>
      <c r="KM50" s="178">
        <f t="shared" si="549"/>
        <v>42.414099347442971</v>
      </c>
      <c r="KN50" s="178">
        <f t="shared" si="549"/>
        <v>37.539095422900573</v>
      </c>
      <c r="KO50" s="178">
        <f t="shared" si="549"/>
        <v>42.414099347442971</v>
      </c>
      <c r="KP50" s="178">
        <f t="shared" si="549"/>
        <v>37.605010000857874</v>
      </c>
      <c r="KQ50" s="178">
        <f t="shared" si="549"/>
        <v>42.414099347442971</v>
      </c>
      <c r="KR50" s="178">
        <f t="shared" si="549"/>
        <v>42.414099347442971</v>
      </c>
      <c r="KS50" s="178">
        <f t="shared" si="549"/>
        <v>42.414099347442971</v>
      </c>
      <c r="KT50" s="178">
        <f t="shared" si="549"/>
        <v>42.414099347442971</v>
      </c>
      <c r="KU50" s="178">
        <f t="shared" si="549"/>
        <v>42.414099347442971</v>
      </c>
      <c r="KV50" s="178">
        <f t="shared" si="549"/>
        <v>42.414099347442971</v>
      </c>
      <c r="KW50" s="178">
        <f t="shared" si="549"/>
        <v>42.414099347442971</v>
      </c>
      <c r="KX50" s="178">
        <f t="shared" si="549"/>
        <v>42.414099347442971</v>
      </c>
      <c r="KY50" s="178">
        <f t="shared" si="549"/>
        <v>42.808655776687374</v>
      </c>
      <c r="KZ50" s="178">
        <f t="shared" si="549"/>
        <v>42.808655776687374</v>
      </c>
      <c r="LA50" s="178">
        <f t="shared" si="549"/>
        <v>42.443777891610807</v>
      </c>
      <c r="LB50" s="178">
        <f t="shared" si="549"/>
        <v>42.808655776687374</v>
      </c>
      <c r="LC50" s="178">
        <f t="shared" si="549"/>
        <v>42.808655776687374</v>
      </c>
      <c r="LD50" s="178">
        <f t="shared" si="549"/>
        <v>42.808655776687374</v>
      </c>
      <c r="LE50" s="178">
        <f t="shared" si="549"/>
        <v>42.808655776687374</v>
      </c>
      <c r="LF50" s="178">
        <f t="shared" si="549"/>
        <v>42.808655776687374</v>
      </c>
      <c r="LG50" s="178">
        <f t="shared" si="549"/>
        <v>41.355107681236404</v>
      </c>
      <c r="LH50" s="178">
        <f t="shared" si="549"/>
        <v>42.808655776687374</v>
      </c>
      <c r="LI50" s="178">
        <f t="shared" si="549"/>
        <v>42.808655776687374</v>
      </c>
      <c r="LJ50" s="178">
        <f t="shared" si="549"/>
        <v>42.808655776687374</v>
      </c>
      <c r="LK50" s="178">
        <f t="shared" si="549"/>
        <v>42.808655776687374</v>
      </c>
      <c r="LL50" s="178">
        <f t="shared" si="549"/>
        <v>41.165360902938119</v>
      </c>
      <c r="LM50" s="178">
        <f t="shared" si="549"/>
        <v>42.808655776687374</v>
      </c>
      <c r="LN50" s="178">
        <f t="shared" si="549"/>
        <v>42.808655776687374</v>
      </c>
      <c r="LO50" s="178">
        <f t="shared" si="549"/>
        <v>42.808655776687374</v>
      </c>
      <c r="LP50" s="178">
        <f t="shared" si="549"/>
        <v>42.394875274352671</v>
      </c>
      <c r="LQ50" s="178">
        <f t="shared" ref="LQ50:NG50" si="550">SUMPRODUCT(--($E$15:$E$31 = "S"), LQ$15:LQ$31 / (1 - $F50 * $C$15:$C$31) - LQ$15:LQ$31)</f>
        <v>42.808655776687374</v>
      </c>
      <c r="LR50" s="178">
        <f t="shared" si="550"/>
        <v>42.808655776687374</v>
      </c>
      <c r="LS50" s="178">
        <f t="shared" si="550"/>
        <v>42.808655776687374</v>
      </c>
      <c r="LT50" s="178">
        <f t="shared" si="550"/>
        <v>42.808655776687374</v>
      </c>
      <c r="LU50" s="178">
        <f t="shared" si="550"/>
        <v>42.808655776687374</v>
      </c>
      <c r="LV50" s="178">
        <f t="shared" si="550"/>
        <v>42.808655776687374</v>
      </c>
      <c r="LW50" s="178">
        <f t="shared" si="550"/>
        <v>42.808655776687374</v>
      </c>
      <c r="LX50" s="178">
        <f t="shared" si="550"/>
        <v>42.808655776687374</v>
      </c>
      <c r="LY50" s="178">
        <f t="shared" si="550"/>
        <v>42.808655776687374</v>
      </c>
      <c r="LZ50" s="178">
        <f t="shared" si="550"/>
        <v>42.808655776687374</v>
      </c>
      <c r="MA50" s="178">
        <f t="shared" si="550"/>
        <v>42.808655776687374</v>
      </c>
      <c r="MB50" s="178">
        <f t="shared" si="550"/>
        <v>42.653819258062867</v>
      </c>
      <c r="MC50" s="178">
        <f t="shared" si="550"/>
        <v>42.808655776687374</v>
      </c>
      <c r="MD50" s="178">
        <f t="shared" si="550"/>
        <v>42.808655776687374</v>
      </c>
      <c r="ME50" s="178">
        <f t="shared" si="550"/>
        <v>42.808655776687374</v>
      </c>
      <c r="MF50" s="178">
        <f t="shared" si="550"/>
        <v>42.808655776687374</v>
      </c>
      <c r="MG50" s="178">
        <f t="shared" si="550"/>
        <v>42.808655776687374</v>
      </c>
      <c r="MH50" s="178">
        <f t="shared" si="550"/>
        <v>42.808655776687374</v>
      </c>
      <c r="MI50" s="178">
        <f t="shared" si="550"/>
        <v>42.808655776687374</v>
      </c>
      <c r="MJ50" s="178">
        <f t="shared" si="550"/>
        <v>42.808655776687374</v>
      </c>
      <c r="MK50" s="178">
        <f t="shared" si="550"/>
        <v>42.808655776687374</v>
      </c>
      <c r="ML50" s="178">
        <f t="shared" si="550"/>
        <v>42.808655776687374</v>
      </c>
      <c r="MM50" s="178">
        <f t="shared" si="550"/>
        <v>42.808655776687374</v>
      </c>
      <c r="MN50" s="178">
        <f t="shared" si="550"/>
        <v>42.808655776687374</v>
      </c>
      <c r="MO50" s="178">
        <f t="shared" si="550"/>
        <v>42.808655776687374</v>
      </c>
      <c r="MP50" s="178">
        <f t="shared" si="550"/>
        <v>42.808655776687374</v>
      </c>
      <c r="MQ50" s="178">
        <f t="shared" si="550"/>
        <v>42.808655776687374</v>
      </c>
      <c r="MR50" s="178">
        <f t="shared" si="550"/>
        <v>42.808655776687374</v>
      </c>
      <c r="MS50" s="178">
        <f t="shared" si="550"/>
        <v>42.808655776687374</v>
      </c>
      <c r="MT50" s="178">
        <f t="shared" si="550"/>
        <v>42.808655776687374</v>
      </c>
      <c r="MU50" s="178">
        <f t="shared" si="550"/>
        <v>42.808655776687374</v>
      </c>
      <c r="MV50" s="178">
        <f t="shared" si="550"/>
        <v>42.808655776687374</v>
      </c>
      <c r="MW50" s="178">
        <f t="shared" si="550"/>
        <v>42.808655776687374</v>
      </c>
      <c r="MX50" s="178">
        <f t="shared" si="550"/>
        <v>42.808655776687374</v>
      </c>
      <c r="MY50" s="178">
        <f t="shared" si="550"/>
        <v>42.808655776687374</v>
      </c>
      <c r="MZ50" s="178">
        <f t="shared" si="550"/>
        <v>42.808655776687374</v>
      </c>
      <c r="NA50" s="178">
        <f t="shared" si="550"/>
        <v>42.808655776687374</v>
      </c>
      <c r="NB50" s="178">
        <f t="shared" si="550"/>
        <v>40.848791889016866</v>
      </c>
      <c r="NC50" s="178">
        <f t="shared" si="550"/>
        <v>42.808655776687374</v>
      </c>
      <c r="ND50" s="178">
        <f t="shared" si="550"/>
        <v>42.808655776687374</v>
      </c>
      <c r="NE50" s="178">
        <f t="shared" si="550"/>
        <v>42.808655776687374</v>
      </c>
      <c r="NF50" s="178">
        <f t="shared" si="550"/>
        <v>42.808655776687374</v>
      </c>
      <c r="NG50" s="178">
        <f t="shared" si="550"/>
        <v>42.808655776687374</v>
      </c>
      <c r="NH50" s="148">
        <f t="shared" si="525"/>
        <v>12115.252106389442</v>
      </c>
      <c r="NI50" s="60">
        <f t="shared" si="526"/>
        <v>33.192471524354637</v>
      </c>
    </row>
    <row r="51" spans="1:373">
      <c r="A51" s="177"/>
      <c r="B51" s="177"/>
      <c r="E51" s="153"/>
      <c r="F51" s="173"/>
      <c r="G51" s="178"/>
      <c r="H51" s="178"/>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row>
    <row r="52" spans="1:373">
      <c r="A52" s="150" t="s">
        <v>360</v>
      </c>
      <c r="B52" s="150"/>
      <c r="E52" s="153"/>
      <c r="F52" s="173"/>
      <c r="G52" s="178"/>
      <c r="H52" s="178"/>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row>
    <row r="53" spans="1:373">
      <c r="A53" s="194" t="s">
        <v>366</v>
      </c>
      <c r="B53" s="193" t="s">
        <v>344</v>
      </c>
      <c r="E53" s="153"/>
      <c r="F53" s="173"/>
      <c r="G53" s="182">
        <f>G36 + G46</f>
        <v>0</v>
      </c>
      <c r="H53" s="182">
        <f>H36 + H46</f>
        <v>36326.499492385788</v>
      </c>
      <c r="I53" s="182">
        <f t="shared" ref="I53:BT53" si="551">I36 + I46</f>
        <v>38739.154314720814</v>
      </c>
      <c r="J53" s="182">
        <f t="shared" si="551"/>
        <v>40941.174619289341</v>
      </c>
      <c r="K53" s="182">
        <f t="shared" si="551"/>
        <v>40941.174619289341</v>
      </c>
      <c r="L53" s="182">
        <f t="shared" si="551"/>
        <v>40815.892385786807</v>
      </c>
      <c r="M53" s="182">
        <f t="shared" si="551"/>
        <v>40565.327918781724</v>
      </c>
      <c r="N53" s="182">
        <f t="shared" si="551"/>
        <v>40843.590659898473</v>
      </c>
      <c r="O53" s="182">
        <f t="shared" si="551"/>
        <v>41067.0345177665</v>
      </c>
      <c r="P53" s="182">
        <f t="shared" si="551"/>
        <v>40815.892385786807</v>
      </c>
      <c r="Q53" s="182">
        <f t="shared" si="551"/>
        <v>34724.873096446703</v>
      </c>
      <c r="R53" s="182">
        <f t="shared" si="551"/>
        <v>41192.89441624366</v>
      </c>
      <c r="S53" s="182">
        <f t="shared" si="551"/>
        <v>41067.0345177665</v>
      </c>
      <c r="T53" s="182">
        <f t="shared" si="551"/>
        <v>40815.892385786807</v>
      </c>
      <c r="U53" s="182">
        <f t="shared" si="551"/>
        <v>40440.623350253809</v>
      </c>
      <c r="V53" s="182">
        <f t="shared" si="551"/>
        <v>41192.89441624366</v>
      </c>
      <c r="W53" s="182">
        <f t="shared" si="551"/>
        <v>43820.46649746193</v>
      </c>
      <c r="X53" s="182">
        <f t="shared" si="551"/>
        <v>41318.755329949243</v>
      </c>
      <c r="Y53" s="182">
        <f t="shared" si="551"/>
        <v>51485.256852791885</v>
      </c>
      <c r="Z53" s="182">
        <f t="shared" si="551"/>
        <v>50248.602030456859</v>
      </c>
      <c r="AA53" s="182">
        <f t="shared" si="551"/>
        <v>51643.552284263955</v>
      </c>
      <c r="AB53" s="182">
        <f t="shared" si="551"/>
        <v>45020.477157360408</v>
      </c>
      <c r="AC53" s="182">
        <f t="shared" si="551"/>
        <v>53526.117766497468</v>
      </c>
      <c r="AD53" s="182">
        <f t="shared" si="551"/>
        <v>52411.505583756341</v>
      </c>
      <c r="AE53" s="182">
        <f t="shared" si="551"/>
        <v>49273.273908629446</v>
      </c>
      <c r="AF53" s="182">
        <f t="shared" si="551"/>
        <v>49595.307817258872</v>
      </c>
      <c r="AG53" s="182">
        <f t="shared" si="551"/>
        <v>49814.045076142138</v>
      </c>
      <c r="AH53" s="182">
        <f t="shared" si="551"/>
        <v>41696.336040609138</v>
      </c>
      <c r="AI53" s="182">
        <f t="shared" si="551"/>
        <v>41948.05583756345</v>
      </c>
      <c r="AJ53" s="182">
        <f t="shared" si="551"/>
        <v>41948.05583756345</v>
      </c>
      <c r="AK53" s="182">
        <f t="shared" si="551"/>
        <v>41948.05583756345</v>
      </c>
      <c r="AL53" s="182">
        <f t="shared" si="551"/>
        <v>34724.873096446703</v>
      </c>
      <c r="AM53" s="182">
        <f t="shared" si="551"/>
        <v>34724.873096446703</v>
      </c>
      <c r="AN53" s="182">
        <f t="shared" si="551"/>
        <v>34724.873096446703</v>
      </c>
      <c r="AO53" s="182">
        <f t="shared" si="551"/>
        <v>25050.923857868023</v>
      </c>
      <c r="AP53" s="182">
        <f t="shared" si="551"/>
        <v>34724.873096446703</v>
      </c>
      <c r="AQ53" s="182">
        <f t="shared" si="551"/>
        <v>37787.536040609135</v>
      </c>
      <c r="AR53" s="182">
        <f t="shared" si="551"/>
        <v>41621.227411167514</v>
      </c>
      <c r="AS53" s="182">
        <f t="shared" si="551"/>
        <v>41621.227411167514</v>
      </c>
      <c r="AT53" s="182">
        <f t="shared" si="551"/>
        <v>40994.404060913701</v>
      </c>
      <c r="AU53" s="182">
        <f t="shared" si="551"/>
        <v>38538.898477157367</v>
      </c>
      <c r="AV53" s="182">
        <f t="shared" si="551"/>
        <v>41495.862944162443</v>
      </c>
      <c r="AW53" s="182">
        <f t="shared" si="551"/>
        <v>41119.768527918786</v>
      </c>
      <c r="AX53" s="182">
        <f t="shared" si="551"/>
        <v>49826.674619289341</v>
      </c>
      <c r="AY53" s="182">
        <f t="shared" si="551"/>
        <v>40368.24060913705</v>
      </c>
      <c r="AZ53" s="182">
        <f t="shared" si="551"/>
        <v>34724.873096446703</v>
      </c>
      <c r="BA53" s="182">
        <f t="shared" si="551"/>
        <v>36652.02842639594</v>
      </c>
      <c r="BB53" s="182">
        <f t="shared" si="551"/>
        <v>41120.429441624365</v>
      </c>
      <c r="BC53" s="182">
        <f t="shared" si="551"/>
        <v>34724.873096446703</v>
      </c>
      <c r="BD53" s="182">
        <f t="shared" si="551"/>
        <v>34724.873096446703</v>
      </c>
      <c r="BE53" s="182">
        <f t="shared" si="551"/>
        <v>34724.873096446703</v>
      </c>
      <c r="BF53" s="182">
        <f t="shared" si="551"/>
        <v>34724.873096446703</v>
      </c>
      <c r="BG53" s="182">
        <f t="shared" si="551"/>
        <v>41044.134010152287</v>
      </c>
      <c r="BH53" s="182">
        <f t="shared" si="551"/>
        <v>40117.841624365486</v>
      </c>
      <c r="BI53" s="182">
        <f t="shared" si="551"/>
        <v>40368.406091370554</v>
      </c>
      <c r="BJ53" s="182">
        <f t="shared" si="551"/>
        <v>34724.873096446703</v>
      </c>
      <c r="BK53" s="182">
        <f t="shared" si="551"/>
        <v>34724.873096446703</v>
      </c>
      <c r="BL53" s="182">
        <f t="shared" si="551"/>
        <v>41370.498477157358</v>
      </c>
      <c r="BM53" s="182">
        <f t="shared" si="551"/>
        <v>41621.227411167514</v>
      </c>
      <c r="BN53" s="182">
        <f t="shared" si="551"/>
        <v>37919.817258883246</v>
      </c>
      <c r="BO53" s="182">
        <f t="shared" si="551"/>
        <v>37919.817258883246</v>
      </c>
      <c r="BP53" s="182">
        <f t="shared" si="551"/>
        <v>34724.873096446703</v>
      </c>
      <c r="BQ53" s="182">
        <f t="shared" si="551"/>
        <v>30827.289340101528</v>
      </c>
      <c r="BR53" s="182">
        <f t="shared" si="551"/>
        <v>34724.873096446703</v>
      </c>
      <c r="BS53" s="182">
        <f t="shared" si="551"/>
        <v>37919.817258883246</v>
      </c>
      <c r="BT53" s="182">
        <f t="shared" si="551"/>
        <v>37919.817258883246</v>
      </c>
      <c r="BU53" s="182">
        <f t="shared" ref="BU53:EF53" si="552">BU36 + BU46</f>
        <v>37919.817258883246</v>
      </c>
      <c r="BV53" s="182">
        <f t="shared" si="552"/>
        <v>37919.817258883246</v>
      </c>
      <c r="BW53" s="182">
        <f t="shared" si="552"/>
        <v>37919.817258883246</v>
      </c>
      <c r="BX53" s="182">
        <f t="shared" si="552"/>
        <v>37919.817258883246</v>
      </c>
      <c r="BY53" s="182">
        <f t="shared" si="552"/>
        <v>37919.817258883246</v>
      </c>
      <c r="BZ53" s="182">
        <f t="shared" si="552"/>
        <v>35025.208121827411</v>
      </c>
      <c r="CA53" s="182">
        <f t="shared" si="552"/>
        <v>37919.817258883246</v>
      </c>
      <c r="CB53" s="182">
        <f t="shared" si="552"/>
        <v>37919.817258883246</v>
      </c>
      <c r="CC53" s="182">
        <f t="shared" si="552"/>
        <v>37919.817258883246</v>
      </c>
      <c r="CD53" s="182">
        <f t="shared" si="552"/>
        <v>37919.817258883246</v>
      </c>
      <c r="CE53" s="182">
        <f t="shared" si="552"/>
        <v>34724.873096446703</v>
      </c>
      <c r="CF53" s="182">
        <f t="shared" si="552"/>
        <v>23912.101522842637</v>
      </c>
      <c r="CG53" s="182">
        <f t="shared" si="552"/>
        <v>35073.208121827411</v>
      </c>
      <c r="CH53" s="182">
        <f t="shared" si="552"/>
        <v>37919.817258883246</v>
      </c>
      <c r="CI53" s="182">
        <f t="shared" si="552"/>
        <v>37152.761421319796</v>
      </c>
      <c r="CJ53" s="182">
        <f t="shared" si="552"/>
        <v>37919.817258883246</v>
      </c>
      <c r="CK53" s="182">
        <f t="shared" si="552"/>
        <v>34724.873096446703</v>
      </c>
      <c r="CL53" s="182">
        <f t="shared" si="552"/>
        <v>33576.65989847717</v>
      </c>
      <c r="CM53" s="182">
        <f t="shared" si="552"/>
        <v>35073.208121827411</v>
      </c>
      <c r="CN53" s="182">
        <f t="shared" si="552"/>
        <v>37919.817258883246</v>
      </c>
      <c r="CO53" s="182">
        <f t="shared" si="552"/>
        <v>37919.817258883246</v>
      </c>
      <c r="CP53" s="182">
        <f t="shared" si="552"/>
        <v>39664.284365482228</v>
      </c>
      <c r="CQ53" s="182">
        <f t="shared" si="552"/>
        <v>37919.817258883246</v>
      </c>
      <c r="CR53" s="182">
        <f t="shared" si="552"/>
        <v>37919.817258883246</v>
      </c>
      <c r="CS53" s="182">
        <f t="shared" si="552"/>
        <v>34724.873096446703</v>
      </c>
      <c r="CT53" s="182">
        <f t="shared" si="552"/>
        <v>34724.873096446703</v>
      </c>
      <c r="CU53" s="182">
        <f t="shared" si="552"/>
        <v>34724.873096446703</v>
      </c>
      <c r="CV53" s="182">
        <f t="shared" si="552"/>
        <v>34724.873096446703</v>
      </c>
      <c r="CW53" s="182">
        <f t="shared" si="552"/>
        <v>34724.873096446703</v>
      </c>
      <c r="CX53" s="182">
        <f t="shared" si="552"/>
        <v>34724.873096446703</v>
      </c>
      <c r="CY53" s="182">
        <f t="shared" si="552"/>
        <v>34724.873096446703</v>
      </c>
      <c r="CZ53" s="182">
        <f t="shared" si="552"/>
        <v>24990.406091370562</v>
      </c>
      <c r="DA53" s="182">
        <f t="shared" si="552"/>
        <v>34724.873096446703</v>
      </c>
      <c r="DB53" s="182">
        <f t="shared" si="552"/>
        <v>34724.873096446703</v>
      </c>
      <c r="DC53" s="182">
        <f t="shared" si="552"/>
        <v>34724.873096446703</v>
      </c>
      <c r="DD53" s="182">
        <f t="shared" si="552"/>
        <v>34724.873096446703</v>
      </c>
      <c r="DE53" s="182">
        <f t="shared" si="552"/>
        <v>34724.873096446703</v>
      </c>
      <c r="DF53" s="182">
        <f t="shared" si="552"/>
        <v>34724.873096446703</v>
      </c>
      <c r="DG53" s="182">
        <f t="shared" si="552"/>
        <v>34724.873096446703</v>
      </c>
      <c r="DH53" s="182">
        <f t="shared" si="552"/>
        <v>34724.873096446703</v>
      </c>
      <c r="DI53" s="182">
        <f t="shared" si="552"/>
        <v>34724.873096446703</v>
      </c>
      <c r="DJ53" s="182">
        <f t="shared" si="552"/>
        <v>34724.873096446703</v>
      </c>
      <c r="DK53" s="182">
        <f t="shared" si="552"/>
        <v>34724.873096446703</v>
      </c>
      <c r="DL53" s="182">
        <f t="shared" si="552"/>
        <v>34724.873096446703</v>
      </c>
      <c r="DM53" s="182">
        <f t="shared" si="552"/>
        <v>34724.873096446703</v>
      </c>
      <c r="DN53" s="182">
        <f t="shared" si="552"/>
        <v>34724.873096446703</v>
      </c>
      <c r="DO53" s="182">
        <f t="shared" si="552"/>
        <v>34724.873096446703</v>
      </c>
      <c r="DP53" s="182">
        <f t="shared" si="552"/>
        <v>34724.873096446703</v>
      </c>
      <c r="DQ53" s="182">
        <f t="shared" si="552"/>
        <v>34724.873096446703</v>
      </c>
      <c r="DR53" s="182">
        <f t="shared" si="552"/>
        <v>34724.873096446703</v>
      </c>
      <c r="DS53" s="182">
        <f t="shared" si="552"/>
        <v>34724.873096446703</v>
      </c>
      <c r="DT53" s="182">
        <f t="shared" si="552"/>
        <v>33258.050761421313</v>
      </c>
      <c r="DU53" s="182">
        <f t="shared" si="552"/>
        <v>34724.873096446703</v>
      </c>
      <c r="DV53" s="182">
        <f t="shared" si="552"/>
        <v>16830.802030456849</v>
      </c>
      <c r="DW53" s="182">
        <f t="shared" si="552"/>
        <v>540.46802030457297</v>
      </c>
      <c r="DX53" s="182">
        <f t="shared" si="552"/>
        <v>1564.0406091370576</v>
      </c>
      <c r="DY53" s="182">
        <f t="shared" si="552"/>
        <v>34724.873096446703</v>
      </c>
      <c r="DZ53" s="182">
        <f t="shared" si="552"/>
        <v>32915.218274111663</v>
      </c>
      <c r="EA53" s="182">
        <f t="shared" si="552"/>
        <v>951.2730964467014</v>
      </c>
      <c r="EB53" s="182">
        <f t="shared" si="552"/>
        <v>0</v>
      </c>
      <c r="EC53" s="182">
        <f t="shared" si="552"/>
        <v>0</v>
      </c>
      <c r="ED53" s="182">
        <f t="shared" si="552"/>
        <v>34724.873096446703</v>
      </c>
      <c r="EE53" s="182">
        <f t="shared" si="552"/>
        <v>34724.873096446703</v>
      </c>
      <c r="EF53" s="182">
        <f t="shared" si="552"/>
        <v>34724.873096446703</v>
      </c>
      <c r="EG53" s="182">
        <f t="shared" ref="EG53:GR53" si="553">EG36 + EG46</f>
        <v>34724.873096446703</v>
      </c>
      <c r="EH53" s="182">
        <f t="shared" si="553"/>
        <v>34724.873096446703</v>
      </c>
      <c r="EI53" s="182">
        <f t="shared" si="553"/>
        <v>19043.01147208122</v>
      </c>
      <c r="EJ53" s="182">
        <f t="shared" si="553"/>
        <v>34724.873096446703</v>
      </c>
      <c r="EK53" s="182">
        <f t="shared" si="553"/>
        <v>34724.873096446703</v>
      </c>
      <c r="EL53" s="182">
        <f t="shared" si="553"/>
        <v>34724.873096446703</v>
      </c>
      <c r="EM53" s="182">
        <f t="shared" si="553"/>
        <v>34724.873096446703</v>
      </c>
      <c r="EN53" s="182">
        <f t="shared" si="553"/>
        <v>34724.873096446703</v>
      </c>
      <c r="EO53" s="182">
        <f t="shared" si="553"/>
        <v>34724.873096446703</v>
      </c>
      <c r="EP53" s="182">
        <f t="shared" si="553"/>
        <v>21226.939177664979</v>
      </c>
      <c r="EQ53" s="182">
        <f t="shared" si="553"/>
        <v>18084.034416243656</v>
      </c>
      <c r="ER53" s="182">
        <f t="shared" si="553"/>
        <v>2156.162436548223</v>
      </c>
      <c r="ES53" s="182">
        <f t="shared" si="553"/>
        <v>34724.873096446703</v>
      </c>
      <c r="ET53" s="182">
        <f t="shared" si="553"/>
        <v>31582.687309644669</v>
      </c>
      <c r="EU53" s="182">
        <f t="shared" si="553"/>
        <v>17805.055837563446</v>
      </c>
      <c r="EV53" s="182">
        <f t="shared" si="553"/>
        <v>1564.0406091370576</v>
      </c>
      <c r="EW53" s="182">
        <f t="shared" si="553"/>
        <v>31873.760588832487</v>
      </c>
      <c r="EX53" s="182">
        <f t="shared" si="553"/>
        <v>8390.91511675127</v>
      </c>
      <c r="EY53" s="182">
        <f t="shared" si="553"/>
        <v>34724.873096446703</v>
      </c>
      <c r="EZ53" s="182">
        <f t="shared" si="553"/>
        <v>34724.873096446703</v>
      </c>
      <c r="FA53" s="182">
        <f t="shared" si="553"/>
        <v>34724.873096446703</v>
      </c>
      <c r="FB53" s="182">
        <f t="shared" si="553"/>
        <v>34676.324873096441</v>
      </c>
      <c r="FC53" s="182">
        <f t="shared" si="553"/>
        <v>17155.976649746197</v>
      </c>
      <c r="FD53" s="182">
        <f t="shared" si="553"/>
        <v>2813.9796954314761</v>
      </c>
      <c r="FE53" s="182">
        <f t="shared" si="553"/>
        <v>0</v>
      </c>
      <c r="FF53" s="182">
        <f t="shared" si="553"/>
        <v>6449.9979695431466</v>
      </c>
      <c r="FG53" s="182">
        <f t="shared" si="553"/>
        <v>33306.873096446703</v>
      </c>
      <c r="FH53" s="182">
        <f t="shared" si="553"/>
        <v>34724.873096446703</v>
      </c>
      <c r="FI53" s="182">
        <f t="shared" si="553"/>
        <v>14422.538071065987</v>
      </c>
      <c r="FJ53" s="182">
        <f t="shared" si="553"/>
        <v>20225.713705583759</v>
      </c>
      <c r="FK53" s="182">
        <f t="shared" si="553"/>
        <v>0</v>
      </c>
      <c r="FL53" s="182">
        <f t="shared" si="553"/>
        <v>14720.23634517766</v>
      </c>
      <c r="FM53" s="182">
        <f t="shared" si="553"/>
        <v>34724.873096446703</v>
      </c>
      <c r="FN53" s="182">
        <f t="shared" si="553"/>
        <v>34724.873096446703</v>
      </c>
      <c r="FO53" s="182">
        <f t="shared" si="553"/>
        <v>34724.873096446703</v>
      </c>
      <c r="FP53" s="182">
        <f t="shared" si="553"/>
        <v>34724.873096446703</v>
      </c>
      <c r="FQ53" s="182">
        <f t="shared" si="553"/>
        <v>34724.873096446703</v>
      </c>
      <c r="FR53" s="182">
        <f t="shared" si="553"/>
        <v>20248.467005076149</v>
      </c>
      <c r="FS53" s="182">
        <f t="shared" si="553"/>
        <v>34724.873096446703</v>
      </c>
      <c r="FT53" s="182">
        <f t="shared" si="553"/>
        <v>34724.873096446703</v>
      </c>
      <c r="FU53" s="182">
        <f t="shared" si="553"/>
        <v>34724.873096446703</v>
      </c>
      <c r="FV53" s="182">
        <f t="shared" si="553"/>
        <v>31322.335025380711</v>
      </c>
      <c r="FW53" s="182">
        <f t="shared" si="553"/>
        <v>34724.873096446703</v>
      </c>
      <c r="FX53" s="182">
        <f t="shared" si="553"/>
        <v>34724.873096446703</v>
      </c>
      <c r="FY53" s="182">
        <f t="shared" si="553"/>
        <v>28298.674903553299</v>
      </c>
      <c r="FZ53" s="182">
        <f t="shared" si="553"/>
        <v>34724.873096446703</v>
      </c>
      <c r="GA53" s="182">
        <f t="shared" si="553"/>
        <v>34724.873096446703</v>
      </c>
      <c r="GB53" s="182">
        <f t="shared" si="553"/>
        <v>34724.873096446703</v>
      </c>
      <c r="GC53" s="182">
        <f t="shared" si="553"/>
        <v>17061.106598984774</v>
      </c>
      <c r="GD53" s="182">
        <f t="shared" si="553"/>
        <v>14422.538071065987</v>
      </c>
      <c r="GE53" s="182">
        <f t="shared" si="553"/>
        <v>14950.243654822341</v>
      </c>
      <c r="GF53" s="182">
        <f t="shared" si="553"/>
        <v>36292.602030456859</v>
      </c>
      <c r="GG53" s="182">
        <f t="shared" si="553"/>
        <v>36054.655837563456</v>
      </c>
      <c r="GH53" s="182">
        <f t="shared" si="553"/>
        <v>37401.638578680206</v>
      </c>
      <c r="GI53" s="182">
        <f t="shared" si="553"/>
        <v>37931.313705583751</v>
      </c>
      <c r="GJ53" s="182">
        <f t="shared" si="553"/>
        <v>37931.313705583751</v>
      </c>
      <c r="GK53" s="182">
        <f t="shared" si="553"/>
        <v>37931.313705583751</v>
      </c>
      <c r="GL53" s="182">
        <f t="shared" si="553"/>
        <v>37931.313705583751</v>
      </c>
      <c r="GM53" s="182">
        <f t="shared" si="553"/>
        <v>34724.873096446703</v>
      </c>
      <c r="GN53" s="182">
        <f t="shared" si="553"/>
        <v>34724.873096446703</v>
      </c>
      <c r="GO53" s="182">
        <f t="shared" si="553"/>
        <v>37010.155329949244</v>
      </c>
      <c r="GP53" s="182">
        <f t="shared" si="553"/>
        <v>34724.873096446703</v>
      </c>
      <c r="GQ53" s="182">
        <f t="shared" si="553"/>
        <v>37163.682233502535</v>
      </c>
      <c r="GR53" s="182">
        <f t="shared" si="553"/>
        <v>37010.155329949244</v>
      </c>
      <c r="GS53" s="182">
        <f t="shared" ref="GS53:JD53" si="554">GS36 + GS46</f>
        <v>37010.155329949244</v>
      </c>
      <c r="GT53" s="182">
        <f t="shared" si="554"/>
        <v>35267.9959390863</v>
      </c>
      <c r="GU53" s="182">
        <f t="shared" si="554"/>
        <v>36341.543147208118</v>
      </c>
      <c r="GV53" s="182">
        <f t="shared" si="554"/>
        <v>37163.682233502535</v>
      </c>
      <c r="GW53" s="182">
        <f t="shared" si="554"/>
        <v>37163.682233502535</v>
      </c>
      <c r="GX53" s="182">
        <f t="shared" si="554"/>
        <v>34926.602030456852</v>
      </c>
      <c r="GY53" s="182">
        <f t="shared" si="554"/>
        <v>37010.155329949244</v>
      </c>
      <c r="GZ53" s="182">
        <f t="shared" si="554"/>
        <v>37163.682233502535</v>
      </c>
      <c r="HA53" s="182">
        <f t="shared" si="554"/>
        <v>36829.375634517768</v>
      </c>
      <c r="HB53" s="182">
        <f t="shared" si="554"/>
        <v>37010.155329949244</v>
      </c>
      <c r="HC53" s="182">
        <f t="shared" si="554"/>
        <v>37317.208121827418</v>
      </c>
      <c r="HD53" s="182">
        <f t="shared" si="554"/>
        <v>37163.682233502535</v>
      </c>
      <c r="HE53" s="182">
        <f t="shared" si="554"/>
        <v>37010.155329949244</v>
      </c>
      <c r="HF53" s="182">
        <f t="shared" si="554"/>
        <v>36856.629441624362</v>
      </c>
      <c r="HG53" s="182">
        <f t="shared" si="554"/>
        <v>36856.629441624362</v>
      </c>
      <c r="HH53" s="182">
        <f t="shared" si="554"/>
        <v>36675.849746192893</v>
      </c>
      <c r="HI53" s="182">
        <f t="shared" si="554"/>
        <v>36495.070050761424</v>
      </c>
      <c r="HJ53" s="182">
        <f t="shared" si="554"/>
        <v>37163.682233502535</v>
      </c>
      <c r="HK53" s="182">
        <f t="shared" si="554"/>
        <v>37323.471065989848</v>
      </c>
      <c r="HL53" s="182">
        <f t="shared" si="554"/>
        <v>38712.571573604073</v>
      </c>
      <c r="HM53" s="182">
        <f t="shared" si="554"/>
        <v>38268.345177664982</v>
      </c>
      <c r="HN53" s="182">
        <f t="shared" si="554"/>
        <v>37175.395939086295</v>
      </c>
      <c r="HO53" s="182">
        <f t="shared" si="554"/>
        <v>37915.774619289339</v>
      </c>
      <c r="HP53" s="182">
        <f t="shared" si="554"/>
        <v>37619.622335025386</v>
      </c>
      <c r="HQ53" s="182">
        <f t="shared" si="554"/>
        <v>38564.496446700519</v>
      </c>
      <c r="HR53" s="182">
        <f t="shared" si="554"/>
        <v>38712.571573604073</v>
      </c>
      <c r="HS53" s="182">
        <f t="shared" si="554"/>
        <v>38416.420304568535</v>
      </c>
      <c r="HT53" s="182">
        <f t="shared" si="554"/>
        <v>38476.413197969552</v>
      </c>
      <c r="HU53" s="182">
        <f t="shared" si="554"/>
        <v>38208.352284263965</v>
      </c>
      <c r="HV53" s="182">
        <f t="shared" si="554"/>
        <v>37644.140101522848</v>
      </c>
      <c r="HW53" s="182">
        <f t="shared" si="554"/>
        <v>37113.90558375635</v>
      </c>
      <c r="HX53" s="182">
        <f t="shared" si="554"/>
        <v>38394.108629441631</v>
      </c>
      <c r="HY53" s="182">
        <f t="shared" si="554"/>
        <v>37611.43370558376</v>
      </c>
      <c r="HZ53" s="182">
        <f t="shared" si="554"/>
        <v>37323.471065989848</v>
      </c>
      <c r="IA53" s="182">
        <f t="shared" si="554"/>
        <v>37175.395939086295</v>
      </c>
      <c r="IB53" s="182">
        <f t="shared" si="554"/>
        <v>37323.471065989848</v>
      </c>
      <c r="IC53" s="182">
        <f t="shared" si="554"/>
        <v>37027.319796954318</v>
      </c>
      <c r="ID53" s="182">
        <f t="shared" si="554"/>
        <v>37027.319796954318</v>
      </c>
      <c r="IE53" s="182">
        <f t="shared" si="554"/>
        <v>37175.395939086295</v>
      </c>
      <c r="IF53" s="182">
        <f t="shared" si="554"/>
        <v>37027.319796954318</v>
      </c>
      <c r="IG53" s="182">
        <f t="shared" si="554"/>
        <v>38103.736040609147</v>
      </c>
      <c r="IH53" s="182">
        <f t="shared" si="554"/>
        <v>37175.395939086295</v>
      </c>
      <c r="II53" s="182">
        <f t="shared" si="554"/>
        <v>37323.471065989848</v>
      </c>
      <c r="IJ53" s="182">
        <f t="shared" si="554"/>
        <v>37175.395939086295</v>
      </c>
      <c r="IK53" s="182">
        <f t="shared" si="554"/>
        <v>36853.229441624368</v>
      </c>
      <c r="IL53" s="182">
        <f t="shared" si="554"/>
        <v>36853.229441624368</v>
      </c>
      <c r="IM53" s="182">
        <f t="shared" si="554"/>
        <v>36853.229441624368</v>
      </c>
      <c r="IN53" s="182">
        <f t="shared" si="554"/>
        <v>37027.319796954318</v>
      </c>
      <c r="IO53" s="182">
        <f t="shared" si="554"/>
        <v>37027.319796954318</v>
      </c>
      <c r="IP53" s="182">
        <f t="shared" si="554"/>
        <v>35210.385786802035</v>
      </c>
      <c r="IQ53" s="182">
        <f t="shared" si="554"/>
        <v>35210.385786802035</v>
      </c>
      <c r="IR53" s="182">
        <f t="shared" si="554"/>
        <v>35210.385786802035</v>
      </c>
      <c r="IS53" s="182">
        <f t="shared" si="554"/>
        <v>35210.385786802035</v>
      </c>
      <c r="IT53" s="182">
        <f t="shared" si="554"/>
        <v>35210.385786802035</v>
      </c>
      <c r="IU53" s="182">
        <f t="shared" si="554"/>
        <v>35210.385786802035</v>
      </c>
      <c r="IV53" s="182">
        <f t="shared" si="554"/>
        <v>35210.385786802035</v>
      </c>
      <c r="IW53" s="182">
        <f t="shared" si="554"/>
        <v>35210.385786802035</v>
      </c>
      <c r="IX53" s="182">
        <f t="shared" si="554"/>
        <v>34724.873096446703</v>
      </c>
      <c r="IY53" s="182">
        <f t="shared" si="554"/>
        <v>35210.385786802035</v>
      </c>
      <c r="IZ53" s="182">
        <f t="shared" si="554"/>
        <v>35210.385786802035</v>
      </c>
      <c r="JA53" s="182">
        <f t="shared" si="554"/>
        <v>35210.385786802035</v>
      </c>
      <c r="JB53" s="182">
        <f t="shared" si="554"/>
        <v>35210.385786802035</v>
      </c>
      <c r="JC53" s="182">
        <f t="shared" si="554"/>
        <v>35210.385786802035</v>
      </c>
      <c r="JD53" s="182">
        <f t="shared" si="554"/>
        <v>35210.385786802035</v>
      </c>
      <c r="JE53" s="182">
        <f t="shared" ref="JE53:LP53" si="555">JE36 + JE46</f>
        <v>35210.385786802035</v>
      </c>
      <c r="JF53" s="182">
        <f t="shared" si="555"/>
        <v>35210.385786802035</v>
      </c>
      <c r="JG53" s="182">
        <f t="shared" si="555"/>
        <v>35210.385786802035</v>
      </c>
      <c r="JH53" s="182">
        <f t="shared" si="555"/>
        <v>35210.385786802035</v>
      </c>
      <c r="JI53" s="182">
        <f t="shared" si="555"/>
        <v>35210.385786802035</v>
      </c>
      <c r="JJ53" s="182">
        <f t="shared" si="555"/>
        <v>35210.385786802035</v>
      </c>
      <c r="JK53" s="182">
        <f t="shared" si="555"/>
        <v>35210.385786802035</v>
      </c>
      <c r="JL53" s="182">
        <f t="shared" si="555"/>
        <v>35210.385786802035</v>
      </c>
      <c r="JM53" s="182">
        <f t="shared" si="555"/>
        <v>35210.385786802035</v>
      </c>
      <c r="JN53" s="182">
        <f t="shared" si="555"/>
        <v>35210.385786802035</v>
      </c>
      <c r="JO53" s="182">
        <f t="shared" si="555"/>
        <v>35210.385786802035</v>
      </c>
      <c r="JP53" s="182">
        <f t="shared" si="555"/>
        <v>35210.385786802035</v>
      </c>
      <c r="JQ53" s="182">
        <f t="shared" si="555"/>
        <v>35210.385786802035</v>
      </c>
      <c r="JR53" s="182">
        <f t="shared" si="555"/>
        <v>34724.873096446703</v>
      </c>
      <c r="JS53" s="182">
        <f t="shared" si="555"/>
        <v>34724.873096446703</v>
      </c>
      <c r="JT53" s="182">
        <f t="shared" si="555"/>
        <v>0</v>
      </c>
      <c r="JU53" s="182">
        <f t="shared" si="555"/>
        <v>34724.873096446703</v>
      </c>
      <c r="JV53" s="182">
        <f t="shared" si="555"/>
        <v>6160.1421319796937</v>
      </c>
      <c r="JW53" s="182">
        <f t="shared" si="555"/>
        <v>34724.873096446703</v>
      </c>
      <c r="JX53" s="182">
        <f t="shared" si="555"/>
        <v>34724.873096446703</v>
      </c>
      <c r="JY53" s="182">
        <f t="shared" si="555"/>
        <v>34724.873096446703</v>
      </c>
      <c r="JZ53" s="182">
        <f t="shared" si="555"/>
        <v>34724.873096446703</v>
      </c>
      <c r="KA53" s="182">
        <f t="shared" si="555"/>
        <v>34724.873096446703</v>
      </c>
      <c r="KB53" s="182">
        <f t="shared" si="555"/>
        <v>34724.873096446703</v>
      </c>
      <c r="KC53" s="182">
        <f t="shared" si="555"/>
        <v>34724.873096446703</v>
      </c>
      <c r="KD53" s="182">
        <f t="shared" si="555"/>
        <v>34724.873096446703</v>
      </c>
      <c r="KE53" s="182">
        <f t="shared" si="555"/>
        <v>34724.873096446703</v>
      </c>
      <c r="KF53" s="182">
        <f t="shared" si="555"/>
        <v>34724.873096446703</v>
      </c>
      <c r="KG53" s="182">
        <f t="shared" si="555"/>
        <v>34724.873096446703</v>
      </c>
      <c r="KH53" s="182">
        <f t="shared" si="555"/>
        <v>34724.873096446703</v>
      </c>
      <c r="KI53" s="182">
        <f t="shared" si="555"/>
        <v>34724.873096446703</v>
      </c>
      <c r="KJ53" s="182">
        <f t="shared" si="555"/>
        <v>34724.873096446703</v>
      </c>
      <c r="KK53" s="182">
        <f t="shared" si="555"/>
        <v>34724.873096446703</v>
      </c>
      <c r="KL53" s="182">
        <f t="shared" si="555"/>
        <v>34724.873096446703</v>
      </c>
      <c r="KM53" s="182">
        <f t="shared" si="555"/>
        <v>34724.873096446703</v>
      </c>
      <c r="KN53" s="182">
        <f t="shared" si="555"/>
        <v>34724.873096446703</v>
      </c>
      <c r="KO53" s="182">
        <f t="shared" si="555"/>
        <v>34724.873096446703</v>
      </c>
      <c r="KP53" s="182">
        <f t="shared" si="555"/>
        <v>34724.873096446703</v>
      </c>
      <c r="KQ53" s="182">
        <f t="shared" si="555"/>
        <v>34724.873096446703</v>
      </c>
      <c r="KR53" s="182">
        <f t="shared" si="555"/>
        <v>34724.873096446703</v>
      </c>
      <c r="KS53" s="182">
        <f t="shared" si="555"/>
        <v>34724.873096446703</v>
      </c>
      <c r="KT53" s="182">
        <f t="shared" si="555"/>
        <v>34724.873096446703</v>
      </c>
      <c r="KU53" s="182">
        <f t="shared" si="555"/>
        <v>34724.873096446703</v>
      </c>
      <c r="KV53" s="182">
        <f t="shared" si="555"/>
        <v>34724.873096446703</v>
      </c>
      <c r="KW53" s="182">
        <f t="shared" si="555"/>
        <v>34724.873096446703</v>
      </c>
      <c r="KX53" s="182">
        <f t="shared" si="555"/>
        <v>34724.873096446703</v>
      </c>
      <c r="KY53" s="182">
        <f t="shared" si="555"/>
        <v>46797.624365482239</v>
      </c>
      <c r="KZ53" s="182">
        <f t="shared" si="555"/>
        <v>46797.624365482239</v>
      </c>
      <c r="LA53" s="182">
        <f t="shared" si="555"/>
        <v>46797.624365482239</v>
      </c>
      <c r="LB53" s="182">
        <f t="shared" si="555"/>
        <v>46797.624365482239</v>
      </c>
      <c r="LC53" s="182">
        <f t="shared" si="555"/>
        <v>48408.224568527927</v>
      </c>
      <c r="LD53" s="182">
        <f t="shared" si="555"/>
        <v>50172.436852791885</v>
      </c>
      <c r="LE53" s="182">
        <f t="shared" si="555"/>
        <v>46797.624365482239</v>
      </c>
      <c r="LF53" s="182">
        <f t="shared" si="555"/>
        <v>46797.624365482239</v>
      </c>
      <c r="LG53" s="182">
        <f t="shared" si="555"/>
        <v>43654.822335025383</v>
      </c>
      <c r="LH53" s="182">
        <f t="shared" si="555"/>
        <v>46797.624365482239</v>
      </c>
      <c r="LI53" s="182">
        <f t="shared" si="555"/>
        <v>46797.624365482239</v>
      </c>
      <c r="LJ53" s="182">
        <f t="shared" si="555"/>
        <v>46797.624365482239</v>
      </c>
      <c r="LK53" s="182">
        <f t="shared" si="555"/>
        <v>46797.624365482239</v>
      </c>
      <c r="LL53" s="182">
        <f t="shared" si="555"/>
        <v>43940.172588832487</v>
      </c>
      <c r="LM53" s="182">
        <f t="shared" si="555"/>
        <v>46030.152284263961</v>
      </c>
      <c r="LN53" s="182">
        <f t="shared" si="555"/>
        <v>50460.295939086311</v>
      </c>
      <c r="LO53" s="182">
        <f t="shared" si="555"/>
        <v>46797.624365482239</v>
      </c>
      <c r="LP53" s="182">
        <f t="shared" si="555"/>
        <v>43654.822335025383</v>
      </c>
      <c r="LQ53" s="182">
        <f t="shared" ref="LQ53:NG53" si="556">LQ36 + LQ46</f>
        <v>46797.624365482239</v>
      </c>
      <c r="LR53" s="182">
        <f t="shared" si="556"/>
        <v>46797.624365482239</v>
      </c>
      <c r="LS53" s="182">
        <f t="shared" si="556"/>
        <v>48740.820203045689</v>
      </c>
      <c r="LT53" s="182">
        <f t="shared" si="556"/>
        <v>46797.624365482239</v>
      </c>
      <c r="LU53" s="182">
        <f t="shared" si="556"/>
        <v>46797.624365482239</v>
      </c>
      <c r="LV53" s="182">
        <f t="shared" si="556"/>
        <v>46797.624365482239</v>
      </c>
      <c r="LW53" s="182">
        <f t="shared" si="556"/>
        <v>47272.436649746203</v>
      </c>
      <c r="LX53" s="182">
        <f t="shared" si="556"/>
        <v>50244.077766497467</v>
      </c>
      <c r="LY53" s="182">
        <f t="shared" si="556"/>
        <v>51045.876649746206</v>
      </c>
      <c r="LZ53" s="182">
        <f t="shared" si="556"/>
        <v>46797.624365482239</v>
      </c>
      <c r="MA53" s="182">
        <f t="shared" si="556"/>
        <v>46797.624365482239</v>
      </c>
      <c r="MB53" s="182">
        <f t="shared" si="556"/>
        <v>46036.710659898483</v>
      </c>
      <c r="MC53" s="182">
        <f t="shared" si="556"/>
        <v>50464.841624365479</v>
      </c>
      <c r="MD53" s="182">
        <f t="shared" si="556"/>
        <v>50464.841624365479</v>
      </c>
      <c r="ME53" s="182">
        <f t="shared" si="556"/>
        <v>52251.146802030446</v>
      </c>
      <c r="MF53" s="182">
        <f t="shared" si="556"/>
        <v>50464.841624365479</v>
      </c>
      <c r="MG53" s="182">
        <f t="shared" si="556"/>
        <v>50338.568527918782</v>
      </c>
      <c r="MH53" s="182">
        <f t="shared" si="556"/>
        <v>55433.644568527918</v>
      </c>
      <c r="MI53" s="182">
        <f t="shared" si="556"/>
        <v>50591.114720812184</v>
      </c>
      <c r="MJ53" s="182">
        <f t="shared" si="556"/>
        <v>57007.429644670054</v>
      </c>
      <c r="MK53" s="182">
        <f t="shared" si="556"/>
        <v>56534.402233502537</v>
      </c>
      <c r="ML53" s="182">
        <f t="shared" si="556"/>
        <v>55221.249137055835</v>
      </c>
      <c r="MM53" s="182">
        <f t="shared" si="556"/>
        <v>54671.729644670049</v>
      </c>
      <c r="MN53" s="182">
        <f t="shared" si="556"/>
        <v>56470.27126903554</v>
      </c>
      <c r="MO53" s="182">
        <f t="shared" si="556"/>
        <v>50464.841624365479</v>
      </c>
      <c r="MP53" s="182">
        <f t="shared" si="556"/>
        <v>56022.465177664977</v>
      </c>
      <c r="MQ53" s="182">
        <f t="shared" si="556"/>
        <v>56064.712893401018</v>
      </c>
      <c r="MR53" s="182">
        <f t="shared" si="556"/>
        <v>56692.741319796958</v>
      </c>
      <c r="MS53" s="182">
        <f t="shared" si="556"/>
        <v>55505.200203045693</v>
      </c>
      <c r="MT53" s="182">
        <f t="shared" si="556"/>
        <v>57024.457055837571</v>
      </c>
      <c r="MU53" s="182">
        <f t="shared" si="556"/>
        <v>52312.457969543146</v>
      </c>
      <c r="MV53" s="182">
        <f t="shared" si="556"/>
        <v>50464.841624365479</v>
      </c>
      <c r="MW53" s="182">
        <f t="shared" si="556"/>
        <v>50212.295431472077</v>
      </c>
      <c r="MX53" s="182">
        <f t="shared" si="556"/>
        <v>50338.568527918782</v>
      </c>
      <c r="MY53" s="182">
        <f t="shared" si="556"/>
        <v>50086.683248730958</v>
      </c>
      <c r="MZ53" s="182">
        <f t="shared" si="556"/>
        <v>50086.683248730958</v>
      </c>
      <c r="NA53" s="182">
        <f t="shared" si="556"/>
        <v>50212.295431472077</v>
      </c>
      <c r="NB53" s="182">
        <f t="shared" si="556"/>
        <v>46200.786802030452</v>
      </c>
      <c r="NC53" s="182">
        <f t="shared" si="556"/>
        <v>50338.568527918782</v>
      </c>
      <c r="ND53" s="182">
        <f t="shared" si="556"/>
        <v>55552.303857868021</v>
      </c>
      <c r="NE53" s="182">
        <f t="shared" si="556"/>
        <v>50966.792893401012</v>
      </c>
      <c r="NF53" s="182">
        <f t="shared" si="556"/>
        <v>50088.664974619292</v>
      </c>
      <c r="NG53" s="182">
        <f t="shared" si="556"/>
        <v>50212.295431472077</v>
      </c>
      <c r="NH53" s="165">
        <f t="shared" ref="NH53:NH57" si="557">SUM(G53:NG53)</f>
        <v>13422435.194558376</v>
      </c>
      <c r="NI53" s="60">
        <f t="shared" ref="NI53:NI57" si="558">NH53 / NI$2</f>
        <v>36773.795053584596</v>
      </c>
    </row>
    <row r="54" spans="1:373">
      <c r="B54" s="193" t="s">
        <v>345</v>
      </c>
      <c r="E54" s="153"/>
      <c r="F54" s="173"/>
      <c r="G54" s="182">
        <f>G37 + G47</f>
        <v>61514.720812182743</v>
      </c>
      <c r="H54" s="182">
        <f>H37 + H47</f>
        <v>25188.221319796954</v>
      </c>
      <c r="I54" s="182">
        <f t="shared" ref="I54:BT54" si="559">I37 + I47</f>
        <v>22775.566497461925</v>
      </c>
      <c r="J54" s="182">
        <f t="shared" si="559"/>
        <v>20573.546192893402</v>
      </c>
      <c r="K54" s="182">
        <f t="shared" si="559"/>
        <v>20573.546192893402</v>
      </c>
      <c r="L54" s="182">
        <f t="shared" si="559"/>
        <v>20698.828426395936</v>
      </c>
      <c r="M54" s="182">
        <f t="shared" si="559"/>
        <v>20949.392893401018</v>
      </c>
      <c r="N54" s="182">
        <f t="shared" si="559"/>
        <v>20671.13015228427</v>
      </c>
      <c r="O54" s="182">
        <f t="shared" si="559"/>
        <v>20447.686294416242</v>
      </c>
      <c r="P54" s="182">
        <f t="shared" si="559"/>
        <v>20698.828426395936</v>
      </c>
      <c r="Q54" s="182">
        <f t="shared" si="559"/>
        <v>26789.847715736039</v>
      </c>
      <c r="R54" s="182">
        <f t="shared" si="559"/>
        <v>20321.826395939082</v>
      </c>
      <c r="S54" s="182">
        <f t="shared" si="559"/>
        <v>20447.686294416242</v>
      </c>
      <c r="T54" s="182">
        <f t="shared" si="559"/>
        <v>20698.828426395936</v>
      </c>
      <c r="U54" s="182">
        <f t="shared" si="559"/>
        <v>21074.09746192893</v>
      </c>
      <c r="V54" s="182">
        <f t="shared" si="559"/>
        <v>20321.826395939082</v>
      </c>
      <c r="W54" s="182">
        <f t="shared" si="559"/>
        <v>17694.254314720813</v>
      </c>
      <c r="X54" s="182">
        <f t="shared" si="559"/>
        <v>20195.9654822335</v>
      </c>
      <c r="Y54" s="182">
        <f t="shared" si="559"/>
        <v>10029.46395939086</v>
      </c>
      <c r="Z54" s="182">
        <f t="shared" si="559"/>
        <v>11266.118781725881</v>
      </c>
      <c r="AA54" s="182">
        <f t="shared" si="559"/>
        <v>9871.1685279187841</v>
      </c>
      <c r="AB54" s="182">
        <f t="shared" si="559"/>
        <v>16494.243654822338</v>
      </c>
      <c r="AC54" s="182">
        <f t="shared" si="559"/>
        <v>7988.6030456852768</v>
      </c>
      <c r="AD54" s="182">
        <f t="shared" si="559"/>
        <v>9103.2152284263975</v>
      </c>
      <c r="AE54" s="182">
        <f t="shared" si="559"/>
        <v>12241.446903553298</v>
      </c>
      <c r="AF54" s="182">
        <f t="shared" si="559"/>
        <v>11919.412994923867</v>
      </c>
      <c r="AG54" s="182">
        <f t="shared" si="559"/>
        <v>11700.675736040603</v>
      </c>
      <c r="AH54" s="182">
        <f t="shared" si="559"/>
        <v>19818.384771573601</v>
      </c>
      <c r="AI54" s="182">
        <f t="shared" si="559"/>
        <v>19566.664974619289</v>
      </c>
      <c r="AJ54" s="182">
        <f t="shared" si="559"/>
        <v>19566.664974619289</v>
      </c>
      <c r="AK54" s="182">
        <f t="shared" si="559"/>
        <v>19566.664974619289</v>
      </c>
      <c r="AL54" s="182">
        <f t="shared" si="559"/>
        <v>26789.847715736039</v>
      </c>
      <c r="AM54" s="182">
        <f t="shared" si="559"/>
        <v>26789.847715736039</v>
      </c>
      <c r="AN54" s="182">
        <f t="shared" si="559"/>
        <v>26789.847715736039</v>
      </c>
      <c r="AO54" s="182">
        <f t="shared" si="559"/>
        <v>36463.796954314719</v>
      </c>
      <c r="AP54" s="182">
        <f t="shared" si="559"/>
        <v>26789.847715736039</v>
      </c>
      <c r="AQ54" s="182">
        <f t="shared" si="559"/>
        <v>23727.184771573608</v>
      </c>
      <c r="AR54" s="182">
        <f t="shared" si="559"/>
        <v>19893.493401015228</v>
      </c>
      <c r="AS54" s="182">
        <f t="shared" si="559"/>
        <v>19893.493401015228</v>
      </c>
      <c r="AT54" s="182">
        <f t="shared" si="559"/>
        <v>20520.316751269038</v>
      </c>
      <c r="AU54" s="182">
        <f t="shared" si="559"/>
        <v>22975.822335025379</v>
      </c>
      <c r="AV54" s="182">
        <f t="shared" si="559"/>
        <v>20018.857868020303</v>
      </c>
      <c r="AW54" s="182">
        <f t="shared" si="559"/>
        <v>20394.95228426396</v>
      </c>
      <c r="AX54" s="182">
        <f t="shared" si="559"/>
        <v>11688.046192893402</v>
      </c>
      <c r="AY54" s="182">
        <f t="shared" si="559"/>
        <v>21146.480203045689</v>
      </c>
      <c r="AZ54" s="182">
        <f t="shared" si="559"/>
        <v>26789.847715736039</v>
      </c>
      <c r="BA54" s="182">
        <f t="shared" si="559"/>
        <v>24862.692385786802</v>
      </c>
      <c r="BB54" s="182">
        <f t="shared" si="559"/>
        <v>20394.291370558378</v>
      </c>
      <c r="BC54" s="182">
        <f t="shared" si="559"/>
        <v>26789.847715736039</v>
      </c>
      <c r="BD54" s="182">
        <f t="shared" si="559"/>
        <v>26789.847715736039</v>
      </c>
      <c r="BE54" s="182">
        <f t="shared" si="559"/>
        <v>26789.847715736039</v>
      </c>
      <c r="BF54" s="182">
        <f t="shared" si="559"/>
        <v>26789.847715736039</v>
      </c>
      <c r="BG54" s="182">
        <f t="shared" si="559"/>
        <v>20470.586802030455</v>
      </c>
      <c r="BH54" s="182">
        <f t="shared" si="559"/>
        <v>21396.87918781726</v>
      </c>
      <c r="BI54" s="182">
        <f t="shared" si="559"/>
        <v>21146.314720812185</v>
      </c>
      <c r="BJ54" s="182">
        <f t="shared" si="559"/>
        <v>26789.847715736039</v>
      </c>
      <c r="BK54" s="182">
        <f t="shared" si="559"/>
        <v>26789.847715736039</v>
      </c>
      <c r="BL54" s="182">
        <f t="shared" si="559"/>
        <v>20144.222335025381</v>
      </c>
      <c r="BM54" s="182">
        <f t="shared" si="559"/>
        <v>19893.493401015228</v>
      </c>
      <c r="BN54" s="182">
        <f t="shared" si="559"/>
        <v>23594.903553299497</v>
      </c>
      <c r="BO54" s="182">
        <f t="shared" si="559"/>
        <v>23594.903553299497</v>
      </c>
      <c r="BP54" s="182">
        <f t="shared" si="559"/>
        <v>26789.847715736039</v>
      </c>
      <c r="BQ54" s="182">
        <f t="shared" si="559"/>
        <v>30687.431472081214</v>
      </c>
      <c r="BR54" s="182">
        <f t="shared" si="559"/>
        <v>26789.847715736039</v>
      </c>
      <c r="BS54" s="182">
        <f t="shared" si="559"/>
        <v>23594.903553299497</v>
      </c>
      <c r="BT54" s="182">
        <f t="shared" si="559"/>
        <v>23594.903553299497</v>
      </c>
      <c r="BU54" s="182">
        <f t="shared" ref="BU54:EF54" si="560">BU37 + BU47</f>
        <v>23594.903553299497</v>
      </c>
      <c r="BV54" s="182">
        <f t="shared" si="560"/>
        <v>23594.903553299497</v>
      </c>
      <c r="BW54" s="182">
        <f t="shared" si="560"/>
        <v>23594.903553299497</v>
      </c>
      <c r="BX54" s="182">
        <f t="shared" si="560"/>
        <v>23594.903553299497</v>
      </c>
      <c r="BY54" s="182">
        <f t="shared" si="560"/>
        <v>23594.903553299497</v>
      </c>
      <c r="BZ54" s="182">
        <f t="shared" si="560"/>
        <v>26489.512690355328</v>
      </c>
      <c r="CA54" s="182">
        <f t="shared" si="560"/>
        <v>23594.903553299497</v>
      </c>
      <c r="CB54" s="182">
        <f t="shared" si="560"/>
        <v>23594.903553299497</v>
      </c>
      <c r="CC54" s="182">
        <f t="shared" si="560"/>
        <v>23594.903553299497</v>
      </c>
      <c r="CD54" s="182">
        <f t="shared" si="560"/>
        <v>23594.903553299497</v>
      </c>
      <c r="CE54" s="182">
        <f t="shared" si="560"/>
        <v>26789.847715736039</v>
      </c>
      <c r="CF54" s="182">
        <f t="shared" si="560"/>
        <v>37602.619289340102</v>
      </c>
      <c r="CG54" s="182">
        <f t="shared" si="560"/>
        <v>26441.512690355328</v>
      </c>
      <c r="CH54" s="182">
        <f t="shared" si="560"/>
        <v>23594.903553299497</v>
      </c>
      <c r="CI54" s="182">
        <f t="shared" si="560"/>
        <v>24361.959390862943</v>
      </c>
      <c r="CJ54" s="182">
        <f t="shared" si="560"/>
        <v>23594.903553299497</v>
      </c>
      <c r="CK54" s="182">
        <f t="shared" si="560"/>
        <v>26789.847715736039</v>
      </c>
      <c r="CL54" s="182">
        <f t="shared" si="560"/>
        <v>27938.060913705576</v>
      </c>
      <c r="CM54" s="182">
        <f t="shared" si="560"/>
        <v>26441.512690355328</v>
      </c>
      <c r="CN54" s="182">
        <f t="shared" si="560"/>
        <v>23594.903553299497</v>
      </c>
      <c r="CO54" s="182">
        <f t="shared" si="560"/>
        <v>23594.903553299497</v>
      </c>
      <c r="CP54" s="182">
        <f t="shared" si="560"/>
        <v>21850.436446700511</v>
      </c>
      <c r="CQ54" s="182">
        <f t="shared" si="560"/>
        <v>23594.903553299497</v>
      </c>
      <c r="CR54" s="182">
        <f t="shared" si="560"/>
        <v>23594.903553299497</v>
      </c>
      <c r="CS54" s="182">
        <f t="shared" si="560"/>
        <v>26789.847715736039</v>
      </c>
      <c r="CT54" s="182">
        <f t="shared" si="560"/>
        <v>26789.847715736039</v>
      </c>
      <c r="CU54" s="182">
        <f t="shared" si="560"/>
        <v>26789.847715736039</v>
      </c>
      <c r="CV54" s="182">
        <f t="shared" si="560"/>
        <v>26789.847715736039</v>
      </c>
      <c r="CW54" s="182">
        <f t="shared" si="560"/>
        <v>26789.847715736039</v>
      </c>
      <c r="CX54" s="182">
        <f t="shared" si="560"/>
        <v>26789.847715736039</v>
      </c>
      <c r="CY54" s="182">
        <f t="shared" si="560"/>
        <v>26789.847715736039</v>
      </c>
      <c r="CZ54" s="182">
        <f t="shared" si="560"/>
        <v>36524.314720812181</v>
      </c>
      <c r="DA54" s="182">
        <f t="shared" si="560"/>
        <v>26789.847715736039</v>
      </c>
      <c r="DB54" s="182">
        <f t="shared" si="560"/>
        <v>26789.847715736039</v>
      </c>
      <c r="DC54" s="182">
        <f t="shared" si="560"/>
        <v>26789.847715736039</v>
      </c>
      <c r="DD54" s="182">
        <f t="shared" si="560"/>
        <v>26789.847715736039</v>
      </c>
      <c r="DE54" s="182">
        <f t="shared" si="560"/>
        <v>26789.847715736039</v>
      </c>
      <c r="DF54" s="182">
        <f t="shared" si="560"/>
        <v>26789.847715736039</v>
      </c>
      <c r="DG54" s="182">
        <f t="shared" si="560"/>
        <v>26789.847715736039</v>
      </c>
      <c r="DH54" s="182">
        <f t="shared" si="560"/>
        <v>26789.847715736039</v>
      </c>
      <c r="DI54" s="182">
        <f t="shared" si="560"/>
        <v>26789.847715736039</v>
      </c>
      <c r="DJ54" s="182">
        <f t="shared" si="560"/>
        <v>26789.847715736039</v>
      </c>
      <c r="DK54" s="182">
        <f t="shared" si="560"/>
        <v>26789.847715736039</v>
      </c>
      <c r="DL54" s="182">
        <f t="shared" si="560"/>
        <v>26789.847715736039</v>
      </c>
      <c r="DM54" s="182">
        <f t="shared" si="560"/>
        <v>26789.847715736039</v>
      </c>
      <c r="DN54" s="182">
        <f t="shared" si="560"/>
        <v>26789.847715736039</v>
      </c>
      <c r="DO54" s="182">
        <f t="shared" si="560"/>
        <v>26789.847715736039</v>
      </c>
      <c r="DP54" s="182">
        <f t="shared" si="560"/>
        <v>26789.847715736039</v>
      </c>
      <c r="DQ54" s="182">
        <f t="shared" si="560"/>
        <v>26789.847715736039</v>
      </c>
      <c r="DR54" s="182">
        <f t="shared" si="560"/>
        <v>26789.847715736039</v>
      </c>
      <c r="DS54" s="182">
        <f t="shared" si="560"/>
        <v>26789.847715736039</v>
      </c>
      <c r="DT54" s="182">
        <f t="shared" si="560"/>
        <v>28256.67005076143</v>
      </c>
      <c r="DU54" s="182">
        <f t="shared" si="560"/>
        <v>26789.847715736039</v>
      </c>
      <c r="DV54" s="182">
        <f t="shared" si="560"/>
        <v>44683.918781725893</v>
      </c>
      <c r="DW54" s="182">
        <f t="shared" si="560"/>
        <v>60974.252791878171</v>
      </c>
      <c r="DX54" s="182">
        <f t="shared" si="560"/>
        <v>59950.680203045682</v>
      </c>
      <c r="DY54" s="182">
        <f t="shared" si="560"/>
        <v>26789.847715736039</v>
      </c>
      <c r="DZ54" s="182">
        <f t="shared" si="560"/>
        <v>28599.502538071076</v>
      </c>
      <c r="EA54" s="182">
        <f t="shared" si="560"/>
        <v>60563.447715736038</v>
      </c>
      <c r="EB54" s="182">
        <f t="shared" si="560"/>
        <v>61514.720812182743</v>
      </c>
      <c r="EC54" s="182">
        <f t="shared" si="560"/>
        <v>61514.720812182743</v>
      </c>
      <c r="ED54" s="182">
        <f t="shared" si="560"/>
        <v>26789.847715736039</v>
      </c>
      <c r="EE54" s="182">
        <f t="shared" si="560"/>
        <v>26789.847715736039</v>
      </c>
      <c r="EF54" s="182">
        <f t="shared" si="560"/>
        <v>26789.847715736039</v>
      </c>
      <c r="EG54" s="182">
        <f t="shared" ref="EG54:GR54" si="561">EG37 + EG47</f>
        <v>26789.847715736039</v>
      </c>
      <c r="EH54" s="182">
        <f t="shared" si="561"/>
        <v>26789.847715736039</v>
      </c>
      <c r="EI54" s="182">
        <f t="shared" si="561"/>
        <v>42471.709340101523</v>
      </c>
      <c r="EJ54" s="182">
        <f t="shared" si="561"/>
        <v>26789.847715736039</v>
      </c>
      <c r="EK54" s="182">
        <f t="shared" si="561"/>
        <v>26789.847715736039</v>
      </c>
      <c r="EL54" s="182">
        <f t="shared" si="561"/>
        <v>26789.847715736039</v>
      </c>
      <c r="EM54" s="182">
        <f t="shared" si="561"/>
        <v>26789.847715736039</v>
      </c>
      <c r="EN54" s="182">
        <f t="shared" si="561"/>
        <v>26789.847715736039</v>
      </c>
      <c r="EO54" s="182">
        <f t="shared" si="561"/>
        <v>26789.847715736039</v>
      </c>
      <c r="EP54" s="182">
        <f t="shared" si="561"/>
        <v>40287.781634517763</v>
      </c>
      <c r="EQ54" s="182">
        <f t="shared" si="561"/>
        <v>43430.68639593909</v>
      </c>
      <c r="ER54" s="182">
        <f t="shared" si="561"/>
        <v>59358.558375634522</v>
      </c>
      <c r="ES54" s="182">
        <f t="shared" si="561"/>
        <v>26789.847715736039</v>
      </c>
      <c r="ET54" s="182">
        <f t="shared" si="561"/>
        <v>29932.03350253807</v>
      </c>
      <c r="EU54" s="182">
        <f t="shared" si="561"/>
        <v>43709.664974619292</v>
      </c>
      <c r="EV54" s="182">
        <f t="shared" si="561"/>
        <v>59950.680203045682</v>
      </c>
      <c r="EW54" s="182">
        <f t="shared" si="561"/>
        <v>29640.960223350256</v>
      </c>
      <c r="EX54" s="182">
        <f t="shared" si="561"/>
        <v>53123.805695431474</v>
      </c>
      <c r="EY54" s="182">
        <f t="shared" si="561"/>
        <v>26789.847715736039</v>
      </c>
      <c r="EZ54" s="182">
        <f t="shared" si="561"/>
        <v>26789.847715736039</v>
      </c>
      <c r="FA54" s="182">
        <f t="shared" si="561"/>
        <v>26789.847715736039</v>
      </c>
      <c r="FB54" s="182">
        <f t="shared" si="561"/>
        <v>26838.395939086302</v>
      </c>
      <c r="FC54" s="182">
        <f t="shared" si="561"/>
        <v>44358.744162436546</v>
      </c>
      <c r="FD54" s="182">
        <f t="shared" si="561"/>
        <v>58700.741116751269</v>
      </c>
      <c r="FE54" s="182">
        <f t="shared" si="561"/>
        <v>61514.720812182743</v>
      </c>
      <c r="FF54" s="182">
        <f t="shared" si="561"/>
        <v>55064.722842639596</v>
      </c>
      <c r="FG54" s="182">
        <f t="shared" si="561"/>
        <v>28207.847715736036</v>
      </c>
      <c r="FH54" s="182">
        <f t="shared" si="561"/>
        <v>26789.847715736039</v>
      </c>
      <c r="FI54" s="182">
        <f t="shared" si="561"/>
        <v>47092.182741116754</v>
      </c>
      <c r="FJ54" s="182">
        <f t="shared" si="561"/>
        <v>41289.007106598983</v>
      </c>
      <c r="FK54" s="182">
        <f t="shared" si="561"/>
        <v>61514.720812182743</v>
      </c>
      <c r="FL54" s="182">
        <f t="shared" si="561"/>
        <v>46794.484467005081</v>
      </c>
      <c r="FM54" s="182">
        <f t="shared" si="561"/>
        <v>26789.847715736039</v>
      </c>
      <c r="FN54" s="182">
        <f t="shared" si="561"/>
        <v>26789.847715736039</v>
      </c>
      <c r="FO54" s="182">
        <f t="shared" si="561"/>
        <v>26789.847715736039</v>
      </c>
      <c r="FP54" s="182">
        <f t="shared" si="561"/>
        <v>26789.847715736039</v>
      </c>
      <c r="FQ54" s="182">
        <f t="shared" si="561"/>
        <v>26789.847715736039</v>
      </c>
      <c r="FR54" s="182">
        <f t="shared" si="561"/>
        <v>41266.253807106594</v>
      </c>
      <c r="FS54" s="182">
        <f t="shared" si="561"/>
        <v>26789.847715736039</v>
      </c>
      <c r="FT54" s="182">
        <f t="shared" si="561"/>
        <v>26789.847715736039</v>
      </c>
      <c r="FU54" s="182">
        <f t="shared" si="561"/>
        <v>26789.847715736039</v>
      </c>
      <c r="FV54" s="182">
        <f t="shared" si="561"/>
        <v>30192.385786802031</v>
      </c>
      <c r="FW54" s="182">
        <f t="shared" si="561"/>
        <v>26789.847715736039</v>
      </c>
      <c r="FX54" s="182">
        <f t="shared" si="561"/>
        <v>26789.847715736039</v>
      </c>
      <c r="FY54" s="182">
        <f t="shared" si="561"/>
        <v>33216.045908629443</v>
      </c>
      <c r="FZ54" s="182">
        <f t="shared" si="561"/>
        <v>26789.847715736039</v>
      </c>
      <c r="GA54" s="182">
        <f t="shared" si="561"/>
        <v>26789.847715736039</v>
      </c>
      <c r="GB54" s="182">
        <f t="shared" si="561"/>
        <v>26789.847715736039</v>
      </c>
      <c r="GC54" s="182">
        <f t="shared" si="561"/>
        <v>44453.614213197965</v>
      </c>
      <c r="GD54" s="182">
        <f t="shared" si="561"/>
        <v>47092.182741116754</v>
      </c>
      <c r="GE54" s="182">
        <f t="shared" si="561"/>
        <v>46564.477157360401</v>
      </c>
      <c r="GF54" s="182">
        <f t="shared" si="561"/>
        <v>25222.118781725887</v>
      </c>
      <c r="GG54" s="182">
        <f t="shared" si="561"/>
        <v>25460.064974619287</v>
      </c>
      <c r="GH54" s="182">
        <f t="shared" si="561"/>
        <v>24113.082233502537</v>
      </c>
      <c r="GI54" s="182">
        <f t="shared" si="561"/>
        <v>23583.407106598988</v>
      </c>
      <c r="GJ54" s="182">
        <f t="shared" si="561"/>
        <v>23583.407106598988</v>
      </c>
      <c r="GK54" s="182">
        <f t="shared" si="561"/>
        <v>23583.407106598988</v>
      </c>
      <c r="GL54" s="182">
        <f t="shared" si="561"/>
        <v>23583.407106598988</v>
      </c>
      <c r="GM54" s="182">
        <f t="shared" si="561"/>
        <v>26789.847715736039</v>
      </c>
      <c r="GN54" s="182">
        <f t="shared" si="561"/>
        <v>26789.847715736039</v>
      </c>
      <c r="GO54" s="182">
        <f t="shared" si="561"/>
        <v>24504.565482233498</v>
      </c>
      <c r="GP54" s="182">
        <f t="shared" si="561"/>
        <v>26789.847715736039</v>
      </c>
      <c r="GQ54" s="182">
        <f t="shared" si="561"/>
        <v>24351.038578680203</v>
      </c>
      <c r="GR54" s="182">
        <f t="shared" si="561"/>
        <v>24504.565482233498</v>
      </c>
      <c r="GS54" s="182">
        <f t="shared" ref="GS54:JD54" si="562">GS37 + GS47</f>
        <v>24504.565482233498</v>
      </c>
      <c r="GT54" s="182">
        <f t="shared" si="562"/>
        <v>26246.724873096446</v>
      </c>
      <c r="GU54" s="182">
        <f t="shared" si="562"/>
        <v>25173.177664974621</v>
      </c>
      <c r="GV54" s="182">
        <f t="shared" si="562"/>
        <v>24351.038578680203</v>
      </c>
      <c r="GW54" s="182">
        <f t="shared" si="562"/>
        <v>24351.038578680203</v>
      </c>
      <c r="GX54" s="182">
        <f t="shared" si="562"/>
        <v>26588.118781725887</v>
      </c>
      <c r="GY54" s="182">
        <f t="shared" si="562"/>
        <v>24504.565482233498</v>
      </c>
      <c r="GZ54" s="182">
        <f t="shared" si="562"/>
        <v>24351.038578680203</v>
      </c>
      <c r="HA54" s="182">
        <f t="shared" si="562"/>
        <v>24685.345177664978</v>
      </c>
      <c r="HB54" s="182">
        <f t="shared" si="562"/>
        <v>24504.565482233498</v>
      </c>
      <c r="HC54" s="182">
        <f t="shared" si="562"/>
        <v>24197.512690355325</v>
      </c>
      <c r="HD54" s="182">
        <f t="shared" si="562"/>
        <v>24351.038578680203</v>
      </c>
      <c r="HE54" s="182">
        <f t="shared" si="562"/>
        <v>24504.565482233498</v>
      </c>
      <c r="HF54" s="182">
        <f t="shared" si="562"/>
        <v>24658.091370558377</v>
      </c>
      <c r="HG54" s="182">
        <f t="shared" si="562"/>
        <v>24658.091370558377</v>
      </c>
      <c r="HH54" s="182">
        <f t="shared" si="562"/>
        <v>24838.87106598985</v>
      </c>
      <c r="HI54" s="182">
        <f t="shared" si="562"/>
        <v>25019.650761421319</v>
      </c>
      <c r="HJ54" s="182">
        <f t="shared" si="562"/>
        <v>24351.038578680203</v>
      </c>
      <c r="HK54" s="182">
        <f t="shared" si="562"/>
        <v>24191.249746192894</v>
      </c>
      <c r="HL54" s="182">
        <f t="shared" si="562"/>
        <v>22802.149238578673</v>
      </c>
      <c r="HM54" s="182">
        <f t="shared" si="562"/>
        <v>23246.375634517761</v>
      </c>
      <c r="HN54" s="182">
        <f t="shared" si="562"/>
        <v>24339.324873096448</v>
      </c>
      <c r="HO54" s="182">
        <f t="shared" si="562"/>
        <v>23598.9461928934</v>
      </c>
      <c r="HP54" s="182">
        <f t="shared" si="562"/>
        <v>23895.09847715736</v>
      </c>
      <c r="HQ54" s="182">
        <f t="shared" si="562"/>
        <v>22950.224365482223</v>
      </c>
      <c r="HR54" s="182">
        <f t="shared" si="562"/>
        <v>22802.149238578673</v>
      </c>
      <c r="HS54" s="182">
        <f t="shared" si="562"/>
        <v>23098.300507614207</v>
      </c>
      <c r="HT54" s="182">
        <f t="shared" si="562"/>
        <v>23038.30761421319</v>
      </c>
      <c r="HU54" s="182">
        <f t="shared" si="562"/>
        <v>23306.368527918774</v>
      </c>
      <c r="HV54" s="182">
        <f t="shared" si="562"/>
        <v>23870.580710659895</v>
      </c>
      <c r="HW54" s="182">
        <f t="shared" si="562"/>
        <v>24400.815228426389</v>
      </c>
      <c r="HX54" s="182">
        <f t="shared" si="562"/>
        <v>23120.612182741108</v>
      </c>
      <c r="HY54" s="182">
        <f t="shared" si="562"/>
        <v>23903.287106598982</v>
      </c>
      <c r="HZ54" s="182">
        <f t="shared" si="562"/>
        <v>24191.249746192894</v>
      </c>
      <c r="IA54" s="182">
        <f t="shared" si="562"/>
        <v>24339.324873096448</v>
      </c>
      <c r="IB54" s="182">
        <f t="shared" si="562"/>
        <v>24191.249746192894</v>
      </c>
      <c r="IC54" s="182">
        <f t="shared" si="562"/>
        <v>24487.401015228425</v>
      </c>
      <c r="ID54" s="182">
        <f t="shared" si="562"/>
        <v>24487.401015228425</v>
      </c>
      <c r="IE54" s="182">
        <f t="shared" si="562"/>
        <v>24339.324873096448</v>
      </c>
      <c r="IF54" s="182">
        <f t="shared" si="562"/>
        <v>24487.401015228425</v>
      </c>
      <c r="IG54" s="182">
        <f t="shared" si="562"/>
        <v>23410.984771573596</v>
      </c>
      <c r="IH54" s="182">
        <f t="shared" si="562"/>
        <v>24339.324873096448</v>
      </c>
      <c r="II54" s="182">
        <f t="shared" si="562"/>
        <v>24191.249746192894</v>
      </c>
      <c r="IJ54" s="182">
        <f t="shared" si="562"/>
        <v>24339.324873096448</v>
      </c>
      <c r="IK54" s="182">
        <f t="shared" si="562"/>
        <v>24661.491370558371</v>
      </c>
      <c r="IL54" s="182">
        <f t="shared" si="562"/>
        <v>24661.491370558371</v>
      </c>
      <c r="IM54" s="182">
        <f t="shared" si="562"/>
        <v>24661.491370558371</v>
      </c>
      <c r="IN54" s="182">
        <f t="shared" si="562"/>
        <v>24487.401015228425</v>
      </c>
      <c r="IO54" s="182">
        <f t="shared" si="562"/>
        <v>24487.401015228425</v>
      </c>
      <c r="IP54" s="182">
        <f t="shared" si="562"/>
        <v>26304.335025380708</v>
      </c>
      <c r="IQ54" s="182">
        <f t="shared" si="562"/>
        <v>26304.335025380708</v>
      </c>
      <c r="IR54" s="182">
        <f t="shared" si="562"/>
        <v>26304.335025380708</v>
      </c>
      <c r="IS54" s="182">
        <f t="shared" si="562"/>
        <v>26304.335025380708</v>
      </c>
      <c r="IT54" s="182">
        <f t="shared" si="562"/>
        <v>26304.335025380708</v>
      </c>
      <c r="IU54" s="182">
        <f t="shared" si="562"/>
        <v>26304.335025380708</v>
      </c>
      <c r="IV54" s="182">
        <f t="shared" si="562"/>
        <v>26304.335025380708</v>
      </c>
      <c r="IW54" s="182">
        <f t="shared" si="562"/>
        <v>26304.335025380708</v>
      </c>
      <c r="IX54" s="182">
        <f t="shared" si="562"/>
        <v>26789.847715736039</v>
      </c>
      <c r="IY54" s="182">
        <f t="shared" si="562"/>
        <v>26304.335025380708</v>
      </c>
      <c r="IZ54" s="182">
        <f t="shared" si="562"/>
        <v>26304.335025380708</v>
      </c>
      <c r="JA54" s="182">
        <f t="shared" si="562"/>
        <v>26304.335025380708</v>
      </c>
      <c r="JB54" s="182">
        <f t="shared" si="562"/>
        <v>26304.335025380708</v>
      </c>
      <c r="JC54" s="182">
        <f t="shared" si="562"/>
        <v>26304.335025380708</v>
      </c>
      <c r="JD54" s="182">
        <f t="shared" si="562"/>
        <v>26304.335025380708</v>
      </c>
      <c r="JE54" s="182">
        <f t="shared" ref="JE54:LP54" si="563">JE37 + JE47</f>
        <v>26304.335025380708</v>
      </c>
      <c r="JF54" s="182">
        <f t="shared" si="563"/>
        <v>26304.335025380708</v>
      </c>
      <c r="JG54" s="182">
        <f t="shared" si="563"/>
        <v>26304.335025380708</v>
      </c>
      <c r="JH54" s="182">
        <f t="shared" si="563"/>
        <v>26304.335025380708</v>
      </c>
      <c r="JI54" s="182">
        <f t="shared" si="563"/>
        <v>26304.335025380708</v>
      </c>
      <c r="JJ54" s="182">
        <f t="shared" si="563"/>
        <v>26304.335025380708</v>
      </c>
      <c r="JK54" s="182">
        <f t="shared" si="563"/>
        <v>26304.335025380708</v>
      </c>
      <c r="JL54" s="182">
        <f t="shared" si="563"/>
        <v>26304.335025380708</v>
      </c>
      <c r="JM54" s="182">
        <f t="shared" si="563"/>
        <v>26304.335025380708</v>
      </c>
      <c r="JN54" s="182">
        <f t="shared" si="563"/>
        <v>26304.335025380708</v>
      </c>
      <c r="JO54" s="182">
        <f t="shared" si="563"/>
        <v>26304.335025380708</v>
      </c>
      <c r="JP54" s="182">
        <f t="shared" si="563"/>
        <v>26304.335025380708</v>
      </c>
      <c r="JQ54" s="182">
        <f t="shared" si="563"/>
        <v>26304.335025380708</v>
      </c>
      <c r="JR54" s="182">
        <f t="shared" si="563"/>
        <v>26789.847715736039</v>
      </c>
      <c r="JS54" s="182">
        <f t="shared" si="563"/>
        <v>26789.847715736039</v>
      </c>
      <c r="JT54" s="182">
        <f t="shared" si="563"/>
        <v>61514.720812182743</v>
      </c>
      <c r="JU54" s="182">
        <f t="shared" si="563"/>
        <v>26789.847715736039</v>
      </c>
      <c r="JV54" s="182">
        <f t="shared" si="563"/>
        <v>55354.578680203049</v>
      </c>
      <c r="JW54" s="182">
        <f t="shared" si="563"/>
        <v>26789.847715736039</v>
      </c>
      <c r="JX54" s="182">
        <f t="shared" si="563"/>
        <v>26789.847715736039</v>
      </c>
      <c r="JY54" s="182">
        <f t="shared" si="563"/>
        <v>26789.847715736039</v>
      </c>
      <c r="JZ54" s="182">
        <f t="shared" si="563"/>
        <v>26789.847715736039</v>
      </c>
      <c r="KA54" s="182">
        <f t="shared" si="563"/>
        <v>26789.847715736039</v>
      </c>
      <c r="KB54" s="182">
        <f t="shared" si="563"/>
        <v>26789.847715736039</v>
      </c>
      <c r="KC54" s="182">
        <f t="shared" si="563"/>
        <v>26789.847715736039</v>
      </c>
      <c r="KD54" s="182">
        <f t="shared" si="563"/>
        <v>26789.847715736039</v>
      </c>
      <c r="KE54" s="182">
        <f t="shared" si="563"/>
        <v>26789.847715736039</v>
      </c>
      <c r="KF54" s="182">
        <f t="shared" si="563"/>
        <v>26789.847715736039</v>
      </c>
      <c r="KG54" s="182">
        <f t="shared" si="563"/>
        <v>26789.847715736039</v>
      </c>
      <c r="KH54" s="182">
        <f t="shared" si="563"/>
        <v>26789.847715736039</v>
      </c>
      <c r="KI54" s="182">
        <f t="shared" si="563"/>
        <v>26789.847715736039</v>
      </c>
      <c r="KJ54" s="182">
        <f t="shared" si="563"/>
        <v>26789.847715736039</v>
      </c>
      <c r="KK54" s="182">
        <f t="shared" si="563"/>
        <v>26789.847715736039</v>
      </c>
      <c r="KL54" s="182">
        <f t="shared" si="563"/>
        <v>26789.847715736039</v>
      </c>
      <c r="KM54" s="182">
        <f t="shared" si="563"/>
        <v>26789.847715736039</v>
      </c>
      <c r="KN54" s="182">
        <f t="shared" si="563"/>
        <v>26789.847715736039</v>
      </c>
      <c r="KO54" s="182">
        <f t="shared" si="563"/>
        <v>26789.847715736039</v>
      </c>
      <c r="KP54" s="182">
        <f t="shared" si="563"/>
        <v>26789.847715736039</v>
      </c>
      <c r="KQ54" s="182">
        <f t="shared" si="563"/>
        <v>26789.847715736039</v>
      </c>
      <c r="KR54" s="182">
        <f t="shared" si="563"/>
        <v>26789.847715736039</v>
      </c>
      <c r="KS54" s="182">
        <f t="shared" si="563"/>
        <v>26789.847715736039</v>
      </c>
      <c r="KT54" s="182">
        <f t="shared" si="563"/>
        <v>26789.847715736039</v>
      </c>
      <c r="KU54" s="182">
        <f t="shared" si="563"/>
        <v>26789.847715736039</v>
      </c>
      <c r="KV54" s="182">
        <f t="shared" si="563"/>
        <v>26789.847715736039</v>
      </c>
      <c r="KW54" s="182">
        <f t="shared" si="563"/>
        <v>26789.847715736039</v>
      </c>
      <c r="KX54" s="182">
        <f t="shared" si="563"/>
        <v>26789.847715736039</v>
      </c>
      <c r="KY54" s="182">
        <f t="shared" si="563"/>
        <v>24242.9847715736</v>
      </c>
      <c r="KZ54" s="182">
        <f t="shared" si="563"/>
        <v>24242.9847715736</v>
      </c>
      <c r="LA54" s="182">
        <f t="shared" si="563"/>
        <v>24242.9847715736</v>
      </c>
      <c r="LB54" s="182">
        <f t="shared" si="563"/>
        <v>24242.9847715736</v>
      </c>
      <c r="LC54" s="182">
        <f t="shared" si="563"/>
        <v>22632.384568527916</v>
      </c>
      <c r="LD54" s="182">
        <f t="shared" si="563"/>
        <v>20868.172284263954</v>
      </c>
      <c r="LE54" s="182">
        <f t="shared" si="563"/>
        <v>24242.9847715736</v>
      </c>
      <c r="LF54" s="182">
        <f t="shared" si="563"/>
        <v>24242.9847715736</v>
      </c>
      <c r="LG54" s="182">
        <f t="shared" si="563"/>
        <v>27385.786802030456</v>
      </c>
      <c r="LH54" s="182">
        <f t="shared" si="563"/>
        <v>24242.9847715736</v>
      </c>
      <c r="LI54" s="182">
        <f t="shared" si="563"/>
        <v>24242.9847715736</v>
      </c>
      <c r="LJ54" s="182">
        <f t="shared" si="563"/>
        <v>24242.9847715736</v>
      </c>
      <c r="LK54" s="182">
        <f t="shared" si="563"/>
        <v>24242.9847715736</v>
      </c>
      <c r="LL54" s="182">
        <f t="shared" si="563"/>
        <v>27100.436548223352</v>
      </c>
      <c r="LM54" s="182">
        <f t="shared" si="563"/>
        <v>25010.456852791882</v>
      </c>
      <c r="LN54" s="182">
        <f t="shared" si="563"/>
        <v>20580.313197969532</v>
      </c>
      <c r="LO54" s="182">
        <f t="shared" si="563"/>
        <v>24242.9847715736</v>
      </c>
      <c r="LP54" s="182">
        <f t="shared" si="563"/>
        <v>27385.786802030456</v>
      </c>
      <c r="LQ54" s="182">
        <f t="shared" ref="LQ54:NG54" si="564">LQ37 + LQ47</f>
        <v>24242.9847715736</v>
      </c>
      <c r="LR54" s="182">
        <f t="shared" si="564"/>
        <v>24242.9847715736</v>
      </c>
      <c r="LS54" s="182">
        <f t="shared" si="564"/>
        <v>22299.78893401015</v>
      </c>
      <c r="LT54" s="182">
        <f t="shared" si="564"/>
        <v>24242.9847715736</v>
      </c>
      <c r="LU54" s="182">
        <f t="shared" si="564"/>
        <v>24242.9847715736</v>
      </c>
      <c r="LV54" s="182">
        <f t="shared" si="564"/>
        <v>24242.9847715736</v>
      </c>
      <c r="LW54" s="182">
        <f t="shared" si="564"/>
        <v>23768.172487309635</v>
      </c>
      <c r="LX54" s="182">
        <f t="shared" si="564"/>
        <v>20796.531370558372</v>
      </c>
      <c r="LY54" s="182">
        <f t="shared" si="564"/>
        <v>19994.732487309633</v>
      </c>
      <c r="LZ54" s="182">
        <f t="shared" si="564"/>
        <v>24242.9847715736</v>
      </c>
      <c r="MA54" s="182">
        <f t="shared" si="564"/>
        <v>24242.9847715736</v>
      </c>
      <c r="MB54" s="182">
        <f t="shared" si="564"/>
        <v>25003.898477157356</v>
      </c>
      <c r="MC54" s="182">
        <f t="shared" si="564"/>
        <v>20575.767512690356</v>
      </c>
      <c r="MD54" s="182">
        <f t="shared" si="564"/>
        <v>20575.767512690356</v>
      </c>
      <c r="ME54" s="182">
        <f t="shared" si="564"/>
        <v>18789.462335025397</v>
      </c>
      <c r="MF54" s="182">
        <f t="shared" si="564"/>
        <v>20575.767512690356</v>
      </c>
      <c r="MG54" s="182">
        <f t="shared" si="564"/>
        <v>20702.040609137057</v>
      </c>
      <c r="MH54" s="182">
        <f t="shared" si="564"/>
        <v>15606.964568527925</v>
      </c>
      <c r="MI54" s="182">
        <f t="shared" si="564"/>
        <v>20449.494416243655</v>
      </c>
      <c r="MJ54" s="182">
        <f t="shared" si="564"/>
        <v>14033.179492385785</v>
      </c>
      <c r="MK54" s="182">
        <f t="shared" si="564"/>
        <v>14506.206903553299</v>
      </c>
      <c r="ML54" s="182">
        <f t="shared" si="564"/>
        <v>15819.360000000002</v>
      </c>
      <c r="MM54" s="182">
        <f t="shared" si="564"/>
        <v>16368.879492385791</v>
      </c>
      <c r="MN54" s="182">
        <f t="shared" si="564"/>
        <v>14570.337868020299</v>
      </c>
      <c r="MO54" s="182">
        <f t="shared" si="564"/>
        <v>20575.767512690356</v>
      </c>
      <c r="MP54" s="182">
        <f t="shared" si="564"/>
        <v>15018.143959390864</v>
      </c>
      <c r="MQ54" s="182">
        <f t="shared" si="564"/>
        <v>14975.896243654823</v>
      </c>
      <c r="MR54" s="182">
        <f t="shared" si="564"/>
        <v>14347.867817258882</v>
      </c>
      <c r="MS54" s="182">
        <f t="shared" si="564"/>
        <v>15535.408934010147</v>
      </c>
      <c r="MT54" s="182">
        <f t="shared" si="564"/>
        <v>14016.152081218268</v>
      </c>
      <c r="MU54" s="182">
        <f t="shared" si="564"/>
        <v>18728.151167512693</v>
      </c>
      <c r="MV54" s="182">
        <f t="shared" si="564"/>
        <v>20575.767512690356</v>
      </c>
      <c r="MW54" s="182">
        <f t="shared" si="564"/>
        <v>20828.313705583758</v>
      </c>
      <c r="MX54" s="182">
        <f t="shared" si="564"/>
        <v>20702.040609137057</v>
      </c>
      <c r="MY54" s="182">
        <f t="shared" si="564"/>
        <v>20953.92588832488</v>
      </c>
      <c r="MZ54" s="182">
        <f t="shared" si="564"/>
        <v>20953.92588832488</v>
      </c>
      <c r="NA54" s="182">
        <f t="shared" si="564"/>
        <v>20828.313705583758</v>
      </c>
      <c r="NB54" s="182">
        <f t="shared" si="564"/>
        <v>24839.822335025387</v>
      </c>
      <c r="NC54" s="182">
        <f t="shared" si="564"/>
        <v>20702.040609137057</v>
      </c>
      <c r="ND54" s="182">
        <f t="shared" si="564"/>
        <v>15488.305279187818</v>
      </c>
      <c r="NE54" s="182">
        <f t="shared" si="564"/>
        <v>20073.816243654826</v>
      </c>
      <c r="NF54" s="182">
        <f t="shared" si="564"/>
        <v>20951.94416243655</v>
      </c>
      <c r="NG54" s="182">
        <f t="shared" si="564"/>
        <v>20828.313705583758</v>
      </c>
      <c r="NH54" s="165">
        <f t="shared" si="557"/>
        <v>9611517.0897055902</v>
      </c>
      <c r="NI54" s="60">
        <f t="shared" si="558"/>
        <v>26332.923533439975</v>
      </c>
    </row>
    <row r="55" spans="1:373">
      <c r="B55" s="193" t="s">
        <v>346</v>
      </c>
      <c r="E55" s="153"/>
      <c r="F55" s="173"/>
      <c r="G55" s="182">
        <f t="shared" ref="G55:H57" si="565">G38 + G48</f>
        <v>0</v>
      </c>
      <c r="H55" s="182">
        <f t="shared" si="565"/>
        <v>9050.9434331741541</v>
      </c>
      <c r="I55" s="182">
        <f t="shared" ref="I55:BT55" si="566">I38 + I48</f>
        <v>9050.5891045790486</v>
      </c>
      <c r="J55" s="182">
        <f t="shared" si="566"/>
        <v>9025.0518009135285</v>
      </c>
      <c r="K55" s="182">
        <f t="shared" si="566"/>
        <v>9022.8588305851263</v>
      </c>
      <c r="L55" s="182">
        <f t="shared" si="566"/>
        <v>9023.7811853462154</v>
      </c>
      <c r="M55" s="182">
        <f t="shared" si="566"/>
        <v>9019.8746609806876</v>
      </c>
      <c r="N55" s="182">
        <f t="shared" si="566"/>
        <v>9019.8350071657042</v>
      </c>
      <c r="O55" s="182">
        <f t="shared" si="566"/>
        <v>9024.5340126258561</v>
      </c>
      <c r="P55" s="182">
        <f t="shared" si="566"/>
        <v>9021.4374621735878</v>
      </c>
      <c r="Q55" s="182">
        <f t="shared" si="566"/>
        <v>8994.8718003191007</v>
      </c>
      <c r="R55" s="182">
        <f t="shared" si="566"/>
        <v>9027.2018364243413</v>
      </c>
      <c r="S55" s="182">
        <f t="shared" si="566"/>
        <v>9025.8296431770159</v>
      </c>
      <c r="T55" s="182">
        <f t="shared" si="566"/>
        <v>9023.0903818306688</v>
      </c>
      <c r="U55" s="182">
        <f t="shared" si="566"/>
        <v>9018.821233182658</v>
      </c>
      <c r="V55" s="182">
        <f t="shared" si="566"/>
        <v>9026.8389913676001</v>
      </c>
      <c r="W55" s="182">
        <f t="shared" si="566"/>
        <v>9036.1548591699593</v>
      </c>
      <c r="X55" s="182">
        <f t="shared" si="566"/>
        <v>9026.5121439333052</v>
      </c>
      <c r="Y55" s="182">
        <f t="shared" si="566"/>
        <v>9069.6632305383318</v>
      </c>
      <c r="Z55" s="182">
        <f t="shared" si="566"/>
        <v>9064.9031832924193</v>
      </c>
      <c r="AA55" s="182">
        <f t="shared" si="566"/>
        <v>9070.290477094255</v>
      </c>
      <c r="AB55" s="182">
        <f t="shared" si="566"/>
        <v>9045.6068324268472</v>
      </c>
      <c r="AC55" s="182">
        <f t="shared" si="566"/>
        <v>9077.3596599592256</v>
      </c>
      <c r="AD55" s="182">
        <f t="shared" si="566"/>
        <v>9073.0439987917161</v>
      </c>
      <c r="AE55" s="182">
        <f t="shared" si="566"/>
        <v>9061.6675492848008</v>
      </c>
      <c r="AF55" s="182">
        <f t="shared" si="566"/>
        <v>9062.5682497475245</v>
      </c>
      <c r="AG55" s="182">
        <f t="shared" si="566"/>
        <v>9060.5339398802607</v>
      </c>
      <c r="AH55" s="182">
        <f t="shared" si="566"/>
        <v>9032.2657575214816</v>
      </c>
      <c r="AI55" s="182">
        <f t="shared" si="566"/>
        <v>9035.0949719481814</v>
      </c>
      <c r="AJ55" s="182">
        <f t="shared" si="566"/>
        <v>9033.561633211204</v>
      </c>
      <c r="AK55" s="182">
        <f t="shared" si="566"/>
        <v>9035.2620929899786</v>
      </c>
      <c r="AL55" s="182">
        <f t="shared" si="566"/>
        <v>8953.5546058635882</v>
      </c>
      <c r="AM55" s="182">
        <f t="shared" si="566"/>
        <v>8989.4631331236287</v>
      </c>
      <c r="AN55" s="182">
        <f t="shared" si="566"/>
        <v>8982.2408476707715</v>
      </c>
      <c r="AO55" s="182">
        <f t="shared" si="566"/>
        <v>9177.0831643620113</v>
      </c>
      <c r="AP55" s="182">
        <f t="shared" si="566"/>
        <v>9163.7543841371516</v>
      </c>
      <c r="AQ55" s="182">
        <f t="shared" si="566"/>
        <v>8989.6848883151815</v>
      </c>
      <c r="AR55" s="182">
        <f t="shared" si="566"/>
        <v>9032.6783462682233</v>
      </c>
      <c r="AS55" s="182">
        <f t="shared" si="566"/>
        <v>9032.0822661335769</v>
      </c>
      <c r="AT55" s="182">
        <f t="shared" si="566"/>
        <v>9025.6487497910312</v>
      </c>
      <c r="AU55" s="182">
        <f t="shared" si="566"/>
        <v>9073.5576350253323</v>
      </c>
      <c r="AV55" s="182">
        <f t="shared" si="566"/>
        <v>9030.2426509096658</v>
      </c>
      <c r="AW55" s="182">
        <f t="shared" si="566"/>
        <v>9025.6170175345687</v>
      </c>
      <c r="AX55" s="182">
        <f t="shared" si="566"/>
        <v>9056.5767320136147</v>
      </c>
      <c r="AY55" s="182">
        <f t="shared" si="566"/>
        <v>9016.9745276677495</v>
      </c>
      <c r="AZ55" s="182">
        <f t="shared" si="566"/>
        <v>9195.3147534212276</v>
      </c>
      <c r="BA55" s="182">
        <f t="shared" si="566"/>
        <v>8975.3334936640895</v>
      </c>
      <c r="BB55" s="182">
        <f t="shared" si="566"/>
        <v>9024.9986491342352</v>
      </c>
      <c r="BC55" s="182">
        <f t="shared" si="566"/>
        <v>9017.5876547912212</v>
      </c>
      <c r="BD55" s="182">
        <f t="shared" si="566"/>
        <v>8999.5456160916492</v>
      </c>
      <c r="BE55" s="182">
        <f t="shared" si="566"/>
        <v>8985.8690095310412</v>
      </c>
      <c r="BF55" s="182">
        <f t="shared" si="566"/>
        <v>8972.793338026213</v>
      </c>
      <c r="BG55" s="182">
        <f t="shared" si="566"/>
        <v>9024.9705688519389</v>
      </c>
      <c r="BH55" s="182">
        <f t="shared" si="566"/>
        <v>9014.7259950782973</v>
      </c>
      <c r="BI55" s="182">
        <f t="shared" si="566"/>
        <v>9025.578126480661</v>
      </c>
      <c r="BJ55" s="182">
        <f t="shared" si="566"/>
        <v>9272.1886114548543</v>
      </c>
      <c r="BK55" s="182">
        <f t="shared" si="566"/>
        <v>9002.6221230618921</v>
      </c>
      <c r="BL55" s="182">
        <f t="shared" si="566"/>
        <v>9027.7420028432898</v>
      </c>
      <c r="BM55" s="182">
        <f t="shared" si="566"/>
        <v>9032.0372040439561</v>
      </c>
      <c r="BN55" s="182">
        <f t="shared" si="566"/>
        <v>8990.0247121380289</v>
      </c>
      <c r="BO55" s="182">
        <f t="shared" si="566"/>
        <v>8991.7396081535171</v>
      </c>
      <c r="BP55" s="182">
        <f t="shared" si="566"/>
        <v>9032.3222327394651</v>
      </c>
      <c r="BQ55" s="182">
        <f t="shared" si="566"/>
        <v>9241.8630077236958</v>
      </c>
      <c r="BR55" s="182">
        <f t="shared" si="566"/>
        <v>9033.4610271130296</v>
      </c>
      <c r="BS55" s="182">
        <f t="shared" si="566"/>
        <v>8988.8010149464571</v>
      </c>
      <c r="BT55" s="182">
        <f t="shared" si="566"/>
        <v>8988.6295491330911</v>
      </c>
      <c r="BU55" s="182">
        <f t="shared" ref="BU55:EF55" si="567">BU38 + BU48</f>
        <v>8988.4487124533625</v>
      </c>
      <c r="BV55" s="182">
        <f t="shared" si="567"/>
        <v>8989.8527164686366</v>
      </c>
      <c r="BW55" s="182">
        <f t="shared" si="567"/>
        <v>8990.5809960410879</v>
      </c>
      <c r="BX55" s="182">
        <f t="shared" si="567"/>
        <v>8991.7396081535171</v>
      </c>
      <c r="BY55" s="182">
        <f t="shared" si="567"/>
        <v>8991.7396081535171</v>
      </c>
      <c r="BZ55" s="182">
        <f t="shared" si="567"/>
        <v>8964.9886915743991</v>
      </c>
      <c r="CA55" s="182">
        <f t="shared" si="567"/>
        <v>8989.4567966070117</v>
      </c>
      <c r="CB55" s="182">
        <f t="shared" si="567"/>
        <v>8989.7176467314112</v>
      </c>
      <c r="CC55" s="182">
        <f t="shared" si="567"/>
        <v>8988.69370470391</v>
      </c>
      <c r="CD55" s="182">
        <f t="shared" si="567"/>
        <v>8991.7396081535171</v>
      </c>
      <c r="CE55" s="182">
        <f t="shared" si="567"/>
        <v>9064.1841442529221</v>
      </c>
      <c r="CF55" s="182">
        <f t="shared" si="567"/>
        <v>9164.3116850110928</v>
      </c>
      <c r="CG55" s="182">
        <f t="shared" si="567"/>
        <v>8987.8364608764441</v>
      </c>
      <c r="CH55" s="182">
        <f t="shared" si="567"/>
        <v>8990.0758231846612</v>
      </c>
      <c r="CI55" s="182">
        <f t="shared" si="567"/>
        <v>8991.4949736339731</v>
      </c>
      <c r="CJ55" s="182">
        <f t="shared" si="567"/>
        <v>8996.4574620435451</v>
      </c>
      <c r="CK55" s="182">
        <f t="shared" si="567"/>
        <v>8981.2332059807213</v>
      </c>
      <c r="CL55" s="182">
        <f t="shared" si="567"/>
        <v>9272.6962011326978</v>
      </c>
      <c r="CM55" s="182">
        <f t="shared" si="567"/>
        <v>8991.7429825023246</v>
      </c>
      <c r="CN55" s="182">
        <f t="shared" si="567"/>
        <v>8990.0800524614951</v>
      </c>
      <c r="CO55" s="182">
        <f t="shared" si="567"/>
        <v>8989.0253077966045</v>
      </c>
      <c r="CP55" s="182">
        <f t="shared" si="567"/>
        <v>8994.734699782357</v>
      </c>
      <c r="CQ55" s="182">
        <f t="shared" si="567"/>
        <v>8989.0716135284329</v>
      </c>
      <c r="CR55" s="182">
        <f t="shared" si="567"/>
        <v>8990.4654014441112</v>
      </c>
      <c r="CS55" s="182">
        <f t="shared" si="567"/>
        <v>8954.8357236398097</v>
      </c>
      <c r="CT55" s="182">
        <f t="shared" si="567"/>
        <v>9042.0932454623235</v>
      </c>
      <c r="CU55" s="182">
        <f t="shared" si="567"/>
        <v>8954.9040666924047</v>
      </c>
      <c r="CV55" s="182">
        <f t="shared" si="567"/>
        <v>8954.1260060175355</v>
      </c>
      <c r="CW55" s="182">
        <f t="shared" si="567"/>
        <v>8955.0609539275447</v>
      </c>
      <c r="CX55" s="182">
        <f t="shared" si="567"/>
        <v>8994.3719064234629</v>
      </c>
      <c r="CY55" s="182">
        <f t="shared" si="567"/>
        <v>8992.7290748201467</v>
      </c>
      <c r="CZ55" s="182">
        <f t="shared" si="567"/>
        <v>9150.8629180516691</v>
      </c>
      <c r="DA55" s="182">
        <f t="shared" si="567"/>
        <v>8954.8430159997406</v>
      </c>
      <c r="DB55" s="182">
        <f t="shared" si="567"/>
        <v>8954.1136042119779</v>
      </c>
      <c r="DC55" s="182">
        <f t="shared" si="567"/>
        <v>9013.9095932772852</v>
      </c>
      <c r="DD55" s="182">
        <f t="shared" si="567"/>
        <v>9117.0027671454045</v>
      </c>
      <c r="DE55" s="182">
        <f t="shared" si="567"/>
        <v>8954.2491737989349</v>
      </c>
      <c r="DF55" s="182">
        <f t="shared" si="567"/>
        <v>8954.0136817241873</v>
      </c>
      <c r="DG55" s="182">
        <f t="shared" si="567"/>
        <v>8954.639766545637</v>
      </c>
      <c r="DH55" s="182">
        <f t="shared" si="567"/>
        <v>9002.5892804090618</v>
      </c>
      <c r="DI55" s="182">
        <f t="shared" si="567"/>
        <v>9104.2826646302037</v>
      </c>
      <c r="DJ55" s="182">
        <f t="shared" si="567"/>
        <v>8954.6149127645131</v>
      </c>
      <c r="DK55" s="182">
        <f t="shared" si="567"/>
        <v>8953.7179797074059</v>
      </c>
      <c r="DL55" s="182">
        <f t="shared" si="567"/>
        <v>8985.2290664992961</v>
      </c>
      <c r="DM55" s="182">
        <f t="shared" si="567"/>
        <v>8954.9730475184151</v>
      </c>
      <c r="DN55" s="182">
        <f t="shared" si="567"/>
        <v>8954.794724994772</v>
      </c>
      <c r="DO55" s="182">
        <f t="shared" si="567"/>
        <v>9054.5243288192814</v>
      </c>
      <c r="DP55" s="182">
        <f t="shared" si="567"/>
        <v>8954.0492369220847</v>
      </c>
      <c r="DQ55" s="182">
        <f t="shared" si="567"/>
        <v>8982.1166363507127</v>
      </c>
      <c r="DR55" s="182">
        <f t="shared" si="567"/>
        <v>9004.0935569990415</v>
      </c>
      <c r="DS55" s="182">
        <f t="shared" si="567"/>
        <v>9160.8349552510208</v>
      </c>
      <c r="DT55" s="182">
        <f t="shared" si="567"/>
        <v>9171.9165165311024</v>
      </c>
      <c r="DU55" s="182">
        <f t="shared" si="567"/>
        <v>9075.9151914522481</v>
      </c>
      <c r="DV55" s="182">
        <f t="shared" si="567"/>
        <v>9084.8974801231161</v>
      </c>
      <c r="DW55" s="182">
        <f t="shared" si="567"/>
        <v>8902.2072939268073</v>
      </c>
      <c r="DX55" s="182">
        <f t="shared" si="567"/>
        <v>8913.6862891839155</v>
      </c>
      <c r="DY55" s="182">
        <f t="shared" si="567"/>
        <v>9045.0390590884508</v>
      </c>
      <c r="DZ55" s="182">
        <f t="shared" si="567"/>
        <v>9038.8111307499148</v>
      </c>
      <c r="EA55" s="182">
        <f t="shared" si="567"/>
        <v>8906.814323825889</v>
      </c>
      <c r="EB55" s="182">
        <f t="shared" si="567"/>
        <v>8830.9765103208083</v>
      </c>
      <c r="EC55" s="182">
        <f t="shared" si="567"/>
        <v>8830.9765103208083</v>
      </c>
      <c r="ED55" s="182">
        <f t="shared" si="567"/>
        <v>9042.3067272046301</v>
      </c>
      <c r="EE55" s="182">
        <f t="shared" si="567"/>
        <v>8954.60460072772</v>
      </c>
      <c r="EF55" s="182">
        <f t="shared" si="567"/>
        <v>8954.3853354878338</v>
      </c>
      <c r="EG55" s="182">
        <f t="shared" ref="EG55:GR55" si="568">EG38 + EG48</f>
        <v>8954.6781572669115</v>
      </c>
      <c r="EH55" s="182">
        <f t="shared" si="568"/>
        <v>8954.3635922000703</v>
      </c>
      <c r="EI55" s="182">
        <f t="shared" si="568"/>
        <v>9002.4430743122484</v>
      </c>
      <c r="EJ55" s="182">
        <f t="shared" si="568"/>
        <v>8954.4271001548968</v>
      </c>
      <c r="EK55" s="182">
        <f t="shared" si="568"/>
        <v>9014.9166213189455</v>
      </c>
      <c r="EL55" s="182">
        <f t="shared" si="568"/>
        <v>9026.6956889836838</v>
      </c>
      <c r="EM55" s="182">
        <f t="shared" si="568"/>
        <v>8993.8896192090069</v>
      </c>
      <c r="EN55" s="182">
        <f t="shared" si="568"/>
        <v>9013.9436952558281</v>
      </c>
      <c r="EO55" s="182">
        <f t="shared" si="568"/>
        <v>8995.1456822594901</v>
      </c>
      <c r="EP55" s="182">
        <f t="shared" si="568"/>
        <v>9008.6934419709105</v>
      </c>
      <c r="EQ55" s="182">
        <f t="shared" si="568"/>
        <v>8961.6749965105919</v>
      </c>
      <c r="ER55" s="182">
        <f t="shared" si="568"/>
        <v>8920.3267206712771</v>
      </c>
      <c r="ES55" s="182">
        <f t="shared" si="568"/>
        <v>9048.2728045308595</v>
      </c>
      <c r="ET55" s="182">
        <f t="shared" si="568"/>
        <v>9035.5209586945548</v>
      </c>
      <c r="EU55" s="182">
        <f t="shared" si="568"/>
        <v>8965.2743629665165</v>
      </c>
      <c r="EV55" s="182">
        <f t="shared" si="568"/>
        <v>8913.6862891839155</v>
      </c>
      <c r="EW55" s="182">
        <f t="shared" si="568"/>
        <v>9033.6774790045165</v>
      </c>
      <c r="EX55" s="182">
        <f t="shared" si="568"/>
        <v>8946.5336422722157</v>
      </c>
      <c r="EY55" s="182">
        <f t="shared" si="568"/>
        <v>8989.9760282229199</v>
      </c>
      <c r="EZ55" s="182">
        <f t="shared" si="568"/>
        <v>8954.0744674170492</v>
      </c>
      <c r="FA55" s="182">
        <f t="shared" si="568"/>
        <v>8954.0379679220732</v>
      </c>
      <c r="FB55" s="182">
        <f t="shared" si="568"/>
        <v>9171.7349821828593</v>
      </c>
      <c r="FC55" s="182">
        <f t="shared" si="568"/>
        <v>9071.8585312548312</v>
      </c>
      <c r="FD55" s="182">
        <f t="shared" si="568"/>
        <v>8927.7039025899303</v>
      </c>
      <c r="FE55" s="182">
        <f t="shared" si="568"/>
        <v>0</v>
      </c>
      <c r="FF55" s="182">
        <f t="shared" si="568"/>
        <v>8924.4535686815871</v>
      </c>
      <c r="FG55" s="182">
        <f t="shared" si="568"/>
        <v>9159.0714857665971</v>
      </c>
      <c r="FH55" s="182">
        <f t="shared" si="568"/>
        <v>9160.0452292662703</v>
      </c>
      <c r="FI55" s="182">
        <f t="shared" si="568"/>
        <v>9057.8896734767477</v>
      </c>
      <c r="FJ55" s="182">
        <f t="shared" si="568"/>
        <v>9116.8756830976799</v>
      </c>
      <c r="FK55" s="182">
        <f t="shared" si="568"/>
        <v>0</v>
      </c>
      <c r="FL55" s="182">
        <f t="shared" si="568"/>
        <v>8970.1408764379721</v>
      </c>
      <c r="FM55" s="182">
        <f t="shared" si="568"/>
        <v>9016.8071366568493</v>
      </c>
      <c r="FN55" s="182">
        <f t="shared" si="568"/>
        <v>9142.4915738567215</v>
      </c>
      <c r="FO55" s="182">
        <f t="shared" si="568"/>
        <v>9153.0146099089179</v>
      </c>
      <c r="FP55" s="182">
        <f t="shared" si="568"/>
        <v>9044.2024294715175</v>
      </c>
      <c r="FQ55" s="182">
        <f t="shared" si="568"/>
        <v>9035.0455563074793</v>
      </c>
      <c r="FR55" s="182">
        <f t="shared" si="568"/>
        <v>9123.2253529697191</v>
      </c>
      <c r="FS55" s="182">
        <f t="shared" si="568"/>
        <v>9118.1935002038099</v>
      </c>
      <c r="FT55" s="182">
        <f t="shared" si="568"/>
        <v>9034.8862302966427</v>
      </c>
      <c r="FU55" s="182">
        <f t="shared" si="568"/>
        <v>9124.2672392579134</v>
      </c>
      <c r="FV55" s="182">
        <f t="shared" si="568"/>
        <v>9139.5331361297322</v>
      </c>
      <c r="FW55" s="182">
        <f t="shared" si="568"/>
        <v>9130.912123318958</v>
      </c>
      <c r="FX55" s="182">
        <f t="shared" si="568"/>
        <v>9179.9523389991227</v>
      </c>
      <c r="FY55" s="182">
        <f t="shared" si="568"/>
        <v>9160.6236543544201</v>
      </c>
      <c r="FZ55" s="182">
        <f t="shared" si="568"/>
        <v>9126.7565156622859</v>
      </c>
      <c r="GA55" s="182">
        <f t="shared" si="568"/>
        <v>9048.5932432710888</v>
      </c>
      <c r="GB55" s="182">
        <f t="shared" si="568"/>
        <v>9157.6248553160985</v>
      </c>
      <c r="GC55" s="182">
        <f t="shared" si="568"/>
        <v>9087.4802623103933</v>
      </c>
      <c r="GD55" s="182">
        <f t="shared" si="568"/>
        <v>9057.8896734767477</v>
      </c>
      <c r="GE55" s="182">
        <f t="shared" si="568"/>
        <v>9063.8077001601268</v>
      </c>
      <c r="GF55" s="182">
        <f t="shared" si="568"/>
        <v>8973.0949182183504</v>
      </c>
      <c r="GG55" s="182">
        <f t="shared" si="568"/>
        <v>8969.8621440187944</v>
      </c>
      <c r="GH55" s="182">
        <f t="shared" si="568"/>
        <v>8984.6028260337316</v>
      </c>
      <c r="GI55" s="182">
        <f t="shared" si="568"/>
        <v>8990.1281331741029</v>
      </c>
      <c r="GJ55" s="182">
        <f t="shared" si="568"/>
        <v>8990.3875026049409</v>
      </c>
      <c r="GK55" s="182">
        <f t="shared" si="568"/>
        <v>8990.2663851741454</v>
      </c>
      <c r="GL55" s="182">
        <f t="shared" si="568"/>
        <v>8990.0707244898767</v>
      </c>
      <c r="GM55" s="182">
        <f t="shared" si="568"/>
        <v>8954.2870513024391</v>
      </c>
      <c r="GN55" s="182">
        <f t="shared" si="568"/>
        <v>9239.553581667662</v>
      </c>
      <c r="GO55" s="182">
        <f t="shared" si="568"/>
        <v>8980.2060170703498</v>
      </c>
      <c r="GP55" s="182">
        <f t="shared" si="568"/>
        <v>8954.4898758348154</v>
      </c>
      <c r="GQ55" s="182">
        <f t="shared" si="568"/>
        <v>8981.5550916680368</v>
      </c>
      <c r="GR55" s="182">
        <f t="shared" si="568"/>
        <v>8979.7223603726688</v>
      </c>
      <c r="GS55" s="182">
        <f t="shared" ref="GS55:JD55" si="569">GS38 + GS48</f>
        <v>8980.1064073276248</v>
      </c>
      <c r="GT55" s="182">
        <f t="shared" si="569"/>
        <v>9005.9123403434623</v>
      </c>
      <c r="GU55" s="182">
        <f t="shared" si="569"/>
        <v>8972.4268505842356</v>
      </c>
      <c r="GV55" s="182">
        <f t="shared" si="569"/>
        <v>8981.2734000240998</v>
      </c>
      <c r="GW55" s="182">
        <f t="shared" si="569"/>
        <v>8981.7877344525659</v>
      </c>
      <c r="GX55" s="182">
        <f t="shared" si="569"/>
        <v>8956.6996915324034</v>
      </c>
      <c r="GY55" s="182">
        <f t="shared" si="569"/>
        <v>8979.8422826722381</v>
      </c>
      <c r="GZ55" s="182">
        <f t="shared" si="569"/>
        <v>8981.2306151269477</v>
      </c>
      <c r="HA55" s="182">
        <f t="shared" si="569"/>
        <v>8977.3923208568995</v>
      </c>
      <c r="HB55" s="182">
        <f t="shared" si="569"/>
        <v>8979.4196995587918</v>
      </c>
      <c r="HC55" s="182">
        <f t="shared" si="569"/>
        <v>8982.863185228598</v>
      </c>
      <c r="HD55" s="182">
        <f t="shared" si="569"/>
        <v>8981.1414480864041</v>
      </c>
      <c r="HE55" s="182">
        <f t="shared" si="569"/>
        <v>8979.4196995587918</v>
      </c>
      <c r="HF55" s="182">
        <f t="shared" si="569"/>
        <v>8977.6979624165979</v>
      </c>
      <c r="HG55" s="182">
        <f t="shared" si="569"/>
        <v>8977.6979624165979</v>
      </c>
      <c r="HH55" s="182">
        <f t="shared" si="569"/>
        <v>8975.6705837147056</v>
      </c>
      <c r="HI55" s="182">
        <f t="shared" si="569"/>
        <v>8974.1230519794481</v>
      </c>
      <c r="HJ55" s="182">
        <f t="shared" si="569"/>
        <v>8981.1414480864041</v>
      </c>
      <c r="HK55" s="182">
        <f t="shared" si="569"/>
        <v>8981.4955716013992</v>
      </c>
      <c r="HL55" s="182">
        <f t="shared" si="569"/>
        <v>8989.0242923946516</v>
      </c>
      <c r="HM55" s="182">
        <f t="shared" si="569"/>
        <v>8984.0424545184705</v>
      </c>
      <c r="HN55" s="182">
        <f t="shared" si="569"/>
        <v>8979.782030449107</v>
      </c>
      <c r="HO55" s="182">
        <f t="shared" si="569"/>
        <v>8988.0147151939163</v>
      </c>
      <c r="HP55" s="182">
        <f t="shared" si="569"/>
        <v>8984.980454454213</v>
      </c>
      <c r="HQ55" s="182">
        <f t="shared" si="569"/>
        <v>8987.3636835643974</v>
      </c>
      <c r="HR55" s="182">
        <f t="shared" si="569"/>
        <v>8989.0242923946516</v>
      </c>
      <c r="HS55" s="182">
        <f t="shared" si="569"/>
        <v>8985.7030633487248</v>
      </c>
      <c r="HT55" s="182">
        <f t="shared" si="569"/>
        <v>8984.8669252433683</v>
      </c>
      <c r="HU55" s="182">
        <f t="shared" si="569"/>
        <v>8984.878592623827</v>
      </c>
      <c r="HV55" s="182">
        <f t="shared" si="569"/>
        <v>8981.5690383209294</v>
      </c>
      <c r="HW55" s="182">
        <f t="shared" si="569"/>
        <v>8977.13158720098</v>
      </c>
      <c r="HX55" s="182">
        <f t="shared" si="569"/>
        <v>8984.5407929180965</v>
      </c>
      <c r="HY55" s="182">
        <f t="shared" si="569"/>
        <v>8983.587166981546</v>
      </c>
      <c r="HZ55" s="182">
        <f t="shared" si="569"/>
        <v>8981.509003288189</v>
      </c>
      <c r="IA55" s="182">
        <f t="shared" si="569"/>
        <v>8980.9472683212625</v>
      </c>
      <c r="IB55" s="182">
        <f t="shared" si="569"/>
        <v>8982.1505834033997</v>
      </c>
      <c r="IC55" s="182">
        <f t="shared" si="569"/>
        <v>8978.0510166707172</v>
      </c>
      <c r="ID55" s="182">
        <f t="shared" si="569"/>
        <v>8979.072443178211</v>
      </c>
      <c r="IE55" s="182">
        <f t="shared" si="569"/>
        <v>8980.4899745731454</v>
      </c>
      <c r="IF55" s="182">
        <f t="shared" si="569"/>
        <v>8978.0862138508819</v>
      </c>
      <c r="IG55" s="182">
        <f t="shared" si="569"/>
        <v>8983.3901898679269</v>
      </c>
      <c r="IH55" s="182">
        <f t="shared" si="569"/>
        <v>8980.1882480861495</v>
      </c>
      <c r="II55" s="182">
        <f t="shared" si="569"/>
        <v>8982.1505834033997</v>
      </c>
      <c r="IJ55" s="182">
        <f t="shared" si="569"/>
        <v>8979.7116368863899</v>
      </c>
      <c r="IK55" s="182">
        <f t="shared" si="569"/>
        <v>8976.0986564913364</v>
      </c>
      <c r="IL55" s="182">
        <f t="shared" si="569"/>
        <v>8976.2665697249195</v>
      </c>
      <c r="IM55" s="182">
        <f t="shared" si="569"/>
        <v>8977.0752981603855</v>
      </c>
      <c r="IN55" s="182">
        <f t="shared" si="569"/>
        <v>8978.3868423402691</v>
      </c>
      <c r="IO55" s="182">
        <f t="shared" si="569"/>
        <v>8978.8293543574728</v>
      </c>
      <c r="IP55" s="182">
        <f t="shared" si="569"/>
        <v>8957.5780404252146</v>
      </c>
      <c r="IQ55" s="182">
        <f t="shared" si="569"/>
        <v>8957.5780404252146</v>
      </c>
      <c r="IR55" s="182">
        <f t="shared" si="569"/>
        <v>8957.5780404252146</v>
      </c>
      <c r="IS55" s="182">
        <f t="shared" si="569"/>
        <v>8957.7770096188942</v>
      </c>
      <c r="IT55" s="182">
        <f t="shared" si="569"/>
        <v>8957.5780404252146</v>
      </c>
      <c r="IU55" s="182">
        <f t="shared" si="569"/>
        <v>8957.5780404252146</v>
      </c>
      <c r="IV55" s="182">
        <f t="shared" si="569"/>
        <v>8957.5780404252146</v>
      </c>
      <c r="IW55" s="182">
        <f t="shared" si="569"/>
        <v>8957.6112020904275</v>
      </c>
      <c r="IX55" s="182">
        <f t="shared" si="569"/>
        <v>8952.3321609284721</v>
      </c>
      <c r="IY55" s="182">
        <f t="shared" si="569"/>
        <v>8957.6625477955604</v>
      </c>
      <c r="IZ55" s="182">
        <f t="shared" si="569"/>
        <v>8958.5730401738983</v>
      </c>
      <c r="JA55" s="182">
        <f t="shared" si="569"/>
        <v>8957.5780404252146</v>
      </c>
      <c r="JB55" s="182">
        <f t="shared" si="569"/>
        <v>8957.7770096188942</v>
      </c>
      <c r="JC55" s="182">
        <f t="shared" si="569"/>
        <v>8957.5780404252146</v>
      </c>
      <c r="JD55" s="182">
        <f t="shared" si="569"/>
        <v>8957.7138927030828</v>
      </c>
      <c r="JE55" s="182">
        <f t="shared" ref="JE55:LP55" si="570">JE38 + JE48</f>
        <v>8958.67586079789</v>
      </c>
      <c r="JF55" s="182">
        <f t="shared" si="570"/>
        <v>8959.7721963294061</v>
      </c>
      <c r="JG55" s="182">
        <f t="shared" si="570"/>
        <v>8958.3744578237747</v>
      </c>
      <c r="JH55" s="182">
        <f t="shared" si="570"/>
        <v>8957.5780404252146</v>
      </c>
      <c r="JI55" s="182">
        <f t="shared" si="570"/>
        <v>8957.9821340119797</v>
      </c>
      <c r="JJ55" s="182">
        <f t="shared" si="570"/>
        <v>8958.238010046116</v>
      </c>
      <c r="JK55" s="182">
        <f t="shared" si="570"/>
        <v>8957.5780404252146</v>
      </c>
      <c r="JL55" s="182">
        <f t="shared" si="570"/>
        <v>8957.5780404252146</v>
      </c>
      <c r="JM55" s="182">
        <f t="shared" si="570"/>
        <v>8957.7837271372809</v>
      </c>
      <c r="JN55" s="182">
        <f t="shared" si="570"/>
        <v>8957.6443637556476</v>
      </c>
      <c r="JO55" s="182">
        <f t="shared" si="570"/>
        <v>8957.6443637556476</v>
      </c>
      <c r="JP55" s="182">
        <f t="shared" si="570"/>
        <v>8957.9458959434887</v>
      </c>
      <c r="JQ55" s="182">
        <f t="shared" si="570"/>
        <v>8957.9080272297069</v>
      </c>
      <c r="JR55" s="182">
        <f t="shared" si="570"/>
        <v>8954.2017472736516</v>
      </c>
      <c r="JS55" s="182">
        <f t="shared" si="570"/>
        <v>9000.9863693670923</v>
      </c>
      <c r="JT55" s="182">
        <f t="shared" si="570"/>
        <v>5694.8747805858056</v>
      </c>
      <c r="JU55" s="182">
        <f t="shared" si="570"/>
        <v>9111.1664354551231</v>
      </c>
      <c r="JV55" s="182">
        <f t="shared" si="570"/>
        <v>8965.2299004114066</v>
      </c>
      <c r="JW55" s="182">
        <f t="shared" si="570"/>
        <v>9099.036594227171</v>
      </c>
      <c r="JX55" s="182">
        <f t="shared" si="570"/>
        <v>8952.273586592888</v>
      </c>
      <c r="JY55" s="182">
        <f t="shared" si="570"/>
        <v>8954.3539032127101</v>
      </c>
      <c r="JZ55" s="182">
        <f t="shared" si="570"/>
        <v>8951.9937024894225</v>
      </c>
      <c r="KA55" s="182">
        <f t="shared" si="570"/>
        <v>8952.0137615640378</v>
      </c>
      <c r="KB55" s="182">
        <f t="shared" si="570"/>
        <v>8952.0137615640378</v>
      </c>
      <c r="KC55" s="182">
        <f t="shared" si="570"/>
        <v>8952.0137615640378</v>
      </c>
      <c r="KD55" s="182">
        <f t="shared" si="570"/>
        <v>8952.0137615640378</v>
      </c>
      <c r="KE55" s="182">
        <f t="shared" si="570"/>
        <v>8952.0137615640378</v>
      </c>
      <c r="KF55" s="182">
        <f t="shared" si="570"/>
        <v>8952.0137615640378</v>
      </c>
      <c r="KG55" s="182">
        <f t="shared" si="570"/>
        <v>8952.0137615640378</v>
      </c>
      <c r="KH55" s="182">
        <f t="shared" si="570"/>
        <v>8952.1036464586032</v>
      </c>
      <c r="KI55" s="182">
        <f t="shared" si="570"/>
        <v>8952.073684827079</v>
      </c>
      <c r="KJ55" s="182">
        <f t="shared" si="570"/>
        <v>8952.1368838973012</v>
      </c>
      <c r="KK55" s="182">
        <f t="shared" si="570"/>
        <v>8954.2118279381175</v>
      </c>
      <c r="KL55" s="182">
        <f t="shared" si="570"/>
        <v>8953.2067484821055</v>
      </c>
      <c r="KM55" s="182">
        <f t="shared" si="570"/>
        <v>8953.3272278363911</v>
      </c>
      <c r="KN55" s="182">
        <f t="shared" si="570"/>
        <v>8993.2203681607934</v>
      </c>
      <c r="KO55" s="182">
        <f t="shared" si="570"/>
        <v>8954.9545286743942</v>
      </c>
      <c r="KP55" s="182">
        <f t="shared" si="570"/>
        <v>8987.7890061361795</v>
      </c>
      <c r="KQ55" s="182">
        <f t="shared" si="570"/>
        <v>8953.5270517549252</v>
      </c>
      <c r="KR55" s="182">
        <f t="shared" si="570"/>
        <v>8952.725011485596</v>
      </c>
      <c r="KS55" s="182">
        <f t="shared" si="570"/>
        <v>8952.0137615640378</v>
      </c>
      <c r="KT55" s="182">
        <f t="shared" si="570"/>
        <v>8953.5270517549252</v>
      </c>
      <c r="KU55" s="182">
        <f t="shared" si="570"/>
        <v>8954.2479012192343</v>
      </c>
      <c r="KV55" s="182">
        <f t="shared" si="570"/>
        <v>8953.2480051478087</v>
      </c>
      <c r="KW55" s="182">
        <f t="shared" si="570"/>
        <v>8952.0137615640378</v>
      </c>
      <c r="KX55" s="182">
        <f t="shared" si="570"/>
        <v>8952.7223464924318</v>
      </c>
      <c r="KY55" s="182">
        <f t="shared" si="570"/>
        <v>192.01588813126091</v>
      </c>
      <c r="KZ55" s="182">
        <f t="shared" si="570"/>
        <v>194.81936049195713</v>
      </c>
      <c r="LA55" s="182">
        <f t="shared" si="570"/>
        <v>197.80582729804325</v>
      </c>
      <c r="LB55" s="182">
        <f t="shared" si="570"/>
        <v>192.7148351515998</v>
      </c>
      <c r="LC55" s="182">
        <f t="shared" si="570"/>
        <v>197.68631257112429</v>
      </c>
      <c r="LD55" s="182">
        <f t="shared" si="570"/>
        <v>204.56696206839274</v>
      </c>
      <c r="LE55" s="182">
        <f t="shared" si="570"/>
        <v>194.06281249520634</v>
      </c>
      <c r="LF55" s="182">
        <f t="shared" si="570"/>
        <v>193.2214501767512</v>
      </c>
      <c r="LG55" s="182">
        <f t="shared" si="570"/>
        <v>167.91146699551098</v>
      </c>
      <c r="LH55" s="182">
        <f t="shared" si="570"/>
        <v>193.50770890367403</v>
      </c>
      <c r="LI55" s="182">
        <f t="shared" si="570"/>
        <v>192.69433499556817</v>
      </c>
      <c r="LJ55" s="182">
        <f t="shared" si="570"/>
        <v>192.51330002860686</v>
      </c>
      <c r="LK55" s="182">
        <f t="shared" si="570"/>
        <v>191.59037521627943</v>
      </c>
      <c r="LL55" s="182">
        <f t="shared" si="570"/>
        <v>175.21504812913685</v>
      </c>
      <c r="LM55" s="182">
        <f t="shared" si="570"/>
        <v>184.81802742009813</v>
      </c>
      <c r="LN55" s="182">
        <f t="shared" si="570"/>
        <v>205.73489656489767</v>
      </c>
      <c r="LO55" s="182">
        <f t="shared" si="570"/>
        <v>192.04702688385169</v>
      </c>
      <c r="LP55" s="182">
        <f t="shared" si="570"/>
        <v>158.8186861722852</v>
      </c>
      <c r="LQ55" s="182">
        <f t="shared" ref="LQ55:NG55" si="571">LQ38 + LQ48</f>
        <v>193.40647003113463</v>
      </c>
      <c r="LR55" s="182">
        <f t="shared" si="571"/>
        <v>191.71845281607511</v>
      </c>
      <c r="LS55" s="182">
        <f t="shared" si="571"/>
        <v>199.00599618640354</v>
      </c>
      <c r="LT55" s="182">
        <f t="shared" si="571"/>
        <v>191.50154078142714</v>
      </c>
      <c r="LU55" s="182">
        <f t="shared" si="571"/>
        <v>191.61640141254247</v>
      </c>
      <c r="LV55" s="182">
        <f t="shared" si="571"/>
        <v>193.14090320702508</v>
      </c>
      <c r="LW55" s="182">
        <f t="shared" si="571"/>
        <v>193.26939316595974</v>
      </c>
      <c r="LX55" s="182">
        <f t="shared" si="571"/>
        <v>204.8235475880237</v>
      </c>
      <c r="LY55" s="182">
        <f t="shared" si="571"/>
        <v>208.02797227791518</v>
      </c>
      <c r="LZ55" s="182">
        <f t="shared" si="571"/>
        <v>193.50770890367403</v>
      </c>
      <c r="MA55" s="182">
        <f t="shared" si="571"/>
        <v>194.35212704692321</v>
      </c>
      <c r="MB55" s="182">
        <f t="shared" si="571"/>
        <v>187.85789338180786</v>
      </c>
      <c r="MC55" s="182">
        <f t="shared" si="571"/>
        <v>235.10989025985418</v>
      </c>
      <c r="MD55" s="182">
        <f t="shared" si="571"/>
        <v>234.67437939313459</v>
      </c>
      <c r="ME55" s="182">
        <f t="shared" si="571"/>
        <v>238.57314848814883</v>
      </c>
      <c r="MF55" s="182">
        <f t="shared" si="571"/>
        <v>234.14902845784491</v>
      </c>
      <c r="MG55" s="182">
        <f t="shared" si="571"/>
        <v>231.66531591196235</v>
      </c>
      <c r="MH55" s="182">
        <f t="shared" si="571"/>
        <v>253.80224892970995</v>
      </c>
      <c r="MI55" s="182">
        <f t="shared" si="571"/>
        <v>234.24237629384515</v>
      </c>
      <c r="MJ55" s="182">
        <f t="shared" si="571"/>
        <v>260.95267318313404</v>
      </c>
      <c r="MK55" s="182">
        <f t="shared" si="571"/>
        <v>254.49955385911926</v>
      </c>
      <c r="ML55" s="182">
        <f t="shared" si="571"/>
        <v>248.38522111086286</v>
      </c>
      <c r="MM55" s="182">
        <f t="shared" si="571"/>
        <v>248.03490756981742</v>
      </c>
      <c r="MN55" s="182">
        <f t="shared" si="571"/>
        <v>256.07693274098324</v>
      </c>
      <c r="MO55" s="182">
        <f t="shared" si="571"/>
        <v>233.53279592756735</v>
      </c>
      <c r="MP55" s="182">
        <f t="shared" si="571"/>
        <v>253.38674943488218</v>
      </c>
      <c r="MQ55" s="182">
        <f t="shared" si="571"/>
        <v>254.47036078786803</v>
      </c>
      <c r="MR55" s="182">
        <f t="shared" si="571"/>
        <v>255.1269733975264</v>
      </c>
      <c r="MS55" s="182">
        <f t="shared" si="571"/>
        <v>250.42133490516994</v>
      </c>
      <c r="MT55" s="182">
        <f t="shared" si="571"/>
        <v>258.27289710255968</v>
      </c>
      <c r="MU55" s="182">
        <f t="shared" si="571"/>
        <v>240.78371441002446</v>
      </c>
      <c r="MV55" s="182">
        <f t="shared" si="571"/>
        <v>234.53345483853263</v>
      </c>
      <c r="MW55" s="182">
        <f t="shared" si="571"/>
        <v>230.49067046948585</v>
      </c>
      <c r="MX55" s="182">
        <f t="shared" si="571"/>
        <v>231.93307147297946</v>
      </c>
      <c r="MY55" s="182">
        <f t="shared" si="571"/>
        <v>230.24435606264979</v>
      </c>
      <c r="MZ55" s="182">
        <f t="shared" si="571"/>
        <v>230.69041284300056</v>
      </c>
      <c r="NA55" s="182">
        <f t="shared" si="571"/>
        <v>230.28706968167353</v>
      </c>
      <c r="NB55" s="182">
        <f t="shared" si="571"/>
        <v>203.27396016180523</v>
      </c>
      <c r="NC55" s="182">
        <f t="shared" si="571"/>
        <v>231.37451388695263</v>
      </c>
      <c r="ND55" s="182">
        <f t="shared" si="571"/>
        <v>251.52373250616608</v>
      </c>
      <c r="NE55" s="182">
        <f t="shared" si="571"/>
        <v>233.67003308503172</v>
      </c>
      <c r="NF55" s="182">
        <f t="shared" si="571"/>
        <v>231.82348002126673</v>
      </c>
      <c r="NG55" s="182">
        <f t="shared" si="571"/>
        <v>230.53883671940639</v>
      </c>
      <c r="NH55" s="165">
        <f t="shared" si="557"/>
        <v>2720378.2047943142</v>
      </c>
      <c r="NI55" s="60">
        <f t="shared" si="558"/>
        <v>7453.0909720392174</v>
      </c>
    </row>
    <row r="56" spans="1:373">
      <c r="B56" s="193" t="s">
        <v>347</v>
      </c>
      <c r="E56" s="153"/>
      <c r="F56" s="173"/>
      <c r="G56" s="182">
        <f t="shared" si="565"/>
        <v>9853.7155160922812</v>
      </c>
      <c r="H56" s="182">
        <f t="shared" si="565"/>
        <v>575.26501734941485</v>
      </c>
      <c r="I56" s="182">
        <f t="shared" ref="I56:BT56" si="572">I39 + I49</f>
        <v>520.16323383690178</v>
      </c>
      <c r="J56" s="182">
        <f t="shared" si="572"/>
        <v>469.87205874246501</v>
      </c>
      <c r="K56" s="182">
        <f t="shared" si="572"/>
        <v>469.87205874246501</v>
      </c>
      <c r="L56" s="182">
        <f t="shared" si="572"/>
        <v>472.73333605594962</v>
      </c>
      <c r="M56" s="182">
        <f t="shared" si="572"/>
        <v>478.45589068292247</v>
      </c>
      <c r="N56" s="182">
        <f t="shared" si="572"/>
        <v>472.10074481677293</v>
      </c>
      <c r="O56" s="182">
        <f t="shared" si="572"/>
        <v>466.99758833973829</v>
      </c>
      <c r="P56" s="182">
        <f t="shared" si="572"/>
        <v>472.73333605594962</v>
      </c>
      <c r="Q56" s="182">
        <f t="shared" si="572"/>
        <v>611.84400499405092</v>
      </c>
      <c r="R56" s="182">
        <f t="shared" si="572"/>
        <v>464.12311793701519</v>
      </c>
      <c r="S56" s="182">
        <f t="shared" si="572"/>
        <v>466.99758833973829</v>
      </c>
      <c r="T56" s="182">
        <f t="shared" si="572"/>
        <v>472.73333605594962</v>
      </c>
      <c r="U56" s="182">
        <f t="shared" si="572"/>
        <v>481.30397490717223</v>
      </c>
      <c r="V56" s="182">
        <f t="shared" si="572"/>
        <v>464.12311793701519</v>
      </c>
      <c r="W56" s="182">
        <f t="shared" si="572"/>
        <v>404.11291397311288</v>
      </c>
      <c r="X56" s="182">
        <f t="shared" si="572"/>
        <v>461.2486243478379</v>
      </c>
      <c r="Y56" s="182">
        <f t="shared" si="572"/>
        <v>229.05943557315186</v>
      </c>
      <c r="Z56" s="182">
        <f t="shared" si="572"/>
        <v>257.30296451446156</v>
      </c>
      <c r="AA56" s="182">
        <f t="shared" si="572"/>
        <v>225.44418132490682</v>
      </c>
      <c r="AB56" s="182">
        <f t="shared" si="572"/>
        <v>376.70628829989073</v>
      </c>
      <c r="AC56" s="182">
        <f t="shared" si="572"/>
        <v>182.44892369838817</v>
      </c>
      <c r="AD56" s="182">
        <f t="shared" si="572"/>
        <v>207.90516328361264</v>
      </c>
      <c r="AE56" s="182">
        <f t="shared" si="572"/>
        <v>279.57814392474575</v>
      </c>
      <c r="AF56" s="182">
        <f t="shared" si="572"/>
        <v>272.22332360286782</v>
      </c>
      <c r="AG56" s="182">
        <f t="shared" si="572"/>
        <v>267.22765950142821</v>
      </c>
      <c r="AH56" s="182">
        <f t="shared" si="572"/>
        <v>452.62518995321443</v>
      </c>
      <c r="AI56" s="182">
        <f t="shared" si="572"/>
        <v>446.87624914776461</v>
      </c>
      <c r="AJ56" s="182">
        <f t="shared" si="572"/>
        <v>446.87624914776461</v>
      </c>
      <c r="AK56" s="182">
        <f t="shared" si="572"/>
        <v>446.87624914776461</v>
      </c>
      <c r="AL56" s="182">
        <f t="shared" si="572"/>
        <v>611.84400499405092</v>
      </c>
      <c r="AM56" s="182">
        <f t="shared" si="572"/>
        <v>611.84400499405092</v>
      </c>
      <c r="AN56" s="182">
        <f t="shared" si="572"/>
        <v>611.84400499405092</v>
      </c>
      <c r="AO56" s="182">
        <f t="shared" si="572"/>
        <v>710.64954661761658</v>
      </c>
      <c r="AP56" s="182">
        <f t="shared" si="572"/>
        <v>611.84400499405092</v>
      </c>
      <c r="AQ56" s="182">
        <f t="shared" si="572"/>
        <v>541.89691228988158</v>
      </c>
      <c r="AR56" s="182">
        <f t="shared" si="572"/>
        <v>454.34056979168236</v>
      </c>
      <c r="AS56" s="182">
        <f t="shared" si="572"/>
        <v>454.34056979168236</v>
      </c>
      <c r="AT56" s="182">
        <f t="shared" si="572"/>
        <v>468.65637005723693</v>
      </c>
      <c r="AU56" s="182">
        <f t="shared" si="572"/>
        <v>524.73680719119511</v>
      </c>
      <c r="AV56" s="182">
        <f t="shared" si="572"/>
        <v>457.20372520750243</v>
      </c>
      <c r="AW56" s="182">
        <f t="shared" si="572"/>
        <v>465.79321464141321</v>
      </c>
      <c r="AX56" s="182">
        <f t="shared" si="572"/>
        <v>266.93921776251045</v>
      </c>
      <c r="AY56" s="182">
        <f t="shared" si="572"/>
        <v>482.95709913121391</v>
      </c>
      <c r="AZ56" s="182">
        <f t="shared" si="572"/>
        <v>611.84400499405092</v>
      </c>
      <c r="BA56" s="182">
        <f t="shared" si="572"/>
        <v>567.83037535967378</v>
      </c>
      <c r="BB56" s="182">
        <f t="shared" si="572"/>
        <v>465.77812026339234</v>
      </c>
      <c r="BC56" s="182">
        <f t="shared" si="572"/>
        <v>611.84400499405092</v>
      </c>
      <c r="BD56" s="182">
        <f t="shared" si="572"/>
        <v>611.84400499405092</v>
      </c>
      <c r="BE56" s="182">
        <f t="shared" si="572"/>
        <v>611.84400499405092</v>
      </c>
      <c r="BF56" s="182">
        <f t="shared" si="572"/>
        <v>611.84400499405092</v>
      </c>
      <c r="BG56" s="182">
        <f t="shared" si="572"/>
        <v>467.52060506024281</v>
      </c>
      <c r="BH56" s="182">
        <f t="shared" si="572"/>
        <v>488.6758743670689</v>
      </c>
      <c r="BI56" s="182">
        <f t="shared" si="572"/>
        <v>482.95331974009605</v>
      </c>
      <c r="BJ56" s="182">
        <f t="shared" si="572"/>
        <v>611.84400499405092</v>
      </c>
      <c r="BK56" s="182">
        <f t="shared" si="572"/>
        <v>611.84400499405092</v>
      </c>
      <c r="BL56" s="182">
        <f t="shared" si="572"/>
        <v>460.0668806233225</v>
      </c>
      <c r="BM56" s="182">
        <f t="shared" si="572"/>
        <v>454.34056979168236</v>
      </c>
      <c r="BN56" s="182">
        <f t="shared" si="572"/>
        <v>538.87578759991811</v>
      </c>
      <c r="BO56" s="182">
        <f t="shared" si="572"/>
        <v>538.87578759991811</v>
      </c>
      <c r="BP56" s="182">
        <f t="shared" si="572"/>
        <v>611.84400499405092</v>
      </c>
      <c r="BQ56" s="182">
        <f t="shared" si="572"/>
        <v>651.65224303329387</v>
      </c>
      <c r="BR56" s="182">
        <f t="shared" si="572"/>
        <v>611.84400499405092</v>
      </c>
      <c r="BS56" s="182">
        <f t="shared" si="572"/>
        <v>538.87578759991811</v>
      </c>
      <c r="BT56" s="182">
        <f t="shared" si="572"/>
        <v>538.87578759991811</v>
      </c>
      <c r="BU56" s="182">
        <f t="shared" ref="BU56:EF56" si="573">BU39 + BU49</f>
        <v>538.87578759991811</v>
      </c>
      <c r="BV56" s="182">
        <f t="shared" si="573"/>
        <v>538.87578759991811</v>
      </c>
      <c r="BW56" s="182">
        <f t="shared" si="573"/>
        <v>538.87578759991811</v>
      </c>
      <c r="BX56" s="182">
        <f t="shared" si="573"/>
        <v>538.87578759991811</v>
      </c>
      <c r="BY56" s="182">
        <f t="shared" si="573"/>
        <v>538.87578759991811</v>
      </c>
      <c r="BZ56" s="182">
        <f t="shared" si="573"/>
        <v>604.9847579121415</v>
      </c>
      <c r="CA56" s="182">
        <f t="shared" si="573"/>
        <v>538.87578759991811</v>
      </c>
      <c r="CB56" s="182">
        <f t="shared" si="573"/>
        <v>538.87578759991811</v>
      </c>
      <c r="CC56" s="182">
        <f t="shared" si="573"/>
        <v>538.87578759991811</v>
      </c>
      <c r="CD56" s="182">
        <f t="shared" si="573"/>
        <v>538.87578759991811</v>
      </c>
      <c r="CE56" s="182">
        <f t="shared" si="573"/>
        <v>611.84400499405092</v>
      </c>
      <c r="CF56" s="182">
        <f t="shared" si="573"/>
        <v>722.28098635852984</v>
      </c>
      <c r="CG56" s="182">
        <f t="shared" si="573"/>
        <v>603.88850262352207</v>
      </c>
      <c r="CH56" s="182">
        <f t="shared" si="573"/>
        <v>538.87578759991811</v>
      </c>
      <c r="CI56" s="182">
        <f t="shared" si="573"/>
        <v>556.39430882067245</v>
      </c>
      <c r="CJ56" s="182">
        <f t="shared" si="573"/>
        <v>538.87578759991811</v>
      </c>
      <c r="CK56" s="182">
        <f t="shared" si="573"/>
        <v>611.84400499405092</v>
      </c>
      <c r="CL56" s="182">
        <f t="shared" si="573"/>
        <v>623.57135895537613</v>
      </c>
      <c r="CM56" s="182">
        <f t="shared" si="573"/>
        <v>603.88850262352207</v>
      </c>
      <c r="CN56" s="182">
        <f t="shared" si="573"/>
        <v>538.87578759991811</v>
      </c>
      <c r="CO56" s="182">
        <f t="shared" si="573"/>
        <v>538.87578759991811</v>
      </c>
      <c r="CP56" s="182">
        <f t="shared" si="573"/>
        <v>499.03451069504808</v>
      </c>
      <c r="CQ56" s="182">
        <f t="shared" si="573"/>
        <v>538.87578759991811</v>
      </c>
      <c r="CR56" s="182">
        <f t="shared" si="573"/>
        <v>538.87578759991811</v>
      </c>
      <c r="CS56" s="182">
        <f t="shared" si="573"/>
        <v>611.84400499405092</v>
      </c>
      <c r="CT56" s="182">
        <f t="shared" si="573"/>
        <v>611.84400499405092</v>
      </c>
      <c r="CU56" s="182">
        <f t="shared" si="573"/>
        <v>611.84400499405092</v>
      </c>
      <c r="CV56" s="182">
        <f t="shared" si="573"/>
        <v>611.84400499405092</v>
      </c>
      <c r="CW56" s="182">
        <f t="shared" si="573"/>
        <v>611.84400499405092</v>
      </c>
      <c r="CX56" s="182">
        <f t="shared" si="573"/>
        <v>611.84400499405092</v>
      </c>
      <c r="CY56" s="182">
        <f t="shared" si="573"/>
        <v>611.84400499405092</v>
      </c>
      <c r="CZ56" s="182">
        <f t="shared" si="573"/>
        <v>711.26764896125678</v>
      </c>
      <c r="DA56" s="182">
        <f t="shared" si="573"/>
        <v>611.84400499405092</v>
      </c>
      <c r="DB56" s="182">
        <f t="shared" si="573"/>
        <v>611.84400499405092</v>
      </c>
      <c r="DC56" s="182">
        <f t="shared" si="573"/>
        <v>611.84400499405092</v>
      </c>
      <c r="DD56" s="182">
        <f t="shared" si="573"/>
        <v>611.84400499405092</v>
      </c>
      <c r="DE56" s="182">
        <f t="shared" si="573"/>
        <v>611.84400499405092</v>
      </c>
      <c r="DF56" s="182">
        <f t="shared" si="573"/>
        <v>611.84400499405092</v>
      </c>
      <c r="DG56" s="182">
        <f t="shared" si="573"/>
        <v>611.84400499405092</v>
      </c>
      <c r="DH56" s="182">
        <f t="shared" si="573"/>
        <v>611.84400499405092</v>
      </c>
      <c r="DI56" s="182">
        <f t="shared" si="573"/>
        <v>611.84400499405092</v>
      </c>
      <c r="DJ56" s="182">
        <f t="shared" si="573"/>
        <v>611.84400499405092</v>
      </c>
      <c r="DK56" s="182">
        <f t="shared" si="573"/>
        <v>611.84400499405092</v>
      </c>
      <c r="DL56" s="182">
        <f t="shared" si="573"/>
        <v>611.84400499405092</v>
      </c>
      <c r="DM56" s="182">
        <f t="shared" si="573"/>
        <v>611.84400499405092</v>
      </c>
      <c r="DN56" s="182">
        <f t="shared" si="573"/>
        <v>611.84400499405092</v>
      </c>
      <c r="DO56" s="182">
        <f t="shared" si="573"/>
        <v>611.84400499405092</v>
      </c>
      <c r="DP56" s="182">
        <f t="shared" si="573"/>
        <v>611.84400499405092</v>
      </c>
      <c r="DQ56" s="182">
        <f t="shared" si="573"/>
        <v>611.84400499405092</v>
      </c>
      <c r="DR56" s="182">
        <f t="shared" si="573"/>
        <v>611.84400499405092</v>
      </c>
      <c r="DS56" s="182">
        <f t="shared" si="573"/>
        <v>611.84400499405092</v>
      </c>
      <c r="DT56" s="182">
        <f t="shared" si="573"/>
        <v>626.82549514904986</v>
      </c>
      <c r="DU56" s="182">
        <f t="shared" si="573"/>
        <v>611.84400499405092</v>
      </c>
      <c r="DV56" s="182">
        <f t="shared" si="573"/>
        <v>794.60632262902072</v>
      </c>
      <c r="DW56" s="182">
        <f t="shared" si="573"/>
        <v>960.98876225182539</v>
      </c>
      <c r="DX56" s="182">
        <f t="shared" si="573"/>
        <v>950.53443366931242</v>
      </c>
      <c r="DY56" s="182">
        <f t="shared" si="573"/>
        <v>611.84400499405092</v>
      </c>
      <c r="DZ56" s="182">
        <f t="shared" si="573"/>
        <v>630.32703818585833</v>
      </c>
      <c r="EA56" s="182">
        <f t="shared" si="573"/>
        <v>956.79297653402682</v>
      </c>
      <c r="EB56" s="182">
        <f t="shared" si="573"/>
        <v>1031.6130129543546</v>
      </c>
      <c r="EC56" s="182">
        <f t="shared" si="573"/>
        <v>1031.6130129543546</v>
      </c>
      <c r="ED56" s="182">
        <f t="shared" si="573"/>
        <v>611.84400499405092</v>
      </c>
      <c r="EE56" s="182">
        <f t="shared" si="573"/>
        <v>611.84400499405092</v>
      </c>
      <c r="EF56" s="182">
        <f t="shared" si="573"/>
        <v>611.84400499405092</v>
      </c>
      <c r="EG56" s="182">
        <f t="shared" ref="EG56:GR56" si="574">EG39 + EG49</f>
        <v>611.84400499405092</v>
      </c>
      <c r="EH56" s="182">
        <f t="shared" si="574"/>
        <v>611.84400499405092</v>
      </c>
      <c r="EI56" s="182">
        <f t="shared" si="574"/>
        <v>772.01177032428131</v>
      </c>
      <c r="EJ56" s="182">
        <f t="shared" si="574"/>
        <v>611.84400499405092</v>
      </c>
      <c r="EK56" s="182">
        <f t="shared" si="574"/>
        <v>611.84400499405092</v>
      </c>
      <c r="EL56" s="182">
        <f t="shared" si="574"/>
        <v>611.84400499405092</v>
      </c>
      <c r="EM56" s="182">
        <f t="shared" si="574"/>
        <v>611.84400499405092</v>
      </c>
      <c r="EN56" s="182">
        <f t="shared" si="574"/>
        <v>611.84400499405092</v>
      </c>
      <c r="EO56" s="182">
        <f t="shared" si="574"/>
        <v>611.84400499405092</v>
      </c>
      <c r="EP56" s="182">
        <f t="shared" si="574"/>
        <v>749.70607546324209</v>
      </c>
      <c r="EQ56" s="182">
        <f t="shared" si="574"/>
        <v>781.80634801637279</v>
      </c>
      <c r="ER56" s="182">
        <f t="shared" si="574"/>
        <v>944.48675692203688</v>
      </c>
      <c r="ES56" s="182">
        <f t="shared" si="574"/>
        <v>611.84400499405092</v>
      </c>
      <c r="ET56" s="182">
        <f t="shared" si="574"/>
        <v>643.93693425077481</v>
      </c>
      <c r="EU56" s="182">
        <f t="shared" si="574"/>
        <v>784.65571479389837</v>
      </c>
      <c r="EV56" s="182">
        <f t="shared" si="574"/>
        <v>950.53443366931242</v>
      </c>
      <c r="EW56" s="182">
        <f t="shared" si="574"/>
        <v>640.96403742311622</v>
      </c>
      <c r="EX56" s="182">
        <f t="shared" si="574"/>
        <v>880.80768436707876</v>
      </c>
      <c r="EY56" s="182">
        <f t="shared" si="574"/>
        <v>611.84400499405092</v>
      </c>
      <c r="EZ56" s="182">
        <f t="shared" si="574"/>
        <v>611.84400499405092</v>
      </c>
      <c r="FA56" s="182">
        <f t="shared" si="574"/>
        <v>611.84400499405092</v>
      </c>
      <c r="FB56" s="182">
        <f t="shared" si="574"/>
        <v>612.33985559081191</v>
      </c>
      <c r="FC56" s="182">
        <f t="shared" si="574"/>
        <v>791.28512943389796</v>
      </c>
      <c r="FD56" s="182">
        <f t="shared" si="574"/>
        <v>937.76809539608075</v>
      </c>
      <c r="FE56" s="182">
        <f t="shared" si="574"/>
        <v>9853.7155160922812</v>
      </c>
      <c r="FF56" s="182">
        <f t="shared" si="574"/>
        <v>900.63137428386835</v>
      </c>
      <c r="FG56" s="182">
        <f t="shared" si="574"/>
        <v>626.32684489396343</v>
      </c>
      <c r="FH56" s="182">
        <f t="shared" si="574"/>
        <v>611.84400499405092</v>
      </c>
      <c r="FI56" s="182">
        <f t="shared" si="574"/>
        <v>819.20329114847482</v>
      </c>
      <c r="FJ56" s="182">
        <f t="shared" si="574"/>
        <v>759.93216024170943</v>
      </c>
      <c r="FK56" s="182">
        <f t="shared" si="574"/>
        <v>9853.7155160922812</v>
      </c>
      <c r="FL56" s="182">
        <f t="shared" si="574"/>
        <v>816.16272948243932</v>
      </c>
      <c r="FM56" s="182">
        <f t="shared" si="574"/>
        <v>611.84400499405092</v>
      </c>
      <c r="FN56" s="182">
        <f t="shared" si="574"/>
        <v>611.84400499405092</v>
      </c>
      <c r="FO56" s="182">
        <f t="shared" si="574"/>
        <v>611.84400499405092</v>
      </c>
      <c r="FP56" s="182">
        <f t="shared" si="574"/>
        <v>611.84400499405092</v>
      </c>
      <c r="FQ56" s="182">
        <f t="shared" si="574"/>
        <v>611.84400499405092</v>
      </c>
      <c r="FR56" s="182">
        <f t="shared" si="574"/>
        <v>759.69976786248299</v>
      </c>
      <c r="FS56" s="182">
        <f t="shared" si="574"/>
        <v>611.84400499405092</v>
      </c>
      <c r="FT56" s="182">
        <f t="shared" si="574"/>
        <v>611.84400499405092</v>
      </c>
      <c r="FU56" s="182">
        <f t="shared" si="574"/>
        <v>611.84400499405092</v>
      </c>
      <c r="FV56" s="182">
        <f t="shared" si="574"/>
        <v>646.59606009743993</v>
      </c>
      <c r="FW56" s="182">
        <f t="shared" si="574"/>
        <v>611.84400499405092</v>
      </c>
      <c r="FX56" s="182">
        <f t="shared" si="574"/>
        <v>611.84400499405092</v>
      </c>
      <c r="FY56" s="182">
        <f t="shared" si="574"/>
        <v>677.47841937542034</v>
      </c>
      <c r="FZ56" s="182">
        <f t="shared" si="574"/>
        <v>611.84400499405092</v>
      </c>
      <c r="GA56" s="182">
        <f t="shared" si="574"/>
        <v>611.84400499405092</v>
      </c>
      <c r="GB56" s="182">
        <f t="shared" si="574"/>
        <v>611.84400499405092</v>
      </c>
      <c r="GC56" s="182">
        <f t="shared" si="574"/>
        <v>792.25409118035532</v>
      </c>
      <c r="GD56" s="182">
        <f t="shared" si="574"/>
        <v>819.20329114847482</v>
      </c>
      <c r="GE56" s="182">
        <f t="shared" si="574"/>
        <v>813.81353410769225</v>
      </c>
      <c r="GF56" s="182">
        <f t="shared" si="574"/>
        <v>576.03918968088328</v>
      </c>
      <c r="GG56" s="182">
        <f t="shared" si="574"/>
        <v>581.47355993852034</v>
      </c>
      <c r="GH56" s="182">
        <f t="shared" si="574"/>
        <v>550.7102900712307</v>
      </c>
      <c r="GI56" s="182">
        <f t="shared" si="574"/>
        <v>538.61322425625622</v>
      </c>
      <c r="GJ56" s="182">
        <f t="shared" si="574"/>
        <v>538.61322425625622</v>
      </c>
      <c r="GK56" s="182">
        <f t="shared" si="574"/>
        <v>538.61322425625622</v>
      </c>
      <c r="GL56" s="182">
        <f t="shared" si="574"/>
        <v>538.61322425625622</v>
      </c>
      <c r="GM56" s="182">
        <f t="shared" si="574"/>
        <v>611.84400499405092</v>
      </c>
      <c r="GN56" s="182">
        <f t="shared" si="574"/>
        <v>611.84400499405092</v>
      </c>
      <c r="GO56" s="182">
        <f t="shared" si="574"/>
        <v>559.65123969264096</v>
      </c>
      <c r="GP56" s="182">
        <f t="shared" si="574"/>
        <v>611.84400499405092</v>
      </c>
      <c r="GQ56" s="182">
        <f t="shared" si="574"/>
        <v>556.14489219335155</v>
      </c>
      <c r="GR56" s="182">
        <f t="shared" si="574"/>
        <v>559.65123969264096</v>
      </c>
      <c r="GS56" s="182">
        <f t="shared" ref="GS56:JD56" si="575">GS39 + GS49</f>
        <v>559.65123969264096</v>
      </c>
      <c r="GT56" s="182">
        <f t="shared" si="575"/>
        <v>599.43981148125386</v>
      </c>
      <c r="GU56" s="182">
        <f t="shared" si="575"/>
        <v>574.9214405544335</v>
      </c>
      <c r="GV56" s="182">
        <f t="shared" si="575"/>
        <v>556.14489219335155</v>
      </c>
      <c r="GW56" s="182">
        <f t="shared" si="575"/>
        <v>556.14489219335155</v>
      </c>
      <c r="GX56" s="182">
        <f t="shared" si="575"/>
        <v>607.23678810287674</v>
      </c>
      <c r="GY56" s="182">
        <f t="shared" si="575"/>
        <v>559.65123969264096</v>
      </c>
      <c r="GZ56" s="182">
        <f t="shared" si="575"/>
        <v>556.14489219335155</v>
      </c>
      <c r="HA56" s="182">
        <f t="shared" si="575"/>
        <v>563.78000421747129</v>
      </c>
      <c r="HB56" s="182">
        <f t="shared" si="575"/>
        <v>559.65123969264096</v>
      </c>
      <c r="HC56" s="182">
        <f t="shared" si="575"/>
        <v>552.63856788051271</v>
      </c>
      <c r="HD56" s="182">
        <f t="shared" si="575"/>
        <v>556.14489219335155</v>
      </c>
      <c r="HE56" s="182">
        <f t="shared" si="575"/>
        <v>559.65123969264096</v>
      </c>
      <c r="HF56" s="182">
        <f t="shared" si="575"/>
        <v>563.1575640054798</v>
      </c>
      <c r="HG56" s="182">
        <f t="shared" si="575"/>
        <v>563.1575640054798</v>
      </c>
      <c r="HH56" s="182">
        <f t="shared" si="575"/>
        <v>567.28632853031377</v>
      </c>
      <c r="HI56" s="182">
        <f t="shared" si="575"/>
        <v>571.4150930551441</v>
      </c>
      <c r="HJ56" s="182">
        <f t="shared" si="575"/>
        <v>556.14489219335155</v>
      </c>
      <c r="HK56" s="182">
        <f t="shared" si="575"/>
        <v>552.49553067925444</v>
      </c>
      <c r="HL56" s="182">
        <f t="shared" si="575"/>
        <v>520.7703478063886</v>
      </c>
      <c r="HM56" s="182">
        <f t="shared" si="575"/>
        <v>530.9158798041608</v>
      </c>
      <c r="HN56" s="182">
        <f t="shared" si="575"/>
        <v>555.87736694969499</v>
      </c>
      <c r="HO56" s="182">
        <f t="shared" si="575"/>
        <v>538.96811603814422</v>
      </c>
      <c r="HP56" s="182">
        <f t="shared" si="575"/>
        <v>545.73183495192279</v>
      </c>
      <c r="HQ56" s="182">
        <f t="shared" si="575"/>
        <v>524.15218407682914</v>
      </c>
      <c r="HR56" s="182">
        <f t="shared" si="575"/>
        <v>520.7703478063886</v>
      </c>
      <c r="HS56" s="182">
        <f t="shared" si="575"/>
        <v>527.53404353372025</v>
      </c>
      <c r="HT56" s="182">
        <f t="shared" si="575"/>
        <v>526.16388672808171</v>
      </c>
      <c r="HU56" s="182">
        <f t="shared" si="575"/>
        <v>532.2860366097957</v>
      </c>
      <c r="HV56" s="182">
        <f t="shared" si="575"/>
        <v>545.17188221883771</v>
      </c>
      <c r="HW56" s="182">
        <f t="shared" si="575"/>
        <v>557.28172376697694</v>
      </c>
      <c r="HX56" s="182">
        <f t="shared" si="575"/>
        <v>528.0436121140483</v>
      </c>
      <c r="HY56" s="182">
        <f t="shared" si="575"/>
        <v>545.91885220883705</v>
      </c>
      <c r="HZ56" s="182">
        <f t="shared" si="575"/>
        <v>552.49553067925444</v>
      </c>
      <c r="IA56" s="182">
        <f t="shared" si="575"/>
        <v>555.87736694969499</v>
      </c>
      <c r="IB56" s="182">
        <f t="shared" si="575"/>
        <v>552.49553067925444</v>
      </c>
      <c r="IC56" s="182">
        <f t="shared" si="575"/>
        <v>559.25922640658609</v>
      </c>
      <c r="ID56" s="182">
        <f t="shared" si="575"/>
        <v>559.25922640658609</v>
      </c>
      <c r="IE56" s="182">
        <f t="shared" si="575"/>
        <v>555.87736694969499</v>
      </c>
      <c r="IF56" s="182">
        <f t="shared" si="575"/>
        <v>559.25922640658609</v>
      </c>
      <c r="IG56" s="182">
        <f t="shared" si="575"/>
        <v>534.67533057609035</v>
      </c>
      <c r="IH56" s="182">
        <f t="shared" si="575"/>
        <v>555.87736694969499</v>
      </c>
      <c r="II56" s="182">
        <f t="shared" si="575"/>
        <v>552.49553067925444</v>
      </c>
      <c r="IJ56" s="182">
        <f t="shared" si="575"/>
        <v>555.87736694969499</v>
      </c>
      <c r="IK56" s="182">
        <f t="shared" si="575"/>
        <v>563.23521542175877</v>
      </c>
      <c r="IL56" s="182">
        <f t="shared" si="575"/>
        <v>563.23521542175877</v>
      </c>
      <c r="IM56" s="182">
        <f t="shared" si="575"/>
        <v>563.23521542175877</v>
      </c>
      <c r="IN56" s="182">
        <f t="shared" si="575"/>
        <v>559.25922640658609</v>
      </c>
      <c r="IO56" s="182">
        <f t="shared" si="575"/>
        <v>559.25922640658609</v>
      </c>
      <c r="IP56" s="182">
        <f t="shared" si="575"/>
        <v>600.75554969208315</v>
      </c>
      <c r="IQ56" s="182">
        <f t="shared" si="575"/>
        <v>600.75554969208315</v>
      </c>
      <c r="IR56" s="182">
        <f t="shared" si="575"/>
        <v>600.75554969208315</v>
      </c>
      <c r="IS56" s="182">
        <f t="shared" si="575"/>
        <v>600.75554969208315</v>
      </c>
      <c r="IT56" s="182">
        <f t="shared" si="575"/>
        <v>600.75554969208315</v>
      </c>
      <c r="IU56" s="182">
        <f t="shared" si="575"/>
        <v>600.75554969208315</v>
      </c>
      <c r="IV56" s="182">
        <f t="shared" si="575"/>
        <v>600.75554969208315</v>
      </c>
      <c r="IW56" s="182">
        <f t="shared" si="575"/>
        <v>600.75554969208315</v>
      </c>
      <c r="IX56" s="182">
        <f t="shared" si="575"/>
        <v>611.84400499405092</v>
      </c>
      <c r="IY56" s="182">
        <f t="shared" si="575"/>
        <v>600.75554969208315</v>
      </c>
      <c r="IZ56" s="182">
        <f t="shared" si="575"/>
        <v>600.75554969208315</v>
      </c>
      <c r="JA56" s="182">
        <f t="shared" si="575"/>
        <v>600.75554969208315</v>
      </c>
      <c r="JB56" s="182">
        <f t="shared" si="575"/>
        <v>600.75554969208315</v>
      </c>
      <c r="JC56" s="182">
        <f t="shared" si="575"/>
        <v>600.75554969208315</v>
      </c>
      <c r="JD56" s="182">
        <f t="shared" si="575"/>
        <v>600.75554969208315</v>
      </c>
      <c r="JE56" s="182">
        <f t="shared" ref="JE56:LP56" si="576">JE39 + JE49</f>
        <v>600.75554969208315</v>
      </c>
      <c r="JF56" s="182">
        <f t="shared" si="576"/>
        <v>600.75554969208315</v>
      </c>
      <c r="JG56" s="182">
        <f t="shared" si="576"/>
        <v>600.75554969208315</v>
      </c>
      <c r="JH56" s="182">
        <f t="shared" si="576"/>
        <v>600.75554969208315</v>
      </c>
      <c r="JI56" s="182">
        <f t="shared" si="576"/>
        <v>600.75554969208315</v>
      </c>
      <c r="JJ56" s="182">
        <f t="shared" si="576"/>
        <v>600.75554969208315</v>
      </c>
      <c r="JK56" s="182">
        <f t="shared" si="576"/>
        <v>600.75554969208315</v>
      </c>
      <c r="JL56" s="182">
        <f t="shared" si="576"/>
        <v>600.75554969208315</v>
      </c>
      <c r="JM56" s="182">
        <f t="shared" si="576"/>
        <v>600.75554969208315</v>
      </c>
      <c r="JN56" s="182">
        <f t="shared" si="576"/>
        <v>600.75554969208315</v>
      </c>
      <c r="JO56" s="182">
        <f t="shared" si="576"/>
        <v>600.75554969208315</v>
      </c>
      <c r="JP56" s="182">
        <f t="shared" si="576"/>
        <v>600.75554969208315</v>
      </c>
      <c r="JQ56" s="182">
        <f t="shared" si="576"/>
        <v>600.75554969208315</v>
      </c>
      <c r="JR56" s="182">
        <f t="shared" si="576"/>
        <v>611.84400499405092</v>
      </c>
      <c r="JS56" s="182">
        <f t="shared" si="576"/>
        <v>611.84400499405092</v>
      </c>
      <c r="JT56" s="182">
        <f t="shared" si="576"/>
        <v>4143.8822675103984</v>
      </c>
      <c r="JU56" s="182">
        <f t="shared" si="576"/>
        <v>611.84400499405092</v>
      </c>
      <c r="JV56" s="182">
        <f t="shared" si="576"/>
        <v>903.59183668830156</v>
      </c>
      <c r="JW56" s="182">
        <f t="shared" si="576"/>
        <v>611.84400499405092</v>
      </c>
      <c r="JX56" s="182">
        <f t="shared" si="576"/>
        <v>611.84400499405092</v>
      </c>
      <c r="JY56" s="182">
        <f t="shared" si="576"/>
        <v>611.84400499405092</v>
      </c>
      <c r="JZ56" s="182">
        <f t="shared" si="576"/>
        <v>611.84400499405092</v>
      </c>
      <c r="KA56" s="182">
        <f t="shared" si="576"/>
        <v>611.84400499405092</v>
      </c>
      <c r="KB56" s="182">
        <f t="shared" si="576"/>
        <v>611.84400499405092</v>
      </c>
      <c r="KC56" s="182">
        <f t="shared" si="576"/>
        <v>611.84400499405092</v>
      </c>
      <c r="KD56" s="182">
        <f t="shared" si="576"/>
        <v>611.84400499405092</v>
      </c>
      <c r="KE56" s="182">
        <f t="shared" si="576"/>
        <v>611.84400499405092</v>
      </c>
      <c r="KF56" s="182">
        <f t="shared" si="576"/>
        <v>611.84400499405092</v>
      </c>
      <c r="KG56" s="182">
        <f t="shared" si="576"/>
        <v>611.84400499405092</v>
      </c>
      <c r="KH56" s="182">
        <f t="shared" si="576"/>
        <v>611.84400499405092</v>
      </c>
      <c r="KI56" s="182">
        <f t="shared" si="576"/>
        <v>611.84400499405092</v>
      </c>
      <c r="KJ56" s="182">
        <f t="shared" si="576"/>
        <v>611.84400499405092</v>
      </c>
      <c r="KK56" s="182">
        <f t="shared" si="576"/>
        <v>611.84400499405092</v>
      </c>
      <c r="KL56" s="182">
        <f t="shared" si="576"/>
        <v>611.84400499405092</v>
      </c>
      <c r="KM56" s="182">
        <f t="shared" si="576"/>
        <v>611.84400499405092</v>
      </c>
      <c r="KN56" s="182">
        <f t="shared" si="576"/>
        <v>611.84400499405092</v>
      </c>
      <c r="KO56" s="182">
        <f t="shared" si="576"/>
        <v>611.84400499405092</v>
      </c>
      <c r="KP56" s="182">
        <f t="shared" si="576"/>
        <v>611.84400499405092</v>
      </c>
      <c r="KQ56" s="182">
        <f t="shared" si="576"/>
        <v>611.84400499405092</v>
      </c>
      <c r="KR56" s="182">
        <f t="shared" si="576"/>
        <v>611.84400499405092</v>
      </c>
      <c r="KS56" s="182">
        <f t="shared" si="576"/>
        <v>611.84400499405092</v>
      </c>
      <c r="KT56" s="182">
        <f t="shared" si="576"/>
        <v>611.84400499405092</v>
      </c>
      <c r="KU56" s="182">
        <f t="shared" si="576"/>
        <v>611.84400499405092</v>
      </c>
      <c r="KV56" s="182">
        <f t="shared" si="576"/>
        <v>611.84400499405092</v>
      </c>
      <c r="KW56" s="182">
        <f t="shared" si="576"/>
        <v>611.84400499405092</v>
      </c>
      <c r="KX56" s="182">
        <f t="shared" si="576"/>
        <v>611.84400499405092</v>
      </c>
      <c r="KY56" s="182">
        <f t="shared" si="576"/>
        <v>-46.933356401274068</v>
      </c>
      <c r="KZ56" s="182">
        <f t="shared" si="576"/>
        <v>-46.933356401274068</v>
      </c>
      <c r="LA56" s="182">
        <f t="shared" si="576"/>
        <v>-46.933356401274068</v>
      </c>
      <c r="LB56" s="182">
        <f t="shared" si="576"/>
        <v>-46.933356401274068</v>
      </c>
      <c r="LC56" s="182">
        <f t="shared" si="576"/>
        <v>-83.717293702153256</v>
      </c>
      <c r="LD56" s="182">
        <f t="shared" si="576"/>
        <v>-124.00952384535412</v>
      </c>
      <c r="LE56" s="182">
        <f t="shared" si="576"/>
        <v>-46.933356401274068</v>
      </c>
      <c r="LF56" s="182">
        <f t="shared" si="576"/>
        <v>-46.933356401274068</v>
      </c>
      <c r="LG56" s="182">
        <f t="shared" si="576"/>
        <v>24.84400499405092</v>
      </c>
      <c r="LH56" s="182">
        <f t="shared" si="576"/>
        <v>-46.933356401274068</v>
      </c>
      <c r="LI56" s="182">
        <f t="shared" si="576"/>
        <v>-46.933356401274068</v>
      </c>
      <c r="LJ56" s="182">
        <f t="shared" si="576"/>
        <v>-46.933356401274068</v>
      </c>
      <c r="LK56" s="182">
        <f t="shared" si="576"/>
        <v>-46.933356401274068</v>
      </c>
      <c r="LL56" s="182">
        <f t="shared" si="576"/>
        <v>18.326989893106656</v>
      </c>
      <c r="LM56" s="182">
        <f t="shared" si="576"/>
        <v>-29.405328736607771</v>
      </c>
      <c r="LN56" s="182">
        <f t="shared" si="576"/>
        <v>-130.5838372980179</v>
      </c>
      <c r="LO56" s="182">
        <f t="shared" si="576"/>
        <v>-46.933356401274068</v>
      </c>
      <c r="LP56" s="182">
        <f t="shared" si="576"/>
        <v>24.84400499405092</v>
      </c>
      <c r="LQ56" s="182">
        <f t="shared" ref="LQ56:NG56" si="577">LQ39 + LQ49</f>
        <v>-46.933356401274068</v>
      </c>
      <c r="LR56" s="182">
        <f t="shared" si="577"/>
        <v>-46.933356401274068</v>
      </c>
      <c r="LS56" s="182">
        <f t="shared" si="577"/>
        <v>-91.313329604490718</v>
      </c>
      <c r="LT56" s="182">
        <f t="shared" si="577"/>
        <v>-46.933356401274068</v>
      </c>
      <c r="LU56" s="182">
        <f t="shared" si="577"/>
        <v>-46.933356401274068</v>
      </c>
      <c r="LV56" s="182">
        <f t="shared" si="577"/>
        <v>-46.933356401274068</v>
      </c>
      <c r="LW56" s="182">
        <f t="shared" si="577"/>
        <v>-57.777428853907622</v>
      </c>
      <c r="LX56" s="182">
        <f t="shared" si="577"/>
        <v>-125.64570573142555</v>
      </c>
      <c r="LY56" s="182">
        <f t="shared" si="577"/>
        <v>-143.95771127666376</v>
      </c>
      <c r="LZ56" s="182">
        <f t="shared" si="577"/>
        <v>-46.933356401274068</v>
      </c>
      <c r="MA56" s="182">
        <f t="shared" si="577"/>
        <v>-46.933356401274068</v>
      </c>
      <c r="MB56" s="182">
        <f t="shared" si="577"/>
        <v>-29.555113194401201</v>
      </c>
      <c r="MC56" s="182">
        <f t="shared" si="577"/>
        <v>-130.68765462150986</v>
      </c>
      <c r="MD56" s="182">
        <f t="shared" si="577"/>
        <v>-130.68765462150986</v>
      </c>
      <c r="ME56" s="182">
        <f t="shared" si="577"/>
        <v>-171.48445666537373</v>
      </c>
      <c r="MF56" s="182">
        <f t="shared" si="577"/>
        <v>-130.68765462150986</v>
      </c>
      <c r="MG56" s="182">
        <f t="shared" si="577"/>
        <v>-127.80374733421559</v>
      </c>
      <c r="MH56" s="182">
        <f t="shared" si="577"/>
        <v>-244.16841515591295</v>
      </c>
      <c r="MI56" s="182">
        <f t="shared" si="577"/>
        <v>-133.57156190880778</v>
      </c>
      <c r="MJ56" s="182">
        <f t="shared" si="577"/>
        <v>-280.11154459076533</v>
      </c>
      <c r="MK56" s="182">
        <f t="shared" si="577"/>
        <v>-269.30823623337346</v>
      </c>
      <c r="ML56" s="182">
        <f t="shared" si="577"/>
        <v>-239.31758984278713</v>
      </c>
      <c r="MM56" s="182">
        <f t="shared" si="577"/>
        <v>-226.76730547345323</v>
      </c>
      <c r="MN56" s="182">
        <f t="shared" si="577"/>
        <v>-267.84357146334514</v>
      </c>
      <c r="MO56" s="182">
        <f t="shared" si="577"/>
        <v>-130.68765462150986</v>
      </c>
      <c r="MP56" s="182">
        <f t="shared" si="577"/>
        <v>-257.61628404789917</v>
      </c>
      <c r="MQ56" s="182">
        <f t="shared" si="577"/>
        <v>-258.5811649188945</v>
      </c>
      <c r="MR56" s="182">
        <f t="shared" si="577"/>
        <v>-272.92448749890536</v>
      </c>
      <c r="MS56" s="182">
        <f t="shared" si="577"/>
        <v>-245.80264938030268</v>
      </c>
      <c r="MT56" s="182">
        <f t="shared" si="577"/>
        <v>-280.50042770626351</v>
      </c>
      <c r="MU56" s="182">
        <f t="shared" si="577"/>
        <v>-172.88472107448615</v>
      </c>
      <c r="MV56" s="182">
        <f t="shared" si="577"/>
        <v>-130.68765462150986</v>
      </c>
      <c r="MW56" s="182">
        <f t="shared" si="577"/>
        <v>-124.91984004691767</v>
      </c>
      <c r="MX56" s="182">
        <f t="shared" si="577"/>
        <v>-127.80374733421559</v>
      </c>
      <c r="MY56" s="182">
        <f t="shared" si="577"/>
        <v>-122.05102713764427</v>
      </c>
      <c r="MZ56" s="182">
        <f t="shared" si="577"/>
        <v>-122.05102713764427</v>
      </c>
      <c r="NA56" s="182">
        <f t="shared" si="577"/>
        <v>-124.91984004691767</v>
      </c>
      <c r="NB56" s="182">
        <f t="shared" si="577"/>
        <v>-33.302391080829693</v>
      </c>
      <c r="NC56" s="182">
        <f t="shared" si="577"/>
        <v>-127.80374733421559</v>
      </c>
      <c r="ND56" s="182">
        <f t="shared" si="577"/>
        <v>-246.87843335347679</v>
      </c>
      <c r="NE56" s="182">
        <f t="shared" si="577"/>
        <v>-142.15154489880297</v>
      </c>
      <c r="NF56" s="182">
        <f t="shared" si="577"/>
        <v>-122.09628708526361</v>
      </c>
      <c r="NG56" s="182">
        <f t="shared" si="577"/>
        <v>-124.91984004691767</v>
      </c>
      <c r="NH56" s="165">
        <f t="shared" si="557"/>
        <v>203107.81486300856</v>
      </c>
      <c r="NI56" s="60">
        <f t="shared" si="558"/>
        <v>556.45976674796862</v>
      </c>
    </row>
    <row r="57" spans="1:373">
      <c r="B57" s="193" t="s">
        <v>348</v>
      </c>
      <c r="E57" s="153"/>
      <c r="F57" s="173"/>
      <c r="G57" s="182">
        <f t="shared" si="565"/>
        <v>0</v>
      </c>
      <c r="H57" s="182">
        <f t="shared" si="565"/>
        <v>32957.34545749821</v>
      </c>
      <c r="I57" s="182">
        <f t="shared" ref="I57:BT57" si="578">I40 + I50</f>
        <v>36547.444226129541</v>
      </c>
      <c r="J57" s="182">
        <f t="shared" si="578"/>
        <v>48016.595855776686</v>
      </c>
      <c r="K57" s="182">
        <f t="shared" si="578"/>
        <v>75321.687255776691</v>
      </c>
      <c r="L57" s="182">
        <f t="shared" si="578"/>
        <v>46174.659055776683</v>
      </c>
      <c r="M57" s="182">
        <f t="shared" si="578"/>
        <v>57482.809455776682</v>
      </c>
      <c r="N57" s="182">
        <f t="shared" si="578"/>
        <v>86042.808655776695</v>
      </c>
      <c r="O57" s="182">
        <f t="shared" si="578"/>
        <v>73643.978655776678</v>
      </c>
      <c r="P57" s="182">
        <f t="shared" si="578"/>
        <v>76651.178955776704</v>
      </c>
      <c r="Q57" s="182">
        <f t="shared" si="578"/>
        <v>32217.331268986891</v>
      </c>
      <c r="R57" s="182">
        <f t="shared" si="578"/>
        <v>57665.034455776688</v>
      </c>
      <c r="S57" s="182">
        <f t="shared" si="578"/>
        <v>55956.626655776687</v>
      </c>
      <c r="T57" s="182">
        <f t="shared" si="578"/>
        <v>52535.432055776684</v>
      </c>
      <c r="U57" s="182">
        <f t="shared" si="578"/>
        <v>54007.558555776683</v>
      </c>
      <c r="V57" s="182">
        <f t="shared" si="578"/>
        <v>61656.456155776687</v>
      </c>
      <c r="W57" s="182">
        <f t="shared" si="578"/>
        <v>86042.808655776695</v>
      </c>
      <c r="X57" s="182">
        <f t="shared" si="578"/>
        <v>85520.037355776702</v>
      </c>
      <c r="Y57" s="182">
        <f t="shared" si="578"/>
        <v>86042.808655776695</v>
      </c>
      <c r="Z57" s="182">
        <f t="shared" si="578"/>
        <v>86042.808655776695</v>
      </c>
      <c r="AA57" s="182">
        <f t="shared" si="578"/>
        <v>86042.808655776695</v>
      </c>
      <c r="AB57" s="182">
        <f t="shared" si="578"/>
        <v>86042.808655776695</v>
      </c>
      <c r="AC57" s="182">
        <f t="shared" si="578"/>
        <v>86042.808655776695</v>
      </c>
      <c r="AD57" s="182">
        <f t="shared" si="578"/>
        <v>86042.808655776695</v>
      </c>
      <c r="AE57" s="182">
        <f t="shared" si="578"/>
        <v>86042.808655776695</v>
      </c>
      <c r="AF57" s="182">
        <f t="shared" si="578"/>
        <v>86042.808655776695</v>
      </c>
      <c r="AG57" s="182">
        <f t="shared" si="578"/>
        <v>86042.808655776695</v>
      </c>
      <c r="AH57" s="182">
        <f t="shared" si="578"/>
        <v>64200.877755776688</v>
      </c>
      <c r="AI57" s="182">
        <f t="shared" si="578"/>
        <v>65024.711355776679</v>
      </c>
      <c r="AJ57" s="182">
        <f t="shared" si="578"/>
        <v>85700.618955776707</v>
      </c>
      <c r="AK57" s="182">
        <f t="shared" si="578"/>
        <v>62117.53205577669</v>
      </c>
      <c r="AL57" s="182">
        <f t="shared" si="578"/>
        <v>65862.487576544605</v>
      </c>
      <c r="AM57" s="182">
        <f t="shared" si="578"/>
        <v>33934.244241953282</v>
      </c>
      <c r="AN57" s="182">
        <f t="shared" si="578"/>
        <v>36312.384845471912</v>
      </c>
      <c r="AO57" s="182">
        <f t="shared" si="578"/>
        <v>0</v>
      </c>
      <c r="AP57" s="182">
        <f t="shared" si="578"/>
        <v>5504.1341917017025</v>
      </c>
      <c r="AQ57" s="182">
        <f t="shared" si="578"/>
        <v>44472.71705577668</v>
      </c>
      <c r="AR57" s="182">
        <f t="shared" si="578"/>
        <v>48435.066355776689</v>
      </c>
      <c r="AS57" s="182">
        <f t="shared" si="578"/>
        <v>55517.254655776684</v>
      </c>
      <c r="AT57" s="182">
        <f t="shared" si="578"/>
        <v>48000.770155776685</v>
      </c>
      <c r="AU57" s="182">
        <f t="shared" si="578"/>
        <v>33288.409620672341</v>
      </c>
      <c r="AV57" s="182">
        <f t="shared" si="578"/>
        <v>63277.117255776677</v>
      </c>
      <c r="AW57" s="182">
        <f t="shared" si="578"/>
        <v>67443.494955776696</v>
      </c>
      <c r="AX57" s="182">
        <f t="shared" si="578"/>
        <v>86042.808655776695</v>
      </c>
      <c r="AY57" s="182">
        <f t="shared" si="578"/>
        <v>70598.533255776681</v>
      </c>
      <c r="AZ57" s="182">
        <f t="shared" si="578"/>
        <v>7829.7489551208018</v>
      </c>
      <c r="BA57" s="182">
        <f t="shared" si="578"/>
        <v>67687.178155776695</v>
      </c>
      <c r="BB57" s="182">
        <f t="shared" si="578"/>
        <v>75364.860155776696</v>
      </c>
      <c r="BC57" s="182">
        <f t="shared" si="578"/>
        <v>26337.614577954657</v>
      </c>
      <c r="BD57" s="182">
        <f t="shared" si="578"/>
        <v>32779.211092183839</v>
      </c>
      <c r="BE57" s="182">
        <f t="shared" si="578"/>
        <v>33397.528045492916</v>
      </c>
      <c r="BF57" s="182">
        <f t="shared" si="578"/>
        <v>39089.213067748657</v>
      </c>
      <c r="BG57" s="182">
        <f t="shared" si="578"/>
        <v>63650.789655776687</v>
      </c>
      <c r="BH57" s="182">
        <f t="shared" si="578"/>
        <v>58384.610255776686</v>
      </c>
      <c r="BI57" s="182">
        <f t="shared" si="578"/>
        <v>42136.982357173147</v>
      </c>
      <c r="BJ57" s="182">
        <f t="shared" si="578"/>
        <v>1517.0511984399188</v>
      </c>
      <c r="BK57" s="182">
        <f t="shared" si="578"/>
        <v>31617.748147597675</v>
      </c>
      <c r="BL57" s="182">
        <f t="shared" si="578"/>
        <v>75051.122355776693</v>
      </c>
      <c r="BM57" s="182">
        <f t="shared" si="578"/>
        <v>54672.582055776678</v>
      </c>
      <c r="BN57" s="182">
        <f t="shared" si="578"/>
        <v>58013.607955776686</v>
      </c>
      <c r="BO57" s="182">
        <f t="shared" si="578"/>
        <v>43361.747555776688</v>
      </c>
      <c r="BP57" s="182">
        <f t="shared" si="578"/>
        <v>31305.522820776634</v>
      </c>
      <c r="BQ57" s="182">
        <f t="shared" si="578"/>
        <v>0</v>
      </c>
      <c r="BR57" s="182">
        <f t="shared" si="578"/>
        <v>29786.384346415573</v>
      </c>
      <c r="BS57" s="182">
        <f t="shared" si="578"/>
        <v>73899.703355776699</v>
      </c>
      <c r="BT57" s="182">
        <f t="shared" si="578"/>
        <v>77057.206655776681</v>
      </c>
      <c r="BU57" s="182">
        <f t="shared" ref="BU57:EF57" si="579">BU40 + BU50</f>
        <v>79581.980055776687</v>
      </c>
      <c r="BV57" s="182">
        <f t="shared" si="579"/>
        <v>61169.514655776686</v>
      </c>
      <c r="BW57" s="182">
        <f t="shared" si="579"/>
        <v>51041.885955776685</v>
      </c>
      <c r="BX57" s="182">
        <f t="shared" si="579"/>
        <v>43818.665855776686</v>
      </c>
      <c r="BY57" s="182">
        <f t="shared" si="579"/>
        <v>43367.170555776691</v>
      </c>
      <c r="BZ57" s="182">
        <f t="shared" si="579"/>
        <v>42303.581349867323</v>
      </c>
      <c r="CA57" s="182">
        <f t="shared" si="579"/>
        <v>65234.062755776686</v>
      </c>
      <c r="CB57" s="182">
        <f t="shared" si="579"/>
        <v>63782.751055776687</v>
      </c>
      <c r="CC57" s="182">
        <f t="shared" si="579"/>
        <v>75411.38025577669</v>
      </c>
      <c r="CD57" s="182">
        <f t="shared" si="579"/>
        <v>43133.020155776685</v>
      </c>
      <c r="CE57" s="182">
        <f t="shared" si="579"/>
        <v>24468.912641756982</v>
      </c>
      <c r="CF57" s="182">
        <f t="shared" si="579"/>
        <v>0</v>
      </c>
      <c r="CG57" s="182">
        <f t="shared" si="579"/>
        <v>39370.96448643964</v>
      </c>
      <c r="CH57" s="182">
        <f t="shared" si="579"/>
        <v>56956.119155776687</v>
      </c>
      <c r="CI57" s="182">
        <f t="shared" si="579"/>
        <v>41906.528957439914</v>
      </c>
      <c r="CJ57" s="182">
        <f t="shared" si="579"/>
        <v>42401.381718201657</v>
      </c>
      <c r="CK57" s="182">
        <f t="shared" si="579"/>
        <v>39348.408853509347</v>
      </c>
      <c r="CL57" s="182">
        <f t="shared" si="579"/>
        <v>0</v>
      </c>
      <c r="CM57" s="182">
        <f t="shared" si="579"/>
        <v>38779.653602286693</v>
      </c>
      <c r="CN57" s="182">
        <f t="shared" si="579"/>
        <v>57096.356255776685</v>
      </c>
      <c r="CO57" s="182">
        <f t="shared" si="579"/>
        <v>72259.814255776699</v>
      </c>
      <c r="CP57" s="182">
        <f t="shared" si="579"/>
        <v>86042.808655776695</v>
      </c>
      <c r="CQ57" s="182">
        <f t="shared" si="579"/>
        <v>71085.595255776687</v>
      </c>
      <c r="CR57" s="182">
        <f t="shared" si="579"/>
        <v>53430.900655776692</v>
      </c>
      <c r="CS57" s="182">
        <f t="shared" si="579"/>
        <v>44420.267043057989</v>
      </c>
      <c r="CT57" s="182">
        <f t="shared" si="579"/>
        <v>15278.916298994327</v>
      </c>
      <c r="CU57" s="182">
        <f t="shared" si="579"/>
        <v>44526.470810744249</v>
      </c>
      <c r="CV57" s="182">
        <f t="shared" si="579"/>
        <v>53318.968940679952</v>
      </c>
      <c r="CW57" s="182">
        <f t="shared" si="579"/>
        <v>39957.33165802584</v>
      </c>
      <c r="CX57" s="182">
        <f t="shared" si="579"/>
        <v>29143.625083763312</v>
      </c>
      <c r="CY57" s="182">
        <f t="shared" si="579"/>
        <v>29381.074141097768</v>
      </c>
      <c r="CZ57" s="182">
        <f t="shared" si="579"/>
        <v>0</v>
      </c>
      <c r="DA57" s="182">
        <f t="shared" si="579"/>
        <v>45223.126910744249</v>
      </c>
      <c r="DB57" s="182">
        <f t="shared" si="579"/>
        <v>54004.426872993688</v>
      </c>
      <c r="DC57" s="182">
        <f t="shared" si="579"/>
        <v>24805.380439169581</v>
      </c>
      <c r="DD57" s="182">
        <f t="shared" si="579"/>
        <v>16642.436001149297</v>
      </c>
      <c r="DE57" s="182">
        <f t="shared" si="579"/>
        <v>53921.336310744249</v>
      </c>
      <c r="DF57" s="182">
        <f t="shared" si="579"/>
        <v>57722.345710744252</v>
      </c>
      <c r="DG57" s="182">
        <f t="shared" si="579"/>
        <v>48411.511810744254</v>
      </c>
      <c r="DH57" s="182">
        <f t="shared" si="579"/>
        <v>22773.952021722725</v>
      </c>
      <c r="DI57" s="182">
        <f t="shared" si="579"/>
        <v>18307.882687805984</v>
      </c>
      <c r="DJ57" s="182">
        <f t="shared" si="579"/>
        <v>48192.165410744252</v>
      </c>
      <c r="DK57" s="182">
        <f t="shared" si="579"/>
        <v>62282.900110744253</v>
      </c>
      <c r="DL57" s="182">
        <f t="shared" si="579"/>
        <v>28553.103684800753</v>
      </c>
      <c r="DM57" s="182">
        <f t="shared" si="579"/>
        <v>43267.289110744248</v>
      </c>
      <c r="DN57" s="182">
        <f t="shared" si="579"/>
        <v>45455.887710744246</v>
      </c>
      <c r="DO57" s="182">
        <f t="shared" si="579"/>
        <v>25975.752744649719</v>
      </c>
      <c r="DP57" s="182">
        <f t="shared" si="579"/>
        <v>55439.216010744247</v>
      </c>
      <c r="DQ57" s="182">
        <f t="shared" si="579"/>
        <v>30715.700807394998</v>
      </c>
      <c r="DR57" s="182">
        <f t="shared" si="579"/>
        <v>27251.082836946316</v>
      </c>
      <c r="DS57" s="182">
        <f t="shared" si="579"/>
        <v>10348.442146621344</v>
      </c>
      <c r="DT57" s="182">
        <f t="shared" si="579"/>
        <v>0</v>
      </c>
      <c r="DU57" s="182">
        <f t="shared" si="579"/>
        <v>16771.124289373238</v>
      </c>
      <c r="DV57" s="182">
        <f t="shared" si="579"/>
        <v>0</v>
      </c>
      <c r="DW57" s="182">
        <f t="shared" si="579"/>
        <v>0</v>
      </c>
      <c r="DX57" s="182">
        <f t="shared" si="579"/>
        <v>0</v>
      </c>
      <c r="DY57" s="182">
        <f t="shared" si="579"/>
        <v>900.61111178734382</v>
      </c>
      <c r="DZ57" s="182">
        <f t="shared" si="579"/>
        <v>0</v>
      </c>
      <c r="EA57" s="182">
        <f t="shared" si="579"/>
        <v>0</v>
      </c>
      <c r="EB57" s="182">
        <f t="shared" si="579"/>
        <v>0</v>
      </c>
      <c r="EC57" s="182">
        <f t="shared" si="579"/>
        <v>0</v>
      </c>
      <c r="ED57" s="182">
        <f t="shared" si="579"/>
        <v>1526.4070033492528</v>
      </c>
      <c r="EE57" s="182">
        <f t="shared" si="579"/>
        <v>17534.991235255293</v>
      </c>
      <c r="EF57" s="182">
        <f t="shared" si="579"/>
        <v>21337.140619109698</v>
      </c>
      <c r="EG57" s="182">
        <f t="shared" ref="EG57:GR57" si="580">EG40 + EG50</f>
        <v>16398.902724491563</v>
      </c>
      <c r="EH57" s="182">
        <f t="shared" si="580"/>
        <v>21042.002219109698</v>
      </c>
      <c r="EI57" s="182">
        <f t="shared" si="580"/>
        <v>0</v>
      </c>
      <c r="EJ57" s="182">
        <f t="shared" si="580"/>
        <v>18578.37433538316</v>
      </c>
      <c r="EK57" s="182">
        <f t="shared" si="580"/>
        <v>1739.5486855406882</v>
      </c>
      <c r="EL57" s="182">
        <f t="shared" si="580"/>
        <v>2876.2620151497881</v>
      </c>
      <c r="EM57" s="182">
        <f t="shared" si="580"/>
        <v>7742.4597407597721</v>
      </c>
      <c r="EN57" s="182">
        <f t="shared" si="580"/>
        <v>5347.0878997415684</v>
      </c>
      <c r="EO57" s="182">
        <f t="shared" si="580"/>
        <v>7794.0766768997837</v>
      </c>
      <c r="EP57" s="182">
        <f t="shared" si="580"/>
        <v>0</v>
      </c>
      <c r="EQ57" s="182">
        <f t="shared" si="580"/>
        <v>0</v>
      </c>
      <c r="ER57" s="182">
        <f t="shared" si="580"/>
        <v>0</v>
      </c>
      <c r="ES57" s="182">
        <f t="shared" si="580"/>
        <v>271.00893464604195</v>
      </c>
      <c r="ET57" s="182">
        <f t="shared" si="580"/>
        <v>0</v>
      </c>
      <c r="EU57" s="182">
        <f t="shared" si="580"/>
        <v>0</v>
      </c>
      <c r="EV57" s="182">
        <f t="shared" si="580"/>
        <v>0</v>
      </c>
      <c r="EW57" s="182">
        <f t="shared" si="580"/>
        <v>0</v>
      </c>
      <c r="EX57" s="182">
        <f t="shared" si="580"/>
        <v>0</v>
      </c>
      <c r="EY57" s="182">
        <f t="shared" si="580"/>
        <v>7425.6511556133328</v>
      </c>
      <c r="EZ57" s="182">
        <f t="shared" si="580"/>
        <v>25416.386029873425</v>
      </c>
      <c r="FA57" s="182">
        <f t="shared" si="580"/>
        <v>25700.453984745014</v>
      </c>
      <c r="FB57" s="182">
        <f t="shared" si="580"/>
        <v>0</v>
      </c>
      <c r="FC57" s="182">
        <f t="shared" si="580"/>
        <v>0</v>
      </c>
      <c r="FD57" s="182">
        <f t="shared" si="580"/>
        <v>0</v>
      </c>
      <c r="FE57" s="182">
        <f t="shared" si="580"/>
        <v>0</v>
      </c>
      <c r="FF57" s="182">
        <f t="shared" si="580"/>
        <v>0</v>
      </c>
      <c r="FG57" s="182">
        <f t="shared" si="580"/>
        <v>0</v>
      </c>
      <c r="FH57" s="182">
        <f t="shared" si="580"/>
        <v>3708.396723044872</v>
      </c>
      <c r="FI57" s="182">
        <f t="shared" si="580"/>
        <v>0</v>
      </c>
      <c r="FJ57" s="182">
        <f t="shared" si="580"/>
        <v>0</v>
      </c>
      <c r="FK57" s="182">
        <f t="shared" si="580"/>
        <v>0</v>
      </c>
      <c r="FL57" s="182">
        <f t="shared" si="580"/>
        <v>0</v>
      </c>
      <c r="FM57" s="182">
        <f t="shared" si="580"/>
        <v>25026.883437191296</v>
      </c>
      <c r="FN57" s="182">
        <f t="shared" si="580"/>
        <v>8671.1447737461785</v>
      </c>
      <c r="FO57" s="182">
        <f t="shared" si="580"/>
        <v>6209.5218420432248</v>
      </c>
      <c r="FP57" s="182">
        <f t="shared" si="580"/>
        <v>24168.055481259442</v>
      </c>
      <c r="FQ57" s="182">
        <f t="shared" si="580"/>
        <v>22603.112952017553</v>
      </c>
      <c r="FR57" s="182">
        <f t="shared" si="580"/>
        <v>0</v>
      </c>
      <c r="FS57" s="182">
        <f t="shared" si="580"/>
        <v>8105.6719771215676</v>
      </c>
      <c r="FT57" s="182">
        <f t="shared" si="580"/>
        <v>21559.662678113145</v>
      </c>
      <c r="FU57" s="182">
        <f t="shared" si="580"/>
        <v>10443.789275061406</v>
      </c>
      <c r="FV57" s="182">
        <f t="shared" si="580"/>
        <v>0</v>
      </c>
      <c r="FW57" s="182">
        <f t="shared" si="580"/>
        <v>4307.8607259636146</v>
      </c>
      <c r="FX57" s="182">
        <f t="shared" si="580"/>
        <v>68.476704190918966</v>
      </c>
      <c r="FY57" s="182">
        <f t="shared" si="580"/>
        <v>0</v>
      </c>
      <c r="FZ57" s="182">
        <f t="shared" si="580"/>
        <v>6991.2614289667927</v>
      </c>
      <c r="GA57" s="182">
        <f t="shared" si="580"/>
        <v>19277.570000019223</v>
      </c>
      <c r="GB57" s="182">
        <f t="shared" si="580"/>
        <v>2468.2564291141384</v>
      </c>
      <c r="GC57" s="182">
        <f t="shared" si="580"/>
        <v>0</v>
      </c>
      <c r="GD57" s="182">
        <f t="shared" si="580"/>
        <v>0</v>
      </c>
      <c r="GE57" s="182">
        <f t="shared" si="580"/>
        <v>0</v>
      </c>
      <c r="GF57" s="182">
        <f t="shared" si="580"/>
        <v>43028.672997015914</v>
      </c>
      <c r="GG57" s="182">
        <f t="shared" si="580"/>
        <v>44572.587055776683</v>
      </c>
      <c r="GH57" s="182">
        <f t="shared" si="580"/>
        <v>50910.328455776689</v>
      </c>
      <c r="GI57" s="182">
        <f t="shared" si="580"/>
        <v>48290.800255776681</v>
      </c>
      <c r="GJ57" s="182">
        <f t="shared" si="580"/>
        <v>55032.551855776692</v>
      </c>
      <c r="GK57" s="182">
        <f t="shared" si="580"/>
        <v>57061.137555776688</v>
      </c>
      <c r="GL57" s="182">
        <f t="shared" si="580"/>
        <v>60319.311555776687</v>
      </c>
      <c r="GM57" s="182">
        <f t="shared" si="580"/>
        <v>54938.09957071289</v>
      </c>
      <c r="GN57" s="182">
        <f t="shared" si="580"/>
        <v>2514.8991180668609</v>
      </c>
      <c r="GO57" s="182">
        <f t="shared" si="580"/>
        <v>52222.776255776691</v>
      </c>
      <c r="GP57" s="182">
        <f t="shared" si="580"/>
        <v>50841.777395921963</v>
      </c>
      <c r="GQ57" s="182">
        <f t="shared" si="580"/>
        <v>57919.370555776688</v>
      </c>
      <c r="GR57" s="182">
        <f t="shared" si="580"/>
        <v>57385.946455776684</v>
      </c>
      <c r="GS57" s="182">
        <f t="shared" ref="GS57:JD57" si="581">GS40 + GS50</f>
        <v>52972.900655776684</v>
      </c>
      <c r="GT57" s="182">
        <f t="shared" si="581"/>
        <v>37269.893545324427</v>
      </c>
      <c r="GU57" s="182">
        <f t="shared" si="581"/>
        <v>53222.162355776687</v>
      </c>
      <c r="GV57" s="182">
        <f t="shared" si="581"/>
        <v>63349.04615577669</v>
      </c>
      <c r="GW57" s="182">
        <f t="shared" si="581"/>
        <v>55104.720555776694</v>
      </c>
      <c r="GX57" s="182">
        <f t="shared" si="581"/>
        <v>53872.584755776683</v>
      </c>
      <c r="GY57" s="182">
        <f t="shared" si="581"/>
        <v>58240.108055776691</v>
      </c>
      <c r="GZ57" s="182">
        <f t="shared" si="581"/>
        <v>62123.865555776683</v>
      </c>
      <c r="HA57" s="182">
        <f t="shared" si="581"/>
        <v>64679.631555776687</v>
      </c>
      <c r="HB57" s="182">
        <f t="shared" si="581"/>
        <v>64478.775555776687</v>
      </c>
      <c r="HC57" s="182">
        <f t="shared" si="581"/>
        <v>65093.616555776687</v>
      </c>
      <c r="HD57" s="182">
        <f t="shared" si="581"/>
        <v>65003.494955776689</v>
      </c>
      <c r="HE57" s="182">
        <f t="shared" si="581"/>
        <v>65456.795555776691</v>
      </c>
      <c r="HF57" s="182">
        <f t="shared" si="581"/>
        <v>65251.848555776691</v>
      </c>
      <c r="HG57" s="182">
        <f t="shared" si="581"/>
        <v>65251.848555776691</v>
      </c>
      <c r="HH57" s="182">
        <f t="shared" si="581"/>
        <v>61934.159555776692</v>
      </c>
      <c r="HI57" s="182">
        <f t="shared" si="581"/>
        <v>55060.983155776681</v>
      </c>
      <c r="HJ57" s="182">
        <f t="shared" si="581"/>
        <v>64717.386955776688</v>
      </c>
      <c r="HK57" s="182">
        <f t="shared" si="581"/>
        <v>85573.181655776687</v>
      </c>
      <c r="HL57" s="182">
        <f t="shared" si="581"/>
        <v>86042.808655776695</v>
      </c>
      <c r="HM57" s="182">
        <f t="shared" si="581"/>
        <v>86042.808655776695</v>
      </c>
      <c r="HN57" s="182">
        <f t="shared" si="581"/>
        <v>86031.865655776695</v>
      </c>
      <c r="HO57" s="182">
        <f t="shared" si="581"/>
        <v>84716.440455776697</v>
      </c>
      <c r="HP57" s="182">
        <f t="shared" si="581"/>
        <v>80239.110055776691</v>
      </c>
      <c r="HQ57" s="182">
        <f t="shared" si="581"/>
        <v>86042.808655776695</v>
      </c>
      <c r="HR57" s="182">
        <f t="shared" si="581"/>
        <v>86042.808655776695</v>
      </c>
      <c r="HS57" s="182">
        <f t="shared" si="581"/>
        <v>86042.808655776695</v>
      </c>
      <c r="HT57" s="182">
        <f t="shared" si="581"/>
        <v>86042.808655776695</v>
      </c>
      <c r="HU57" s="182">
        <f t="shared" si="581"/>
        <v>86042.808655776695</v>
      </c>
      <c r="HV57" s="182">
        <f t="shared" si="581"/>
        <v>86042.808655776695</v>
      </c>
      <c r="HW57" s="182">
        <f t="shared" si="581"/>
        <v>86042.808655776695</v>
      </c>
      <c r="HX57" s="182">
        <f t="shared" si="581"/>
        <v>86042.808655776695</v>
      </c>
      <c r="HY57" s="182">
        <f t="shared" si="581"/>
        <v>86042.808655776695</v>
      </c>
      <c r="HZ57" s="182">
        <f t="shared" si="581"/>
        <v>84209.880655776709</v>
      </c>
      <c r="IA57" s="182">
        <f t="shared" si="581"/>
        <v>69318.706455776701</v>
      </c>
      <c r="IB57" s="182">
        <f t="shared" si="581"/>
        <v>75466.052255776711</v>
      </c>
      <c r="IC57" s="182">
        <f t="shared" si="581"/>
        <v>83644.353055776708</v>
      </c>
      <c r="ID57" s="182">
        <f t="shared" si="581"/>
        <v>68690.538255776686</v>
      </c>
      <c r="IE57" s="182">
        <f t="shared" si="581"/>
        <v>75466.052255776711</v>
      </c>
      <c r="IF57" s="182">
        <f t="shared" si="581"/>
        <v>85576.82265577669</v>
      </c>
      <c r="IG57" s="182">
        <f t="shared" si="581"/>
        <v>86042.808655776695</v>
      </c>
      <c r="IH57" s="182">
        <f t="shared" si="581"/>
        <v>80209.337055776705</v>
      </c>
      <c r="II57" s="182">
        <f t="shared" si="581"/>
        <v>76712.498055776698</v>
      </c>
      <c r="IJ57" s="182">
        <f t="shared" si="581"/>
        <v>84583.473655776703</v>
      </c>
      <c r="IK57" s="182">
        <f t="shared" si="581"/>
        <v>85608.208655776689</v>
      </c>
      <c r="IL57" s="182">
        <f t="shared" si="581"/>
        <v>84237.191055776697</v>
      </c>
      <c r="IM57" s="182">
        <f t="shared" si="581"/>
        <v>71989.532055776683</v>
      </c>
      <c r="IN57" s="182">
        <f t="shared" si="581"/>
        <v>80125.702255776676</v>
      </c>
      <c r="IO57" s="182">
        <f t="shared" si="581"/>
        <v>72724.860655776691</v>
      </c>
      <c r="IP57" s="182">
        <f t="shared" si="581"/>
        <v>85403.585655776697</v>
      </c>
      <c r="IQ57" s="182">
        <f t="shared" si="581"/>
        <v>85544.233655776712</v>
      </c>
      <c r="IR57" s="182">
        <f t="shared" si="581"/>
        <v>84840.992455776694</v>
      </c>
      <c r="IS57" s="182">
        <f t="shared" si="581"/>
        <v>82698.061655776692</v>
      </c>
      <c r="IT57" s="182">
        <f t="shared" si="581"/>
        <v>85825.529655776685</v>
      </c>
      <c r="IU57" s="182">
        <f t="shared" si="581"/>
        <v>86036.502655776712</v>
      </c>
      <c r="IV57" s="182">
        <f t="shared" si="581"/>
        <v>86036.502655776712</v>
      </c>
      <c r="IW57" s="182">
        <f t="shared" si="581"/>
        <v>85620.742655776703</v>
      </c>
      <c r="IX57" s="182">
        <f t="shared" si="581"/>
        <v>81560.659650380476</v>
      </c>
      <c r="IY57" s="182">
        <f t="shared" si="581"/>
        <v>84766.029655776685</v>
      </c>
      <c r="IZ57" s="182">
        <f t="shared" si="581"/>
        <v>72094.18885577668</v>
      </c>
      <c r="JA57" s="182">
        <f t="shared" si="581"/>
        <v>85895.853655776707</v>
      </c>
      <c r="JB57" s="182">
        <f t="shared" si="581"/>
        <v>82909.035055776709</v>
      </c>
      <c r="JC57" s="182">
        <f t="shared" si="581"/>
        <v>85684.881655776699</v>
      </c>
      <c r="JD57" s="182">
        <f t="shared" si="581"/>
        <v>83841.003655776702</v>
      </c>
      <c r="JE57" s="182">
        <f t="shared" ref="JE57:LP57" si="582">JE40 + JE50</f>
        <v>70105.516155776684</v>
      </c>
      <c r="JF57" s="182">
        <f t="shared" si="582"/>
        <v>54748.400255776687</v>
      </c>
      <c r="JG57" s="182">
        <f t="shared" si="582"/>
        <v>74234.103055776708</v>
      </c>
      <c r="JH57" s="182">
        <f t="shared" si="582"/>
        <v>85473.90965577669</v>
      </c>
      <c r="JI57" s="182">
        <f t="shared" si="582"/>
        <v>79778.39065577669</v>
      </c>
      <c r="JJ57" s="182">
        <f t="shared" si="582"/>
        <v>76572.213055776694</v>
      </c>
      <c r="JK57" s="182">
        <f t="shared" si="582"/>
        <v>85755.205655776692</v>
      </c>
      <c r="JL57" s="182">
        <f t="shared" si="582"/>
        <v>84567.033255776711</v>
      </c>
      <c r="JM57" s="182">
        <f t="shared" si="582"/>
        <v>81212.251455776684</v>
      </c>
      <c r="JN57" s="182">
        <f t="shared" si="582"/>
        <v>84853.361655776709</v>
      </c>
      <c r="JO57" s="182">
        <f t="shared" si="582"/>
        <v>84572.065655776707</v>
      </c>
      <c r="JP57" s="182">
        <f t="shared" si="582"/>
        <v>79673.796455776697</v>
      </c>
      <c r="JQ57" s="182">
        <f t="shared" si="582"/>
        <v>81547.715655776701</v>
      </c>
      <c r="JR57" s="182">
        <f t="shared" si="582"/>
        <v>54782.425964742921</v>
      </c>
      <c r="JS57" s="182">
        <f t="shared" si="582"/>
        <v>26515.763317565117</v>
      </c>
      <c r="JT57" s="182">
        <f t="shared" si="582"/>
        <v>0</v>
      </c>
      <c r="JU57" s="182">
        <f t="shared" si="582"/>
        <v>8335.1282851873166</v>
      </c>
      <c r="JV57" s="182">
        <f t="shared" si="582"/>
        <v>0</v>
      </c>
      <c r="JW57" s="182">
        <f t="shared" si="582"/>
        <v>6048.8212156282116</v>
      </c>
      <c r="JX57" s="182">
        <f t="shared" si="582"/>
        <v>80785.447359595026</v>
      </c>
      <c r="JY57" s="182">
        <f t="shared" si="582"/>
        <v>53570.400799347444</v>
      </c>
      <c r="JZ57" s="182">
        <f t="shared" si="582"/>
        <v>84907.298199347439</v>
      </c>
      <c r="KA57" s="182">
        <f t="shared" si="582"/>
        <v>84850.692199347439</v>
      </c>
      <c r="KB57" s="182">
        <f t="shared" si="582"/>
        <v>84850.692199347439</v>
      </c>
      <c r="KC57" s="182">
        <f t="shared" si="582"/>
        <v>84850.692199347439</v>
      </c>
      <c r="KD57" s="182">
        <f t="shared" si="582"/>
        <v>84850.692199347439</v>
      </c>
      <c r="KE57" s="182">
        <f t="shared" si="582"/>
        <v>84261.615099347444</v>
      </c>
      <c r="KF57" s="182">
        <f t="shared" si="582"/>
        <v>84785.239199347445</v>
      </c>
      <c r="KG57" s="182">
        <f t="shared" si="582"/>
        <v>83817.469699347435</v>
      </c>
      <c r="KH57" s="182">
        <f t="shared" si="582"/>
        <v>82741.976199347453</v>
      </c>
      <c r="KI57" s="182">
        <f t="shared" si="582"/>
        <v>84099.410699347442</v>
      </c>
      <c r="KJ57" s="182">
        <f t="shared" si="582"/>
        <v>82717.888399347445</v>
      </c>
      <c r="KK57" s="182">
        <f t="shared" si="582"/>
        <v>49088.01477101347</v>
      </c>
      <c r="KL57" s="182">
        <f t="shared" si="582"/>
        <v>69013.666299347446</v>
      </c>
      <c r="KM57" s="182">
        <f t="shared" si="582"/>
        <v>66548.733699347446</v>
      </c>
      <c r="KN57" s="182">
        <f t="shared" si="582"/>
        <v>37744.425095422899</v>
      </c>
      <c r="KO57" s="182">
        <f t="shared" si="582"/>
        <v>44369.204599347446</v>
      </c>
      <c r="KP57" s="182">
        <f t="shared" si="582"/>
        <v>37810.700210000861</v>
      </c>
      <c r="KQ57" s="182">
        <f t="shared" si="582"/>
        <v>63192.827499347448</v>
      </c>
      <c r="KR57" s="182">
        <f t="shared" si="582"/>
        <v>75249.27739934744</v>
      </c>
      <c r="KS57" s="182">
        <f t="shared" si="582"/>
        <v>84719.786199347451</v>
      </c>
      <c r="KT57" s="182">
        <f t="shared" si="582"/>
        <v>64779.340799347447</v>
      </c>
      <c r="KU57" s="182">
        <f t="shared" si="582"/>
        <v>54064.367099347444</v>
      </c>
      <c r="KV57" s="182">
        <f t="shared" si="582"/>
        <v>67950.585899347454</v>
      </c>
      <c r="KW57" s="182">
        <f t="shared" si="582"/>
        <v>84523.427199347454</v>
      </c>
      <c r="KX57" s="182">
        <f t="shared" si="582"/>
        <v>74824.287499347454</v>
      </c>
      <c r="KY57" s="182">
        <f t="shared" si="582"/>
        <v>78225.567555776681</v>
      </c>
      <c r="KZ57" s="182">
        <f t="shared" si="582"/>
        <v>44687.887155776691</v>
      </c>
      <c r="LA57" s="182">
        <f t="shared" si="582"/>
        <v>42675.934977891615</v>
      </c>
      <c r="LB57" s="182">
        <f t="shared" si="582"/>
        <v>68110.835955776682</v>
      </c>
      <c r="LC57" s="182">
        <f t="shared" si="582"/>
        <v>86042.808655776695</v>
      </c>
      <c r="LD57" s="182">
        <f t="shared" si="582"/>
        <v>86042.808655776695</v>
      </c>
      <c r="LE57" s="182">
        <f t="shared" si="582"/>
        <v>51524.412155776692</v>
      </c>
      <c r="LF57" s="182">
        <f t="shared" si="582"/>
        <v>62170.571255776689</v>
      </c>
      <c r="LG57" s="182">
        <f t="shared" si="582"/>
        <v>41581.310007681233</v>
      </c>
      <c r="LH57" s="182">
        <f t="shared" si="582"/>
        <v>58279.279355776685</v>
      </c>
      <c r="LI57" s="182">
        <f t="shared" si="582"/>
        <v>69265.897255776683</v>
      </c>
      <c r="LJ57" s="182">
        <f t="shared" si="582"/>
        <v>71250.12085577668</v>
      </c>
      <c r="LK57" s="182">
        <f t="shared" si="582"/>
        <v>84384.264555776695</v>
      </c>
      <c r="LL57" s="182">
        <f t="shared" si="582"/>
        <v>41390.525360902939</v>
      </c>
      <c r="LM57" s="182">
        <f t="shared" si="582"/>
        <v>58654.593955776691</v>
      </c>
      <c r="LN57" s="182">
        <f t="shared" si="582"/>
        <v>86042.808655776695</v>
      </c>
      <c r="LO57" s="182">
        <f t="shared" si="582"/>
        <v>77355.325225776702</v>
      </c>
      <c r="LP57" s="182">
        <f t="shared" si="582"/>
        <v>47362.541675274348</v>
      </c>
      <c r="LQ57" s="182">
        <f t="shared" ref="LQ57:NG57" si="583">LQ40 + LQ50</f>
        <v>58931.651155776686</v>
      </c>
      <c r="LR57" s="182">
        <f t="shared" si="583"/>
        <v>82352.096055776696</v>
      </c>
      <c r="LS57" s="182">
        <f t="shared" si="583"/>
        <v>86042.808655776695</v>
      </c>
      <c r="LT57" s="182">
        <f t="shared" si="583"/>
        <v>84901.108655776683</v>
      </c>
      <c r="LU57" s="182">
        <f t="shared" si="583"/>
        <v>82265.402455776697</v>
      </c>
      <c r="LV57" s="182">
        <f t="shared" si="583"/>
        <v>63803.39495577669</v>
      </c>
      <c r="LW57" s="182">
        <f t="shared" si="583"/>
        <v>86042.808655776695</v>
      </c>
      <c r="LX57" s="182">
        <f t="shared" si="583"/>
        <v>86042.808655776695</v>
      </c>
      <c r="LY57" s="182">
        <f t="shared" si="583"/>
        <v>86042.808655776695</v>
      </c>
      <c r="LZ57" s="182">
        <f t="shared" si="583"/>
        <v>58331.607055776687</v>
      </c>
      <c r="MA57" s="182">
        <f t="shared" si="583"/>
        <v>44901.004455776689</v>
      </c>
      <c r="MB57" s="182">
        <f t="shared" si="583"/>
        <v>42887.125219258058</v>
      </c>
      <c r="MC57" s="182">
        <f t="shared" si="583"/>
        <v>52895.130855776682</v>
      </c>
      <c r="MD57" s="182">
        <f t="shared" si="583"/>
        <v>57520.56555577668</v>
      </c>
      <c r="ME57" s="182">
        <f t="shared" si="583"/>
        <v>86042.808655776695</v>
      </c>
      <c r="MF57" s="182">
        <f t="shared" si="583"/>
        <v>65742.134455776686</v>
      </c>
      <c r="MG57" s="182">
        <f t="shared" si="583"/>
        <v>79801.483955776697</v>
      </c>
      <c r="MH57" s="182">
        <f t="shared" si="583"/>
        <v>86042.808655776695</v>
      </c>
      <c r="MI57" s="182">
        <f t="shared" si="583"/>
        <v>84174.544855776679</v>
      </c>
      <c r="MJ57" s="182">
        <f t="shared" si="583"/>
        <v>86042.808655776695</v>
      </c>
      <c r="MK57" s="182">
        <f t="shared" si="583"/>
        <v>86042.808655776695</v>
      </c>
      <c r="ML57" s="182">
        <f t="shared" si="583"/>
        <v>86042.808655776695</v>
      </c>
      <c r="MM57" s="182">
        <f t="shared" si="583"/>
        <v>86042.808655776695</v>
      </c>
      <c r="MN57" s="182">
        <f t="shared" si="583"/>
        <v>86042.808655776695</v>
      </c>
      <c r="MO57" s="182">
        <f t="shared" si="583"/>
        <v>73468.069655776693</v>
      </c>
      <c r="MP57" s="182">
        <f t="shared" si="583"/>
        <v>86042.808655776695</v>
      </c>
      <c r="MQ57" s="182">
        <f t="shared" si="583"/>
        <v>86042.808655776695</v>
      </c>
      <c r="MR57" s="182">
        <f t="shared" si="583"/>
        <v>86042.808655776695</v>
      </c>
      <c r="MS57" s="182">
        <f t="shared" si="583"/>
        <v>86042.808655776695</v>
      </c>
      <c r="MT57" s="182">
        <f t="shared" si="583"/>
        <v>86042.808655776695</v>
      </c>
      <c r="MU57" s="182">
        <f t="shared" si="583"/>
        <v>86042.808655776695</v>
      </c>
      <c r="MV57" s="182">
        <f t="shared" si="583"/>
        <v>61390.332355776685</v>
      </c>
      <c r="MW57" s="182">
        <f t="shared" si="583"/>
        <v>75611.359955776687</v>
      </c>
      <c r="MX57" s="182">
        <f t="shared" si="583"/>
        <v>75664.714855776692</v>
      </c>
      <c r="MY57" s="182">
        <f t="shared" si="583"/>
        <v>60100.242155776687</v>
      </c>
      <c r="MZ57" s="182">
        <f t="shared" si="583"/>
        <v>53673.138855776684</v>
      </c>
      <c r="NA57" s="182">
        <f t="shared" si="583"/>
        <v>79909.271855776693</v>
      </c>
      <c r="NB57" s="182">
        <f t="shared" si="583"/>
        <v>41072.224791889021</v>
      </c>
      <c r="NC57" s="182">
        <f t="shared" si="583"/>
        <v>84802.711655776686</v>
      </c>
      <c r="ND57" s="182">
        <f t="shared" si="583"/>
        <v>86042.808655776695</v>
      </c>
      <c r="NE57" s="182">
        <f t="shared" si="583"/>
        <v>86042.808655776695</v>
      </c>
      <c r="NF57" s="182">
        <f t="shared" si="583"/>
        <v>43874.531655776686</v>
      </c>
      <c r="NG57" s="182">
        <f t="shared" si="583"/>
        <v>75885.840355776687</v>
      </c>
      <c r="NH57" s="165">
        <f t="shared" si="557"/>
        <v>19122905.051236361</v>
      </c>
      <c r="NI57" s="60">
        <f t="shared" si="558"/>
        <v>52391.5206883188</v>
      </c>
    </row>
    <row r="58" spans="1:373">
      <c r="A58" s="177"/>
      <c r="B58" s="177"/>
      <c r="E58" s="153"/>
      <c r="F58" s="173"/>
      <c r="G58" s="178"/>
      <c r="H58" s="178"/>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row>
    <row r="59" spans="1:373">
      <c r="A59" s="180" t="s">
        <v>364</v>
      </c>
      <c r="B59" s="180"/>
      <c r="E59" s="153"/>
      <c r="F59" s="173"/>
      <c r="G59" s="149"/>
      <c r="H59" s="178"/>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row>
    <row r="60" spans="1:373">
      <c r="A60" s="194" t="s">
        <v>367</v>
      </c>
      <c r="B60" s="193" t="s">
        <v>352</v>
      </c>
      <c r="E60" s="153" t="s">
        <v>301</v>
      </c>
      <c r="F60" s="169">
        <v>1.5999999999999999E-5</v>
      </c>
      <c r="G60" s="178">
        <f>SUMPRODUCT($F$60 * $C$15:$C$31 * G$15:G$31)</f>
        <v>0</v>
      </c>
      <c r="H60" s="178">
        <f>SUMPRODUCT($F$60 * $C$15:$C$31 * H$15:H$31)</f>
        <v>123.56448871772798</v>
      </c>
      <c r="I60" s="178">
        <f t="shared" ref="I60:BT60" si="584">SUMPRODUCT($F$60 * $C$15:$C$31 * I$15:I$31)</f>
        <v>124.999168136512</v>
      </c>
      <c r="J60" s="178">
        <f t="shared" si="584"/>
        <v>116.94912147599999</v>
      </c>
      <c r="K60" s="178">
        <f t="shared" si="584"/>
        <v>116.00772431375998</v>
      </c>
      <c r="L60" s="178">
        <f t="shared" si="584"/>
        <v>116.406059105216</v>
      </c>
      <c r="M60" s="178">
        <f t="shared" si="584"/>
        <v>114.73391043647997</v>
      </c>
      <c r="N60" s="178">
        <f t="shared" si="584"/>
        <v>114.71533920819201</v>
      </c>
      <c r="O60" s="178">
        <f t="shared" si="584"/>
        <v>116.7244248456</v>
      </c>
      <c r="P60" s="178">
        <f t="shared" si="584"/>
        <v>115.39996965408</v>
      </c>
      <c r="Q60" s="178">
        <f t="shared" si="584"/>
        <v>99.332460971823991</v>
      </c>
      <c r="R60" s="178">
        <f t="shared" si="584"/>
        <v>117.86724611504</v>
      </c>
      <c r="S60" s="178">
        <f t="shared" si="584"/>
        <v>117.28061245488001</v>
      </c>
      <c r="T60" s="178">
        <f t="shared" si="584"/>
        <v>116.10953414496001</v>
      </c>
      <c r="U60" s="178">
        <f t="shared" si="584"/>
        <v>114.28409402144001</v>
      </c>
      <c r="V60" s="178">
        <f t="shared" si="584"/>
        <v>117.71148417776001</v>
      </c>
      <c r="W60" s="178">
        <f t="shared" si="584"/>
        <v>121.72225392151998</v>
      </c>
      <c r="X60" s="178">
        <f t="shared" si="584"/>
        <v>117.56875451808</v>
      </c>
      <c r="Y60" s="178">
        <f t="shared" si="584"/>
        <v>136.13437900591998</v>
      </c>
      <c r="Z60" s="178">
        <f t="shared" si="584"/>
        <v>134.0840048888</v>
      </c>
      <c r="AA60" s="178">
        <f t="shared" si="584"/>
        <v>136.40453396735998</v>
      </c>
      <c r="AB60" s="178">
        <f t="shared" si="584"/>
        <v>125.77090030367998</v>
      </c>
      <c r="AC60" s="178">
        <f t="shared" si="584"/>
        <v>139.44985047743998</v>
      </c>
      <c r="AD60" s="178">
        <f t="shared" si="584"/>
        <v>137.59093551632</v>
      </c>
      <c r="AE60" s="178">
        <f t="shared" si="584"/>
        <v>132.68943911155199</v>
      </c>
      <c r="AF60" s="178">
        <f t="shared" si="584"/>
        <v>133.07795022892799</v>
      </c>
      <c r="AG60" s="178">
        <f t="shared" si="584"/>
        <v>132.21530431449597</v>
      </c>
      <c r="AH60" s="178">
        <f t="shared" si="584"/>
        <v>120.03140051727999</v>
      </c>
      <c r="AI60" s="178">
        <f t="shared" si="584"/>
        <v>121.24108272815999</v>
      </c>
      <c r="AJ60" s="178">
        <f t="shared" si="584"/>
        <v>120.58285187247998</v>
      </c>
      <c r="AK60" s="178">
        <f t="shared" si="584"/>
        <v>121.31282436207999</v>
      </c>
      <c r="AL60" s="178">
        <f t="shared" si="584"/>
        <v>86.185166376447995</v>
      </c>
      <c r="AM60" s="178">
        <f t="shared" si="584"/>
        <v>97.765677736511975</v>
      </c>
      <c r="AN60" s="178">
        <f t="shared" si="584"/>
        <v>95.710472761599988</v>
      </c>
      <c r="AO60" s="178">
        <f t="shared" si="584"/>
        <v>162.93760688</v>
      </c>
      <c r="AP60" s="178">
        <f t="shared" si="584"/>
        <v>159.79584987680002</v>
      </c>
      <c r="AQ60" s="178">
        <f t="shared" si="584"/>
        <v>101.82748756399998</v>
      </c>
      <c r="AR60" s="178">
        <f t="shared" si="584"/>
        <v>120.20996101199999</v>
      </c>
      <c r="AS60" s="178">
        <f t="shared" si="584"/>
        <v>119.95407604175999</v>
      </c>
      <c r="AT60" s="178">
        <f t="shared" si="584"/>
        <v>117.20435558399998</v>
      </c>
      <c r="AU60" s="178">
        <f t="shared" si="584"/>
        <v>133.38029893737601</v>
      </c>
      <c r="AV60" s="178">
        <f t="shared" si="584"/>
        <v>119.16677818960001</v>
      </c>
      <c r="AW60" s="178">
        <f t="shared" si="584"/>
        <v>117.18832236288</v>
      </c>
      <c r="AX60" s="178">
        <f t="shared" si="584"/>
        <v>130.53092038103995</v>
      </c>
      <c r="AY60" s="178">
        <f t="shared" si="584"/>
        <v>113.49273342159998</v>
      </c>
      <c r="AZ60" s="178">
        <f t="shared" si="584"/>
        <v>174.24091879696002</v>
      </c>
      <c r="BA60" s="178">
        <f t="shared" si="584"/>
        <v>95.688568271359983</v>
      </c>
      <c r="BB60" s="178">
        <f t="shared" si="584"/>
        <v>116.92285678575999</v>
      </c>
      <c r="BC60" s="178">
        <f t="shared" si="584"/>
        <v>106.48272269530878</v>
      </c>
      <c r="BD60" s="178">
        <f t="shared" si="584"/>
        <v>101.564024447232</v>
      </c>
      <c r="BE60" s="178">
        <f t="shared" si="584"/>
        <v>96.004300734608009</v>
      </c>
      <c r="BF60" s="178">
        <f t="shared" si="584"/>
        <v>92.879037152639995</v>
      </c>
      <c r="BG60" s="178">
        <f t="shared" si="584"/>
        <v>116.91226993536</v>
      </c>
      <c r="BH60" s="178">
        <f t="shared" si="584"/>
        <v>112.53230060383999</v>
      </c>
      <c r="BI60" s="178">
        <f t="shared" si="584"/>
        <v>116.77399906857596</v>
      </c>
      <c r="BJ60" s="178">
        <f t="shared" si="584"/>
        <v>204.27424522067199</v>
      </c>
      <c r="BK60" s="178">
        <f t="shared" si="584"/>
        <v>102.37554793427199</v>
      </c>
      <c r="BL60" s="178">
        <f t="shared" si="584"/>
        <v>118.09571250255998</v>
      </c>
      <c r="BM60" s="178">
        <f t="shared" si="584"/>
        <v>119.93473181136</v>
      </c>
      <c r="BN60" s="178">
        <f t="shared" si="584"/>
        <v>101.97082270911999</v>
      </c>
      <c r="BO60" s="178">
        <f t="shared" si="584"/>
        <v>102.70689539999998</v>
      </c>
      <c r="BP60" s="178">
        <f t="shared" si="584"/>
        <v>114.89362424627198</v>
      </c>
      <c r="BQ60" s="178">
        <f t="shared" si="584"/>
        <v>190.63516383999999</v>
      </c>
      <c r="BR60" s="178">
        <f t="shared" si="584"/>
        <v>114.72563738880001</v>
      </c>
      <c r="BS60" s="178">
        <f t="shared" si="584"/>
        <v>101.44551461503998</v>
      </c>
      <c r="BT60" s="178">
        <f t="shared" si="584"/>
        <v>101.37190785983996</v>
      </c>
      <c r="BU60" s="178">
        <f t="shared" ref="BU60:EF60" si="585">SUMPRODUCT($F$60 * $C$15:$C$31 * BU$15:BU$31)</f>
        <v>101.29427838399998</v>
      </c>
      <c r="BV60" s="178">
        <f t="shared" si="585"/>
        <v>101.89698849759998</v>
      </c>
      <c r="BW60" s="178">
        <f t="shared" si="585"/>
        <v>102.20962397375997</v>
      </c>
      <c r="BX60" s="178">
        <f t="shared" si="585"/>
        <v>102.70689539999998</v>
      </c>
      <c r="BY60" s="178">
        <f t="shared" si="585"/>
        <v>102.70689539999998</v>
      </c>
      <c r="BZ60" s="178">
        <f t="shared" si="585"/>
        <v>90.942652807488017</v>
      </c>
      <c r="CA60" s="178">
        <f t="shared" si="585"/>
        <v>101.72702822527998</v>
      </c>
      <c r="CB60" s="178">
        <f t="shared" si="585"/>
        <v>101.83900583103998</v>
      </c>
      <c r="CC60" s="178">
        <f t="shared" si="585"/>
        <v>101.39944852991998</v>
      </c>
      <c r="CD60" s="178">
        <f t="shared" si="585"/>
        <v>102.70689539999998</v>
      </c>
      <c r="CE60" s="178">
        <f t="shared" si="585"/>
        <v>125.5286880990848</v>
      </c>
      <c r="CF60" s="178">
        <f t="shared" si="585"/>
        <v>157.47697656</v>
      </c>
      <c r="CG60" s="178">
        <f t="shared" si="585"/>
        <v>99.41573081254397</v>
      </c>
      <c r="CH60" s="178">
        <f t="shared" si="585"/>
        <v>101.99276363263998</v>
      </c>
      <c r="CI60" s="178">
        <f t="shared" si="585"/>
        <v>102.09977550988798</v>
      </c>
      <c r="CJ60" s="178">
        <f t="shared" si="585"/>
        <v>104.44040906591997</v>
      </c>
      <c r="CK60" s="178">
        <f t="shared" si="585"/>
        <v>96.586716432640003</v>
      </c>
      <c r="CL60" s="178">
        <f t="shared" si="585"/>
        <v>203.81834068000001</v>
      </c>
      <c r="CM60" s="178">
        <f t="shared" si="585"/>
        <v>100.82376575067516</v>
      </c>
      <c r="CN60" s="178">
        <f t="shared" si="585"/>
        <v>101.99457917439999</v>
      </c>
      <c r="CO60" s="178">
        <f t="shared" si="585"/>
        <v>101.54179893311998</v>
      </c>
      <c r="CP60" s="178">
        <f t="shared" si="585"/>
        <v>104.00254161006397</v>
      </c>
      <c r="CQ60" s="178">
        <f t="shared" si="585"/>
        <v>101.56167703359998</v>
      </c>
      <c r="CR60" s="178">
        <f t="shared" si="585"/>
        <v>102.16000158527997</v>
      </c>
      <c r="CS60" s="178">
        <f t="shared" si="585"/>
        <v>85.156961689279996</v>
      </c>
      <c r="CT60" s="178">
        <f t="shared" si="585"/>
        <v>112.16983245215999</v>
      </c>
      <c r="CU60" s="178">
        <f t="shared" si="585"/>
        <v>85.436847364160002</v>
      </c>
      <c r="CV60" s="178">
        <f t="shared" si="585"/>
        <v>84.58963601984</v>
      </c>
      <c r="CW60" s="178">
        <f t="shared" si="585"/>
        <v>84.997045498879984</v>
      </c>
      <c r="CX60" s="178">
        <f t="shared" si="585"/>
        <v>97.798059207999984</v>
      </c>
      <c r="CY60" s="178">
        <f t="shared" si="585"/>
        <v>97.200477762687996</v>
      </c>
      <c r="CZ60" s="178">
        <f t="shared" si="585"/>
        <v>151.76762628064003</v>
      </c>
      <c r="DA60" s="178">
        <f t="shared" si="585"/>
        <v>85.410639554560007</v>
      </c>
      <c r="DB60" s="178">
        <f t="shared" si="585"/>
        <v>84.333764774399995</v>
      </c>
      <c r="DC60" s="178">
        <f t="shared" si="585"/>
        <v>104.2569021888</v>
      </c>
      <c r="DD60" s="178">
        <f t="shared" si="585"/>
        <v>144.66579975427197</v>
      </c>
      <c r="DE60" s="178">
        <f t="shared" si="585"/>
        <v>85.155715283391999</v>
      </c>
      <c r="DF60" s="178">
        <f t="shared" si="585"/>
        <v>85.054623367999994</v>
      </c>
      <c r="DG60" s="178">
        <f t="shared" si="585"/>
        <v>85.323388734591987</v>
      </c>
      <c r="DH60" s="178">
        <f t="shared" si="585"/>
        <v>98.561916362451186</v>
      </c>
      <c r="DI60" s="178">
        <f t="shared" si="585"/>
        <v>139.96302032236798</v>
      </c>
      <c r="DJ60" s="178">
        <f t="shared" si="585"/>
        <v>85.312719516352004</v>
      </c>
      <c r="DK60" s="178">
        <f t="shared" si="585"/>
        <v>84.927684560000003</v>
      </c>
      <c r="DL60" s="178">
        <f t="shared" si="585"/>
        <v>93.6494997813152</v>
      </c>
      <c r="DM60" s="178">
        <f t="shared" si="585"/>
        <v>85.466459417280007</v>
      </c>
      <c r="DN60" s="178">
        <f t="shared" si="585"/>
        <v>85.389909217056001</v>
      </c>
      <c r="DO60" s="178">
        <f t="shared" si="585"/>
        <v>122.06083709977601</v>
      </c>
      <c r="DP60" s="178">
        <f t="shared" si="585"/>
        <v>85.069886484864</v>
      </c>
      <c r="DQ60" s="178">
        <f t="shared" si="585"/>
        <v>93.253668233904008</v>
      </c>
      <c r="DR60" s="178">
        <f t="shared" si="585"/>
        <v>101.12621046239998</v>
      </c>
      <c r="DS60" s="178">
        <f t="shared" si="585"/>
        <v>160.6335821232</v>
      </c>
      <c r="DT60" s="178">
        <f t="shared" si="585"/>
        <v>160.88197342879999</v>
      </c>
      <c r="DU60" s="178">
        <f t="shared" si="585"/>
        <v>127.21860431916799</v>
      </c>
      <c r="DV60" s="178">
        <f t="shared" si="585"/>
        <v>123.52228712</v>
      </c>
      <c r="DW60" s="178">
        <f t="shared" si="585"/>
        <v>45.410461348000005</v>
      </c>
      <c r="DX60" s="178">
        <f t="shared" si="585"/>
        <v>50.318471439999996</v>
      </c>
      <c r="DY60" s="178">
        <f t="shared" si="585"/>
        <v>107.24803188748797</v>
      </c>
      <c r="DZ60" s="178">
        <f t="shared" si="585"/>
        <v>104.17488366719999</v>
      </c>
      <c r="EA60" s="178">
        <f t="shared" si="585"/>
        <v>47.380263472000003</v>
      </c>
      <c r="EB60" s="178">
        <f t="shared" si="585"/>
        <v>42.505253551999999</v>
      </c>
      <c r="EC60" s="178">
        <f t="shared" si="585"/>
        <v>42.505253551999999</v>
      </c>
      <c r="ED60" s="178">
        <f t="shared" si="585"/>
        <v>106.35449941580799</v>
      </c>
      <c r="EE60" s="178">
        <f t="shared" si="585"/>
        <v>73.900244437759994</v>
      </c>
      <c r="EF60" s="178">
        <f t="shared" si="585"/>
        <v>74.071533639999984</v>
      </c>
      <c r="EG60" s="178">
        <f t="shared" ref="EG60:GR60" si="586">SUMPRODUCT($F$60 * $C$15:$C$31 * EG$15:EG$31)</f>
        <v>74.108764264255996</v>
      </c>
      <c r="EH60" s="178">
        <f t="shared" si="586"/>
        <v>74.062199692735987</v>
      </c>
      <c r="EI60" s="178">
        <f t="shared" si="586"/>
        <v>88.437665083631998</v>
      </c>
      <c r="EJ60" s="178">
        <f t="shared" si="586"/>
        <v>73.658763039359997</v>
      </c>
      <c r="EK60" s="178">
        <f t="shared" si="586"/>
        <v>94.774771488032016</v>
      </c>
      <c r="EL60" s="178">
        <f t="shared" si="586"/>
        <v>100.282613273408</v>
      </c>
      <c r="EM60" s="178">
        <f t="shared" si="586"/>
        <v>88.397930549567988</v>
      </c>
      <c r="EN60" s="178">
        <f t="shared" si="586"/>
        <v>95.911844232128004</v>
      </c>
      <c r="EO60" s="178">
        <f t="shared" si="586"/>
        <v>88.955398764799966</v>
      </c>
      <c r="EP60" s="178">
        <f t="shared" si="586"/>
        <v>91.138434351137604</v>
      </c>
      <c r="EQ60" s="178">
        <f t="shared" si="586"/>
        <v>71.053439569136003</v>
      </c>
      <c r="ER60" s="178">
        <f t="shared" si="586"/>
        <v>53.157683759999998</v>
      </c>
      <c r="ES60" s="178">
        <f t="shared" si="586"/>
        <v>108.35499918316799</v>
      </c>
      <c r="ET60" s="178">
        <f t="shared" si="586"/>
        <v>102.74981321104001</v>
      </c>
      <c r="EU60" s="178">
        <f t="shared" si="586"/>
        <v>72.581769603200001</v>
      </c>
      <c r="EV60" s="178">
        <f t="shared" si="586"/>
        <v>50.318471439999996</v>
      </c>
      <c r="EW60" s="178">
        <f t="shared" si="586"/>
        <v>101.96986901203519</v>
      </c>
      <c r="EX60" s="178">
        <f t="shared" si="586"/>
        <v>64.431928545969598</v>
      </c>
      <c r="EY60" s="178">
        <f t="shared" si="586"/>
        <v>86.594253478207975</v>
      </c>
      <c r="EZ60" s="178">
        <f t="shared" si="586"/>
        <v>73.761140842624002</v>
      </c>
      <c r="FA60" s="178">
        <f t="shared" si="586"/>
        <v>73.665748428800001</v>
      </c>
      <c r="FB60" s="178">
        <f t="shared" si="586"/>
        <v>160.82974920000001</v>
      </c>
      <c r="FC60" s="178">
        <f t="shared" si="586"/>
        <v>117.97363480256</v>
      </c>
      <c r="FD60" s="178">
        <f t="shared" si="586"/>
        <v>56.31190436</v>
      </c>
      <c r="FE60" s="178">
        <f t="shared" si="586"/>
        <v>0</v>
      </c>
      <c r="FF60" s="178">
        <f t="shared" si="586"/>
        <v>54.991674096639997</v>
      </c>
      <c r="FG60" s="178">
        <f t="shared" si="586"/>
        <v>155.4110353968</v>
      </c>
      <c r="FH60" s="178">
        <f t="shared" si="586"/>
        <v>157.44465768192001</v>
      </c>
      <c r="FI60" s="178">
        <f t="shared" si="586"/>
        <v>111.9747096</v>
      </c>
      <c r="FJ60" s="178">
        <f t="shared" si="586"/>
        <v>137.20547002751999</v>
      </c>
      <c r="FK60" s="178">
        <f t="shared" si="586"/>
        <v>0</v>
      </c>
      <c r="FL60" s="178">
        <f t="shared" si="586"/>
        <v>74.600940202272</v>
      </c>
      <c r="FM60" s="178">
        <f t="shared" si="586"/>
        <v>105.587763343744</v>
      </c>
      <c r="FN60" s="178">
        <f t="shared" si="586"/>
        <v>152.101092474176</v>
      </c>
      <c r="FO60" s="178">
        <f t="shared" si="586"/>
        <v>155.52542983379197</v>
      </c>
      <c r="FP60" s="178">
        <f t="shared" si="586"/>
        <v>116.888975738448</v>
      </c>
      <c r="FQ60" s="178">
        <f t="shared" si="586"/>
        <v>112.31407964761601</v>
      </c>
      <c r="FR60" s="178">
        <f t="shared" si="586"/>
        <v>139.90992231999999</v>
      </c>
      <c r="FS60" s="178">
        <f t="shared" si="586"/>
        <v>141.505744625088</v>
      </c>
      <c r="FT60" s="178">
        <f t="shared" si="586"/>
        <v>111.798331588656</v>
      </c>
      <c r="FU60" s="178">
        <f t="shared" si="586"/>
        <v>145.097883607456</v>
      </c>
      <c r="FV60" s="178">
        <f t="shared" si="586"/>
        <v>147.0528423888</v>
      </c>
      <c r="FW60" s="178">
        <f t="shared" si="586"/>
        <v>145.29157545377601</v>
      </c>
      <c r="FX60" s="178">
        <f t="shared" si="586"/>
        <v>164.361328616192</v>
      </c>
      <c r="FY60" s="178">
        <f t="shared" si="586"/>
        <v>155.9836783071392</v>
      </c>
      <c r="FZ60" s="178">
        <f t="shared" si="586"/>
        <v>144.67473250710401</v>
      </c>
      <c r="GA60" s="178">
        <f t="shared" si="586"/>
        <v>116.65743758449597</v>
      </c>
      <c r="GB60" s="178">
        <f t="shared" si="586"/>
        <v>155.88144342355199</v>
      </c>
      <c r="GC60" s="178">
        <f t="shared" si="586"/>
        <v>124.62659291999999</v>
      </c>
      <c r="GD60" s="178">
        <f t="shared" si="586"/>
        <v>111.9747096</v>
      </c>
      <c r="GE60" s="178">
        <f t="shared" si="586"/>
        <v>114.50504732</v>
      </c>
      <c r="GF60" s="178">
        <f t="shared" si="586"/>
        <v>94.727923522527988</v>
      </c>
      <c r="GG60" s="178">
        <f t="shared" si="586"/>
        <v>93.351319787840012</v>
      </c>
      <c r="GH60" s="178">
        <f t="shared" si="586"/>
        <v>99.653284721920002</v>
      </c>
      <c r="GI60" s="178">
        <f t="shared" si="586"/>
        <v>102.01499811923198</v>
      </c>
      <c r="GJ60" s="178">
        <f t="shared" si="586"/>
        <v>102.12634009363197</v>
      </c>
      <c r="GK60" s="178">
        <f t="shared" si="586"/>
        <v>102.07434686591998</v>
      </c>
      <c r="GL60" s="178">
        <f t="shared" si="586"/>
        <v>101.99035374911998</v>
      </c>
      <c r="GM60" s="178">
        <f t="shared" si="586"/>
        <v>86.27736564416</v>
      </c>
      <c r="GN60" s="178">
        <f t="shared" si="586"/>
        <v>190.80143521692801</v>
      </c>
      <c r="GO60" s="178">
        <f t="shared" si="586"/>
        <v>97.773354502880011</v>
      </c>
      <c r="GP60" s="178">
        <f t="shared" si="586"/>
        <v>86.561870019391989</v>
      </c>
      <c r="GQ60" s="178">
        <f t="shared" si="586"/>
        <v>98.349531664031986</v>
      </c>
      <c r="GR60" s="178">
        <f t="shared" si="586"/>
        <v>97.56573060720001</v>
      </c>
      <c r="GS60" s="178">
        <f t="shared" ref="GS60:JD60" si="587">SUMPRODUCT($F$60 * $C$15:$C$31 * GS$15:GS$31)</f>
        <v>97.730594084320018</v>
      </c>
      <c r="GT60" s="178">
        <f t="shared" si="587"/>
        <v>106.21568352572804</v>
      </c>
      <c r="GU60" s="178">
        <f t="shared" si="587"/>
        <v>94.446777802431981</v>
      </c>
      <c r="GV60" s="178">
        <f t="shared" si="587"/>
        <v>98.228607221599987</v>
      </c>
      <c r="GW60" s="178">
        <f t="shared" si="587"/>
        <v>98.449400437599991</v>
      </c>
      <c r="GX60" s="178">
        <f t="shared" si="587"/>
        <v>87.722645605599993</v>
      </c>
      <c r="GY60" s="178">
        <f t="shared" si="587"/>
        <v>97.617210789600009</v>
      </c>
      <c r="GZ60" s="178">
        <f t="shared" si="587"/>
        <v>98.210240543199973</v>
      </c>
      <c r="HA60" s="178">
        <f t="shared" si="587"/>
        <v>96.568969506399995</v>
      </c>
      <c r="HB60" s="178">
        <f t="shared" si="587"/>
        <v>97.43580453040002</v>
      </c>
      <c r="HC60" s="178">
        <f t="shared" si="587"/>
        <v>98.908116526400022</v>
      </c>
      <c r="HD60" s="178">
        <f t="shared" si="587"/>
        <v>98.171962962399988</v>
      </c>
      <c r="HE60" s="178">
        <f t="shared" si="587"/>
        <v>97.43580453040002</v>
      </c>
      <c r="HF60" s="178">
        <f t="shared" si="587"/>
        <v>96.6996509664</v>
      </c>
      <c r="HG60" s="178">
        <f t="shared" si="587"/>
        <v>96.6996509664</v>
      </c>
      <c r="HH60" s="178">
        <f t="shared" si="587"/>
        <v>95.832815942400003</v>
      </c>
      <c r="HI60" s="178">
        <f t="shared" si="587"/>
        <v>95.171969374719993</v>
      </c>
      <c r="HJ60" s="178">
        <f t="shared" si="587"/>
        <v>98.171962962399988</v>
      </c>
      <c r="HK60" s="178">
        <f t="shared" si="587"/>
        <v>98.320907600479984</v>
      </c>
      <c r="HL60" s="178">
        <f t="shared" si="587"/>
        <v>101.55328799600001</v>
      </c>
      <c r="HM60" s="178">
        <f t="shared" si="587"/>
        <v>99.423231311999999</v>
      </c>
      <c r="HN60" s="178">
        <f t="shared" si="587"/>
        <v>97.588167568799989</v>
      </c>
      <c r="HO60" s="178">
        <f t="shared" si="587"/>
        <v>101.10805002079998</v>
      </c>
      <c r="HP60" s="178">
        <f t="shared" si="587"/>
        <v>99.811200233600005</v>
      </c>
      <c r="HQ60" s="178">
        <f t="shared" si="587"/>
        <v>100.84327072400001</v>
      </c>
      <c r="HR60" s="178">
        <f t="shared" si="587"/>
        <v>101.55328799600001</v>
      </c>
      <c r="HS60" s="178">
        <f t="shared" si="587"/>
        <v>100.13324858399999</v>
      </c>
      <c r="HT60" s="178">
        <f t="shared" si="587"/>
        <v>99.778330682079996</v>
      </c>
      <c r="HU60" s="178">
        <f t="shared" si="587"/>
        <v>99.778149213919988</v>
      </c>
      <c r="HV60" s="178">
        <f t="shared" si="587"/>
        <v>98.35793146911999</v>
      </c>
      <c r="HW60" s="178">
        <f t="shared" si="587"/>
        <v>96.458050187040016</v>
      </c>
      <c r="HX60" s="178">
        <f t="shared" si="587"/>
        <v>99.637865557279994</v>
      </c>
      <c r="HY60" s="178">
        <f t="shared" si="587"/>
        <v>99.216725815648005</v>
      </c>
      <c r="HZ60" s="178">
        <f t="shared" si="587"/>
        <v>98.326673547999974</v>
      </c>
      <c r="IA60" s="178">
        <f t="shared" si="587"/>
        <v>98.088380276639995</v>
      </c>
      <c r="IB60" s="178">
        <f t="shared" si="587"/>
        <v>98.602090726239979</v>
      </c>
      <c r="IC60" s="178">
        <f t="shared" si="587"/>
        <v>96.847926916799992</v>
      </c>
      <c r="ID60" s="178">
        <f t="shared" si="587"/>
        <v>97.286404356800006</v>
      </c>
      <c r="IE60" s="178">
        <f t="shared" si="587"/>
        <v>97.892073454239991</v>
      </c>
      <c r="IF60" s="178">
        <f t="shared" si="587"/>
        <v>96.863036343999994</v>
      </c>
      <c r="IG60" s="178">
        <f t="shared" si="587"/>
        <v>99.142301062399994</v>
      </c>
      <c r="IH60" s="178">
        <f t="shared" si="587"/>
        <v>97.762548464799991</v>
      </c>
      <c r="II60" s="178">
        <f t="shared" si="587"/>
        <v>98.602090726239979</v>
      </c>
      <c r="IJ60" s="178">
        <f t="shared" si="587"/>
        <v>97.557949056799984</v>
      </c>
      <c r="IK60" s="178">
        <f t="shared" si="587"/>
        <v>96.013167144800008</v>
      </c>
      <c r="IL60" s="178">
        <f t="shared" si="587"/>
        <v>96.085248850400021</v>
      </c>
      <c r="IM60" s="178">
        <f t="shared" si="587"/>
        <v>96.432419372640013</v>
      </c>
      <c r="IN60" s="178">
        <f t="shared" si="587"/>
        <v>96.992089985600018</v>
      </c>
      <c r="IO60" s="178">
        <f t="shared" si="587"/>
        <v>97.182051314239999</v>
      </c>
      <c r="IP60" s="178">
        <f t="shared" si="587"/>
        <v>88.094244568000008</v>
      </c>
      <c r="IQ60" s="178">
        <f t="shared" si="587"/>
        <v>88.094244568000008</v>
      </c>
      <c r="IR60" s="178">
        <f t="shared" si="587"/>
        <v>88.094244568000008</v>
      </c>
      <c r="IS60" s="178">
        <f t="shared" si="587"/>
        <v>88.17965796</v>
      </c>
      <c r="IT60" s="178">
        <f t="shared" si="587"/>
        <v>88.094244568000008</v>
      </c>
      <c r="IU60" s="178">
        <f t="shared" si="587"/>
        <v>88.094244568000008</v>
      </c>
      <c r="IV60" s="178">
        <f t="shared" si="587"/>
        <v>88.094244568000008</v>
      </c>
      <c r="IW60" s="178">
        <f t="shared" si="587"/>
        <v>88.108480190400002</v>
      </c>
      <c r="IX60" s="178">
        <f t="shared" si="587"/>
        <v>85.151442575999994</v>
      </c>
      <c r="IY60" s="178">
        <f t="shared" si="587"/>
        <v>88.130521848000001</v>
      </c>
      <c r="IZ60" s="178">
        <f t="shared" si="587"/>
        <v>88.521377542720003</v>
      </c>
      <c r="JA60" s="178">
        <f t="shared" si="587"/>
        <v>88.094244568000008</v>
      </c>
      <c r="JB60" s="178">
        <f t="shared" si="587"/>
        <v>88.17965796</v>
      </c>
      <c r="JC60" s="178">
        <f t="shared" si="587"/>
        <v>88.094244568000008</v>
      </c>
      <c r="JD60" s="178">
        <f t="shared" si="587"/>
        <v>88.1525631632</v>
      </c>
      <c r="JE60" s="178">
        <f t="shared" ref="JE60:LP60" si="588">SUMPRODUCT($F$60 * $C$15:$C$31 * JE$15:JE$31)</f>
        <v>88.565516326720001</v>
      </c>
      <c r="JF60" s="178">
        <f t="shared" si="588"/>
        <v>89.036150673600005</v>
      </c>
      <c r="JG60" s="178">
        <f t="shared" si="588"/>
        <v>88.436130214719995</v>
      </c>
      <c r="JH60" s="178">
        <f t="shared" si="588"/>
        <v>88.094244568000008</v>
      </c>
      <c r="JI60" s="178">
        <f t="shared" si="588"/>
        <v>88.267713652799998</v>
      </c>
      <c r="JJ60" s="178">
        <f t="shared" si="588"/>
        <v>88.377555983679997</v>
      </c>
      <c r="JK60" s="178">
        <f t="shared" si="588"/>
        <v>88.094244568000008</v>
      </c>
      <c r="JL60" s="178">
        <f t="shared" si="588"/>
        <v>88.094244568000008</v>
      </c>
      <c r="JM60" s="178">
        <f t="shared" si="588"/>
        <v>88.182541652799998</v>
      </c>
      <c r="JN60" s="178">
        <f t="shared" si="588"/>
        <v>88.122715812799996</v>
      </c>
      <c r="JO60" s="178">
        <f t="shared" si="588"/>
        <v>88.122715812799996</v>
      </c>
      <c r="JP60" s="178">
        <f t="shared" si="588"/>
        <v>88.252157393600001</v>
      </c>
      <c r="JQ60" s="178">
        <f t="shared" si="588"/>
        <v>88.235901131839995</v>
      </c>
      <c r="JR60" s="178">
        <f t="shared" si="588"/>
        <v>85.992256042879987</v>
      </c>
      <c r="JS60" s="178">
        <f t="shared" si="588"/>
        <v>99.487489765695983</v>
      </c>
      <c r="JT60" s="178">
        <f t="shared" si="588"/>
        <v>18.69149612496</v>
      </c>
      <c r="JU60" s="178">
        <f t="shared" si="588"/>
        <v>138.61113054271999</v>
      </c>
      <c r="JV60" s="178">
        <f t="shared" si="588"/>
        <v>72.356686319999994</v>
      </c>
      <c r="JW60" s="178">
        <f t="shared" si="588"/>
        <v>132.461401433216</v>
      </c>
      <c r="JX60" s="178">
        <f t="shared" si="588"/>
        <v>85.643451812479981</v>
      </c>
      <c r="JY60" s="178">
        <f t="shared" si="588"/>
        <v>86.549077490879995</v>
      </c>
      <c r="JZ60" s="178">
        <f t="shared" si="588"/>
        <v>85.535891751679983</v>
      </c>
      <c r="KA60" s="178">
        <f t="shared" si="588"/>
        <v>85.544502700799995</v>
      </c>
      <c r="KB60" s="178">
        <f t="shared" si="588"/>
        <v>85.544502700799995</v>
      </c>
      <c r="KC60" s="178">
        <f t="shared" si="588"/>
        <v>85.544502700799995</v>
      </c>
      <c r="KD60" s="178">
        <f t="shared" si="588"/>
        <v>85.544502700799995</v>
      </c>
      <c r="KE60" s="178">
        <f t="shared" si="588"/>
        <v>85.544502700799995</v>
      </c>
      <c r="KF60" s="178">
        <f t="shared" si="588"/>
        <v>85.544502700799995</v>
      </c>
      <c r="KG60" s="178">
        <f t="shared" si="588"/>
        <v>85.544502700799995</v>
      </c>
      <c r="KH60" s="178">
        <f t="shared" si="588"/>
        <v>85.583088441599983</v>
      </c>
      <c r="KI60" s="178">
        <f t="shared" si="588"/>
        <v>85.570226527999978</v>
      </c>
      <c r="KJ60" s="178">
        <f t="shared" si="588"/>
        <v>85.597356591999983</v>
      </c>
      <c r="KK60" s="178">
        <f t="shared" si="588"/>
        <v>85.358086697280001</v>
      </c>
      <c r="KL60" s="178">
        <f t="shared" si="588"/>
        <v>86.056627504639991</v>
      </c>
      <c r="KM60" s="178">
        <f t="shared" si="588"/>
        <v>86.10834681919998</v>
      </c>
      <c r="KN60" s="178">
        <f t="shared" si="588"/>
        <v>101.00373341791999</v>
      </c>
      <c r="KO60" s="178">
        <f t="shared" si="588"/>
        <v>86.806903354399978</v>
      </c>
      <c r="KP60" s="178">
        <f t="shared" si="588"/>
        <v>98.719256106943988</v>
      </c>
      <c r="KQ60" s="178">
        <f t="shared" si="588"/>
        <v>86.194127127039991</v>
      </c>
      <c r="KR60" s="178">
        <f t="shared" si="588"/>
        <v>85.849827697279991</v>
      </c>
      <c r="KS60" s="178">
        <f t="shared" si="588"/>
        <v>85.544502700799995</v>
      </c>
      <c r="KT60" s="178">
        <f t="shared" si="588"/>
        <v>86.194127127039991</v>
      </c>
      <c r="KU60" s="178">
        <f t="shared" si="588"/>
        <v>86.50357301023999</v>
      </c>
      <c r="KV60" s="178">
        <f t="shared" si="588"/>
        <v>86.074338144639981</v>
      </c>
      <c r="KW60" s="178">
        <f t="shared" si="588"/>
        <v>85.544502700799995</v>
      </c>
      <c r="KX60" s="178">
        <f t="shared" si="588"/>
        <v>85.848683670399993</v>
      </c>
      <c r="KY60" s="178">
        <f t="shared" si="588"/>
        <v>101.10947866687999</v>
      </c>
      <c r="KZ60" s="178">
        <f t="shared" si="588"/>
        <v>102.31290197976</v>
      </c>
      <c r="LA60" s="178">
        <f t="shared" si="588"/>
        <v>103.42801294886399</v>
      </c>
      <c r="LB60" s="178">
        <f t="shared" si="588"/>
        <v>101.40952228032</v>
      </c>
      <c r="LC60" s="178">
        <f t="shared" si="588"/>
        <v>103.55273997356801</v>
      </c>
      <c r="LD60" s="178">
        <f t="shared" si="588"/>
        <v>106.516390591792</v>
      </c>
      <c r="LE60" s="178">
        <f t="shared" si="588"/>
        <v>101.98818129343999</v>
      </c>
      <c r="LF60" s="178">
        <f t="shared" si="588"/>
        <v>101.62700171488001</v>
      </c>
      <c r="LG60" s="178">
        <f t="shared" si="588"/>
        <v>90.167224880128003</v>
      </c>
      <c r="LH60" s="178">
        <f t="shared" si="588"/>
        <v>101.74988671232001</v>
      </c>
      <c r="LI60" s="178">
        <f t="shared" si="588"/>
        <v>101.400721984</v>
      </c>
      <c r="LJ60" s="178">
        <f t="shared" si="588"/>
        <v>101.32300738752001</v>
      </c>
      <c r="LK60" s="178">
        <f t="shared" si="588"/>
        <v>100.92681470400001</v>
      </c>
      <c r="LL60" s="178">
        <f t="shared" si="588"/>
        <v>93.200523281599999</v>
      </c>
      <c r="LM60" s="178">
        <f t="shared" si="588"/>
        <v>98.034346042559974</v>
      </c>
      <c r="LN60" s="178">
        <f t="shared" si="588"/>
        <v>107.01938097496</v>
      </c>
      <c r="LO60" s="178">
        <f t="shared" si="588"/>
        <v>101.1228458944</v>
      </c>
      <c r="LP60" s="178">
        <f t="shared" si="588"/>
        <v>86.740294433279999</v>
      </c>
      <c r="LQ60" s="178">
        <f t="shared" ref="LQ60:NG60" si="589">SUMPRODUCT($F$60 * $C$15:$C$31 * LQ$15:LQ$31)</f>
        <v>101.70642694176</v>
      </c>
      <c r="LR60" s="178">
        <f t="shared" si="589"/>
        <v>100.98179578944</v>
      </c>
      <c r="LS60" s="178">
        <f t="shared" si="589"/>
        <v>104.121124916656</v>
      </c>
      <c r="LT60" s="178">
        <f t="shared" si="589"/>
        <v>100.888679904</v>
      </c>
      <c r="LU60" s="178">
        <f t="shared" si="589"/>
        <v>100.937987216</v>
      </c>
      <c r="LV60" s="178">
        <f t="shared" si="589"/>
        <v>101.59242455360001</v>
      </c>
      <c r="LW60" s="178">
        <f t="shared" si="589"/>
        <v>101.65025489806402</v>
      </c>
      <c r="LX60" s="178">
        <f t="shared" si="589"/>
        <v>106.62694068502398</v>
      </c>
      <c r="LY60" s="178">
        <f t="shared" si="589"/>
        <v>108.00704697064</v>
      </c>
      <c r="LZ60" s="178">
        <f t="shared" si="589"/>
        <v>101.74988671232001</v>
      </c>
      <c r="MA60" s="178">
        <f t="shared" si="589"/>
        <v>102.11237809376</v>
      </c>
      <c r="MB60" s="178">
        <f t="shared" si="589"/>
        <v>99.268244179008036</v>
      </c>
      <c r="MC60" s="178">
        <f t="shared" si="589"/>
        <v>119.53831556879999</v>
      </c>
      <c r="MD60" s="178">
        <f t="shared" si="589"/>
        <v>119.35135969039999</v>
      </c>
      <c r="ME60" s="178">
        <f t="shared" si="589"/>
        <v>121.03821393414398</v>
      </c>
      <c r="MF60" s="178">
        <f t="shared" si="589"/>
        <v>119.12583731407997</v>
      </c>
      <c r="MG60" s="178">
        <f t="shared" si="589"/>
        <v>118.06205917471999</v>
      </c>
      <c r="MH60" s="178">
        <f t="shared" si="589"/>
        <v>127.58424727185596</v>
      </c>
      <c r="MI60" s="178">
        <f t="shared" si="589"/>
        <v>119.16348093375998</v>
      </c>
      <c r="MJ60" s="178">
        <f t="shared" si="589"/>
        <v>130.65949557820795</v>
      </c>
      <c r="MK60" s="178">
        <f t="shared" si="589"/>
        <v>127.90233845052796</v>
      </c>
      <c r="ML60" s="178">
        <f t="shared" si="589"/>
        <v>125.27331337113597</v>
      </c>
      <c r="MM60" s="178">
        <f t="shared" si="589"/>
        <v>125.11357598356798</v>
      </c>
      <c r="MN60" s="178">
        <f t="shared" si="589"/>
        <v>128.572835197248</v>
      </c>
      <c r="MO60" s="178">
        <f t="shared" si="589"/>
        <v>118.86130133391998</v>
      </c>
      <c r="MP60" s="178">
        <f t="shared" si="589"/>
        <v>127.41861381084797</v>
      </c>
      <c r="MQ60" s="178">
        <f t="shared" si="589"/>
        <v>127.88088434364798</v>
      </c>
      <c r="MR60" s="178">
        <f t="shared" si="589"/>
        <v>128.17256791548797</v>
      </c>
      <c r="MS60" s="178">
        <f t="shared" si="589"/>
        <v>126.14585039356797</v>
      </c>
      <c r="MT60" s="178">
        <f t="shared" si="589"/>
        <v>129.51863659196798</v>
      </c>
      <c r="MU60" s="178">
        <f t="shared" si="589"/>
        <v>121.981230871984</v>
      </c>
      <c r="MV60" s="178">
        <f t="shared" si="589"/>
        <v>119.29086367087999</v>
      </c>
      <c r="MW60" s="178">
        <f t="shared" si="589"/>
        <v>117.56023668079996</v>
      </c>
      <c r="MX60" s="178">
        <f t="shared" si="589"/>
        <v>118.17700114271997</v>
      </c>
      <c r="MY60" s="178">
        <f t="shared" si="589"/>
        <v>117.45691493935996</v>
      </c>
      <c r="MZ60" s="178">
        <f t="shared" si="589"/>
        <v>117.64839796207997</v>
      </c>
      <c r="NA60" s="178">
        <f t="shared" si="589"/>
        <v>117.47283504047996</v>
      </c>
      <c r="NB60" s="178">
        <f t="shared" si="589"/>
        <v>105.05731197071994</v>
      </c>
      <c r="NC60" s="178">
        <f t="shared" si="589"/>
        <v>117.93722383263997</v>
      </c>
      <c r="ND60" s="178">
        <f t="shared" si="589"/>
        <v>126.616212806352</v>
      </c>
      <c r="NE60" s="178">
        <f t="shared" si="589"/>
        <v>118.92617876463999</v>
      </c>
      <c r="NF60" s="178">
        <f t="shared" si="589"/>
        <v>118.13470596560001</v>
      </c>
      <c r="NG60" s="178">
        <f t="shared" si="589"/>
        <v>117.58091346351998</v>
      </c>
      <c r="NH60" s="148">
        <f t="shared" ref="NH60:NH63" si="590">SUM(G60:NG60)</f>
        <v>37916.166951166379</v>
      </c>
    </row>
    <row r="61" spans="1:373">
      <c r="B61" s="175" t="s">
        <v>353</v>
      </c>
      <c r="E61" s="153" t="s">
        <v>343</v>
      </c>
      <c r="F61" s="173">
        <f>F60</f>
        <v>1.5999999999999999E-5</v>
      </c>
      <c r="G61" s="168">
        <f>SUMPRODUCT($F$61 * $C$32:$C$33 * G$32:G$33)</f>
        <v>449.41607168000002</v>
      </c>
      <c r="H61" s="168">
        <f>SUMPRODUCT($F$61 * $C$32:$C$33 * H$32:H$33)</f>
        <v>243.12602174528001</v>
      </c>
      <c r="I61" s="168">
        <f t="shared" ref="I61:BT61" si="591">SUMPRODUCT($F$61 * $C$32:$C$33 * I$32:I$33)</f>
        <v>219.83818568287998</v>
      </c>
      <c r="J61" s="168">
        <f t="shared" si="591"/>
        <v>198.58347183647999</v>
      </c>
      <c r="K61" s="168">
        <f t="shared" si="591"/>
        <v>198.58347183647999</v>
      </c>
      <c r="L61" s="168">
        <f t="shared" si="591"/>
        <v>199.79274225855997</v>
      </c>
      <c r="M61" s="168">
        <f t="shared" si="591"/>
        <v>202.21128310272002</v>
      </c>
      <c r="N61" s="168">
        <f t="shared" si="591"/>
        <v>199.52538827955203</v>
      </c>
      <c r="O61" s="168">
        <f t="shared" si="591"/>
        <v>197.36862557855997</v>
      </c>
      <c r="P61" s="168">
        <f t="shared" si="591"/>
        <v>199.79274225855997</v>
      </c>
      <c r="Q61" s="168">
        <f t="shared" si="591"/>
        <v>258.58551168000002</v>
      </c>
      <c r="R61" s="168">
        <f t="shared" si="591"/>
        <v>196.15377932063996</v>
      </c>
      <c r="S61" s="168">
        <f t="shared" si="591"/>
        <v>197.36862557855997</v>
      </c>
      <c r="T61" s="168">
        <f t="shared" si="591"/>
        <v>199.79274225855997</v>
      </c>
      <c r="U61" s="168">
        <f t="shared" si="591"/>
        <v>203.41497768895997</v>
      </c>
      <c r="V61" s="168">
        <f t="shared" si="591"/>
        <v>196.15377932063996</v>
      </c>
      <c r="W61" s="168">
        <f t="shared" si="591"/>
        <v>170.79148244208</v>
      </c>
      <c r="X61" s="168">
        <f t="shared" si="591"/>
        <v>194.93892326335998</v>
      </c>
      <c r="Y61" s="168">
        <f t="shared" si="591"/>
        <v>96.808093025920002</v>
      </c>
      <c r="Z61" s="168">
        <f t="shared" si="591"/>
        <v>108.74474243871997</v>
      </c>
      <c r="AA61" s="168">
        <f t="shared" si="591"/>
        <v>95.280167015360021</v>
      </c>
      <c r="AB61" s="168">
        <f t="shared" si="591"/>
        <v>159.20853602879998</v>
      </c>
      <c r="AC61" s="168">
        <f t="shared" si="591"/>
        <v>77.108949184639982</v>
      </c>
      <c r="AD61" s="168">
        <f t="shared" si="591"/>
        <v>87.867597933119981</v>
      </c>
      <c r="AE61" s="168">
        <f t="shared" si="591"/>
        <v>118.15896995187201</v>
      </c>
      <c r="AF61" s="168">
        <f t="shared" si="591"/>
        <v>115.05057964204805</v>
      </c>
      <c r="AG61" s="168">
        <f t="shared" si="591"/>
        <v>112.93924677401597</v>
      </c>
      <c r="AH61" s="168">
        <f t="shared" si="591"/>
        <v>191.29437469023998</v>
      </c>
      <c r="AI61" s="168">
        <f t="shared" si="591"/>
        <v>188.8646821744</v>
      </c>
      <c r="AJ61" s="168">
        <f t="shared" si="591"/>
        <v>188.8646821744</v>
      </c>
      <c r="AK61" s="168">
        <f t="shared" si="591"/>
        <v>188.8646821744</v>
      </c>
      <c r="AL61" s="168">
        <f t="shared" si="591"/>
        <v>258.58551168000002</v>
      </c>
      <c r="AM61" s="168">
        <f t="shared" si="591"/>
        <v>258.58551168000002</v>
      </c>
      <c r="AN61" s="168">
        <f t="shared" si="591"/>
        <v>258.58551168000002</v>
      </c>
      <c r="AO61" s="168">
        <f t="shared" si="591"/>
        <v>300.87374129279999</v>
      </c>
      <c r="AP61" s="168">
        <f t="shared" si="591"/>
        <v>258.58551168000002</v>
      </c>
      <c r="AQ61" s="168">
        <f t="shared" si="591"/>
        <v>229.02355698272001</v>
      </c>
      <c r="AR61" s="168">
        <f t="shared" si="591"/>
        <v>192.01935094176</v>
      </c>
      <c r="AS61" s="168">
        <f t="shared" si="591"/>
        <v>192.01935094176</v>
      </c>
      <c r="AT61" s="168">
        <f t="shared" si="591"/>
        <v>198.06968159232002</v>
      </c>
      <c r="AU61" s="168">
        <f t="shared" si="591"/>
        <v>221.77112904159998</v>
      </c>
      <c r="AV61" s="168">
        <f t="shared" si="591"/>
        <v>193.22941511199997</v>
      </c>
      <c r="AW61" s="168">
        <f t="shared" si="591"/>
        <v>196.85961742207999</v>
      </c>
      <c r="AX61" s="168">
        <f t="shared" si="591"/>
        <v>112.81734175568005</v>
      </c>
      <c r="AY61" s="168">
        <f t="shared" si="591"/>
        <v>204.11364265888002</v>
      </c>
      <c r="AZ61" s="168">
        <f t="shared" si="591"/>
        <v>258.58551168000002</v>
      </c>
      <c r="BA61" s="168">
        <f t="shared" si="591"/>
        <v>239.98389615872</v>
      </c>
      <c r="BB61" s="168">
        <f t="shared" si="591"/>
        <v>196.85323803872001</v>
      </c>
      <c r="BC61" s="168">
        <f t="shared" si="591"/>
        <v>258.58551168000002</v>
      </c>
      <c r="BD61" s="168">
        <f t="shared" si="591"/>
        <v>258.58551168000002</v>
      </c>
      <c r="BE61" s="168">
        <f t="shared" si="591"/>
        <v>258.58551168000002</v>
      </c>
      <c r="BF61" s="168">
        <f t="shared" si="591"/>
        <v>258.58551168000002</v>
      </c>
      <c r="BG61" s="168">
        <f t="shared" si="591"/>
        <v>197.58966974207999</v>
      </c>
      <c r="BH61" s="168">
        <f t="shared" si="591"/>
        <v>206.53058620735999</v>
      </c>
      <c r="BI61" s="168">
        <f t="shared" si="591"/>
        <v>204.11204536320002</v>
      </c>
      <c r="BJ61" s="168">
        <f t="shared" si="591"/>
        <v>258.58551168000002</v>
      </c>
      <c r="BK61" s="168">
        <f t="shared" si="591"/>
        <v>258.58551168000002</v>
      </c>
      <c r="BL61" s="168">
        <f t="shared" si="591"/>
        <v>194.43947928224</v>
      </c>
      <c r="BM61" s="168">
        <f t="shared" si="591"/>
        <v>192.01935094176</v>
      </c>
      <c r="BN61" s="168">
        <f t="shared" si="591"/>
        <v>227.74672977280002</v>
      </c>
      <c r="BO61" s="168">
        <f t="shared" si="591"/>
        <v>227.74672977280002</v>
      </c>
      <c r="BP61" s="168">
        <f t="shared" si="591"/>
        <v>258.58551168000002</v>
      </c>
      <c r="BQ61" s="168">
        <f t="shared" si="591"/>
        <v>275.62321911039999</v>
      </c>
      <c r="BR61" s="168">
        <f t="shared" si="591"/>
        <v>258.58551168000002</v>
      </c>
      <c r="BS61" s="168">
        <f t="shared" si="591"/>
        <v>227.74672977280002</v>
      </c>
      <c r="BT61" s="168">
        <f t="shared" si="591"/>
        <v>227.74672977280002</v>
      </c>
      <c r="BU61" s="168">
        <f t="shared" ref="BU61:EF61" si="592">SUMPRODUCT($F$61 * $C$32:$C$33 * BU$32:BU$33)</f>
        <v>227.74672977280002</v>
      </c>
      <c r="BV61" s="168">
        <f t="shared" si="592"/>
        <v>227.74672977280002</v>
      </c>
      <c r="BW61" s="168">
        <f t="shared" si="592"/>
        <v>227.74672977280002</v>
      </c>
      <c r="BX61" s="168">
        <f t="shared" si="592"/>
        <v>227.74672977280002</v>
      </c>
      <c r="BY61" s="168">
        <f t="shared" si="592"/>
        <v>227.74672977280002</v>
      </c>
      <c r="BZ61" s="168">
        <f t="shared" si="592"/>
        <v>255.68656701119997</v>
      </c>
      <c r="CA61" s="168">
        <f t="shared" si="592"/>
        <v>227.74672977280002</v>
      </c>
      <c r="CB61" s="168">
        <f t="shared" si="592"/>
        <v>227.74672977280002</v>
      </c>
      <c r="CC61" s="168">
        <f t="shared" si="592"/>
        <v>227.74672977280002</v>
      </c>
      <c r="CD61" s="168">
        <f t="shared" si="592"/>
        <v>227.74672977280002</v>
      </c>
      <c r="CE61" s="168">
        <f t="shared" si="592"/>
        <v>258.58551168000002</v>
      </c>
      <c r="CF61" s="168">
        <f t="shared" si="592"/>
        <v>305.8519336736</v>
      </c>
      <c r="CG61" s="168">
        <f t="shared" si="592"/>
        <v>255.22325327039999</v>
      </c>
      <c r="CH61" s="168">
        <f t="shared" si="592"/>
        <v>227.74672977280002</v>
      </c>
      <c r="CI61" s="168">
        <f t="shared" si="592"/>
        <v>235.15063622079998</v>
      </c>
      <c r="CJ61" s="168">
        <f t="shared" si="592"/>
        <v>227.74672977280002</v>
      </c>
      <c r="CK61" s="168">
        <f t="shared" si="592"/>
        <v>258.58551168000002</v>
      </c>
      <c r="CL61" s="168">
        <f t="shared" si="592"/>
        <v>263.6047548208</v>
      </c>
      <c r="CM61" s="168">
        <f t="shared" si="592"/>
        <v>255.22325327039999</v>
      </c>
      <c r="CN61" s="168">
        <f t="shared" si="592"/>
        <v>227.74672977280002</v>
      </c>
      <c r="CO61" s="168">
        <f t="shared" si="592"/>
        <v>227.74672977280002</v>
      </c>
      <c r="CP61" s="168">
        <f t="shared" si="592"/>
        <v>210.90848850486407</v>
      </c>
      <c r="CQ61" s="168">
        <f t="shared" si="592"/>
        <v>227.74672977280002</v>
      </c>
      <c r="CR61" s="168">
        <f t="shared" si="592"/>
        <v>227.74672977280002</v>
      </c>
      <c r="CS61" s="168">
        <f t="shared" si="592"/>
        <v>258.58551168000002</v>
      </c>
      <c r="CT61" s="168">
        <f t="shared" si="592"/>
        <v>258.58551168000002</v>
      </c>
      <c r="CU61" s="168">
        <f t="shared" si="592"/>
        <v>258.58551168000002</v>
      </c>
      <c r="CV61" s="168">
        <f t="shared" si="592"/>
        <v>258.58551168000002</v>
      </c>
      <c r="CW61" s="168">
        <f t="shared" si="592"/>
        <v>258.58551168000002</v>
      </c>
      <c r="CX61" s="168">
        <f t="shared" si="592"/>
        <v>258.58551168000002</v>
      </c>
      <c r="CY61" s="168">
        <f t="shared" si="592"/>
        <v>258.58551168000002</v>
      </c>
      <c r="CZ61" s="168">
        <f t="shared" si="592"/>
        <v>301.138285704</v>
      </c>
      <c r="DA61" s="168">
        <f t="shared" si="592"/>
        <v>258.58551168000002</v>
      </c>
      <c r="DB61" s="168">
        <f t="shared" si="592"/>
        <v>258.58551168000002</v>
      </c>
      <c r="DC61" s="168">
        <f t="shared" si="592"/>
        <v>258.58551168000002</v>
      </c>
      <c r="DD61" s="168">
        <f t="shared" si="592"/>
        <v>258.58551168000002</v>
      </c>
      <c r="DE61" s="168">
        <f t="shared" si="592"/>
        <v>258.58551168000002</v>
      </c>
      <c r="DF61" s="168">
        <f t="shared" si="592"/>
        <v>258.58551168000002</v>
      </c>
      <c r="DG61" s="168">
        <f t="shared" si="592"/>
        <v>258.58551168000002</v>
      </c>
      <c r="DH61" s="168">
        <f t="shared" si="592"/>
        <v>258.58551168000002</v>
      </c>
      <c r="DI61" s="168">
        <f t="shared" si="592"/>
        <v>258.58551168000002</v>
      </c>
      <c r="DJ61" s="168">
        <f t="shared" si="592"/>
        <v>258.58551168000002</v>
      </c>
      <c r="DK61" s="168">
        <f t="shared" si="592"/>
        <v>258.58551168000002</v>
      </c>
      <c r="DL61" s="168">
        <f t="shared" si="592"/>
        <v>258.58551168000002</v>
      </c>
      <c r="DM61" s="168">
        <f t="shared" si="592"/>
        <v>258.58551168000002</v>
      </c>
      <c r="DN61" s="168">
        <f t="shared" si="592"/>
        <v>258.58551168000002</v>
      </c>
      <c r="DO61" s="168">
        <f t="shared" si="592"/>
        <v>258.58551168000002</v>
      </c>
      <c r="DP61" s="168">
        <f t="shared" si="592"/>
        <v>258.58551168000002</v>
      </c>
      <c r="DQ61" s="168">
        <f t="shared" si="592"/>
        <v>258.58551168000002</v>
      </c>
      <c r="DR61" s="168">
        <f t="shared" si="592"/>
        <v>258.58551168000002</v>
      </c>
      <c r="DS61" s="168">
        <f t="shared" si="592"/>
        <v>258.58551168000002</v>
      </c>
      <c r="DT61" s="168">
        <f t="shared" si="592"/>
        <v>264.99750725440003</v>
      </c>
      <c r="DU61" s="168">
        <f t="shared" si="592"/>
        <v>258.58551168000002</v>
      </c>
      <c r="DV61" s="168">
        <f t="shared" si="592"/>
        <v>336.80678070720001</v>
      </c>
      <c r="DW61" s="168">
        <f t="shared" si="592"/>
        <v>408.01755183088</v>
      </c>
      <c r="DX61" s="168">
        <f t="shared" si="592"/>
        <v>403.5431565664</v>
      </c>
      <c r="DY61" s="168">
        <f t="shared" si="592"/>
        <v>258.58551168000002</v>
      </c>
      <c r="DZ61" s="168">
        <f t="shared" si="592"/>
        <v>266.49614845920007</v>
      </c>
      <c r="EA61" s="168">
        <f t="shared" si="592"/>
        <v>406.22177856832002</v>
      </c>
      <c r="EB61" s="168">
        <f t="shared" si="592"/>
        <v>410.66608917311999</v>
      </c>
      <c r="EC61" s="168">
        <f t="shared" si="592"/>
        <v>410.66608917311999</v>
      </c>
      <c r="ED61" s="168">
        <f t="shared" si="592"/>
        <v>258.58551168000002</v>
      </c>
      <c r="EE61" s="168">
        <f t="shared" si="592"/>
        <v>258.58551168000002</v>
      </c>
      <c r="EF61" s="168">
        <f t="shared" si="592"/>
        <v>258.58551168000002</v>
      </c>
      <c r="EG61" s="168">
        <f t="shared" ref="EG61:GR61" si="593">SUMPRODUCT($F$61 * $C$32:$C$33 * EG$32:EG$33)</f>
        <v>258.58551168000002</v>
      </c>
      <c r="EH61" s="168">
        <f t="shared" si="593"/>
        <v>258.58551168000002</v>
      </c>
      <c r="EI61" s="168">
        <f t="shared" si="593"/>
        <v>327.13643630990401</v>
      </c>
      <c r="EJ61" s="168">
        <f t="shared" si="593"/>
        <v>258.58551168000002</v>
      </c>
      <c r="EK61" s="168">
        <f t="shared" si="593"/>
        <v>258.58551168000002</v>
      </c>
      <c r="EL61" s="168">
        <f t="shared" si="593"/>
        <v>258.58551168000002</v>
      </c>
      <c r="EM61" s="168">
        <f t="shared" si="593"/>
        <v>258.58551168000002</v>
      </c>
      <c r="EN61" s="168">
        <f t="shared" si="593"/>
        <v>258.58551168000002</v>
      </c>
      <c r="EO61" s="168">
        <f t="shared" si="593"/>
        <v>258.58551168000002</v>
      </c>
      <c r="EP61" s="168">
        <f t="shared" si="593"/>
        <v>317.5897213133872</v>
      </c>
      <c r="EQ61" s="168">
        <f t="shared" si="593"/>
        <v>331.32846181371201</v>
      </c>
      <c r="ER61" s="168">
        <f t="shared" si="593"/>
        <v>400.95478410560003</v>
      </c>
      <c r="ES61" s="168">
        <f t="shared" si="593"/>
        <v>258.58551168000002</v>
      </c>
      <c r="ET61" s="168">
        <f t="shared" si="593"/>
        <v>272.32110928976005</v>
      </c>
      <c r="EU61" s="168">
        <f t="shared" si="593"/>
        <v>332.54797515840005</v>
      </c>
      <c r="EV61" s="168">
        <f t="shared" si="593"/>
        <v>403.5431565664</v>
      </c>
      <c r="EW61" s="168">
        <f t="shared" si="593"/>
        <v>271.04872576149444</v>
      </c>
      <c r="EX61" s="168">
        <f t="shared" si="593"/>
        <v>373.70049049529121</v>
      </c>
      <c r="EY61" s="168">
        <f t="shared" si="593"/>
        <v>258.58551168000002</v>
      </c>
      <c r="EZ61" s="168">
        <f t="shared" si="593"/>
        <v>258.58551168000002</v>
      </c>
      <c r="FA61" s="168">
        <f t="shared" si="593"/>
        <v>258.58551168000002</v>
      </c>
      <c r="FB61" s="168">
        <f t="shared" si="593"/>
        <v>258.79773301440008</v>
      </c>
      <c r="FC61" s="168">
        <f t="shared" si="593"/>
        <v>335.38532824496002</v>
      </c>
      <c r="FD61" s="168">
        <f t="shared" si="593"/>
        <v>398.0792338416</v>
      </c>
      <c r="FE61" s="168">
        <f t="shared" si="593"/>
        <v>449.41607168000002</v>
      </c>
      <c r="FF61" s="168">
        <f t="shared" si="593"/>
        <v>382.18492099584</v>
      </c>
      <c r="FG61" s="168">
        <f t="shared" si="593"/>
        <v>264.7840876816</v>
      </c>
      <c r="FH61" s="168">
        <f t="shared" si="593"/>
        <v>258.58551168000002</v>
      </c>
      <c r="FI61" s="168">
        <f t="shared" si="593"/>
        <v>347.33414825600005</v>
      </c>
      <c r="FJ61" s="168">
        <f t="shared" si="593"/>
        <v>321.96642948224002</v>
      </c>
      <c r="FK61" s="168">
        <f t="shared" si="593"/>
        <v>449.41607168000002</v>
      </c>
      <c r="FL61" s="168">
        <f t="shared" si="593"/>
        <v>346.03280454822402</v>
      </c>
      <c r="FM61" s="168">
        <f t="shared" si="593"/>
        <v>258.58551168000002</v>
      </c>
      <c r="FN61" s="168">
        <f t="shared" si="593"/>
        <v>258.58551168000002</v>
      </c>
      <c r="FO61" s="168">
        <f t="shared" si="593"/>
        <v>258.58551168000002</v>
      </c>
      <c r="FP61" s="168">
        <f t="shared" si="593"/>
        <v>258.58551168000002</v>
      </c>
      <c r="FQ61" s="168">
        <f t="shared" si="593"/>
        <v>258.58551168000002</v>
      </c>
      <c r="FR61" s="168">
        <f t="shared" si="593"/>
        <v>321.8669668192</v>
      </c>
      <c r="FS61" s="168">
        <f t="shared" si="593"/>
        <v>258.58551168000002</v>
      </c>
      <c r="FT61" s="168">
        <f t="shared" si="593"/>
        <v>258.58551168000002</v>
      </c>
      <c r="FU61" s="168">
        <f t="shared" si="593"/>
        <v>258.58551168000002</v>
      </c>
      <c r="FV61" s="168">
        <f t="shared" si="593"/>
        <v>273.45920056</v>
      </c>
      <c r="FW61" s="168">
        <f t="shared" si="593"/>
        <v>258.58551168000002</v>
      </c>
      <c r="FX61" s="168">
        <f t="shared" si="593"/>
        <v>258.58551168000002</v>
      </c>
      <c r="FY61" s="168">
        <f t="shared" si="593"/>
        <v>286.67668086194243</v>
      </c>
      <c r="FZ61" s="168">
        <f t="shared" si="593"/>
        <v>258.58551168000002</v>
      </c>
      <c r="GA61" s="168">
        <f t="shared" si="593"/>
        <v>258.58551168000002</v>
      </c>
      <c r="GB61" s="168">
        <f t="shared" si="593"/>
        <v>258.58551168000002</v>
      </c>
      <c r="GC61" s="168">
        <f t="shared" si="593"/>
        <v>335.80003855519999</v>
      </c>
      <c r="GD61" s="168">
        <f t="shared" si="593"/>
        <v>347.33414825600005</v>
      </c>
      <c r="GE61" s="168">
        <f t="shared" si="593"/>
        <v>345.0273618192</v>
      </c>
      <c r="GF61" s="168">
        <f t="shared" si="593"/>
        <v>243.45321257631997</v>
      </c>
      <c r="GG61" s="168">
        <f t="shared" si="593"/>
        <v>245.74995717503998</v>
      </c>
      <c r="GH61" s="168">
        <f t="shared" si="593"/>
        <v>232.74838191295999</v>
      </c>
      <c r="GI61" s="168">
        <f t="shared" si="593"/>
        <v>227.63576182016001</v>
      </c>
      <c r="GJ61" s="168">
        <f t="shared" si="593"/>
        <v>227.63576182016001</v>
      </c>
      <c r="GK61" s="168">
        <f t="shared" si="593"/>
        <v>227.63576182016001</v>
      </c>
      <c r="GL61" s="168">
        <f t="shared" si="593"/>
        <v>227.63576182016001</v>
      </c>
      <c r="GM61" s="168">
        <f t="shared" si="593"/>
        <v>258.58551168000002</v>
      </c>
      <c r="GN61" s="168">
        <f t="shared" si="593"/>
        <v>258.58551168000002</v>
      </c>
      <c r="GO61" s="168">
        <f t="shared" si="593"/>
        <v>236.52712292191995</v>
      </c>
      <c r="GP61" s="168">
        <f t="shared" si="593"/>
        <v>258.58551168000002</v>
      </c>
      <c r="GQ61" s="168">
        <f t="shared" si="593"/>
        <v>235.04522450528</v>
      </c>
      <c r="GR61" s="168">
        <f t="shared" si="593"/>
        <v>236.52712292191995</v>
      </c>
      <c r="GS61" s="168">
        <f t="shared" ref="GS61:JD61" si="594">SUMPRODUCT($F$61 * $C$32:$C$33 * GS$32:GS$33)</f>
        <v>236.52712292191995</v>
      </c>
      <c r="GT61" s="168">
        <f t="shared" si="594"/>
        <v>253.34308926463999</v>
      </c>
      <c r="GU61" s="168">
        <f t="shared" si="594"/>
        <v>242.98081482880002</v>
      </c>
      <c r="GV61" s="168">
        <f t="shared" si="594"/>
        <v>235.04522450528</v>
      </c>
      <c r="GW61" s="168">
        <f t="shared" si="594"/>
        <v>235.04522450528</v>
      </c>
      <c r="GX61" s="168">
        <f t="shared" si="594"/>
        <v>256.63834944991999</v>
      </c>
      <c r="GY61" s="168">
        <f t="shared" si="594"/>
        <v>236.52712292191995</v>
      </c>
      <c r="GZ61" s="168">
        <f t="shared" si="594"/>
        <v>235.04522450528</v>
      </c>
      <c r="HA61" s="168">
        <f t="shared" si="594"/>
        <v>238.27207535840003</v>
      </c>
      <c r="HB61" s="168">
        <f t="shared" si="594"/>
        <v>236.52712292191995</v>
      </c>
      <c r="HC61" s="168">
        <f t="shared" si="594"/>
        <v>233.56333588799995</v>
      </c>
      <c r="HD61" s="168">
        <f t="shared" si="594"/>
        <v>235.04522450528</v>
      </c>
      <c r="HE61" s="168">
        <f t="shared" si="594"/>
        <v>236.52712292191995</v>
      </c>
      <c r="HF61" s="168">
        <f t="shared" si="594"/>
        <v>238.0090115392</v>
      </c>
      <c r="HG61" s="168">
        <f t="shared" si="594"/>
        <v>238.0090115392</v>
      </c>
      <c r="HH61" s="168">
        <f t="shared" si="594"/>
        <v>239.75396397567999</v>
      </c>
      <c r="HI61" s="168">
        <f t="shared" si="594"/>
        <v>241.49891641215999</v>
      </c>
      <c r="HJ61" s="168">
        <f t="shared" si="594"/>
        <v>235.04522450528</v>
      </c>
      <c r="HK61" s="168">
        <f t="shared" si="594"/>
        <v>233.50288363616002</v>
      </c>
      <c r="HL61" s="168">
        <f t="shared" si="594"/>
        <v>220.0947721251199</v>
      </c>
      <c r="HM61" s="168">
        <f t="shared" si="594"/>
        <v>224.38260948479993</v>
      </c>
      <c r="HN61" s="168">
        <f t="shared" si="594"/>
        <v>234.9321594896</v>
      </c>
      <c r="HO61" s="168">
        <f t="shared" si="594"/>
        <v>227.78575082431999</v>
      </c>
      <c r="HP61" s="168">
        <f t="shared" si="594"/>
        <v>230.64432212992</v>
      </c>
      <c r="HQ61" s="168">
        <f t="shared" si="594"/>
        <v>221.52404797855991</v>
      </c>
      <c r="HR61" s="168">
        <f t="shared" si="594"/>
        <v>220.0947721251199</v>
      </c>
      <c r="HS61" s="168">
        <f t="shared" si="594"/>
        <v>222.95333363135992</v>
      </c>
      <c r="HT61" s="168">
        <f t="shared" si="594"/>
        <v>222.37426005087994</v>
      </c>
      <c r="HU61" s="168">
        <f t="shared" si="594"/>
        <v>224.96168306527994</v>
      </c>
      <c r="HV61" s="168">
        <f t="shared" si="594"/>
        <v>230.40766758591997</v>
      </c>
      <c r="HW61" s="168">
        <f t="shared" si="594"/>
        <v>235.52568712607993</v>
      </c>
      <c r="HX61" s="168">
        <f t="shared" si="594"/>
        <v>223.16869416607992</v>
      </c>
      <c r="HY61" s="168">
        <f t="shared" si="594"/>
        <v>230.72336180780795</v>
      </c>
      <c r="HZ61" s="168">
        <f t="shared" si="594"/>
        <v>233.50288363616002</v>
      </c>
      <c r="IA61" s="168">
        <f t="shared" si="594"/>
        <v>234.9321594896</v>
      </c>
      <c r="IB61" s="168">
        <f t="shared" si="594"/>
        <v>233.50288363616002</v>
      </c>
      <c r="IC61" s="168">
        <f t="shared" si="594"/>
        <v>236.36144514239996</v>
      </c>
      <c r="ID61" s="168">
        <f t="shared" si="594"/>
        <v>236.36144514239996</v>
      </c>
      <c r="IE61" s="168">
        <f t="shared" si="594"/>
        <v>234.9321594896</v>
      </c>
      <c r="IF61" s="168">
        <f t="shared" si="594"/>
        <v>236.36144514239996</v>
      </c>
      <c r="IG61" s="168">
        <f t="shared" si="594"/>
        <v>225.97147771519994</v>
      </c>
      <c r="IH61" s="168">
        <f t="shared" si="594"/>
        <v>234.9321594896</v>
      </c>
      <c r="II61" s="168">
        <f t="shared" si="594"/>
        <v>233.50288363616002</v>
      </c>
      <c r="IJ61" s="168">
        <f t="shared" si="594"/>
        <v>234.9321594896</v>
      </c>
      <c r="IK61" s="168">
        <f t="shared" si="594"/>
        <v>238.04182959583997</v>
      </c>
      <c r="IL61" s="168">
        <f t="shared" si="594"/>
        <v>238.04182959583997</v>
      </c>
      <c r="IM61" s="168">
        <f t="shared" si="594"/>
        <v>238.04182959583997</v>
      </c>
      <c r="IN61" s="168">
        <f t="shared" si="594"/>
        <v>236.36144514239996</v>
      </c>
      <c r="IO61" s="168">
        <f t="shared" si="594"/>
        <v>236.36144514239996</v>
      </c>
      <c r="IP61" s="168">
        <f t="shared" si="594"/>
        <v>253.89916374719996</v>
      </c>
      <c r="IQ61" s="168">
        <f t="shared" si="594"/>
        <v>253.89916374719996</v>
      </c>
      <c r="IR61" s="168">
        <f t="shared" si="594"/>
        <v>253.89916374719996</v>
      </c>
      <c r="IS61" s="168">
        <f t="shared" si="594"/>
        <v>253.89916374719996</v>
      </c>
      <c r="IT61" s="168">
        <f t="shared" si="594"/>
        <v>253.89916374719996</v>
      </c>
      <c r="IU61" s="168">
        <f t="shared" si="594"/>
        <v>253.89916374719996</v>
      </c>
      <c r="IV61" s="168">
        <f t="shared" si="594"/>
        <v>253.89916374719996</v>
      </c>
      <c r="IW61" s="168">
        <f t="shared" si="594"/>
        <v>253.89916374719996</v>
      </c>
      <c r="IX61" s="168">
        <f t="shared" si="594"/>
        <v>258.58551168000002</v>
      </c>
      <c r="IY61" s="168">
        <f t="shared" si="594"/>
        <v>253.89916374719996</v>
      </c>
      <c r="IZ61" s="168">
        <f t="shared" si="594"/>
        <v>253.89916374719996</v>
      </c>
      <c r="JA61" s="168">
        <f t="shared" si="594"/>
        <v>253.89916374719996</v>
      </c>
      <c r="JB61" s="168">
        <f t="shared" si="594"/>
        <v>253.89916374719996</v>
      </c>
      <c r="JC61" s="168">
        <f t="shared" si="594"/>
        <v>253.89916374719996</v>
      </c>
      <c r="JD61" s="168">
        <f t="shared" si="594"/>
        <v>253.89916374719996</v>
      </c>
      <c r="JE61" s="168">
        <f t="shared" ref="JE61:LP61" si="595">SUMPRODUCT($F$61 * $C$32:$C$33 * JE$32:JE$33)</f>
        <v>253.89916374719996</v>
      </c>
      <c r="JF61" s="168">
        <f t="shared" si="595"/>
        <v>253.89916374719996</v>
      </c>
      <c r="JG61" s="168">
        <f t="shared" si="595"/>
        <v>253.89916374719996</v>
      </c>
      <c r="JH61" s="168">
        <f t="shared" si="595"/>
        <v>253.89916374719996</v>
      </c>
      <c r="JI61" s="168">
        <f t="shared" si="595"/>
        <v>253.89916374719996</v>
      </c>
      <c r="JJ61" s="168">
        <f t="shared" si="595"/>
        <v>253.89916374719996</v>
      </c>
      <c r="JK61" s="168">
        <f t="shared" si="595"/>
        <v>253.89916374719996</v>
      </c>
      <c r="JL61" s="168">
        <f t="shared" si="595"/>
        <v>253.89916374719996</v>
      </c>
      <c r="JM61" s="168">
        <f t="shared" si="595"/>
        <v>253.89916374719996</v>
      </c>
      <c r="JN61" s="168">
        <f t="shared" si="595"/>
        <v>253.89916374719996</v>
      </c>
      <c r="JO61" s="168">
        <f t="shared" si="595"/>
        <v>253.89916374719996</v>
      </c>
      <c r="JP61" s="168">
        <f t="shared" si="595"/>
        <v>253.89916374719996</v>
      </c>
      <c r="JQ61" s="168">
        <f t="shared" si="595"/>
        <v>253.89916374719996</v>
      </c>
      <c r="JR61" s="168">
        <f t="shared" si="595"/>
        <v>258.58551168000002</v>
      </c>
      <c r="JS61" s="168">
        <f t="shared" si="595"/>
        <v>258.58551168000002</v>
      </c>
      <c r="JT61" s="168">
        <f t="shared" si="595"/>
        <v>424.33634284879997</v>
      </c>
      <c r="JU61" s="168">
        <f t="shared" si="595"/>
        <v>258.58551168000002</v>
      </c>
      <c r="JV61" s="168">
        <f t="shared" si="595"/>
        <v>383.45198265920004</v>
      </c>
      <c r="JW61" s="168">
        <f t="shared" si="595"/>
        <v>258.58551168000002</v>
      </c>
      <c r="JX61" s="168">
        <f t="shared" si="595"/>
        <v>258.58551168000002</v>
      </c>
      <c r="JY61" s="168">
        <f t="shared" si="595"/>
        <v>258.58551168000002</v>
      </c>
      <c r="JZ61" s="168">
        <f t="shared" si="595"/>
        <v>258.58551168000002</v>
      </c>
      <c r="KA61" s="168">
        <f t="shared" si="595"/>
        <v>258.58551168000002</v>
      </c>
      <c r="KB61" s="168">
        <f t="shared" si="595"/>
        <v>258.58551168000002</v>
      </c>
      <c r="KC61" s="168">
        <f t="shared" si="595"/>
        <v>258.58551168000002</v>
      </c>
      <c r="KD61" s="168">
        <f t="shared" si="595"/>
        <v>258.58551168000002</v>
      </c>
      <c r="KE61" s="168">
        <f t="shared" si="595"/>
        <v>258.58551168000002</v>
      </c>
      <c r="KF61" s="168">
        <f t="shared" si="595"/>
        <v>258.58551168000002</v>
      </c>
      <c r="KG61" s="168">
        <f t="shared" si="595"/>
        <v>258.58551168000002</v>
      </c>
      <c r="KH61" s="168">
        <f t="shared" si="595"/>
        <v>258.58551168000002</v>
      </c>
      <c r="KI61" s="168">
        <f t="shared" si="595"/>
        <v>258.58551168000002</v>
      </c>
      <c r="KJ61" s="168">
        <f t="shared" si="595"/>
        <v>258.58551168000002</v>
      </c>
      <c r="KK61" s="168">
        <f t="shared" si="595"/>
        <v>258.58551168000002</v>
      </c>
      <c r="KL61" s="168">
        <f t="shared" si="595"/>
        <v>258.58551168000002</v>
      </c>
      <c r="KM61" s="168">
        <f t="shared" si="595"/>
        <v>258.58551168000002</v>
      </c>
      <c r="KN61" s="168">
        <f t="shared" si="595"/>
        <v>258.58551168000002</v>
      </c>
      <c r="KO61" s="168">
        <f t="shared" si="595"/>
        <v>258.58551168000002</v>
      </c>
      <c r="KP61" s="168">
        <f t="shared" si="595"/>
        <v>258.58551168000002</v>
      </c>
      <c r="KQ61" s="168">
        <f t="shared" si="595"/>
        <v>258.58551168000002</v>
      </c>
      <c r="KR61" s="168">
        <f t="shared" si="595"/>
        <v>258.58551168000002</v>
      </c>
      <c r="KS61" s="168">
        <f t="shared" si="595"/>
        <v>258.58551168000002</v>
      </c>
      <c r="KT61" s="168">
        <f t="shared" si="595"/>
        <v>258.58551168000002</v>
      </c>
      <c r="KU61" s="168">
        <f t="shared" si="595"/>
        <v>258.58551168000002</v>
      </c>
      <c r="KV61" s="168">
        <f t="shared" si="595"/>
        <v>258.58551168000002</v>
      </c>
      <c r="KW61" s="168">
        <f t="shared" si="595"/>
        <v>258.58551168000002</v>
      </c>
      <c r="KX61" s="168">
        <f t="shared" si="595"/>
        <v>258.58551168000002</v>
      </c>
      <c r="KY61" s="168">
        <f t="shared" si="595"/>
        <v>228.25002490239996</v>
      </c>
      <c r="KZ61" s="168">
        <f t="shared" si="595"/>
        <v>228.25002490239996</v>
      </c>
      <c r="LA61" s="168">
        <f t="shared" si="595"/>
        <v>228.25002490239996</v>
      </c>
      <c r="LB61" s="168">
        <f t="shared" si="595"/>
        <v>228.25002490239996</v>
      </c>
      <c r="LC61" s="168">
        <f t="shared" si="595"/>
        <v>212.70391646476796</v>
      </c>
      <c r="LD61" s="168">
        <f t="shared" si="595"/>
        <v>195.67508744419194</v>
      </c>
      <c r="LE61" s="168">
        <f t="shared" si="595"/>
        <v>228.25002490239996</v>
      </c>
      <c r="LF61" s="168">
        <f t="shared" si="595"/>
        <v>228.25002490239996</v>
      </c>
      <c r="LG61" s="168">
        <f t="shared" si="595"/>
        <v>258.58551168000002</v>
      </c>
      <c r="LH61" s="168">
        <f t="shared" si="595"/>
        <v>228.25002490239996</v>
      </c>
      <c r="LI61" s="168">
        <f t="shared" si="595"/>
        <v>228.25002490239996</v>
      </c>
      <c r="LJ61" s="168">
        <f t="shared" si="595"/>
        <v>228.25002490239996</v>
      </c>
      <c r="LK61" s="168">
        <f t="shared" si="595"/>
        <v>228.25002490239996</v>
      </c>
      <c r="LL61" s="168">
        <f t="shared" si="595"/>
        <v>255.8312055648</v>
      </c>
      <c r="LM61" s="168">
        <f t="shared" si="595"/>
        <v>235.65794908800004</v>
      </c>
      <c r="LN61" s="168">
        <f t="shared" si="595"/>
        <v>192.89656515055992</v>
      </c>
      <c r="LO61" s="168">
        <f t="shared" si="595"/>
        <v>228.25002490239996</v>
      </c>
      <c r="LP61" s="168">
        <f t="shared" si="595"/>
        <v>258.58551168000002</v>
      </c>
      <c r="LQ61" s="168">
        <f t="shared" ref="LQ61:NG61" si="596">SUMPRODUCT($F$61 * $C$32:$C$33 * LQ$32:LQ$33)</f>
        <v>228.25002490239996</v>
      </c>
      <c r="LR61" s="168">
        <f t="shared" si="596"/>
        <v>228.25002490239996</v>
      </c>
      <c r="LS61" s="168">
        <f t="shared" si="596"/>
        <v>209.49358047305594</v>
      </c>
      <c r="LT61" s="168">
        <f t="shared" si="596"/>
        <v>228.25002490239996</v>
      </c>
      <c r="LU61" s="168">
        <f t="shared" si="596"/>
        <v>228.25002490239996</v>
      </c>
      <c r="LV61" s="168">
        <f t="shared" si="596"/>
        <v>228.25002490239996</v>
      </c>
      <c r="LW61" s="168">
        <f t="shared" si="596"/>
        <v>223.66696124406388</v>
      </c>
      <c r="LX61" s="168">
        <f t="shared" si="596"/>
        <v>194.98358286662395</v>
      </c>
      <c r="LY61" s="168">
        <f t="shared" si="596"/>
        <v>187.24432370063997</v>
      </c>
      <c r="LZ61" s="168">
        <f t="shared" si="596"/>
        <v>228.25002490239996</v>
      </c>
      <c r="MA61" s="168">
        <f t="shared" si="596"/>
        <v>228.25002490239996</v>
      </c>
      <c r="MB61" s="168">
        <f t="shared" si="596"/>
        <v>235.59464522239998</v>
      </c>
      <c r="MC61" s="168">
        <f t="shared" si="596"/>
        <v>192.85268851616001</v>
      </c>
      <c r="MD61" s="168">
        <f t="shared" si="596"/>
        <v>192.85268851616001</v>
      </c>
      <c r="ME61" s="168">
        <f t="shared" si="596"/>
        <v>175.6106107229441</v>
      </c>
      <c r="MF61" s="168">
        <f t="shared" si="596"/>
        <v>192.85268851616001</v>
      </c>
      <c r="MG61" s="168">
        <f t="shared" si="596"/>
        <v>194.07152311360002</v>
      </c>
      <c r="MH61" s="168">
        <f t="shared" si="596"/>
        <v>144.89196602953606</v>
      </c>
      <c r="MI61" s="168">
        <f t="shared" si="596"/>
        <v>191.63385391872001</v>
      </c>
      <c r="MJ61" s="168">
        <f t="shared" si="596"/>
        <v>129.70121080364802</v>
      </c>
      <c r="MK61" s="168">
        <f t="shared" si="596"/>
        <v>134.26704620716799</v>
      </c>
      <c r="ML61" s="168">
        <f t="shared" si="596"/>
        <v>146.94208523545603</v>
      </c>
      <c r="MM61" s="168">
        <f t="shared" si="596"/>
        <v>152.24625047836804</v>
      </c>
      <c r="MN61" s="168">
        <f t="shared" si="596"/>
        <v>134.88606197900796</v>
      </c>
      <c r="MO61" s="168">
        <f t="shared" si="596"/>
        <v>192.85268851616001</v>
      </c>
      <c r="MP61" s="168">
        <f t="shared" si="596"/>
        <v>139.20845188204805</v>
      </c>
      <c r="MQ61" s="168">
        <f t="shared" si="596"/>
        <v>138.80066131500803</v>
      </c>
      <c r="MR61" s="168">
        <f t="shared" si="596"/>
        <v>132.73869882412799</v>
      </c>
      <c r="MS61" s="168">
        <f t="shared" si="596"/>
        <v>144.20128459820799</v>
      </c>
      <c r="MT61" s="168">
        <f t="shared" si="596"/>
        <v>129.53685593772798</v>
      </c>
      <c r="MU61" s="168">
        <f t="shared" si="596"/>
        <v>175.01881267350402</v>
      </c>
      <c r="MV61" s="168">
        <f t="shared" si="596"/>
        <v>192.85268851616001</v>
      </c>
      <c r="MW61" s="168">
        <f t="shared" si="596"/>
        <v>195.29035771104003</v>
      </c>
      <c r="MX61" s="168">
        <f t="shared" si="596"/>
        <v>194.07152311360002</v>
      </c>
      <c r="MY61" s="168">
        <f t="shared" si="596"/>
        <v>196.50281292512005</v>
      </c>
      <c r="MZ61" s="168">
        <f t="shared" si="596"/>
        <v>196.50281292512005</v>
      </c>
      <c r="NA61" s="168">
        <f t="shared" si="596"/>
        <v>195.29035771104003</v>
      </c>
      <c r="NB61" s="168">
        <f t="shared" si="596"/>
        <v>234.01092165600005</v>
      </c>
      <c r="NC61" s="168">
        <f t="shared" si="596"/>
        <v>194.07152311360002</v>
      </c>
      <c r="ND61" s="168">
        <f t="shared" si="596"/>
        <v>143.74662271235201</v>
      </c>
      <c r="NE61" s="168">
        <f t="shared" si="596"/>
        <v>188.00766934624002</v>
      </c>
      <c r="NF61" s="168">
        <f t="shared" si="596"/>
        <v>196.4836845744</v>
      </c>
      <c r="NG61" s="168">
        <f t="shared" si="596"/>
        <v>195.29035771104003</v>
      </c>
      <c r="NH61" s="148">
        <f t="shared" si="590"/>
        <v>88481.200651744919</v>
      </c>
    </row>
    <row r="62" spans="1:373">
      <c r="B62" s="175" t="s">
        <v>335</v>
      </c>
      <c r="E62" s="153" t="s">
        <v>301</v>
      </c>
      <c r="F62" s="174">
        <v>9.1000000000000004E-3</v>
      </c>
      <c r="G62" s="168">
        <f>(0.03 + (G$68 / (1 - $F$62) - G$68)) * SUM(SUMIF($F$6:$F$11, {"K","N"}, G$6:G$11))</f>
        <v>0</v>
      </c>
      <c r="H62" s="168">
        <f>(0.03 + (H$68 / (1 - $F$62) - H$68)) * SUM(SUMIF($F$6:$F$11, {"K","N"}, H$6:H$11))</f>
        <v>0</v>
      </c>
      <c r="I62" s="168">
        <f>(0.03 + (I$68 / (1 - $F$62) - I$68)) * SUM(SUMIF($F$6:$F$11, {"K","N"}, I$6:I$11))</f>
        <v>0</v>
      </c>
      <c r="J62" s="168">
        <f>(0.03 + (J$68 / (1 - $F$62) - J$68)) * SUM(SUMIF($F$6:$F$11, {"K","N"}, J$6:J$11))</f>
        <v>0</v>
      </c>
      <c r="K62" s="168">
        <f>(0.03 + (K$68 / (1 - $F$62) - K$68)) * SUM(SUMIF($F$6:$F$11, {"K","N"}, K$6:K$11))</f>
        <v>0</v>
      </c>
      <c r="L62" s="168">
        <f>(0.03 + (L$68 / (1 - $F$62) - L$68)) * SUM(SUMIF($F$6:$F$11, {"K","N"}, L$6:L$11))</f>
        <v>0</v>
      </c>
      <c r="M62" s="168">
        <f>(0.03 + (M$68 / (1 - $F$62) - M$68)) * SUM(SUMIF($F$6:$F$11, {"K","N"}, M$6:M$11))</f>
        <v>0</v>
      </c>
      <c r="N62" s="168">
        <f>(0.03 + (N$68 / (1 - $F$62) - N$68)) * SUM(SUMIF($F$6:$F$11, {"K","N"}, N$6:N$11))</f>
        <v>95.93533021615842</v>
      </c>
      <c r="O62" s="168">
        <f>(0.03 + (O$68 / (1 - $F$62) - O$68)) * SUM(SUMIF($F$6:$F$11, {"K","N"}, O$6:O$11))</f>
        <v>26.648708914699238</v>
      </c>
      <c r="P62" s="168">
        <f>(0.03 + (P$68 / (1 - $F$62) - P$68)) * SUM(SUMIF($F$6:$F$11, {"K","N"}, P$6:P$11))</f>
        <v>20.838150943560439</v>
      </c>
      <c r="Q62" s="168">
        <f>(0.03 + (Q$68 / (1 - $F$62) - Q$68)) * SUM(SUMIF($F$6:$F$11, {"K","N"}, Q$6:Q$11))</f>
        <v>0</v>
      </c>
      <c r="R62" s="168">
        <f>(0.03 + (R$68 / (1 - $F$62) - R$68)) * SUM(SUMIF($F$6:$F$11, {"K","N"}, R$6:R$11))</f>
        <v>0</v>
      </c>
      <c r="S62" s="168">
        <f>(0.03 + (S$68 / (1 - $F$62) - S$68)) * SUM(SUMIF($F$6:$F$11, {"K","N"}, S$6:S$11))</f>
        <v>0</v>
      </c>
      <c r="T62" s="168">
        <f>(0.03 + (T$68 / (1 - $F$62) - T$68)) * SUM(SUMIF($F$6:$F$11, {"K","N"}, T$6:T$11))</f>
        <v>0</v>
      </c>
      <c r="U62" s="168">
        <f>(0.03 + (U$68 / (1 - $F$62) - U$68)) * SUM(SUMIF($F$6:$F$11, {"K","N"}, U$6:U$11))</f>
        <v>0</v>
      </c>
      <c r="V62" s="168">
        <f>(0.03 + (V$68 / (1 - $F$62) - V$68)) * SUM(SUMIF($F$6:$F$11, {"K","N"}, V$6:V$11))</f>
        <v>0</v>
      </c>
      <c r="W62" s="168">
        <f>(0.03 + (W$68 / (1 - $F$62) - W$68)) * SUM(SUMIF($F$6:$F$11, {"K","N"}, W$6:W$11))</f>
        <v>20.979572990713159</v>
      </c>
      <c r="X62" s="168">
        <f>(0.03 + (X$68 / (1 - $F$62) - X$68)) * SUM(SUMIF($F$6:$F$11, {"K","N"}, X$6:X$11))</f>
        <v>56.060474991843925</v>
      </c>
      <c r="Y62" s="168">
        <f>(0.03 + (Y$68 / (1 - $F$62) - Y$68)) * SUM(SUMIF($F$6:$F$11, {"K","N"}, Y$6:Y$11))</f>
        <v>69.864806267557256</v>
      </c>
      <c r="Z62" s="168">
        <f>(0.03 + (Z$68 / (1 - $F$62) - Z$68)) * SUM(SUMIF($F$6:$F$11, {"K","N"}, Z$6:Z$11))</f>
        <v>20.41391153131088</v>
      </c>
      <c r="AA62" s="168">
        <f>(0.03 + (AA$68 / (1 - $F$62) - AA$68)) * SUM(SUMIF($F$6:$F$11, {"K","N"}, AA$6:AA$11))</f>
        <v>80.750587790200427</v>
      </c>
      <c r="AB62" s="168">
        <f>(0.03 + (AB$68 / (1 - $F$62) - AB$68)) * SUM(SUMIF($F$6:$F$11, {"K","N"}, AB$6:AB$11))</f>
        <v>40.375293895100214</v>
      </c>
      <c r="AC62" s="168">
        <f>(0.03 + (AC$68 / (1 - $F$62) - AC$68)) * SUM(SUMIF($F$6:$F$11, {"K","N"}, AC$6:AC$11))</f>
        <v>121.12588168530064</v>
      </c>
      <c r="AD62" s="168">
        <f>(0.03 + (AD$68 / (1 - $F$62) - AD$68)) * SUM(SUMIF($F$6:$F$11, {"K","N"}, AD$6:AD$11))</f>
        <v>74.31938821966385</v>
      </c>
      <c r="AE62" s="168">
        <f>(0.03 + (AE$68 / (1 - $F$62) - AE$68)) * SUM(SUMIF($F$6:$F$11, {"K","N"}, AE$6:AE$11))</f>
        <v>65.059935536109833</v>
      </c>
      <c r="AF62" s="168">
        <f>(0.03 + (AF$68 / (1 - $F$62) - AF$68)) * SUM(SUMIF($F$6:$F$11, {"K","N"}, AF$6:AF$11))</f>
        <v>26.365878221276937</v>
      </c>
      <c r="AG62" s="168">
        <f>(0.03 + (AG$68 / (1 - $F$62) - AG$68)) * SUM(SUMIF($F$6:$F$11, {"K","N"}, AG$6:AG$11))</f>
        <v>36.664733841016997</v>
      </c>
      <c r="AH62" s="168">
        <f>(0.03 + (AH$68 / (1 - $F$62) - AH$68)) * SUM(SUMIF($F$6:$F$11, {"K","N"}, AH$6:AH$11))</f>
        <v>15.713450641854939</v>
      </c>
      <c r="AI62" s="168">
        <f>(0.03 + (AI$68 / (1 - $F$62) - AI$68)) * SUM(SUMIF($F$6:$F$11, {"K","N"}, AI$6:AI$11))</f>
        <v>20.951283199162056</v>
      </c>
      <c r="AJ62" s="168">
        <f>(0.03 + (AJ$68 / (1 - $F$62) - AJ$68)) * SUM(SUMIF($F$6:$F$11, {"K","N"}, AJ$6:AJ$11))</f>
        <v>20.838150943560439</v>
      </c>
      <c r="AK62" s="168">
        <f>(0.03 + (AK$68 / (1 - $F$62) - AK$68)) * SUM(SUMIF($F$6:$F$11, {"K","N"}, AK$6:AK$11))</f>
        <v>0</v>
      </c>
      <c r="AL62" s="168">
        <f>(0.03 + (AL$68 / (1 - $F$62) - AL$68)) * SUM(SUMIF($F$6:$F$11, {"K","N"}, AL$6:AL$11))</f>
        <v>16.7777429889776</v>
      </c>
      <c r="AM62" s="168">
        <f>(0.03 + (AM$68 / (1 - $F$62) - AM$68)) * SUM(SUMIF($F$6:$F$11, {"K","N"}, AM$6:AM$11))</f>
        <v>0</v>
      </c>
      <c r="AN62" s="168">
        <f>(0.03 + (AN$68 / (1 - $F$62) - AN$68)) * SUM(SUMIF($F$6:$F$11, {"K","N"}, AN$6:AN$11))</f>
        <v>0</v>
      </c>
      <c r="AO62" s="168">
        <f>(0.03 + (AO$68 / (1 - $F$62) - AO$68)) * SUM(SUMIF($F$6:$F$11, {"K","N"}, AO$6:AO$11))</f>
        <v>0</v>
      </c>
      <c r="AP62" s="168">
        <f>(0.03 + (AP$68 / (1 - $F$62) - AP$68)) * SUM(SUMIF($F$6:$F$11, {"K","N"}, AP$6:AP$11))</f>
        <v>0</v>
      </c>
      <c r="AQ62" s="168">
        <f>(0.03 + (AQ$68 / (1 - $F$62) - AQ$68)) * SUM(SUMIF($F$6:$F$11, {"K","N"}, AQ$6:AQ$11))</f>
        <v>0</v>
      </c>
      <c r="AR62" s="168">
        <f>(0.03 + (AR$68 / (1 - $F$62) - AR$68)) * SUM(SUMIF($F$6:$F$11, {"K","N"}, AR$6:AR$11))</f>
        <v>0</v>
      </c>
      <c r="AS62" s="168">
        <f>(0.03 + (AS$68 / (1 - $F$62) - AS$68)) * SUM(SUMIF($F$6:$F$11, {"K","N"}, AS$6:AS$11))</f>
        <v>0</v>
      </c>
      <c r="AT62" s="168">
        <f>(0.03 + (AT$68 / (1 - $F$62) - AT$68)) * SUM(SUMIF($F$6:$F$11, {"K","N"}, AT$6:AT$11))</f>
        <v>0</v>
      </c>
      <c r="AU62" s="168">
        <f>(0.03 + (AU$68 / (1 - $F$62) - AU$68)) * SUM(SUMIF($F$6:$F$11, {"K","N"}, AU$6:AU$11))</f>
        <v>0</v>
      </c>
      <c r="AV62" s="168">
        <f>(0.03 + (AV$68 / (1 - $F$62) - AV$68)) * SUM(SUMIF($F$6:$F$11, {"K","N"}, AV$6:AV$11))</f>
        <v>48.992121652510214</v>
      </c>
      <c r="AW62" s="168">
        <f>(0.03 + (AW$68 / (1 - $F$62) - AW$68)) * SUM(SUMIF($F$6:$F$11, {"K","N"}, AW$6:AW$11))</f>
        <v>55.990991039435492</v>
      </c>
      <c r="AX62" s="168">
        <f>(0.03 + (AX$68 / (1 - $F$62) - AX$68)) * SUM(SUMIF($F$6:$F$11, {"K","N"}, AX$6:AX$11))</f>
        <v>167.97293717427326</v>
      </c>
      <c r="AY62" s="168">
        <f>(0.03 + (AY$68 / (1 - $F$62) - AY$68)) * SUM(SUMIF($F$6:$F$11, {"K","N"}, AY$6:AY$11))</f>
        <v>97.984243305020428</v>
      </c>
      <c r="AZ62" s="168">
        <f>(0.03 + (AZ$68 / (1 - $F$62) - AZ$68)) * SUM(SUMIF($F$6:$F$11, {"K","N"}, AZ$6:AZ$11))</f>
        <v>0</v>
      </c>
      <c r="BA62" s="168">
        <f>(0.03 + (BA$68 / (1 - $F$62) - BA$68)) * SUM(SUMIF($F$6:$F$11, {"K","N"}, BA$6:BA$11))</f>
        <v>77.194066018766065</v>
      </c>
      <c r="BB62" s="168">
        <f>(0.03 + (BB$68 / (1 - $F$62) - BB$68)) * SUM(SUMIF($F$6:$F$11, {"K","N"}, BB$6:BB$11))</f>
        <v>44.934064844148196</v>
      </c>
      <c r="BC62" s="168">
        <f>(0.03 + (BC$68 / (1 - $F$62) - BC$68)) * SUM(SUMIF($F$6:$F$11, {"K","N"}, BC$6:BC$11))</f>
        <v>0</v>
      </c>
      <c r="BD62" s="168">
        <f>(0.03 + (BD$68 / (1 - $F$62) - BD$68)) * SUM(SUMIF($F$6:$F$11, {"K","N"}, BD$6:BD$11))</f>
        <v>0</v>
      </c>
      <c r="BE62" s="168">
        <f>(0.03 + (BE$68 / (1 - $F$62) - BE$68)) * SUM(SUMIF($F$6:$F$11, {"K","N"}, BE$6:BE$11))</f>
        <v>0</v>
      </c>
      <c r="BF62" s="168">
        <f>(0.03 + (BF$68 / (1 - $F$62) - BF$68)) * SUM(SUMIF($F$6:$F$11, {"K","N"}, BF$6:BF$11))</f>
        <v>0</v>
      </c>
      <c r="BG62" s="168">
        <f>(0.03 + (BG$68 / (1 - $F$62) - BG$68)) * SUM(SUMIF($F$6:$F$11, {"K","N"}, BG$6:BG$11))</f>
        <v>29.163271290714629</v>
      </c>
      <c r="BH62" s="168">
        <f>(0.03 + (BH$68 / (1 - $F$62) - BH$68)) * SUM(SUMIF($F$6:$F$11, {"K","N"}, BH$6:BH$11))</f>
        <v>28.817116372103005</v>
      </c>
      <c r="BI62" s="168">
        <f>(0.03 + (BI$68 / (1 - $F$62) - BI$68)) * SUM(SUMIF($F$6:$F$11, {"K","N"}, BI$6:BI$11))</f>
        <v>0</v>
      </c>
      <c r="BJ62" s="168">
        <f>(0.03 + (BJ$68 / (1 - $F$62) - BJ$68)) * SUM(SUMIF($F$6:$F$11, {"K","N"}, BJ$6:BJ$11))</f>
        <v>0</v>
      </c>
      <c r="BK62" s="168">
        <f>(0.03 + (BK$68 / (1 - $F$62) - BK$68)) * SUM(SUMIF($F$6:$F$11, {"K","N"}, BK$6:BK$11))</f>
        <v>0</v>
      </c>
      <c r="BL62" s="168">
        <f>(0.03 + (BL$68 / (1 - $F$62) - BL$68)) * SUM(SUMIF($F$6:$F$11, {"K","N"}, BL$6:BL$11))</f>
        <v>0</v>
      </c>
      <c r="BM62" s="168">
        <f>(0.03 + (BM$68 / (1 - $F$62) - BM$68)) * SUM(SUMIF($F$6:$F$11, {"K","N"}, BM$6:BM$11))</f>
        <v>0</v>
      </c>
      <c r="BN62" s="168">
        <f>(0.03 + (BN$68 / (1 - $F$62) - BN$68)) * SUM(SUMIF($F$6:$F$11, {"K","N"}, BN$6:BN$11))</f>
        <v>0</v>
      </c>
      <c r="BO62" s="168">
        <f>(0.03 + (BO$68 / (1 - $F$62) - BO$68)) * SUM(SUMIF($F$6:$F$11, {"K","N"}, BO$6:BO$11))</f>
        <v>0</v>
      </c>
      <c r="BP62" s="168">
        <f>(0.03 + (BP$68 / (1 - $F$62) - BP$68)) * SUM(SUMIF($F$6:$F$11, {"K","N"}, BP$6:BP$11))</f>
        <v>0</v>
      </c>
      <c r="BQ62" s="168">
        <f>(0.03 + (BQ$68 / (1 - $F$62) - BQ$68)) * SUM(SUMIF($F$6:$F$11, {"K","N"}, BQ$6:BQ$11))</f>
        <v>0</v>
      </c>
      <c r="BR62" s="168">
        <f>(0.03 + (BR$68 / (1 - $F$62) - BR$68)) * SUM(SUMIF($F$6:$F$11, {"K","N"}, BR$6:BR$11))</f>
        <v>0</v>
      </c>
      <c r="BS62" s="168">
        <f>(0.03 + (BS$68 / (1 - $F$62) - BS$68)) * SUM(SUMIF($F$6:$F$11, {"K","N"}, BS$6:BS$11))</f>
        <v>0</v>
      </c>
      <c r="BT62" s="168">
        <f>(0.03 + (BT$68 / (1 - $F$62) - BT$68)) * SUM(SUMIF($F$6:$F$11, {"K","N"}, BT$6:BT$11))</f>
        <v>40.070971672811801</v>
      </c>
      <c r="BU62" s="168">
        <f>(0.03 + (BU$68 / (1 - $F$62) - BU$68)) * SUM(SUMIF($F$6:$F$11, {"K","N"}, BU$6:BU$11))</f>
        <v>30.095930271884775</v>
      </c>
      <c r="BV62" s="168">
        <f>(0.03 + (BV$68 / (1 - $F$62) - BV$68)) * SUM(SUMIF($F$6:$F$11, {"K","N"}, BV$6:BV$11))</f>
        <v>20.348632291074711</v>
      </c>
      <c r="BW62" s="168">
        <f>(0.03 + (BW$68 / (1 - $F$62) - BW$68)) * SUM(SUMIF($F$6:$F$11, {"K","N"}, BW$6:BW$11))</f>
        <v>0</v>
      </c>
      <c r="BX62" s="168">
        <f>(0.03 + (BX$68 / (1 - $F$62) - BX$68)) * SUM(SUMIF($F$6:$F$11, {"K","N"}, BX$6:BX$11))</f>
        <v>0</v>
      </c>
      <c r="BY62" s="168">
        <f>(0.03 + (BY$68 / (1 - $F$62) - BY$68)) * SUM(SUMIF($F$6:$F$11, {"K","N"}, BY$6:BY$11))</f>
        <v>0</v>
      </c>
      <c r="BZ62" s="168">
        <f>(0.03 + (BZ$68 / (1 - $F$62) - BZ$68)) * SUM(SUMIF($F$6:$F$11, {"K","N"}, BZ$6:BZ$11))</f>
        <v>0</v>
      </c>
      <c r="CA62" s="168">
        <f>(0.03 + (CA$68 / (1 - $F$62) - CA$68)) * SUM(SUMIF($F$6:$F$11, {"K","N"}, CA$6:CA$11))</f>
        <v>0</v>
      </c>
      <c r="CB62" s="168">
        <f>(0.03 + (CB$68 / (1 - $F$62) - CB$68)) * SUM(SUMIF($F$6:$F$11, {"K","N"}, CB$6:CB$11))</f>
        <v>33.41802038888212</v>
      </c>
      <c r="CC62" s="168">
        <f>(0.03 + (CC$68 / (1 - $F$62) - CC$68)) * SUM(SUMIF($F$6:$F$11, {"K","N"}, CC$6:CC$11))</f>
        <v>0</v>
      </c>
      <c r="CD62" s="168">
        <f>(0.03 + (CD$68 / (1 - $F$62) - CD$68)) * SUM(SUMIF($F$6:$F$11, {"K","N"}, CD$6:CD$11))</f>
        <v>0</v>
      </c>
      <c r="CE62" s="168">
        <f>(0.03 + (CE$68 / (1 - $F$62) - CE$68)) * SUM(SUMIF($F$6:$F$11, {"K","N"}, CE$6:CE$11))</f>
        <v>0</v>
      </c>
      <c r="CF62" s="168">
        <f>(0.03 + (CF$68 / (1 - $F$62) - CF$68)) * SUM(SUMIF($F$6:$F$11, {"K","N"}, CF$6:CF$11))</f>
        <v>0</v>
      </c>
      <c r="CG62" s="168">
        <f>(0.03 + (CG$68 / (1 - $F$62) - CG$68)) * SUM(SUMIF($F$6:$F$11, {"K","N"}, CG$6:CG$11))</f>
        <v>0</v>
      </c>
      <c r="CH62" s="168">
        <f>(0.03 + (CH$68 / (1 - $F$62) - CH$68)) * SUM(SUMIF($F$6:$F$11, {"K","N"}, CH$6:CH$11))</f>
        <v>0</v>
      </c>
      <c r="CI62" s="168">
        <f>(0.03 + (CI$68 / (1 - $F$62) - CI$68)) * SUM(SUMIF($F$6:$F$11, {"K","N"}, CI$6:CI$11))</f>
        <v>0</v>
      </c>
      <c r="CJ62" s="168">
        <f>(0.03 + (CJ$68 / (1 - $F$62) - CJ$68)) * SUM(SUMIF($F$6:$F$11, {"K","N"}, CJ$6:CJ$11))</f>
        <v>0</v>
      </c>
      <c r="CK62" s="168">
        <f>(0.03 + (CK$68 / (1 - $F$62) - CK$68)) * SUM(SUMIF($F$6:$F$11, {"K","N"}, CK$6:CK$11))</f>
        <v>0</v>
      </c>
      <c r="CL62" s="168">
        <f>(0.03 + (CL$68 / (1 - $F$62) - CL$68)) * SUM(SUMIF($F$6:$F$11, {"K","N"}, CL$6:CL$11))</f>
        <v>0</v>
      </c>
      <c r="CM62" s="168">
        <f>(0.03 + (CM$68 / (1 - $F$62) - CM$68)) * SUM(SUMIF($F$6:$F$11, {"K","N"}, CM$6:CM$11))</f>
        <v>0</v>
      </c>
      <c r="CN62" s="168">
        <f>(0.03 + (CN$68 / (1 - $F$62) - CN$68)) * SUM(SUMIF($F$6:$F$11, {"K","N"}, CN$6:CN$11))</f>
        <v>0</v>
      </c>
      <c r="CO62" s="168">
        <f>(0.03 + (CO$68 / (1 - $F$62) - CO$68)) * SUM(SUMIF($F$6:$F$11, {"K","N"}, CO$6:CO$11))</f>
        <v>18.811332861150682</v>
      </c>
      <c r="CP62" s="168">
        <f>(0.03 + (CP$68 / (1 - $F$62) - CP$68)) * SUM(SUMIF($F$6:$F$11, {"K","N"}, CP$6:CP$11))</f>
        <v>18.839801609214714</v>
      </c>
      <c r="CQ62" s="168">
        <f>(0.03 + (CQ$68 / (1 - $F$62) - CQ$68)) * SUM(SUMIF($F$6:$F$11, {"K","N"}, CQ$6:CQ$11))</f>
        <v>0</v>
      </c>
      <c r="CR62" s="168">
        <f>(0.03 + (CR$68 / (1 - $F$62) - CR$68)) * SUM(SUMIF($F$6:$F$11, {"K","N"}, CR$6:CR$11))</f>
        <v>0</v>
      </c>
      <c r="CS62" s="168">
        <f>(0.03 + (CS$68 / (1 - $F$62) - CS$68)) * SUM(SUMIF($F$6:$F$11, {"K","N"}, CS$6:CS$11))</f>
        <v>16.103098212962667</v>
      </c>
      <c r="CT62" s="168">
        <f>(0.03 + (CT$68 / (1 - $F$62) - CT$68)) * SUM(SUMIF($F$6:$F$11, {"K","N"}, CT$6:CT$11))</f>
        <v>0</v>
      </c>
      <c r="CU62" s="168">
        <f>(0.03 + (CU$68 / (1 - $F$62) - CU$68)) * SUM(SUMIF($F$6:$F$11, {"K","N"}, CU$6:CU$11))</f>
        <v>0</v>
      </c>
      <c r="CV62" s="168">
        <f>(0.03 + (CV$68 / (1 - $F$62) - CV$68)) * SUM(SUMIF($F$6:$F$11, {"K","N"}, CV$6:CV$11))</f>
        <v>19.913895119448245</v>
      </c>
      <c r="CW62" s="168">
        <f>(0.03 + (CW$68 / (1 - $F$62) - CW$68)) * SUM(SUMIF($F$6:$F$11, {"K","N"}, CW$6:CW$11))</f>
        <v>7.9942168522817258</v>
      </c>
      <c r="CX62" s="168">
        <f>(0.03 + (CX$68 / (1 - $F$62) - CX$68)) * SUM(SUMIF($F$6:$F$11, {"K","N"}, CX$6:CX$11))</f>
        <v>0</v>
      </c>
      <c r="CY62" s="168">
        <f>(0.03 + (CY$68 / (1 - $F$62) - CY$68)) * SUM(SUMIF($F$6:$F$11, {"K","N"}, CY$6:CY$11))</f>
        <v>0</v>
      </c>
      <c r="CZ62" s="168">
        <f>(0.03 + (CZ$68 / (1 - $F$62) - CZ$68)) * SUM(SUMIF($F$6:$F$11, {"K","N"}, CZ$6:CZ$11))</f>
        <v>0</v>
      </c>
      <c r="DA62" s="168">
        <f>(0.03 + (DA$68 / (1 - $F$62) - DA$68)) * SUM(SUMIF($F$6:$F$11, {"K","N"}, DA$6:DA$11))</f>
        <v>24.928606491612562</v>
      </c>
      <c r="DB62" s="168">
        <f>(0.03 + (DB$68 / (1 - $F$62) - DB$68)) * SUM(SUMIF($F$6:$F$11, {"K","N"}, DB$6:DB$11))</f>
        <v>66.476315527779576</v>
      </c>
      <c r="DC62" s="168">
        <f>(0.03 + (DC$68 / (1 - $F$62) - DC$68)) * SUM(SUMIF($F$6:$F$11, {"K","N"}, DC$6:DC$11))</f>
        <v>0</v>
      </c>
      <c r="DD62" s="168">
        <f>(0.03 + (DD$68 / (1 - $F$62) - DD$68)) * SUM(SUMIF($F$6:$F$11, {"K","N"}, DD$6:DD$11))</f>
        <v>0</v>
      </c>
      <c r="DE62" s="168">
        <f>(0.03 + (DE$68 / (1 - $F$62) - DE$68)) * SUM(SUMIF($F$6:$F$11, {"K","N"}, DE$6:DE$11))</f>
        <v>16.991714323433762</v>
      </c>
      <c r="DF62" s="168">
        <f>(0.03 + (DF$68 / (1 - $F$62) - DF$68)) * SUM(SUMIF($F$6:$F$11, {"K","N"}, DF$6:DF$11))</f>
        <v>38.166863950530036</v>
      </c>
      <c r="DG62" s="168">
        <f>(0.03 + (DG$68 / (1 - $F$62) - DG$68)) * SUM(SUMIF($F$6:$F$11, {"K","N"}, DG$6:DG$11))</f>
        <v>25.27259028008967</v>
      </c>
      <c r="DH62" s="168">
        <f>(0.03 + (DH$68 / (1 - $F$62) - DH$68)) * SUM(SUMIF($F$6:$F$11, {"K","N"}, DH$6:DH$11))</f>
        <v>4.212095892254446</v>
      </c>
      <c r="DI62" s="168">
        <f>(0.03 + (DI$68 / (1 - $F$62) - DI$68)) * SUM(SUMIF($F$6:$F$11, {"K","N"}, DI$6:DI$11))</f>
        <v>0</v>
      </c>
      <c r="DJ62" s="168">
        <f>(0.03 + (DJ$68 / (1 - $F$62) - DJ$68)) * SUM(SUMIF($F$6:$F$11, {"K","N"}, DJ$6:DJ$11))</f>
        <v>0</v>
      </c>
      <c r="DK62" s="168">
        <f>(0.03 + (DK$68 / (1 - $F$62) - DK$68)) * SUM(SUMIF($F$6:$F$11, {"K","N"}, DK$6:DK$11))</f>
        <v>72.702085983200973</v>
      </c>
      <c r="DL62" s="168">
        <f>(0.03 + (DL$68 / (1 - $F$62) - DL$68)) * SUM(SUMIF($F$6:$F$11, {"K","N"}, DL$6:DL$11))</f>
        <v>0</v>
      </c>
      <c r="DM62" s="168">
        <f>(0.03 + (DM$68 / (1 - $F$62) - DM$68)) * SUM(SUMIF($F$6:$F$11, {"K","N"}, DM$6:DM$11))</f>
        <v>0</v>
      </c>
      <c r="DN62" s="168">
        <f>(0.03 + (DN$68 / (1 - $F$62) - DN$68)) * SUM(SUMIF($F$6:$F$11, {"K","N"}, DN$6:DN$11))</f>
        <v>17.307022433501309</v>
      </c>
      <c r="DO62" s="168">
        <f>(0.03 + (DO$68 / (1 - $F$62) - DO$68)) * SUM(SUMIF($F$6:$F$11, {"K","N"}, DO$6:DO$11))</f>
        <v>0</v>
      </c>
      <c r="DP62" s="168">
        <f>(0.03 + (DP$68 / (1 - $F$62) - DP$68)) * SUM(SUMIF($F$6:$F$11, {"K","N"}, DP$6:DP$11))</f>
        <v>0</v>
      </c>
      <c r="DQ62" s="168">
        <f>(0.03 + (DQ$68 / (1 - $F$62) - DQ$68)) * SUM(SUMIF($F$6:$F$11, {"K","N"}, DQ$6:DQ$11))</f>
        <v>0</v>
      </c>
      <c r="DR62" s="168">
        <f>(0.03 + (DR$68 / (1 - $F$62) - DR$68)) * SUM(SUMIF($F$6:$F$11, {"K","N"}, DR$6:DR$11))</f>
        <v>0</v>
      </c>
      <c r="DS62" s="168">
        <f>(0.03 + (DS$68 / (1 - $F$62) - DS$68)) * SUM(SUMIF($F$6:$F$11, {"K","N"}, DS$6:DS$11))</f>
        <v>0</v>
      </c>
      <c r="DT62" s="168">
        <f>(0.03 + (DT$68 / (1 - $F$62) - DT$68)) * SUM(SUMIF($F$6:$F$11, {"K","N"}, DT$6:DT$11))</f>
        <v>0</v>
      </c>
      <c r="DU62" s="168">
        <f>(0.03 + (DU$68 / (1 - $F$62) - DU$68)) * SUM(SUMIF($F$6:$F$11, {"K","N"}, DU$6:DU$11))</f>
        <v>0</v>
      </c>
      <c r="DV62" s="168">
        <f>(0.03 + (DV$68 / (1 - $F$62) - DV$68)) * SUM(SUMIF($F$6:$F$11, {"K","N"}, DV$6:DV$11))</f>
        <v>0</v>
      </c>
      <c r="DW62" s="168">
        <f>(0.03 + (DW$68 / (1 - $F$62) - DW$68)) * SUM(SUMIF($F$6:$F$11, {"K","N"}, DW$6:DW$11))</f>
        <v>0</v>
      </c>
      <c r="DX62" s="168">
        <f>(0.03 + (DX$68 / (1 - $F$62) - DX$68)) * SUM(SUMIF($F$6:$F$11, {"K","N"}, DX$6:DX$11))</f>
        <v>0</v>
      </c>
      <c r="DY62" s="168">
        <f>(0.03 + (DY$68 / (1 - $F$62) - DY$68)) * SUM(SUMIF($F$6:$F$11, {"K","N"}, DY$6:DY$11))</f>
        <v>0</v>
      </c>
      <c r="DZ62" s="168">
        <f>(0.03 + (DZ$68 / (1 - $F$62) - DZ$68)) * SUM(SUMIF($F$6:$F$11, {"K","N"}, DZ$6:DZ$11))</f>
        <v>0</v>
      </c>
      <c r="EA62" s="168">
        <f>(0.03 + (EA$68 / (1 - $F$62) - EA$68)) * SUM(SUMIF($F$6:$F$11, {"K","N"}, EA$6:EA$11))</f>
        <v>0</v>
      </c>
      <c r="EB62" s="168">
        <f>(0.03 + (EB$68 / (1 - $F$62) - EB$68)) * SUM(SUMIF($F$6:$F$11, {"K","N"}, EB$6:EB$11))</f>
        <v>0</v>
      </c>
      <c r="EC62" s="168">
        <f>(0.03 + (EC$68 / (1 - $F$62) - EC$68)) * SUM(SUMIF($F$6:$F$11, {"K","N"}, EC$6:EC$11))</f>
        <v>0</v>
      </c>
      <c r="ED62" s="168">
        <f>(0.03 + (ED$68 / (1 - $F$62) - ED$68)) * SUM(SUMIF($F$6:$F$11, {"K","N"}, ED$6:ED$11))</f>
        <v>0</v>
      </c>
      <c r="EE62" s="168">
        <f>(0.03 + (EE$68 / (1 - $F$62) - EE$68)) * SUM(SUMIF($F$6:$F$11, {"K","N"}, EE$6:EE$11))</f>
        <v>26.551017881370452</v>
      </c>
      <c r="EF62" s="168">
        <f>(0.03 + (EF$68 / (1 - $F$62) - EF$68)) * SUM(SUMIF($F$6:$F$11, {"K","N"}, EF$6:EF$11))</f>
        <v>16.7357863482315</v>
      </c>
      <c r="EG62" s="168">
        <f>(0.03 + (EG$68 / (1 - $F$62) - EG$68)) * SUM(SUMIF($F$6:$F$11, {"K","N"}, EG$6:EG$11))</f>
        <v>0</v>
      </c>
      <c r="EH62" s="168">
        <f>(0.03 + (EH$68 / (1 - $F$62) - EH$68)) * SUM(SUMIF($F$6:$F$11, {"K","N"}, EH$6:EH$11))</f>
        <v>0</v>
      </c>
      <c r="EI62" s="168">
        <f>(0.03 + (EI$68 / (1 - $F$62) - EI$68)) * SUM(SUMIF($F$6:$F$11, {"K","N"}, EI$6:EI$11))</f>
        <v>0</v>
      </c>
      <c r="EJ62" s="168">
        <f>(0.03 + (EJ$68 / (1 - $F$62) - EJ$68)) * SUM(SUMIF($F$6:$F$11, {"K","N"}, EJ$6:EJ$11))</f>
        <v>0</v>
      </c>
      <c r="EK62" s="168">
        <f>(0.03 + (EK$68 / (1 - $F$62) - EK$68)) * SUM(SUMIF($F$6:$F$11, {"K","N"}, EK$6:EK$11))</f>
        <v>0</v>
      </c>
      <c r="EL62" s="168">
        <f>(0.03 + (EL$68 / (1 - $F$62) - EL$68)) * SUM(SUMIF($F$6:$F$11, {"K","N"}, EL$6:EL$11))</f>
        <v>0</v>
      </c>
      <c r="EM62" s="168">
        <f>(0.03 + (EM$68 / (1 - $F$62) - EM$68)) * SUM(SUMIF($F$6:$F$11, {"K","N"}, EM$6:EM$11))</f>
        <v>0</v>
      </c>
      <c r="EN62" s="168">
        <f>(0.03 + (EN$68 / (1 - $F$62) - EN$68)) * SUM(SUMIF($F$6:$F$11, {"K","N"}, EN$6:EN$11))</f>
        <v>0</v>
      </c>
      <c r="EO62" s="168">
        <f>(0.03 + (EO$68 / (1 - $F$62) - EO$68)) * SUM(SUMIF($F$6:$F$11, {"K","N"}, EO$6:EO$11))</f>
        <v>0</v>
      </c>
      <c r="EP62" s="168">
        <f>(0.03 + (EP$68 / (1 - $F$62) - EP$68)) * SUM(SUMIF($F$6:$F$11, {"K","N"}, EP$6:EP$11))</f>
        <v>0</v>
      </c>
      <c r="EQ62" s="168">
        <f>(0.03 + (EQ$68 / (1 - $F$62) - EQ$68)) * SUM(SUMIF($F$6:$F$11, {"K","N"}, EQ$6:EQ$11))</f>
        <v>0</v>
      </c>
      <c r="ER62" s="168">
        <f>(0.03 + (ER$68 / (1 - $F$62) - ER$68)) * SUM(SUMIF($F$6:$F$11, {"K","N"}, ER$6:ER$11))</f>
        <v>0</v>
      </c>
      <c r="ES62" s="168">
        <f>(0.03 + (ES$68 / (1 - $F$62) - ES$68)) * SUM(SUMIF($F$6:$F$11, {"K","N"}, ES$6:ES$11))</f>
        <v>0</v>
      </c>
      <c r="ET62" s="168">
        <f>(0.03 + (ET$68 / (1 - $F$62) - ET$68)) * SUM(SUMIF($F$6:$F$11, {"K","N"}, ET$6:ET$11))</f>
        <v>0</v>
      </c>
      <c r="EU62" s="168">
        <f>(0.03 + (EU$68 / (1 - $F$62) - EU$68)) * SUM(SUMIF($F$6:$F$11, {"K","N"}, EU$6:EU$11))</f>
        <v>0</v>
      </c>
      <c r="EV62" s="168">
        <f>(0.03 + (EV$68 / (1 - $F$62) - EV$68)) * SUM(SUMIF($F$6:$F$11, {"K","N"}, EV$6:EV$11))</f>
        <v>0</v>
      </c>
      <c r="EW62" s="168">
        <f>(0.03 + (EW$68 / (1 - $F$62) - EW$68)) * SUM(SUMIF($F$6:$F$11, {"K","N"}, EW$6:EW$11))</f>
        <v>0</v>
      </c>
      <c r="EX62" s="168">
        <f>(0.03 + (EX$68 / (1 - $F$62) - EX$68)) * SUM(SUMIF($F$6:$F$11, {"K","N"}, EX$6:EX$11))</f>
        <v>0</v>
      </c>
      <c r="EY62" s="168">
        <f>(0.03 + (EY$68 / (1 - $F$62) - EY$68)) * SUM(SUMIF($F$6:$F$11, {"K","N"}, EY$6:EY$11))</f>
        <v>0</v>
      </c>
      <c r="EZ62" s="168">
        <f>(0.03 + (EZ$68 / (1 - $F$62) - EZ$68)) * SUM(SUMIF($F$6:$F$11, {"K","N"}, EZ$6:EZ$11))</f>
        <v>36.818753581763751</v>
      </c>
      <c r="FA62" s="168">
        <f>(0.03 + (FA$68 / (1 - $F$62) - FA$68)) * SUM(SUMIF($F$6:$F$11, {"K","N"}, FA$6:FA$11))</f>
        <v>27.501259602698646</v>
      </c>
      <c r="FB62" s="168">
        <f>(0.03 + (FB$68 / (1 - $F$62) - FB$68)) * SUM(SUMIF($F$6:$F$11, {"K","N"}, FB$6:FB$11))</f>
        <v>0</v>
      </c>
      <c r="FC62" s="168">
        <f>(0.03 + (FC$68 / (1 - $F$62) - FC$68)) * SUM(SUMIF($F$6:$F$11, {"K","N"}, FC$6:FC$11))</f>
        <v>0</v>
      </c>
      <c r="FD62" s="168">
        <f>(0.03 + (FD$68 / (1 - $F$62) - FD$68)) * SUM(SUMIF($F$6:$F$11, {"K","N"}, FD$6:FD$11))</f>
        <v>0</v>
      </c>
      <c r="FE62" s="168">
        <f>(0.03 + (FE$68 / (1 - $F$62) - FE$68)) * SUM(SUMIF($F$6:$F$11, {"K","N"}, FE$6:FE$11))</f>
        <v>0</v>
      </c>
      <c r="FF62" s="168">
        <f>(0.03 + (FF$68 / (1 - $F$62) - FF$68)) * SUM(SUMIF($F$6:$F$11, {"K","N"}, FF$6:FF$11))</f>
        <v>0</v>
      </c>
      <c r="FG62" s="168">
        <f>(0.03 + (FG$68 / (1 - $F$62) - FG$68)) * SUM(SUMIF($F$6:$F$11, {"K","N"}, FG$6:FG$11))</f>
        <v>0</v>
      </c>
      <c r="FH62" s="168">
        <f>(0.03 + (FH$68 / (1 - $F$62) - FH$68)) * SUM(SUMIF($F$6:$F$11, {"K","N"}, FH$6:FH$11))</f>
        <v>0</v>
      </c>
      <c r="FI62" s="168">
        <f>(0.03 + (FI$68 / (1 - $F$62) - FI$68)) * SUM(SUMIF($F$6:$F$11, {"K","N"}, FI$6:FI$11))</f>
        <v>0</v>
      </c>
      <c r="FJ62" s="168">
        <f>(0.03 + (FJ$68 / (1 - $F$62) - FJ$68)) * SUM(SUMIF($F$6:$F$11, {"K","N"}, FJ$6:FJ$11))</f>
        <v>0</v>
      </c>
      <c r="FK62" s="168">
        <f>(0.03 + (FK$68 / (1 - $F$62) - FK$68)) * SUM(SUMIF($F$6:$F$11, {"K","N"}, FK$6:FK$11))</f>
        <v>0</v>
      </c>
      <c r="FL62" s="168">
        <f>(0.03 + (FL$68 / (1 - $F$62) - FL$68)) * SUM(SUMIF($F$6:$F$11, {"K","N"}, FL$6:FL$11))</f>
        <v>17.100497544820588</v>
      </c>
      <c r="FM62" s="168">
        <f>(0.03 + (FM$68 / (1 - $F$62) - FM$68)) * SUM(SUMIF($F$6:$F$11, {"K","N"}, FM$6:FM$11))</f>
        <v>34.201000402417115</v>
      </c>
      <c r="FN62" s="168">
        <f>(0.03 + (FN$68 / (1 - $F$62) - FN$68)) * SUM(SUMIF($F$6:$F$11, {"K","N"}, FN$6:FN$11))</f>
        <v>0</v>
      </c>
      <c r="FO62" s="168">
        <f>(0.03 + (FO$68 / (1 - $F$62) - FO$68)) * SUM(SUMIF($F$6:$F$11, {"K","N"}, FO$6:FO$11))</f>
        <v>0</v>
      </c>
      <c r="FP62" s="168">
        <f>(0.03 + (FP$68 / (1 - $F$62) - FP$68)) * SUM(SUMIF($F$6:$F$11, {"K","N"}, FP$6:FP$11))</f>
        <v>30.692214823335128</v>
      </c>
      <c r="FQ62" s="168">
        <f>(0.03 + (FQ$68 / (1 - $F$62) - FQ$68)) * SUM(SUMIF($F$6:$F$11, {"K","N"}, FQ$6:FQ$11))</f>
        <v>26.044864328998422</v>
      </c>
      <c r="FR62" s="168">
        <f>(0.03 + (FR$68 / (1 - $F$62) - FR$68)) * SUM(SUMIF($F$6:$F$11, {"K","N"}, FR$6:FR$11))</f>
        <v>0</v>
      </c>
      <c r="FS62" s="168">
        <f>(0.03 + (FS$68 / (1 - $F$62) - FS$68)) * SUM(SUMIF($F$6:$F$11, {"K","N"}, FS$6:FS$11))</f>
        <v>25.3442237264378</v>
      </c>
      <c r="FT62" s="168">
        <f>(0.03 + (FT$68 / (1 - $F$62) - FT$68)) * SUM(SUMIF($F$6:$F$11, {"K","N"}, FT$6:FT$11))</f>
        <v>38.016356586808577</v>
      </c>
      <c r="FU62" s="168">
        <f>(0.03 + (FU$68 / (1 - $F$62) - FU$68)) * SUM(SUMIF($F$6:$F$11, {"K","N"}, FU$6:FU$11))</f>
        <v>0</v>
      </c>
      <c r="FV62" s="168">
        <f>(0.03 + (FV$68 / (1 - $F$62) - FV$68)) * SUM(SUMIF($F$6:$F$11, {"K","N"}, FV$6:FV$11))</f>
        <v>0</v>
      </c>
      <c r="FW62" s="168">
        <f>(0.03 + (FW$68 / (1 - $F$62) - FW$68)) * SUM(SUMIF($F$6:$F$11, {"K","N"}, FW$6:FW$11))</f>
        <v>0</v>
      </c>
      <c r="FX62" s="168">
        <f>(0.03 + (FX$68 / (1 - $F$62) - FX$68)) * SUM(SUMIF($F$6:$F$11, {"K","N"}, FX$6:FX$11))</f>
        <v>0</v>
      </c>
      <c r="FY62" s="168">
        <f>(0.03 + (FY$68 / (1 - $F$62) - FY$68)) * SUM(SUMIF($F$6:$F$11, {"K","N"}, FY$6:FY$11))</f>
        <v>0</v>
      </c>
      <c r="FZ62" s="168">
        <f>(0.03 + (FZ$68 / (1 - $F$62) - FZ$68)) * SUM(SUMIF($F$6:$F$11, {"K","N"}, FZ$6:FZ$11))</f>
        <v>0</v>
      </c>
      <c r="GA62" s="168">
        <f>(0.03 + (GA$68 / (1 - $F$62) - GA$68)) * SUM(SUMIF($F$6:$F$11, {"K","N"}, GA$6:GA$11))</f>
        <v>49.274275259246821</v>
      </c>
      <c r="GB62" s="168">
        <f>(0.03 + (GB$68 / (1 - $F$62) - GB$68)) * SUM(SUMIF($F$6:$F$11, {"K","N"}, GB$6:GB$11))</f>
        <v>0</v>
      </c>
      <c r="GC62" s="168">
        <f>(0.03 + (GC$68 / (1 - $F$62) - GC$68)) * SUM(SUMIF($F$6:$F$11, {"K","N"}, GC$6:GC$11))</f>
        <v>0</v>
      </c>
      <c r="GD62" s="168">
        <f>(0.03 + (GD$68 / (1 - $F$62) - GD$68)) * SUM(SUMIF($F$6:$F$11, {"K","N"}, GD$6:GD$11))</f>
        <v>0</v>
      </c>
      <c r="GE62" s="168">
        <f>(0.03 + (GE$68 / (1 - $F$62) - GE$68)) * SUM(SUMIF($F$6:$F$11, {"K","N"}, GE$6:GE$11))</f>
        <v>0</v>
      </c>
      <c r="GF62" s="168">
        <f>(0.03 + (GF$68 / (1 - $F$62) - GF$68)) * SUM(SUMIF($F$6:$F$11, {"K","N"}, GF$6:GF$11))</f>
        <v>33.847369745408571</v>
      </c>
      <c r="GG62" s="168">
        <f>(0.03 + (GG$68 / (1 - $F$62) - GG$68)) * SUM(SUMIF($F$6:$F$11, {"K","N"}, GG$6:GG$11))</f>
        <v>0</v>
      </c>
      <c r="GH62" s="168">
        <f>(0.03 + (GH$68 / (1 - $F$62) - GH$68)) * SUM(SUMIF($F$6:$F$11, {"K","N"}, GH$6:GH$11))</f>
        <v>38.078274021304964</v>
      </c>
      <c r="GI62" s="168">
        <f>(0.03 + (GI$68 / (1 - $F$62) - GI$68)) * SUM(SUMIF($F$6:$F$11, {"K","N"}, GI$6:GI$11))</f>
        <v>46.540139916198193</v>
      </c>
      <c r="GJ62" s="168">
        <f>(0.03 + (GJ$68 / (1 - $F$62) - GJ$68)) * SUM(SUMIF($F$6:$F$11, {"K","N"}, GJ$6:GJ$11))</f>
        <v>30.801562844750503</v>
      </c>
      <c r="GK62" s="168">
        <f>(0.03 + (GK$68 / (1 - $F$62) - GK$68)) * SUM(SUMIF($F$6:$F$11, {"K","N"}, GK$6:GK$11))</f>
        <v>35.201808569252158</v>
      </c>
      <c r="GL62" s="168">
        <f>(0.03 + (GL$68 / (1 - $F$62) - GL$68)) * SUM(SUMIF($F$6:$F$11, {"K","N"}, GL$6:GL$11))</f>
        <v>77.181449795253556</v>
      </c>
      <c r="GM62" s="168">
        <f>(0.03 + (GM$68 / (1 - $F$62) - GM$68)) * SUM(SUMIF($F$6:$F$11, {"K","N"}, GM$6:GM$11))</f>
        <v>83.178976279211966</v>
      </c>
      <c r="GN62" s="168">
        <f>(0.03 + (GN$68 / (1 - $F$62) - GN$68)) * SUM(SUMIF($F$6:$F$11, {"K","N"}, GN$6:GN$11))</f>
        <v>0</v>
      </c>
      <c r="GO62" s="168">
        <f>(0.03 + (GO$68 / (1 - $F$62) - GO$68)) * SUM(SUMIF($F$6:$F$11, {"K","N"}, GO$6:GO$11))</f>
        <v>36.968461105123176</v>
      </c>
      <c r="GP62" s="168">
        <f>(0.03 + (GP$68 / (1 - $F$62) - GP$68)) * SUM(SUMIF($F$6:$F$11, {"K","N"}, GP$6:GP$11))</f>
        <v>39.734531540692096</v>
      </c>
      <c r="GQ62" s="168">
        <f>(0.03 + (GQ$68 / (1 - $F$62) - GQ$68)) * SUM(SUMIF($F$6:$F$11, {"K","N"}, GQ$6:GQ$11))</f>
        <v>47.187907218047528</v>
      </c>
      <c r="GR62" s="168">
        <f>(0.03 + (GR$68 / (1 - $F$62) - GR$68)) * SUM(SUMIF($F$6:$F$11, {"K","N"}, GR$6:GR$11))</f>
        <v>34.612924390628294</v>
      </c>
      <c r="GS62" s="168">
        <f>(0.03 + (GS$68 / (1 - $F$62) - GS$68)) * SUM(SUMIF($F$6:$F$11, {"K","N"}, GS$6:GS$11))</f>
        <v>52.537669121069044</v>
      </c>
      <c r="GT62" s="168">
        <f>(0.03 + (GT$68 / (1 - $F$62) - GT$68)) * SUM(SUMIF($F$6:$F$11, {"K","N"}, GT$6:GT$11))</f>
        <v>31.419912959568805</v>
      </c>
      <c r="GU62" s="168">
        <f>(0.03 + (GU$68 / (1 - $F$62) - GU$68)) * SUM(SUMIF($F$6:$F$11, {"K","N"}, GU$6:GU$11))</f>
        <v>53.862707140625247</v>
      </c>
      <c r="GV62" s="168">
        <f>(0.03 + (GV$68 / (1 - $F$62) - GV$68)) * SUM(SUMIF($F$6:$F$11, {"K","N"}, GV$6:GV$11))</f>
        <v>94.259700165563657</v>
      </c>
      <c r="GW62" s="168">
        <f>(0.03 + (GW$68 / (1 - $F$62) - GW$68)) * SUM(SUMIF($F$6:$F$11, {"K","N"}, GW$6:GW$11))</f>
        <v>59.021125119714277</v>
      </c>
      <c r="GX62" s="168">
        <f>(0.03 + (GX$68 / (1 - $F$62) - GX$68)) * SUM(SUMIF($F$6:$F$11, {"K","N"}, GX$6:GX$11))</f>
        <v>45.916135706448259</v>
      </c>
      <c r="GY62" s="168">
        <f>(0.03 + (GY$68 / (1 - $F$62) - GY$68)) * SUM(SUMIF($F$6:$F$11, {"K","N"}, GY$6:GY$11))</f>
        <v>64.591767835449701</v>
      </c>
      <c r="GZ62" s="168">
        <f>(0.03 + (GZ$68 / (1 - $F$62) - GZ$68)) * SUM(SUMIF($F$6:$F$11, {"K","N"}, GZ$6:GZ$11))</f>
        <v>63.870384542043809</v>
      </c>
      <c r="HA62" s="168">
        <f>(0.03 + (HA$68 / (1 - $F$62) - HA$68)) * SUM(SUMIF($F$6:$F$11, {"K","N"}, HA$6:HA$11))</f>
        <v>100.52964206682117</v>
      </c>
      <c r="HB62" s="168">
        <f>(0.03 + (HB$68 / (1 - $F$62) - HB$68)) * SUM(SUMIF($F$6:$F$11, {"K","N"}, HB$6:HB$11))</f>
        <v>77.682001260921595</v>
      </c>
      <c r="HC62" s="168">
        <f>(0.03 + (HC$68 / (1 - $F$62) - HC$68)) * SUM(SUMIF($F$6:$F$11, {"K","N"}, HC$6:HC$11))</f>
        <v>77.682001260921595</v>
      </c>
      <c r="HD62" s="168">
        <f>(0.03 + (HD$68 / (1 - $F$62) - HD$68)) * SUM(SUMIF($F$6:$F$11, {"K","N"}, HD$6:HD$11))</f>
        <v>88.219680107735456</v>
      </c>
      <c r="HE62" s="168">
        <f>(0.03 + (HE$68 / (1 - $F$62) - HE$68)) * SUM(SUMIF($F$6:$F$11, {"K","N"}, HE$6:HE$11))</f>
        <v>111.25870811070068</v>
      </c>
      <c r="HF62" s="168">
        <f>(0.03 + (HF$68 / (1 - $F$62) - HF$68)) * SUM(SUMIF($F$6:$F$11, {"K","N"}, HF$6:HF$11))</f>
        <v>111.78870384425259</v>
      </c>
      <c r="HG62" s="168">
        <f>(0.03 + (HG$68 / (1 - $F$62) - HG$68)) * SUM(SUMIF($F$6:$F$11, {"K","N"}, HG$6:HG$11))</f>
        <v>110.7287123771479</v>
      </c>
      <c r="HH62" s="168">
        <f>(0.03 + (HH$68 / (1 - $F$62) - HH$68)) * SUM(SUMIF($F$6:$F$11, {"K","N"}, HH$6:HH$11))</f>
        <v>96.887651753174552</v>
      </c>
      <c r="HI62" s="168">
        <f>(0.03 + (HI$68 / (1 - $F$62) - HI$68)) * SUM(SUMIF($F$6:$F$11, {"K","N"}, HI$6:HI$11))</f>
        <v>52.046206909236815</v>
      </c>
      <c r="HJ62" s="168">
        <f>(0.03 + (HJ$68 / (1 - $F$62) - HJ$68)) * SUM(SUMIF($F$6:$F$11, {"K","N"}, HJ$6:HJ$11))</f>
        <v>85.166517217069682</v>
      </c>
      <c r="HK62" s="168">
        <f>(0.03 + (HK$68 / (1 - $F$62) - HK$68)) * SUM(SUMIF($F$6:$F$11, {"K","N"}, HK$6:HK$11))</f>
        <v>107.95755253906653</v>
      </c>
      <c r="HL62" s="168">
        <f>(0.03 + (HL$68 / (1 - $F$62) - HL$68)) * SUM(SUMIF($F$6:$F$11, {"K","N"}, HL$6:HL$11))</f>
        <v>107.42815105288372</v>
      </c>
      <c r="HM62" s="168">
        <f>(0.03 + (HM$68 / (1 - $F$62) - HM$68)) * SUM(SUMIF($F$6:$F$11, {"K","N"}, HM$6:HM$11))</f>
        <v>107.25168389082336</v>
      </c>
      <c r="HN62" s="168">
        <f>(0.03 + (HN$68 / (1 - $F$62) - HN$68)) * SUM(SUMIF($F$6:$F$11, {"K","N"}, HN$6:HN$11))</f>
        <v>109.54570069545552</v>
      </c>
      <c r="HO62" s="168">
        <f>(0.03 + (HO$68 / (1 - $F$62) - HO$68)) * SUM(SUMIF($F$6:$F$11, {"K","N"}, HO$6:HO$11))</f>
        <v>31.74496557058729</v>
      </c>
      <c r="HP62" s="168">
        <f>(0.03 + (HP$68 / (1 - $F$62) - HP$68)) * SUM(SUMIF($F$6:$F$11, {"K","N"}, HP$6:HP$11))</f>
        <v>40.814952537076842</v>
      </c>
      <c r="HQ62" s="168">
        <f>(0.03 + (HQ$68 / (1 - $F$62) - HQ$68)) * SUM(SUMIF($F$6:$F$11, {"K","N"}, HQ$6:HQ$11))</f>
        <v>108.83988834937006</v>
      </c>
      <c r="HR62" s="168">
        <f>(0.03 + (HR$68 / (1 - $F$62) - HR$68)) * SUM(SUMIF($F$6:$F$11, {"K","N"}, HR$6:HR$11))</f>
        <v>108.31048686318812</v>
      </c>
      <c r="HS62" s="168">
        <f>(0.03 + (HS$68 / (1 - $F$62) - HS$68)) * SUM(SUMIF($F$6:$F$11, {"K","N"}, HS$6:HS$11))</f>
        <v>108.13401970112689</v>
      </c>
      <c r="HT62" s="168">
        <f>(0.03 + (HT$68 / (1 - $F$62) - HT$68)) * SUM(SUMIF($F$6:$F$11, {"K","N"}, HT$6:HT$11))</f>
        <v>107.60461821494495</v>
      </c>
      <c r="HU62" s="168">
        <f>(0.03 + (HU$68 / (1 - $F$62) - HU$68)) * SUM(SUMIF($F$6:$F$11, {"K","N"}, HU$6:HU$11))</f>
        <v>106.72228240464142</v>
      </c>
      <c r="HV62" s="168">
        <f>(0.03 + (HV$68 / (1 - $F$62) - HV$68)) * SUM(SUMIF($F$6:$F$11, {"K","N"}, HV$6:HV$11))</f>
        <v>103.72234064960838</v>
      </c>
      <c r="HW62" s="168">
        <f>(0.03 + (HW$68 / (1 - $F$62) - HW$68)) * SUM(SUMIF($F$6:$F$11, {"K","N"}, HW$6:HW$11))</f>
        <v>103.72234064960838</v>
      </c>
      <c r="HX62" s="168">
        <f>(0.03 + (HX$68 / (1 - $F$62) - HX$68)) * SUM(SUMIF($F$6:$F$11, {"K","N"}, HX$6:HX$11))</f>
        <v>99.400567571015785</v>
      </c>
      <c r="HY62" s="168">
        <f>(0.03 + (HY$68 / (1 - $F$62) - HY$68)) * SUM(SUMIF($F$6:$F$11, {"K","N"}, HY$6:HY$11))</f>
        <v>63.944100803913436</v>
      </c>
      <c r="HZ62" s="168">
        <f>(0.03 + (HZ$68 / (1 - $F$62) - HZ$68)) * SUM(SUMIF($F$6:$F$11, {"K","N"}, HZ$6:HZ$11))</f>
        <v>77.219909148918802</v>
      </c>
      <c r="IA62" s="168">
        <f>(0.03 + (IA$68 / (1 - $F$62) - IA$68)) * SUM(SUMIF($F$6:$F$11, {"K","N"}, IA$6:IA$11))</f>
        <v>72.559906919790265</v>
      </c>
      <c r="IB62" s="168">
        <f>(0.03 + (IB$68 / (1 - $F$62) - IB$68)) * SUM(SUMIF($F$6:$F$11, {"K","N"}, IB$6:IB$11))</f>
        <v>71.383459475042542</v>
      </c>
      <c r="IC62" s="168">
        <f>(0.03 + (IC$68 / (1 - $F$62) - IC$68)) * SUM(SUMIF($F$6:$F$11, {"K","N"}, IC$6:IC$11))</f>
        <v>60.916473314394061</v>
      </c>
      <c r="ID62" s="168">
        <f>(0.03 + (ID$68 / (1 - $F$62) - ID$68)) * SUM(SUMIF($F$6:$F$11, {"K","N"}, ID$6:ID$11))</f>
        <v>17.404683658994614</v>
      </c>
      <c r="IE62" s="168">
        <f>(0.03 + (IE$68 / (1 - $F$62) - IE$68)) * SUM(SUMIF($F$6:$F$11, {"K","N"}, IE$6:IE$11))</f>
        <v>69.618788307920397</v>
      </c>
      <c r="IF62" s="168">
        <f>(0.03 + (IF$68 / (1 - $F$62) - IF$68)) * SUM(SUMIF($F$6:$F$11, {"K","N"}, IF$6:IF$11))</f>
        <v>80.703463661208716</v>
      </c>
      <c r="IG62" s="168">
        <f>(0.03 + (IG$68 / (1 - $F$62) - IG$68)) * SUM(SUMIF($F$6:$F$11, {"K","N"}, IG$6:IG$11))</f>
        <v>103.49039431190222</v>
      </c>
      <c r="IH62" s="168">
        <f>(0.03 + (IH$68 / (1 - $F$62) - IH$68)) * SUM(SUMIF($F$6:$F$11, {"K","N"}, IH$6:IH$11))</f>
        <v>68.466069972429423</v>
      </c>
      <c r="II62" s="168">
        <f>(0.03 + (II$68 / (1 - $F$62) - II$68)) * SUM(SUMIF($F$6:$F$11, {"K","N"}, II$6:II$11))</f>
        <v>73.618709620063441</v>
      </c>
      <c r="IJ62" s="168">
        <f>(0.03 + (IJ$68 / (1 - $F$62) - IJ$68)) * SUM(SUMIF($F$6:$F$11, {"K","N"}, IJ$6:IJ$11))</f>
        <v>84.938675550666431</v>
      </c>
      <c r="IK62" s="168">
        <f>(0.03 + (IK$68 / (1 - $F$62) - IK$68)) * SUM(SUMIF($F$6:$F$11, {"K","N"}, IK$6:IK$11))</f>
        <v>84.938675550666431</v>
      </c>
      <c r="IL62" s="168">
        <f>(0.03 + (IL$68 / (1 - $F$62) - IL$68)) * SUM(SUMIF($F$6:$F$11, {"K","N"}, IL$6:IL$11))</f>
        <v>103.81391738188228</v>
      </c>
      <c r="IM62" s="168">
        <f>(0.03 + (IM$68 / (1 - $F$62) - IM$68)) * SUM(SUMIF($F$6:$F$11, {"K","N"}, IM$6:IM$11))</f>
        <v>65.960494511349154</v>
      </c>
      <c r="IN62" s="168">
        <f>(0.03 + (IN$68 / (1 - $F$62) - IN$68)) * SUM(SUMIF($F$6:$F$11, {"K","N"}, IN$6:IN$11))</f>
        <v>71.002784384035891</v>
      </c>
      <c r="IO62" s="168">
        <f>(0.03 + (IO$68 / (1 - $F$62) - IO$68)) * SUM(SUMIF($F$6:$F$11, {"K","N"}, IO$6:IO$11))</f>
        <v>69.789573143702242</v>
      </c>
      <c r="IP62" s="168">
        <f>(0.03 + (IP$68 / (1 - $F$62) - IP$68)) * SUM(SUMIF($F$6:$F$11, {"K","N"}, IP$6:IP$11))</f>
        <v>55.277071139938208</v>
      </c>
      <c r="IQ62" s="168">
        <f>(0.03 + (IQ$68 / (1 - $F$62) - IQ$68)) * SUM(SUMIF($F$6:$F$11, {"K","N"}, IQ$6:IQ$11))</f>
        <v>64.273772588339654</v>
      </c>
      <c r="IR62" s="168">
        <f>(0.03 + (IR$68 / (1 - $F$62) - IR$68)) * SUM(SUMIF($F$6:$F$11, {"K","N"}, IR$6:IR$11))</f>
        <v>26.465669800783644</v>
      </c>
      <c r="IS62" s="168">
        <f>(0.03 + (IS$68 / (1 - $F$62) - IS$68)) * SUM(SUMIF($F$6:$F$11, {"K","N"}, IS$6:IS$11))</f>
        <v>45.369710442033835</v>
      </c>
      <c r="IT62" s="168">
        <f>(0.03 + (IT$68 / (1 - $F$62) - IT$68)) * SUM(SUMIF($F$6:$F$11, {"K","N"}, IT$6:IT$11))</f>
        <v>79.396987897295318</v>
      </c>
      <c r="IU62" s="168">
        <f>(0.03 + (IU$68 / (1 - $F$62) - IU$68)) * SUM(SUMIF($F$6:$F$11, {"K","N"}, IU$6:IU$11))</f>
        <v>92.423296326987</v>
      </c>
      <c r="IV62" s="168">
        <f>(0.03 + (IV$68 / (1 - $F$62) - IV$68)) * SUM(SUMIF($F$6:$F$11, {"K","N"}, IV$6:IV$11))</f>
        <v>92.270219673774918</v>
      </c>
      <c r="IW62" s="168">
        <f>(0.03 + (IW$68 / (1 - $F$62) - IW$68)) * SUM(SUMIF($F$6:$F$11, {"K","N"}, IW$6:IW$11))</f>
        <v>91.045606448075262</v>
      </c>
      <c r="IX62" s="168">
        <f>(0.03 + (IX$68 / (1 - $F$62) - IX$68)) * SUM(SUMIF($F$6:$F$11, {"K","N"}, IX$6:IX$11))</f>
        <v>72.441308491726105</v>
      </c>
      <c r="IY62" s="168">
        <f>(0.03 + (IY$68 / (1 - $F$62) - IY$68)) * SUM(SUMIF($F$6:$F$11, {"K","N"}, IY$6:IY$11))</f>
        <v>80.066697971671061</v>
      </c>
      <c r="IZ62" s="168">
        <f>(0.03 + (IZ$68 / (1 - $F$62) - IZ$68)) * SUM(SUMIF($F$6:$F$11, {"K","N"}, IZ$6:IZ$11))</f>
        <v>68.628613751753633</v>
      </c>
      <c r="JA62" s="168">
        <f>(0.03 + (JA$68 / (1 - $F$62) - JA$68)) * SUM(SUMIF($F$6:$F$11, {"K","N"}, JA$6:JA$11))</f>
        <v>87.948678436877827</v>
      </c>
      <c r="JB62" s="168">
        <f>(0.03 + (JB$68 / (1 - $F$62) - JB$68)) * SUM(SUMIF($F$6:$F$11, {"K","N"}, JB$6:JB$11))</f>
        <v>60.347735878467482</v>
      </c>
      <c r="JC62" s="168">
        <f>(0.03 + (JC$68 / (1 - $F$62) - JC$68)) * SUM(SUMIF($F$6:$F$11, {"K","N"}, JC$6:JC$11))</f>
        <v>75.955692335396378</v>
      </c>
      <c r="JD62" s="168">
        <f>(0.03 + (JD$68 / (1 - $F$62) - JD$68)) * SUM(SUMIF($F$6:$F$11, {"K","N"}, JD$6:JD$11))</f>
        <v>67.092933990235778</v>
      </c>
      <c r="JE62" s="168">
        <f>(0.03 + (JE$68 / (1 - $F$62) - JE$68)) * SUM(SUMIF($F$6:$F$11, {"K","N"}, JE$6:JE$11))</f>
        <v>56.413827201588575</v>
      </c>
      <c r="JF62" s="168">
        <f>(0.03 + (JF$68 / (1 - $F$62) - JF$68)) * SUM(SUMIF($F$6:$F$11, {"K","N"}, JF$6:JF$11))</f>
        <v>0</v>
      </c>
      <c r="JG62" s="168">
        <f>(0.03 + (JG$68 / (1 - $F$62) - JG$68)) * SUM(SUMIF($F$6:$F$11, {"K","N"}, JG$6:JG$11))</f>
        <v>64.472961744622864</v>
      </c>
      <c r="JH62" s="168">
        <f>(0.03 + (JH$68 / (1 - $F$62) - JH$68)) * SUM(SUMIF($F$6:$F$11, {"K","N"}, JH$6:JH$11))</f>
        <v>66.820137093879808</v>
      </c>
      <c r="JI62" s="168">
        <f>(0.03 + (JI$68 / (1 - $F$62) - JI$68)) * SUM(SUMIF($F$6:$F$11, {"K","N"}, JI$6:JI$11))</f>
        <v>52.715922992855404</v>
      </c>
      <c r="JJ62" s="168">
        <f>(0.03 + (JJ$68 / (1 - $F$62) - JJ$68)) * SUM(SUMIF($F$6:$F$11, {"K","N"}, JJ$6:JJ$11))</f>
        <v>60.901173169666784</v>
      </c>
      <c r="JK62" s="168">
        <f>(0.03 + (JK$68 / (1 - $F$62) - JK$68)) * SUM(SUMIF($F$6:$F$11, {"K","N"}, JK$6:JK$11))</f>
        <v>77.146950057997771</v>
      </c>
      <c r="JL62" s="168">
        <f>(0.03 + (JL$68 / (1 - $F$62) - JL$68)) * SUM(SUMIF($F$6:$F$11, {"K","N"}, JL$6:JL$11))</f>
        <v>58.816969164949185</v>
      </c>
      <c r="JM62" s="168">
        <f>(0.03 + (JM$68 / (1 - $F$62) - JM$68)) * SUM(SUMIF($F$6:$F$11, {"K","N"}, JM$6:JM$11))</f>
        <v>0</v>
      </c>
      <c r="JN62" s="168">
        <f>(0.03 + (JN$68 / (1 - $F$62) - JN$68)) * SUM(SUMIF($F$6:$F$11, {"K","N"}, JN$6:JN$11))</f>
        <v>74.501464538015554</v>
      </c>
      <c r="JO62" s="168">
        <f>(0.03 + (JO$68 / (1 - $F$62) - JO$68)) * SUM(SUMIF($F$6:$F$11, {"K","N"}, JO$6:JO$11))</f>
        <v>60.443408798062173</v>
      </c>
      <c r="JP62" s="168">
        <f>(0.03 + (JP$68 / (1 - $F$62) - JP$68)) * SUM(SUMIF($F$6:$F$11, {"K","N"}, JP$6:JP$11))</f>
        <v>44.605791639360255</v>
      </c>
      <c r="JQ62" s="168">
        <f>(0.03 + (JQ$68 / (1 - $F$62) - JQ$68)) * SUM(SUMIF($F$6:$F$11, {"K","N"}, JQ$6:JQ$11))</f>
        <v>74.986207137142685</v>
      </c>
      <c r="JR62" s="168">
        <f>(0.03 + (JR$68 / (1 - $F$62) - JR$68)) * SUM(SUMIF($F$6:$F$11, {"K","N"}, JR$6:JR$11))</f>
        <v>0</v>
      </c>
      <c r="JS62" s="168">
        <f>(0.03 + (JS$68 / (1 - $F$62) - JS$68)) * SUM(SUMIF($F$6:$F$11, {"K","N"}, JS$6:JS$11))</f>
        <v>0</v>
      </c>
      <c r="JT62" s="168">
        <f>(0.03 + (JT$68 / (1 - $F$62) - JT$68)) * SUM(SUMIF($F$6:$F$11, {"K","N"}, JT$6:JT$11))</f>
        <v>0</v>
      </c>
      <c r="JU62" s="168">
        <f>(0.03 + (JU$68 / (1 - $F$62) - JU$68)) * SUM(SUMIF($F$6:$F$11, {"K","N"}, JU$6:JU$11))</f>
        <v>0</v>
      </c>
      <c r="JV62" s="168">
        <f>(0.03 + (JV$68 / (1 - $F$62) - JV$68)) * SUM(SUMIF($F$6:$F$11, {"K","N"}, JV$6:JV$11))</f>
        <v>0</v>
      </c>
      <c r="JW62" s="168">
        <f>(0.03 + (JW$68 / (1 - $F$62) - JW$68)) * SUM(SUMIF($F$6:$F$11, {"K","N"}, JW$6:JW$11))</f>
        <v>0</v>
      </c>
      <c r="JX62" s="168">
        <f>(0.03 + (JX$68 / (1 - $F$62) - JX$68)) * SUM(SUMIF($F$6:$F$11, {"K","N"}, JX$6:JX$11))</f>
        <v>44.665587663315065</v>
      </c>
      <c r="JY62" s="168">
        <f>(0.03 + (JY$68 / (1 - $F$62) - JY$68)) * SUM(SUMIF($F$6:$F$11, {"K","N"}, JY$6:JY$11))</f>
        <v>0</v>
      </c>
      <c r="JZ62" s="168">
        <f>(0.03 + (JZ$68 / (1 - $F$62) - JZ$68)) * SUM(SUMIF($F$6:$F$11, {"K","N"}, JZ$6:JZ$11))</f>
        <v>63.225668648652565</v>
      </c>
      <c r="KA62" s="168">
        <f>(0.03 + (KA$68 / (1 - $F$62) - KA$68)) * SUM(SUMIF($F$6:$F$11, {"K","N"}, KA$6:KA$11))</f>
        <v>63.225668648652565</v>
      </c>
      <c r="KB62" s="168">
        <f>(0.03 + (KB$68 / (1 - $F$62) - KB$68)) * SUM(SUMIF($F$6:$F$11, {"K","N"}, KB$6:KB$11))</f>
        <v>63.225668648652565</v>
      </c>
      <c r="KC62" s="168">
        <f>(0.03 + (KC$68 / (1 - $F$62) - KC$68)) * SUM(SUMIF($F$6:$F$11, {"K","N"}, KC$6:KC$11))</f>
        <v>75.620865572836252</v>
      </c>
      <c r="KD62" s="168">
        <f>(0.03 + (KD$68 / (1 - $F$62) - KD$68)) * SUM(SUMIF($F$6:$F$11, {"K","N"}, KD$6:KD$11))</f>
        <v>74.19613029419466</v>
      </c>
      <c r="KE62" s="168">
        <f>(0.03 + (KE$68 / (1 - $F$62) - KE$68)) * SUM(SUMIF($F$6:$F$11, {"K","N"}, KE$6:KE$11))</f>
        <v>43.879290226955369</v>
      </c>
      <c r="KF62" s="168">
        <f>(0.03 + (KF$68 / (1 - $F$62) - KF$68)) * SUM(SUMIF($F$6:$F$11, {"K","N"}, KF$6:KF$11))</f>
        <v>63.322008405688756</v>
      </c>
      <c r="KG62" s="168">
        <f>(0.03 + (KG$68 / (1 - $F$62) - KG$68)) * SUM(SUMIF($F$6:$F$11, {"K","N"}, KG$6:KG$11))</f>
        <v>28.718578626010526</v>
      </c>
      <c r="KH62" s="168">
        <f>(0.03 + (KH$68 / (1 - $F$62) - KH$68)) * SUM(SUMIF($F$6:$F$11, {"K","N"}, KH$6:KH$11))</f>
        <v>25.846706722879674</v>
      </c>
      <c r="KI62" s="168">
        <f>(0.03 + (KI$68 / (1 - $F$62) - KI$68)) * SUM(SUMIF($F$6:$F$11, {"K","N"}, KI$6:KI$11))</f>
        <v>68.924565886564338</v>
      </c>
      <c r="KJ62" s="168">
        <f>(0.03 + (KJ$68 / (1 - $F$62) - KJ$68)) * SUM(SUMIF($F$6:$F$11, {"K","N"}, KJ$6:KJ$11))</f>
        <v>63.254795536323947</v>
      </c>
      <c r="KK62" s="168">
        <f>(0.03 + (KK$68 / (1 - $F$62) - KK$68)) * SUM(SUMIF($F$6:$F$11, {"K","N"}, KK$6:KK$11))</f>
        <v>0</v>
      </c>
      <c r="KL62" s="168">
        <f>(0.03 + (KL$68 / (1 - $F$62) - KL$68)) * SUM(SUMIF($F$6:$F$11, {"K","N"}, KL$6:KL$11))</f>
        <v>37.075671814725681</v>
      </c>
      <c r="KM62" s="168">
        <f>(0.03 + (KM$68 / (1 - $F$62) - KM$68)) * SUM(SUMIF($F$6:$F$11, {"K","N"}, KM$6:KM$11))</f>
        <v>31.029166365275234</v>
      </c>
      <c r="KN62" s="168">
        <f>(0.03 + (KN$68 / (1 - $F$62) - KN$68)) * SUM(SUMIF($F$6:$F$11, {"K","N"}, KN$6:KN$11))</f>
        <v>0</v>
      </c>
      <c r="KO62" s="168">
        <f>(0.03 + (KO$68 / (1 - $F$62) - KO$68)) * SUM(SUMIF($F$6:$F$11, {"K","N"}, KO$6:KO$11))</f>
        <v>0</v>
      </c>
      <c r="KP62" s="168">
        <f>(0.03 + (KP$68 / (1 - $F$62) - KP$68)) * SUM(SUMIF($F$6:$F$11, {"K","N"}, KP$6:KP$11))</f>
        <v>0</v>
      </c>
      <c r="KQ62" s="168">
        <f>(0.03 + (KQ$68 / (1 - $F$62) - KQ$68)) * SUM(SUMIF($F$6:$F$11, {"K","N"}, KQ$6:KQ$11))</f>
        <v>13.790756994340869</v>
      </c>
      <c r="KR62" s="168">
        <f>(0.03 + (KR$68 / (1 - $F$62) - KR$68)) * SUM(SUMIF($F$6:$F$11, {"K","N"}, KR$6:KR$11))</f>
        <v>72.634295622312194</v>
      </c>
      <c r="KS62" s="168">
        <f>(0.03 + (KS$68 / (1 - $F$62) - KS$68)) * SUM(SUMIF($F$6:$F$11, {"K","N"}, KS$6:KS$11))</f>
        <v>80.681390622268253</v>
      </c>
      <c r="KT62" s="168">
        <f>(0.03 + (KT$68 / (1 - $F$62) - KT$68)) * SUM(SUMIF($F$6:$F$11, {"K","N"}, KT$6:KT$11))</f>
        <v>34.341706930359841</v>
      </c>
      <c r="KU62" s="168">
        <f>(0.03 + (KU$68 / (1 - $F$62) - KU$68)) * SUM(SUMIF($F$6:$F$11, {"K","N"}, KU$6:KU$11))</f>
        <v>0</v>
      </c>
      <c r="KV62" s="168">
        <f>(0.03 + (KV$68 / (1 - $F$62) - KV$68)) * SUM(SUMIF($F$6:$F$11, {"K","N"}, KV$6:KV$11))</f>
        <v>15.571676092643202</v>
      </c>
      <c r="KW62" s="168">
        <f>(0.03 + (KW$68 / (1 - $F$62) - KW$68)) * SUM(SUMIF($F$6:$F$11, {"K","N"}, KW$6:KW$11))</f>
        <v>73.965461440055194</v>
      </c>
      <c r="KX62" s="168">
        <f>(0.03 + (KX$68 / (1 - $F$62) - KX$68)) * SUM(SUMIF($F$6:$F$11, {"K","N"}, KX$6:KX$11))</f>
        <v>65.800988558874025</v>
      </c>
      <c r="KY62" s="168">
        <f>(0.03 + (KY$68 / (1 - $F$62) - KY$68)) * SUM(SUMIF($F$6:$F$11, {"K","N"}, KY$6:KY$11))</f>
        <v>25.351682925730302</v>
      </c>
      <c r="KZ62" s="168">
        <f>(0.03 + (KZ$68 / (1 - $F$62) - KZ$68)) * SUM(SUMIF($F$6:$F$11, {"K","N"}, KZ$6:KZ$11))</f>
        <v>0</v>
      </c>
      <c r="LA62" s="168">
        <f>(0.03 + (LA$68 / (1 - $F$62) - LA$68)) * SUM(SUMIF($F$6:$F$11, {"K","N"}, LA$6:LA$11))</f>
        <v>0</v>
      </c>
      <c r="LB62" s="168">
        <f>(0.03 + (LB$68 / (1 - $F$62) - LB$68)) * SUM(SUMIF($F$6:$F$11, {"K","N"}, LB$6:LB$11))</f>
        <v>9.4029373435012396</v>
      </c>
      <c r="LC62" s="168">
        <f>(0.03 + (LC$68 / (1 - $F$62) - LC$68)) * SUM(SUMIF($F$6:$F$11, {"K","N"}, LC$6:LC$11))</f>
        <v>36.760493614343346</v>
      </c>
      <c r="LD62" s="168">
        <f>(0.03 + (LD$68 / (1 - $F$62) - LD$68)) * SUM(SUMIF($F$6:$F$11, {"K","N"}, LD$6:LD$11))</f>
        <v>45.950603798958838</v>
      </c>
      <c r="LE62" s="168">
        <f>(0.03 + (LE$68 / (1 - $F$62) - LE$68)) * SUM(SUMIF($F$6:$F$11, {"K","N"}, LE$6:LE$11))</f>
        <v>0</v>
      </c>
      <c r="LF62" s="168">
        <f>(0.03 + (LF$68 / (1 - $F$62) - LF$68)) * SUM(SUMIF($F$6:$F$11, {"K","N"}, LF$6:LF$11))</f>
        <v>0</v>
      </c>
      <c r="LG62" s="168">
        <f>(0.03 + (LG$68 / (1 - $F$62) - LG$68)) * SUM(SUMIF($F$6:$F$11, {"K","N"}, LG$6:LG$11))</f>
        <v>0</v>
      </c>
      <c r="LH62" s="168">
        <f>(0.03 + (LH$68 / (1 - $F$62) - LH$68)) * SUM(SUMIF($F$6:$F$11, {"K","N"}, LH$6:LH$11))</f>
        <v>23.29451893334782</v>
      </c>
      <c r="LI62" s="168">
        <f>(0.03 + (LI$68 / (1 - $F$62) - LI$68)) * SUM(SUMIF($F$6:$F$11, {"K","N"}, LI$6:LI$11))</f>
        <v>0</v>
      </c>
      <c r="LJ62" s="168">
        <f>(0.03 + (LJ$68 / (1 - $F$62) - LJ$68)) * SUM(SUMIF($F$6:$F$11, {"K","N"}, LJ$6:LJ$11))</f>
        <v>18.323506410860837</v>
      </c>
      <c r="LK62" s="168">
        <f>(0.03 + (LK$68 / (1 - $F$62) - LK$68)) * SUM(SUMIF($F$6:$F$11, {"K","N"}, LK$6:LK$11))</f>
        <v>54.970507518665492</v>
      </c>
      <c r="LL62" s="168">
        <f>(0.03 + (LL$68 / (1 - $F$62) - LL$68)) * SUM(SUMIF($F$6:$F$11, {"K","N"}, LL$6:LL$11))</f>
        <v>0</v>
      </c>
      <c r="LM62" s="168">
        <f>(0.03 + (LM$68 / (1 - $F$62) - LM$68)) * SUM(SUMIF($F$6:$F$11, {"K","N"}, LM$6:LM$11))</f>
        <v>0</v>
      </c>
      <c r="LN62" s="168">
        <f>(0.03 + (LN$68 / (1 - $F$62) - LN$68)) * SUM(SUMIF($F$6:$F$11, {"K","N"}, LN$6:LN$11))</f>
        <v>86.92478522870239</v>
      </c>
      <c r="LO62" s="168">
        <f>(0.03 + (LO$68 / (1 - $F$62) - LO$68)) * SUM(SUMIF($F$6:$F$11, {"K","N"}, LO$6:LO$11))</f>
        <v>4.6234337803321592</v>
      </c>
      <c r="LP62" s="168">
        <f>(0.03 + (LP$68 / (1 - $F$62) - LP$68)) * SUM(SUMIF($F$6:$F$11, {"K","N"}, LP$6:LP$11))</f>
        <v>0</v>
      </c>
      <c r="LQ62" s="168">
        <f>(0.03 + (LQ$68 / (1 - $F$62) - LQ$68)) * SUM(SUMIF($F$6:$F$11, {"K","N"}, LQ$6:LQ$11))</f>
        <v>0</v>
      </c>
      <c r="LR62" s="168">
        <f>(0.03 + (LR$68 / (1 - $F$62) - LR$68)) * SUM(SUMIF($F$6:$F$11, {"K","N"}, LR$6:LR$11))</f>
        <v>51.872212699249445</v>
      </c>
      <c r="LS62" s="168">
        <f>(0.03 + (LS$68 / (1 - $F$62) - LS$68)) * SUM(SUMIF($F$6:$F$11, {"K","N"}, LS$6:LS$11))</f>
        <v>48.90705533425821</v>
      </c>
      <c r="LT62" s="168">
        <f>(0.03 + (LT$68 / (1 - $F$62) - LT$68)) * SUM(SUMIF($F$6:$F$11, {"K","N"}, LT$6:LT$11))</f>
        <v>17.727622717319502</v>
      </c>
      <c r="LU62" s="168">
        <f>(0.03 + (LU$68 / (1 - $F$62) - LU$68)) * SUM(SUMIF($F$6:$F$11, {"K","N"}, LU$6:LU$11))</f>
        <v>17.983011157113648</v>
      </c>
      <c r="LV62" s="168">
        <f>(0.03 + (LV$68 / (1 - $F$62) - LV$68)) * SUM(SUMIF($F$6:$F$11, {"K","N"}, LV$6:LV$11))</f>
        <v>18.550503246692156</v>
      </c>
      <c r="LW62" s="168">
        <f>(0.03 + (LW$68 / (1 - $F$62) - LW$68)) * SUM(SUMIF($F$6:$F$11, {"K","N"}, LW$6:LW$11))</f>
        <v>27.102190905163528</v>
      </c>
      <c r="LX62" s="168">
        <f>(0.03 + (LX$68 / (1 - $F$62) - LX$68)) * SUM(SUMIF($F$6:$F$11, {"K","N"}, LX$6:LX$11))</f>
        <v>36.136269941101027</v>
      </c>
      <c r="LY62" s="168">
        <f>(0.03 + (LY$68 / (1 - $F$62) - LY$68)) * SUM(SUMIF($F$6:$F$11, {"K","N"}, LY$6:LY$11))</f>
        <v>94.857676831069028</v>
      </c>
      <c r="LZ62" s="168">
        <f>(0.03 + (LZ$68 / (1 - $F$62) - LZ$68)) * SUM(SUMIF($F$6:$F$11, {"K","N"}, LZ$6:LZ$11))</f>
        <v>0</v>
      </c>
      <c r="MA62" s="168">
        <f>(0.03 + (MA$68 / (1 - $F$62) - MA$68)) * SUM(SUMIF($F$6:$F$11, {"K","N"}, MA$6:MA$11))</f>
        <v>0</v>
      </c>
      <c r="MB62" s="168">
        <f>(0.03 + (MB$68 / (1 - $F$62) - MB$68)) * SUM(SUMIF($F$6:$F$11, {"K","N"}, MB$6:MB$11))</f>
        <v>0</v>
      </c>
      <c r="MC62" s="168">
        <f>(0.03 + (MC$68 / (1 - $F$62) - MC$68)) * SUM(SUMIF($F$6:$F$11, {"K","N"}, MC$6:MC$11))</f>
        <v>0</v>
      </c>
      <c r="MD62" s="168">
        <f>(0.03 + (MD$68 / (1 - $F$62) - MD$68)) * SUM(SUMIF($F$6:$F$11, {"K","N"}, MD$6:MD$11))</f>
        <v>0</v>
      </c>
      <c r="ME62" s="168">
        <f>(0.03 + (ME$68 / (1 - $F$62) - ME$68)) * SUM(SUMIF($F$6:$F$11, {"K","N"}, ME$6:ME$11))</f>
        <v>23.367280541155289</v>
      </c>
      <c r="MF62" s="168">
        <f>(0.03 + (MF$68 / (1 - $F$62) - MF$68)) * SUM(SUMIF($F$6:$F$11, {"K","N"}, MF$6:MF$11))</f>
        <v>0</v>
      </c>
      <c r="MG62" s="168">
        <f>(0.03 + (MG$68 / (1 - $F$62) - MG$68)) * SUM(SUMIF($F$6:$F$11, {"K","N"}, MG$6:MG$11))</f>
        <v>68.398928856036179</v>
      </c>
      <c r="MH62" s="168">
        <f>(0.03 + (MH$68 / (1 - $F$62) - MH$68)) * SUM(SUMIF($F$6:$F$11, {"K","N"}, MH$6:MH$11))</f>
        <v>43.143229930838118</v>
      </c>
      <c r="MI62" s="168">
        <f>(0.03 + (MI$68 / (1 - $F$62) - MI$68)) * SUM(SUMIF($F$6:$F$11, {"K","N"}, MI$6:MI$11))</f>
        <v>63.329391229743784</v>
      </c>
      <c r="MJ62" s="168">
        <f>(0.03 + (MJ$68 / (1 - $F$62) - MJ$68)) * SUM(SUMIF($F$6:$F$11, {"K","N"}, MJ$6:MJ$11))</f>
        <v>92.961544379661902</v>
      </c>
      <c r="MK62" s="168">
        <f>(0.03 + (MK$68 / (1 - $F$62) - MK$68)) * SUM(SUMIF($F$6:$F$11, {"K","N"}, MK$6:MK$11))</f>
        <v>101.41017498885338</v>
      </c>
      <c r="ML62" s="168">
        <f>(0.03 + (ML$68 / (1 - $F$62) - ML$68)) * SUM(SUMIF($F$6:$F$11, {"K","N"}, ML$6:ML$11))</f>
        <v>28.974339249693976</v>
      </c>
      <c r="MM62" s="168">
        <f>(0.03 + (MM$68 / (1 - $F$62) - MM$68)) * SUM(SUMIF($F$6:$F$11, {"K","N"}, MM$6:MM$11))</f>
        <v>19.316228230641904</v>
      </c>
      <c r="MN62" s="168">
        <f>(0.03 + (MN$68 / (1 - $F$62) - MN$68)) * SUM(SUMIF($F$6:$F$11, {"K","N"}, MN$6:MN$11))</f>
        <v>79.569013027323351</v>
      </c>
      <c r="MO62" s="168">
        <f>(0.03 + (MO$68 / (1 - $F$62) - MO$68)) * SUM(SUMIF($F$6:$F$11, {"K","N"}, MO$6:MO$11))</f>
        <v>0</v>
      </c>
      <c r="MP62" s="168">
        <f>(0.03 + (MP$68 / (1 - $F$62) - MP$68)) * SUM(SUMIF($F$6:$F$11, {"K","N"}, MP$6:MP$11))</f>
        <v>82.214214134879867</v>
      </c>
      <c r="MQ62" s="168">
        <f>(0.03 + (MQ$68 / (1 - $F$62) - MQ$68)) * SUM(SUMIF($F$6:$F$11, {"K","N"}, MQ$6:MQ$11))</f>
        <v>96.581110190520704</v>
      </c>
      <c r="MR62" s="168">
        <f>(0.03 + (MR$68 / (1 - $F$62) - MR$68)) * SUM(SUMIF($F$6:$F$11, {"K","N"}, MR$6:MR$11))</f>
        <v>112.53235950389777</v>
      </c>
      <c r="MS62" s="168">
        <f>(0.03 + (MS$68 / (1 - $F$62) - MS$68)) * SUM(SUMIF($F$6:$F$11, {"K","N"}, MS$6:MS$11))</f>
        <v>39.141692990123197</v>
      </c>
      <c r="MT62" s="168">
        <f>(0.03 + (MT$68 / (1 - $F$62) - MT$68)) * SUM(SUMIF($F$6:$F$11, {"K","N"}, MT$6:MT$11))</f>
        <v>117.4250789703696</v>
      </c>
      <c r="MU62" s="168">
        <f>(0.03 + (MU$68 / (1 - $F$62) - MU$68)) * SUM(SUMIF($F$6:$F$11, {"K","N"}, MU$6:MU$11))</f>
        <v>81.112412798054507</v>
      </c>
      <c r="MV62" s="168">
        <f>(0.03 + (MV$68 / (1 - $F$62) - MV$68)) * SUM(SUMIF($F$6:$F$11, {"K","N"}, MV$6:MV$11))</f>
        <v>30.586914881508196</v>
      </c>
      <c r="MW62" s="168">
        <f>(0.03 + (MW$68 / (1 - $F$62) - MW$68)) * SUM(SUMIF($F$6:$F$11, {"K","N"}, MW$6:MW$11))</f>
        <v>0</v>
      </c>
      <c r="MX62" s="168">
        <f>(0.03 + (MX$68 / (1 - $F$62) - MX$68)) * SUM(SUMIF($F$6:$F$11, {"K","N"}, MX$6:MX$11))</f>
        <v>19.401100985448469</v>
      </c>
      <c r="MY62" s="168">
        <f>(0.03 + (MY$68 / (1 - $F$62) - MY$68)) * SUM(SUMIF($F$6:$F$11, {"K","N"}, MY$6:MY$11))</f>
        <v>0</v>
      </c>
      <c r="MZ62" s="168">
        <f>(0.03 + (MZ$68 / (1 - $F$62) - MZ$68)) * SUM(SUMIF($F$6:$F$11, {"K","N"}, MZ$6:MZ$11))</f>
        <v>0</v>
      </c>
      <c r="NA62" s="168">
        <f>(0.03 + (NA$68 / (1 - $F$62) - NA$68)) * SUM(SUMIF($F$6:$F$11, {"K","N"}, NA$6:NA$11))</f>
        <v>62.593827626844693</v>
      </c>
      <c r="NB62" s="168">
        <f>(0.03 + (NB$68 / (1 - $F$62) - NB$68)) * SUM(SUMIF($F$6:$F$11, {"K","N"}, NB$6:NB$11))</f>
        <v>0</v>
      </c>
      <c r="NC62" s="168">
        <f>(0.03 + (NC$68 / (1 - $F$62) - NC$68)) * SUM(SUMIF($F$6:$F$11, {"K","N"}, NC$6:NC$11))</f>
        <v>88.959988997379341</v>
      </c>
      <c r="ND62" s="168">
        <f>(0.03 + (ND$68 / (1 - $F$62) - ND$68)) * SUM(SUMIF($F$6:$F$11, {"K","N"}, ND$6:ND$11))</f>
        <v>33.555852331973227</v>
      </c>
      <c r="NE62" s="168">
        <f>(0.03 + (NE$68 / (1 - $F$62) - NE$68)) * SUM(SUMIF($F$6:$F$11, {"K","N"}, NE$6:NE$11))</f>
        <v>38.745607713004674</v>
      </c>
      <c r="NF62" s="168">
        <f>(0.03 + (NF$68 / (1 - $F$62) - NF$68)) * SUM(SUMIF($F$6:$F$11, {"K","N"}, NF$6:NF$11))</f>
        <v>0</v>
      </c>
      <c r="NG62" s="168">
        <f>(0.03 + (NG$68 / (1 - $F$62) - NG$68)) * SUM(SUMIF($F$6:$F$11, {"K","N"}, NG$6:NG$11))</f>
        <v>24.216014136643697</v>
      </c>
      <c r="NH62" s="148">
        <f t="shared" si="590"/>
        <v>11472.538578207977</v>
      </c>
    </row>
    <row r="63" spans="1:373">
      <c r="B63" s="175" t="s">
        <v>334</v>
      </c>
      <c r="E63" s="153" t="s">
        <v>301</v>
      </c>
      <c r="F63" s="172">
        <v>3.8519999999999999E-2</v>
      </c>
      <c r="G63" s="168">
        <f>SUM(SUMIF($F$6:$F$11, {"B";"K";"N"}, G$6:G$11)) * G$82 * $F$63</f>
        <v>0</v>
      </c>
      <c r="H63" s="168">
        <f>SUM(SUMIF($F$6:$F$11, {"B";"K";"N"}, H$6:H$11)) * H$82 * $F$63</f>
        <v>123.77005711811807</v>
      </c>
      <c r="I63" s="168">
        <f>SUM(SUMIF($F$6:$F$11, {"B";"K";"N"}, I$6:I$11)) * I$82 * $F$63</f>
        <v>166.03634588251685</v>
      </c>
      <c r="J63" s="168">
        <f>SUM(SUMIF($F$6:$F$11, {"B";"K";"N"}, J$6:J$11)) * J$82 * $F$63</f>
        <v>445.82245130018214</v>
      </c>
      <c r="K63" s="168">
        <f>SUM(SUMIF($F$6:$F$11, {"B";"K";"N"}, K$6:K$11)) * K$82 * $F$63</f>
        <v>596.3814963216555</v>
      </c>
      <c r="L63" s="168">
        <f>SUM(SUMIF($F$6:$F$11, {"B";"K";"N"}, L$6:L$11)) * L$82 * $F$63</f>
        <v>503.17624934409332</v>
      </c>
      <c r="M63" s="168">
        <f>SUM(SUMIF($F$6:$F$11, {"B";"K";"N"}, M$6:M$11)) * M$82 * $F$63</f>
        <v>487.65252130855754</v>
      </c>
      <c r="N63" s="168">
        <f>SUM(SUMIF($F$6:$F$11, {"B";"K";"N"}, N$6:N$11)) * N$82 * $F$63</f>
        <v>879.88428471511406</v>
      </c>
      <c r="O63" s="168">
        <f>SUM(SUMIF($F$6:$F$11, {"B";"K";"N"}, O$6:O$11)) * O$82 * $F$63</f>
        <v>723.77421616939512</v>
      </c>
      <c r="P63" s="168">
        <f>SUM(SUMIF($F$6:$F$11, {"B";"K";"N"}, P$6:P$11)) * P$82 * $F$63</f>
        <v>569.52913574884008</v>
      </c>
      <c r="Q63" s="168">
        <f>SUM(SUMIF($F$6:$F$11, {"B";"K";"N"}, Q$6:Q$11)) * Q$82 * $F$63</f>
        <v>117.06961519265012</v>
      </c>
      <c r="R63" s="168">
        <f>SUM(SUMIF($F$6:$F$11, {"B";"K";"N"}, R$6:R$11)) * R$82 * $F$63</f>
        <v>585.84722535334367</v>
      </c>
      <c r="S63" s="168">
        <f>SUM(SUMIF($F$6:$F$11, {"B";"K";"N"}, S$6:S$11)) * S$82 * $F$63</f>
        <v>429.76094075915296</v>
      </c>
      <c r="T63" s="168">
        <f>SUM(SUMIF($F$6:$F$11, {"B";"K";"N"}, T$6:T$11)) * T$82 * $F$63</f>
        <v>490.0703712797868</v>
      </c>
      <c r="U63" s="168">
        <f>SUM(SUMIF($F$6:$F$11, {"B";"K";"N"}, U$6:U$11)) * U$82 * $F$63</f>
        <v>448.00347712704217</v>
      </c>
      <c r="V63" s="168">
        <f>SUM(SUMIF($F$6:$F$11, {"B";"K";"N"}, V$6:V$11)) * V$82 * $F$63</f>
        <v>499.96336845415379</v>
      </c>
      <c r="W63" s="168">
        <f>SUM(SUMIF($F$6:$F$11, {"B";"K";"N"}, W$6:W$11)) * W$82 * $F$63</f>
        <v>715.99723680836553</v>
      </c>
      <c r="X63" s="168">
        <f>SUM(SUMIF($F$6:$F$11, {"B";"K";"N"}, X$6:X$11)) * X$82 * $F$63</f>
        <v>708.96900765832572</v>
      </c>
      <c r="Y63" s="168">
        <f>SUM(SUMIF($F$6:$F$11, {"B";"K";"N"}, Y$6:Y$11)) * Y$82 * $F$63</f>
        <v>781.1274264413654</v>
      </c>
      <c r="Z63" s="168">
        <f>SUM(SUMIF($F$6:$F$11, {"B";"K";"N"}, Z$6:Z$11)) * Z$82 * $F$63</f>
        <v>711.65490292390416</v>
      </c>
      <c r="AA63" s="168">
        <f>SUM(SUMIF($F$6:$F$11, {"B";"K";"N"}, AA$6:AA$11)) * AA$82 * $F$63</f>
        <v>817.48836958774018</v>
      </c>
      <c r="AB63" s="168">
        <f>SUM(SUMIF($F$6:$F$11, {"B";"K";"N"}, AB$6:AB$11)) * AB$82 * $F$63</f>
        <v>743.50172093636559</v>
      </c>
      <c r="AC63" s="168">
        <f>SUM(SUMIF($F$6:$F$11, {"B";"K";"N"}, AC$6:AC$11)) * AC$82 * $F$63</f>
        <v>896.48747010172599</v>
      </c>
      <c r="AD63" s="168">
        <f>SUM(SUMIF($F$6:$F$11, {"B";"K";"N"}, AD$6:AD$11)) * AD$82 * $F$63</f>
        <v>873.39449789684261</v>
      </c>
      <c r="AE63" s="168">
        <f>SUM(SUMIF($F$6:$F$11, {"B";"K";"N"}, AE$6:AE$11)) * AE$82 * $F$63</f>
        <v>887.48412782290143</v>
      </c>
      <c r="AF63" s="168">
        <f>SUM(SUMIF($F$6:$F$11, {"B";"K";"N"}, AF$6:AF$11)) * AF$82 * $F$63</f>
        <v>767.33656971955929</v>
      </c>
      <c r="AG63" s="168">
        <f>SUM(SUMIF($F$6:$F$11, {"B";"K";"N"}, AG$6:AG$11)) * AG$82 * $F$63</f>
        <v>780.06126812117304</v>
      </c>
      <c r="AH63" s="168">
        <f>SUM(SUMIF($F$6:$F$11, {"B";"K";"N"}, AH$6:AH$11)) * AH$82 * $F$63</f>
        <v>585.99333037307076</v>
      </c>
      <c r="AI63" s="168">
        <f>SUM(SUMIF($F$6:$F$11, {"B";"K";"N"}, AI$6:AI$11)) * AI$82 * $F$63</f>
        <v>626.23885496265837</v>
      </c>
      <c r="AJ63" s="168">
        <f>SUM(SUMIF($F$6:$F$11, {"B";"K";"N"}, AJ$6:AJ$11)) * AJ$82 * $F$63</f>
        <v>748.70837486149969</v>
      </c>
      <c r="AK63" s="168">
        <f>SUM(SUMIF($F$6:$F$11, {"B";"K";"N"}, AK$6:AK$11)) * AK$82 * $F$63</f>
        <v>425.60699915620614</v>
      </c>
      <c r="AL63" s="168">
        <f>SUM(SUMIF($F$6:$F$11, {"B";"K";"N"}, AL$6:AL$11)) * AL$82 * $F$63</f>
        <v>287.11759269090527</v>
      </c>
      <c r="AM63" s="168">
        <f>SUM(SUMIF($F$6:$F$11, {"B";"K";"N"}, AM$6:AM$11)) * AM$82 * $F$63</f>
        <v>33.124591129033426</v>
      </c>
      <c r="AN63" s="168">
        <f>SUM(SUMIF($F$6:$F$11, {"B";"K";"N"}, AN$6:AN$11)) * AN$82 * $F$63</f>
        <v>0</v>
      </c>
      <c r="AO63" s="168">
        <f>SUM(SUMIF($F$6:$F$11, {"B";"K";"N"}, AO$6:AO$11)) * AO$82 * $F$63</f>
        <v>0</v>
      </c>
      <c r="AP63" s="168">
        <f>SUM(SUMIF($F$6:$F$11, {"B";"K";"N"}, AP$6:AP$11)) * AP$82 * $F$63</f>
        <v>0</v>
      </c>
      <c r="AQ63" s="168">
        <f>SUM(SUMIF($F$6:$F$11, {"B";"K";"N"}, AQ$6:AQ$11)) * AQ$82 * $F$63</f>
        <v>93.662187350836149</v>
      </c>
      <c r="AR63" s="168">
        <f>SUM(SUMIF($F$6:$F$11, {"B";"K";"N"}, AR$6:AR$11)) * AR$82 * $F$63</f>
        <v>313.03173030057081</v>
      </c>
      <c r="AS63" s="168">
        <f>SUM(SUMIF($F$6:$F$11, {"B";"K";"N"}, AS$6:AS$11)) * AS$82 * $F$63</f>
        <v>275.93437595717501</v>
      </c>
      <c r="AT63" s="168">
        <f>SUM(SUMIF($F$6:$F$11, {"B";"K";"N"}, AT$6:AT$11)) * AT$82 * $F$63</f>
        <v>324.34739104895141</v>
      </c>
      <c r="AU63" s="168">
        <f>SUM(SUMIF($F$6:$F$11, {"B";"K";"N"}, AU$6:AU$11)) * AU$82 * $F$63</f>
        <v>479.77222677318628</v>
      </c>
      <c r="AV63" s="168">
        <f>SUM(SUMIF($F$6:$F$11, {"B";"K";"N"}, AV$6:AV$11)) * AV$82 * $F$63</f>
        <v>1205.4285610140944</v>
      </c>
      <c r="AW63" s="168">
        <f>SUM(SUMIF($F$6:$F$11, {"B";"K";"N"}, AW$6:AW$11)) * AW$82 * $F$63</f>
        <v>1228.7673053491551</v>
      </c>
      <c r="AX63" s="168">
        <f>SUM(SUMIF($F$6:$F$11, {"B";"K";"N"}, AX$6:AX$11)) * AX$82 * $F$63</f>
        <v>1513.6544276310594</v>
      </c>
      <c r="AY63" s="168">
        <f>SUM(SUMIF($F$6:$F$11, {"B";"K";"N"}, AY$6:AY$11)) * AY$82 * $F$63</f>
        <v>1340.0565049291638</v>
      </c>
      <c r="AZ63" s="168">
        <f>SUM(SUMIF($F$6:$F$11, {"B";"K";"N"}, AZ$6:AZ$11)) * AZ$82 * $F$63</f>
        <v>501.62759161819412</v>
      </c>
      <c r="BA63" s="168">
        <f>SUM(SUMIF($F$6:$F$11, {"B";"K";"N"}, BA$6:BA$11)) * BA$82 * $F$63</f>
        <v>1418.4187137334193</v>
      </c>
      <c r="BB63" s="168">
        <f>SUM(SUMIF($F$6:$F$11, {"B";"K";"N"}, BB$6:BB$11)) * BB$82 * $F$63</f>
        <v>661.63154899687379</v>
      </c>
      <c r="BC63" s="168">
        <f>SUM(SUMIF($F$6:$F$11, {"B";"K";"N"}, BC$6:BC$11)) * BC$82 * $F$63</f>
        <v>71.665438418474849</v>
      </c>
      <c r="BD63" s="168">
        <f>SUM(SUMIF($F$6:$F$11, {"B";"K";"N"}, BD$6:BD$11)) * BD$82 * $F$63</f>
        <v>0</v>
      </c>
      <c r="BE63" s="168">
        <f>SUM(SUMIF($F$6:$F$11, {"B";"K";"N"}, BE$6:BE$11)) * BE$82 * $F$63</f>
        <v>69.225244777276686</v>
      </c>
      <c r="BF63" s="168">
        <f>SUM(SUMIF($F$6:$F$11, {"B";"K";"N"}, BF$6:BF$11)) * BF$82 * $F$63</f>
        <v>0</v>
      </c>
      <c r="BG63" s="168">
        <f>SUM(SUMIF($F$6:$F$11, {"B";"K";"N"}, BG$6:BG$11)) * BG$82 * $F$63</f>
        <v>278.19655317154212</v>
      </c>
      <c r="BH63" s="168">
        <f>SUM(SUMIF($F$6:$F$11, {"B";"K";"N"}, BH$6:BH$11)) * BH$82 * $F$63</f>
        <v>218.81745062534378</v>
      </c>
      <c r="BI63" s="168">
        <f>SUM(SUMIF($F$6:$F$11, {"B";"K";"N"}, BI$6:BI$11)) * BI$82 * $F$63</f>
        <v>0</v>
      </c>
      <c r="BJ63" s="168">
        <f>SUM(SUMIF($F$6:$F$11, {"B";"K";"N"}, BJ$6:BJ$11)) * BJ$82 * $F$63</f>
        <v>0</v>
      </c>
      <c r="BK63" s="168">
        <f>SUM(SUMIF($F$6:$F$11, {"B";"K";"N"}, BK$6:BK$11)) * BK$82 * $F$63</f>
        <v>0</v>
      </c>
      <c r="BL63" s="168">
        <f>SUM(SUMIF($F$6:$F$11, {"B";"K";"N"}, BL$6:BL$11)) * BL$82 * $F$63</f>
        <v>248.02249011667715</v>
      </c>
      <c r="BM63" s="168">
        <f>SUM(SUMIF($F$6:$F$11, {"B";"K";"N"}, BM$6:BM$11)) * BM$82 * $F$63</f>
        <v>151.65170464529353</v>
      </c>
      <c r="BN63" s="168">
        <f>SUM(SUMIF($F$6:$F$11, {"B";"K";"N"}, BN$6:BN$11)) * BN$82 * $F$63</f>
        <v>334.68744593345264</v>
      </c>
      <c r="BO63" s="168">
        <f>SUM(SUMIF($F$6:$F$11, {"B";"K";"N"}, BO$6:BO$11)) * BO$82 * $F$63</f>
        <v>279.95951996584989</v>
      </c>
      <c r="BP63" s="168">
        <f>SUM(SUMIF($F$6:$F$11, {"B";"K";"N"}, BP$6:BP$11)) * BP$82 * $F$63</f>
        <v>50.244265995246401</v>
      </c>
      <c r="BQ63" s="168">
        <f>SUM(SUMIF($F$6:$F$11, {"B";"K";"N"}, BQ$6:BQ$11)) * BQ$82 * $F$63</f>
        <v>0</v>
      </c>
      <c r="BR63" s="168">
        <f>SUM(SUMIF($F$6:$F$11, {"B";"K";"N"}, BR$6:BR$11)) * BR$82 * $F$63</f>
        <v>0</v>
      </c>
      <c r="BS63" s="168">
        <f>SUM(SUMIF($F$6:$F$11, {"B";"K";"N"}, BS$6:BS$11)) * BS$82 * $F$63</f>
        <v>382.15062270171256</v>
      </c>
      <c r="BT63" s="168">
        <f>SUM(SUMIF($F$6:$F$11, {"B";"K";"N"}, BT$6:BT$11)) * BT$82 * $F$63</f>
        <v>519.42120297068118</v>
      </c>
      <c r="BU63" s="168">
        <f>SUM(SUMIF($F$6:$F$11, {"B";"K";"N"}, BU$6:BU$11)) * BU$82 * $F$63</f>
        <v>555.57922852365107</v>
      </c>
      <c r="BV63" s="168">
        <f>SUM(SUMIF($F$6:$F$11, {"B";"K";"N"}, BV$6:BV$11)) * BV$82 * $F$63</f>
        <v>454.58826830841684</v>
      </c>
      <c r="BW63" s="168">
        <f>SUM(SUMIF($F$6:$F$11, {"B";"K";"N"}, BW$6:BW$11)) * BW$82 * $F$63</f>
        <v>319.09254454940799</v>
      </c>
      <c r="BX63" s="168">
        <f>SUM(SUMIF($F$6:$F$11, {"B";"K";"N"}, BX$6:BX$11)) * BX$82 * $F$63</f>
        <v>325.8806127824185</v>
      </c>
      <c r="BY63" s="168">
        <f>SUM(SUMIF($F$6:$F$11, {"B";"K";"N"}, BY$6:BY$11)) * BY$82 * $F$63</f>
        <v>268.59827987103523</v>
      </c>
      <c r="BZ63" s="168">
        <f>SUM(SUMIF($F$6:$F$11, {"B";"K";"N"}, BZ$6:BZ$11)) * BZ$82 * $F$63</f>
        <v>244.35032840399978</v>
      </c>
      <c r="CA63" s="168">
        <f>SUM(SUMIF($F$6:$F$11, {"B";"K";"N"}, CA$6:CA$11)) * CA$82 * $F$63</f>
        <v>323.53087129252339</v>
      </c>
      <c r="CB63" s="168">
        <f>SUM(SUMIF($F$6:$F$11, {"B";"K";"N"}, CB$6:CB$11)) * CB$82 * $F$63</f>
        <v>511.63544876526873</v>
      </c>
      <c r="CC63" s="168">
        <f>SUM(SUMIF($F$6:$F$11, {"B";"K";"N"}, CC$6:CC$11)) * CC$82 * $F$63</f>
        <v>368.57159070718313</v>
      </c>
      <c r="CD63" s="168">
        <f>SUM(SUMIF($F$6:$F$11, {"B";"K";"N"}, CD$6:CD$11)) * CD$82 * $F$63</f>
        <v>205.65567982148337</v>
      </c>
      <c r="CE63" s="168">
        <f>SUM(SUMIF($F$6:$F$11, {"B";"K";"N"}, CE$6:CE$11)) * CE$82 * $F$63</f>
        <v>11.340257299052032</v>
      </c>
      <c r="CF63" s="168">
        <f>SUM(SUMIF($F$6:$F$11, {"B";"K";"N"}, CF$6:CF$11)) * CF$82 * $F$63</f>
        <v>0</v>
      </c>
      <c r="CG63" s="168">
        <f>SUM(SUMIF($F$6:$F$11, {"B";"K";"N"}, CG$6:CG$11)) * CG$82 * $F$63</f>
        <v>154.54338659567509</v>
      </c>
      <c r="CH63" s="168">
        <f>SUM(SUMIF($F$6:$F$11, {"B";"K";"N"}, CH$6:CH$11)) * CH$82 * $F$63</f>
        <v>243.79630497341623</v>
      </c>
      <c r="CI63" s="168">
        <f>SUM(SUMIF($F$6:$F$11, {"B";"K";"N"}, CI$6:CI$11)) * CI$82 * $F$63</f>
        <v>78.038115294780681</v>
      </c>
      <c r="CJ63" s="168">
        <f>SUM(SUMIF($F$6:$F$11, {"B";"K";"N"}, CJ$6:CJ$11)) * CJ$82 * $F$63</f>
        <v>128.47273754257057</v>
      </c>
      <c r="CK63" s="168">
        <f>SUM(SUMIF($F$6:$F$11, {"B";"K";"N"}, CK$6:CK$11)) * CK$82 * $F$63</f>
        <v>120.75126771467592</v>
      </c>
      <c r="CL63" s="168">
        <f>SUM(SUMIF($F$6:$F$11, {"B";"K";"N"}, CL$6:CL$11)) * CL$82 * $F$63</f>
        <v>0</v>
      </c>
      <c r="CM63" s="168">
        <f>SUM(SUMIF($F$6:$F$11, {"B";"K";"N"}, CM$6:CM$11)) * CM$82 * $F$63</f>
        <v>52.314642033692998</v>
      </c>
      <c r="CN63" s="168">
        <f>SUM(SUMIF($F$6:$F$11, {"B";"K";"N"}, CN$6:CN$11)) * CN$82 * $F$63</f>
        <v>242.16500076047666</v>
      </c>
      <c r="CO63" s="168">
        <f>SUM(SUMIF($F$6:$F$11, {"B";"K";"N"}, CO$6:CO$11)) * CO$82 * $F$63</f>
        <v>476.91168549729832</v>
      </c>
      <c r="CP63" s="168">
        <f>SUM(SUMIF($F$6:$F$11, {"B";"K";"N"}, CP$6:CP$11)) * CP$82 * $F$63</f>
        <v>530.32334760052936</v>
      </c>
      <c r="CQ63" s="168">
        <f>SUM(SUMIF($F$6:$F$11, {"B";"K";"N"}, CQ$6:CQ$11)) * CQ$82 * $F$63</f>
        <v>410.54653875409542</v>
      </c>
      <c r="CR63" s="168">
        <f>SUM(SUMIF($F$6:$F$11, {"B";"K";"N"}, CR$6:CR$11)) * CR$82 * $F$63</f>
        <v>389.25765239109523</v>
      </c>
      <c r="CS63" s="168">
        <f>SUM(SUMIF($F$6:$F$11, {"B";"K";"N"}, CS$6:CS$11)) * CS$82 * $F$63</f>
        <v>142.63528938346823</v>
      </c>
      <c r="CT63" s="168">
        <f>SUM(SUMIF($F$6:$F$11, {"B";"K";"N"}, CT$6:CT$11)) * CT$82 * $F$63</f>
        <v>12.726811606602816</v>
      </c>
      <c r="CU63" s="168">
        <f>SUM(SUMIF($F$6:$F$11, {"B";"K";"N"}, CU$6:CU$11)) * CU$82 * $F$63</f>
        <v>173.97465284192376</v>
      </c>
      <c r="CV63" s="168">
        <f>SUM(SUMIF($F$6:$F$11, {"B";"K";"N"}, CV$6:CV$11)) * CV$82 * $F$63</f>
        <v>258.20779333702114</v>
      </c>
      <c r="CW63" s="168">
        <f>SUM(SUMIF($F$6:$F$11, {"B";"K";"N"}, CW$6:CW$11)) * CW$82 * $F$63</f>
        <v>89.804074943817426</v>
      </c>
      <c r="CX63" s="168">
        <f>SUM(SUMIF($F$6:$F$11, {"B";"K";"N"}, CX$6:CX$11)) * CX$82 * $F$63</f>
        <v>0</v>
      </c>
      <c r="CY63" s="168">
        <f>SUM(SUMIF($F$6:$F$11, {"B";"K";"N"}, CY$6:CY$11)) * CY$82 * $F$63</f>
        <v>19.784219793820885</v>
      </c>
      <c r="CZ63" s="168">
        <f>SUM(SUMIF($F$6:$F$11, {"B";"K";"N"}, CZ$6:CZ$11)) * CZ$82 * $F$63</f>
        <v>46.443829643921248</v>
      </c>
      <c r="DA63" s="168">
        <f>SUM(SUMIF($F$6:$F$11, {"B";"K";"N"}, DA$6:DA$11)) * DA$82 * $F$63</f>
        <v>181.82079714824701</v>
      </c>
      <c r="DB63" s="168">
        <f>SUM(SUMIF($F$6:$F$11, {"B";"K";"N"}, DB$6:DB$11)) * DB$82 * $F$63</f>
        <v>423.70118105365134</v>
      </c>
      <c r="DC63" s="168">
        <f>SUM(SUMIF($F$6:$F$11, {"B";"K";"N"}, DC$6:DC$11)) * DC$82 * $F$63</f>
        <v>0</v>
      </c>
      <c r="DD63" s="168">
        <f>SUM(SUMIF($F$6:$F$11, {"B";"K";"N"}, DD$6:DD$11)) * DD$82 * $F$63</f>
        <v>101.84403794328395</v>
      </c>
      <c r="DE63" s="168">
        <f>SUM(SUMIF($F$6:$F$11, {"B";"K";"N"}, DE$6:DE$11)) * DE$82 * $F$63</f>
        <v>310.56322971731294</v>
      </c>
      <c r="DF63" s="168">
        <f>SUM(SUMIF($F$6:$F$11, {"B";"K";"N"}, DF$6:DF$11)) * DF$82 * $F$63</f>
        <v>389.87221450638833</v>
      </c>
      <c r="DG63" s="168">
        <f>SUM(SUMIF($F$6:$F$11, {"B";"K";"N"}, DG$6:DG$11)) * DG$82 * $F$63</f>
        <v>247.1920146718229</v>
      </c>
      <c r="DH63" s="168">
        <f>SUM(SUMIF($F$6:$F$11, {"B";"K";"N"}, DH$6:DH$11)) * DH$82 * $F$63</f>
        <v>60.335558373621964</v>
      </c>
      <c r="DI63" s="168">
        <f>SUM(SUMIF($F$6:$F$11, {"B";"K";"N"}, DI$6:DI$11)) * DI$82 * $F$63</f>
        <v>11.420175122582407</v>
      </c>
      <c r="DJ63" s="168">
        <f>SUM(SUMIF($F$6:$F$11, {"B";"K";"N"}, DJ$6:DJ$11)) * DJ$82 * $F$63</f>
        <v>201.96533093466294</v>
      </c>
      <c r="DK63" s="168">
        <f>SUM(SUMIF($F$6:$F$11, {"B";"K";"N"}, DK$6:DK$11)) * DK$82 * $F$63</f>
        <v>480.26167352080626</v>
      </c>
      <c r="DL63" s="168">
        <f>SUM(SUMIF($F$6:$F$11, {"B";"K";"N"}, DL$6:DL$11)) * DL$82 * $F$63</f>
        <v>5.9532365652699388</v>
      </c>
      <c r="DM63" s="168">
        <f>SUM(SUMIF($F$6:$F$11, {"B";"K";"N"}, DM$6:DM$11)) * DM$82 * $F$63</f>
        <v>162.91043414911869</v>
      </c>
      <c r="DN63" s="168">
        <f>SUM(SUMIF($F$6:$F$11, {"B";"K";"N"}, DN$6:DN$11)) * DN$82 * $F$63</f>
        <v>162.90825066797805</v>
      </c>
      <c r="DO63" s="168">
        <f>SUM(SUMIF($F$6:$F$11, {"B";"K";"N"}, DO$6:DO$11)) * DO$82 * $F$63</f>
        <v>91.475454163338455</v>
      </c>
      <c r="DP63" s="168">
        <f>SUM(SUMIF($F$6:$F$11, {"B";"K";"N"}, DP$6:DP$11)) * DP$82 * $F$63</f>
        <v>226.54206122404588</v>
      </c>
      <c r="DQ63" s="168">
        <f>SUM(SUMIF($F$6:$F$11, {"B";"K";"N"}, DQ$6:DQ$11)) * DQ$82 * $F$63</f>
        <v>94.360245590278097</v>
      </c>
      <c r="DR63" s="168">
        <f>SUM(SUMIF($F$6:$F$11, {"B";"K";"N"}, DR$6:DR$11)) * DR$82 * $F$63</f>
        <v>0</v>
      </c>
      <c r="DS63" s="168">
        <f>SUM(SUMIF($F$6:$F$11, {"B";"K";"N"}, DS$6:DS$11)) * DS$82 * $F$63</f>
        <v>0</v>
      </c>
      <c r="DT63" s="168">
        <f>SUM(SUMIF($F$6:$F$11, {"B";"K";"N"}, DT$6:DT$11)) * DT$82 * $F$63</f>
        <v>0</v>
      </c>
      <c r="DU63" s="168">
        <f>SUM(SUMIF($F$6:$F$11, {"B";"K";"N"}, DU$6:DU$11)) * DU$82 * $F$63</f>
        <v>12.136958344015657</v>
      </c>
      <c r="DV63" s="168">
        <f>SUM(SUMIF($F$6:$F$11, {"B";"K";"N"}, DV$6:DV$11)) * DV$82 * $F$63</f>
        <v>0</v>
      </c>
      <c r="DW63" s="168">
        <f>SUM(SUMIF($F$6:$F$11, {"B";"K";"N"}, DW$6:DW$11)) * DW$82 * $F$63</f>
        <v>0</v>
      </c>
      <c r="DX63" s="168">
        <f>SUM(SUMIF($F$6:$F$11, {"B";"K";"N"}, DX$6:DX$11)) * DX$82 * $F$63</f>
        <v>0</v>
      </c>
      <c r="DY63" s="168">
        <f>SUM(SUMIF($F$6:$F$11, {"B";"K";"N"}, DY$6:DY$11)) * DY$82 * $F$63</f>
        <v>97.688553550945301</v>
      </c>
      <c r="DZ63" s="168">
        <f>SUM(SUMIF($F$6:$F$11, {"B";"K";"N"}, DZ$6:DZ$11)) * DZ$82 * $F$63</f>
        <v>0</v>
      </c>
      <c r="EA63" s="168">
        <f>SUM(SUMIF($F$6:$F$11, {"B";"K";"N"}, EA$6:EA$11)) * EA$82 * $F$63</f>
        <v>0</v>
      </c>
      <c r="EB63" s="168">
        <f>SUM(SUMIF($F$6:$F$11, {"B";"K";"N"}, EB$6:EB$11)) * EB$82 * $F$63</f>
        <v>0</v>
      </c>
      <c r="EC63" s="168">
        <f>SUM(SUMIF($F$6:$F$11, {"B";"K";"N"}, EC$6:EC$11)) * EC$82 * $F$63</f>
        <v>0</v>
      </c>
      <c r="ED63" s="168">
        <f>SUM(SUMIF($F$6:$F$11, {"B";"K";"N"}, ED$6:ED$11)) * ED$82 * $F$63</f>
        <v>217.7739367592429</v>
      </c>
      <c r="EE63" s="168">
        <f>SUM(SUMIF($F$6:$F$11, {"B";"K";"N"}, EE$6:EE$11)) * EE$82 * $F$63</f>
        <v>291.68776753839637</v>
      </c>
      <c r="EF63" s="168">
        <f>SUM(SUMIF($F$6:$F$11, {"B";"K";"N"}, EF$6:EF$11)) * EF$82 * $F$63</f>
        <v>304.45040568259969</v>
      </c>
      <c r="EG63" s="168">
        <f>SUM(SUMIF($F$6:$F$11, {"B";"K";"N"}, EG$6:EG$11)) * EG$82 * $F$63</f>
        <v>207.13043230120667</v>
      </c>
      <c r="EH63" s="168">
        <f>SUM(SUMIF($F$6:$F$11, {"B";"K";"N"}, EH$6:EH$11)) * EH$82 * $F$63</f>
        <v>249.19464362245427</v>
      </c>
      <c r="EI63" s="168">
        <f>SUM(SUMIF($F$6:$F$11, {"B";"K";"N"}, EI$6:EI$11)) * EI$82 * $F$63</f>
        <v>51.800260499801354</v>
      </c>
      <c r="EJ63" s="168">
        <f>SUM(SUMIF($F$6:$F$11, {"B";"K";"N"}, EJ$6:EJ$11)) * EJ$82 * $F$63</f>
        <v>117.48774035861621</v>
      </c>
      <c r="EK63" s="168">
        <f>SUM(SUMIF($F$6:$F$11, {"B";"K";"N"}, EK$6:EK$11)) * EK$82 * $F$63</f>
        <v>30.587734093760933</v>
      </c>
      <c r="EL63" s="168">
        <f>SUM(SUMIF($F$6:$F$11, {"B";"K";"N"}, EL$6:EL$11)) * EL$82 * $F$63</f>
        <v>78.344092595036059</v>
      </c>
      <c r="EM63" s="168">
        <f>SUM(SUMIF($F$6:$F$11, {"B";"K";"N"}, EM$6:EM$11)) * EM$82 * $F$63</f>
        <v>93.495610577037922</v>
      </c>
      <c r="EN63" s="168">
        <f>SUM(SUMIF($F$6:$F$11, {"B";"K";"N"}, EN$6:EN$11)) * EN$82 * $F$63</f>
        <v>60.483224957872686</v>
      </c>
      <c r="EO63" s="168">
        <f>SUM(SUMIF($F$6:$F$11, {"B";"K";"N"}, EO$6:EO$11)) * EO$82 * $F$63</f>
        <v>106.36377778560123</v>
      </c>
      <c r="EP63" s="168">
        <f>SUM(SUMIF($F$6:$F$11, {"B";"K";"N"}, EP$6:EP$11)) * EP$82 * $F$63</f>
        <v>44.173222452425783</v>
      </c>
      <c r="EQ63" s="168">
        <f>SUM(SUMIF($F$6:$F$11, {"B";"K";"N"}, EQ$6:EQ$11)) * EQ$82 * $F$63</f>
        <v>70.706930204350371</v>
      </c>
      <c r="ER63" s="168">
        <f>SUM(SUMIF($F$6:$F$11, {"B";"K";"N"}, ER$6:ER$11)) * ER$82 * $F$63</f>
        <v>0</v>
      </c>
      <c r="ES63" s="168">
        <f>SUM(SUMIF($F$6:$F$11, {"B";"K";"N"}, ES$6:ES$11)) * ES$82 * $F$63</f>
        <v>91.63842628239297</v>
      </c>
      <c r="ET63" s="168">
        <f>SUM(SUMIF($F$6:$F$11, {"B";"K";"N"}, ET$6:ET$11)) * ET$82 * $F$63</f>
        <v>99.172785481694049</v>
      </c>
      <c r="EU63" s="168">
        <f>SUM(SUMIF($F$6:$F$11, {"B";"K";"N"}, EU$6:EU$11)) * EU$82 * $F$63</f>
        <v>0</v>
      </c>
      <c r="EV63" s="168">
        <f>SUM(SUMIF($F$6:$F$11, {"B";"K";"N"}, EV$6:EV$11)) * EV$82 * $F$63</f>
        <v>0</v>
      </c>
      <c r="EW63" s="168">
        <f>SUM(SUMIF($F$6:$F$11, {"B";"K";"N"}, EW$6:EW$11)) * EW$82 * $F$63</f>
        <v>23.437852371825592</v>
      </c>
      <c r="EX63" s="168">
        <f>SUM(SUMIF($F$6:$F$11, {"B";"K";"N"}, EX$6:EX$11)) * EX$82 * $F$63</f>
        <v>8.2785435268694858</v>
      </c>
      <c r="EY63" s="168">
        <f>SUM(SUMIF($F$6:$F$11, {"B";"K";"N"}, EY$6:EY$11)) * EY$82 * $F$63</f>
        <v>89.19596879788449</v>
      </c>
      <c r="EZ63" s="168">
        <f>SUM(SUMIF($F$6:$F$11, {"B";"K";"N"}, EZ$6:EZ$11)) * EZ$82 * $F$63</f>
        <v>394.16917754479744</v>
      </c>
      <c r="FA63" s="168">
        <f>SUM(SUMIF($F$6:$F$11, {"B";"K";"N"}, FA$6:FA$11)) * FA$82 * $F$63</f>
        <v>454.00055328858946</v>
      </c>
      <c r="FB63" s="168">
        <f>SUM(SUMIF($F$6:$F$11, {"B";"K";"N"}, FB$6:FB$11)) * FB$82 * $F$63</f>
        <v>0</v>
      </c>
      <c r="FC63" s="168">
        <f>SUM(SUMIF($F$6:$F$11, {"B";"K";"N"}, FC$6:FC$11)) * FC$82 * $F$63</f>
        <v>0</v>
      </c>
      <c r="FD63" s="168">
        <f>SUM(SUMIF($F$6:$F$11, {"B";"K";"N"}, FD$6:FD$11)) * FD$82 * $F$63</f>
        <v>0</v>
      </c>
      <c r="FE63" s="168">
        <f>SUM(SUMIF($F$6:$F$11, {"B";"K";"N"}, FE$6:FE$11)) * FE$82 * $F$63</f>
        <v>0</v>
      </c>
      <c r="FF63" s="168">
        <f>SUM(SUMIF($F$6:$F$11, {"B";"K";"N"}, FF$6:FF$11)) * FF$82 * $F$63</f>
        <v>0</v>
      </c>
      <c r="FG63" s="168">
        <f>SUM(SUMIF($F$6:$F$11, {"B";"K";"N"}, FG$6:FG$11)) * FG$82 * $F$63</f>
        <v>0</v>
      </c>
      <c r="FH63" s="168">
        <f>SUM(SUMIF($F$6:$F$11, {"B";"K";"N"}, FH$6:FH$11)) * FH$82 * $F$63</f>
        <v>79.19388434341576</v>
      </c>
      <c r="FI63" s="168">
        <f>SUM(SUMIF($F$6:$F$11, {"B";"K";"N"}, FI$6:FI$11)) * FI$82 * $F$63</f>
        <v>0</v>
      </c>
      <c r="FJ63" s="168">
        <f>SUM(SUMIF($F$6:$F$11, {"B";"K";"N"}, FJ$6:FJ$11)) * FJ$82 * $F$63</f>
        <v>63.272946837851485</v>
      </c>
      <c r="FK63" s="168">
        <f>SUM(SUMIF($F$6:$F$11, {"B";"K";"N"}, FK$6:FK$11)) * FK$82 * $F$63</f>
        <v>0</v>
      </c>
      <c r="FL63" s="168">
        <f>SUM(SUMIF($F$6:$F$11, {"B";"K";"N"}, FL$6:FL$11)) * FL$82 * $F$63</f>
        <v>133.034572966148</v>
      </c>
      <c r="FM63" s="168">
        <f>SUM(SUMIF($F$6:$F$11, {"B";"K";"N"}, FM$6:FM$11)) * FM$82 * $F$63</f>
        <v>439.24213682955019</v>
      </c>
      <c r="FN63" s="168">
        <f>SUM(SUMIF($F$6:$F$11, {"B";"K";"N"}, FN$6:FN$11)) * FN$82 * $F$63</f>
        <v>201.41875195926178</v>
      </c>
      <c r="FO63" s="168">
        <f>SUM(SUMIF($F$6:$F$11, {"B";"K";"N"}, FO$6:FO$11)) * FO$82 * $F$63</f>
        <v>132.64324258610063</v>
      </c>
      <c r="FP63" s="168">
        <f>SUM(SUMIF($F$6:$F$11, {"B";"K";"N"}, FP$6:FP$11)) * FP$82 * $F$63</f>
        <v>396.60375353782251</v>
      </c>
      <c r="FQ63" s="168">
        <f>SUM(SUMIF($F$6:$F$11, {"B";"K";"N"}, FQ$6:FQ$11)) * FQ$82 * $F$63</f>
        <v>307.665110501409</v>
      </c>
      <c r="FR63" s="168">
        <f>SUM(SUMIF($F$6:$F$11, {"B";"K";"N"}, FR$6:FR$11)) * FR$82 * $F$63</f>
        <v>0</v>
      </c>
      <c r="FS63" s="168">
        <f>SUM(SUMIF($F$6:$F$11, {"B";"K";"N"}, FS$6:FS$11)) * FS$82 * $F$63</f>
        <v>177.95448661157661</v>
      </c>
      <c r="FT63" s="168">
        <f>SUM(SUMIF($F$6:$F$11, {"B";"K";"N"}, FT$6:FT$11)) * FT$82 * $F$63</f>
        <v>305.95070051112822</v>
      </c>
      <c r="FU63" s="168">
        <f>SUM(SUMIF($F$6:$F$11, {"B";"K";"N"}, FU$6:FU$11)) * FU$82 * $F$63</f>
        <v>133.20869393527877</v>
      </c>
      <c r="FV63" s="168">
        <f>SUM(SUMIF($F$6:$F$11, {"B";"K";"N"}, FV$6:FV$11)) * FV$82 * $F$63</f>
        <v>0</v>
      </c>
      <c r="FW63" s="168">
        <f>SUM(SUMIF($F$6:$F$11, {"B";"K";"N"}, FW$6:FW$11)) * FW$82 * $F$63</f>
        <v>113.0781081087282</v>
      </c>
      <c r="FX63" s="168">
        <f>SUM(SUMIF($F$6:$F$11, {"B";"K";"N"}, FX$6:FX$11)) * FX$82 * $F$63</f>
        <v>72.653002023882962</v>
      </c>
      <c r="FY63" s="168">
        <f>SUM(SUMIF($F$6:$F$11, {"B";"K";"N"}, FY$6:FY$11)) * FY$82 * $F$63</f>
        <v>9.0692110337529961</v>
      </c>
      <c r="FZ63" s="168">
        <f>SUM(SUMIF($F$6:$F$11, {"B";"K";"N"}, FZ$6:FZ$11)) * FZ$82 * $F$63</f>
        <v>150.42646598926802</v>
      </c>
      <c r="GA63" s="168">
        <f>SUM(SUMIF($F$6:$F$11, {"B";"K";"N"}, GA$6:GA$11)) * GA$82 * $F$63</f>
        <v>363.25940334138949</v>
      </c>
      <c r="GB63" s="168">
        <f>SUM(SUMIF($F$6:$F$11, {"B";"K";"N"}, GB$6:GB$11)) * GB$82 * $F$63</f>
        <v>105.82843977205538</v>
      </c>
      <c r="GC63" s="168">
        <f>SUM(SUMIF($F$6:$F$11, {"B";"K";"N"}, GC$6:GC$11)) * GC$82 * $F$63</f>
        <v>0</v>
      </c>
      <c r="GD63" s="168">
        <f>SUM(SUMIF($F$6:$F$11, {"B";"K";"N"}, GD$6:GD$11)) * GD$82 * $F$63</f>
        <v>0</v>
      </c>
      <c r="GE63" s="168">
        <f>SUM(SUMIF($F$6:$F$11, {"B";"K";"N"}, GE$6:GE$11)) * GE$82 * $F$63</f>
        <v>0</v>
      </c>
      <c r="GF63" s="168">
        <f>SUM(SUMIF($F$6:$F$11, {"B";"K";"N"}, GF$6:GF$11)) * GF$82 * $F$63</f>
        <v>236.5488851975874</v>
      </c>
      <c r="GG63" s="168">
        <f>SUM(SUMIF($F$6:$F$11, {"B";"K";"N"}, GG$6:GG$11)) * GG$82 * $F$63</f>
        <v>93.47812871281873</v>
      </c>
      <c r="GH63" s="168">
        <f>SUM(SUMIF($F$6:$F$11, {"B";"K";"N"}, GH$6:GH$11)) * GH$82 * $F$63</f>
        <v>239.80211601956938</v>
      </c>
      <c r="GI63" s="168">
        <f>SUM(SUMIF($F$6:$F$11, {"B";"K";"N"}, GI$6:GI$11)) * GI$82 * $F$63</f>
        <v>345.20231119023657</v>
      </c>
      <c r="GJ63" s="168">
        <f>SUM(SUMIF($F$6:$F$11, {"B";"K";"N"}, GJ$6:GJ$11)) * GJ$82 * $F$63</f>
        <v>314.63013037871366</v>
      </c>
      <c r="GK63" s="168">
        <f>SUM(SUMIF($F$6:$F$11, {"B";"K";"N"}, GK$6:GK$11)) * GK$82 * $F$63</f>
        <v>343.4637297065604</v>
      </c>
      <c r="GL63" s="168">
        <f>SUM(SUMIF($F$6:$F$11, {"B";"K";"N"}, GL$6:GL$11)) * GL$82 * $F$63</f>
        <v>469.27641380271189</v>
      </c>
      <c r="GM63" s="168">
        <f>SUM(SUMIF($F$6:$F$11, {"B";"K";"N"}, GM$6:GM$11)) * GM$82 * $F$63</f>
        <v>542.6170243669651</v>
      </c>
      <c r="GN63" s="168">
        <f>SUM(SUMIF($F$6:$F$11, {"B";"K";"N"}, GN$6:GN$11)) * GN$82 * $F$63</f>
        <v>48.847448914691604</v>
      </c>
      <c r="GO63" s="168">
        <f>SUM(SUMIF($F$6:$F$11, {"B";"K";"N"}, GO$6:GO$11)) * GO$82 * $F$63</f>
        <v>294.81501223056824</v>
      </c>
      <c r="GP63" s="168">
        <f>SUM(SUMIF($F$6:$F$11, {"B";"K";"N"}, GP$6:GP$11)) * GP$82 * $F$63</f>
        <v>271.76926752958383</v>
      </c>
      <c r="GQ63" s="168">
        <f>SUM(SUMIF($F$6:$F$11, {"B";"K";"N"}, GQ$6:GQ$11)) * GQ$82 * $F$63</f>
        <v>341.30074280606482</v>
      </c>
      <c r="GR63" s="168">
        <f>SUM(SUMIF($F$6:$F$11, {"B";"K";"N"}, GR$6:GR$11)) * GR$82 * $F$63</f>
        <v>322.66150466214577</v>
      </c>
      <c r="GS63" s="168">
        <f>SUM(SUMIF($F$6:$F$11, {"B";"K";"N"}, GS$6:GS$11)) * GS$82 * $F$63</f>
        <v>347.89640736912014</v>
      </c>
      <c r="GT63" s="168">
        <f>SUM(SUMIF($F$6:$F$11, {"B";"K";"N"}, GT$6:GT$11)) * GT$82 * $F$63</f>
        <v>272.15662724607915</v>
      </c>
      <c r="GU63" s="168">
        <f>SUM(SUMIF($F$6:$F$11, {"B";"K";"N"}, GU$6:GU$11)) * GU$82 * $F$63</f>
        <v>350.74042810928603</v>
      </c>
      <c r="GV63" s="168">
        <f>SUM(SUMIF($F$6:$F$11, {"B";"K";"N"}, GV$6:GV$11)) * GV$82 * $F$63</f>
        <v>564.28740952883163</v>
      </c>
      <c r="GW63" s="168">
        <f>SUM(SUMIF($F$6:$F$11, {"B";"K";"N"}, GW$6:GW$11)) * GW$82 * $F$63</f>
        <v>375.92355475723082</v>
      </c>
      <c r="GX63" s="168">
        <f>SUM(SUMIF($F$6:$F$11, {"B";"K";"N"}, GX$6:GX$11)) * GX$82 * $F$63</f>
        <v>343.69700446816603</v>
      </c>
      <c r="GY63" s="168">
        <f>SUM(SUMIF($F$6:$F$11, {"B";"K";"N"}, GY$6:GY$11)) * GY$82 * $F$63</f>
        <v>445.69017161149901</v>
      </c>
      <c r="GZ63" s="168">
        <f>SUM(SUMIF($F$6:$F$11, {"B";"K";"N"}, GZ$6:GZ$11)) * GZ$82 * $F$63</f>
        <v>510.03044586879571</v>
      </c>
      <c r="HA63" s="168">
        <f>SUM(SUMIF($F$6:$F$11, {"B";"K";"N"}, HA$6:HA$11)) * HA$82 * $F$63</f>
        <v>617.59229646832659</v>
      </c>
      <c r="HB63" s="168">
        <f>SUM(SUMIF($F$6:$F$11, {"B";"K";"N"}, HB$6:HB$11)) * HB$82 * $F$63</f>
        <v>576.14833761707348</v>
      </c>
      <c r="HC63" s="168">
        <f>SUM(SUMIF($F$6:$F$11, {"B";"K";"N"}, HC$6:HC$11)) * HC$82 * $F$63</f>
        <v>576.1565905378344</v>
      </c>
      <c r="HD63" s="168">
        <f>SUM(SUMIF($F$6:$F$11, {"B";"K";"N"}, HD$6:HD$11)) * HD$82 * $F$63</f>
        <v>586.33492619234153</v>
      </c>
      <c r="HE63" s="168">
        <f>SUM(SUMIF($F$6:$F$11, {"B";"K";"N"}, HE$6:HE$11)) * HE$82 * $F$63</f>
        <v>653.36784497167798</v>
      </c>
      <c r="HF63" s="168">
        <f>SUM(SUMIF($F$6:$F$11, {"B";"K";"N"}, HF$6:HF$11)) * HF$82 * $F$63</f>
        <v>659.78193383662074</v>
      </c>
      <c r="HG63" s="168">
        <f>SUM(SUMIF($F$6:$F$11, {"B";"K";"N"}, HG$6:HG$11)) * HG$82 * $F$63</f>
        <v>647.05617413836558</v>
      </c>
      <c r="HH63" s="168">
        <f>SUM(SUMIF($F$6:$F$11, {"B";"K";"N"}, HH$6:HH$11)) * HH$82 * $F$63</f>
        <v>620.32271645949993</v>
      </c>
      <c r="HI63" s="168">
        <f>SUM(SUMIF($F$6:$F$11, {"B";"K";"N"}, HI$6:HI$11)) * HI$82 * $F$63</f>
        <v>446.41235829738918</v>
      </c>
      <c r="HJ63" s="168">
        <f>SUM(SUMIF($F$6:$F$11, {"B";"K";"N"}, HJ$6:HJ$11)) * HJ$82 * $F$63</f>
        <v>600.8136574998515</v>
      </c>
      <c r="HK63" s="168">
        <f>SUM(SUMIF($F$6:$F$11, {"B";"K";"N"}, HK$6:HK$11)) * HK$82 * $F$63</f>
        <v>692.42005369626327</v>
      </c>
      <c r="HL63" s="168">
        <f>SUM(SUMIF($F$6:$F$11, {"B";"K";"N"}, HL$6:HL$11)) * HL$82 * $F$63</f>
        <v>684.04754607624784</v>
      </c>
      <c r="HM63" s="168">
        <f>SUM(SUMIF($F$6:$F$11, {"B";"K";"N"}, HM$6:HM$11)) * HM$82 * $F$63</f>
        <v>681.81274020389731</v>
      </c>
      <c r="HN63" s="168">
        <f>SUM(SUMIF($F$6:$F$11, {"B";"K";"N"}, HN$6:HN$11)) * HN$82 * $F$63</f>
        <v>714.40016959433717</v>
      </c>
      <c r="HO63" s="168">
        <f>SUM(SUMIF($F$6:$F$11, {"B";"K";"N"}, HO$6:HO$11)) * HO$82 * $F$63</f>
        <v>564.58036109770251</v>
      </c>
      <c r="HP63" s="168">
        <f>SUM(SUMIF($F$6:$F$11, {"B";"K";"N"}, HP$6:HP$11)) * HP$82 * $F$63</f>
        <v>495.31262733994254</v>
      </c>
      <c r="HQ63" s="168">
        <f>SUM(SUMIF($F$6:$F$11, {"B";"K";"N"}, HQ$6:HQ$11)) * HQ$82 * $F$63</f>
        <v>703.90129266422014</v>
      </c>
      <c r="HR63" s="168">
        <f>SUM(SUMIF($F$6:$F$11, {"B";"K";"N"}, HR$6:HR$11)) * HR$82 * $F$63</f>
        <v>695.7833093176846</v>
      </c>
      <c r="HS63" s="168">
        <f>SUM(SUMIF($F$6:$F$11, {"B";"K";"N"}, HS$6:HS$11)) * HS$82 * $F$63</f>
        <v>693.41534344051922</v>
      </c>
      <c r="HT63" s="168">
        <f>SUM(SUMIF($F$6:$F$11, {"B";"K";"N"}, HT$6:HT$11)) * HT$82 * $F$63</f>
        <v>686.92795248299831</v>
      </c>
      <c r="HU63" s="168">
        <f>SUM(SUMIF($F$6:$F$11, {"B";"K";"N"}, HU$6:HU$11)) * HU$82 * $F$63</f>
        <v>674.66819825280913</v>
      </c>
      <c r="HV63" s="168">
        <f>SUM(SUMIF($F$6:$F$11, {"B";"K";"N"}, HV$6:HV$11)) * HV$82 * $F$63</f>
        <v>633.07200988460909</v>
      </c>
      <c r="HW63" s="168">
        <f>SUM(SUMIF($F$6:$F$11, {"B";"K";"N"}, HW$6:HW$11)) * HW$82 * $F$63</f>
        <v>633.55087428457955</v>
      </c>
      <c r="HX63" s="168">
        <f>SUM(SUMIF($F$6:$F$11, {"B";"K";"N"}, HX$6:HX$11)) * HX$82 * $F$63</f>
        <v>625.02792713451061</v>
      </c>
      <c r="HY63" s="168">
        <f>SUM(SUMIF($F$6:$F$11, {"B";"K";"N"}, HY$6:HY$11)) * HY$82 * $F$63</f>
        <v>530.62635367630025</v>
      </c>
      <c r="HZ63" s="168">
        <f>SUM(SUMIF($F$6:$F$11, {"B";"K";"N"}, HZ$6:HZ$11)) * HZ$82 * $F$63</f>
        <v>585.06322179614949</v>
      </c>
      <c r="IA63" s="168">
        <f>SUM(SUMIF($F$6:$F$11, {"B";"K";"N"}, IA$6:IA$11)) * IA$82 * $F$63</f>
        <v>527.24997537231525</v>
      </c>
      <c r="IB63" s="168">
        <f>SUM(SUMIF($F$6:$F$11, {"B";"K";"N"}, IB$6:IB$11)) * IB$82 * $F$63</f>
        <v>531.50306038863937</v>
      </c>
      <c r="IC63" s="168">
        <f>SUM(SUMIF($F$6:$F$11, {"B";"K";"N"}, IC$6:IC$11)) * IC$82 * $F$63</f>
        <v>567.74196868733247</v>
      </c>
      <c r="ID63" s="168">
        <f>SUM(SUMIF($F$6:$F$11, {"B";"K";"N"}, ID$6:ID$11)) * ID$82 * $F$63</f>
        <v>309.72151804461163</v>
      </c>
      <c r="IE63" s="168">
        <f>SUM(SUMIF($F$6:$F$11, {"B";"K";"N"}, IE$6:IE$11)) * IE$82 * $F$63</f>
        <v>502.83317268913112</v>
      </c>
      <c r="IF63" s="168">
        <f>SUM(SUMIF($F$6:$F$11, {"B";"K";"N"}, IF$6:IF$11)) * IF$82 * $F$63</f>
        <v>639.34140977542074</v>
      </c>
      <c r="IG63" s="168">
        <f>SUM(SUMIF($F$6:$F$11, {"B";"K";"N"}, IG$6:IG$11)) * IG$82 * $F$63</f>
        <v>742.39278646918501</v>
      </c>
      <c r="IH63" s="168">
        <f>SUM(SUMIF($F$6:$F$11, {"B";"K";"N"}, IH$6:IH$11)) * IH$82 * $F$63</f>
        <v>637.96358325961717</v>
      </c>
      <c r="II63" s="168">
        <f>SUM(SUMIF($F$6:$F$11, {"B";"K";"N"}, II$6:II$11)) * II$82 * $F$63</f>
        <v>655.26225299589839</v>
      </c>
      <c r="IJ63" s="168">
        <f>SUM(SUMIF($F$6:$F$11, {"B";"K";"N"}, IJ$6:IJ$11)) * IJ$82 * $F$63</f>
        <v>712.26119596998717</v>
      </c>
      <c r="IK63" s="168">
        <f>SUM(SUMIF($F$6:$F$11, {"B";"K";"N"}, IK$6:IK$11)) * IK$82 * $F$63</f>
        <v>713.01263137097089</v>
      </c>
      <c r="IL63" s="168">
        <f>SUM(SUMIF($F$6:$F$11, {"B";"K";"N"}, IL$6:IL$11)) * IL$82 * $F$63</f>
        <v>748.14805684165776</v>
      </c>
      <c r="IM63" s="168">
        <f>SUM(SUMIF($F$6:$F$11, {"B";"K";"N"}, IM$6:IM$11)) * IM$82 * $F$63</f>
        <v>532.64659994651561</v>
      </c>
      <c r="IN63" s="168">
        <f>SUM(SUMIF($F$6:$F$11, {"B";"K";"N"}, IN$6:IN$11)) * IN$82 * $F$63</f>
        <v>665.46639210836486</v>
      </c>
      <c r="IO63" s="168">
        <f>SUM(SUMIF($F$6:$F$11, {"B";"K";"N"}, IO$6:IO$11)) * IO$82 * $F$63</f>
        <v>594.05998076743219</v>
      </c>
      <c r="IP63" s="168">
        <f>SUM(SUMIF($F$6:$F$11, {"B";"K";"N"}, IP$6:IP$11)) * IP$82 * $F$63</f>
        <v>532.49791246319205</v>
      </c>
      <c r="IQ63" s="168">
        <f>SUM(SUMIF($F$6:$F$11, {"B";"K";"N"}, IQ$6:IQ$11)) * IQ$82 * $F$63</f>
        <v>577.84708662976163</v>
      </c>
      <c r="IR63" s="168">
        <f>SUM(SUMIF($F$6:$F$11, {"B";"K";"N"}, IR$6:IR$11)) * IR$82 * $F$63</f>
        <v>512.19726569064073</v>
      </c>
      <c r="IS63" s="168">
        <f>SUM(SUMIF($F$6:$F$11, {"B";"K";"N"}, IS$6:IS$11)) * IS$82 * $F$63</f>
        <v>544.23994805348195</v>
      </c>
      <c r="IT63" s="168">
        <f>SUM(SUMIF($F$6:$F$11, {"B";"K";"N"}, IT$6:IT$11)) * IT$82 * $F$63</f>
        <v>604.12484235730926</v>
      </c>
      <c r="IU63" s="168">
        <f>SUM(SUMIF($F$6:$F$11, {"B";"K";"N"}, IU$6:IU$11)) * IU$82 * $F$63</f>
        <v>649.88942193485764</v>
      </c>
      <c r="IV63" s="168">
        <f>SUM(SUMIF($F$6:$F$11, {"B";"K";"N"}, IV$6:IV$11)) * IV$82 * $F$63</f>
        <v>648.02939895715917</v>
      </c>
      <c r="IW63" s="168">
        <f>SUM(SUMIF($F$6:$F$11, {"B";"K";"N"}, IW$6:IW$11)) * IW$82 * $F$63</f>
        <v>628.81426776017668</v>
      </c>
      <c r="IX63" s="168">
        <f>SUM(SUMIF($F$6:$F$11, {"B";"K";"N"}, IX$6:IX$11)) * IX$82 * $F$63</f>
        <v>601.46342141150274</v>
      </c>
      <c r="IY63" s="168">
        <f>SUM(SUMIF($F$6:$F$11, {"B";"K";"N"}, IY$6:IY$11)) * IY$82 * $F$63</f>
        <v>615.47650385139082</v>
      </c>
      <c r="IZ63" s="168">
        <f>SUM(SUMIF($F$6:$F$11, {"B";"K";"N"}, IZ$6:IZ$11)) * IZ$82 * $F$63</f>
        <v>492.49552444813207</v>
      </c>
      <c r="JA63" s="168">
        <f>SUM(SUMIF($F$6:$F$11, {"B";"K";"N"}, JA$6:JA$11)) * JA$82 * $F$63</f>
        <v>690.38819132414449</v>
      </c>
      <c r="JB63" s="168">
        <f>SUM(SUMIF($F$6:$F$11, {"B";"K";"N"}, JB$6:JB$11)) * JB$82 * $F$63</f>
        <v>646.13518255043118</v>
      </c>
      <c r="JC63" s="168">
        <f>SUM(SUMIF($F$6:$F$11, {"B";"K";"N"}, JC$6:JC$11)) * JC$82 * $F$63</f>
        <v>668.10713683063307</v>
      </c>
      <c r="JD63" s="168">
        <f>SUM(SUMIF($F$6:$F$11, {"B";"K";"N"}, JD$6:JD$11)) * JD$82 * $F$63</f>
        <v>634.32829688781726</v>
      </c>
      <c r="JE63" s="168">
        <f>SUM(SUMIF($F$6:$F$11, {"B";"K";"N"}, JE$6:JE$11)) * JE$82 * $F$63</f>
        <v>480.7098169732264</v>
      </c>
      <c r="JF63" s="168">
        <f>SUM(SUMIF($F$6:$F$11, {"B";"K";"N"}, JF$6:JF$11)) * JF$82 * $F$63</f>
        <v>306.04396786405317</v>
      </c>
      <c r="JG63" s="168">
        <f>SUM(SUMIF($F$6:$F$11, {"B";"K";"N"}, JG$6:JG$11)) * JG$82 * $F$63</f>
        <v>519.22983176615605</v>
      </c>
      <c r="JH63" s="168">
        <f>SUM(SUMIF($F$6:$F$11, {"B";"K";"N"}, JH$6:JH$11)) * JH$82 * $F$63</f>
        <v>706.96440638164154</v>
      </c>
      <c r="JI63" s="168">
        <f>SUM(SUMIF($F$6:$F$11, {"B";"K";"N"}, JI$6:JI$11)) * JI$82 * $F$63</f>
        <v>594.90035945854606</v>
      </c>
      <c r="JJ63" s="168">
        <f>SUM(SUMIF($F$6:$F$11, {"B";"K";"N"}, JJ$6:JJ$11)) * JJ$82 * $F$63</f>
        <v>518.0231509006303</v>
      </c>
      <c r="JK63" s="168">
        <f>SUM(SUMIF($F$6:$F$11, {"B";"K";"N"}, JK$6:JK$11)) * JK$82 * $F$63</f>
        <v>624.95807615383399</v>
      </c>
      <c r="JL63" s="168">
        <f>SUM(SUMIF($F$6:$F$11, {"B";"K";"N"}, JL$6:JL$11)) * JL$82 * $F$63</f>
        <v>527.90867845786784</v>
      </c>
      <c r="JM63" s="168">
        <f>SUM(SUMIF($F$6:$F$11, {"B";"K";"N"}, JM$6:JM$11)) * JM$82 * $F$63</f>
        <v>448.74737851073706</v>
      </c>
      <c r="JN63" s="168">
        <f>SUM(SUMIF($F$6:$F$11, {"B";"K";"N"}, JN$6:JN$11)) * JN$82 * $F$63</f>
        <v>640.71050607993277</v>
      </c>
      <c r="JO63" s="168">
        <f>SUM(SUMIF($F$6:$F$11, {"B";"K";"N"}, JO$6:JO$11)) * JO$82 * $F$63</f>
        <v>649.06064875502648</v>
      </c>
      <c r="JP63" s="168">
        <f>SUM(SUMIF($F$6:$F$11, {"B";"K";"N"}, JP$6:JP$11)) * JP$82 * $F$63</f>
        <v>535.10832988002676</v>
      </c>
      <c r="JQ63" s="168">
        <f>SUM(SUMIF($F$6:$F$11, {"B";"K";"N"}, JQ$6:JQ$11)) * JQ$82 * $F$63</f>
        <v>648.51611659093692</v>
      </c>
      <c r="JR63" s="168">
        <f>SUM(SUMIF($F$6:$F$11, {"B";"K";"N"}, JR$6:JR$11)) * JR$82 * $F$63</f>
        <v>291.13193557699401</v>
      </c>
      <c r="JS63" s="168">
        <f>SUM(SUMIF($F$6:$F$11, {"B";"K";"N"}, JS$6:JS$11)) * JS$82 * $F$63</f>
        <v>80.358385624895789</v>
      </c>
      <c r="JT63" s="168">
        <f>SUM(SUMIF($F$6:$F$11, {"B";"K";"N"}, JT$6:JT$11)) * JT$82 * $F$63</f>
        <v>0</v>
      </c>
      <c r="JU63" s="168">
        <f>SUM(SUMIF($F$6:$F$11, {"B";"K";"N"}, JU$6:JU$11)) * JU$82 * $F$63</f>
        <v>126.01950587502824</v>
      </c>
      <c r="JV63" s="168">
        <f>SUM(SUMIF($F$6:$F$11, {"B";"K";"N"}, JV$6:JV$11)) * JV$82 * $F$63</f>
        <v>0</v>
      </c>
      <c r="JW63" s="168">
        <f>SUM(SUMIF($F$6:$F$11, {"B";"K";"N"}, JW$6:JW$11)) * JW$82 * $F$63</f>
        <v>86.22814728579732</v>
      </c>
      <c r="JX63" s="168">
        <f>SUM(SUMIF($F$6:$F$11, {"B";"K";"N"}, JX$6:JX$11)) * JX$82 * $F$63</f>
        <v>490.75790652646367</v>
      </c>
      <c r="JY63" s="168">
        <f>SUM(SUMIF($F$6:$F$11, {"B";"K";"N"}, JY$6:JY$11)) * JY$82 * $F$63</f>
        <v>339.47720813416771</v>
      </c>
      <c r="JZ63" s="168">
        <f>SUM(SUMIF($F$6:$F$11, {"B";"K";"N"}, JZ$6:JZ$11)) * JZ$82 * $F$63</f>
        <v>248.36419043123703</v>
      </c>
      <c r="KA63" s="168">
        <f>SUM(SUMIF($F$6:$F$11, {"B";"K";"N"}, KA$6:KA$11)) * KA$82 * $F$63</f>
        <v>256.30035086843412</v>
      </c>
      <c r="KB63" s="168">
        <f>SUM(SUMIF($F$6:$F$11, {"B";"K";"N"}, KB$6:KB$11)) * KB$82 * $F$63</f>
        <v>256.30035086843412</v>
      </c>
      <c r="KC63" s="168">
        <f>SUM(SUMIF($F$6:$F$11, {"B";"K";"N"}, KC$6:KC$11)) * KC$82 * $F$63</f>
        <v>452.59076774029728</v>
      </c>
      <c r="KD63" s="168">
        <f>SUM(SUMIF($F$6:$F$11, {"B";"K";"N"}, KD$6:KD$11)) * KD$82 * $F$63</f>
        <v>429.90828179439876</v>
      </c>
      <c r="KE63" s="168">
        <f>SUM(SUMIF($F$6:$F$11, {"B";"K";"N"}, KE$6:KE$11)) * KE$82 * $F$63</f>
        <v>332.18259930409801</v>
      </c>
      <c r="KF63" s="168">
        <f>SUM(SUMIF($F$6:$F$11, {"B";"K";"N"}, KF$6:KF$11)) * KF$82 * $F$63</f>
        <v>298.51226789890876</v>
      </c>
      <c r="KG63" s="168">
        <f>SUM(SUMIF($F$6:$F$11, {"B";"K";"N"}, KG$6:KG$11)) * KG$82 * $F$63</f>
        <v>289.27270926298996</v>
      </c>
      <c r="KH63" s="168">
        <f>SUM(SUMIF($F$6:$F$11, {"B";"K";"N"}, KH$6:KH$11)) * KH$82 * $F$63</f>
        <v>291.95562915522606</v>
      </c>
      <c r="KI63" s="168">
        <f>SUM(SUMIF($F$6:$F$11, {"B";"K";"N"}, KI$6:KI$11)) * KI$82 * $F$63</f>
        <v>346.26007061056123</v>
      </c>
      <c r="KJ63" s="168">
        <f>SUM(SUMIF($F$6:$F$11, {"B";"K";"N"}, KJ$6:KJ$11)) * KJ$82 * $F$63</f>
        <v>414.12168148430692</v>
      </c>
      <c r="KK63" s="168">
        <f>SUM(SUMIF($F$6:$F$11, {"B";"K";"N"}, KK$6:KK$11)) * KK$82 * $F$63</f>
        <v>172.06939741096761</v>
      </c>
      <c r="KL63" s="168">
        <f>SUM(SUMIF($F$6:$F$11, {"B";"K";"N"}, KL$6:KL$11)) * KL$82 * $F$63</f>
        <v>457.28169514825589</v>
      </c>
      <c r="KM63" s="168">
        <f>SUM(SUMIF($F$6:$F$11, {"B";"K";"N"}, KM$6:KM$11)) * KM$82 * $F$63</f>
        <v>397.03953591910789</v>
      </c>
      <c r="KN63" s="168">
        <f>SUM(SUMIF($F$6:$F$11, {"B";"K";"N"}, KN$6:KN$11)) * KN$82 * $F$63</f>
        <v>69.449541086039517</v>
      </c>
      <c r="KO63" s="168">
        <f>SUM(SUMIF($F$6:$F$11, {"B";"K";"N"}, KO$6:KO$11)) * KO$82 * $F$63</f>
        <v>154.29700914495362</v>
      </c>
      <c r="KP63" s="168">
        <f>SUM(SUMIF($F$6:$F$11, {"B";"K";"N"}, KP$6:KP$11)) * KP$82 * $F$63</f>
        <v>128.49613193858593</v>
      </c>
      <c r="KQ63" s="168">
        <f>SUM(SUMIF($F$6:$F$11, {"B";"K";"N"}, KQ$6:KQ$11)) * KQ$82 * $F$63</f>
        <v>320.5214974082408</v>
      </c>
      <c r="KR63" s="168">
        <f>SUM(SUMIF($F$6:$F$11, {"B";"K";"N"}, KR$6:KR$11)) * KR$82 * $F$63</f>
        <v>563.97254047279785</v>
      </c>
      <c r="KS63" s="168">
        <f>SUM(SUMIF($F$6:$F$11, {"B";"K";"N"}, KS$6:KS$11)) * KS$82 * $F$63</f>
        <v>636.60655529464395</v>
      </c>
      <c r="KT63" s="168">
        <f>SUM(SUMIF($F$6:$F$11, {"B";"K";"N"}, KT$6:KT$11)) * KT$82 * $F$63</f>
        <v>576.61700900699486</v>
      </c>
      <c r="KU63" s="168">
        <f>SUM(SUMIF($F$6:$F$11, {"B";"K";"N"}, KU$6:KU$11)) * KU$82 * $F$63</f>
        <v>403.28479010824145</v>
      </c>
      <c r="KV63" s="168">
        <f>SUM(SUMIF($F$6:$F$11, {"B";"K";"N"}, KV$6:KV$11)) * KV$82 * $F$63</f>
        <v>563.65398942975344</v>
      </c>
      <c r="KW63" s="168">
        <f>SUM(SUMIF($F$6:$F$11, {"B";"K";"N"}, KW$6:KW$11)) * KW$82 * $F$63</f>
        <v>697.05875594897907</v>
      </c>
      <c r="KX63" s="168">
        <f>SUM(SUMIF($F$6:$F$11, {"B";"K";"N"}, KX$6:KX$11)) * KX$82 * $F$63</f>
        <v>667.46735435415201</v>
      </c>
      <c r="KY63" s="168">
        <f>SUM(SUMIF($F$6:$F$11, {"B";"K";"N"}, KY$6:KY$11)) * KY$82 * $F$63</f>
        <v>606.46545979647271</v>
      </c>
      <c r="KZ63" s="168">
        <f>SUM(SUMIF($F$6:$F$11, {"B";"K";"N"}, KZ$6:KZ$11)) * KZ$82 * $F$63</f>
        <v>289.55405684345152</v>
      </c>
      <c r="LA63" s="168">
        <f>SUM(SUMIF($F$6:$F$11, {"B";"K";"N"}, LA$6:LA$11)) * LA$82 * $F$63</f>
        <v>138.26257549878937</v>
      </c>
      <c r="LB63" s="168">
        <f>SUM(SUMIF($F$6:$F$11, {"B";"K";"N"}, LB$6:LB$11)) * LB$82 * $F$63</f>
        <v>367.67738061079353</v>
      </c>
      <c r="LC63" s="168">
        <f>SUM(SUMIF($F$6:$F$11, {"B";"K";"N"}, LC$6:LC$11)) * LC$82 * $F$63</f>
        <v>554.81581762615258</v>
      </c>
      <c r="LD63" s="168">
        <f>SUM(SUMIF($F$6:$F$11, {"B";"K";"N"}, LD$6:LD$11)) * LD$82 * $F$63</f>
        <v>592.04682129779337</v>
      </c>
      <c r="LE63" s="168">
        <f>SUM(SUMIF($F$6:$F$11, {"B";"K";"N"}, LE$6:LE$11)) * LE$82 * $F$63</f>
        <v>398.78293240094791</v>
      </c>
      <c r="LF63" s="168">
        <f>SUM(SUMIF($F$6:$F$11, {"B";"K";"N"}, LF$6:LF$11)) * LF$82 * $F$63</f>
        <v>422.24349472118632</v>
      </c>
      <c r="LG63" s="168">
        <f>SUM(SUMIF($F$6:$F$11, {"B";"K";"N"}, LG$6:LG$11)) * LG$82 * $F$63</f>
        <v>110.87303985605018</v>
      </c>
      <c r="LH63" s="168">
        <f>SUM(SUMIF($F$6:$F$11, {"B";"K";"N"}, LH$6:LH$11)) * LH$82 * $F$63</f>
        <v>368.63868889935327</v>
      </c>
      <c r="LI63" s="168">
        <f>SUM(SUMIF($F$6:$F$11, {"B";"K";"N"}, LI$6:LI$11)) * LI$82 * $F$63</f>
        <v>444.69032778315386</v>
      </c>
      <c r="LJ63" s="168">
        <f>SUM(SUMIF($F$6:$F$11, {"B";"K";"N"}, LJ$6:LJ$11)) * LJ$82 * $F$63</f>
        <v>415.2863917418083</v>
      </c>
      <c r="LK63" s="168">
        <f>SUM(SUMIF($F$6:$F$11, {"B";"K";"N"}, LK$6:LK$11)) * LK$82 * $F$63</f>
        <v>589.03734993468868</v>
      </c>
      <c r="LL63" s="168">
        <f>SUM(SUMIF($F$6:$F$11, {"B";"K";"N"}, LL$6:LL$11)) * LL$82 * $F$63</f>
        <v>0</v>
      </c>
      <c r="LM63" s="168">
        <f>SUM(SUMIF($F$6:$F$11, {"B";"K";"N"}, LM$6:LM$11)) * LM$82 * $F$63</f>
        <v>379.6582659464608</v>
      </c>
      <c r="LN63" s="168">
        <f>SUM(SUMIF($F$6:$F$11, {"B";"K";"N"}, LN$6:LN$11)) * LN$82 * $F$63</f>
        <v>728.62958214710011</v>
      </c>
      <c r="LO63" s="168">
        <f>SUM(SUMIF($F$6:$F$11, {"B";"K";"N"}, LO$6:LO$11)) * LO$82 * $F$63</f>
        <v>453.94741656973565</v>
      </c>
      <c r="LP63" s="168">
        <f>SUM(SUMIF($F$6:$F$11, {"B";"K";"N"}, LP$6:LP$11)) * LP$82 * $F$63</f>
        <v>129.18471564287378</v>
      </c>
      <c r="LQ63" s="168">
        <f>SUM(SUMIF($F$6:$F$11, {"B";"K";"N"}, LQ$6:LQ$11)) * LQ$82 * $F$63</f>
        <v>309.52060857259056</v>
      </c>
      <c r="LR63" s="168">
        <f>SUM(SUMIF($F$6:$F$11, {"B";"K";"N"}, LR$6:LR$11)) * LR$82 * $F$63</f>
        <v>575.18751565897355</v>
      </c>
      <c r="LS63" s="168">
        <f>SUM(SUMIF($F$6:$F$11, {"B";"K";"N"}, LS$6:LS$11)) * LS$82 * $F$63</f>
        <v>553.83269128890697</v>
      </c>
      <c r="LT63" s="168">
        <f>SUM(SUMIF($F$6:$F$11, {"B";"K";"N"}, LT$6:LT$11)) * LT$82 * $F$63</f>
        <v>489.80476085676105</v>
      </c>
      <c r="LU63" s="168">
        <f>SUM(SUMIF($F$6:$F$11, {"B";"K";"N"}, LU$6:LU$11)) * LU$82 * $F$63</f>
        <v>380.2613108986402</v>
      </c>
      <c r="LV63" s="168">
        <f>SUM(SUMIF($F$6:$F$11, {"B";"K";"N"}, LV$6:LV$11)) * LV$82 * $F$63</f>
        <v>468.10866642721038</v>
      </c>
      <c r="LW63" s="168">
        <f>SUM(SUMIF($F$6:$F$11, {"B";"K";"N"}, LW$6:LW$11)) * LW$82 * $F$63</f>
        <v>529.67599752793046</v>
      </c>
      <c r="LX63" s="168">
        <f>SUM(SUMIF($F$6:$F$11, {"B";"K";"N"}, LX$6:LX$11)) * LX$82 * $F$63</f>
        <v>543.68992390727476</v>
      </c>
      <c r="LY63" s="168">
        <f>SUM(SUMIF($F$6:$F$11, {"B";"K";"N"}, LY$6:LY$11)) * LY$82 * $F$63</f>
        <v>661.16563930934205</v>
      </c>
      <c r="LZ63" s="168">
        <f>SUM(SUMIF($F$6:$F$11, {"B";"K";"N"}, LZ$6:LZ$11)) * LZ$82 * $F$63</f>
        <v>385.01071829695638</v>
      </c>
      <c r="MA63" s="168">
        <f>SUM(SUMIF($F$6:$F$11, {"B";"K";"N"}, MA$6:MA$11)) * MA$82 * $F$63</f>
        <v>67.543729602040202</v>
      </c>
      <c r="MB63" s="168">
        <f>SUM(SUMIF($F$6:$F$11, {"B";"K";"N"}, MB$6:MB$11)) * MB$82 * $F$63</f>
        <v>195.94477095653477</v>
      </c>
      <c r="MC63" s="168">
        <f>SUM(SUMIF($F$6:$F$11, {"B";"K";"N"}, MC$6:MC$11)) * MC$82 * $F$63</f>
        <v>362.91584159247617</v>
      </c>
      <c r="MD63" s="168">
        <f>SUM(SUMIF($F$6:$F$11, {"B";"K";"N"}, MD$6:MD$11)) * MD$82 * $F$63</f>
        <v>275.05996435150615</v>
      </c>
      <c r="ME63" s="168">
        <f>SUM(SUMIF($F$6:$F$11, {"B";"K";"N"}, ME$6:ME$11)) * ME$82 * $F$63</f>
        <v>509.48953107670758</v>
      </c>
      <c r="MF63" s="168">
        <f>SUM(SUMIF($F$6:$F$11, {"B";"K";"N"}, MF$6:MF$11)) * MF$82 * $F$63</f>
        <v>457.28551595362887</v>
      </c>
      <c r="MG63" s="168">
        <f>SUM(SUMIF($F$6:$F$11, {"B";"K";"N"}, MG$6:MG$11)) * MG$82 * $F$63</f>
        <v>588.82683981712876</v>
      </c>
      <c r="MH63" s="168">
        <f>SUM(SUMIF($F$6:$F$11, {"B";"K";"N"}, MH$6:MH$11)) * MH$82 * $F$63</f>
        <v>667.4075198753751</v>
      </c>
      <c r="MI63" s="168">
        <f>SUM(SUMIF($F$6:$F$11, {"B";"K";"N"}, MI$6:MI$11)) * MI$82 * $F$63</f>
        <v>729.56583614072599</v>
      </c>
      <c r="MJ63" s="168">
        <f>SUM(SUMIF($F$6:$F$11, {"B";"K";"N"}, MJ$6:MJ$11)) * MJ$82 * $F$63</f>
        <v>787.72272808396804</v>
      </c>
      <c r="MK63" s="168">
        <f>SUM(SUMIF($F$6:$F$11, {"B";"K";"N"}, MK$6:MK$11)) * MK$82 * $F$63</f>
        <v>787.36606442761683</v>
      </c>
      <c r="ML63" s="168">
        <f>SUM(SUMIF($F$6:$F$11, {"B";"K";"N"}, ML$6:ML$11)) * ML$82 * $F$63</f>
        <v>649.87516423093291</v>
      </c>
      <c r="MM63" s="168">
        <f>SUM(SUMIF($F$6:$F$11, {"B";"K";"N"}, MM$6:MM$11)) * MM$82 * $F$63</f>
        <v>631.84819194830948</v>
      </c>
      <c r="MN63" s="168">
        <f>SUM(SUMIF($F$6:$F$11, {"B";"K";"N"}, MN$6:MN$11)) * MN$82 * $F$63</f>
        <v>705.38142500878837</v>
      </c>
      <c r="MO63" s="168">
        <f>SUM(SUMIF($F$6:$F$11, {"B";"K";"N"}, MO$6:MO$11)) * MO$82 * $F$63</f>
        <v>457.29942046160136</v>
      </c>
      <c r="MP63" s="168">
        <f>SUM(SUMIF($F$6:$F$11, {"B";"K";"N"}, MP$6:MP$11)) * MP$82 * $F$63</f>
        <v>752.37817011483958</v>
      </c>
      <c r="MQ63" s="168">
        <f>SUM(SUMIF($F$6:$F$11, {"B";"K";"N"}, MQ$6:MQ$11)) * MQ$82 * $F$63</f>
        <v>778.63255228494745</v>
      </c>
      <c r="MR63" s="168">
        <f>SUM(SUMIF($F$6:$F$11, {"B";"K";"N"}, MR$6:MR$11)) * MR$82 * $F$63</f>
        <v>825.973844861467</v>
      </c>
      <c r="MS63" s="168">
        <f>SUM(SUMIF($F$6:$F$11, {"B";"K";"N"}, MS$6:MS$11)) * MS$82 * $F$63</f>
        <v>684.96232476330454</v>
      </c>
      <c r="MT63" s="168">
        <f>SUM(SUMIF($F$6:$F$11, {"B";"K";"N"}, MT$6:MT$11)) * MT$82 * $F$63</f>
        <v>835.06917283309429</v>
      </c>
      <c r="MU63" s="168">
        <f>SUM(SUMIF($F$6:$F$11, {"B";"K";"N"}, MU$6:MU$11)) * MU$82 * $F$63</f>
        <v>794.17424020712679</v>
      </c>
      <c r="MV63" s="168">
        <f>SUM(SUMIF($F$6:$F$11, {"B";"K";"N"}, MV$6:MV$11)) * MV$82 * $F$63</f>
        <v>597.77321506355111</v>
      </c>
      <c r="MW63" s="168">
        <f>SUM(SUMIF($F$6:$F$11, {"B";"K";"N"}, MW$6:MW$11)) * MW$82 * $F$63</f>
        <v>457.25690954869242</v>
      </c>
      <c r="MX63" s="168">
        <f>SUM(SUMIF($F$6:$F$11, {"B";"K";"N"}, MX$6:MX$11)) * MX$82 * $F$63</f>
        <v>485.45874578320621</v>
      </c>
      <c r="MY63" s="168">
        <f>SUM(SUMIF($F$6:$F$11, {"B";"K";"N"}, MY$6:MY$11)) * MY$82 * $F$63</f>
        <v>317.09728308843131</v>
      </c>
      <c r="MZ63" s="168">
        <f>SUM(SUMIF($F$6:$F$11, {"B";"K";"N"}, MZ$6:MZ$11)) * MZ$82 * $F$63</f>
        <v>218.65569207170657</v>
      </c>
      <c r="NA63" s="168">
        <f>SUM(SUMIF($F$6:$F$11, {"B";"K";"N"}, NA$6:NA$11)) * NA$82 * $F$63</f>
        <v>641.41892359268729</v>
      </c>
      <c r="NB63" s="168">
        <f>SUM(SUMIF($F$6:$F$11, {"B";"K";"N"}, NB$6:NB$11)) * NB$82 * $F$63</f>
        <v>97.860009495535223</v>
      </c>
      <c r="NC63" s="168">
        <f>SUM(SUMIF($F$6:$F$11, {"B";"K";"N"}, NC$6:NC$11)) * NC$82 * $F$63</f>
        <v>774.21931617785515</v>
      </c>
      <c r="ND63" s="168">
        <f>SUM(SUMIF($F$6:$F$11, {"B";"K";"N"}, ND$6:ND$11)) * ND$82 * $F$63</f>
        <v>649.05140262551515</v>
      </c>
      <c r="NE63" s="168">
        <f>SUM(SUMIF($F$6:$F$11, {"B";"K";"N"}, NE$6:NE$11)) * NE$82 * $F$63</f>
        <v>676.05514229107143</v>
      </c>
      <c r="NF63" s="168">
        <f>SUM(SUMIF($F$6:$F$11, {"B";"K";"N"}, NF$6:NF$11)) * NF$82 * $F$63</f>
        <v>213.53809832010359</v>
      </c>
      <c r="NG63" s="168">
        <f>SUM(SUMIF($F$6:$F$11, {"B";"K";"N"}, NG$6:NG$11)) * NG$82 * $F$63</f>
        <v>543.06304239994495</v>
      </c>
      <c r="NH63" s="148">
        <f t="shared" si="590"/>
        <v>136727.68887245734</v>
      </c>
    </row>
    <row r="64" spans="1:373">
      <c r="A64" s="152"/>
      <c r="B64" s="152"/>
    </row>
    <row r="65" spans="1:372">
      <c r="A65" s="150" t="s">
        <v>332</v>
      </c>
      <c r="B65" s="150"/>
      <c r="G65" s="149"/>
      <c r="NH65" s="61" t="s">
        <v>169</v>
      </c>
    </row>
    <row r="66" spans="1:372">
      <c r="A66" s="194" t="s">
        <v>368</v>
      </c>
      <c r="B66" s="175" t="s">
        <v>180</v>
      </c>
      <c r="G66" s="48">
        <f>INDEX('Conf Aurora Fuel Output'!$E$22:$E$386, G$4)</f>
        <v>3.14</v>
      </c>
      <c r="H66" s="48">
        <f>INDEX('Conf Aurora Fuel Output'!$E$22:$E$386, H$4)</f>
        <v>3.14</v>
      </c>
      <c r="I66" s="48">
        <f>INDEX('Conf Aurora Fuel Output'!$E$22:$E$386, I$4)</f>
        <v>2.8</v>
      </c>
      <c r="J66" s="48">
        <f>INDEX('Conf Aurora Fuel Output'!$E$22:$E$386, J$4)</f>
        <v>2.78</v>
      </c>
      <c r="K66" s="48">
        <f>INDEX('Conf Aurora Fuel Output'!$E$22:$E$386, K$4)</f>
        <v>2.89</v>
      </c>
      <c r="L66" s="48">
        <f>INDEX('Conf Aurora Fuel Output'!$E$22:$E$386, L$4)</f>
        <v>2.96</v>
      </c>
      <c r="M66" s="48">
        <f>INDEX('Conf Aurora Fuel Output'!$E$22:$E$386, M$4)</f>
        <v>2.94</v>
      </c>
      <c r="N66" s="48">
        <f>INDEX('Conf Aurora Fuel Output'!$E$22:$E$386, N$4)</f>
        <v>2.94</v>
      </c>
      <c r="O66" s="48">
        <f>INDEX('Conf Aurora Fuel Output'!$E$22:$E$386, O$4)</f>
        <v>2.94</v>
      </c>
      <c r="P66" s="48">
        <f>INDEX('Conf Aurora Fuel Output'!$E$22:$E$386, P$4)</f>
        <v>2.83</v>
      </c>
      <c r="Q66" s="48">
        <f>INDEX('Conf Aurora Fuel Output'!$E$22:$E$386, Q$4)</f>
        <v>2.96</v>
      </c>
      <c r="R66" s="48">
        <f>INDEX('Conf Aurora Fuel Output'!$E$22:$E$386, R$4)</f>
        <v>2.91</v>
      </c>
      <c r="S66" s="48">
        <f>INDEX('Conf Aurora Fuel Output'!$E$22:$E$386, S$4)</f>
        <v>2.83</v>
      </c>
      <c r="T66" s="48">
        <f>INDEX('Conf Aurora Fuel Output'!$E$22:$E$386, T$4)</f>
        <v>2.86</v>
      </c>
      <c r="U66" s="48">
        <f>INDEX('Conf Aurora Fuel Output'!$E$22:$E$386, U$4)</f>
        <v>2.86</v>
      </c>
      <c r="V66" s="48">
        <f>INDEX('Conf Aurora Fuel Output'!$E$22:$E$386, V$4)</f>
        <v>2.86</v>
      </c>
      <c r="W66" s="48">
        <f>INDEX('Conf Aurora Fuel Output'!$E$22:$E$386, W$4)</f>
        <v>2.86</v>
      </c>
      <c r="X66" s="48">
        <f>INDEX('Conf Aurora Fuel Output'!$E$22:$E$386, X$4)</f>
        <v>2.72</v>
      </c>
      <c r="Y66" s="48">
        <f>INDEX('Conf Aurora Fuel Output'!$E$22:$E$386, Y$4)</f>
        <v>2.61</v>
      </c>
      <c r="Z66" s="48">
        <f>INDEX('Conf Aurora Fuel Output'!$E$22:$E$386, Z$4)</f>
        <v>2.72</v>
      </c>
      <c r="AA66" s="48">
        <f>INDEX('Conf Aurora Fuel Output'!$E$22:$E$386, AA$4)</f>
        <v>2.66</v>
      </c>
      <c r="AB66" s="48">
        <f>INDEX('Conf Aurora Fuel Output'!$E$22:$E$386, AB$4)</f>
        <v>2.66</v>
      </c>
      <c r="AC66" s="48">
        <f>INDEX('Conf Aurora Fuel Output'!$E$22:$E$386, AC$4)</f>
        <v>2.66</v>
      </c>
      <c r="AD66" s="48">
        <f>INDEX('Conf Aurora Fuel Output'!$E$22:$E$386, AD$4)</f>
        <v>2.92</v>
      </c>
      <c r="AE66" s="48">
        <f>INDEX('Conf Aurora Fuel Output'!$E$22:$E$386, AE$4)</f>
        <v>3.03</v>
      </c>
      <c r="AF66" s="48">
        <f>INDEX('Conf Aurora Fuel Output'!$E$22:$E$386, AF$4)</f>
        <v>2.89</v>
      </c>
      <c r="AG66" s="48">
        <f>INDEX('Conf Aurora Fuel Output'!$E$22:$E$386, AG$4)</f>
        <v>2.86</v>
      </c>
      <c r="AH66" s="48">
        <f>INDEX('Conf Aurora Fuel Output'!$E$22:$E$386, AH$4)</f>
        <v>2.86</v>
      </c>
      <c r="AI66" s="48">
        <f>INDEX('Conf Aurora Fuel Output'!$E$22:$E$386, AI$4)</f>
        <v>2.86</v>
      </c>
      <c r="AJ66" s="48">
        <f>INDEX('Conf Aurora Fuel Output'!$E$22:$E$386, AJ$4)</f>
        <v>2.83</v>
      </c>
      <c r="AK66" s="48">
        <f>INDEX('Conf Aurora Fuel Output'!$E$22:$E$386, AK$4)</f>
        <v>2.85</v>
      </c>
      <c r="AL66" s="48">
        <f>INDEX('Conf Aurora Fuel Output'!$E$22:$E$386, AL$4)</f>
        <v>1.87</v>
      </c>
      <c r="AM66" s="48">
        <f>INDEX('Conf Aurora Fuel Output'!$E$22:$E$386, AM$4)</f>
        <v>1.81</v>
      </c>
      <c r="AN66" s="48">
        <f>INDEX('Conf Aurora Fuel Output'!$E$22:$E$386, AN$4)</f>
        <v>1.85</v>
      </c>
      <c r="AO66" s="48">
        <f>INDEX('Conf Aurora Fuel Output'!$E$22:$E$386, AO$4)</f>
        <v>2.2000000000000002</v>
      </c>
      <c r="AP66" s="48">
        <f>INDEX('Conf Aurora Fuel Output'!$E$22:$E$386, AP$4)</f>
        <v>2.2000000000000002</v>
      </c>
      <c r="AQ66" s="48">
        <f>INDEX('Conf Aurora Fuel Output'!$E$22:$E$386, AQ$4)</f>
        <v>2.2000000000000002</v>
      </c>
      <c r="AR66" s="48">
        <f>INDEX('Conf Aurora Fuel Output'!$E$22:$E$386, AR$4)</f>
        <v>2.19</v>
      </c>
      <c r="AS66" s="48">
        <f>INDEX('Conf Aurora Fuel Output'!$E$22:$E$386, AS$4)</f>
        <v>2.2000000000000002</v>
      </c>
      <c r="AT66" s="48">
        <f>INDEX('Conf Aurora Fuel Output'!$E$22:$E$386, AT$4)</f>
        <v>2.65</v>
      </c>
      <c r="AU66" s="48">
        <f>INDEX('Conf Aurora Fuel Output'!$E$22:$E$386, AU$4)</f>
        <v>5.39</v>
      </c>
      <c r="AV66" s="48">
        <f>INDEX('Conf Aurora Fuel Output'!$E$22:$E$386, AV$4)</f>
        <v>4.67</v>
      </c>
      <c r="AW66" s="48">
        <f>INDEX('Conf Aurora Fuel Output'!$E$22:$E$386, AW$4)</f>
        <v>4.67</v>
      </c>
      <c r="AX66" s="48">
        <f>INDEX('Conf Aurora Fuel Output'!$E$22:$E$386, AX$4)</f>
        <v>4.67</v>
      </c>
      <c r="AY66" s="48">
        <f>INDEX('Conf Aurora Fuel Output'!$E$22:$E$386, AY$4)</f>
        <v>4.67</v>
      </c>
      <c r="AZ66" s="48">
        <f>INDEX('Conf Aurora Fuel Output'!$E$22:$E$386, AZ$4)</f>
        <v>7.2</v>
      </c>
      <c r="BA66" s="48">
        <f>INDEX('Conf Aurora Fuel Output'!$E$22:$E$386, BA$4)</f>
        <v>5.39</v>
      </c>
      <c r="BB66" s="48">
        <f>INDEX('Conf Aurora Fuel Output'!$E$22:$E$386, BB$4)</f>
        <v>2.66</v>
      </c>
      <c r="BC66" s="48">
        <f>INDEX('Conf Aurora Fuel Output'!$E$22:$E$386, BC$4)</f>
        <v>2.23</v>
      </c>
      <c r="BD66" s="48">
        <f>INDEX('Conf Aurora Fuel Output'!$E$22:$E$386, BD$4)</f>
        <v>2.23</v>
      </c>
      <c r="BE66" s="48">
        <f>INDEX('Conf Aurora Fuel Output'!$E$22:$E$386, BE$4)</f>
        <v>2.23</v>
      </c>
      <c r="BF66" s="48">
        <f>INDEX('Conf Aurora Fuel Output'!$E$22:$E$386, BF$4)</f>
        <v>1.82</v>
      </c>
      <c r="BG66" s="48">
        <f>INDEX('Conf Aurora Fuel Output'!$E$22:$E$386, BG$4)</f>
        <v>1.83</v>
      </c>
      <c r="BH66" s="48">
        <f>INDEX('Conf Aurora Fuel Output'!$E$22:$E$386, BH$4)</f>
        <v>1.79</v>
      </c>
      <c r="BI66" s="48">
        <f>INDEX('Conf Aurora Fuel Output'!$E$22:$E$386, BI$4)</f>
        <v>1.71</v>
      </c>
      <c r="BJ66" s="48">
        <f>INDEX('Conf Aurora Fuel Output'!$E$22:$E$386, BJ$4)</f>
        <v>1.71</v>
      </c>
      <c r="BK66" s="48">
        <f>INDEX('Conf Aurora Fuel Output'!$E$22:$E$386, BK$4)</f>
        <v>1.71</v>
      </c>
      <c r="BL66" s="48">
        <f>INDEX('Conf Aurora Fuel Output'!$E$22:$E$386, BL$4)</f>
        <v>1.7</v>
      </c>
      <c r="BM66" s="48">
        <f>INDEX('Conf Aurora Fuel Output'!$E$22:$E$386, BM$4)</f>
        <v>1.74</v>
      </c>
      <c r="BN66" s="48">
        <f>INDEX('Conf Aurora Fuel Output'!$E$22:$E$386, BN$4)</f>
        <v>2.91</v>
      </c>
      <c r="BO66" s="48">
        <f>INDEX('Conf Aurora Fuel Output'!$E$22:$E$386, BO$4)</f>
        <v>2.84</v>
      </c>
      <c r="BP66" s="48">
        <f>INDEX('Conf Aurora Fuel Output'!$E$22:$E$386, BP$4)</f>
        <v>2.74</v>
      </c>
      <c r="BQ66" s="48">
        <f>INDEX('Conf Aurora Fuel Output'!$E$22:$E$386, BQ$4)</f>
        <v>2.68</v>
      </c>
      <c r="BR66" s="48">
        <f>INDEX('Conf Aurora Fuel Output'!$E$22:$E$386, BR$4)</f>
        <v>2.68</v>
      </c>
      <c r="BS66" s="48">
        <f>INDEX('Conf Aurora Fuel Output'!$E$22:$E$386, BS$4)</f>
        <v>2.68</v>
      </c>
      <c r="BT66" s="48">
        <f>INDEX('Conf Aurora Fuel Output'!$E$22:$E$386, BT$4)</f>
        <v>2.71</v>
      </c>
      <c r="BU66" s="48">
        <f>INDEX('Conf Aurora Fuel Output'!$E$22:$E$386, BU$4)</f>
        <v>2.72</v>
      </c>
      <c r="BV66" s="48">
        <f>INDEX('Conf Aurora Fuel Output'!$E$22:$E$386, BV$4)</f>
        <v>2.79</v>
      </c>
      <c r="BW66" s="48">
        <f>INDEX('Conf Aurora Fuel Output'!$E$22:$E$386, BW$4)</f>
        <v>2.79</v>
      </c>
      <c r="BX66" s="48">
        <f>INDEX('Conf Aurora Fuel Output'!$E$22:$E$386, BX$4)</f>
        <v>2.72</v>
      </c>
      <c r="BY66" s="48">
        <f>INDEX('Conf Aurora Fuel Output'!$E$22:$E$386, BY$4)</f>
        <v>2.72</v>
      </c>
      <c r="BZ66" s="48">
        <f>INDEX('Conf Aurora Fuel Output'!$E$22:$E$386, BZ$4)</f>
        <v>2.72</v>
      </c>
      <c r="CA66" s="48">
        <f>INDEX('Conf Aurora Fuel Output'!$E$22:$E$386, CA$4)</f>
        <v>2.68</v>
      </c>
      <c r="CB66" s="48">
        <f>INDEX('Conf Aurora Fuel Output'!$E$22:$E$386, CB$4)</f>
        <v>2.4700000000000002</v>
      </c>
      <c r="CC66" s="48">
        <f>INDEX('Conf Aurora Fuel Output'!$E$22:$E$386, CC$4)</f>
        <v>2.44</v>
      </c>
      <c r="CD66" s="48">
        <f>INDEX('Conf Aurora Fuel Output'!$E$22:$E$386, CD$4)</f>
        <v>2.34</v>
      </c>
      <c r="CE66" s="48">
        <f>INDEX('Conf Aurora Fuel Output'!$E$22:$E$386, CE$4)</f>
        <v>2.5099999999999998</v>
      </c>
      <c r="CF66" s="48">
        <f>INDEX('Conf Aurora Fuel Output'!$E$22:$E$386, CF$4)</f>
        <v>2.5099999999999998</v>
      </c>
      <c r="CG66" s="48">
        <f>INDEX('Conf Aurora Fuel Output'!$E$22:$E$386, CG$4)</f>
        <v>2.5099999999999998</v>
      </c>
      <c r="CH66" s="48">
        <f>INDEX('Conf Aurora Fuel Output'!$E$22:$E$386, CH$4)</f>
        <v>2.56</v>
      </c>
      <c r="CI66" s="48">
        <f>INDEX('Conf Aurora Fuel Output'!$E$22:$E$386, CI$4)</f>
        <v>2.5299999999999998</v>
      </c>
      <c r="CJ66" s="48">
        <f>INDEX('Conf Aurora Fuel Output'!$E$22:$E$386, CJ$4)</f>
        <v>2.39</v>
      </c>
      <c r="CK66" s="48">
        <f>INDEX('Conf Aurora Fuel Output'!$E$22:$E$386, CK$4)</f>
        <v>2.4500000000000002</v>
      </c>
      <c r="CL66" s="48">
        <f>INDEX('Conf Aurora Fuel Output'!$E$22:$E$386, CL$4)</f>
        <v>2.3199999999999998</v>
      </c>
      <c r="CM66" s="48">
        <f>INDEX('Conf Aurora Fuel Output'!$E$22:$E$386, CM$4)</f>
        <v>2.3199999999999998</v>
      </c>
      <c r="CN66" s="48">
        <f>INDEX('Conf Aurora Fuel Output'!$E$22:$E$386, CN$4)</f>
        <v>2.3199999999999998</v>
      </c>
      <c r="CO66" s="48">
        <f>INDEX('Conf Aurora Fuel Output'!$E$22:$E$386, CO$4)</f>
        <v>2.4</v>
      </c>
      <c r="CP66" s="48">
        <f>INDEX('Conf Aurora Fuel Output'!$E$22:$E$386, CP$4)</f>
        <v>2.41</v>
      </c>
      <c r="CQ66" s="48">
        <f>INDEX('Conf Aurora Fuel Output'!$E$22:$E$386, CQ$4)</f>
        <v>2.41</v>
      </c>
      <c r="CR66" s="48">
        <f>INDEX('Conf Aurora Fuel Output'!$E$22:$E$386, CR$4)</f>
        <v>2.4500000000000002</v>
      </c>
      <c r="CS66" s="48">
        <f>INDEX('Conf Aurora Fuel Output'!$E$22:$E$386, CS$4)</f>
        <v>1.93</v>
      </c>
      <c r="CT66" s="48">
        <f>INDEX('Conf Aurora Fuel Output'!$E$22:$E$386, CT$4)</f>
        <v>1.93</v>
      </c>
      <c r="CU66" s="48">
        <f>INDEX('Conf Aurora Fuel Output'!$E$22:$E$386, CU$4)</f>
        <v>1.93</v>
      </c>
      <c r="CV66" s="48">
        <f>INDEX('Conf Aurora Fuel Output'!$E$22:$E$386, CV$4)</f>
        <v>1.89</v>
      </c>
      <c r="CW66" s="48">
        <f>INDEX('Conf Aurora Fuel Output'!$E$22:$E$386, CW$4)</f>
        <v>1.9</v>
      </c>
      <c r="CX66" s="48">
        <f>INDEX('Conf Aurora Fuel Output'!$E$22:$E$386, CX$4)</f>
        <v>2.0099999999999998</v>
      </c>
      <c r="CY66" s="48">
        <f>INDEX('Conf Aurora Fuel Output'!$E$22:$E$386, CY$4)</f>
        <v>2.11</v>
      </c>
      <c r="CZ66" s="48">
        <f>INDEX('Conf Aurora Fuel Output'!$E$22:$E$386, CZ$4)</f>
        <v>2.09</v>
      </c>
      <c r="DA66" s="48">
        <f>INDEX('Conf Aurora Fuel Output'!$E$22:$E$386, DA$4)</f>
        <v>2.09</v>
      </c>
      <c r="DB66" s="48">
        <f>INDEX('Conf Aurora Fuel Output'!$E$22:$E$386, DB$4)</f>
        <v>2.09</v>
      </c>
      <c r="DC66" s="48">
        <f>INDEX('Conf Aurora Fuel Output'!$E$22:$E$386, DC$4)</f>
        <v>2.15</v>
      </c>
      <c r="DD66" s="48">
        <f>INDEX('Conf Aurora Fuel Output'!$E$22:$E$386, DD$4)</f>
        <v>2.23</v>
      </c>
      <c r="DE66" s="48">
        <f>INDEX('Conf Aurora Fuel Output'!$E$22:$E$386, DE$4)</f>
        <v>2.2000000000000002</v>
      </c>
      <c r="DF66" s="48">
        <f>INDEX('Conf Aurora Fuel Output'!$E$22:$E$386, DF$4)</f>
        <v>2.19</v>
      </c>
      <c r="DG66" s="48">
        <f>INDEX('Conf Aurora Fuel Output'!$E$22:$E$386, DG$4)</f>
        <v>2.16</v>
      </c>
      <c r="DH66" s="48">
        <f>INDEX('Conf Aurora Fuel Output'!$E$22:$E$386, DH$4)</f>
        <v>2.16</v>
      </c>
      <c r="DI66" s="48">
        <f>INDEX('Conf Aurora Fuel Output'!$E$22:$E$386, DI$4)</f>
        <v>2.16</v>
      </c>
      <c r="DJ66" s="48">
        <f>INDEX('Conf Aurora Fuel Output'!$E$22:$E$386, DJ$4)</f>
        <v>2.2000000000000002</v>
      </c>
      <c r="DK66" s="48">
        <f>INDEX('Conf Aurora Fuel Output'!$E$22:$E$386, DK$4)</f>
        <v>2.23</v>
      </c>
      <c r="DL66" s="48">
        <f>INDEX('Conf Aurora Fuel Output'!$E$22:$E$386, DL$4)</f>
        <v>2.2200000000000002</v>
      </c>
      <c r="DM66" s="48">
        <f>INDEX('Conf Aurora Fuel Output'!$E$22:$E$386, DM$4)</f>
        <v>2.23</v>
      </c>
      <c r="DN66" s="48">
        <f>INDEX('Conf Aurora Fuel Output'!$E$22:$E$386, DN$4)</f>
        <v>2.29</v>
      </c>
      <c r="DO66" s="48">
        <f>INDEX('Conf Aurora Fuel Output'!$E$22:$E$386, DO$4)</f>
        <v>2.29</v>
      </c>
      <c r="DP66" s="48">
        <f>INDEX('Conf Aurora Fuel Output'!$E$22:$E$386, DP$4)</f>
        <v>2.29</v>
      </c>
      <c r="DQ66" s="48">
        <f>INDEX('Conf Aurora Fuel Output'!$E$22:$E$386, DQ$4)</f>
        <v>2.42</v>
      </c>
      <c r="DR66" s="48">
        <f>INDEX('Conf Aurora Fuel Output'!$E$22:$E$386, DR$4)</f>
        <v>2.46</v>
      </c>
      <c r="DS66" s="48">
        <f>INDEX('Conf Aurora Fuel Output'!$E$22:$E$386, DS$4)</f>
        <v>2.41</v>
      </c>
      <c r="DT66" s="48">
        <f>INDEX('Conf Aurora Fuel Output'!$E$22:$E$386, DT$4)</f>
        <v>2.25</v>
      </c>
      <c r="DU66" s="48">
        <f>INDEX('Conf Aurora Fuel Output'!$E$22:$E$386, DU$4)</f>
        <v>2.2999999999999998</v>
      </c>
      <c r="DV66" s="48">
        <f>INDEX('Conf Aurora Fuel Output'!$E$22:$E$386, DV$4)</f>
        <v>2.2999999999999998</v>
      </c>
      <c r="DW66" s="48">
        <f>INDEX('Conf Aurora Fuel Output'!$E$22:$E$386, DW$4)</f>
        <v>2.0499999999999998</v>
      </c>
      <c r="DX66" s="48">
        <f>INDEX('Conf Aurora Fuel Output'!$E$22:$E$386, DX$4)</f>
        <v>2.08</v>
      </c>
      <c r="DY66" s="48">
        <f>INDEX('Conf Aurora Fuel Output'!$E$22:$E$386, DY$4)</f>
        <v>2.08</v>
      </c>
      <c r="DZ66" s="48">
        <f>INDEX('Conf Aurora Fuel Output'!$E$22:$E$386, DZ$4)</f>
        <v>2.06</v>
      </c>
      <c r="EA66" s="48">
        <f>INDEX('Conf Aurora Fuel Output'!$E$22:$E$386, EA$4)</f>
        <v>2.0499999999999998</v>
      </c>
      <c r="EB66" s="48">
        <f>INDEX('Conf Aurora Fuel Output'!$E$22:$E$386, EB$4)</f>
        <v>1.99</v>
      </c>
      <c r="EC66" s="48">
        <f>INDEX('Conf Aurora Fuel Output'!$E$22:$E$386, EC$4)</f>
        <v>1.99</v>
      </c>
      <c r="ED66" s="48">
        <f>INDEX('Conf Aurora Fuel Output'!$E$22:$E$386, ED$4)</f>
        <v>1.99</v>
      </c>
      <c r="EE66" s="48">
        <f>INDEX('Conf Aurora Fuel Output'!$E$22:$E$386, EE$4)</f>
        <v>2.08</v>
      </c>
      <c r="EF66" s="48">
        <f>INDEX('Conf Aurora Fuel Output'!$E$22:$E$386, EF$4)</f>
        <v>2.11</v>
      </c>
      <c r="EG66" s="48">
        <f>INDEX('Conf Aurora Fuel Output'!$E$22:$E$386, EG$4)</f>
        <v>2.11</v>
      </c>
      <c r="EH66" s="48">
        <f>INDEX('Conf Aurora Fuel Output'!$E$22:$E$386, EH$4)</f>
        <v>2.08</v>
      </c>
      <c r="EI66" s="48">
        <f>INDEX('Conf Aurora Fuel Output'!$E$22:$E$386, EI$4)</f>
        <v>1.97</v>
      </c>
      <c r="EJ66" s="48">
        <f>INDEX('Conf Aurora Fuel Output'!$E$22:$E$386, EJ$4)</f>
        <v>1.97</v>
      </c>
      <c r="EK66" s="48">
        <f>INDEX('Conf Aurora Fuel Output'!$E$22:$E$386, EK$4)</f>
        <v>1.97</v>
      </c>
      <c r="EL66" s="48">
        <f>INDEX('Conf Aurora Fuel Output'!$E$22:$E$386, EL$4)</f>
        <v>2.1</v>
      </c>
      <c r="EM66" s="48">
        <f>INDEX('Conf Aurora Fuel Output'!$E$22:$E$386, EM$4)</f>
        <v>2.11</v>
      </c>
      <c r="EN66" s="48">
        <f>INDEX('Conf Aurora Fuel Output'!$E$22:$E$386, EN$4)</f>
        <v>2.0499999999999998</v>
      </c>
      <c r="EO66" s="48">
        <f>INDEX('Conf Aurora Fuel Output'!$E$22:$E$386, EO$4)</f>
        <v>1.98</v>
      </c>
      <c r="EP66" s="48">
        <f>INDEX('Conf Aurora Fuel Output'!$E$22:$E$386, EP$4)</f>
        <v>1.94</v>
      </c>
      <c r="EQ66" s="48">
        <f>INDEX('Conf Aurora Fuel Output'!$E$22:$E$386, EQ$4)</f>
        <v>1.94</v>
      </c>
      <c r="ER66" s="48">
        <f>INDEX('Conf Aurora Fuel Output'!$E$22:$E$386, ER$4)</f>
        <v>1.94</v>
      </c>
      <c r="ES66" s="48">
        <f>INDEX('Conf Aurora Fuel Output'!$E$22:$E$386, ES$4)</f>
        <v>2.0499999999999998</v>
      </c>
      <c r="ET66" s="48">
        <f>INDEX('Conf Aurora Fuel Output'!$E$22:$E$386, ET$4)</f>
        <v>2.04</v>
      </c>
      <c r="EU66" s="48">
        <f>INDEX('Conf Aurora Fuel Output'!$E$22:$E$386, EU$4)</f>
        <v>2.0099999999999998</v>
      </c>
      <c r="EV66" s="48">
        <f>INDEX('Conf Aurora Fuel Output'!$E$22:$E$386, EV$4)</f>
        <v>2.02</v>
      </c>
      <c r="EW66" s="48">
        <f>INDEX('Conf Aurora Fuel Output'!$E$22:$E$386, EW$4)</f>
        <v>2.02</v>
      </c>
      <c r="EX66" s="48">
        <f>INDEX('Conf Aurora Fuel Output'!$E$22:$E$386, EX$4)</f>
        <v>2.02</v>
      </c>
      <c r="EY66" s="48">
        <f>INDEX('Conf Aurora Fuel Output'!$E$22:$E$386, EY$4)</f>
        <v>2.02</v>
      </c>
      <c r="EZ66" s="48">
        <f>INDEX('Conf Aurora Fuel Output'!$E$22:$E$386, EZ$4)</f>
        <v>2.12</v>
      </c>
      <c r="FA66" s="48">
        <f>INDEX('Conf Aurora Fuel Output'!$E$22:$E$386, FA$4)</f>
        <v>2.2400000000000002</v>
      </c>
      <c r="FB66" s="48">
        <f>INDEX('Conf Aurora Fuel Output'!$E$22:$E$386, FB$4)</f>
        <v>1.96</v>
      </c>
      <c r="FC66" s="48">
        <f>INDEX('Conf Aurora Fuel Output'!$E$22:$E$386, FC$4)</f>
        <v>1.77</v>
      </c>
      <c r="FD66" s="48">
        <f>INDEX('Conf Aurora Fuel Output'!$E$22:$E$386, FD$4)</f>
        <v>1.7</v>
      </c>
      <c r="FE66" s="48">
        <f>INDEX('Conf Aurora Fuel Output'!$E$22:$E$386, FE$4)</f>
        <v>1.7</v>
      </c>
      <c r="FF66" s="48">
        <f>INDEX('Conf Aurora Fuel Output'!$E$22:$E$386, FF$4)</f>
        <v>1.7</v>
      </c>
      <c r="FG66" s="48">
        <f>INDEX('Conf Aurora Fuel Output'!$E$22:$E$386, FG$4)</f>
        <v>1.73</v>
      </c>
      <c r="FH66" s="48">
        <f>INDEX('Conf Aurora Fuel Output'!$E$22:$E$386, FH$4)</f>
        <v>1.81</v>
      </c>
      <c r="FI66" s="48">
        <f>INDEX('Conf Aurora Fuel Output'!$E$22:$E$386, FI$4)</f>
        <v>1.82</v>
      </c>
      <c r="FJ66" s="48">
        <f>INDEX('Conf Aurora Fuel Output'!$E$22:$E$386, FJ$4)</f>
        <v>1.85</v>
      </c>
      <c r="FK66" s="48">
        <f>INDEX('Conf Aurora Fuel Output'!$E$22:$E$386, FK$4)</f>
        <v>2.0299999999999998</v>
      </c>
      <c r="FL66" s="48">
        <f>INDEX('Conf Aurora Fuel Output'!$E$22:$E$386, FL$4)</f>
        <v>2.0299999999999998</v>
      </c>
      <c r="FM66" s="48">
        <f>INDEX('Conf Aurora Fuel Output'!$E$22:$E$386, FM$4)</f>
        <v>2.0299999999999998</v>
      </c>
      <c r="FN66" s="48">
        <f>INDEX('Conf Aurora Fuel Output'!$E$22:$E$386, FN$4)</f>
        <v>2.19</v>
      </c>
      <c r="FO66" s="48">
        <f>INDEX('Conf Aurora Fuel Output'!$E$22:$E$386, FO$4)</f>
        <v>2.12</v>
      </c>
      <c r="FP66" s="48">
        <f>INDEX('Conf Aurora Fuel Output'!$E$22:$E$386, FP$4)</f>
        <v>2.15</v>
      </c>
      <c r="FQ66" s="48">
        <f>INDEX('Conf Aurora Fuel Output'!$E$22:$E$386, FQ$4)</f>
        <v>2.1</v>
      </c>
      <c r="FR66" s="48">
        <f>INDEX('Conf Aurora Fuel Output'!$E$22:$E$386, FR$4)</f>
        <v>1.97</v>
      </c>
      <c r="FS66" s="48">
        <f>INDEX('Conf Aurora Fuel Output'!$E$22:$E$386, FS$4)</f>
        <v>1.97</v>
      </c>
      <c r="FT66" s="48">
        <f>INDEX('Conf Aurora Fuel Output'!$E$22:$E$386, FT$4)</f>
        <v>1.97</v>
      </c>
      <c r="FU66" s="48">
        <f>INDEX('Conf Aurora Fuel Output'!$E$22:$E$386, FU$4)</f>
        <v>2.1</v>
      </c>
      <c r="FV66" s="48">
        <f>INDEX('Conf Aurora Fuel Output'!$E$22:$E$386, FV$4)</f>
        <v>2.06</v>
      </c>
      <c r="FW66" s="48">
        <f>INDEX('Conf Aurora Fuel Output'!$E$22:$E$386, FW$4)</f>
        <v>2.2200000000000002</v>
      </c>
      <c r="FX66" s="48">
        <f>INDEX('Conf Aurora Fuel Output'!$E$22:$E$386, FX$4)</f>
        <v>2.17</v>
      </c>
      <c r="FY66" s="48">
        <f>INDEX('Conf Aurora Fuel Output'!$E$22:$E$386, FY$4)</f>
        <v>2.25</v>
      </c>
      <c r="FZ66" s="48">
        <f>INDEX('Conf Aurora Fuel Output'!$E$22:$E$386, FZ$4)</f>
        <v>2.25</v>
      </c>
      <c r="GA66" s="48">
        <f>INDEX('Conf Aurora Fuel Output'!$E$22:$E$386, GA$4)</f>
        <v>2.25</v>
      </c>
      <c r="GB66" s="48">
        <f>INDEX('Conf Aurora Fuel Output'!$E$22:$E$386, GB$4)</f>
        <v>2.4300000000000002</v>
      </c>
      <c r="GC66" s="48">
        <f>INDEX('Conf Aurora Fuel Output'!$E$22:$E$386, GC$4)</f>
        <v>2.46</v>
      </c>
      <c r="GD66" s="48">
        <f>INDEX('Conf Aurora Fuel Output'!$E$22:$E$386, GD$4)</f>
        <v>2.21</v>
      </c>
      <c r="GE66" s="48">
        <f>INDEX('Conf Aurora Fuel Output'!$E$22:$E$386, GE$4)</f>
        <v>2.15</v>
      </c>
      <c r="GF66" s="48">
        <f>INDEX('Conf Aurora Fuel Output'!$E$22:$E$386, GF$4)</f>
        <v>1.82</v>
      </c>
      <c r="GG66" s="48">
        <f>INDEX('Conf Aurora Fuel Output'!$E$22:$E$386, GG$4)</f>
        <v>1.82</v>
      </c>
      <c r="GH66" s="48">
        <f>INDEX('Conf Aurora Fuel Output'!$E$22:$E$386, GH$4)</f>
        <v>1.82</v>
      </c>
      <c r="GI66" s="48">
        <f>INDEX('Conf Aurora Fuel Output'!$E$22:$E$386, GI$4)</f>
        <v>1.82</v>
      </c>
      <c r="GJ66" s="48">
        <f>INDEX('Conf Aurora Fuel Output'!$E$22:$E$386, GJ$4)</f>
        <v>1.99</v>
      </c>
      <c r="GK66" s="48">
        <f>INDEX('Conf Aurora Fuel Output'!$E$22:$E$386, GK$4)</f>
        <v>1.99</v>
      </c>
      <c r="GL66" s="48">
        <f>INDEX('Conf Aurora Fuel Output'!$E$22:$E$386, GL$4)</f>
        <v>2.13</v>
      </c>
      <c r="GM66" s="48">
        <f>INDEX('Conf Aurora Fuel Output'!$E$22:$E$386, GM$4)</f>
        <v>2.21</v>
      </c>
      <c r="GN66" s="48">
        <f>INDEX('Conf Aurora Fuel Output'!$E$22:$E$386, GN$4)</f>
        <v>2.21</v>
      </c>
      <c r="GO66" s="48">
        <f>INDEX('Conf Aurora Fuel Output'!$E$22:$E$386, GO$4)</f>
        <v>2.21</v>
      </c>
      <c r="GP66" s="48">
        <f>INDEX('Conf Aurora Fuel Output'!$E$22:$E$386, GP$4)</f>
        <v>2.0099999999999998</v>
      </c>
      <c r="GQ66" s="48">
        <f>INDEX('Conf Aurora Fuel Output'!$E$22:$E$386, GQ$4)</f>
        <v>1.88</v>
      </c>
      <c r="GR66" s="48">
        <f>INDEX('Conf Aurora Fuel Output'!$E$22:$E$386, GR$4)</f>
        <v>1.92</v>
      </c>
      <c r="GS66" s="48">
        <f>INDEX('Conf Aurora Fuel Output'!$E$22:$E$386, GS$4)</f>
        <v>1.97</v>
      </c>
      <c r="GT66" s="48">
        <f>INDEX('Conf Aurora Fuel Output'!$E$22:$E$386, GT$4)</f>
        <v>2.08</v>
      </c>
      <c r="GU66" s="48">
        <f>INDEX('Conf Aurora Fuel Output'!$E$22:$E$386, GU$4)</f>
        <v>2.08</v>
      </c>
      <c r="GV66" s="48">
        <f>INDEX('Conf Aurora Fuel Output'!$E$22:$E$386, GV$4)</f>
        <v>2.08</v>
      </c>
      <c r="GW66" s="48">
        <f>INDEX('Conf Aurora Fuel Output'!$E$22:$E$386, GW$4)</f>
        <v>2.13</v>
      </c>
      <c r="GX66" s="48">
        <f>INDEX('Conf Aurora Fuel Output'!$E$22:$E$386, GX$4)</f>
        <v>2.19</v>
      </c>
      <c r="GY66" s="48">
        <f>INDEX('Conf Aurora Fuel Output'!$E$22:$E$386, GY$4)</f>
        <v>2.21</v>
      </c>
      <c r="GZ66" s="48">
        <f>INDEX('Conf Aurora Fuel Output'!$E$22:$E$386, GZ$4)</f>
        <v>2.16</v>
      </c>
      <c r="HA66" s="48">
        <f>INDEX('Conf Aurora Fuel Output'!$E$22:$E$386, HA$4)</f>
        <v>2.17</v>
      </c>
      <c r="HB66" s="48">
        <f>INDEX('Conf Aurora Fuel Output'!$E$22:$E$386, HB$4)</f>
        <v>2.17</v>
      </c>
      <c r="HC66" s="48">
        <f>INDEX('Conf Aurora Fuel Output'!$E$22:$E$386, HC$4)</f>
        <v>2.17</v>
      </c>
      <c r="HD66" s="48">
        <f>INDEX('Conf Aurora Fuel Output'!$E$22:$E$386, HD$4)</f>
        <v>2.2400000000000002</v>
      </c>
      <c r="HE66" s="48">
        <f>INDEX('Conf Aurora Fuel Output'!$E$22:$E$386, HE$4)</f>
        <v>2.23</v>
      </c>
      <c r="HF66" s="48">
        <f>INDEX('Conf Aurora Fuel Output'!$E$22:$E$386, HF$4)</f>
        <v>2.25</v>
      </c>
      <c r="HG66" s="48">
        <f>INDEX('Conf Aurora Fuel Output'!$E$22:$E$386, HG$4)</f>
        <v>2.21</v>
      </c>
      <c r="HH66" s="48">
        <f>INDEX('Conf Aurora Fuel Output'!$E$22:$E$386, HH$4)</f>
        <v>2.21</v>
      </c>
      <c r="HI66" s="48">
        <f>INDEX('Conf Aurora Fuel Output'!$E$22:$E$386, HI$4)</f>
        <v>2.33</v>
      </c>
      <c r="HJ66" s="48">
        <f>INDEX('Conf Aurora Fuel Output'!$E$22:$E$386, HJ$4)</f>
        <v>2.33</v>
      </c>
      <c r="HK66" s="48">
        <f>INDEX('Conf Aurora Fuel Output'!$E$22:$E$386, HK$4)</f>
        <v>2.09</v>
      </c>
      <c r="HL66" s="48">
        <f>INDEX('Conf Aurora Fuel Output'!$E$22:$E$386, HL$4)</f>
        <v>2.0699999999999998</v>
      </c>
      <c r="HM66" s="48">
        <f>INDEX('Conf Aurora Fuel Output'!$E$22:$E$386, HM$4)</f>
        <v>2.06</v>
      </c>
      <c r="HN66" s="48">
        <f>INDEX('Conf Aurora Fuel Output'!$E$22:$E$386, HN$4)</f>
        <v>2.15</v>
      </c>
      <c r="HO66" s="48">
        <f>INDEX('Conf Aurora Fuel Output'!$E$22:$E$386, HO$4)</f>
        <v>2.13</v>
      </c>
      <c r="HP66" s="48">
        <f>INDEX('Conf Aurora Fuel Output'!$E$22:$E$386, HP$4)</f>
        <v>2.13</v>
      </c>
      <c r="HQ66" s="48">
        <f>INDEX('Conf Aurora Fuel Output'!$E$22:$E$386, HQ$4)</f>
        <v>2.13</v>
      </c>
      <c r="HR66" s="48">
        <f>INDEX('Conf Aurora Fuel Output'!$E$22:$E$386, HR$4)</f>
        <v>2.1</v>
      </c>
      <c r="HS66" s="48">
        <f>INDEX('Conf Aurora Fuel Output'!$E$22:$E$386, HS$4)</f>
        <v>2.09</v>
      </c>
      <c r="HT66" s="48">
        <f>INDEX('Conf Aurora Fuel Output'!$E$22:$E$386, HT$4)</f>
        <v>2.08</v>
      </c>
      <c r="HU66" s="48">
        <f>INDEX('Conf Aurora Fuel Output'!$E$22:$E$386, HU$4)</f>
        <v>2.04</v>
      </c>
      <c r="HV66" s="48">
        <f>INDEX('Conf Aurora Fuel Output'!$E$22:$E$386, HV$4)</f>
        <v>1.91</v>
      </c>
      <c r="HW66" s="48">
        <f>INDEX('Conf Aurora Fuel Output'!$E$22:$E$386, HW$4)</f>
        <v>1.91</v>
      </c>
      <c r="HX66" s="48">
        <f>INDEX('Conf Aurora Fuel Output'!$E$22:$E$386, HX$4)</f>
        <v>1.91</v>
      </c>
      <c r="HY66" s="48">
        <f>INDEX('Conf Aurora Fuel Output'!$E$22:$E$386, HY$4)</f>
        <v>1.85</v>
      </c>
      <c r="HZ66" s="48">
        <f>INDEX('Conf Aurora Fuel Output'!$E$22:$E$386, HZ$4)</f>
        <v>2.13</v>
      </c>
      <c r="IA66" s="48">
        <f>INDEX('Conf Aurora Fuel Output'!$E$22:$E$386, IA$4)</f>
        <v>2.12</v>
      </c>
      <c r="IB66" s="48">
        <f>INDEX('Conf Aurora Fuel Output'!$E$22:$E$386, IB$4)</f>
        <v>2.0499999999999998</v>
      </c>
      <c r="IC66" s="48">
        <f>INDEX('Conf Aurora Fuel Output'!$E$22:$E$386, IC$4)</f>
        <v>1.94</v>
      </c>
      <c r="ID66" s="48">
        <f>INDEX('Conf Aurora Fuel Output'!$E$22:$E$386, ID$4)</f>
        <v>1.94</v>
      </c>
      <c r="IE66" s="48">
        <f>INDEX('Conf Aurora Fuel Output'!$E$22:$E$386, IE$4)</f>
        <v>1.94</v>
      </c>
      <c r="IF66" s="48">
        <f>INDEX('Conf Aurora Fuel Output'!$E$22:$E$386, IF$4)</f>
        <v>2.0699999999999998</v>
      </c>
      <c r="IG66" s="48">
        <f>INDEX('Conf Aurora Fuel Output'!$E$22:$E$386, IG$4)</f>
        <v>2.29</v>
      </c>
      <c r="IH66" s="48">
        <f>INDEX('Conf Aurora Fuel Output'!$E$22:$E$386, IH$4)</f>
        <v>2.16</v>
      </c>
      <c r="II66" s="48">
        <f>INDEX('Conf Aurora Fuel Output'!$E$22:$E$386, II$4)</f>
        <v>2.19</v>
      </c>
      <c r="IJ66" s="48">
        <f>INDEX('Conf Aurora Fuel Output'!$E$22:$E$386, IJ$4)</f>
        <v>2.31</v>
      </c>
      <c r="IK66" s="48">
        <f>INDEX('Conf Aurora Fuel Output'!$E$22:$E$386, IK$4)</f>
        <v>2.31</v>
      </c>
      <c r="IL66" s="48">
        <f>INDEX('Conf Aurora Fuel Output'!$E$22:$E$386, IL$4)</f>
        <v>2.31</v>
      </c>
      <c r="IM66" s="48">
        <f>INDEX('Conf Aurora Fuel Output'!$E$22:$E$386, IM$4)</f>
        <v>2.2999999999999998</v>
      </c>
      <c r="IN66" s="48">
        <f>INDEX('Conf Aurora Fuel Output'!$E$22:$E$386, IN$4)</f>
        <v>2.33</v>
      </c>
      <c r="IO66" s="48">
        <f>INDEX('Conf Aurora Fuel Output'!$E$22:$E$386, IO$4)</f>
        <v>2.2400000000000002</v>
      </c>
      <c r="IP66" s="48">
        <f>INDEX('Conf Aurora Fuel Output'!$E$22:$E$386, IP$4)</f>
        <v>1.84</v>
      </c>
      <c r="IQ66" s="48">
        <f>INDEX('Conf Aurora Fuel Output'!$E$22:$E$386, IQ$4)</f>
        <v>1.95</v>
      </c>
      <c r="IR66" s="48">
        <f>INDEX('Conf Aurora Fuel Output'!$E$22:$E$386, IR$4)</f>
        <v>1.95</v>
      </c>
      <c r="IS66" s="48">
        <f>INDEX('Conf Aurora Fuel Output'!$E$22:$E$386, IS$4)</f>
        <v>1.95</v>
      </c>
      <c r="IT66" s="48">
        <f>INDEX('Conf Aurora Fuel Output'!$E$22:$E$386, IT$4)</f>
        <v>1.95</v>
      </c>
      <c r="IU66" s="48">
        <f>INDEX('Conf Aurora Fuel Output'!$E$22:$E$386, IU$4)</f>
        <v>2.0299999999999998</v>
      </c>
      <c r="IV66" s="48">
        <f>INDEX('Conf Aurora Fuel Output'!$E$22:$E$386, IV$4)</f>
        <v>2.0299999999999998</v>
      </c>
      <c r="IW66" s="48">
        <f>INDEX('Conf Aurora Fuel Output'!$E$22:$E$386, IW$4)</f>
        <v>1.97</v>
      </c>
      <c r="IX66" s="48">
        <f>INDEX('Conf Aurora Fuel Output'!$E$22:$E$386, IX$4)</f>
        <v>1.99</v>
      </c>
      <c r="IY66" s="48">
        <f>INDEX('Conf Aurora Fuel Output'!$E$22:$E$386, IY$4)</f>
        <v>1.99</v>
      </c>
      <c r="IZ66" s="48">
        <f>INDEX('Conf Aurora Fuel Output'!$E$22:$E$386, IZ$4)</f>
        <v>1.99</v>
      </c>
      <c r="JA66" s="48">
        <f>INDEX('Conf Aurora Fuel Output'!$E$22:$E$386, JA$4)</f>
        <v>2.21</v>
      </c>
      <c r="JB66" s="48">
        <f>INDEX('Conf Aurora Fuel Output'!$E$22:$E$386, JB$4)</f>
        <v>2.2400000000000002</v>
      </c>
      <c r="JC66" s="48">
        <f>INDEX('Conf Aurora Fuel Output'!$E$22:$E$386, JC$4)</f>
        <v>2.21</v>
      </c>
      <c r="JD66" s="48">
        <f>INDEX('Conf Aurora Fuel Output'!$E$22:$E$386, JD$4)</f>
        <v>2.14</v>
      </c>
      <c r="JE66" s="48">
        <f>INDEX('Conf Aurora Fuel Output'!$E$22:$E$386, JE$4)</f>
        <v>2.25</v>
      </c>
      <c r="JF66" s="48">
        <f>INDEX('Conf Aurora Fuel Output'!$E$22:$E$386, JF$4)</f>
        <v>2.25</v>
      </c>
      <c r="JG66" s="48">
        <f>INDEX('Conf Aurora Fuel Output'!$E$22:$E$386, JG$4)</f>
        <v>2.25</v>
      </c>
      <c r="JH66" s="48">
        <f>INDEX('Conf Aurora Fuel Output'!$E$22:$E$386, JH$4)</f>
        <v>2.42</v>
      </c>
      <c r="JI66" s="48">
        <f>INDEX('Conf Aurora Fuel Output'!$E$22:$E$386, JI$4)</f>
        <v>2.27</v>
      </c>
      <c r="JJ66" s="48">
        <f>INDEX('Conf Aurora Fuel Output'!$E$22:$E$386, JJ$4)</f>
        <v>1.98</v>
      </c>
      <c r="JK66" s="48">
        <f>INDEX('Conf Aurora Fuel Output'!$E$22:$E$386, JK$4)</f>
        <v>2.04</v>
      </c>
      <c r="JL66" s="48">
        <f>INDEX('Conf Aurora Fuel Output'!$E$22:$E$386, JL$4)</f>
        <v>2.12</v>
      </c>
      <c r="JM66" s="48">
        <f>INDEX('Conf Aurora Fuel Output'!$E$22:$E$386, JM$4)</f>
        <v>2.12</v>
      </c>
      <c r="JN66" s="48">
        <f>INDEX('Conf Aurora Fuel Output'!$E$22:$E$386, JN$4)</f>
        <v>2.12</v>
      </c>
      <c r="JO66" s="48">
        <f>INDEX('Conf Aurora Fuel Output'!$E$22:$E$386, JO$4)</f>
        <v>2.25</v>
      </c>
      <c r="JP66" s="48">
        <f>INDEX('Conf Aurora Fuel Output'!$E$22:$E$386, JP$4)</f>
        <v>2.2799999999999998</v>
      </c>
      <c r="JQ66" s="48">
        <f>INDEX('Conf Aurora Fuel Output'!$E$22:$E$386, JQ$4)</f>
        <v>2.15</v>
      </c>
      <c r="JR66" s="48">
        <f>INDEX('Conf Aurora Fuel Output'!$E$22:$E$386, JR$4)</f>
        <v>2.14</v>
      </c>
      <c r="JS66" s="48">
        <f>INDEX('Conf Aurora Fuel Output'!$E$22:$E$386, JS$4)</f>
        <v>2.14</v>
      </c>
      <c r="JT66" s="48">
        <f>INDEX('Conf Aurora Fuel Output'!$E$22:$E$386, JT$4)</f>
        <v>4.5199999999999996</v>
      </c>
      <c r="JU66" s="48">
        <f>INDEX('Conf Aurora Fuel Output'!$E$22:$E$386, JU$4)</f>
        <v>4.5199999999999996</v>
      </c>
      <c r="JV66" s="48">
        <f>INDEX('Conf Aurora Fuel Output'!$E$22:$E$386, JV$4)</f>
        <v>5</v>
      </c>
      <c r="JW66" s="48">
        <f>INDEX('Conf Aurora Fuel Output'!$E$22:$E$386, JW$4)</f>
        <v>5.26</v>
      </c>
      <c r="JX66" s="48">
        <f>INDEX('Conf Aurora Fuel Output'!$E$22:$E$386, JX$4)</f>
        <v>1.96</v>
      </c>
      <c r="JY66" s="48">
        <f>INDEX('Conf Aurora Fuel Output'!$E$22:$E$386, JY$4)</f>
        <v>1.75</v>
      </c>
      <c r="JZ66" s="48">
        <f>INDEX('Conf Aurora Fuel Output'!$E$22:$E$386, JZ$4)</f>
        <v>0.9</v>
      </c>
      <c r="KA66" s="48">
        <f>INDEX('Conf Aurora Fuel Output'!$E$22:$E$386, KA$4)</f>
        <v>0.9</v>
      </c>
      <c r="KB66" s="48">
        <f>INDEX('Conf Aurora Fuel Output'!$E$22:$E$386, KB$4)</f>
        <v>0.9</v>
      </c>
      <c r="KC66" s="48">
        <f>INDEX('Conf Aurora Fuel Output'!$E$22:$E$386, KC$4)</f>
        <v>1.58</v>
      </c>
      <c r="KD66" s="48">
        <f>INDEX('Conf Aurora Fuel Output'!$E$22:$E$386, KD$4)</f>
        <v>1.5</v>
      </c>
      <c r="KE66" s="48">
        <f>INDEX('Conf Aurora Fuel Output'!$E$22:$E$386, KE$4)</f>
        <v>1.28</v>
      </c>
      <c r="KF66" s="48">
        <f>INDEX('Conf Aurora Fuel Output'!$E$22:$E$386, KF$4)</f>
        <v>1.06</v>
      </c>
      <c r="KG66" s="48">
        <f>INDEX('Conf Aurora Fuel Output'!$E$22:$E$386, KG$4)</f>
        <v>1.21</v>
      </c>
      <c r="KH66" s="48">
        <f>INDEX('Conf Aurora Fuel Output'!$E$22:$E$386, KH$4)</f>
        <v>1.21</v>
      </c>
      <c r="KI66" s="48">
        <f>INDEX('Conf Aurora Fuel Output'!$E$22:$E$386, KI$4)</f>
        <v>1.21</v>
      </c>
      <c r="KJ66" s="48">
        <f>INDEX('Conf Aurora Fuel Output'!$E$22:$E$386, KJ$4)</f>
        <v>1.6</v>
      </c>
      <c r="KK66" s="48">
        <f>INDEX('Conf Aurora Fuel Output'!$E$22:$E$386, KK$4)</f>
        <v>1.7</v>
      </c>
      <c r="KL66" s="48">
        <f>INDEX('Conf Aurora Fuel Output'!$E$22:$E$386, KL$4)</f>
        <v>1.87</v>
      </c>
      <c r="KM66" s="48">
        <f>INDEX('Conf Aurora Fuel Output'!$E$22:$E$386, KM$4)</f>
        <v>1.98</v>
      </c>
      <c r="KN66" s="48">
        <f>INDEX('Conf Aurora Fuel Output'!$E$22:$E$386, KN$4)</f>
        <v>1.82</v>
      </c>
      <c r="KO66" s="48">
        <f>INDEX('Conf Aurora Fuel Output'!$E$22:$E$386, KO$4)</f>
        <v>1.82</v>
      </c>
      <c r="KP66" s="48">
        <f>INDEX('Conf Aurora Fuel Output'!$E$22:$E$386, KP$4)</f>
        <v>1.82</v>
      </c>
      <c r="KQ66" s="48">
        <f>INDEX('Conf Aurora Fuel Output'!$E$22:$E$386, KQ$4)</f>
        <v>1.98</v>
      </c>
      <c r="KR66" s="48">
        <f>INDEX('Conf Aurora Fuel Output'!$E$22:$E$386, KR$4)</f>
        <v>2.2200000000000002</v>
      </c>
      <c r="KS66" s="48">
        <f>INDEX('Conf Aurora Fuel Output'!$E$22:$E$386, KS$4)</f>
        <v>2.2799999999999998</v>
      </c>
      <c r="KT66" s="48">
        <f>INDEX('Conf Aurora Fuel Output'!$E$22:$E$386, KT$4)</f>
        <v>2.4700000000000002</v>
      </c>
      <c r="KU66" s="48">
        <f>INDEX('Conf Aurora Fuel Output'!$E$22:$E$386, KU$4)</f>
        <v>2.57</v>
      </c>
      <c r="KV66" s="48">
        <f>INDEX('Conf Aurora Fuel Output'!$E$22:$E$386, KV$4)</f>
        <v>2.57</v>
      </c>
      <c r="KW66" s="48">
        <f>INDEX('Conf Aurora Fuel Output'!$E$22:$E$386, KW$4)</f>
        <v>2.57</v>
      </c>
      <c r="KX66" s="48">
        <f>INDEX('Conf Aurora Fuel Output'!$E$22:$E$386, KX$4)</f>
        <v>2.87</v>
      </c>
      <c r="KY66" s="48">
        <f>INDEX('Conf Aurora Fuel Output'!$E$22:$E$386, KY$4)</f>
        <v>2.72</v>
      </c>
      <c r="KZ66" s="48">
        <f>INDEX('Conf Aurora Fuel Output'!$E$22:$E$386, KZ$4)</f>
        <v>2.4500000000000002</v>
      </c>
      <c r="LA66" s="48">
        <f>INDEX('Conf Aurora Fuel Output'!$E$22:$E$386, LA$4)</f>
        <v>2.35</v>
      </c>
      <c r="LB66" s="48">
        <f>INDEX('Conf Aurora Fuel Output'!$E$22:$E$386, LB$4)</f>
        <v>2.35</v>
      </c>
      <c r="LC66" s="48">
        <f>INDEX('Conf Aurora Fuel Output'!$E$22:$E$386, LC$4)</f>
        <v>2.2400000000000002</v>
      </c>
      <c r="LD66" s="48">
        <f>INDEX('Conf Aurora Fuel Output'!$E$22:$E$386, LD$4)</f>
        <v>2.2400000000000002</v>
      </c>
      <c r="LE66" s="48">
        <f>INDEX('Conf Aurora Fuel Output'!$E$22:$E$386, LE$4)</f>
        <v>2.38</v>
      </c>
      <c r="LF66" s="48">
        <f>INDEX('Conf Aurora Fuel Output'!$E$22:$E$386, LF$4)</f>
        <v>2.42</v>
      </c>
      <c r="LG66" s="48">
        <f>INDEX('Conf Aurora Fuel Output'!$E$22:$E$386, LG$4)</f>
        <v>2.38</v>
      </c>
      <c r="LH66" s="48">
        <f>INDEX('Conf Aurora Fuel Output'!$E$22:$E$386, LH$4)</f>
        <v>2.31</v>
      </c>
      <c r="LI66" s="48">
        <f>INDEX('Conf Aurora Fuel Output'!$E$22:$E$386, LI$4)</f>
        <v>2.23</v>
      </c>
      <c r="LJ66" s="48">
        <f>INDEX('Conf Aurora Fuel Output'!$E$22:$E$386, LJ$4)</f>
        <v>2.23</v>
      </c>
      <c r="LK66" s="48">
        <f>INDEX('Conf Aurora Fuel Output'!$E$22:$E$386, LK$4)</f>
        <v>2.23</v>
      </c>
      <c r="LL66" s="48">
        <f>INDEX('Conf Aurora Fuel Output'!$E$22:$E$386, LL$4)</f>
        <v>2.46</v>
      </c>
      <c r="LM66" s="48">
        <f>INDEX('Conf Aurora Fuel Output'!$E$22:$E$386, LM$4)</f>
        <v>2.5499999999999998</v>
      </c>
      <c r="LN66" s="48">
        <f>INDEX('Conf Aurora Fuel Output'!$E$22:$E$386, LN$4)</f>
        <v>2.48</v>
      </c>
      <c r="LO66" s="48">
        <f>INDEX('Conf Aurora Fuel Output'!$E$22:$E$386, LO$4)</f>
        <v>2.27</v>
      </c>
      <c r="LP66" s="48">
        <f>INDEX('Conf Aurora Fuel Output'!$E$22:$E$386, LP$4)</f>
        <v>2.37</v>
      </c>
      <c r="LQ66" s="48">
        <f>INDEX('Conf Aurora Fuel Output'!$E$22:$E$386, LQ$4)</f>
        <v>2.37</v>
      </c>
      <c r="LR66" s="48">
        <f>INDEX('Conf Aurora Fuel Output'!$E$22:$E$386, LR$4)</f>
        <v>2.37</v>
      </c>
      <c r="LS66" s="48">
        <f>INDEX('Conf Aurora Fuel Output'!$E$22:$E$386, LS$4)</f>
        <v>2.1</v>
      </c>
      <c r="LT66" s="48">
        <f>INDEX('Conf Aurora Fuel Output'!$E$22:$E$386, LT$4)</f>
        <v>2.08</v>
      </c>
      <c r="LU66" s="48">
        <f>INDEX('Conf Aurora Fuel Output'!$E$22:$E$386, LU$4)</f>
        <v>2.15</v>
      </c>
      <c r="LV66" s="48">
        <f>INDEX('Conf Aurora Fuel Output'!$E$22:$E$386, LV$4)</f>
        <v>2.29</v>
      </c>
      <c r="LW66" s="48">
        <f>INDEX('Conf Aurora Fuel Output'!$E$22:$E$386, LW$4)</f>
        <v>2.17</v>
      </c>
      <c r="LX66" s="48">
        <f>INDEX('Conf Aurora Fuel Output'!$E$22:$E$386, LX$4)</f>
        <v>2.17</v>
      </c>
      <c r="LY66" s="48">
        <f>INDEX('Conf Aurora Fuel Output'!$E$22:$E$386, LY$4)</f>
        <v>2.17</v>
      </c>
      <c r="LZ66" s="48">
        <f>INDEX('Conf Aurora Fuel Output'!$E$22:$E$386, LZ$4)</f>
        <v>2.38</v>
      </c>
      <c r="MA66" s="48">
        <f>INDEX('Conf Aurora Fuel Output'!$E$22:$E$386, MA$4)</f>
        <v>2.42</v>
      </c>
      <c r="MB66" s="48">
        <f>INDEX('Conf Aurora Fuel Output'!$E$22:$E$386, MB$4)</f>
        <v>2.21</v>
      </c>
      <c r="MC66" s="48">
        <f>INDEX('Conf Aurora Fuel Output'!$E$22:$E$386, MC$4)</f>
        <v>2.2999999999999998</v>
      </c>
      <c r="MD66" s="48">
        <f>INDEX('Conf Aurora Fuel Output'!$E$22:$E$386, MD$4)</f>
        <v>2.2999999999999998</v>
      </c>
      <c r="ME66" s="48">
        <f>INDEX('Conf Aurora Fuel Output'!$E$22:$E$386, ME$4)</f>
        <v>2.2999999999999998</v>
      </c>
      <c r="MF66" s="48">
        <f>INDEX('Conf Aurora Fuel Output'!$E$22:$E$386, MF$4)</f>
        <v>2.2999999999999998</v>
      </c>
      <c r="MG66" s="48">
        <f>INDEX('Conf Aurora Fuel Output'!$E$22:$E$386, MG$4)</f>
        <v>2.5099999999999998</v>
      </c>
      <c r="MH66" s="48">
        <f>INDEX('Conf Aurora Fuel Output'!$E$22:$E$386, MH$4)</f>
        <v>2.42</v>
      </c>
      <c r="MI66" s="48">
        <f>INDEX('Conf Aurora Fuel Output'!$E$22:$E$386, MI$4)</f>
        <v>2.4900000000000002</v>
      </c>
      <c r="MJ66" s="48">
        <f>INDEX('Conf Aurora Fuel Output'!$E$22:$E$386, MJ$4)</f>
        <v>2.52</v>
      </c>
      <c r="MK66" s="48">
        <f>INDEX('Conf Aurora Fuel Output'!$E$22:$E$386, MK$4)</f>
        <v>2.46</v>
      </c>
      <c r="ML66" s="48">
        <f>INDEX('Conf Aurora Fuel Output'!$E$22:$E$386, ML$4)</f>
        <v>2.46</v>
      </c>
      <c r="MM66" s="48">
        <f>INDEX('Conf Aurora Fuel Output'!$E$22:$E$386, MM$4)</f>
        <v>2.46</v>
      </c>
      <c r="MN66" s="48">
        <f>INDEX('Conf Aurora Fuel Output'!$E$22:$E$386, MN$4)</f>
        <v>2.31</v>
      </c>
      <c r="MO66" s="48">
        <f>INDEX('Conf Aurora Fuel Output'!$E$22:$E$386, MO$4)</f>
        <v>2.2799999999999998</v>
      </c>
      <c r="MP66" s="48">
        <f>INDEX('Conf Aurora Fuel Output'!$E$22:$E$386, MP$4)</f>
        <v>2.46</v>
      </c>
      <c r="MQ66" s="48">
        <f>INDEX('Conf Aurora Fuel Output'!$E$22:$E$386, MQ$4)</f>
        <v>2.46</v>
      </c>
      <c r="MR66" s="48">
        <f>INDEX('Conf Aurora Fuel Output'!$E$22:$E$386, MR$4)</f>
        <v>2.52</v>
      </c>
      <c r="MS66" s="48">
        <f>INDEX('Conf Aurora Fuel Output'!$E$22:$E$386, MS$4)</f>
        <v>2.52</v>
      </c>
      <c r="MT66" s="48">
        <f>INDEX('Conf Aurora Fuel Output'!$E$22:$E$386, MT$4)</f>
        <v>2.52</v>
      </c>
      <c r="MU66" s="48">
        <f>INDEX('Conf Aurora Fuel Output'!$E$22:$E$386, MU$4)</f>
        <v>2.69</v>
      </c>
      <c r="MV66" s="48">
        <f>INDEX('Conf Aurora Fuel Output'!$E$22:$E$386, MV$4)</f>
        <v>2.72</v>
      </c>
      <c r="MW66" s="48">
        <f>INDEX('Conf Aurora Fuel Output'!$E$22:$E$386, MW$4)</f>
        <v>2.58</v>
      </c>
      <c r="MX66" s="48">
        <f>INDEX('Conf Aurora Fuel Output'!$E$22:$E$386, MX$4)</f>
        <v>2.48</v>
      </c>
      <c r="MY66" s="48">
        <f>INDEX('Conf Aurora Fuel Output'!$E$22:$E$386, MY$4)</f>
        <v>2.44</v>
      </c>
      <c r="MZ66" s="48">
        <f>INDEX('Conf Aurora Fuel Output'!$E$22:$E$386, MZ$4)</f>
        <v>2.44</v>
      </c>
      <c r="NA66" s="48">
        <f>INDEX('Conf Aurora Fuel Output'!$E$22:$E$386, NA$4)</f>
        <v>2.44</v>
      </c>
      <c r="NB66" s="48">
        <f>INDEX('Conf Aurora Fuel Output'!$E$22:$E$386, NB$4)</f>
        <v>2.54</v>
      </c>
      <c r="NC66" s="48">
        <f>INDEX('Conf Aurora Fuel Output'!$E$22:$E$386, NC$4)</f>
        <v>2.57</v>
      </c>
      <c r="ND66" s="48">
        <f>INDEX('Conf Aurora Fuel Output'!$E$22:$E$386, ND$4)</f>
        <v>2.42</v>
      </c>
      <c r="NE66" s="48">
        <f>INDEX('Conf Aurora Fuel Output'!$E$22:$E$386, NE$4)</f>
        <v>2.4700000000000002</v>
      </c>
      <c r="NF66" s="48">
        <f>INDEX('Conf Aurora Fuel Output'!$E$22:$E$386, NF$4)</f>
        <v>2.4700000000000002</v>
      </c>
      <c r="NG66" s="48">
        <f>INDEX('Conf Aurora Fuel Output'!$E$22:$E$386, NG$4)</f>
        <v>2.4700000000000002</v>
      </c>
      <c r="NH66" s="48">
        <f>AVERAGE(G66:NG66)</f>
        <v>2.3103561643835633</v>
      </c>
    </row>
    <row r="67" spans="1:372">
      <c r="B67" s="175" t="s">
        <v>355</v>
      </c>
      <c r="G67" s="394">
        <f>G$69 * (1 + $F$48 * -$C$32)</f>
        <v>4.4077987997999992</v>
      </c>
      <c r="H67" s="394">
        <f t="shared" ref="H67:BS67" si="597">H$69 * (1 + $F$48 * -$C$32)</f>
        <v>4.4077987997999992</v>
      </c>
      <c r="I67" s="394">
        <f t="shared" si="597"/>
        <v>3.9386760893999999</v>
      </c>
      <c r="J67" s="394">
        <f t="shared" si="597"/>
        <v>3.9093559199999999</v>
      </c>
      <c r="K67" s="394">
        <f t="shared" si="597"/>
        <v>4.0559567670000005</v>
      </c>
      <c r="L67" s="394">
        <f t="shared" si="597"/>
        <v>4.1634640547999995</v>
      </c>
      <c r="M67" s="394">
        <f t="shared" si="597"/>
        <v>4.1341438854000003</v>
      </c>
      <c r="N67" s="394">
        <f t="shared" si="597"/>
        <v>4.1341438854000003</v>
      </c>
      <c r="O67" s="394">
        <f t="shared" si="597"/>
        <v>4.1341438854000003</v>
      </c>
      <c r="P67" s="394">
        <f t="shared" si="597"/>
        <v>3.9679962587999995</v>
      </c>
      <c r="Q67" s="394">
        <f t="shared" si="597"/>
        <v>4.1634640547999995</v>
      </c>
      <c r="R67" s="394">
        <f t="shared" si="597"/>
        <v>4.0950503262</v>
      </c>
      <c r="S67" s="394">
        <f t="shared" si="597"/>
        <v>3.9777696486000003</v>
      </c>
      <c r="T67" s="394">
        <f t="shared" si="597"/>
        <v>4.0168632078000002</v>
      </c>
      <c r="U67" s="394">
        <f t="shared" si="597"/>
        <v>4.0168632078000002</v>
      </c>
      <c r="V67" s="394">
        <f t="shared" si="597"/>
        <v>4.0168632078000002</v>
      </c>
      <c r="W67" s="394">
        <f t="shared" si="597"/>
        <v>4.0168632078000002</v>
      </c>
      <c r="X67" s="394">
        <f t="shared" si="597"/>
        <v>3.8116220219999999</v>
      </c>
      <c r="Y67" s="394">
        <f t="shared" si="597"/>
        <v>3.6650211749999997</v>
      </c>
      <c r="Z67" s="394">
        <f t="shared" si="597"/>
        <v>3.8213954118000002</v>
      </c>
      <c r="AA67" s="394">
        <f t="shared" si="597"/>
        <v>3.7432082933999999</v>
      </c>
      <c r="AB67" s="394">
        <f t="shared" si="597"/>
        <v>3.7432082933999999</v>
      </c>
      <c r="AC67" s="394">
        <f t="shared" si="597"/>
        <v>3.7432082933999999</v>
      </c>
      <c r="AD67" s="394">
        <f t="shared" si="597"/>
        <v>4.1048237160000003</v>
      </c>
      <c r="AE67" s="394">
        <f t="shared" si="597"/>
        <v>4.2611979527999999</v>
      </c>
      <c r="AF67" s="394">
        <f t="shared" si="597"/>
        <v>4.0559567670000005</v>
      </c>
      <c r="AG67" s="394">
        <f t="shared" si="597"/>
        <v>4.0070898179999999</v>
      </c>
      <c r="AH67" s="394">
        <f t="shared" si="597"/>
        <v>4.0070898179999999</v>
      </c>
      <c r="AI67" s="394">
        <f t="shared" si="597"/>
        <v>4.0070898179999999</v>
      </c>
      <c r="AJ67" s="394">
        <f t="shared" si="597"/>
        <v>3.9679962587999995</v>
      </c>
      <c r="AK67" s="394">
        <f t="shared" si="597"/>
        <v>4.0070898179999999</v>
      </c>
      <c r="AL67" s="394">
        <f t="shared" si="597"/>
        <v>2.5704015173999997</v>
      </c>
      <c r="AM67" s="394">
        <f t="shared" si="597"/>
        <v>2.5019877888000002</v>
      </c>
      <c r="AN67" s="394">
        <f t="shared" si="597"/>
        <v>2.5508547377999999</v>
      </c>
      <c r="AO67" s="394">
        <f t="shared" si="597"/>
        <v>3.029750838</v>
      </c>
      <c r="AP67" s="394">
        <f t="shared" si="597"/>
        <v>3.029750838</v>
      </c>
      <c r="AQ67" s="394">
        <f t="shared" si="597"/>
        <v>3.029750838</v>
      </c>
      <c r="AR67" s="394">
        <f t="shared" si="597"/>
        <v>3.029750838</v>
      </c>
      <c r="AS67" s="394">
        <f t="shared" si="597"/>
        <v>3.0395242277999999</v>
      </c>
      <c r="AT67" s="394">
        <f t="shared" si="597"/>
        <v>3.6650211749999997</v>
      </c>
      <c r="AU67" s="394">
        <f t="shared" si="597"/>
        <v>7.4375496378000001</v>
      </c>
      <c r="AV67" s="394">
        <f t="shared" si="597"/>
        <v>6.4504372679999991</v>
      </c>
      <c r="AW67" s="394">
        <f t="shared" si="597"/>
        <v>6.4504372679999991</v>
      </c>
      <c r="AX67" s="394">
        <f t="shared" si="597"/>
        <v>6.4504372679999991</v>
      </c>
      <c r="AY67" s="394">
        <f t="shared" si="597"/>
        <v>6.4504372679999991</v>
      </c>
      <c r="AZ67" s="394">
        <f t="shared" si="597"/>
        <v>9.9297640368</v>
      </c>
      <c r="BA67" s="394">
        <f t="shared" si="597"/>
        <v>7.4473230275999995</v>
      </c>
      <c r="BB67" s="394">
        <f t="shared" si="597"/>
        <v>3.6747945647999996</v>
      </c>
      <c r="BC67" s="394">
        <f t="shared" si="597"/>
        <v>3.0786177869999998</v>
      </c>
      <c r="BD67" s="394">
        <f t="shared" si="597"/>
        <v>3.0786177869999998</v>
      </c>
      <c r="BE67" s="394">
        <f t="shared" si="597"/>
        <v>3.0786177869999998</v>
      </c>
      <c r="BF67" s="394">
        <f t="shared" si="597"/>
        <v>2.5117611785999996</v>
      </c>
      <c r="BG67" s="394">
        <f t="shared" si="597"/>
        <v>2.5313079581999998</v>
      </c>
      <c r="BH67" s="394">
        <f t="shared" si="597"/>
        <v>2.4628942295999998</v>
      </c>
      <c r="BI67" s="394">
        <f t="shared" si="597"/>
        <v>2.3553869418</v>
      </c>
      <c r="BJ67" s="394">
        <f t="shared" si="597"/>
        <v>2.3553869418</v>
      </c>
      <c r="BK67" s="394">
        <f t="shared" si="597"/>
        <v>2.3553869418</v>
      </c>
      <c r="BL67" s="394">
        <f t="shared" si="597"/>
        <v>2.3456135519999997</v>
      </c>
      <c r="BM67" s="394">
        <f t="shared" si="597"/>
        <v>2.3944805010000003</v>
      </c>
      <c r="BN67" s="394">
        <f t="shared" si="597"/>
        <v>3.9093559199999999</v>
      </c>
      <c r="BO67" s="394">
        <f t="shared" si="597"/>
        <v>3.8213954118000002</v>
      </c>
      <c r="BP67" s="394">
        <f t="shared" si="597"/>
        <v>3.6845679545999999</v>
      </c>
      <c r="BQ67" s="394">
        <f t="shared" si="597"/>
        <v>3.5966074464000002</v>
      </c>
      <c r="BR67" s="394">
        <f t="shared" si="597"/>
        <v>3.5966074464000002</v>
      </c>
      <c r="BS67" s="394">
        <f t="shared" si="597"/>
        <v>3.5966074464000002</v>
      </c>
      <c r="BT67" s="394">
        <f t="shared" ref="BT67:EE67" si="598">BT$69 * (1 + $F$48 * -$C$32)</f>
        <v>3.6454743954</v>
      </c>
      <c r="BU67" s="394">
        <f t="shared" si="598"/>
        <v>3.6552477852000003</v>
      </c>
      <c r="BV67" s="394">
        <f t="shared" si="598"/>
        <v>3.7529816831999998</v>
      </c>
      <c r="BW67" s="394">
        <f t="shared" si="598"/>
        <v>3.7529816831999998</v>
      </c>
      <c r="BX67" s="394">
        <f t="shared" si="598"/>
        <v>3.6552477852000003</v>
      </c>
      <c r="BY67" s="394">
        <f t="shared" si="598"/>
        <v>3.6552477852000003</v>
      </c>
      <c r="BZ67" s="394">
        <f t="shared" si="598"/>
        <v>3.6552477852000003</v>
      </c>
      <c r="CA67" s="394">
        <f t="shared" si="598"/>
        <v>3.6063808362000001</v>
      </c>
      <c r="CB67" s="394">
        <f t="shared" si="598"/>
        <v>3.322952532</v>
      </c>
      <c r="CC67" s="394">
        <f t="shared" si="598"/>
        <v>3.2838589727999996</v>
      </c>
      <c r="CD67" s="394">
        <f t="shared" si="598"/>
        <v>3.1470315156000002</v>
      </c>
      <c r="CE67" s="394">
        <f t="shared" si="598"/>
        <v>3.3718194810000002</v>
      </c>
      <c r="CF67" s="394">
        <f t="shared" si="598"/>
        <v>3.3718194810000002</v>
      </c>
      <c r="CG67" s="394">
        <f t="shared" si="598"/>
        <v>3.3718194810000002</v>
      </c>
      <c r="CH67" s="394">
        <f t="shared" si="598"/>
        <v>3.4402332096000001</v>
      </c>
      <c r="CI67" s="394">
        <f t="shared" si="598"/>
        <v>3.3913662605999999</v>
      </c>
      <c r="CJ67" s="394">
        <f t="shared" si="598"/>
        <v>3.2056718543999998</v>
      </c>
      <c r="CK67" s="394">
        <f t="shared" si="598"/>
        <v>3.2936323625999999</v>
      </c>
      <c r="CL67" s="394">
        <f t="shared" si="598"/>
        <v>3.1177113461999997</v>
      </c>
      <c r="CM67" s="394">
        <f t="shared" si="598"/>
        <v>3.1177113461999997</v>
      </c>
      <c r="CN67" s="394">
        <f t="shared" si="598"/>
        <v>3.1177113461999997</v>
      </c>
      <c r="CO67" s="394">
        <f t="shared" si="598"/>
        <v>3.2252186339999995</v>
      </c>
      <c r="CP67" s="394">
        <f t="shared" si="598"/>
        <v>3.2349920237999998</v>
      </c>
      <c r="CQ67" s="394">
        <f t="shared" si="598"/>
        <v>3.2447654135999997</v>
      </c>
      <c r="CR67" s="394">
        <f t="shared" si="598"/>
        <v>3.2936323625999999</v>
      </c>
      <c r="CS67" s="394">
        <f t="shared" si="598"/>
        <v>2.2576530438</v>
      </c>
      <c r="CT67" s="394">
        <f t="shared" si="598"/>
        <v>2.2576530438</v>
      </c>
      <c r="CU67" s="394">
        <f t="shared" si="598"/>
        <v>2.2576530438</v>
      </c>
      <c r="CV67" s="394">
        <f t="shared" si="598"/>
        <v>2.1990127049999999</v>
      </c>
      <c r="CW67" s="394">
        <f t="shared" si="598"/>
        <v>2.2185594846000001</v>
      </c>
      <c r="CX67" s="394">
        <f t="shared" si="598"/>
        <v>2.3456135519999997</v>
      </c>
      <c r="CY67" s="394">
        <f t="shared" si="598"/>
        <v>2.4531208397999995</v>
      </c>
      <c r="CZ67" s="394">
        <f t="shared" si="598"/>
        <v>2.4335740602000002</v>
      </c>
      <c r="DA67" s="394">
        <f t="shared" si="598"/>
        <v>2.4335740602000002</v>
      </c>
      <c r="DB67" s="394">
        <f t="shared" si="598"/>
        <v>2.4335740602000002</v>
      </c>
      <c r="DC67" s="394">
        <f t="shared" si="598"/>
        <v>2.5019877888000002</v>
      </c>
      <c r="DD67" s="394">
        <f t="shared" si="598"/>
        <v>2.5997216868000002</v>
      </c>
      <c r="DE67" s="394">
        <f t="shared" si="598"/>
        <v>2.5606281275999998</v>
      </c>
      <c r="DF67" s="394">
        <f t="shared" si="598"/>
        <v>2.5508547377999999</v>
      </c>
      <c r="DG67" s="394">
        <f t="shared" si="598"/>
        <v>2.5117611785999996</v>
      </c>
      <c r="DH67" s="394">
        <f t="shared" si="598"/>
        <v>2.5117611785999996</v>
      </c>
      <c r="DI67" s="394">
        <f t="shared" si="598"/>
        <v>2.5117611785999996</v>
      </c>
      <c r="DJ67" s="394">
        <f t="shared" si="598"/>
        <v>2.5606281275999998</v>
      </c>
      <c r="DK67" s="394">
        <f t="shared" si="598"/>
        <v>2.5997216868000002</v>
      </c>
      <c r="DL67" s="394">
        <f t="shared" si="598"/>
        <v>2.5899482969999998</v>
      </c>
      <c r="DM67" s="394">
        <f t="shared" si="598"/>
        <v>2.5997216868000002</v>
      </c>
      <c r="DN67" s="394">
        <f t="shared" si="598"/>
        <v>2.6681354154000001</v>
      </c>
      <c r="DO67" s="394">
        <f t="shared" si="598"/>
        <v>2.6681354154000001</v>
      </c>
      <c r="DP67" s="394">
        <f t="shared" si="598"/>
        <v>2.6681354154000001</v>
      </c>
      <c r="DQ67" s="394">
        <f t="shared" si="598"/>
        <v>2.8147362623999999</v>
      </c>
      <c r="DR67" s="394">
        <f t="shared" si="598"/>
        <v>2.8636032114000001</v>
      </c>
      <c r="DS67" s="394">
        <f t="shared" si="598"/>
        <v>2.8049628726</v>
      </c>
      <c r="DT67" s="394">
        <f t="shared" si="598"/>
        <v>2.6290418561999997</v>
      </c>
      <c r="DU67" s="394">
        <f t="shared" si="598"/>
        <v>2.6779088052</v>
      </c>
      <c r="DV67" s="394">
        <f t="shared" si="598"/>
        <v>2.6779088052</v>
      </c>
      <c r="DW67" s="394">
        <f t="shared" si="598"/>
        <v>2.4824410092</v>
      </c>
      <c r="DX67" s="394">
        <f t="shared" si="598"/>
        <v>2.5019877888000002</v>
      </c>
      <c r="DY67" s="394">
        <f t="shared" si="598"/>
        <v>2.5117611785999996</v>
      </c>
      <c r="DZ67" s="394">
        <f t="shared" si="598"/>
        <v>2.4824410092</v>
      </c>
      <c r="EA67" s="394">
        <f t="shared" si="598"/>
        <v>2.4824410092</v>
      </c>
      <c r="EB67" s="394">
        <f t="shared" si="598"/>
        <v>2.4042538907999997</v>
      </c>
      <c r="EC67" s="394">
        <f t="shared" si="598"/>
        <v>2.4042538907999997</v>
      </c>
      <c r="ED67" s="394">
        <f t="shared" si="598"/>
        <v>2.4042538907999997</v>
      </c>
      <c r="EE67" s="394">
        <f t="shared" si="598"/>
        <v>2.5019877888000002</v>
      </c>
      <c r="EF67" s="394">
        <f t="shared" ref="EF67:GQ67" si="599">EF$69 * (1 + $F$48 * -$C$32)</f>
        <v>2.5508547377999999</v>
      </c>
      <c r="EG67" s="394">
        <f t="shared" si="599"/>
        <v>2.5410813480000001</v>
      </c>
      <c r="EH67" s="394">
        <f t="shared" si="599"/>
        <v>2.5019877888000002</v>
      </c>
      <c r="EI67" s="394">
        <f t="shared" si="599"/>
        <v>2.3847071112</v>
      </c>
      <c r="EJ67" s="394">
        <f t="shared" si="599"/>
        <v>2.3847071112</v>
      </c>
      <c r="EK67" s="394">
        <f t="shared" si="599"/>
        <v>2.3847071112</v>
      </c>
      <c r="EL67" s="394">
        <f t="shared" si="599"/>
        <v>2.5410813480000001</v>
      </c>
      <c r="EM67" s="394">
        <f t="shared" si="599"/>
        <v>2.5508547377999999</v>
      </c>
      <c r="EN67" s="394">
        <f t="shared" si="599"/>
        <v>2.4726676193999997</v>
      </c>
      <c r="EO67" s="394">
        <f t="shared" si="599"/>
        <v>2.3944805010000003</v>
      </c>
      <c r="EP67" s="394">
        <f t="shared" si="599"/>
        <v>2.3358401622000002</v>
      </c>
      <c r="EQ67" s="394">
        <f t="shared" si="599"/>
        <v>2.3358401622000002</v>
      </c>
      <c r="ER67" s="394">
        <f t="shared" si="599"/>
        <v>2.3358401622000002</v>
      </c>
      <c r="ES67" s="394">
        <f t="shared" si="599"/>
        <v>2.4726676193999997</v>
      </c>
      <c r="ET67" s="394">
        <f t="shared" si="599"/>
        <v>2.4628942295999998</v>
      </c>
      <c r="EU67" s="394">
        <f t="shared" si="599"/>
        <v>2.4335740602000002</v>
      </c>
      <c r="EV67" s="394">
        <f t="shared" si="599"/>
        <v>2.4433474500000001</v>
      </c>
      <c r="EW67" s="394">
        <f t="shared" si="599"/>
        <v>2.4433474500000001</v>
      </c>
      <c r="EX67" s="394">
        <f t="shared" si="599"/>
        <v>2.4433474500000001</v>
      </c>
      <c r="EY67" s="394">
        <f t="shared" si="599"/>
        <v>2.4433474500000001</v>
      </c>
      <c r="EZ67" s="394">
        <f t="shared" si="599"/>
        <v>2.5508547377999999</v>
      </c>
      <c r="FA67" s="394">
        <f t="shared" si="599"/>
        <v>2.7072289746</v>
      </c>
      <c r="FB67" s="394">
        <f t="shared" si="599"/>
        <v>2.4042538907999997</v>
      </c>
      <c r="FC67" s="394">
        <f t="shared" si="599"/>
        <v>2.1696925356000003</v>
      </c>
      <c r="FD67" s="394">
        <f t="shared" si="599"/>
        <v>2.0915054172</v>
      </c>
      <c r="FE67" s="394">
        <f t="shared" si="599"/>
        <v>2.0915054172</v>
      </c>
      <c r="FF67" s="394">
        <f t="shared" si="599"/>
        <v>2.0915054172</v>
      </c>
      <c r="FG67" s="394">
        <f t="shared" si="599"/>
        <v>2.1208255865999996</v>
      </c>
      <c r="FH67" s="394">
        <f t="shared" si="599"/>
        <v>2.2185594846000001</v>
      </c>
      <c r="FI67" s="394">
        <f t="shared" si="599"/>
        <v>2.2283328743999999</v>
      </c>
      <c r="FJ67" s="394">
        <f t="shared" si="599"/>
        <v>2.2674264335999998</v>
      </c>
      <c r="FK67" s="394">
        <f t="shared" si="599"/>
        <v>2.4922143989999999</v>
      </c>
      <c r="FL67" s="394">
        <f t="shared" si="599"/>
        <v>2.4922143989999999</v>
      </c>
      <c r="FM67" s="394">
        <f t="shared" si="599"/>
        <v>2.4922143989999999</v>
      </c>
      <c r="FN67" s="394">
        <f t="shared" si="599"/>
        <v>2.6974555847999997</v>
      </c>
      <c r="FO67" s="394">
        <f t="shared" si="599"/>
        <v>2.5997216868000002</v>
      </c>
      <c r="FP67" s="394">
        <f t="shared" si="599"/>
        <v>2.6388152460000001</v>
      </c>
      <c r="FQ67" s="394">
        <f t="shared" si="599"/>
        <v>2.5801749072</v>
      </c>
      <c r="FR67" s="394">
        <f t="shared" si="599"/>
        <v>2.4238006703999999</v>
      </c>
      <c r="FS67" s="394">
        <f t="shared" si="599"/>
        <v>2.4238006703999999</v>
      </c>
      <c r="FT67" s="394">
        <f t="shared" si="599"/>
        <v>2.4238006703999999</v>
      </c>
      <c r="FU67" s="394">
        <f t="shared" si="599"/>
        <v>2.5801749072</v>
      </c>
      <c r="FV67" s="394">
        <f t="shared" si="599"/>
        <v>2.5313079581999998</v>
      </c>
      <c r="FW67" s="394">
        <f t="shared" si="599"/>
        <v>2.7170023643999999</v>
      </c>
      <c r="FX67" s="394">
        <f t="shared" si="599"/>
        <v>2.6681354154000001</v>
      </c>
      <c r="FY67" s="394">
        <f t="shared" si="599"/>
        <v>2.7658693134000001</v>
      </c>
      <c r="FZ67" s="394">
        <f t="shared" si="599"/>
        <v>2.7658693134000001</v>
      </c>
      <c r="GA67" s="394">
        <f t="shared" si="599"/>
        <v>2.7658693134000001</v>
      </c>
      <c r="GB67" s="394">
        <f t="shared" si="599"/>
        <v>2.9808838889999998</v>
      </c>
      <c r="GC67" s="394">
        <f t="shared" si="599"/>
        <v>3.0199774481999997</v>
      </c>
      <c r="GD67" s="394">
        <f t="shared" si="599"/>
        <v>2.7170023643999999</v>
      </c>
      <c r="GE67" s="394">
        <f t="shared" si="599"/>
        <v>2.6388152460000001</v>
      </c>
      <c r="GF67" s="394">
        <f t="shared" si="599"/>
        <v>2.3847071112</v>
      </c>
      <c r="GG67" s="394">
        <f t="shared" si="599"/>
        <v>2.3847071112</v>
      </c>
      <c r="GH67" s="394">
        <f t="shared" si="599"/>
        <v>2.3847071112</v>
      </c>
      <c r="GI67" s="394">
        <f t="shared" si="599"/>
        <v>2.3847071112</v>
      </c>
      <c r="GJ67" s="394">
        <f t="shared" si="599"/>
        <v>2.6094950766</v>
      </c>
      <c r="GK67" s="394">
        <f t="shared" si="599"/>
        <v>2.6094950766</v>
      </c>
      <c r="GL67" s="394">
        <f t="shared" si="599"/>
        <v>2.7951894827999997</v>
      </c>
      <c r="GM67" s="394">
        <f t="shared" si="599"/>
        <v>2.9026967706</v>
      </c>
      <c r="GN67" s="394">
        <f t="shared" si="599"/>
        <v>2.9026967706</v>
      </c>
      <c r="GO67" s="394">
        <f t="shared" si="599"/>
        <v>2.9026967706</v>
      </c>
      <c r="GP67" s="394">
        <f t="shared" si="599"/>
        <v>2.6290418561999997</v>
      </c>
      <c r="GQ67" s="394">
        <f t="shared" si="599"/>
        <v>2.4628942295999998</v>
      </c>
      <c r="GR67" s="394">
        <f t="shared" ref="GR67:JC67" si="600">GR$69 * (1 + $F$48 * -$C$32)</f>
        <v>2.5117611785999996</v>
      </c>
      <c r="GS67" s="394">
        <f t="shared" si="600"/>
        <v>2.5801749072</v>
      </c>
      <c r="GT67" s="394">
        <f t="shared" si="600"/>
        <v>2.7267757541999997</v>
      </c>
      <c r="GU67" s="394">
        <f t="shared" si="600"/>
        <v>2.7267757541999997</v>
      </c>
      <c r="GV67" s="394">
        <f t="shared" si="600"/>
        <v>2.7267757541999997</v>
      </c>
      <c r="GW67" s="394">
        <f t="shared" si="600"/>
        <v>2.7951894827999997</v>
      </c>
      <c r="GX67" s="394">
        <f t="shared" si="600"/>
        <v>2.8636032114000001</v>
      </c>
      <c r="GY67" s="394">
        <f t="shared" si="600"/>
        <v>2.8929233807999997</v>
      </c>
      <c r="GZ67" s="394">
        <f t="shared" si="600"/>
        <v>2.8245096522000002</v>
      </c>
      <c r="HA67" s="394">
        <f t="shared" si="600"/>
        <v>2.834283042</v>
      </c>
      <c r="HB67" s="394">
        <f t="shared" si="600"/>
        <v>2.834283042</v>
      </c>
      <c r="HC67" s="394">
        <f t="shared" si="600"/>
        <v>2.834283042</v>
      </c>
      <c r="HD67" s="394">
        <f t="shared" si="600"/>
        <v>2.93201694</v>
      </c>
      <c r="HE67" s="394">
        <f t="shared" si="600"/>
        <v>2.9222435502000002</v>
      </c>
      <c r="HF67" s="394">
        <f t="shared" si="600"/>
        <v>2.9515637195999997</v>
      </c>
      <c r="HG67" s="394">
        <f t="shared" si="600"/>
        <v>2.8929233807999997</v>
      </c>
      <c r="HH67" s="394">
        <f t="shared" si="600"/>
        <v>2.8929233807999997</v>
      </c>
      <c r="HI67" s="394">
        <f t="shared" si="600"/>
        <v>3.0492976176000002</v>
      </c>
      <c r="HJ67" s="394">
        <f t="shared" si="600"/>
        <v>3.0492976176000002</v>
      </c>
      <c r="HK67" s="394">
        <f t="shared" si="600"/>
        <v>2.7463225337999999</v>
      </c>
      <c r="HL67" s="394">
        <f t="shared" si="600"/>
        <v>2.7170023643999999</v>
      </c>
      <c r="HM67" s="394">
        <f t="shared" si="600"/>
        <v>2.7072289746</v>
      </c>
      <c r="HN67" s="394">
        <f t="shared" si="600"/>
        <v>2.834283042</v>
      </c>
      <c r="HO67" s="394">
        <f t="shared" si="600"/>
        <v>2.7951894827999997</v>
      </c>
      <c r="HP67" s="394">
        <f t="shared" si="600"/>
        <v>2.7951894827999997</v>
      </c>
      <c r="HQ67" s="394">
        <f t="shared" si="600"/>
        <v>2.7951894827999997</v>
      </c>
      <c r="HR67" s="394">
        <f t="shared" si="600"/>
        <v>2.7658693134000001</v>
      </c>
      <c r="HS67" s="394">
        <f t="shared" si="600"/>
        <v>2.7560959235999998</v>
      </c>
      <c r="HT67" s="394">
        <f t="shared" si="600"/>
        <v>2.7267757541999997</v>
      </c>
      <c r="HU67" s="394">
        <f t="shared" si="600"/>
        <v>2.6779088052</v>
      </c>
      <c r="HV67" s="394">
        <f t="shared" si="600"/>
        <v>2.5117611785999996</v>
      </c>
      <c r="HW67" s="394">
        <f t="shared" si="600"/>
        <v>2.5117611785999996</v>
      </c>
      <c r="HX67" s="394">
        <f t="shared" si="600"/>
        <v>2.5117611785999996</v>
      </c>
      <c r="HY67" s="394">
        <f t="shared" si="600"/>
        <v>2.4335740602000002</v>
      </c>
      <c r="HZ67" s="394">
        <f t="shared" si="600"/>
        <v>2.8049628726</v>
      </c>
      <c r="IA67" s="394">
        <f t="shared" si="600"/>
        <v>2.7951894827999997</v>
      </c>
      <c r="IB67" s="394">
        <f t="shared" si="600"/>
        <v>2.6974555847999997</v>
      </c>
      <c r="IC67" s="394">
        <f t="shared" si="600"/>
        <v>2.5508547377999999</v>
      </c>
      <c r="ID67" s="394">
        <f t="shared" si="600"/>
        <v>2.5508547377999999</v>
      </c>
      <c r="IE67" s="394">
        <f t="shared" si="600"/>
        <v>2.5508547377999999</v>
      </c>
      <c r="IF67" s="394">
        <f t="shared" si="600"/>
        <v>2.7267757541999997</v>
      </c>
      <c r="IG67" s="394">
        <f t="shared" si="600"/>
        <v>3.0199774481999997</v>
      </c>
      <c r="IH67" s="394">
        <f t="shared" si="600"/>
        <v>2.834283042</v>
      </c>
      <c r="II67" s="394">
        <f t="shared" si="600"/>
        <v>2.8831499910000002</v>
      </c>
      <c r="IJ67" s="394">
        <f t="shared" si="600"/>
        <v>3.0395242277999999</v>
      </c>
      <c r="IK67" s="394">
        <f t="shared" si="600"/>
        <v>3.0395242277999999</v>
      </c>
      <c r="IL67" s="394">
        <f t="shared" si="600"/>
        <v>3.0395242277999999</v>
      </c>
      <c r="IM67" s="394">
        <f t="shared" si="600"/>
        <v>3.029750838</v>
      </c>
      <c r="IN67" s="394">
        <f t="shared" si="600"/>
        <v>3.0590710073999996</v>
      </c>
      <c r="IO67" s="394">
        <f t="shared" si="600"/>
        <v>2.9515637195999997</v>
      </c>
      <c r="IP67" s="394">
        <f t="shared" si="600"/>
        <v>2.4140272806</v>
      </c>
      <c r="IQ67" s="394">
        <f t="shared" si="600"/>
        <v>2.5606281275999998</v>
      </c>
      <c r="IR67" s="394">
        <f t="shared" si="600"/>
        <v>2.5606281275999998</v>
      </c>
      <c r="IS67" s="394">
        <f t="shared" si="600"/>
        <v>2.5606281275999998</v>
      </c>
      <c r="IT67" s="394">
        <f t="shared" si="600"/>
        <v>2.5606281275999998</v>
      </c>
      <c r="IU67" s="394">
        <f t="shared" si="600"/>
        <v>2.6681354154000001</v>
      </c>
      <c r="IV67" s="394">
        <f t="shared" si="600"/>
        <v>2.6583620256000002</v>
      </c>
      <c r="IW67" s="394">
        <f t="shared" si="600"/>
        <v>2.5801749072</v>
      </c>
      <c r="IX67" s="394">
        <f t="shared" si="600"/>
        <v>2.6094950766</v>
      </c>
      <c r="IY67" s="394">
        <f t="shared" si="600"/>
        <v>2.6094950766</v>
      </c>
      <c r="IZ67" s="394">
        <f t="shared" si="600"/>
        <v>2.6094950766</v>
      </c>
      <c r="JA67" s="394">
        <f t="shared" si="600"/>
        <v>2.8929233807999997</v>
      </c>
      <c r="JB67" s="394">
        <f t="shared" si="600"/>
        <v>2.93201694</v>
      </c>
      <c r="JC67" s="394">
        <f t="shared" si="600"/>
        <v>2.8929233807999997</v>
      </c>
      <c r="JD67" s="394">
        <f t="shared" ref="JD67:LO67" si="601">JD$69 * (1 + $F$48 * -$C$32)</f>
        <v>2.8147362623999999</v>
      </c>
      <c r="JE67" s="394">
        <f t="shared" si="601"/>
        <v>2.9417903297999999</v>
      </c>
      <c r="JF67" s="394">
        <f t="shared" si="601"/>
        <v>2.9417903297999999</v>
      </c>
      <c r="JG67" s="394">
        <f t="shared" si="601"/>
        <v>2.9417903297999999</v>
      </c>
      <c r="JH67" s="394">
        <f t="shared" si="601"/>
        <v>3.1665782951999999</v>
      </c>
      <c r="JI67" s="394">
        <f t="shared" si="601"/>
        <v>2.9808838889999998</v>
      </c>
      <c r="JJ67" s="394">
        <f t="shared" si="601"/>
        <v>2.5997216868000002</v>
      </c>
      <c r="JK67" s="394">
        <f t="shared" si="601"/>
        <v>2.6779088052</v>
      </c>
      <c r="JL67" s="394">
        <f t="shared" si="601"/>
        <v>2.7756427031999999</v>
      </c>
      <c r="JM67" s="394">
        <f t="shared" si="601"/>
        <v>2.7756427031999999</v>
      </c>
      <c r="JN67" s="394">
        <f t="shared" si="601"/>
        <v>2.7756427031999999</v>
      </c>
      <c r="JO67" s="394">
        <f t="shared" si="601"/>
        <v>2.9417903297999999</v>
      </c>
      <c r="JP67" s="394">
        <f t="shared" si="601"/>
        <v>2.9808838889999998</v>
      </c>
      <c r="JQ67" s="394">
        <f t="shared" si="601"/>
        <v>2.8147362623999999</v>
      </c>
      <c r="JR67" s="394">
        <f t="shared" si="601"/>
        <v>2.7951894827999997</v>
      </c>
      <c r="JS67" s="394">
        <f t="shared" si="601"/>
        <v>2.8147362623999999</v>
      </c>
      <c r="JT67" s="394">
        <f t="shared" si="601"/>
        <v>5.5806055757999999</v>
      </c>
      <c r="JU67" s="394">
        <f t="shared" si="601"/>
        <v>5.5806055757999999</v>
      </c>
      <c r="JV67" s="394">
        <f t="shared" si="601"/>
        <v>6.1767823536000002</v>
      </c>
      <c r="JW67" s="394">
        <f t="shared" si="601"/>
        <v>6.4895308271999994</v>
      </c>
      <c r="JX67" s="394">
        <f t="shared" si="601"/>
        <v>2.4238006703999999</v>
      </c>
      <c r="JY67" s="394">
        <f t="shared" si="601"/>
        <v>2.1599191458</v>
      </c>
      <c r="JZ67" s="394">
        <f t="shared" si="601"/>
        <v>1.1043930473999999</v>
      </c>
      <c r="KA67" s="394">
        <f t="shared" si="601"/>
        <v>1.1043930473999999</v>
      </c>
      <c r="KB67" s="394">
        <f t="shared" si="601"/>
        <v>1.1043930473999999</v>
      </c>
      <c r="KC67" s="394">
        <f t="shared" si="601"/>
        <v>1.9546779599999999</v>
      </c>
      <c r="KD67" s="394">
        <f t="shared" si="601"/>
        <v>1.856944062</v>
      </c>
      <c r="KE67" s="394">
        <f t="shared" si="601"/>
        <v>1.5832891475999999</v>
      </c>
      <c r="KF67" s="394">
        <f t="shared" si="601"/>
        <v>1.2998608434000001</v>
      </c>
      <c r="KG67" s="394">
        <f t="shared" si="601"/>
        <v>1.4953286394</v>
      </c>
      <c r="KH67" s="394">
        <f t="shared" si="601"/>
        <v>1.4953286394</v>
      </c>
      <c r="KI67" s="394">
        <f t="shared" si="601"/>
        <v>1.4953286394</v>
      </c>
      <c r="KJ67" s="394">
        <f t="shared" si="601"/>
        <v>1.9742247395999999</v>
      </c>
      <c r="KK67" s="394">
        <f t="shared" si="601"/>
        <v>2.1012788069999999</v>
      </c>
      <c r="KL67" s="394">
        <f t="shared" si="601"/>
        <v>2.3162933826000001</v>
      </c>
      <c r="KM67" s="394">
        <f t="shared" si="601"/>
        <v>2.4433474500000001</v>
      </c>
      <c r="KN67" s="394">
        <f t="shared" si="601"/>
        <v>2.2478796539999997</v>
      </c>
      <c r="KO67" s="394">
        <f t="shared" si="601"/>
        <v>2.2478796539999997</v>
      </c>
      <c r="KP67" s="394">
        <f t="shared" si="601"/>
        <v>2.2478796539999997</v>
      </c>
      <c r="KQ67" s="394">
        <f t="shared" si="601"/>
        <v>2.4433474500000001</v>
      </c>
      <c r="KR67" s="394">
        <f t="shared" si="601"/>
        <v>2.7463225337999999</v>
      </c>
      <c r="KS67" s="394">
        <f t="shared" si="601"/>
        <v>2.8049628726</v>
      </c>
      <c r="KT67" s="394">
        <f t="shared" si="601"/>
        <v>3.0492976176000002</v>
      </c>
      <c r="KU67" s="394">
        <f t="shared" si="601"/>
        <v>3.1763516849999998</v>
      </c>
      <c r="KV67" s="394">
        <f t="shared" si="601"/>
        <v>3.1763516849999998</v>
      </c>
      <c r="KW67" s="394">
        <f t="shared" si="601"/>
        <v>3.1763516849999998</v>
      </c>
      <c r="KX67" s="394">
        <f t="shared" si="601"/>
        <v>3.5379671076000001</v>
      </c>
      <c r="KY67" s="394">
        <f t="shared" si="601"/>
        <v>3.7529816831999998</v>
      </c>
      <c r="KZ67" s="394">
        <f t="shared" si="601"/>
        <v>3.3815928708</v>
      </c>
      <c r="LA67" s="394">
        <f t="shared" si="601"/>
        <v>3.2447654135999997</v>
      </c>
      <c r="LB67" s="394">
        <f t="shared" si="601"/>
        <v>3.2447654135999997</v>
      </c>
      <c r="LC67" s="394">
        <f t="shared" si="601"/>
        <v>3.0981645665999999</v>
      </c>
      <c r="LD67" s="394">
        <f t="shared" si="601"/>
        <v>3.0981645665999999</v>
      </c>
      <c r="LE67" s="394">
        <f t="shared" si="601"/>
        <v>3.2838589727999996</v>
      </c>
      <c r="LF67" s="394">
        <f t="shared" si="601"/>
        <v>3.3327259217999998</v>
      </c>
      <c r="LG67" s="394">
        <f t="shared" si="601"/>
        <v>3.2838589727999996</v>
      </c>
      <c r="LH67" s="394">
        <f t="shared" si="601"/>
        <v>3.1861250747999996</v>
      </c>
      <c r="LI67" s="394">
        <f t="shared" si="601"/>
        <v>3.0786177869999998</v>
      </c>
      <c r="LJ67" s="394">
        <f t="shared" si="601"/>
        <v>3.0786177869999998</v>
      </c>
      <c r="LK67" s="394">
        <f t="shared" si="601"/>
        <v>3.0786177869999998</v>
      </c>
      <c r="LL67" s="394">
        <f t="shared" si="601"/>
        <v>3.3913662605999999</v>
      </c>
      <c r="LM67" s="394">
        <f t="shared" si="601"/>
        <v>3.5086469381999996</v>
      </c>
      <c r="LN67" s="394">
        <f t="shared" si="601"/>
        <v>3.4206864299999999</v>
      </c>
      <c r="LO67" s="394">
        <f t="shared" si="601"/>
        <v>3.1372581257999999</v>
      </c>
      <c r="LP67" s="394">
        <f t="shared" ref="LP67:NG67" si="602">LP$69 * (1 + $F$48 * -$C$32)</f>
        <v>3.2643121931999999</v>
      </c>
      <c r="LQ67" s="394">
        <f t="shared" si="602"/>
        <v>3.2643121931999999</v>
      </c>
      <c r="LR67" s="394">
        <f t="shared" si="602"/>
        <v>3.2643121931999999</v>
      </c>
      <c r="LS67" s="394">
        <f t="shared" si="602"/>
        <v>2.8929233807999997</v>
      </c>
      <c r="LT67" s="394">
        <f t="shared" si="602"/>
        <v>2.8733766011999999</v>
      </c>
      <c r="LU67" s="394">
        <f t="shared" si="602"/>
        <v>2.9613371093999996</v>
      </c>
      <c r="LV67" s="394">
        <f t="shared" si="602"/>
        <v>3.1568049054</v>
      </c>
      <c r="LW67" s="394">
        <f t="shared" si="602"/>
        <v>2.9906572788000001</v>
      </c>
      <c r="LX67" s="394">
        <f t="shared" si="602"/>
        <v>2.9906572788000001</v>
      </c>
      <c r="LY67" s="394">
        <f t="shared" si="602"/>
        <v>2.9906572788000001</v>
      </c>
      <c r="LZ67" s="394">
        <f t="shared" si="602"/>
        <v>3.2740855830000002</v>
      </c>
      <c r="MA67" s="394">
        <f t="shared" si="602"/>
        <v>3.3424993115999997</v>
      </c>
      <c r="MB67" s="394">
        <f t="shared" si="602"/>
        <v>3.0492976176000002</v>
      </c>
      <c r="MC67" s="394">
        <f t="shared" si="602"/>
        <v>3.2252186339999995</v>
      </c>
      <c r="MD67" s="394">
        <f t="shared" si="602"/>
        <v>3.2252186339999995</v>
      </c>
      <c r="ME67" s="394">
        <f t="shared" si="602"/>
        <v>3.2252186339999995</v>
      </c>
      <c r="MF67" s="394">
        <f t="shared" si="602"/>
        <v>3.2252186339999995</v>
      </c>
      <c r="MG67" s="394">
        <f t="shared" si="602"/>
        <v>3.5184203279999999</v>
      </c>
      <c r="MH67" s="394">
        <f t="shared" si="602"/>
        <v>3.3913662605999999</v>
      </c>
      <c r="MI67" s="394">
        <f t="shared" si="602"/>
        <v>3.4988735483999998</v>
      </c>
      <c r="MJ67" s="394">
        <f t="shared" si="602"/>
        <v>3.5281937177999998</v>
      </c>
      <c r="MK67" s="394">
        <f t="shared" si="602"/>
        <v>3.4402332096000001</v>
      </c>
      <c r="ML67" s="394">
        <f t="shared" si="602"/>
        <v>3.4402332096000001</v>
      </c>
      <c r="MM67" s="394">
        <f t="shared" si="602"/>
        <v>3.4402332096000001</v>
      </c>
      <c r="MN67" s="394">
        <f t="shared" si="602"/>
        <v>3.2349920237999998</v>
      </c>
      <c r="MO67" s="394">
        <f t="shared" si="602"/>
        <v>3.1958984645999999</v>
      </c>
      <c r="MP67" s="394">
        <f t="shared" si="602"/>
        <v>3.4500065993999995</v>
      </c>
      <c r="MQ67" s="394">
        <f t="shared" si="602"/>
        <v>3.4402332096000001</v>
      </c>
      <c r="MR67" s="394">
        <f t="shared" si="602"/>
        <v>3.5281937177999998</v>
      </c>
      <c r="MS67" s="394">
        <f t="shared" si="602"/>
        <v>3.5281937177999998</v>
      </c>
      <c r="MT67" s="394">
        <f t="shared" si="602"/>
        <v>3.5281937177999998</v>
      </c>
      <c r="MU67" s="394">
        <f t="shared" si="602"/>
        <v>3.7725284627999995</v>
      </c>
      <c r="MV67" s="394">
        <f t="shared" si="602"/>
        <v>3.8116220219999999</v>
      </c>
      <c r="MW67" s="394">
        <f t="shared" si="602"/>
        <v>3.6063808362000001</v>
      </c>
      <c r="MX67" s="394">
        <f t="shared" si="602"/>
        <v>3.4695533789999997</v>
      </c>
      <c r="MY67" s="394">
        <f t="shared" si="602"/>
        <v>3.4206864299999999</v>
      </c>
      <c r="MZ67" s="394">
        <f t="shared" si="602"/>
        <v>3.4206864299999999</v>
      </c>
      <c r="NA67" s="394">
        <f t="shared" si="602"/>
        <v>3.4206864299999999</v>
      </c>
      <c r="NB67" s="394">
        <f t="shared" si="602"/>
        <v>3.5672872769999997</v>
      </c>
      <c r="NC67" s="394">
        <f t="shared" si="602"/>
        <v>3.5966074464000002</v>
      </c>
      <c r="ND67" s="394">
        <f t="shared" si="602"/>
        <v>3.3913662605999999</v>
      </c>
      <c r="NE67" s="394">
        <f t="shared" si="602"/>
        <v>3.4597799891999999</v>
      </c>
      <c r="NF67" s="394">
        <f t="shared" si="602"/>
        <v>3.4597799891999999</v>
      </c>
      <c r="NG67" s="394">
        <f t="shared" si="602"/>
        <v>3.4597799891999999</v>
      </c>
      <c r="NH67" s="48">
        <f t="shared" ref="NH67:NH69" si="603">AVERAGE(G67:NG67)</f>
        <v>3.0342760513594498</v>
      </c>
    </row>
    <row r="68" spans="1:372">
      <c r="B68" s="175" t="s">
        <v>356</v>
      </c>
      <c r="G68" s="394">
        <f>G$69 * (1 + $F$48 * ($C$33 - $C$32))</f>
        <v>4.4540835316999994</v>
      </c>
      <c r="H68" s="394">
        <f t="shared" ref="H68:BS68" si="604">H$69 * (1 + $F$48 * ($C$33 - $C$32))</f>
        <v>4.4540835316999994</v>
      </c>
      <c r="I68" s="394">
        <f t="shared" si="604"/>
        <v>3.9800347301000003</v>
      </c>
      <c r="J68" s="394">
        <f t="shared" si="604"/>
        <v>3.9504066799999999</v>
      </c>
      <c r="K68" s="394">
        <f t="shared" si="604"/>
        <v>4.0985469305000004</v>
      </c>
      <c r="L68" s="394">
        <f t="shared" si="604"/>
        <v>4.2071831141999994</v>
      </c>
      <c r="M68" s="394">
        <f t="shared" si="604"/>
        <v>4.1775550641000008</v>
      </c>
      <c r="N68" s="394">
        <f t="shared" si="604"/>
        <v>4.1775550641000008</v>
      </c>
      <c r="O68" s="394">
        <f t="shared" si="604"/>
        <v>4.1775550641000008</v>
      </c>
      <c r="P68" s="394">
        <f t="shared" si="604"/>
        <v>4.0096627801999993</v>
      </c>
      <c r="Q68" s="394">
        <f t="shared" si="604"/>
        <v>4.2071831141999994</v>
      </c>
      <c r="R68" s="394">
        <f t="shared" si="604"/>
        <v>4.1380509973000006</v>
      </c>
      <c r="S68" s="394">
        <f t="shared" si="604"/>
        <v>4.0195387969</v>
      </c>
      <c r="T68" s="394">
        <f t="shared" si="604"/>
        <v>4.0590428637000002</v>
      </c>
      <c r="U68" s="394">
        <f t="shared" si="604"/>
        <v>4.0590428637000002</v>
      </c>
      <c r="V68" s="394">
        <f t="shared" si="604"/>
        <v>4.0590428637000002</v>
      </c>
      <c r="W68" s="394">
        <f t="shared" si="604"/>
        <v>4.0590428637000002</v>
      </c>
      <c r="X68" s="394">
        <f t="shared" si="604"/>
        <v>3.8516465129999999</v>
      </c>
      <c r="Y68" s="394">
        <f t="shared" si="604"/>
        <v>3.7035062624999999</v>
      </c>
      <c r="Z68" s="394">
        <f t="shared" si="604"/>
        <v>3.8615225297000002</v>
      </c>
      <c r="AA68" s="394">
        <f t="shared" si="604"/>
        <v>3.7825143960999998</v>
      </c>
      <c r="AB68" s="394">
        <f t="shared" si="604"/>
        <v>3.7825143960999998</v>
      </c>
      <c r="AC68" s="394">
        <f t="shared" si="604"/>
        <v>3.7825143960999998</v>
      </c>
      <c r="AD68" s="394">
        <f t="shared" si="604"/>
        <v>4.1479270140000004</v>
      </c>
      <c r="AE68" s="394">
        <f t="shared" si="604"/>
        <v>4.3059432812000002</v>
      </c>
      <c r="AF68" s="394">
        <f t="shared" si="604"/>
        <v>4.0985469305000004</v>
      </c>
      <c r="AG68" s="394">
        <f t="shared" si="604"/>
        <v>4.0491668469999995</v>
      </c>
      <c r="AH68" s="394">
        <f t="shared" si="604"/>
        <v>4.0491668469999995</v>
      </c>
      <c r="AI68" s="394">
        <f t="shared" si="604"/>
        <v>4.0491668469999995</v>
      </c>
      <c r="AJ68" s="394">
        <f t="shared" si="604"/>
        <v>4.0096627801999993</v>
      </c>
      <c r="AK68" s="394">
        <f t="shared" si="604"/>
        <v>4.0491668469999995</v>
      </c>
      <c r="AL68" s="394">
        <f t="shared" si="604"/>
        <v>2.5973923920999997</v>
      </c>
      <c r="AM68" s="394">
        <f t="shared" si="604"/>
        <v>2.5282602752000001</v>
      </c>
      <c r="AN68" s="394">
        <f t="shared" si="604"/>
        <v>2.5776403586999996</v>
      </c>
      <c r="AO68" s="394">
        <f t="shared" si="604"/>
        <v>3.0615651769999999</v>
      </c>
      <c r="AP68" s="394">
        <f t="shared" si="604"/>
        <v>3.0615651769999999</v>
      </c>
      <c r="AQ68" s="394">
        <f t="shared" si="604"/>
        <v>3.0615651769999999</v>
      </c>
      <c r="AR68" s="394">
        <f t="shared" si="604"/>
        <v>3.0615651769999999</v>
      </c>
      <c r="AS68" s="394">
        <f t="shared" si="604"/>
        <v>3.0714411936999997</v>
      </c>
      <c r="AT68" s="394">
        <f t="shared" si="604"/>
        <v>3.7035062624999999</v>
      </c>
      <c r="AU68" s="394">
        <f t="shared" si="604"/>
        <v>7.5156487087000006</v>
      </c>
      <c r="AV68" s="394">
        <f t="shared" si="604"/>
        <v>6.5181710219999998</v>
      </c>
      <c r="AW68" s="394">
        <f t="shared" si="604"/>
        <v>6.5181710219999998</v>
      </c>
      <c r="AX68" s="394">
        <f t="shared" si="604"/>
        <v>6.5181710219999998</v>
      </c>
      <c r="AY68" s="394">
        <f t="shared" si="604"/>
        <v>6.5181710219999998</v>
      </c>
      <c r="AZ68" s="394">
        <f t="shared" si="604"/>
        <v>10.0340329672</v>
      </c>
      <c r="BA68" s="394">
        <f t="shared" si="604"/>
        <v>7.5255247254000004</v>
      </c>
      <c r="BB68" s="394">
        <f t="shared" si="604"/>
        <v>3.7133822791999997</v>
      </c>
      <c r="BC68" s="394">
        <f t="shared" si="604"/>
        <v>3.1109452604999999</v>
      </c>
      <c r="BD68" s="394">
        <f t="shared" si="604"/>
        <v>3.1109452604999999</v>
      </c>
      <c r="BE68" s="394">
        <f t="shared" si="604"/>
        <v>3.1109452604999999</v>
      </c>
      <c r="BF68" s="394">
        <f t="shared" si="604"/>
        <v>2.5381362918999999</v>
      </c>
      <c r="BG68" s="394">
        <f t="shared" si="604"/>
        <v>2.5578883253</v>
      </c>
      <c r="BH68" s="394">
        <f t="shared" si="604"/>
        <v>2.4887562083999999</v>
      </c>
      <c r="BI68" s="394">
        <f t="shared" si="604"/>
        <v>2.3801200247000001</v>
      </c>
      <c r="BJ68" s="394">
        <f t="shared" si="604"/>
        <v>2.3801200247000001</v>
      </c>
      <c r="BK68" s="394">
        <f t="shared" si="604"/>
        <v>2.3801200247000001</v>
      </c>
      <c r="BL68" s="394">
        <f t="shared" si="604"/>
        <v>2.3702440079999998</v>
      </c>
      <c r="BM68" s="394">
        <f t="shared" si="604"/>
        <v>2.4196240915000002</v>
      </c>
      <c r="BN68" s="394">
        <f t="shared" si="604"/>
        <v>3.9504066799999999</v>
      </c>
      <c r="BO68" s="394">
        <f t="shared" si="604"/>
        <v>3.8615225297000002</v>
      </c>
      <c r="BP68" s="394">
        <f t="shared" si="604"/>
        <v>3.7232582959</v>
      </c>
      <c r="BQ68" s="394">
        <f t="shared" si="604"/>
        <v>3.6343741456000003</v>
      </c>
      <c r="BR68" s="394">
        <f t="shared" si="604"/>
        <v>3.6343741456000003</v>
      </c>
      <c r="BS68" s="394">
        <f t="shared" si="604"/>
        <v>3.6343741456000003</v>
      </c>
      <c r="BT68" s="394">
        <f t="shared" ref="BT68:EE68" si="605">BT$69 * (1 + $F$48 * ($C$33 - $C$32))</f>
        <v>3.6837542290999998</v>
      </c>
      <c r="BU68" s="394">
        <f t="shared" si="605"/>
        <v>3.6936302458000001</v>
      </c>
      <c r="BV68" s="394">
        <f t="shared" si="605"/>
        <v>3.7923904127999997</v>
      </c>
      <c r="BW68" s="394">
        <f t="shared" si="605"/>
        <v>3.7923904127999997</v>
      </c>
      <c r="BX68" s="394">
        <f t="shared" si="605"/>
        <v>3.6936302458000001</v>
      </c>
      <c r="BY68" s="394">
        <f t="shared" si="605"/>
        <v>3.6936302458000001</v>
      </c>
      <c r="BZ68" s="394">
        <f t="shared" si="605"/>
        <v>3.6936302458000001</v>
      </c>
      <c r="CA68" s="394">
        <f t="shared" si="605"/>
        <v>3.6442501623000001</v>
      </c>
      <c r="CB68" s="394">
        <f t="shared" si="605"/>
        <v>3.3578456779999999</v>
      </c>
      <c r="CC68" s="394">
        <f t="shared" si="605"/>
        <v>3.3183416111999997</v>
      </c>
      <c r="CD68" s="394">
        <f t="shared" si="605"/>
        <v>3.1800773774</v>
      </c>
      <c r="CE68" s="394">
        <f t="shared" si="605"/>
        <v>3.4072257615000003</v>
      </c>
      <c r="CF68" s="394">
        <f t="shared" si="605"/>
        <v>3.4072257615000003</v>
      </c>
      <c r="CG68" s="394">
        <f t="shared" si="605"/>
        <v>3.4072257615000003</v>
      </c>
      <c r="CH68" s="394">
        <f t="shared" si="605"/>
        <v>3.4763578784</v>
      </c>
      <c r="CI68" s="394">
        <f t="shared" si="605"/>
        <v>3.4269777949</v>
      </c>
      <c r="CJ68" s="394">
        <f t="shared" si="605"/>
        <v>3.2393334775999998</v>
      </c>
      <c r="CK68" s="394">
        <f t="shared" si="605"/>
        <v>3.3282176279</v>
      </c>
      <c r="CL68" s="394">
        <f t="shared" si="605"/>
        <v>3.1504493273</v>
      </c>
      <c r="CM68" s="394">
        <f t="shared" si="605"/>
        <v>3.1504493273</v>
      </c>
      <c r="CN68" s="394">
        <f t="shared" si="605"/>
        <v>3.1504493273</v>
      </c>
      <c r="CO68" s="394">
        <f t="shared" si="605"/>
        <v>3.2590855109999999</v>
      </c>
      <c r="CP68" s="394">
        <f t="shared" si="605"/>
        <v>3.2689615277000001</v>
      </c>
      <c r="CQ68" s="394">
        <f t="shared" si="605"/>
        <v>3.2788375444</v>
      </c>
      <c r="CR68" s="394">
        <f t="shared" si="605"/>
        <v>3.3282176279</v>
      </c>
      <c r="CS68" s="394">
        <f t="shared" si="605"/>
        <v>2.2813598577</v>
      </c>
      <c r="CT68" s="394">
        <f t="shared" si="605"/>
        <v>2.2813598577</v>
      </c>
      <c r="CU68" s="394">
        <f t="shared" si="605"/>
        <v>2.2813598577</v>
      </c>
      <c r="CV68" s="394">
        <f t="shared" si="605"/>
        <v>2.2221037574999998</v>
      </c>
      <c r="CW68" s="394">
        <f t="shared" si="605"/>
        <v>2.2418557908999999</v>
      </c>
      <c r="CX68" s="394">
        <f t="shared" si="605"/>
        <v>2.3702440079999998</v>
      </c>
      <c r="CY68" s="394">
        <f t="shared" si="605"/>
        <v>2.4788801916999996</v>
      </c>
      <c r="CZ68" s="394">
        <f t="shared" si="605"/>
        <v>2.4591281583</v>
      </c>
      <c r="DA68" s="394">
        <f t="shared" si="605"/>
        <v>2.4591281583</v>
      </c>
      <c r="DB68" s="394">
        <f t="shared" si="605"/>
        <v>2.4591281583</v>
      </c>
      <c r="DC68" s="394">
        <f t="shared" si="605"/>
        <v>2.5282602752000001</v>
      </c>
      <c r="DD68" s="394">
        <f t="shared" si="605"/>
        <v>2.6270204422000001</v>
      </c>
      <c r="DE68" s="394">
        <f t="shared" si="605"/>
        <v>2.5875163753999999</v>
      </c>
      <c r="DF68" s="394">
        <f t="shared" si="605"/>
        <v>2.5776403586999996</v>
      </c>
      <c r="DG68" s="394">
        <f t="shared" si="605"/>
        <v>2.5381362918999999</v>
      </c>
      <c r="DH68" s="394">
        <f t="shared" si="605"/>
        <v>2.5381362918999999</v>
      </c>
      <c r="DI68" s="394">
        <f t="shared" si="605"/>
        <v>2.5381362918999999</v>
      </c>
      <c r="DJ68" s="394">
        <f t="shared" si="605"/>
        <v>2.5875163753999999</v>
      </c>
      <c r="DK68" s="394">
        <f t="shared" si="605"/>
        <v>2.6270204422000001</v>
      </c>
      <c r="DL68" s="394">
        <f t="shared" si="605"/>
        <v>2.6171444254999998</v>
      </c>
      <c r="DM68" s="394">
        <f t="shared" si="605"/>
        <v>2.6270204422000001</v>
      </c>
      <c r="DN68" s="394">
        <f t="shared" si="605"/>
        <v>2.6961525590999997</v>
      </c>
      <c r="DO68" s="394">
        <f t="shared" si="605"/>
        <v>2.6961525590999997</v>
      </c>
      <c r="DP68" s="394">
        <f t="shared" si="605"/>
        <v>2.6961525590999997</v>
      </c>
      <c r="DQ68" s="394">
        <f t="shared" si="605"/>
        <v>2.8442928095999997</v>
      </c>
      <c r="DR68" s="394">
        <f t="shared" si="605"/>
        <v>2.8936728931000002</v>
      </c>
      <c r="DS68" s="394">
        <f t="shared" si="605"/>
        <v>2.8344167928999999</v>
      </c>
      <c r="DT68" s="394">
        <f t="shared" si="605"/>
        <v>2.6566484923</v>
      </c>
      <c r="DU68" s="394">
        <f t="shared" si="605"/>
        <v>2.7060285758</v>
      </c>
      <c r="DV68" s="394">
        <f t="shared" si="605"/>
        <v>2.7060285758</v>
      </c>
      <c r="DW68" s="394">
        <f t="shared" si="605"/>
        <v>2.5085082418</v>
      </c>
      <c r="DX68" s="394">
        <f t="shared" si="605"/>
        <v>2.5282602752000001</v>
      </c>
      <c r="DY68" s="394">
        <f t="shared" si="605"/>
        <v>2.5381362918999999</v>
      </c>
      <c r="DZ68" s="394">
        <f t="shared" si="605"/>
        <v>2.5085082418</v>
      </c>
      <c r="EA68" s="394">
        <f t="shared" si="605"/>
        <v>2.5085082418</v>
      </c>
      <c r="EB68" s="394">
        <f t="shared" si="605"/>
        <v>2.4295001082000001</v>
      </c>
      <c r="EC68" s="394">
        <f t="shared" si="605"/>
        <v>2.4295001082000001</v>
      </c>
      <c r="ED68" s="394">
        <f t="shared" si="605"/>
        <v>2.4295001082000001</v>
      </c>
      <c r="EE68" s="394">
        <f t="shared" si="605"/>
        <v>2.5282602752000001</v>
      </c>
      <c r="EF68" s="394">
        <f t="shared" ref="EF68:GQ68" si="606">EF$69 * (1 + $F$48 * ($C$33 - $C$32))</f>
        <v>2.5776403586999996</v>
      </c>
      <c r="EG68" s="394">
        <f t="shared" si="606"/>
        <v>2.5677643420000003</v>
      </c>
      <c r="EH68" s="394">
        <f t="shared" si="606"/>
        <v>2.5282602752000001</v>
      </c>
      <c r="EI68" s="394">
        <f t="shared" si="606"/>
        <v>2.4097480748</v>
      </c>
      <c r="EJ68" s="394">
        <f t="shared" si="606"/>
        <v>2.4097480748</v>
      </c>
      <c r="EK68" s="394">
        <f t="shared" si="606"/>
        <v>2.4097480748</v>
      </c>
      <c r="EL68" s="394">
        <f t="shared" si="606"/>
        <v>2.5677643420000003</v>
      </c>
      <c r="EM68" s="394">
        <f t="shared" si="606"/>
        <v>2.5776403586999996</v>
      </c>
      <c r="EN68" s="394">
        <f t="shared" si="606"/>
        <v>2.4986322250999997</v>
      </c>
      <c r="EO68" s="394">
        <f t="shared" si="606"/>
        <v>2.4196240915000002</v>
      </c>
      <c r="EP68" s="394">
        <f t="shared" si="606"/>
        <v>2.3603679913</v>
      </c>
      <c r="EQ68" s="394">
        <f t="shared" si="606"/>
        <v>2.3603679913</v>
      </c>
      <c r="ER68" s="394">
        <f t="shared" si="606"/>
        <v>2.3603679913</v>
      </c>
      <c r="ES68" s="394">
        <f t="shared" si="606"/>
        <v>2.4986322250999997</v>
      </c>
      <c r="ET68" s="394">
        <f t="shared" si="606"/>
        <v>2.4887562083999999</v>
      </c>
      <c r="EU68" s="394">
        <f t="shared" si="606"/>
        <v>2.4591281583</v>
      </c>
      <c r="EV68" s="394">
        <f t="shared" si="606"/>
        <v>2.4690041749999998</v>
      </c>
      <c r="EW68" s="394">
        <f t="shared" si="606"/>
        <v>2.4690041749999998</v>
      </c>
      <c r="EX68" s="394">
        <f t="shared" si="606"/>
        <v>2.4690041749999998</v>
      </c>
      <c r="EY68" s="394">
        <f t="shared" si="606"/>
        <v>2.4690041749999998</v>
      </c>
      <c r="EZ68" s="394">
        <f t="shared" si="606"/>
        <v>2.5776403586999996</v>
      </c>
      <c r="FA68" s="394">
        <f t="shared" si="606"/>
        <v>2.7356566258999999</v>
      </c>
      <c r="FB68" s="394">
        <f t="shared" si="606"/>
        <v>2.4295001082000001</v>
      </c>
      <c r="FC68" s="394">
        <f t="shared" si="606"/>
        <v>2.1924757074000003</v>
      </c>
      <c r="FD68" s="394">
        <f t="shared" si="606"/>
        <v>2.1134675737999999</v>
      </c>
      <c r="FE68" s="394">
        <f t="shared" si="606"/>
        <v>2.1134675737999999</v>
      </c>
      <c r="FF68" s="394">
        <f t="shared" si="606"/>
        <v>2.1134675737999999</v>
      </c>
      <c r="FG68" s="394">
        <f t="shared" si="606"/>
        <v>2.1430956238999999</v>
      </c>
      <c r="FH68" s="394">
        <f t="shared" si="606"/>
        <v>2.2418557908999999</v>
      </c>
      <c r="FI68" s="394">
        <f t="shared" si="606"/>
        <v>2.2517318075999997</v>
      </c>
      <c r="FJ68" s="394">
        <f t="shared" si="606"/>
        <v>2.2912358743999999</v>
      </c>
      <c r="FK68" s="394">
        <f t="shared" si="606"/>
        <v>2.5183842584999998</v>
      </c>
      <c r="FL68" s="394">
        <f t="shared" si="606"/>
        <v>2.5183842584999998</v>
      </c>
      <c r="FM68" s="394">
        <f t="shared" si="606"/>
        <v>2.5183842584999998</v>
      </c>
      <c r="FN68" s="394">
        <f t="shared" si="606"/>
        <v>2.7257806091999996</v>
      </c>
      <c r="FO68" s="394">
        <f t="shared" si="606"/>
        <v>2.6270204422000001</v>
      </c>
      <c r="FP68" s="394">
        <f t="shared" si="606"/>
        <v>2.6665245090000003</v>
      </c>
      <c r="FQ68" s="394">
        <f t="shared" si="606"/>
        <v>2.6072684088</v>
      </c>
      <c r="FR68" s="394">
        <f t="shared" si="606"/>
        <v>2.4492521416000002</v>
      </c>
      <c r="FS68" s="394">
        <f t="shared" si="606"/>
        <v>2.4492521416000002</v>
      </c>
      <c r="FT68" s="394">
        <f t="shared" si="606"/>
        <v>2.4492521416000002</v>
      </c>
      <c r="FU68" s="394">
        <f t="shared" si="606"/>
        <v>2.6072684088</v>
      </c>
      <c r="FV68" s="394">
        <f t="shared" si="606"/>
        <v>2.5578883253</v>
      </c>
      <c r="FW68" s="394">
        <f t="shared" si="606"/>
        <v>2.7455326425999997</v>
      </c>
      <c r="FX68" s="394">
        <f t="shared" si="606"/>
        <v>2.6961525590999997</v>
      </c>
      <c r="FY68" s="394">
        <f t="shared" si="606"/>
        <v>2.7949127261000002</v>
      </c>
      <c r="FZ68" s="394">
        <f t="shared" si="606"/>
        <v>2.7949127261000002</v>
      </c>
      <c r="GA68" s="394">
        <f t="shared" si="606"/>
        <v>2.7949127261000002</v>
      </c>
      <c r="GB68" s="394">
        <f t="shared" si="606"/>
        <v>3.0121850934999999</v>
      </c>
      <c r="GC68" s="394">
        <f t="shared" si="606"/>
        <v>3.0516891603</v>
      </c>
      <c r="GD68" s="394">
        <f t="shared" si="606"/>
        <v>2.7455326425999997</v>
      </c>
      <c r="GE68" s="394">
        <f t="shared" si="606"/>
        <v>2.6665245090000003</v>
      </c>
      <c r="GF68" s="394">
        <f t="shared" si="606"/>
        <v>2.4097480748</v>
      </c>
      <c r="GG68" s="394">
        <f t="shared" si="606"/>
        <v>2.4097480748</v>
      </c>
      <c r="GH68" s="394">
        <f t="shared" si="606"/>
        <v>2.4097480748</v>
      </c>
      <c r="GI68" s="394">
        <f t="shared" si="606"/>
        <v>2.4097480748</v>
      </c>
      <c r="GJ68" s="394">
        <f t="shared" si="606"/>
        <v>2.6368964588999999</v>
      </c>
      <c r="GK68" s="394">
        <f t="shared" si="606"/>
        <v>2.6368964588999999</v>
      </c>
      <c r="GL68" s="394">
        <f t="shared" si="606"/>
        <v>2.8245407761999997</v>
      </c>
      <c r="GM68" s="394">
        <f t="shared" si="606"/>
        <v>2.9331769598999999</v>
      </c>
      <c r="GN68" s="394">
        <f t="shared" si="606"/>
        <v>2.9331769598999999</v>
      </c>
      <c r="GO68" s="394">
        <f t="shared" si="606"/>
        <v>2.9331769598999999</v>
      </c>
      <c r="GP68" s="394">
        <f t="shared" si="606"/>
        <v>2.6566484923</v>
      </c>
      <c r="GQ68" s="394">
        <f t="shared" si="606"/>
        <v>2.4887562083999999</v>
      </c>
      <c r="GR68" s="394">
        <f t="shared" ref="GR68:JC68" si="607">GR$69 * (1 + $F$48 * ($C$33 - $C$32))</f>
        <v>2.5381362918999999</v>
      </c>
      <c r="GS68" s="394">
        <f t="shared" si="607"/>
        <v>2.6072684088</v>
      </c>
      <c r="GT68" s="394">
        <f t="shared" si="607"/>
        <v>2.7554086593</v>
      </c>
      <c r="GU68" s="394">
        <f t="shared" si="607"/>
        <v>2.7554086593</v>
      </c>
      <c r="GV68" s="394">
        <f t="shared" si="607"/>
        <v>2.7554086593</v>
      </c>
      <c r="GW68" s="394">
        <f t="shared" si="607"/>
        <v>2.8245407761999997</v>
      </c>
      <c r="GX68" s="394">
        <f t="shared" si="607"/>
        <v>2.8936728931000002</v>
      </c>
      <c r="GY68" s="394">
        <f t="shared" si="607"/>
        <v>2.9233009432000001</v>
      </c>
      <c r="GZ68" s="394">
        <f t="shared" si="607"/>
        <v>2.8541688263</v>
      </c>
      <c r="HA68" s="394">
        <f t="shared" si="607"/>
        <v>2.8640448429999998</v>
      </c>
      <c r="HB68" s="394">
        <f t="shared" si="607"/>
        <v>2.8640448429999998</v>
      </c>
      <c r="HC68" s="394">
        <f t="shared" si="607"/>
        <v>2.8640448429999998</v>
      </c>
      <c r="HD68" s="394">
        <f t="shared" si="607"/>
        <v>2.9628050099999999</v>
      </c>
      <c r="HE68" s="394">
        <f t="shared" si="607"/>
        <v>2.9529289933</v>
      </c>
      <c r="HF68" s="394">
        <f t="shared" si="607"/>
        <v>2.9825570433999999</v>
      </c>
      <c r="HG68" s="394">
        <f t="shared" si="607"/>
        <v>2.9233009432000001</v>
      </c>
      <c r="HH68" s="394">
        <f t="shared" si="607"/>
        <v>2.9233009432000001</v>
      </c>
      <c r="HI68" s="394">
        <f t="shared" si="607"/>
        <v>3.0813172104</v>
      </c>
      <c r="HJ68" s="394">
        <f t="shared" si="607"/>
        <v>3.0813172104</v>
      </c>
      <c r="HK68" s="394">
        <f t="shared" si="607"/>
        <v>2.7751606927000001</v>
      </c>
      <c r="HL68" s="394">
        <f t="shared" si="607"/>
        <v>2.7455326425999997</v>
      </c>
      <c r="HM68" s="394">
        <f t="shared" si="607"/>
        <v>2.7356566258999999</v>
      </c>
      <c r="HN68" s="394">
        <f t="shared" si="607"/>
        <v>2.8640448429999998</v>
      </c>
      <c r="HO68" s="394">
        <f t="shared" si="607"/>
        <v>2.8245407761999997</v>
      </c>
      <c r="HP68" s="394">
        <f t="shared" si="607"/>
        <v>2.8245407761999997</v>
      </c>
      <c r="HQ68" s="394">
        <f t="shared" si="607"/>
        <v>2.8245407761999997</v>
      </c>
      <c r="HR68" s="394">
        <f t="shared" si="607"/>
        <v>2.7949127261000002</v>
      </c>
      <c r="HS68" s="394">
        <f t="shared" si="607"/>
        <v>2.7850367093999999</v>
      </c>
      <c r="HT68" s="394">
        <f t="shared" si="607"/>
        <v>2.7554086593</v>
      </c>
      <c r="HU68" s="394">
        <f t="shared" si="607"/>
        <v>2.7060285758</v>
      </c>
      <c r="HV68" s="394">
        <f t="shared" si="607"/>
        <v>2.5381362918999999</v>
      </c>
      <c r="HW68" s="394">
        <f t="shared" si="607"/>
        <v>2.5381362918999999</v>
      </c>
      <c r="HX68" s="394">
        <f t="shared" si="607"/>
        <v>2.5381362918999999</v>
      </c>
      <c r="HY68" s="394">
        <f t="shared" si="607"/>
        <v>2.4591281583</v>
      </c>
      <c r="HZ68" s="394">
        <f t="shared" si="607"/>
        <v>2.8344167928999999</v>
      </c>
      <c r="IA68" s="394">
        <f t="shared" si="607"/>
        <v>2.8245407761999997</v>
      </c>
      <c r="IB68" s="394">
        <f t="shared" si="607"/>
        <v>2.7257806091999996</v>
      </c>
      <c r="IC68" s="394">
        <f t="shared" si="607"/>
        <v>2.5776403586999996</v>
      </c>
      <c r="ID68" s="394">
        <f t="shared" si="607"/>
        <v>2.5776403586999996</v>
      </c>
      <c r="IE68" s="394">
        <f t="shared" si="607"/>
        <v>2.5776403586999996</v>
      </c>
      <c r="IF68" s="394">
        <f t="shared" si="607"/>
        <v>2.7554086593</v>
      </c>
      <c r="IG68" s="394">
        <f t="shared" si="607"/>
        <v>3.0516891603</v>
      </c>
      <c r="IH68" s="394">
        <f t="shared" si="607"/>
        <v>2.8640448429999998</v>
      </c>
      <c r="II68" s="394">
        <f t="shared" si="607"/>
        <v>2.9134249265000003</v>
      </c>
      <c r="IJ68" s="394">
        <f t="shared" si="607"/>
        <v>3.0714411936999997</v>
      </c>
      <c r="IK68" s="394">
        <f t="shared" si="607"/>
        <v>3.0714411936999997</v>
      </c>
      <c r="IL68" s="394">
        <f t="shared" si="607"/>
        <v>3.0714411936999997</v>
      </c>
      <c r="IM68" s="394">
        <f t="shared" si="607"/>
        <v>3.0615651769999999</v>
      </c>
      <c r="IN68" s="394">
        <f t="shared" si="607"/>
        <v>3.0911932270999998</v>
      </c>
      <c r="IO68" s="394">
        <f t="shared" si="607"/>
        <v>2.9825570433999999</v>
      </c>
      <c r="IP68" s="394">
        <f t="shared" si="607"/>
        <v>2.4393761249000003</v>
      </c>
      <c r="IQ68" s="394">
        <f t="shared" si="607"/>
        <v>2.5875163753999999</v>
      </c>
      <c r="IR68" s="394">
        <f t="shared" si="607"/>
        <v>2.5875163753999999</v>
      </c>
      <c r="IS68" s="394">
        <f t="shared" si="607"/>
        <v>2.5875163753999999</v>
      </c>
      <c r="IT68" s="394">
        <f t="shared" si="607"/>
        <v>2.5875163753999999</v>
      </c>
      <c r="IU68" s="394">
        <f t="shared" si="607"/>
        <v>2.6961525590999997</v>
      </c>
      <c r="IV68" s="394">
        <f t="shared" si="607"/>
        <v>2.6862765424000004</v>
      </c>
      <c r="IW68" s="394">
        <f t="shared" si="607"/>
        <v>2.6072684088</v>
      </c>
      <c r="IX68" s="394">
        <f t="shared" si="607"/>
        <v>2.6368964588999999</v>
      </c>
      <c r="IY68" s="394">
        <f t="shared" si="607"/>
        <v>2.6368964588999999</v>
      </c>
      <c r="IZ68" s="394">
        <f t="shared" si="607"/>
        <v>2.6368964588999999</v>
      </c>
      <c r="JA68" s="394">
        <f t="shared" si="607"/>
        <v>2.9233009432000001</v>
      </c>
      <c r="JB68" s="394">
        <f t="shared" si="607"/>
        <v>2.9628050099999999</v>
      </c>
      <c r="JC68" s="394">
        <f t="shared" si="607"/>
        <v>2.9233009432000001</v>
      </c>
      <c r="JD68" s="394">
        <f t="shared" ref="JD68:LO68" si="608">JD$69 * (1 + $F$48 * ($C$33 - $C$32))</f>
        <v>2.8442928095999997</v>
      </c>
      <c r="JE68" s="394">
        <f t="shared" si="608"/>
        <v>2.9726810266999997</v>
      </c>
      <c r="JF68" s="394">
        <f t="shared" si="608"/>
        <v>2.9726810266999997</v>
      </c>
      <c r="JG68" s="394">
        <f t="shared" si="608"/>
        <v>2.9726810266999997</v>
      </c>
      <c r="JH68" s="394">
        <f t="shared" si="608"/>
        <v>3.1998294108000001</v>
      </c>
      <c r="JI68" s="394">
        <f t="shared" si="608"/>
        <v>3.0121850934999999</v>
      </c>
      <c r="JJ68" s="394">
        <f t="shared" si="608"/>
        <v>2.6270204422000001</v>
      </c>
      <c r="JK68" s="394">
        <f t="shared" si="608"/>
        <v>2.7060285758</v>
      </c>
      <c r="JL68" s="394">
        <f t="shared" si="608"/>
        <v>2.8047887428</v>
      </c>
      <c r="JM68" s="394">
        <f t="shared" si="608"/>
        <v>2.8047887428</v>
      </c>
      <c r="JN68" s="394">
        <f t="shared" si="608"/>
        <v>2.8047887428</v>
      </c>
      <c r="JO68" s="394">
        <f t="shared" si="608"/>
        <v>2.9726810266999997</v>
      </c>
      <c r="JP68" s="394">
        <f t="shared" si="608"/>
        <v>3.0121850934999999</v>
      </c>
      <c r="JQ68" s="394">
        <f t="shared" si="608"/>
        <v>2.8442928095999997</v>
      </c>
      <c r="JR68" s="394">
        <f t="shared" si="608"/>
        <v>2.8245407761999997</v>
      </c>
      <c r="JS68" s="394">
        <f t="shared" si="608"/>
        <v>2.8442928095999997</v>
      </c>
      <c r="JT68" s="394">
        <f t="shared" si="608"/>
        <v>5.6392055356999995</v>
      </c>
      <c r="JU68" s="394">
        <f t="shared" si="608"/>
        <v>5.6392055356999995</v>
      </c>
      <c r="JV68" s="394">
        <f t="shared" si="608"/>
        <v>6.2416425544000003</v>
      </c>
      <c r="JW68" s="394">
        <f t="shared" si="608"/>
        <v>6.5576750887999999</v>
      </c>
      <c r="JX68" s="394">
        <f t="shared" si="608"/>
        <v>2.4492521416000002</v>
      </c>
      <c r="JY68" s="394">
        <f t="shared" si="608"/>
        <v>2.1825996907</v>
      </c>
      <c r="JZ68" s="394">
        <f t="shared" si="608"/>
        <v>1.1159898870999998</v>
      </c>
      <c r="KA68" s="394">
        <f t="shared" si="608"/>
        <v>1.1159898870999998</v>
      </c>
      <c r="KB68" s="394">
        <f t="shared" si="608"/>
        <v>1.1159898870999998</v>
      </c>
      <c r="KC68" s="394">
        <f t="shared" si="608"/>
        <v>1.97520334</v>
      </c>
      <c r="KD68" s="394">
        <f t="shared" si="608"/>
        <v>1.876443173</v>
      </c>
      <c r="KE68" s="394">
        <f t="shared" si="608"/>
        <v>1.5999147054</v>
      </c>
      <c r="KF68" s="394">
        <f t="shared" si="608"/>
        <v>1.3135102211</v>
      </c>
      <c r="KG68" s="394">
        <f t="shared" si="608"/>
        <v>1.5110305551000001</v>
      </c>
      <c r="KH68" s="394">
        <f t="shared" si="608"/>
        <v>1.5110305551000001</v>
      </c>
      <c r="KI68" s="394">
        <f t="shared" si="608"/>
        <v>1.5110305551000001</v>
      </c>
      <c r="KJ68" s="394">
        <f t="shared" si="608"/>
        <v>1.9949553734000001</v>
      </c>
      <c r="KK68" s="394">
        <f t="shared" si="608"/>
        <v>2.1233435904999998</v>
      </c>
      <c r="KL68" s="394">
        <f t="shared" si="608"/>
        <v>2.3406159578999999</v>
      </c>
      <c r="KM68" s="394">
        <f t="shared" si="608"/>
        <v>2.4690041749999998</v>
      </c>
      <c r="KN68" s="394">
        <f t="shared" si="608"/>
        <v>2.2714838409999998</v>
      </c>
      <c r="KO68" s="394">
        <f t="shared" si="608"/>
        <v>2.2714838409999998</v>
      </c>
      <c r="KP68" s="394">
        <f t="shared" si="608"/>
        <v>2.2714838409999998</v>
      </c>
      <c r="KQ68" s="394">
        <f t="shared" si="608"/>
        <v>2.4690041749999998</v>
      </c>
      <c r="KR68" s="394">
        <f t="shared" si="608"/>
        <v>2.7751606927000001</v>
      </c>
      <c r="KS68" s="394">
        <f t="shared" si="608"/>
        <v>2.8344167928999999</v>
      </c>
      <c r="KT68" s="394">
        <f t="shared" si="608"/>
        <v>3.0813172104</v>
      </c>
      <c r="KU68" s="394">
        <f t="shared" si="608"/>
        <v>3.2097054274999999</v>
      </c>
      <c r="KV68" s="394">
        <f t="shared" si="608"/>
        <v>3.2097054274999999</v>
      </c>
      <c r="KW68" s="394">
        <f t="shared" si="608"/>
        <v>3.2097054274999999</v>
      </c>
      <c r="KX68" s="394">
        <f t="shared" si="608"/>
        <v>3.5751180454</v>
      </c>
      <c r="KY68" s="394">
        <f t="shared" si="608"/>
        <v>3.7923904127999997</v>
      </c>
      <c r="KZ68" s="394">
        <f t="shared" si="608"/>
        <v>3.4171017781999997</v>
      </c>
      <c r="LA68" s="394">
        <f t="shared" si="608"/>
        <v>3.2788375444</v>
      </c>
      <c r="LB68" s="394">
        <f t="shared" si="608"/>
        <v>3.2788375444</v>
      </c>
      <c r="LC68" s="394">
        <f t="shared" si="608"/>
        <v>3.1306972939</v>
      </c>
      <c r="LD68" s="394">
        <f t="shared" si="608"/>
        <v>3.1306972939</v>
      </c>
      <c r="LE68" s="394">
        <f t="shared" si="608"/>
        <v>3.3183416111999997</v>
      </c>
      <c r="LF68" s="394">
        <f t="shared" si="608"/>
        <v>3.3677216947000002</v>
      </c>
      <c r="LG68" s="394">
        <f t="shared" si="608"/>
        <v>3.3183416111999997</v>
      </c>
      <c r="LH68" s="394">
        <f t="shared" si="608"/>
        <v>3.2195814441999997</v>
      </c>
      <c r="LI68" s="394">
        <f t="shared" si="608"/>
        <v>3.1109452604999999</v>
      </c>
      <c r="LJ68" s="394">
        <f t="shared" si="608"/>
        <v>3.1109452604999999</v>
      </c>
      <c r="LK68" s="394">
        <f t="shared" si="608"/>
        <v>3.1109452604999999</v>
      </c>
      <c r="LL68" s="394">
        <f t="shared" si="608"/>
        <v>3.4269777949</v>
      </c>
      <c r="LM68" s="394">
        <f t="shared" si="608"/>
        <v>3.5454899952999996</v>
      </c>
      <c r="LN68" s="394">
        <f t="shared" si="608"/>
        <v>3.4566058449999999</v>
      </c>
      <c r="LO68" s="394">
        <f t="shared" si="608"/>
        <v>3.1702013607000001</v>
      </c>
      <c r="LP68" s="394">
        <f t="shared" ref="LP68:NG68" si="609">LP$69 * (1 + $F$48 * ($C$33 - $C$32))</f>
        <v>3.2985895777999996</v>
      </c>
      <c r="LQ68" s="394">
        <f t="shared" si="609"/>
        <v>3.2985895777999996</v>
      </c>
      <c r="LR68" s="394">
        <f t="shared" si="609"/>
        <v>3.2985895777999996</v>
      </c>
      <c r="LS68" s="394">
        <f t="shared" si="609"/>
        <v>2.9233009432000001</v>
      </c>
      <c r="LT68" s="394">
        <f t="shared" si="609"/>
        <v>2.9035489098</v>
      </c>
      <c r="LU68" s="394">
        <f t="shared" si="609"/>
        <v>2.9924330600999998</v>
      </c>
      <c r="LV68" s="394">
        <f t="shared" si="609"/>
        <v>3.1899533940999998</v>
      </c>
      <c r="LW68" s="394">
        <f t="shared" si="609"/>
        <v>3.0220611102000001</v>
      </c>
      <c r="LX68" s="394">
        <f t="shared" si="609"/>
        <v>3.0220611102000001</v>
      </c>
      <c r="LY68" s="394">
        <f t="shared" si="609"/>
        <v>3.0220611102000001</v>
      </c>
      <c r="LZ68" s="394">
        <f t="shared" si="609"/>
        <v>3.3084655944999999</v>
      </c>
      <c r="MA68" s="394">
        <f t="shared" si="609"/>
        <v>3.3775977114</v>
      </c>
      <c r="MB68" s="394">
        <f t="shared" si="609"/>
        <v>3.0813172104</v>
      </c>
      <c r="MC68" s="394">
        <f t="shared" si="609"/>
        <v>3.2590855109999999</v>
      </c>
      <c r="MD68" s="394">
        <f t="shared" si="609"/>
        <v>3.2590855109999999</v>
      </c>
      <c r="ME68" s="394">
        <f t="shared" si="609"/>
        <v>3.2590855109999999</v>
      </c>
      <c r="MF68" s="394">
        <f t="shared" si="609"/>
        <v>3.2590855109999999</v>
      </c>
      <c r="MG68" s="394">
        <f t="shared" si="609"/>
        <v>3.5553660119999999</v>
      </c>
      <c r="MH68" s="394">
        <f t="shared" si="609"/>
        <v>3.4269777949</v>
      </c>
      <c r="MI68" s="394">
        <f t="shared" si="609"/>
        <v>3.5356139785999998</v>
      </c>
      <c r="MJ68" s="394">
        <f t="shared" si="609"/>
        <v>3.5652420286999997</v>
      </c>
      <c r="MK68" s="394">
        <f t="shared" si="609"/>
        <v>3.4763578784</v>
      </c>
      <c r="ML68" s="394">
        <f t="shared" si="609"/>
        <v>3.4763578784</v>
      </c>
      <c r="MM68" s="394">
        <f t="shared" si="609"/>
        <v>3.4763578784</v>
      </c>
      <c r="MN68" s="394">
        <f t="shared" si="609"/>
        <v>3.2689615277000001</v>
      </c>
      <c r="MO68" s="394">
        <f t="shared" si="609"/>
        <v>3.2294574609</v>
      </c>
      <c r="MP68" s="394">
        <f t="shared" si="609"/>
        <v>3.4862338950999998</v>
      </c>
      <c r="MQ68" s="394">
        <f t="shared" si="609"/>
        <v>3.4763578784</v>
      </c>
      <c r="MR68" s="394">
        <f t="shared" si="609"/>
        <v>3.5652420286999997</v>
      </c>
      <c r="MS68" s="394">
        <f t="shared" si="609"/>
        <v>3.5652420286999997</v>
      </c>
      <c r="MT68" s="394">
        <f t="shared" si="609"/>
        <v>3.5652420286999997</v>
      </c>
      <c r="MU68" s="394">
        <f t="shared" si="609"/>
        <v>3.8121424461999998</v>
      </c>
      <c r="MV68" s="394">
        <f t="shared" si="609"/>
        <v>3.8516465129999999</v>
      </c>
      <c r="MW68" s="394">
        <f t="shared" si="609"/>
        <v>3.6442501623000001</v>
      </c>
      <c r="MX68" s="394">
        <f t="shared" si="609"/>
        <v>3.5059859284999999</v>
      </c>
      <c r="MY68" s="394">
        <f t="shared" si="609"/>
        <v>3.4566058449999999</v>
      </c>
      <c r="MZ68" s="394">
        <f t="shared" si="609"/>
        <v>3.4566058449999999</v>
      </c>
      <c r="NA68" s="394">
        <f t="shared" si="609"/>
        <v>3.4566058449999999</v>
      </c>
      <c r="NB68" s="394">
        <f t="shared" si="609"/>
        <v>3.6047460954999999</v>
      </c>
      <c r="NC68" s="394">
        <f t="shared" si="609"/>
        <v>3.6343741456000003</v>
      </c>
      <c r="ND68" s="394">
        <f t="shared" si="609"/>
        <v>3.4269777949</v>
      </c>
      <c r="NE68" s="394">
        <f t="shared" si="609"/>
        <v>3.4961099118000001</v>
      </c>
      <c r="NF68" s="394">
        <f t="shared" si="609"/>
        <v>3.4961099118000001</v>
      </c>
      <c r="NG68" s="394">
        <f t="shared" si="609"/>
        <v>3.4961099118000001</v>
      </c>
      <c r="NH68" s="48">
        <f t="shared" si="603"/>
        <v>3.0661379080200004</v>
      </c>
    </row>
    <row r="69" spans="1:372">
      <c r="B69" s="175" t="s">
        <v>285</v>
      </c>
      <c r="G69" s="48">
        <f>INDEX('Conf Aurora Fuel Output'!$D$22:$D$386, G$4)</f>
        <v>4.51</v>
      </c>
      <c r="H69" s="48">
        <f>INDEX('Conf Aurora Fuel Output'!$D$22:$D$386, H$4)</f>
        <v>4.51</v>
      </c>
      <c r="I69" s="48">
        <f>INDEX('Conf Aurora Fuel Output'!$D$22:$D$386, I$4)</f>
        <v>4.03</v>
      </c>
      <c r="J69" s="48">
        <f>INDEX('Conf Aurora Fuel Output'!$D$22:$D$386, J$4)</f>
        <v>4</v>
      </c>
      <c r="K69" s="48">
        <f>INDEX('Conf Aurora Fuel Output'!$D$22:$D$386, K$4)</f>
        <v>4.1500000000000004</v>
      </c>
      <c r="L69" s="48">
        <f>INDEX('Conf Aurora Fuel Output'!$D$22:$D$386, L$4)</f>
        <v>4.26</v>
      </c>
      <c r="M69" s="48">
        <f>INDEX('Conf Aurora Fuel Output'!$D$22:$D$386, M$4)</f>
        <v>4.2300000000000004</v>
      </c>
      <c r="N69" s="48">
        <f>INDEX('Conf Aurora Fuel Output'!$D$22:$D$386, N$4)</f>
        <v>4.2300000000000004</v>
      </c>
      <c r="O69" s="48">
        <f>INDEX('Conf Aurora Fuel Output'!$D$22:$D$386, O$4)</f>
        <v>4.2300000000000004</v>
      </c>
      <c r="P69" s="48">
        <f>INDEX('Conf Aurora Fuel Output'!$D$22:$D$386, P$4)</f>
        <v>4.0599999999999996</v>
      </c>
      <c r="Q69" s="48">
        <f>INDEX('Conf Aurora Fuel Output'!$D$22:$D$386, Q$4)</f>
        <v>4.26</v>
      </c>
      <c r="R69" s="48">
        <f>INDEX('Conf Aurora Fuel Output'!$D$22:$D$386, R$4)</f>
        <v>4.1900000000000004</v>
      </c>
      <c r="S69" s="48">
        <f>INDEX('Conf Aurora Fuel Output'!$D$22:$D$386, S$4)</f>
        <v>4.07</v>
      </c>
      <c r="T69" s="48">
        <f>INDEX('Conf Aurora Fuel Output'!$D$22:$D$386, T$4)</f>
        <v>4.1100000000000003</v>
      </c>
      <c r="U69" s="48">
        <f>INDEX('Conf Aurora Fuel Output'!$D$22:$D$386, U$4)</f>
        <v>4.1100000000000003</v>
      </c>
      <c r="V69" s="48">
        <f>INDEX('Conf Aurora Fuel Output'!$D$22:$D$386, V$4)</f>
        <v>4.1100000000000003</v>
      </c>
      <c r="W69" s="48">
        <f>INDEX('Conf Aurora Fuel Output'!$D$22:$D$386, W$4)</f>
        <v>4.1100000000000003</v>
      </c>
      <c r="X69" s="48">
        <f>INDEX('Conf Aurora Fuel Output'!$D$22:$D$386, X$4)</f>
        <v>3.9</v>
      </c>
      <c r="Y69" s="48">
        <f>INDEX('Conf Aurora Fuel Output'!$D$22:$D$386, Y$4)</f>
        <v>3.75</v>
      </c>
      <c r="Z69" s="48">
        <f>INDEX('Conf Aurora Fuel Output'!$D$22:$D$386, Z$4)</f>
        <v>3.91</v>
      </c>
      <c r="AA69" s="48">
        <f>INDEX('Conf Aurora Fuel Output'!$D$22:$D$386, AA$4)</f>
        <v>3.83</v>
      </c>
      <c r="AB69" s="48">
        <f>INDEX('Conf Aurora Fuel Output'!$D$22:$D$386, AB$4)</f>
        <v>3.83</v>
      </c>
      <c r="AC69" s="48">
        <f>INDEX('Conf Aurora Fuel Output'!$D$22:$D$386, AC$4)</f>
        <v>3.83</v>
      </c>
      <c r="AD69" s="48">
        <f>INDEX('Conf Aurora Fuel Output'!$D$22:$D$386, AD$4)</f>
        <v>4.2</v>
      </c>
      <c r="AE69" s="48">
        <f>INDEX('Conf Aurora Fuel Output'!$D$22:$D$386, AE$4)</f>
        <v>4.3600000000000003</v>
      </c>
      <c r="AF69" s="48">
        <f>INDEX('Conf Aurora Fuel Output'!$D$22:$D$386, AF$4)</f>
        <v>4.1500000000000004</v>
      </c>
      <c r="AG69" s="48">
        <f>INDEX('Conf Aurora Fuel Output'!$D$22:$D$386, AG$4)</f>
        <v>4.0999999999999996</v>
      </c>
      <c r="AH69" s="48">
        <f>INDEX('Conf Aurora Fuel Output'!$D$22:$D$386, AH$4)</f>
        <v>4.0999999999999996</v>
      </c>
      <c r="AI69" s="48">
        <f>INDEX('Conf Aurora Fuel Output'!$D$22:$D$386, AI$4)</f>
        <v>4.0999999999999996</v>
      </c>
      <c r="AJ69" s="48">
        <f>INDEX('Conf Aurora Fuel Output'!$D$22:$D$386, AJ$4)</f>
        <v>4.0599999999999996</v>
      </c>
      <c r="AK69" s="48">
        <f>INDEX('Conf Aurora Fuel Output'!$D$22:$D$386, AK$4)</f>
        <v>4.0999999999999996</v>
      </c>
      <c r="AL69" s="48">
        <f>INDEX('Conf Aurora Fuel Output'!$D$22:$D$386, AL$4)</f>
        <v>2.63</v>
      </c>
      <c r="AM69" s="48">
        <f>INDEX('Conf Aurora Fuel Output'!$D$22:$D$386, AM$4)</f>
        <v>2.56</v>
      </c>
      <c r="AN69" s="48">
        <f>INDEX('Conf Aurora Fuel Output'!$D$22:$D$386, AN$4)</f>
        <v>2.61</v>
      </c>
      <c r="AO69" s="48">
        <f>INDEX('Conf Aurora Fuel Output'!$D$22:$D$386, AO$4)</f>
        <v>3.1</v>
      </c>
      <c r="AP69" s="48">
        <f>INDEX('Conf Aurora Fuel Output'!$D$22:$D$386, AP$4)</f>
        <v>3.1</v>
      </c>
      <c r="AQ69" s="48">
        <f>INDEX('Conf Aurora Fuel Output'!$D$22:$D$386, AQ$4)</f>
        <v>3.1</v>
      </c>
      <c r="AR69" s="48">
        <f>INDEX('Conf Aurora Fuel Output'!$D$22:$D$386, AR$4)</f>
        <v>3.1</v>
      </c>
      <c r="AS69" s="48">
        <f>INDEX('Conf Aurora Fuel Output'!$D$22:$D$386, AS$4)</f>
        <v>3.11</v>
      </c>
      <c r="AT69" s="48">
        <f>INDEX('Conf Aurora Fuel Output'!$D$22:$D$386, AT$4)</f>
        <v>3.75</v>
      </c>
      <c r="AU69" s="48">
        <f>INDEX('Conf Aurora Fuel Output'!$D$22:$D$386, AU$4)</f>
        <v>7.61</v>
      </c>
      <c r="AV69" s="48">
        <f>INDEX('Conf Aurora Fuel Output'!$D$22:$D$386, AV$4)</f>
        <v>6.6</v>
      </c>
      <c r="AW69" s="48">
        <f>INDEX('Conf Aurora Fuel Output'!$D$22:$D$386, AW$4)</f>
        <v>6.6</v>
      </c>
      <c r="AX69" s="48">
        <f>INDEX('Conf Aurora Fuel Output'!$D$22:$D$386, AX$4)</f>
        <v>6.6</v>
      </c>
      <c r="AY69" s="48">
        <f>INDEX('Conf Aurora Fuel Output'!$D$22:$D$386, AY$4)</f>
        <v>6.6</v>
      </c>
      <c r="AZ69" s="48">
        <f>INDEX('Conf Aurora Fuel Output'!$D$22:$D$386, AZ$4)</f>
        <v>10.16</v>
      </c>
      <c r="BA69" s="48">
        <f>INDEX('Conf Aurora Fuel Output'!$D$22:$D$386, BA$4)</f>
        <v>7.62</v>
      </c>
      <c r="BB69" s="48">
        <f>INDEX('Conf Aurora Fuel Output'!$D$22:$D$386, BB$4)</f>
        <v>3.76</v>
      </c>
      <c r="BC69" s="48">
        <f>INDEX('Conf Aurora Fuel Output'!$D$22:$D$386, BC$4)</f>
        <v>3.15</v>
      </c>
      <c r="BD69" s="48">
        <f>INDEX('Conf Aurora Fuel Output'!$D$22:$D$386, BD$4)</f>
        <v>3.15</v>
      </c>
      <c r="BE69" s="48">
        <f>INDEX('Conf Aurora Fuel Output'!$D$22:$D$386, BE$4)</f>
        <v>3.15</v>
      </c>
      <c r="BF69" s="48">
        <f>INDEX('Conf Aurora Fuel Output'!$D$22:$D$386, BF$4)</f>
        <v>2.57</v>
      </c>
      <c r="BG69" s="48">
        <f>INDEX('Conf Aurora Fuel Output'!$D$22:$D$386, BG$4)</f>
        <v>2.59</v>
      </c>
      <c r="BH69" s="48">
        <f>INDEX('Conf Aurora Fuel Output'!$D$22:$D$386, BH$4)</f>
        <v>2.52</v>
      </c>
      <c r="BI69" s="48">
        <f>INDEX('Conf Aurora Fuel Output'!$D$22:$D$386, BI$4)</f>
        <v>2.41</v>
      </c>
      <c r="BJ69" s="48">
        <f>INDEX('Conf Aurora Fuel Output'!$D$22:$D$386, BJ$4)</f>
        <v>2.41</v>
      </c>
      <c r="BK69" s="48">
        <f>INDEX('Conf Aurora Fuel Output'!$D$22:$D$386, BK$4)</f>
        <v>2.41</v>
      </c>
      <c r="BL69" s="48">
        <f>INDEX('Conf Aurora Fuel Output'!$D$22:$D$386, BL$4)</f>
        <v>2.4</v>
      </c>
      <c r="BM69" s="48">
        <f>INDEX('Conf Aurora Fuel Output'!$D$22:$D$386, BM$4)</f>
        <v>2.4500000000000002</v>
      </c>
      <c r="BN69" s="48">
        <f>INDEX('Conf Aurora Fuel Output'!$D$22:$D$386, BN$4)</f>
        <v>4</v>
      </c>
      <c r="BO69" s="48">
        <f>INDEX('Conf Aurora Fuel Output'!$D$22:$D$386, BO$4)</f>
        <v>3.91</v>
      </c>
      <c r="BP69" s="48">
        <f>INDEX('Conf Aurora Fuel Output'!$D$22:$D$386, BP$4)</f>
        <v>3.77</v>
      </c>
      <c r="BQ69" s="48">
        <f>INDEX('Conf Aurora Fuel Output'!$D$22:$D$386, BQ$4)</f>
        <v>3.68</v>
      </c>
      <c r="BR69" s="48">
        <f>INDEX('Conf Aurora Fuel Output'!$D$22:$D$386, BR$4)</f>
        <v>3.68</v>
      </c>
      <c r="BS69" s="48">
        <f>INDEX('Conf Aurora Fuel Output'!$D$22:$D$386, BS$4)</f>
        <v>3.68</v>
      </c>
      <c r="BT69" s="48">
        <f>INDEX('Conf Aurora Fuel Output'!$D$22:$D$386, BT$4)</f>
        <v>3.73</v>
      </c>
      <c r="BU69" s="48">
        <f>INDEX('Conf Aurora Fuel Output'!$D$22:$D$386, BU$4)</f>
        <v>3.74</v>
      </c>
      <c r="BV69" s="48">
        <f>INDEX('Conf Aurora Fuel Output'!$D$22:$D$386, BV$4)</f>
        <v>3.84</v>
      </c>
      <c r="BW69" s="48">
        <f>INDEX('Conf Aurora Fuel Output'!$D$22:$D$386, BW$4)</f>
        <v>3.84</v>
      </c>
      <c r="BX69" s="48">
        <f>INDEX('Conf Aurora Fuel Output'!$D$22:$D$386, BX$4)</f>
        <v>3.74</v>
      </c>
      <c r="BY69" s="48">
        <f>INDEX('Conf Aurora Fuel Output'!$D$22:$D$386, BY$4)</f>
        <v>3.74</v>
      </c>
      <c r="BZ69" s="48">
        <f>INDEX('Conf Aurora Fuel Output'!$D$22:$D$386, BZ$4)</f>
        <v>3.74</v>
      </c>
      <c r="CA69" s="48">
        <f>INDEX('Conf Aurora Fuel Output'!$D$22:$D$386, CA$4)</f>
        <v>3.69</v>
      </c>
      <c r="CB69" s="48">
        <f>INDEX('Conf Aurora Fuel Output'!$D$22:$D$386, CB$4)</f>
        <v>3.4</v>
      </c>
      <c r="CC69" s="48">
        <f>INDEX('Conf Aurora Fuel Output'!$D$22:$D$386, CC$4)</f>
        <v>3.36</v>
      </c>
      <c r="CD69" s="48">
        <f>INDEX('Conf Aurora Fuel Output'!$D$22:$D$386, CD$4)</f>
        <v>3.22</v>
      </c>
      <c r="CE69" s="48">
        <f>INDEX('Conf Aurora Fuel Output'!$D$22:$D$386, CE$4)</f>
        <v>3.45</v>
      </c>
      <c r="CF69" s="48">
        <f>INDEX('Conf Aurora Fuel Output'!$D$22:$D$386, CF$4)</f>
        <v>3.45</v>
      </c>
      <c r="CG69" s="48">
        <f>INDEX('Conf Aurora Fuel Output'!$D$22:$D$386, CG$4)</f>
        <v>3.45</v>
      </c>
      <c r="CH69" s="48">
        <f>INDEX('Conf Aurora Fuel Output'!$D$22:$D$386, CH$4)</f>
        <v>3.52</v>
      </c>
      <c r="CI69" s="48">
        <f>INDEX('Conf Aurora Fuel Output'!$D$22:$D$386, CI$4)</f>
        <v>3.47</v>
      </c>
      <c r="CJ69" s="48">
        <f>INDEX('Conf Aurora Fuel Output'!$D$22:$D$386, CJ$4)</f>
        <v>3.28</v>
      </c>
      <c r="CK69" s="48">
        <f>INDEX('Conf Aurora Fuel Output'!$D$22:$D$386, CK$4)</f>
        <v>3.37</v>
      </c>
      <c r="CL69" s="48">
        <f>INDEX('Conf Aurora Fuel Output'!$D$22:$D$386, CL$4)</f>
        <v>3.19</v>
      </c>
      <c r="CM69" s="48">
        <f>INDEX('Conf Aurora Fuel Output'!$D$22:$D$386, CM$4)</f>
        <v>3.19</v>
      </c>
      <c r="CN69" s="48">
        <f>INDEX('Conf Aurora Fuel Output'!$D$22:$D$386, CN$4)</f>
        <v>3.19</v>
      </c>
      <c r="CO69" s="48">
        <f>INDEX('Conf Aurora Fuel Output'!$D$22:$D$386, CO$4)</f>
        <v>3.3</v>
      </c>
      <c r="CP69" s="48">
        <f>INDEX('Conf Aurora Fuel Output'!$D$22:$D$386, CP$4)</f>
        <v>3.31</v>
      </c>
      <c r="CQ69" s="48">
        <f>INDEX('Conf Aurora Fuel Output'!$D$22:$D$386, CQ$4)</f>
        <v>3.32</v>
      </c>
      <c r="CR69" s="48">
        <f>INDEX('Conf Aurora Fuel Output'!$D$22:$D$386, CR$4)</f>
        <v>3.37</v>
      </c>
      <c r="CS69" s="48">
        <f>INDEX('Conf Aurora Fuel Output'!$D$22:$D$386, CS$4)</f>
        <v>2.31</v>
      </c>
      <c r="CT69" s="48">
        <f>INDEX('Conf Aurora Fuel Output'!$D$22:$D$386, CT$4)</f>
        <v>2.31</v>
      </c>
      <c r="CU69" s="48">
        <f>INDEX('Conf Aurora Fuel Output'!$D$22:$D$386, CU$4)</f>
        <v>2.31</v>
      </c>
      <c r="CV69" s="48">
        <f>INDEX('Conf Aurora Fuel Output'!$D$22:$D$386, CV$4)</f>
        <v>2.25</v>
      </c>
      <c r="CW69" s="48">
        <f>INDEX('Conf Aurora Fuel Output'!$D$22:$D$386, CW$4)</f>
        <v>2.27</v>
      </c>
      <c r="CX69" s="48">
        <f>INDEX('Conf Aurora Fuel Output'!$D$22:$D$386, CX$4)</f>
        <v>2.4</v>
      </c>
      <c r="CY69" s="48">
        <f>INDEX('Conf Aurora Fuel Output'!$D$22:$D$386, CY$4)</f>
        <v>2.5099999999999998</v>
      </c>
      <c r="CZ69" s="48">
        <f>INDEX('Conf Aurora Fuel Output'!$D$22:$D$386, CZ$4)</f>
        <v>2.4900000000000002</v>
      </c>
      <c r="DA69" s="48">
        <f>INDEX('Conf Aurora Fuel Output'!$D$22:$D$386, DA$4)</f>
        <v>2.4900000000000002</v>
      </c>
      <c r="DB69" s="48">
        <f>INDEX('Conf Aurora Fuel Output'!$D$22:$D$386, DB$4)</f>
        <v>2.4900000000000002</v>
      </c>
      <c r="DC69" s="48">
        <f>INDEX('Conf Aurora Fuel Output'!$D$22:$D$386, DC$4)</f>
        <v>2.56</v>
      </c>
      <c r="DD69" s="48">
        <f>INDEX('Conf Aurora Fuel Output'!$D$22:$D$386, DD$4)</f>
        <v>2.66</v>
      </c>
      <c r="DE69" s="48">
        <f>INDEX('Conf Aurora Fuel Output'!$D$22:$D$386, DE$4)</f>
        <v>2.62</v>
      </c>
      <c r="DF69" s="48">
        <f>INDEX('Conf Aurora Fuel Output'!$D$22:$D$386, DF$4)</f>
        <v>2.61</v>
      </c>
      <c r="DG69" s="48">
        <f>INDEX('Conf Aurora Fuel Output'!$D$22:$D$386, DG$4)</f>
        <v>2.57</v>
      </c>
      <c r="DH69" s="48">
        <f>INDEX('Conf Aurora Fuel Output'!$D$22:$D$386, DH$4)</f>
        <v>2.57</v>
      </c>
      <c r="DI69" s="48">
        <f>INDEX('Conf Aurora Fuel Output'!$D$22:$D$386, DI$4)</f>
        <v>2.57</v>
      </c>
      <c r="DJ69" s="48">
        <f>INDEX('Conf Aurora Fuel Output'!$D$22:$D$386, DJ$4)</f>
        <v>2.62</v>
      </c>
      <c r="DK69" s="48">
        <f>INDEX('Conf Aurora Fuel Output'!$D$22:$D$386, DK$4)</f>
        <v>2.66</v>
      </c>
      <c r="DL69" s="48">
        <f>INDEX('Conf Aurora Fuel Output'!$D$22:$D$386, DL$4)</f>
        <v>2.65</v>
      </c>
      <c r="DM69" s="48">
        <f>INDEX('Conf Aurora Fuel Output'!$D$22:$D$386, DM$4)</f>
        <v>2.66</v>
      </c>
      <c r="DN69" s="48">
        <f>INDEX('Conf Aurora Fuel Output'!$D$22:$D$386, DN$4)</f>
        <v>2.73</v>
      </c>
      <c r="DO69" s="48">
        <f>INDEX('Conf Aurora Fuel Output'!$D$22:$D$386, DO$4)</f>
        <v>2.73</v>
      </c>
      <c r="DP69" s="48">
        <f>INDEX('Conf Aurora Fuel Output'!$D$22:$D$386, DP$4)</f>
        <v>2.73</v>
      </c>
      <c r="DQ69" s="48">
        <f>INDEX('Conf Aurora Fuel Output'!$D$22:$D$386, DQ$4)</f>
        <v>2.88</v>
      </c>
      <c r="DR69" s="48">
        <f>INDEX('Conf Aurora Fuel Output'!$D$22:$D$386, DR$4)</f>
        <v>2.93</v>
      </c>
      <c r="DS69" s="48">
        <f>INDEX('Conf Aurora Fuel Output'!$D$22:$D$386, DS$4)</f>
        <v>2.87</v>
      </c>
      <c r="DT69" s="48">
        <f>INDEX('Conf Aurora Fuel Output'!$D$22:$D$386, DT$4)</f>
        <v>2.69</v>
      </c>
      <c r="DU69" s="48">
        <f>INDEX('Conf Aurora Fuel Output'!$D$22:$D$386, DU$4)</f>
        <v>2.74</v>
      </c>
      <c r="DV69" s="48">
        <f>INDEX('Conf Aurora Fuel Output'!$D$22:$D$386, DV$4)</f>
        <v>2.74</v>
      </c>
      <c r="DW69" s="48">
        <f>INDEX('Conf Aurora Fuel Output'!$D$22:$D$386, DW$4)</f>
        <v>2.54</v>
      </c>
      <c r="DX69" s="48">
        <f>INDEX('Conf Aurora Fuel Output'!$D$22:$D$386, DX$4)</f>
        <v>2.56</v>
      </c>
      <c r="DY69" s="48">
        <f>INDEX('Conf Aurora Fuel Output'!$D$22:$D$386, DY$4)</f>
        <v>2.57</v>
      </c>
      <c r="DZ69" s="48">
        <f>INDEX('Conf Aurora Fuel Output'!$D$22:$D$386, DZ$4)</f>
        <v>2.54</v>
      </c>
      <c r="EA69" s="48">
        <f>INDEX('Conf Aurora Fuel Output'!$D$22:$D$386, EA$4)</f>
        <v>2.54</v>
      </c>
      <c r="EB69" s="48">
        <f>INDEX('Conf Aurora Fuel Output'!$D$22:$D$386, EB$4)</f>
        <v>2.46</v>
      </c>
      <c r="EC69" s="48">
        <f>INDEX('Conf Aurora Fuel Output'!$D$22:$D$386, EC$4)</f>
        <v>2.46</v>
      </c>
      <c r="ED69" s="48">
        <f>INDEX('Conf Aurora Fuel Output'!$D$22:$D$386, ED$4)</f>
        <v>2.46</v>
      </c>
      <c r="EE69" s="48">
        <f>INDEX('Conf Aurora Fuel Output'!$D$22:$D$386, EE$4)</f>
        <v>2.56</v>
      </c>
      <c r="EF69" s="48">
        <f>INDEX('Conf Aurora Fuel Output'!$D$22:$D$386, EF$4)</f>
        <v>2.61</v>
      </c>
      <c r="EG69" s="48">
        <f>INDEX('Conf Aurora Fuel Output'!$D$22:$D$386, EG$4)</f>
        <v>2.6</v>
      </c>
      <c r="EH69" s="48">
        <f>INDEX('Conf Aurora Fuel Output'!$D$22:$D$386, EH$4)</f>
        <v>2.56</v>
      </c>
      <c r="EI69" s="48">
        <f>INDEX('Conf Aurora Fuel Output'!$D$22:$D$386, EI$4)</f>
        <v>2.44</v>
      </c>
      <c r="EJ69" s="48">
        <f>INDEX('Conf Aurora Fuel Output'!$D$22:$D$386, EJ$4)</f>
        <v>2.44</v>
      </c>
      <c r="EK69" s="48">
        <f>INDEX('Conf Aurora Fuel Output'!$D$22:$D$386, EK$4)</f>
        <v>2.44</v>
      </c>
      <c r="EL69" s="48">
        <f>INDEX('Conf Aurora Fuel Output'!$D$22:$D$386, EL$4)</f>
        <v>2.6</v>
      </c>
      <c r="EM69" s="48">
        <f>INDEX('Conf Aurora Fuel Output'!$D$22:$D$386, EM$4)</f>
        <v>2.61</v>
      </c>
      <c r="EN69" s="48">
        <f>INDEX('Conf Aurora Fuel Output'!$D$22:$D$386, EN$4)</f>
        <v>2.5299999999999998</v>
      </c>
      <c r="EO69" s="48">
        <f>INDEX('Conf Aurora Fuel Output'!$D$22:$D$386, EO$4)</f>
        <v>2.4500000000000002</v>
      </c>
      <c r="EP69" s="48">
        <f>INDEX('Conf Aurora Fuel Output'!$D$22:$D$386, EP$4)</f>
        <v>2.39</v>
      </c>
      <c r="EQ69" s="48">
        <f>INDEX('Conf Aurora Fuel Output'!$D$22:$D$386, EQ$4)</f>
        <v>2.39</v>
      </c>
      <c r="ER69" s="48">
        <f>INDEX('Conf Aurora Fuel Output'!$D$22:$D$386, ER$4)</f>
        <v>2.39</v>
      </c>
      <c r="ES69" s="48">
        <f>INDEX('Conf Aurora Fuel Output'!$D$22:$D$386, ES$4)</f>
        <v>2.5299999999999998</v>
      </c>
      <c r="ET69" s="48">
        <f>INDEX('Conf Aurora Fuel Output'!$D$22:$D$386, ET$4)</f>
        <v>2.52</v>
      </c>
      <c r="EU69" s="48">
        <f>INDEX('Conf Aurora Fuel Output'!$D$22:$D$386, EU$4)</f>
        <v>2.4900000000000002</v>
      </c>
      <c r="EV69" s="48">
        <f>INDEX('Conf Aurora Fuel Output'!$D$22:$D$386, EV$4)</f>
        <v>2.5</v>
      </c>
      <c r="EW69" s="48">
        <f>INDEX('Conf Aurora Fuel Output'!$D$22:$D$386, EW$4)</f>
        <v>2.5</v>
      </c>
      <c r="EX69" s="48">
        <f>INDEX('Conf Aurora Fuel Output'!$D$22:$D$386, EX$4)</f>
        <v>2.5</v>
      </c>
      <c r="EY69" s="48">
        <f>INDEX('Conf Aurora Fuel Output'!$D$22:$D$386, EY$4)</f>
        <v>2.5</v>
      </c>
      <c r="EZ69" s="48">
        <f>INDEX('Conf Aurora Fuel Output'!$D$22:$D$386, EZ$4)</f>
        <v>2.61</v>
      </c>
      <c r="FA69" s="48">
        <f>INDEX('Conf Aurora Fuel Output'!$D$22:$D$386, FA$4)</f>
        <v>2.77</v>
      </c>
      <c r="FB69" s="48">
        <f>INDEX('Conf Aurora Fuel Output'!$D$22:$D$386, FB$4)</f>
        <v>2.46</v>
      </c>
      <c r="FC69" s="48">
        <f>INDEX('Conf Aurora Fuel Output'!$D$22:$D$386, FC$4)</f>
        <v>2.2200000000000002</v>
      </c>
      <c r="FD69" s="48">
        <f>INDEX('Conf Aurora Fuel Output'!$D$22:$D$386, FD$4)</f>
        <v>2.14</v>
      </c>
      <c r="FE69" s="48">
        <f>INDEX('Conf Aurora Fuel Output'!$D$22:$D$386, FE$4)</f>
        <v>2.14</v>
      </c>
      <c r="FF69" s="48">
        <f>INDEX('Conf Aurora Fuel Output'!$D$22:$D$386, FF$4)</f>
        <v>2.14</v>
      </c>
      <c r="FG69" s="48">
        <f>INDEX('Conf Aurora Fuel Output'!$D$22:$D$386, FG$4)</f>
        <v>2.17</v>
      </c>
      <c r="FH69" s="48">
        <f>INDEX('Conf Aurora Fuel Output'!$D$22:$D$386, FH$4)</f>
        <v>2.27</v>
      </c>
      <c r="FI69" s="48">
        <f>INDEX('Conf Aurora Fuel Output'!$D$22:$D$386, FI$4)</f>
        <v>2.2799999999999998</v>
      </c>
      <c r="FJ69" s="48">
        <f>INDEX('Conf Aurora Fuel Output'!$D$22:$D$386, FJ$4)</f>
        <v>2.3199999999999998</v>
      </c>
      <c r="FK69" s="48">
        <f>INDEX('Conf Aurora Fuel Output'!$D$22:$D$386, FK$4)</f>
        <v>2.5499999999999998</v>
      </c>
      <c r="FL69" s="48">
        <f>INDEX('Conf Aurora Fuel Output'!$D$22:$D$386, FL$4)</f>
        <v>2.5499999999999998</v>
      </c>
      <c r="FM69" s="48">
        <f>INDEX('Conf Aurora Fuel Output'!$D$22:$D$386, FM$4)</f>
        <v>2.5499999999999998</v>
      </c>
      <c r="FN69" s="48">
        <f>INDEX('Conf Aurora Fuel Output'!$D$22:$D$386, FN$4)</f>
        <v>2.76</v>
      </c>
      <c r="FO69" s="48">
        <f>INDEX('Conf Aurora Fuel Output'!$D$22:$D$386, FO$4)</f>
        <v>2.66</v>
      </c>
      <c r="FP69" s="48">
        <f>INDEX('Conf Aurora Fuel Output'!$D$22:$D$386, FP$4)</f>
        <v>2.7</v>
      </c>
      <c r="FQ69" s="48">
        <f>INDEX('Conf Aurora Fuel Output'!$D$22:$D$386, FQ$4)</f>
        <v>2.64</v>
      </c>
      <c r="FR69" s="48">
        <f>INDEX('Conf Aurora Fuel Output'!$D$22:$D$386, FR$4)</f>
        <v>2.48</v>
      </c>
      <c r="FS69" s="48">
        <f>INDEX('Conf Aurora Fuel Output'!$D$22:$D$386, FS$4)</f>
        <v>2.48</v>
      </c>
      <c r="FT69" s="48">
        <f>INDEX('Conf Aurora Fuel Output'!$D$22:$D$386, FT$4)</f>
        <v>2.48</v>
      </c>
      <c r="FU69" s="48">
        <f>INDEX('Conf Aurora Fuel Output'!$D$22:$D$386, FU$4)</f>
        <v>2.64</v>
      </c>
      <c r="FV69" s="48">
        <f>INDEX('Conf Aurora Fuel Output'!$D$22:$D$386, FV$4)</f>
        <v>2.59</v>
      </c>
      <c r="FW69" s="48">
        <f>INDEX('Conf Aurora Fuel Output'!$D$22:$D$386, FW$4)</f>
        <v>2.78</v>
      </c>
      <c r="FX69" s="48">
        <f>INDEX('Conf Aurora Fuel Output'!$D$22:$D$386, FX$4)</f>
        <v>2.73</v>
      </c>
      <c r="FY69" s="48">
        <f>INDEX('Conf Aurora Fuel Output'!$D$22:$D$386, FY$4)</f>
        <v>2.83</v>
      </c>
      <c r="FZ69" s="48">
        <f>INDEX('Conf Aurora Fuel Output'!$D$22:$D$386, FZ$4)</f>
        <v>2.83</v>
      </c>
      <c r="GA69" s="48">
        <f>INDEX('Conf Aurora Fuel Output'!$D$22:$D$386, GA$4)</f>
        <v>2.83</v>
      </c>
      <c r="GB69" s="48">
        <f>INDEX('Conf Aurora Fuel Output'!$D$22:$D$386, GB$4)</f>
        <v>3.05</v>
      </c>
      <c r="GC69" s="48">
        <f>INDEX('Conf Aurora Fuel Output'!$D$22:$D$386, GC$4)</f>
        <v>3.09</v>
      </c>
      <c r="GD69" s="48">
        <f>INDEX('Conf Aurora Fuel Output'!$D$22:$D$386, GD$4)</f>
        <v>2.78</v>
      </c>
      <c r="GE69" s="48">
        <f>INDEX('Conf Aurora Fuel Output'!$D$22:$D$386, GE$4)</f>
        <v>2.7</v>
      </c>
      <c r="GF69" s="48">
        <f>INDEX('Conf Aurora Fuel Output'!$D$22:$D$386, GF$4)</f>
        <v>2.44</v>
      </c>
      <c r="GG69" s="48">
        <f>INDEX('Conf Aurora Fuel Output'!$D$22:$D$386, GG$4)</f>
        <v>2.44</v>
      </c>
      <c r="GH69" s="48">
        <f>INDEX('Conf Aurora Fuel Output'!$D$22:$D$386, GH$4)</f>
        <v>2.44</v>
      </c>
      <c r="GI69" s="48">
        <f>INDEX('Conf Aurora Fuel Output'!$D$22:$D$386, GI$4)</f>
        <v>2.44</v>
      </c>
      <c r="GJ69" s="48">
        <f>INDEX('Conf Aurora Fuel Output'!$D$22:$D$386, GJ$4)</f>
        <v>2.67</v>
      </c>
      <c r="GK69" s="48">
        <f>INDEX('Conf Aurora Fuel Output'!$D$22:$D$386, GK$4)</f>
        <v>2.67</v>
      </c>
      <c r="GL69" s="48">
        <f>INDEX('Conf Aurora Fuel Output'!$D$22:$D$386, GL$4)</f>
        <v>2.86</v>
      </c>
      <c r="GM69" s="48">
        <f>INDEX('Conf Aurora Fuel Output'!$D$22:$D$386, GM$4)</f>
        <v>2.97</v>
      </c>
      <c r="GN69" s="48">
        <f>INDEX('Conf Aurora Fuel Output'!$D$22:$D$386, GN$4)</f>
        <v>2.97</v>
      </c>
      <c r="GO69" s="48">
        <f>INDEX('Conf Aurora Fuel Output'!$D$22:$D$386, GO$4)</f>
        <v>2.97</v>
      </c>
      <c r="GP69" s="48">
        <f>INDEX('Conf Aurora Fuel Output'!$D$22:$D$386, GP$4)</f>
        <v>2.69</v>
      </c>
      <c r="GQ69" s="48">
        <f>INDEX('Conf Aurora Fuel Output'!$D$22:$D$386, GQ$4)</f>
        <v>2.52</v>
      </c>
      <c r="GR69" s="48">
        <f>INDEX('Conf Aurora Fuel Output'!$D$22:$D$386, GR$4)</f>
        <v>2.57</v>
      </c>
      <c r="GS69" s="48">
        <f>INDEX('Conf Aurora Fuel Output'!$D$22:$D$386, GS$4)</f>
        <v>2.64</v>
      </c>
      <c r="GT69" s="48">
        <f>INDEX('Conf Aurora Fuel Output'!$D$22:$D$386, GT$4)</f>
        <v>2.79</v>
      </c>
      <c r="GU69" s="48">
        <f>INDEX('Conf Aurora Fuel Output'!$D$22:$D$386, GU$4)</f>
        <v>2.79</v>
      </c>
      <c r="GV69" s="48">
        <f>INDEX('Conf Aurora Fuel Output'!$D$22:$D$386, GV$4)</f>
        <v>2.79</v>
      </c>
      <c r="GW69" s="48">
        <f>INDEX('Conf Aurora Fuel Output'!$D$22:$D$386, GW$4)</f>
        <v>2.86</v>
      </c>
      <c r="GX69" s="48">
        <f>INDEX('Conf Aurora Fuel Output'!$D$22:$D$386, GX$4)</f>
        <v>2.93</v>
      </c>
      <c r="GY69" s="48">
        <f>INDEX('Conf Aurora Fuel Output'!$D$22:$D$386, GY$4)</f>
        <v>2.96</v>
      </c>
      <c r="GZ69" s="48">
        <f>INDEX('Conf Aurora Fuel Output'!$D$22:$D$386, GZ$4)</f>
        <v>2.89</v>
      </c>
      <c r="HA69" s="48">
        <f>INDEX('Conf Aurora Fuel Output'!$D$22:$D$386, HA$4)</f>
        <v>2.9</v>
      </c>
      <c r="HB69" s="48">
        <f>INDEX('Conf Aurora Fuel Output'!$D$22:$D$386, HB$4)</f>
        <v>2.9</v>
      </c>
      <c r="HC69" s="48">
        <f>INDEX('Conf Aurora Fuel Output'!$D$22:$D$386, HC$4)</f>
        <v>2.9</v>
      </c>
      <c r="HD69" s="48">
        <f>INDEX('Conf Aurora Fuel Output'!$D$22:$D$386, HD$4)</f>
        <v>3</v>
      </c>
      <c r="HE69" s="48">
        <f>INDEX('Conf Aurora Fuel Output'!$D$22:$D$386, HE$4)</f>
        <v>2.99</v>
      </c>
      <c r="HF69" s="48">
        <f>INDEX('Conf Aurora Fuel Output'!$D$22:$D$386, HF$4)</f>
        <v>3.02</v>
      </c>
      <c r="HG69" s="48">
        <f>INDEX('Conf Aurora Fuel Output'!$D$22:$D$386, HG$4)</f>
        <v>2.96</v>
      </c>
      <c r="HH69" s="48">
        <f>INDEX('Conf Aurora Fuel Output'!$D$22:$D$386, HH$4)</f>
        <v>2.96</v>
      </c>
      <c r="HI69" s="48">
        <f>INDEX('Conf Aurora Fuel Output'!$D$22:$D$386, HI$4)</f>
        <v>3.12</v>
      </c>
      <c r="HJ69" s="48">
        <f>INDEX('Conf Aurora Fuel Output'!$D$22:$D$386, HJ$4)</f>
        <v>3.12</v>
      </c>
      <c r="HK69" s="48">
        <f>INDEX('Conf Aurora Fuel Output'!$D$22:$D$386, HK$4)</f>
        <v>2.81</v>
      </c>
      <c r="HL69" s="48">
        <f>INDEX('Conf Aurora Fuel Output'!$D$22:$D$386, HL$4)</f>
        <v>2.78</v>
      </c>
      <c r="HM69" s="48">
        <f>INDEX('Conf Aurora Fuel Output'!$D$22:$D$386, HM$4)</f>
        <v>2.77</v>
      </c>
      <c r="HN69" s="48">
        <f>INDEX('Conf Aurora Fuel Output'!$D$22:$D$386, HN$4)</f>
        <v>2.9</v>
      </c>
      <c r="HO69" s="48">
        <f>INDEX('Conf Aurora Fuel Output'!$D$22:$D$386, HO$4)</f>
        <v>2.86</v>
      </c>
      <c r="HP69" s="48">
        <f>INDEX('Conf Aurora Fuel Output'!$D$22:$D$386, HP$4)</f>
        <v>2.86</v>
      </c>
      <c r="HQ69" s="48">
        <f>INDEX('Conf Aurora Fuel Output'!$D$22:$D$386, HQ$4)</f>
        <v>2.86</v>
      </c>
      <c r="HR69" s="48">
        <f>INDEX('Conf Aurora Fuel Output'!$D$22:$D$386, HR$4)</f>
        <v>2.83</v>
      </c>
      <c r="HS69" s="48">
        <f>INDEX('Conf Aurora Fuel Output'!$D$22:$D$386, HS$4)</f>
        <v>2.82</v>
      </c>
      <c r="HT69" s="48">
        <f>INDEX('Conf Aurora Fuel Output'!$D$22:$D$386, HT$4)</f>
        <v>2.79</v>
      </c>
      <c r="HU69" s="48">
        <f>INDEX('Conf Aurora Fuel Output'!$D$22:$D$386, HU$4)</f>
        <v>2.74</v>
      </c>
      <c r="HV69" s="48">
        <f>INDEX('Conf Aurora Fuel Output'!$D$22:$D$386, HV$4)</f>
        <v>2.57</v>
      </c>
      <c r="HW69" s="48">
        <f>INDEX('Conf Aurora Fuel Output'!$D$22:$D$386, HW$4)</f>
        <v>2.57</v>
      </c>
      <c r="HX69" s="48">
        <f>INDEX('Conf Aurora Fuel Output'!$D$22:$D$386, HX$4)</f>
        <v>2.57</v>
      </c>
      <c r="HY69" s="48">
        <f>INDEX('Conf Aurora Fuel Output'!$D$22:$D$386, HY$4)</f>
        <v>2.4900000000000002</v>
      </c>
      <c r="HZ69" s="48">
        <f>INDEX('Conf Aurora Fuel Output'!$D$22:$D$386, HZ$4)</f>
        <v>2.87</v>
      </c>
      <c r="IA69" s="48">
        <f>INDEX('Conf Aurora Fuel Output'!$D$22:$D$386, IA$4)</f>
        <v>2.86</v>
      </c>
      <c r="IB69" s="48">
        <f>INDEX('Conf Aurora Fuel Output'!$D$22:$D$386, IB$4)</f>
        <v>2.76</v>
      </c>
      <c r="IC69" s="48">
        <f>INDEX('Conf Aurora Fuel Output'!$D$22:$D$386, IC$4)</f>
        <v>2.61</v>
      </c>
      <c r="ID69" s="48">
        <f>INDEX('Conf Aurora Fuel Output'!$D$22:$D$386, ID$4)</f>
        <v>2.61</v>
      </c>
      <c r="IE69" s="48">
        <f>INDEX('Conf Aurora Fuel Output'!$D$22:$D$386, IE$4)</f>
        <v>2.61</v>
      </c>
      <c r="IF69" s="48">
        <f>INDEX('Conf Aurora Fuel Output'!$D$22:$D$386, IF$4)</f>
        <v>2.79</v>
      </c>
      <c r="IG69" s="48">
        <f>INDEX('Conf Aurora Fuel Output'!$D$22:$D$386, IG$4)</f>
        <v>3.09</v>
      </c>
      <c r="IH69" s="48">
        <f>INDEX('Conf Aurora Fuel Output'!$D$22:$D$386, IH$4)</f>
        <v>2.9</v>
      </c>
      <c r="II69" s="48">
        <f>INDEX('Conf Aurora Fuel Output'!$D$22:$D$386, II$4)</f>
        <v>2.95</v>
      </c>
      <c r="IJ69" s="48">
        <f>INDEX('Conf Aurora Fuel Output'!$D$22:$D$386, IJ$4)</f>
        <v>3.11</v>
      </c>
      <c r="IK69" s="48">
        <f>INDEX('Conf Aurora Fuel Output'!$D$22:$D$386, IK$4)</f>
        <v>3.11</v>
      </c>
      <c r="IL69" s="48">
        <f>INDEX('Conf Aurora Fuel Output'!$D$22:$D$386, IL$4)</f>
        <v>3.11</v>
      </c>
      <c r="IM69" s="48">
        <f>INDEX('Conf Aurora Fuel Output'!$D$22:$D$386, IM$4)</f>
        <v>3.1</v>
      </c>
      <c r="IN69" s="48">
        <f>INDEX('Conf Aurora Fuel Output'!$D$22:$D$386, IN$4)</f>
        <v>3.13</v>
      </c>
      <c r="IO69" s="48">
        <f>INDEX('Conf Aurora Fuel Output'!$D$22:$D$386, IO$4)</f>
        <v>3.02</v>
      </c>
      <c r="IP69" s="48">
        <f>INDEX('Conf Aurora Fuel Output'!$D$22:$D$386, IP$4)</f>
        <v>2.4700000000000002</v>
      </c>
      <c r="IQ69" s="48">
        <f>INDEX('Conf Aurora Fuel Output'!$D$22:$D$386, IQ$4)</f>
        <v>2.62</v>
      </c>
      <c r="IR69" s="48">
        <f>INDEX('Conf Aurora Fuel Output'!$D$22:$D$386, IR$4)</f>
        <v>2.62</v>
      </c>
      <c r="IS69" s="48">
        <f>INDEX('Conf Aurora Fuel Output'!$D$22:$D$386, IS$4)</f>
        <v>2.62</v>
      </c>
      <c r="IT69" s="48">
        <f>INDEX('Conf Aurora Fuel Output'!$D$22:$D$386, IT$4)</f>
        <v>2.62</v>
      </c>
      <c r="IU69" s="48">
        <f>INDEX('Conf Aurora Fuel Output'!$D$22:$D$386, IU$4)</f>
        <v>2.73</v>
      </c>
      <c r="IV69" s="48">
        <f>INDEX('Conf Aurora Fuel Output'!$D$22:$D$386, IV$4)</f>
        <v>2.72</v>
      </c>
      <c r="IW69" s="48">
        <f>INDEX('Conf Aurora Fuel Output'!$D$22:$D$386, IW$4)</f>
        <v>2.64</v>
      </c>
      <c r="IX69" s="48">
        <f>INDEX('Conf Aurora Fuel Output'!$D$22:$D$386, IX$4)</f>
        <v>2.67</v>
      </c>
      <c r="IY69" s="48">
        <f>INDEX('Conf Aurora Fuel Output'!$D$22:$D$386, IY$4)</f>
        <v>2.67</v>
      </c>
      <c r="IZ69" s="48">
        <f>INDEX('Conf Aurora Fuel Output'!$D$22:$D$386, IZ$4)</f>
        <v>2.67</v>
      </c>
      <c r="JA69" s="48">
        <f>INDEX('Conf Aurora Fuel Output'!$D$22:$D$386, JA$4)</f>
        <v>2.96</v>
      </c>
      <c r="JB69" s="48">
        <f>INDEX('Conf Aurora Fuel Output'!$D$22:$D$386, JB$4)</f>
        <v>3</v>
      </c>
      <c r="JC69" s="48">
        <f>INDEX('Conf Aurora Fuel Output'!$D$22:$D$386, JC$4)</f>
        <v>2.96</v>
      </c>
      <c r="JD69" s="48">
        <f>INDEX('Conf Aurora Fuel Output'!$D$22:$D$386, JD$4)</f>
        <v>2.88</v>
      </c>
      <c r="JE69" s="48">
        <f>INDEX('Conf Aurora Fuel Output'!$D$22:$D$386, JE$4)</f>
        <v>3.01</v>
      </c>
      <c r="JF69" s="48">
        <f>INDEX('Conf Aurora Fuel Output'!$D$22:$D$386, JF$4)</f>
        <v>3.01</v>
      </c>
      <c r="JG69" s="48">
        <f>INDEX('Conf Aurora Fuel Output'!$D$22:$D$386, JG$4)</f>
        <v>3.01</v>
      </c>
      <c r="JH69" s="48">
        <f>INDEX('Conf Aurora Fuel Output'!$D$22:$D$386, JH$4)</f>
        <v>3.24</v>
      </c>
      <c r="JI69" s="48">
        <f>INDEX('Conf Aurora Fuel Output'!$D$22:$D$386, JI$4)</f>
        <v>3.05</v>
      </c>
      <c r="JJ69" s="48">
        <f>INDEX('Conf Aurora Fuel Output'!$D$22:$D$386, JJ$4)</f>
        <v>2.66</v>
      </c>
      <c r="JK69" s="48">
        <f>INDEX('Conf Aurora Fuel Output'!$D$22:$D$386, JK$4)</f>
        <v>2.74</v>
      </c>
      <c r="JL69" s="48">
        <f>INDEX('Conf Aurora Fuel Output'!$D$22:$D$386, JL$4)</f>
        <v>2.84</v>
      </c>
      <c r="JM69" s="48">
        <f>INDEX('Conf Aurora Fuel Output'!$D$22:$D$386, JM$4)</f>
        <v>2.84</v>
      </c>
      <c r="JN69" s="48">
        <f>INDEX('Conf Aurora Fuel Output'!$D$22:$D$386, JN$4)</f>
        <v>2.84</v>
      </c>
      <c r="JO69" s="48">
        <f>INDEX('Conf Aurora Fuel Output'!$D$22:$D$386, JO$4)</f>
        <v>3.01</v>
      </c>
      <c r="JP69" s="48">
        <f>INDEX('Conf Aurora Fuel Output'!$D$22:$D$386, JP$4)</f>
        <v>3.05</v>
      </c>
      <c r="JQ69" s="48">
        <f>INDEX('Conf Aurora Fuel Output'!$D$22:$D$386, JQ$4)</f>
        <v>2.88</v>
      </c>
      <c r="JR69" s="48">
        <f>INDEX('Conf Aurora Fuel Output'!$D$22:$D$386, JR$4)</f>
        <v>2.86</v>
      </c>
      <c r="JS69" s="48">
        <f>INDEX('Conf Aurora Fuel Output'!$D$22:$D$386, JS$4)</f>
        <v>2.88</v>
      </c>
      <c r="JT69" s="48">
        <f>INDEX('Conf Aurora Fuel Output'!$D$22:$D$386, JT$4)</f>
        <v>5.71</v>
      </c>
      <c r="JU69" s="48">
        <f>INDEX('Conf Aurora Fuel Output'!$D$22:$D$386, JU$4)</f>
        <v>5.71</v>
      </c>
      <c r="JV69" s="48">
        <f>INDEX('Conf Aurora Fuel Output'!$D$22:$D$386, JV$4)</f>
        <v>6.32</v>
      </c>
      <c r="JW69" s="48">
        <f>INDEX('Conf Aurora Fuel Output'!$D$22:$D$386, JW$4)</f>
        <v>6.64</v>
      </c>
      <c r="JX69" s="48">
        <f>INDEX('Conf Aurora Fuel Output'!$D$22:$D$386, JX$4)</f>
        <v>2.48</v>
      </c>
      <c r="JY69" s="48">
        <f>INDEX('Conf Aurora Fuel Output'!$D$22:$D$386, JY$4)</f>
        <v>2.21</v>
      </c>
      <c r="JZ69" s="48">
        <f>INDEX('Conf Aurora Fuel Output'!$D$22:$D$386, JZ$4)</f>
        <v>1.1299999999999999</v>
      </c>
      <c r="KA69" s="48">
        <f>INDEX('Conf Aurora Fuel Output'!$D$22:$D$386, KA$4)</f>
        <v>1.1299999999999999</v>
      </c>
      <c r="KB69" s="48">
        <f>INDEX('Conf Aurora Fuel Output'!$D$22:$D$386, KB$4)</f>
        <v>1.1299999999999999</v>
      </c>
      <c r="KC69" s="48">
        <f>INDEX('Conf Aurora Fuel Output'!$D$22:$D$386, KC$4)</f>
        <v>2</v>
      </c>
      <c r="KD69" s="48">
        <f>INDEX('Conf Aurora Fuel Output'!$D$22:$D$386, KD$4)</f>
        <v>1.9</v>
      </c>
      <c r="KE69" s="48">
        <f>INDEX('Conf Aurora Fuel Output'!$D$22:$D$386, KE$4)</f>
        <v>1.62</v>
      </c>
      <c r="KF69" s="48">
        <f>INDEX('Conf Aurora Fuel Output'!$D$22:$D$386, KF$4)</f>
        <v>1.33</v>
      </c>
      <c r="KG69" s="48">
        <f>INDEX('Conf Aurora Fuel Output'!$D$22:$D$386, KG$4)</f>
        <v>1.53</v>
      </c>
      <c r="KH69" s="48">
        <f>INDEX('Conf Aurora Fuel Output'!$D$22:$D$386, KH$4)</f>
        <v>1.53</v>
      </c>
      <c r="KI69" s="48">
        <f>INDEX('Conf Aurora Fuel Output'!$D$22:$D$386, KI$4)</f>
        <v>1.53</v>
      </c>
      <c r="KJ69" s="48">
        <f>INDEX('Conf Aurora Fuel Output'!$D$22:$D$386, KJ$4)</f>
        <v>2.02</v>
      </c>
      <c r="KK69" s="48">
        <f>INDEX('Conf Aurora Fuel Output'!$D$22:$D$386, KK$4)</f>
        <v>2.15</v>
      </c>
      <c r="KL69" s="48">
        <f>INDEX('Conf Aurora Fuel Output'!$D$22:$D$386, KL$4)</f>
        <v>2.37</v>
      </c>
      <c r="KM69" s="48">
        <f>INDEX('Conf Aurora Fuel Output'!$D$22:$D$386, KM$4)</f>
        <v>2.5</v>
      </c>
      <c r="KN69" s="48">
        <f>INDEX('Conf Aurora Fuel Output'!$D$22:$D$386, KN$4)</f>
        <v>2.2999999999999998</v>
      </c>
      <c r="KO69" s="48">
        <f>INDEX('Conf Aurora Fuel Output'!$D$22:$D$386, KO$4)</f>
        <v>2.2999999999999998</v>
      </c>
      <c r="KP69" s="48">
        <f>INDEX('Conf Aurora Fuel Output'!$D$22:$D$386, KP$4)</f>
        <v>2.2999999999999998</v>
      </c>
      <c r="KQ69" s="48">
        <f>INDEX('Conf Aurora Fuel Output'!$D$22:$D$386, KQ$4)</f>
        <v>2.5</v>
      </c>
      <c r="KR69" s="48">
        <f>INDEX('Conf Aurora Fuel Output'!$D$22:$D$386, KR$4)</f>
        <v>2.81</v>
      </c>
      <c r="KS69" s="48">
        <f>INDEX('Conf Aurora Fuel Output'!$D$22:$D$386, KS$4)</f>
        <v>2.87</v>
      </c>
      <c r="KT69" s="48">
        <f>INDEX('Conf Aurora Fuel Output'!$D$22:$D$386, KT$4)</f>
        <v>3.12</v>
      </c>
      <c r="KU69" s="48">
        <f>INDEX('Conf Aurora Fuel Output'!$D$22:$D$386, KU$4)</f>
        <v>3.25</v>
      </c>
      <c r="KV69" s="48">
        <f>INDEX('Conf Aurora Fuel Output'!$D$22:$D$386, KV$4)</f>
        <v>3.25</v>
      </c>
      <c r="KW69" s="48">
        <f>INDEX('Conf Aurora Fuel Output'!$D$22:$D$386, KW$4)</f>
        <v>3.25</v>
      </c>
      <c r="KX69" s="48">
        <f>INDEX('Conf Aurora Fuel Output'!$D$22:$D$386, KX$4)</f>
        <v>3.62</v>
      </c>
      <c r="KY69" s="48">
        <f>INDEX('Conf Aurora Fuel Output'!$D$22:$D$386, KY$4)</f>
        <v>3.84</v>
      </c>
      <c r="KZ69" s="48">
        <f>INDEX('Conf Aurora Fuel Output'!$D$22:$D$386, KZ$4)</f>
        <v>3.46</v>
      </c>
      <c r="LA69" s="48">
        <f>INDEX('Conf Aurora Fuel Output'!$D$22:$D$386, LA$4)</f>
        <v>3.32</v>
      </c>
      <c r="LB69" s="48">
        <f>INDEX('Conf Aurora Fuel Output'!$D$22:$D$386, LB$4)</f>
        <v>3.32</v>
      </c>
      <c r="LC69" s="48">
        <f>INDEX('Conf Aurora Fuel Output'!$D$22:$D$386, LC$4)</f>
        <v>3.17</v>
      </c>
      <c r="LD69" s="48">
        <f>INDEX('Conf Aurora Fuel Output'!$D$22:$D$386, LD$4)</f>
        <v>3.17</v>
      </c>
      <c r="LE69" s="48">
        <f>INDEX('Conf Aurora Fuel Output'!$D$22:$D$386, LE$4)</f>
        <v>3.36</v>
      </c>
      <c r="LF69" s="48">
        <f>INDEX('Conf Aurora Fuel Output'!$D$22:$D$386, LF$4)</f>
        <v>3.41</v>
      </c>
      <c r="LG69" s="48">
        <f>INDEX('Conf Aurora Fuel Output'!$D$22:$D$386, LG$4)</f>
        <v>3.36</v>
      </c>
      <c r="LH69" s="48">
        <f>INDEX('Conf Aurora Fuel Output'!$D$22:$D$386, LH$4)</f>
        <v>3.26</v>
      </c>
      <c r="LI69" s="48">
        <f>INDEX('Conf Aurora Fuel Output'!$D$22:$D$386, LI$4)</f>
        <v>3.15</v>
      </c>
      <c r="LJ69" s="48">
        <f>INDEX('Conf Aurora Fuel Output'!$D$22:$D$386, LJ$4)</f>
        <v>3.15</v>
      </c>
      <c r="LK69" s="48">
        <f>INDEX('Conf Aurora Fuel Output'!$D$22:$D$386, LK$4)</f>
        <v>3.15</v>
      </c>
      <c r="LL69" s="48">
        <f>INDEX('Conf Aurora Fuel Output'!$D$22:$D$386, LL$4)</f>
        <v>3.47</v>
      </c>
      <c r="LM69" s="48">
        <f>INDEX('Conf Aurora Fuel Output'!$D$22:$D$386, LM$4)</f>
        <v>3.59</v>
      </c>
      <c r="LN69" s="48">
        <f>INDEX('Conf Aurora Fuel Output'!$D$22:$D$386, LN$4)</f>
        <v>3.5</v>
      </c>
      <c r="LO69" s="48">
        <f>INDEX('Conf Aurora Fuel Output'!$D$22:$D$386, LO$4)</f>
        <v>3.21</v>
      </c>
      <c r="LP69" s="48">
        <f>INDEX('Conf Aurora Fuel Output'!$D$22:$D$386, LP$4)</f>
        <v>3.34</v>
      </c>
      <c r="LQ69" s="48">
        <f>INDEX('Conf Aurora Fuel Output'!$D$22:$D$386, LQ$4)</f>
        <v>3.34</v>
      </c>
      <c r="LR69" s="48">
        <f>INDEX('Conf Aurora Fuel Output'!$D$22:$D$386, LR$4)</f>
        <v>3.34</v>
      </c>
      <c r="LS69" s="48">
        <f>INDEX('Conf Aurora Fuel Output'!$D$22:$D$386, LS$4)</f>
        <v>2.96</v>
      </c>
      <c r="LT69" s="48">
        <f>INDEX('Conf Aurora Fuel Output'!$D$22:$D$386, LT$4)</f>
        <v>2.94</v>
      </c>
      <c r="LU69" s="48">
        <f>INDEX('Conf Aurora Fuel Output'!$D$22:$D$386, LU$4)</f>
        <v>3.03</v>
      </c>
      <c r="LV69" s="48">
        <f>INDEX('Conf Aurora Fuel Output'!$D$22:$D$386, LV$4)</f>
        <v>3.23</v>
      </c>
      <c r="LW69" s="48">
        <f>INDEX('Conf Aurora Fuel Output'!$D$22:$D$386, LW$4)</f>
        <v>3.06</v>
      </c>
      <c r="LX69" s="48">
        <f>INDEX('Conf Aurora Fuel Output'!$D$22:$D$386, LX$4)</f>
        <v>3.06</v>
      </c>
      <c r="LY69" s="48">
        <f>INDEX('Conf Aurora Fuel Output'!$D$22:$D$386, LY$4)</f>
        <v>3.06</v>
      </c>
      <c r="LZ69" s="48">
        <f>INDEX('Conf Aurora Fuel Output'!$D$22:$D$386, LZ$4)</f>
        <v>3.35</v>
      </c>
      <c r="MA69" s="48">
        <f>INDEX('Conf Aurora Fuel Output'!$D$22:$D$386, MA$4)</f>
        <v>3.42</v>
      </c>
      <c r="MB69" s="48">
        <f>INDEX('Conf Aurora Fuel Output'!$D$22:$D$386, MB$4)</f>
        <v>3.12</v>
      </c>
      <c r="MC69" s="48">
        <f>INDEX('Conf Aurora Fuel Output'!$D$22:$D$386, MC$4)</f>
        <v>3.3</v>
      </c>
      <c r="MD69" s="48">
        <f>INDEX('Conf Aurora Fuel Output'!$D$22:$D$386, MD$4)</f>
        <v>3.3</v>
      </c>
      <c r="ME69" s="48">
        <f>INDEX('Conf Aurora Fuel Output'!$D$22:$D$386, ME$4)</f>
        <v>3.3</v>
      </c>
      <c r="MF69" s="48">
        <f>INDEX('Conf Aurora Fuel Output'!$D$22:$D$386, MF$4)</f>
        <v>3.3</v>
      </c>
      <c r="MG69" s="48">
        <f>INDEX('Conf Aurora Fuel Output'!$D$22:$D$386, MG$4)</f>
        <v>3.6</v>
      </c>
      <c r="MH69" s="48">
        <f>INDEX('Conf Aurora Fuel Output'!$D$22:$D$386, MH$4)</f>
        <v>3.47</v>
      </c>
      <c r="MI69" s="48">
        <f>INDEX('Conf Aurora Fuel Output'!$D$22:$D$386, MI$4)</f>
        <v>3.58</v>
      </c>
      <c r="MJ69" s="48">
        <f>INDEX('Conf Aurora Fuel Output'!$D$22:$D$386, MJ$4)</f>
        <v>3.61</v>
      </c>
      <c r="MK69" s="48">
        <f>INDEX('Conf Aurora Fuel Output'!$D$22:$D$386, MK$4)</f>
        <v>3.52</v>
      </c>
      <c r="ML69" s="48">
        <f>INDEX('Conf Aurora Fuel Output'!$D$22:$D$386, ML$4)</f>
        <v>3.52</v>
      </c>
      <c r="MM69" s="48">
        <f>INDEX('Conf Aurora Fuel Output'!$D$22:$D$386, MM$4)</f>
        <v>3.52</v>
      </c>
      <c r="MN69" s="48">
        <f>INDEX('Conf Aurora Fuel Output'!$D$22:$D$386, MN$4)</f>
        <v>3.31</v>
      </c>
      <c r="MO69" s="48">
        <f>INDEX('Conf Aurora Fuel Output'!$D$22:$D$386, MO$4)</f>
        <v>3.27</v>
      </c>
      <c r="MP69" s="48">
        <f>INDEX('Conf Aurora Fuel Output'!$D$22:$D$386, MP$4)</f>
        <v>3.53</v>
      </c>
      <c r="MQ69" s="48">
        <f>INDEX('Conf Aurora Fuel Output'!$D$22:$D$386, MQ$4)</f>
        <v>3.52</v>
      </c>
      <c r="MR69" s="48">
        <f>INDEX('Conf Aurora Fuel Output'!$D$22:$D$386, MR$4)</f>
        <v>3.61</v>
      </c>
      <c r="MS69" s="48">
        <f>INDEX('Conf Aurora Fuel Output'!$D$22:$D$386, MS$4)</f>
        <v>3.61</v>
      </c>
      <c r="MT69" s="48">
        <f>INDEX('Conf Aurora Fuel Output'!$D$22:$D$386, MT$4)</f>
        <v>3.61</v>
      </c>
      <c r="MU69" s="48">
        <f>INDEX('Conf Aurora Fuel Output'!$D$22:$D$386, MU$4)</f>
        <v>3.86</v>
      </c>
      <c r="MV69" s="48">
        <f>INDEX('Conf Aurora Fuel Output'!$D$22:$D$386, MV$4)</f>
        <v>3.9</v>
      </c>
      <c r="MW69" s="48">
        <f>INDEX('Conf Aurora Fuel Output'!$D$22:$D$386, MW$4)</f>
        <v>3.69</v>
      </c>
      <c r="MX69" s="48">
        <f>INDEX('Conf Aurora Fuel Output'!$D$22:$D$386, MX$4)</f>
        <v>3.55</v>
      </c>
      <c r="MY69" s="48">
        <f>INDEX('Conf Aurora Fuel Output'!$D$22:$D$386, MY$4)</f>
        <v>3.5</v>
      </c>
      <c r="MZ69" s="48">
        <f>INDEX('Conf Aurora Fuel Output'!$D$22:$D$386, MZ$4)</f>
        <v>3.5</v>
      </c>
      <c r="NA69" s="48">
        <f>INDEX('Conf Aurora Fuel Output'!$D$22:$D$386, NA$4)</f>
        <v>3.5</v>
      </c>
      <c r="NB69" s="48">
        <f>INDEX('Conf Aurora Fuel Output'!$D$22:$D$386, NB$4)</f>
        <v>3.65</v>
      </c>
      <c r="NC69" s="48">
        <f>INDEX('Conf Aurora Fuel Output'!$D$22:$D$386, NC$4)</f>
        <v>3.68</v>
      </c>
      <c r="ND69" s="48">
        <f>INDEX('Conf Aurora Fuel Output'!$D$22:$D$386, ND$4)</f>
        <v>3.47</v>
      </c>
      <c r="NE69" s="48">
        <f>INDEX('Conf Aurora Fuel Output'!$D$22:$D$386, NE$4)</f>
        <v>3.54</v>
      </c>
      <c r="NF69" s="48">
        <f>INDEX('Conf Aurora Fuel Output'!$D$22:$D$386, NF$4)</f>
        <v>3.54</v>
      </c>
      <c r="NG69" s="48">
        <f>INDEX('Conf Aurora Fuel Output'!$D$22:$D$386, NG$4)</f>
        <v>3.54</v>
      </c>
      <c r="NH69" s="48">
        <f t="shared" si="603"/>
        <v>3.1046301369863003</v>
      </c>
    </row>
    <row r="71" spans="1:372">
      <c r="A71" s="150" t="s">
        <v>333</v>
      </c>
      <c r="B71" s="150"/>
      <c r="E71" s="157" t="s">
        <v>342</v>
      </c>
      <c r="G71" s="149"/>
    </row>
    <row r="72" spans="1:372">
      <c r="A72" s="194" t="s">
        <v>367</v>
      </c>
      <c r="B72" s="175" t="s">
        <v>344</v>
      </c>
      <c r="E72" s="153" t="s">
        <v>301</v>
      </c>
      <c r="G72" s="165">
        <f>G53 * G66</f>
        <v>0</v>
      </c>
      <c r="H72" s="165">
        <f>H53 * H66</f>
        <v>114065.20840609138</v>
      </c>
      <c r="I72" s="165">
        <f t="shared" ref="I72:BT72" si="610">I53 * I66</f>
        <v>108469.63208121827</v>
      </c>
      <c r="J72" s="165">
        <f t="shared" si="610"/>
        <v>113816.46544162436</v>
      </c>
      <c r="K72" s="165">
        <f t="shared" si="610"/>
        <v>118319.99464974619</v>
      </c>
      <c r="L72" s="165">
        <f t="shared" si="610"/>
        <v>120815.04146192895</v>
      </c>
      <c r="M72" s="165">
        <f t="shared" si="610"/>
        <v>119262.06408121827</v>
      </c>
      <c r="N72" s="165">
        <f t="shared" si="610"/>
        <v>120080.15654010151</v>
      </c>
      <c r="O72" s="165">
        <f t="shared" si="610"/>
        <v>120737.08148223351</v>
      </c>
      <c r="P72" s="165">
        <f t="shared" si="610"/>
        <v>115508.97545177667</v>
      </c>
      <c r="Q72" s="165">
        <f t="shared" si="610"/>
        <v>102785.62436548225</v>
      </c>
      <c r="R72" s="165">
        <f t="shared" si="610"/>
        <v>119871.32275126905</v>
      </c>
      <c r="S72" s="165">
        <f t="shared" si="610"/>
        <v>116219.70768527919</v>
      </c>
      <c r="T72" s="165">
        <f t="shared" si="610"/>
        <v>116733.45222335026</v>
      </c>
      <c r="U72" s="165">
        <f t="shared" si="610"/>
        <v>115660.18278172589</v>
      </c>
      <c r="V72" s="165">
        <f t="shared" si="610"/>
        <v>117811.67803045687</v>
      </c>
      <c r="W72" s="165">
        <f t="shared" si="610"/>
        <v>125326.53418274112</v>
      </c>
      <c r="X72" s="165">
        <f t="shared" si="610"/>
        <v>112387.01449746195</v>
      </c>
      <c r="Y72" s="165">
        <f t="shared" si="610"/>
        <v>134376.5203857868</v>
      </c>
      <c r="Z72" s="165">
        <f t="shared" si="610"/>
        <v>136676.19752284267</v>
      </c>
      <c r="AA72" s="165">
        <f t="shared" si="610"/>
        <v>137371.84907614213</v>
      </c>
      <c r="AB72" s="165">
        <f t="shared" si="610"/>
        <v>119754.46923857869</v>
      </c>
      <c r="AC72" s="165">
        <f t="shared" si="610"/>
        <v>142379.47325888328</v>
      </c>
      <c r="AD72" s="165">
        <f t="shared" si="610"/>
        <v>153041.59630456852</v>
      </c>
      <c r="AE72" s="165">
        <f t="shared" si="610"/>
        <v>149298.0199431472</v>
      </c>
      <c r="AF72" s="165">
        <f t="shared" si="610"/>
        <v>143330.43959187815</v>
      </c>
      <c r="AG72" s="165">
        <f t="shared" si="610"/>
        <v>142468.16891776651</v>
      </c>
      <c r="AH72" s="165">
        <f t="shared" si="610"/>
        <v>119251.52107614213</v>
      </c>
      <c r="AI72" s="165">
        <f t="shared" si="610"/>
        <v>119971.43969543146</v>
      </c>
      <c r="AJ72" s="165">
        <f t="shared" si="610"/>
        <v>118712.99802030457</v>
      </c>
      <c r="AK72" s="165">
        <f t="shared" si="610"/>
        <v>119551.95913705583</v>
      </c>
      <c r="AL72" s="165">
        <f t="shared" si="610"/>
        <v>64935.512690355339</v>
      </c>
      <c r="AM72" s="165">
        <f t="shared" si="610"/>
        <v>62852.020304568534</v>
      </c>
      <c r="AN72" s="165">
        <f t="shared" si="610"/>
        <v>64241.015228426404</v>
      </c>
      <c r="AO72" s="165">
        <f t="shared" si="610"/>
        <v>55112.032487309654</v>
      </c>
      <c r="AP72" s="165">
        <f t="shared" si="610"/>
        <v>76394.720812182757</v>
      </c>
      <c r="AQ72" s="165">
        <f t="shared" si="610"/>
        <v>83132.579289340109</v>
      </c>
      <c r="AR72" s="165">
        <f t="shared" si="610"/>
        <v>91150.488030456851</v>
      </c>
      <c r="AS72" s="165">
        <f t="shared" si="610"/>
        <v>91566.700304568541</v>
      </c>
      <c r="AT72" s="165">
        <f t="shared" si="610"/>
        <v>108635.17076142131</v>
      </c>
      <c r="AU72" s="165">
        <f t="shared" si="610"/>
        <v>207724.66279187819</v>
      </c>
      <c r="AV72" s="165">
        <f t="shared" si="610"/>
        <v>193785.67994923861</v>
      </c>
      <c r="AW72" s="165">
        <f t="shared" si="610"/>
        <v>192029.31902538074</v>
      </c>
      <c r="AX72" s="165">
        <f t="shared" si="610"/>
        <v>232690.57047208122</v>
      </c>
      <c r="AY72" s="165">
        <f t="shared" si="610"/>
        <v>188519.68364467003</v>
      </c>
      <c r="AZ72" s="165">
        <f t="shared" si="610"/>
        <v>250019.08629441628</v>
      </c>
      <c r="BA72" s="165">
        <f t="shared" si="610"/>
        <v>197554.43321827412</v>
      </c>
      <c r="BB72" s="165">
        <f t="shared" si="610"/>
        <v>109380.34231472082</v>
      </c>
      <c r="BC72" s="165">
        <f t="shared" si="610"/>
        <v>77436.467005076149</v>
      </c>
      <c r="BD72" s="165">
        <f t="shared" si="610"/>
        <v>77436.467005076149</v>
      </c>
      <c r="BE72" s="165">
        <f t="shared" si="610"/>
        <v>77436.467005076149</v>
      </c>
      <c r="BF72" s="165">
        <f t="shared" si="610"/>
        <v>63199.269035533005</v>
      </c>
      <c r="BG72" s="165">
        <f t="shared" si="610"/>
        <v>75110.765238578693</v>
      </c>
      <c r="BH72" s="165">
        <f t="shared" si="610"/>
        <v>71810.936507614228</v>
      </c>
      <c r="BI72" s="165">
        <f t="shared" si="610"/>
        <v>69029.97441624364</v>
      </c>
      <c r="BJ72" s="165">
        <f t="shared" si="610"/>
        <v>59379.532994923858</v>
      </c>
      <c r="BK72" s="165">
        <f t="shared" si="610"/>
        <v>59379.532994923858</v>
      </c>
      <c r="BL72" s="165">
        <f t="shared" si="610"/>
        <v>70329.847411167502</v>
      </c>
      <c r="BM72" s="165">
        <f t="shared" si="610"/>
        <v>72420.935695431472</v>
      </c>
      <c r="BN72" s="165">
        <f t="shared" si="610"/>
        <v>110346.66822335025</v>
      </c>
      <c r="BO72" s="165">
        <f t="shared" si="610"/>
        <v>107692.28101522841</v>
      </c>
      <c r="BP72" s="165">
        <f t="shared" si="610"/>
        <v>95146.152284263968</v>
      </c>
      <c r="BQ72" s="165">
        <f t="shared" si="610"/>
        <v>82617.135431472096</v>
      </c>
      <c r="BR72" s="165">
        <f t="shared" si="610"/>
        <v>93062.65989847717</v>
      </c>
      <c r="BS72" s="165">
        <f t="shared" si="610"/>
        <v>101625.1102538071</v>
      </c>
      <c r="BT72" s="165">
        <f t="shared" si="610"/>
        <v>102762.7047715736</v>
      </c>
      <c r="BU72" s="165">
        <f t="shared" ref="BU72:EF72" si="611">BU53 * BU66</f>
        <v>103141.90294416243</v>
      </c>
      <c r="BV72" s="165">
        <f t="shared" si="611"/>
        <v>105796.29015228426</v>
      </c>
      <c r="BW72" s="165">
        <f t="shared" si="611"/>
        <v>105796.29015228426</v>
      </c>
      <c r="BX72" s="165">
        <f t="shared" si="611"/>
        <v>103141.90294416243</v>
      </c>
      <c r="BY72" s="165">
        <f t="shared" si="611"/>
        <v>103141.90294416243</v>
      </c>
      <c r="BZ72" s="165">
        <f t="shared" si="611"/>
        <v>95268.566091370565</v>
      </c>
      <c r="CA72" s="165">
        <f t="shared" si="611"/>
        <v>101625.1102538071</v>
      </c>
      <c r="CB72" s="165">
        <f t="shared" si="611"/>
        <v>93661.948629441627</v>
      </c>
      <c r="CC72" s="165">
        <f t="shared" si="611"/>
        <v>92524.354111675115</v>
      </c>
      <c r="CD72" s="165">
        <f t="shared" si="611"/>
        <v>88732.372385786788</v>
      </c>
      <c r="CE72" s="165">
        <f t="shared" si="611"/>
        <v>87159.431472081211</v>
      </c>
      <c r="CF72" s="165">
        <f t="shared" si="611"/>
        <v>60019.374822335012</v>
      </c>
      <c r="CG72" s="165">
        <f t="shared" si="611"/>
        <v>88033.752385786793</v>
      </c>
      <c r="CH72" s="165">
        <f t="shared" si="611"/>
        <v>97074.732182741107</v>
      </c>
      <c r="CI72" s="165">
        <f t="shared" si="611"/>
        <v>93996.486395939079</v>
      </c>
      <c r="CJ72" s="165">
        <f t="shared" si="611"/>
        <v>90628.363248730966</v>
      </c>
      <c r="CK72" s="165">
        <f t="shared" si="611"/>
        <v>85075.939086294427</v>
      </c>
      <c r="CL72" s="165">
        <f t="shared" si="611"/>
        <v>77897.850964467027</v>
      </c>
      <c r="CM72" s="165">
        <f t="shared" si="611"/>
        <v>81369.842842639584</v>
      </c>
      <c r="CN72" s="165">
        <f t="shared" si="611"/>
        <v>87973.976040609123</v>
      </c>
      <c r="CO72" s="165">
        <f t="shared" si="611"/>
        <v>91007.561421319784</v>
      </c>
      <c r="CP72" s="165">
        <f t="shared" si="611"/>
        <v>95590.925320812181</v>
      </c>
      <c r="CQ72" s="165">
        <f t="shared" si="611"/>
        <v>91386.759593908631</v>
      </c>
      <c r="CR72" s="165">
        <f t="shared" si="611"/>
        <v>92903.552284263962</v>
      </c>
      <c r="CS72" s="165">
        <f t="shared" si="611"/>
        <v>67019.00507614213</v>
      </c>
      <c r="CT72" s="165">
        <f t="shared" si="611"/>
        <v>67019.00507614213</v>
      </c>
      <c r="CU72" s="165">
        <f t="shared" si="611"/>
        <v>67019.00507614213</v>
      </c>
      <c r="CV72" s="165">
        <f t="shared" si="611"/>
        <v>65630.01015228426</v>
      </c>
      <c r="CW72" s="165">
        <f t="shared" si="611"/>
        <v>65977.258883248738</v>
      </c>
      <c r="CX72" s="165">
        <f t="shared" si="611"/>
        <v>69796.99492385787</v>
      </c>
      <c r="CY72" s="165">
        <f t="shared" si="611"/>
        <v>73269.482233502538</v>
      </c>
      <c r="CZ72" s="165">
        <f t="shared" si="611"/>
        <v>52229.948730964468</v>
      </c>
      <c r="DA72" s="165">
        <f t="shared" si="611"/>
        <v>72574.98477157361</v>
      </c>
      <c r="DB72" s="165">
        <f t="shared" si="611"/>
        <v>72574.98477157361</v>
      </c>
      <c r="DC72" s="165">
        <f t="shared" si="611"/>
        <v>74658.477157360408</v>
      </c>
      <c r="DD72" s="165">
        <f t="shared" si="611"/>
        <v>77436.467005076149</v>
      </c>
      <c r="DE72" s="165">
        <f t="shared" si="611"/>
        <v>76394.720812182757</v>
      </c>
      <c r="DF72" s="165">
        <f t="shared" si="611"/>
        <v>76047.472081218279</v>
      </c>
      <c r="DG72" s="165">
        <f t="shared" si="611"/>
        <v>75005.725888324887</v>
      </c>
      <c r="DH72" s="165">
        <f t="shared" si="611"/>
        <v>75005.725888324887</v>
      </c>
      <c r="DI72" s="165">
        <f t="shared" si="611"/>
        <v>75005.725888324887</v>
      </c>
      <c r="DJ72" s="165">
        <f t="shared" si="611"/>
        <v>76394.720812182757</v>
      </c>
      <c r="DK72" s="165">
        <f t="shared" si="611"/>
        <v>77436.467005076149</v>
      </c>
      <c r="DL72" s="165">
        <f t="shared" si="611"/>
        <v>77089.218274111685</v>
      </c>
      <c r="DM72" s="165">
        <f t="shared" si="611"/>
        <v>77436.467005076149</v>
      </c>
      <c r="DN72" s="165">
        <f t="shared" si="611"/>
        <v>79519.959390862947</v>
      </c>
      <c r="DO72" s="165">
        <f t="shared" si="611"/>
        <v>79519.959390862947</v>
      </c>
      <c r="DP72" s="165">
        <f t="shared" si="611"/>
        <v>79519.959390862947</v>
      </c>
      <c r="DQ72" s="165">
        <f t="shared" si="611"/>
        <v>84034.192893401021</v>
      </c>
      <c r="DR72" s="165">
        <f t="shared" si="611"/>
        <v>85423.187817258891</v>
      </c>
      <c r="DS72" s="165">
        <f t="shared" si="611"/>
        <v>83686.944162436557</v>
      </c>
      <c r="DT72" s="165">
        <f t="shared" si="611"/>
        <v>74830.614213197958</v>
      </c>
      <c r="DU72" s="165">
        <f t="shared" si="611"/>
        <v>79867.208121827411</v>
      </c>
      <c r="DV72" s="165">
        <f t="shared" si="611"/>
        <v>38710.844670050748</v>
      </c>
      <c r="DW72" s="165">
        <f t="shared" si="611"/>
        <v>1107.9594416243744</v>
      </c>
      <c r="DX72" s="165">
        <f t="shared" si="611"/>
        <v>3253.20446700508</v>
      </c>
      <c r="DY72" s="165">
        <f t="shared" si="611"/>
        <v>72227.736040609147</v>
      </c>
      <c r="DZ72" s="165">
        <f t="shared" si="611"/>
        <v>67805.34964467003</v>
      </c>
      <c r="EA72" s="165">
        <f t="shared" si="611"/>
        <v>1950.1098477157377</v>
      </c>
      <c r="EB72" s="165">
        <f t="shared" si="611"/>
        <v>0</v>
      </c>
      <c r="EC72" s="165">
        <f t="shared" si="611"/>
        <v>0</v>
      </c>
      <c r="ED72" s="165">
        <f t="shared" si="611"/>
        <v>69102.497461928942</v>
      </c>
      <c r="EE72" s="165">
        <f t="shared" si="611"/>
        <v>72227.736040609147</v>
      </c>
      <c r="EF72" s="165">
        <f t="shared" si="611"/>
        <v>73269.482233502538</v>
      </c>
      <c r="EG72" s="165">
        <f t="shared" ref="EG72:GR72" si="612">EG53 * EG66</f>
        <v>73269.482233502538</v>
      </c>
      <c r="EH72" s="165">
        <f t="shared" si="612"/>
        <v>72227.736040609147</v>
      </c>
      <c r="EI72" s="165">
        <f t="shared" si="612"/>
        <v>37514.732600000003</v>
      </c>
      <c r="EJ72" s="165">
        <f t="shared" si="612"/>
        <v>68408</v>
      </c>
      <c r="EK72" s="165">
        <f t="shared" si="612"/>
        <v>68408</v>
      </c>
      <c r="EL72" s="165">
        <f t="shared" si="612"/>
        <v>72922.233502538074</v>
      </c>
      <c r="EM72" s="165">
        <f t="shared" si="612"/>
        <v>73269.482233502538</v>
      </c>
      <c r="EN72" s="165">
        <f t="shared" si="612"/>
        <v>71185.98984771574</v>
      </c>
      <c r="EO72" s="165">
        <f t="shared" si="612"/>
        <v>68755.248730964478</v>
      </c>
      <c r="EP72" s="165">
        <f t="shared" si="612"/>
        <v>41180.262004670061</v>
      </c>
      <c r="EQ72" s="165">
        <f t="shared" si="612"/>
        <v>35083.026767512689</v>
      </c>
      <c r="ER72" s="165">
        <f t="shared" si="612"/>
        <v>4182.9551269035528</v>
      </c>
      <c r="ES72" s="165">
        <f t="shared" si="612"/>
        <v>71185.98984771574</v>
      </c>
      <c r="ET72" s="165">
        <f t="shared" si="612"/>
        <v>64428.682111675123</v>
      </c>
      <c r="EU72" s="165">
        <f t="shared" si="612"/>
        <v>35788.162233502524</v>
      </c>
      <c r="EV72" s="165">
        <f t="shared" si="612"/>
        <v>3159.3620304568562</v>
      </c>
      <c r="EW72" s="165">
        <f t="shared" si="612"/>
        <v>64384.996389441621</v>
      </c>
      <c r="EX72" s="165">
        <f t="shared" si="612"/>
        <v>16949.648535837565</v>
      </c>
      <c r="EY72" s="165">
        <f t="shared" si="612"/>
        <v>70144.243654822334</v>
      </c>
      <c r="EZ72" s="165">
        <f t="shared" si="612"/>
        <v>73616.730964467017</v>
      </c>
      <c r="FA72" s="165">
        <f t="shared" si="612"/>
        <v>77783.715736040627</v>
      </c>
      <c r="FB72" s="165">
        <f t="shared" si="612"/>
        <v>67965.596751269026</v>
      </c>
      <c r="FC72" s="165">
        <f t="shared" si="612"/>
        <v>30366.078670050771</v>
      </c>
      <c r="FD72" s="165">
        <f t="shared" si="612"/>
        <v>4783.7654822335089</v>
      </c>
      <c r="FE72" s="165">
        <f t="shared" si="612"/>
        <v>0</v>
      </c>
      <c r="FF72" s="165">
        <f t="shared" si="612"/>
        <v>10964.996548223349</v>
      </c>
      <c r="FG72" s="165">
        <f t="shared" si="612"/>
        <v>57620.890456852794</v>
      </c>
      <c r="FH72" s="165">
        <f t="shared" si="612"/>
        <v>62852.020304568534</v>
      </c>
      <c r="FI72" s="165">
        <f t="shared" si="612"/>
        <v>26249.019289340096</v>
      </c>
      <c r="FJ72" s="165">
        <f t="shared" si="612"/>
        <v>37417.570355329954</v>
      </c>
      <c r="FK72" s="165">
        <f t="shared" si="612"/>
        <v>0</v>
      </c>
      <c r="FL72" s="165">
        <f t="shared" si="612"/>
        <v>29882.079780710646</v>
      </c>
      <c r="FM72" s="165">
        <f t="shared" si="612"/>
        <v>70491.492385786798</v>
      </c>
      <c r="FN72" s="165">
        <f t="shared" si="612"/>
        <v>76047.472081218279</v>
      </c>
      <c r="FO72" s="165">
        <f t="shared" si="612"/>
        <v>73616.730964467017</v>
      </c>
      <c r="FP72" s="165">
        <f t="shared" si="612"/>
        <v>74658.477157360408</v>
      </c>
      <c r="FQ72" s="165">
        <f t="shared" si="612"/>
        <v>72922.233502538074</v>
      </c>
      <c r="FR72" s="165">
        <f t="shared" si="612"/>
        <v>39889.48000000001</v>
      </c>
      <c r="FS72" s="165">
        <f t="shared" si="612"/>
        <v>68408</v>
      </c>
      <c r="FT72" s="165">
        <f t="shared" si="612"/>
        <v>68408</v>
      </c>
      <c r="FU72" s="165">
        <f t="shared" si="612"/>
        <v>72922.233502538074</v>
      </c>
      <c r="FV72" s="165">
        <f t="shared" si="612"/>
        <v>64524.010152284267</v>
      </c>
      <c r="FW72" s="165">
        <f t="shared" si="612"/>
        <v>77089.218274111685</v>
      </c>
      <c r="FX72" s="165">
        <f t="shared" si="612"/>
        <v>75352.974619289336</v>
      </c>
      <c r="FY72" s="165">
        <f t="shared" si="612"/>
        <v>63672.018532994924</v>
      </c>
      <c r="FZ72" s="165">
        <f t="shared" si="612"/>
        <v>78130.964467005077</v>
      </c>
      <c r="GA72" s="165">
        <f t="shared" si="612"/>
        <v>78130.964467005077</v>
      </c>
      <c r="GB72" s="165">
        <f t="shared" si="612"/>
        <v>84381.4416243655</v>
      </c>
      <c r="GC72" s="165">
        <f t="shared" si="612"/>
        <v>41970.322233502542</v>
      </c>
      <c r="GD72" s="165">
        <f t="shared" si="612"/>
        <v>31873.809137055829</v>
      </c>
      <c r="GE72" s="165">
        <f t="shared" si="612"/>
        <v>32143.023857868033</v>
      </c>
      <c r="GF72" s="165">
        <f t="shared" si="612"/>
        <v>66052.535695431492</v>
      </c>
      <c r="GG72" s="165">
        <f t="shared" si="612"/>
        <v>65619.473624365492</v>
      </c>
      <c r="GH72" s="165">
        <f t="shared" si="612"/>
        <v>68070.982213197974</v>
      </c>
      <c r="GI72" s="165">
        <f t="shared" si="612"/>
        <v>69034.990944162433</v>
      </c>
      <c r="GJ72" s="165">
        <f t="shared" si="612"/>
        <v>75483.314274111661</v>
      </c>
      <c r="GK72" s="165">
        <f t="shared" si="612"/>
        <v>75483.314274111661</v>
      </c>
      <c r="GL72" s="165">
        <f t="shared" si="612"/>
        <v>80793.698192893382</v>
      </c>
      <c r="GM72" s="165">
        <f t="shared" si="612"/>
        <v>76741.969543147206</v>
      </c>
      <c r="GN72" s="165">
        <f t="shared" si="612"/>
        <v>76741.969543147206</v>
      </c>
      <c r="GO72" s="165">
        <f t="shared" si="612"/>
        <v>81792.443279187835</v>
      </c>
      <c r="GP72" s="165">
        <f t="shared" si="612"/>
        <v>69796.99492385787</v>
      </c>
      <c r="GQ72" s="165">
        <f t="shared" si="612"/>
        <v>69867.722598984765</v>
      </c>
      <c r="GR72" s="165">
        <f t="shared" si="612"/>
        <v>71059.498233502542</v>
      </c>
      <c r="GS72" s="165">
        <f t="shared" ref="GS72:JD72" si="613">GS53 * GS66</f>
        <v>72910.006000000008</v>
      </c>
      <c r="GT72" s="165">
        <f t="shared" si="613"/>
        <v>73357.43155329951</v>
      </c>
      <c r="GU72" s="165">
        <f t="shared" si="613"/>
        <v>75590.40974619289</v>
      </c>
      <c r="GV72" s="165">
        <f t="shared" si="613"/>
        <v>77300.459045685275</v>
      </c>
      <c r="GW72" s="165">
        <f t="shared" si="613"/>
        <v>79158.643157360391</v>
      </c>
      <c r="GX72" s="165">
        <f t="shared" si="613"/>
        <v>76489.258446700507</v>
      </c>
      <c r="GY72" s="165">
        <f t="shared" si="613"/>
        <v>81792.443279187835</v>
      </c>
      <c r="GZ72" s="165">
        <f t="shared" si="613"/>
        <v>80273.553624365479</v>
      </c>
      <c r="HA72" s="165">
        <f t="shared" si="613"/>
        <v>79919.745126903552</v>
      </c>
      <c r="HB72" s="165">
        <f t="shared" si="613"/>
        <v>80312.037065989862</v>
      </c>
      <c r="HC72" s="165">
        <f t="shared" si="613"/>
        <v>80978.341624365494</v>
      </c>
      <c r="HD72" s="165">
        <f t="shared" si="613"/>
        <v>83246.648203045683</v>
      </c>
      <c r="HE72" s="165">
        <f t="shared" si="613"/>
        <v>82532.646385786808</v>
      </c>
      <c r="HF72" s="165">
        <f t="shared" si="613"/>
        <v>82927.416243654821</v>
      </c>
      <c r="HG72" s="165">
        <f t="shared" si="613"/>
        <v>81453.151065989834</v>
      </c>
      <c r="HH72" s="165">
        <f t="shared" si="613"/>
        <v>81053.627939086291</v>
      </c>
      <c r="HI72" s="165">
        <f t="shared" si="613"/>
        <v>85033.513218274122</v>
      </c>
      <c r="HJ72" s="165">
        <f t="shared" si="613"/>
        <v>86591.379604060916</v>
      </c>
      <c r="HK72" s="165">
        <f t="shared" si="613"/>
        <v>78006.054527918779</v>
      </c>
      <c r="HL72" s="165">
        <f t="shared" si="613"/>
        <v>80135.023157360425</v>
      </c>
      <c r="HM72" s="165">
        <f t="shared" si="613"/>
        <v>78832.791065989863</v>
      </c>
      <c r="HN72" s="165">
        <f t="shared" si="613"/>
        <v>79927.101269035527</v>
      </c>
      <c r="HO72" s="165">
        <f t="shared" si="613"/>
        <v>80760.599939086285</v>
      </c>
      <c r="HP72" s="165">
        <f t="shared" si="613"/>
        <v>80129.795573604075</v>
      </c>
      <c r="HQ72" s="165">
        <f t="shared" si="613"/>
        <v>82142.377431472109</v>
      </c>
      <c r="HR72" s="165">
        <f t="shared" si="613"/>
        <v>81296.400304568553</v>
      </c>
      <c r="HS72" s="165">
        <f t="shared" si="613"/>
        <v>80290.31843654823</v>
      </c>
      <c r="HT72" s="165">
        <f t="shared" si="613"/>
        <v>80030.939451776678</v>
      </c>
      <c r="HU72" s="165">
        <f t="shared" si="613"/>
        <v>77945.038659898491</v>
      </c>
      <c r="HV72" s="165">
        <f t="shared" si="613"/>
        <v>71900.307593908641</v>
      </c>
      <c r="HW72" s="165">
        <f t="shared" si="613"/>
        <v>70887.559664974629</v>
      </c>
      <c r="HX72" s="165">
        <f t="shared" si="613"/>
        <v>73332.747482233506</v>
      </c>
      <c r="HY72" s="165">
        <f t="shared" si="613"/>
        <v>69581.152355329963</v>
      </c>
      <c r="HZ72" s="165">
        <f t="shared" si="613"/>
        <v>79498.993370558368</v>
      </c>
      <c r="IA72" s="165">
        <f t="shared" si="613"/>
        <v>78811.839390862951</v>
      </c>
      <c r="IB72" s="165">
        <f t="shared" si="613"/>
        <v>76513.115685279176</v>
      </c>
      <c r="IC72" s="165">
        <f t="shared" si="613"/>
        <v>71833.000406091378</v>
      </c>
      <c r="ID72" s="165">
        <f t="shared" si="613"/>
        <v>71833.000406091378</v>
      </c>
      <c r="IE72" s="165">
        <f t="shared" si="613"/>
        <v>72120.268121827408</v>
      </c>
      <c r="IF72" s="165">
        <f t="shared" si="613"/>
        <v>76646.551979695432</v>
      </c>
      <c r="IG72" s="165">
        <f t="shared" si="613"/>
        <v>87257.555532994942</v>
      </c>
      <c r="IH72" s="165">
        <f t="shared" si="613"/>
        <v>80298.855228426401</v>
      </c>
      <c r="II72" s="165">
        <f t="shared" si="613"/>
        <v>81738.401634517766</v>
      </c>
      <c r="IJ72" s="165">
        <f t="shared" si="613"/>
        <v>85875.164619289339</v>
      </c>
      <c r="IK72" s="165">
        <f t="shared" si="613"/>
        <v>85130.960010152296</v>
      </c>
      <c r="IL72" s="165">
        <f t="shared" si="613"/>
        <v>85130.960010152296</v>
      </c>
      <c r="IM72" s="165">
        <f t="shared" si="613"/>
        <v>84762.427715736034</v>
      </c>
      <c r="IN72" s="165">
        <f t="shared" si="613"/>
        <v>86273.65512690357</v>
      </c>
      <c r="IO72" s="165">
        <f t="shared" si="613"/>
        <v>82941.196345177683</v>
      </c>
      <c r="IP72" s="165">
        <f t="shared" si="613"/>
        <v>64787.10984771575</v>
      </c>
      <c r="IQ72" s="165">
        <f t="shared" si="613"/>
        <v>68660.252284263974</v>
      </c>
      <c r="IR72" s="165">
        <f t="shared" si="613"/>
        <v>68660.252284263974</v>
      </c>
      <c r="IS72" s="165">
        <f t="shared" si="613"/>
        <v>68660.252284263974</v>
      </c>
      <c r="IT72" s="165">
        <f t="shared" si="613"/>
        <v>68660.252284263974</v>
      </c>
      <c r="IU72" s="165">
        <f t="shared" si="613"/>
        <v>71477.083147208119</v>
      </c>
      <c r="IV72" s="165">
        <f t="shared" si="613"/>
        <v>71477.083147208119</v>
      </c>
      <c r="IW72" s="165">
        <f t="shared" si="613"/>
        <v>69364.460000000006</v>
      </c>
      <c r="IX72" s="165">
        <f t="shared" si="613"/>
        <v>69102.497461928942</v>
      </c>
      <c r="IY72" s="165">
        <f t="shared" si="613"/>
        <v>70068.667715736054</v>
      </c>
      <c r="IZ72" s="165">
        <f t="shared" si="613"/>
        <v>70068.667715736054</v>
      </c>
      <c r="JA72" s="165">
        <f t="shared" si="613"/>
        <v>77814.952588832501</v>
      </c>
      <c r="JB72" s="165">
        <f t="shared" si="613"/>
        <v>78871.264162436564</v>
      </c>
      <c r="JC72" s="165">
        <f t="shared" si="613"/>
        <v>77814.952588832501</v>
      </c>
      <c r="JD72" s="165">
        <f t="shared" si="613"/>
        <v>75350.225583756357</v>
      </c>
      <c r="JE72" s="165">
        <f t="shared" ref="JE72:LP72" si="614">JE53 * JE66</f>
        <v>79223.368020304581</v>
      </c>
      <c r="JF72" s="165">
        <f t="shared" si="614"/>
        <v>79223.368020304581</v>
      </c>
      <c r="JG72" s="165">
        <f t="shared" si="614"/>
        <v>79223.368020304581</v>
      </c>
      <c r="JH72" s="165">
        <f t="shared" si="614"/>
        <v>85209.133604060917</v>
      </c>
      <c r="JI72" s="165">
        <f t="shared" si="614"/>
        <v>79927.575736040613</v>
      </c>
      <c r="JJ72" s="165">
        <f t="shared" si="614"/>
        <v>69716.563857868023</v>
      </c>
      <c r="JK72" s="165">
        <f t="shared" si="614"/>
        <v>71829.18700507615</v>
      </c>
      <c r="JL72" s="165">
        <f t="shared" si="614"/>
        <v>74646.017868020324</v>
      </c>
      <c r="JM72" s="165">
        <f t="shared" si="614"/>
        <v>74646.017868020324</v>
      </c>
      <c r="JN72" s="165">
        <f t="shared" si="614"/>
        <v>74646.017868020324</v>
      </c>
      <c r="JO72" s="165">
        <f t="shared" si="614"/>
        <v>79223.368020304581</v>
      </c>
      <c r="JP72" s="165">
        <f t="shared" si="614"/>
        <v>80279.67959390863</v>
      </c>
      <c r="JQ72" s="165">
        <f t="shared" si="614"/>
        <v>75702.329441624373</v>
      </c>
      <c r="JR72" s="165">
        <f t="shared" si="614"/>
        <v>74311.228426395945</v>
      </c>
      <c r="JS72" s="165">
        <f t="shared" si="614"/>
        <v>74311.228426395945</v>
      </c>
      <c r="JT72" s="165">
        <f t="shared" si="614"/>
        <v>0</v>
      </c>
      <c r="JU72" s="165">
        <f t="shared" si="614"/>
        <v>156956.42639593908</v>
      </c>
      <c r="JV72" s="165">
        <f t="shared" si="614"/>
        <v>30800.710659898468</v>
      </c>
      <c r="JW72" s="165">
        <f t="shared" si="614"/>
        <v>182652.83248730964</v>
      </c>
      <c r="JX72" s="165">
        <f t="shared" si="614"/>
        <v>68060.751269035536</v>
      </c>
      <c r="JY72" s="165">
        <f t="shared" si="614"/>
        <v>60768.527918781729</v>
      </c>
      <c r="JZ72" s="165">
        <f t="shared" si="614"/>
        <v>31252.385786802035</v>
      </c>
      <c r="KA72" s="165">
        <f t="shared" si="614"/>
        <v>31252.385786802035</v>
      </c>
      <c r="KB72" s="165">
        <f t="shared" si="614"/>
        <v>31252.385786802035</v>
      </c>
      <c r="KC72" s="165">
        <f t="shared" si="614"/>
        <v>54865.299492385791</v>
      </c>
      <c r="KD72" s="165">
        <f t="shared" si="614"/>
        <v>52087.309644670051</v>
      </c>
      <c r="KE72" s="165">
        <f t="shared" si="614"/>
        <v>44447.83756345178</v>
      </c>
      <c r="KF72" s="165">
        <f t="shared" si="614"/>
        <v>36808.365482233508</v>
      </c>
      <c r="KG72" s="165">
        <f t="shared" si="614"/>
        <v>42017.096446700511</v>
      </c>
      <c r="KH72" s="165">
        <f t="shared" si="614"/>
        <v>42017.096446700511</v>
      </c>
      <c r="KI72" s="165">
        <f t="shared" si="614"/>
        <v>42017.096446700511</v>
      </c>
      <c r="KJ72" s="165">
        <f t="shared" si="614"/>
        <v>55559.796954314726</v>
      </c>
      <c r="KK72" s="165">
        <f t="shared" si="614"/>
        <v>59032.284263959395</v>
      </c>
      <c r="KL72" s="165">
        <f t="shared" si="614"/>
        <v>64935.512690355339</v>
      </c>
      <c r="KM72" s="165">
        <f t="shared" si="614"/>
        <v>68755.248730964478</v>
      </c>
      <c r="KN72" s="165">
        <f t="shared" si="614"/>
        <v>63199.269035533005</v>
      </c>
      <c r="KO72" s="165">
        <f t="shared" si="614"/>
        <v>63199.269035533005</v>
      </c>
      <c r="KP72" s="165">
        <f t="shared" si="614"/>
        <v>63199.269035533005</v>
      </c>
      <c r="KQ72" s="165">
        <f t="shared" si="614"/>
        <v>68755.248730964478</v>
      </c>
      <c r="KR72" s="165">
        <f t="shared" si="614"/>
        <v>77089.218274111685</v>
      </c>
      <c r="KS72" s="165">
        <f t="shared" si="614"/>
        <v>79172.710659898483</v>
      </c>
      <c r="KT72" s="165">
        <f t="shared" si="614"/>
        <v>85770.43654822337</v>
      </c>
      <c r="KU72" s="165">
        <f t="shared" si="614"/>
        <v>89242.923857868023</v>
      </c>
      <c r="KV72" s="165">
        <f t="shared" si="614"/>
        <v>89242.923857868023</v>
      </c>
      <c r="KW72" s="165">
        <f t="shared" si="614"/>
        <v>89242.923857868023</v>
      </c>
      <c r="KX72" s="165">
        <f t="shared" si="614"/>
        <v>99660.385786802042</v>
      </c>
      <c r="KY72" s="165">
        <f t="shared" si="614"/>
        <v>127289.53827411171</v>
      </c>
      <c r="KZ72" s="165">
        <f t="shared" si="614"/>
        <v>114654.17969543149</v>
      </c>
      <c r="LA72" s="165">
        <f t="shared" si="614"/>
        <v>109974.41725888327</v>
      </c>
      <c r="LB72" s="165">
        <f t="shared" si="614"/>
        <v>109974.41725888327</v>
      </c>
      <c r="LC72" s="165">
        <f t="shared" si="614"/>
        <v>108434.42303350256</v>
      </c>
      <c r="LD72" s="165">
        <f t="shared" si="614"/>
        <v>112386.25855025383</v>
      </c>
      <c r="LE72" s="165">
        <f t="shared" si="614"/>
        <v>111378.34598984773</v>
      </c>
      <c r="LF72" s="165">
        <f t="shared" si="614"/>
        <v>113250.25096446702</v>
      </c>
      <c r="LG72" s="165">
        <f t="shared" si="614"/>
        <v>103898.47715736041</v>
      </c>
      <c r="LH72" s="165">
        <f t="shared" si="614"/>
        <v>108102.51228426397</v>
      </c>
      <c r="LI72" s="165">
        <f t="shared" si="614"/>
        <v>104358.70233502539</v>
      </c>
      <c r="LJ72" s="165">
        <f t="shared" si="614"/>
        <v>104358.70233502539</v>
      </c>
      <c r="LK72" s="165">
        <f t="shared" si="614"/>
        <v>104358.70233502539</v>
      </c>
      <c r="LL72" s="165">
        <f t="shared" si="614"/>
        <v>108092.82456852791</v>
      </c>
      <c r="LM72" s="165">
        <f t="shared" si="614"/>
        <v>117376.88832487309</v>
      </c>
      <c r="LN72" s="165">
        <f t="shared" si="614"/>
        <v>125141.53392893405</v>
      </c>
      <c r="LO72" s="165">
        <f t="shared" si="614"/>
        <v>106230.60730964468</v>
      </c>
      <c r="LP72" s="165">
        <f t="shared" si="614"/>
        <v>103461.92893401017</v>
      </c>
      <c r="LQ72" s="165">
        <f t="shared" ref="LQ72:NG72" si="615">LQ53 * LQ66</f>
        <v>110910.36974619291</v>
      </c>
      <c r="LR72" s="165">
        <f t="shared" si="615"/>
        <v>110910.36974619291</v>
      </c>
      <c r="LS72" s="165">
        <f t="shared" si="615"/>
        <v>102355.72242639595</v>
      </c>
      <c r="LT72" s="165">
        <f t="shared" si="615"/>
        <v>97339.058680203059</v>
      </c>
      <c r="LU72" s="165">
        <f t="shared" si="615"/>
        <v>100614.89238578681</v>
      </c>
      <c r="LV72" s="165">
        <f t="shared" si="615"/>
        <v>107166.55979695433</v>
      </c>
      <c r="LW72" s="165">
        <f t="shared" si="615"/>
        <v>102581.18752994925</v>
      </c>
      <c r="LX72" s="165">
        <f t="shared" si="615"/>
        <v>109029.64875329949</v>
      </c>
      <c r="LY72" s="165">
        <f t="shared" si="615"/>
        <v>110769.55232994926</v>
      </c>
      <c r="LZ72" s="165">
        <f t="shared" si="615"/>
        <v>111378.34598984773</v>
      </c>
      <c r="MA72" s="165">
        <f t="shared" si="615"/>
        <v>113250.25096446702</v>
      </c>
      <c r="MB72" s="165">
        <f t="shared" si="615"/>
        <v>101741.13055837565</v>
      </c>
      <c r="MC72" s="165">
        <f t="shared" si="615"/>
        <v>116069.1357360406</v>
      </c>
      <c r="MD72" s="165">
        <f t="shared" si="615"/>
        <v>116069.1357360406</v>
      </c>
      <c r="ME72" s="165">
        <f t="shared" si="615"/>
        <v>120177.63764467002</v>
      </c>
      <c r="MF72" s="165">
        <f t="shared" si="615"/>
        <v>116069.1357360406</v>
      </c>
      <c r="MG72" s="165">
        <f t="shared" si="615"/>
        <v>126349.80700507613</v>
      </c>
      <c r="MH72" s="165">
        <f t="shared" si="615"/>
        <v>134149.41985583756</v>
      </c>
      <c r="MI72" s="165">
        <f t="shared" si="615"/>
        <v>125971.87565482235</v>
      </c>
      <c r="MJ72" s="165">
        <f t="shared" si="615"/>
        <v>143658.72270456853</v>
      </c>
      <c r="MK72" s="165">
        <f t="shared" si="615"/>
        <v>139074.62949441624</v>
      </c>
      <c r="ML72" s="165">
        <f t="shared" si="615"/>
        <v>135844.27287715735</v>
      </c>
      <c r="MM72" s="165">
        <f t="shared" si="615"/>
        <v>134492.45492588831</v>
      </c>
      <c r="MN72" s="165">
        <f t="shared" si="615"/>
        <v>130446.3266314721</v>
      </c>
      <c r="MO72" s="165">
        <f t="shared" si="615"/>
        <v>115059.83890355329</v>
      </c>
      <c r="MP72" s="165">
        <f t="shared" si="615"/>
        <v>137815.26433705585</v>
      </c>
      <c r="MQ72" s="165">
        <f t="shared" si="615"/>
        <v>137919.19371776649</v>
      </c>
      <c r="MR72" s="165">
        <f t="shared" si="615"/>
        <v>142865.70812588834</v>
      </c>
      <c r="MS72" s="165">
        <f t="shared" si="615"/>
        <v>139873.10451167513</v>
      </c>
      <c r="MT72" s="165">
        <f t="shared" si="615"/>
        <v>143701.63178071068</v>
      </c>
      <c r="MU72" s="165">
        <f t="shared" si="615"/>
        <v>140720.51193807105</v>
      </c>
      <c r="MV72" s="165">
        <f t="shared" si="615"/>
        <v>137264.36921827411</v>
      </c>
      <c r="MW72" s="165">
        <f t="shared" si="615"/>
        <v>129547.72221319797</v>
      </c>
      <c r="MX72" s="165">
        <f t="shared" si="615"/>
        <v>124839.64994923858</v>
      </c>
      <c r="MY72" s="165">
        <f t="shared" si="615"/>
        <v>122211.50712690354</v>
      </c>
      <c r="MZ72" s="165">
        <f t="shared" si="615"/>
        <v>122211.50712690354</v>
      </c>
      <c r="NA72" s="165">
        <f t="shared" si="615"/>
        <v>122518.00085279187</v>
      </c>
      <c r="NB72" s="165">
        <f t="shared" si="615"/>
        <v>117349.99847715735</v>
      </c>
      <c r="NC72" s="165">
        <f t="shared" si="615"/>
        <v>129370.12111675127</v>
      </c>
      <c r="ND72" s="165">
        <f t="shared" si="615"/>
        <v>134436.57533604061</v>
      </c>
      <c r="NE72" s="165">
        <f t="shared" si="615"/>
        <v>125887.97844670051</v>
      </c>
      <c r="NF72" s="165">
        <f t="shared" si="615"/>
        <v>123719.00248730966</v>
      </c>
      <c r="NG72" s="165">
        <f t="shared" si="615"/>
        <v>124024.36971573604</v>
      </c>
      <c r="NH72" s="167">
        <f t="shared" ref="NH72:NH78" si="616">SUM(G72:NG72)</f>
        <v>31322685.813495435</v>
      </c>
    </row>
    <row r="73" spans="1:372">
      <c r="B73" s="175" t="s">
        <v>345</v>
      </c>
      <c r="E73" s="153" t="s">
        <v>343</v>
      </c>
      <c r="G73" s="165">
        <f>G54 * G66</f>
        <v>193156.22335025383</v>
      </c>
      <c r="H73" s="165">
        <f>H54 * H66</f>
        <v>79091.014944162438</v>
      </c>
      <c r="I73" s="165">
        <f t="shared" ref="I73:BT73" si="617">I54 * I66</f>
        <v>63771.586192893388</v>
      </c>
      <c r="J73" s="165">
        <f t="shared" si="617"/>
        <v>57194.458416243651</v>
      </c>
      <c r="K73" s="165">
        <f t="shared" si="617"/>
        <v>59457.548497461932</v>
      </c>
      <c r="L73" s="165">
        <f t="shared" si="617"/>
        <v>61268.532142131968</v>
      </c>
      <c r="M73" s="165">
        <f t="shared" si="617"/>
        <v>61591.215106598989</v>
      </c>
      <c r="N73" s="165">
        <f t="shared" si="617"/>
        <v>60773.122647715754</v>
      </c>
      <c r="O73" s="165">
        <f t="shared" si="617"/>
        <v>60116.197705583749</v>
      </c>
      <c r="P73" s="165">
        <f t="shared" si="617"/>
        <v>58577.684446700499</v>
      </c>
      <c r="Q73" s="165">
        <f t="shared" si="617"/>
        <v>79297.949238578673</v>
      </c>
      <c r="R73" s="165">
        <f t="shared" si="617"/>
        <v>59136.51481218273</v>
      </c>
      <c r="S73" s="165">
        <f t="shared" si="617"/>
        <v>57866.952213197968</v>
      </c>
      <c r="T73" s="165">
        <f t="shared" si="617"/>
        <v>59198.649299492376</v>
      </c>
      <c r="U73" s="165">
        <f t="shared" si="617"/>
        <v>60271.918741116737</v>
      </c>
      <c r="V73" s="165">
        <f t="shared" si="617"/>
        <v>58120.423492385773</v>
      </c>
      <c r="W73" s="165">
        <f t="shared" si="617"/>
        <v>50605.567340101523</v>
      </c>
      <c r="X73" s="165">
        <f t="shared" si="617"/>
        <v>54933.026111675121</v>
      </c>
      <c r="Y73" s="165">
        <f t="shared" si="617"/>
        <v>26176.900934010144</v>
      </c>
      <c r="Z73" s="165">
        <f t="shared" si="617"/>
        <v>30643.843086294401</v>
      </c>
      <c r="AA73" s="165">
        <f t="shared" si="617"/>
        <v>26257.308284263967</v>
      </c>
      <c r="AB73" s="165">
        <f t="shared" si="617"/>
        <v>43874.688121827421</v>
      </c>
      <c r="AC73" s="165">
        <f t="shared" si="617"/>
        <v>21249.684101522838</v>
      </c>
      <c r="AD73" s="165">
        <f t="shared" si="617"/>
        <v>26581.388467005079</v>
      </c>
      <c r="AE73" s="165">
        <f t="shared" si="617"/>
        <v>37091.584117766492</v>
      </c>
      <c r="AF73" s="165">
        <f t="shared" si="617"/>
        <v>34447.103555329973</v>
      </c>
      <c r="AG73" s="165">
        <f t="shared" si="617"/>
        <v>33463.932605076123</v>
      </c>
      <c r="AH73" s="165">
        <f t="shared" si="617"/>
        <v>56680.5804467005</v>
      </c>
      <c r="AI73" s="165">
        <f t="shared" si="617"/>
        <v>55960.661827411161</v>
      </c>
      <c r="AJ73" s="165">
        <f t="shared" si="617"/>
        <v>55373.661878172592</v>
      </c>
      <c r="AK73" s="165">
        <f t="shared" si="617"/>
        <v>55764.995177664976</v>
      </c>
      <c r="AL73" s="165">
        <f t="shared" si="617"/>
        <v>50097.015228426397</v>
      </c>
      <c r="AM73" s="165">
        <f t="shared" si="617"/>
        <v>48489.624365482232</v>
      </c>
      <c r="AN73" s="165">
        <f t="shared" si="617"/>
        <v>49561.218274111678</v>
      </c>
      <c r="AO73" s="165">
        <f t="shared" si="617"/>
        <v>80220.353299492388</v>
      </c>
      <c r="AP73" s="165">
        <f t="shared" si="617"/>
        <v>58937.664974619292</v>
      </c>
      <c r="AQ73" s="165">
        <f t="shared" si="617"/>
        <v>52199.806497461941</v>
      </c>
      <c r="AR73" s="165">
        <f t="shared" si="617"/>
        <v>43566.750548223346</v>
      </c>
      <c r="AS73" s="165">
        <f t="shared" si="617"/>
        <v>43765.685482233508</v>
      </c>
      <c r="AT73" s="165">
        <f t="shared" si="617"/>
        <v>54378.839390862951</v>
      </c>
      <c r="AU73" s="165">
        <f t="shared" si="617"/>
        <v>123839.68238578679</v>
      </c>
      <c r="AV73" s="165">
        <f t="shared" si="617"/>
        <v>93488.066243654815</v>
      </c>
      <c r="AW73" s="165">
        <f t="shared" si="617"/>
        <v>95244.427167512695</v>
      </c>
      <c r="AX73" s="165">
        <f t="shared" si="617"/>
        <v>54583.175720812185</v>
      </c>
      <c r="AY73" s="165">
        <f t="shared" si="617"/>
        <v>98754.062548223359</v>
      </c>
      <c r="AZ73" s="165">
        <f t="shared" si="617"/>
        <v>192886.90355329949</v>
      </c>
      <c r="BA73" s="165">
        <f t="shared" si="617"/>
        <v>134009.91195939085</v>
      </c>
      <c r="BB73" s="165">
        <f t="shared" si="617"/>
        <v>54248.815045685289</v>
      </c>
      <c r="BC73" s="165">
        <f t="shared" si="617"/>
        <v>59741.360406091364</v>
      </c>
      <c r="BD73" s="165">
        <f t="shared" si="617"/>
        <v>59741.360406091364</v>
      </c>
      <c r="BE73" s="165">
        <f t="shared" si="617"/>
        <v>59741.360406091364</v>
      </c>
      <c r="BF73" s="165">
        <f t="shared" si="617"/>
        <v>48757.522842639592</v>
      </c>
      <c r="BG73" s="165">
        <f t="shared" si="617"/>
        <v>37461.173847715734</v>
      </c>
      <c r="BH73" s="165">
        <f t="shared" si="617"/>
        <v>38300.413746192899</v>
      </c>
      <c r="BI73" s="165">
        <f t="shared" si="617"/>
        <v>36160.198172588833</v>
      </c>
      <c r="BJ73" s="165">
        <f t="shared" si="617"/>
        <v>45810.639593908629</v>
      </c>
      <c r="BK73" s="165">
        <f t="shared" si="617"/>
        <v>45810.639593908629</v>
      </c>
      <c r="BL73" s="165">
        <f t="shared" si="617"/>
        <v>34245.177969543147</v>
      </c>
      <c r="BM73" s="165">
        <f t="shared" si="617"/>
        <v>34614.678517766501</v>
      </c>
      <c r="BN73" s="165">
        <f t="shared" si="617"/>
        <v>68661.169340101536</v>
      </c>
      <c r="BO73" s="165">
        <f t="shared" si="617"/>
        <v>67009.526091370572</v>
      </c>
      <c r="BP73" s="165">
        <f t="shared" si="617"/>
        <v>73404.182741116747</v>
      </c>
      <c r="BQ73" s="165">
        <f t="shared" si="617"/>
        <v>82242.316345177664</v>
      </c>
      <c r="BR73" s="165">
        <f t="shared" si="617"/>
        <v>71796.791878172589</v>
      </c>
      <c r="BS73" s="165">
        <f t="shared" si="617"/>
        <v>63234.341522842653</v>
      </c>
      <c r="BT73" s="165">
        <f t="shared" si="617"/>
        <v>63942.188629441633</v>
      </c>
      <c r="BU73" s="165">
        <f t="shared" ref="BU73:EF73" si="618">BU54 * BU66</f>
        <v>64178.137664974638</v>
      </c>
      <c r="BV73" s="165">
        <f t="shared" si="618"/>
        <v>65829.780913705603</v>
      </c>
      <c r="BW73" s="165">
        <f t="shared" si="618"/>
        <v>65829.780913705603</v>
      </c>
      <c r="BX73" s="165">
        <f t="shared" si="618"/>
        <v>64178.137664974638</v>
      </c>
      <c r="BY73" s="165">
        <f t="shared" si="618"/>
        <v>64178.137664974638</v>
      </c>
      <c r="BZ73" s="165">
        <f t="shared" si="618"/>
        <v>72051.474517766503</v>
      </c>
      <c r="CA73" s="165">
        <f t="shared" si="618"/>
        <v>63234.341522842653</v>
      </c>
      <c r="CB73" s="165">
        <f t="shared" si="618"/>
        <v>58279.411776649758</v>
      </c>
      <c r="CC73" s="165">
        <f t="shared" si="618"/>
        <v>57571.564670050771</v>
      </c>
      <c r="CD73" s="165">
        <f t="shared" si="618"/>
        <v>55212.07431472082</v>
      </c>
      <c r="CE73" s="165">
        <f t="shared" si="618"/>
        <v>67242.517766497447</v>
      </c>
      <c r="CF73" s="165">
        <f t="shared" si="618"/>
        <v>94382.574416243646</v>
      </c>
      <c r="CG73" s="165">
        <f t="shared" si="618"/>
        <v>66368.196852791865</v>
      </c>
      <c r="CH73" s="165">
        <f t="shared" si="618"/>
        <v>60402.953096446712</v>
      </c>
      <c r="CI73" s="165">
        <f t="shared" si="618"/>
        <v>61635.757258883241</v>
      </c>
      <c r="CJ73" s="165">
        <f t="shared" si="618"/>
        <v>56391.819492385803</v>
      </c>
      <c r="CK73" s="165">
        <f t="shared" si="618"/>
        <v>65635.126903553304</v>
      </c>
      <c r="CL73" s="165">
        <f t="shared" si="618"/>
        <v>64816.301319796934</v>
      </c>
      <c r="CM73" s="165">
        <f t="shared" si="618"/>
        <v>61344.309441624355</v>
      </c>
      <c r="CN73" s="165">
        <f t="shared" si="618"/>
        <v>54740.176243654831</v>
      </c>
      <c r="CO73" s="165">
        <f t="shared" si="618"/>
        <v>56627.768527918794</v>
      </c>
      <c r="CP73" s="165">
        <f t="shared" si="618"/>
        <v>52659.551836548235</v>
      </c>
      <c r="CQ73" s="165">
        <f t="shared" si="618"/>
        <v>56863.717563451792</v>
      </c>
      <c r="CR73" s="165">
        <f t="shared" si="618"/>
        <v>57807.513705583769</v>
      </c>
      <c r="CS73" s="165">
        <f t="shared" si="618"/>
        <v>51704.406091370554</v>
      </c>
      <c r="CT73" s="165">
        <f t="shared" si="618"/>
        <v>51704.406091370554</v>
      </c>
      <c r="CU73" s="165">
        <f t="shared" si="618"/>
        <v>51704.406091370554</v>
      </c>
      <c r="CV73" s="165">
        <f t="shared" si="618"/>
        <v>50632.812182741109</v>
      </c>
      <c r="CW73" s="165">
        <f t="shared" si="618"/>
        <v>50900.710659898476</v>
      </c>
      <c r="CX73" s="165">
        <f t="shared" si="618"/>
        <v>53847.593908629431</v>
      </c>
      <c r="CY73" s="165">
        <f t="shared" si="618"/>
        <v>56526.578680203042</v>
      </c>
      <c r="CZ73" s="165">
        <f t="shared" si="618"/>
        <v>76335.81776649745</v>
      </c>
      <c r="DA73" s="165">
        <f t="shared" si="618"/>
        <v>55990.781725888315</v>
      </c>
      <c r="DB73" s="165">
        <f t="shared" si="618"/>
        <v>55990.781725888315</v>
      </c>
      <c r="DC73" s="165">
        <f t="shared" si="618"/>
        <v>57598.17258883248</v>
      </c>
      <c r="DD73" s="165">
        <f t="shared" si="618"/>
        <v>59741.360406091364</v>
      </c>
      <c r="DE73" s="165">
        <f t="shared" si="618"/>
        <v>58937.664974619292</v>
      </c>
      <c r="DF73" s="165">
        <f t="shared" si="618"/>
        <v>58669.766497461926</v>
      </c>
      <c r="DG73" s="165">
        <f t="shared" si="618"/>
        <v>57866.071065989847</v>
      </c>
      <c r="DH73" s="165">
        <f t="shared" si="618"/>
        <v>57866.071065989847</v>
      </c>
      <c r="DI73" s="165">
        <f t="shared" si="618"/>
        <v>57866.071065989847</v>
      </c>
      <c r="DJ73" s="165">
        <f t="shared" si="618"/>
        <v>58937.664974619292</v>
      </c>
      <c r="DK73" s="165">
        <f t="shared" si="618"/>
        <v>59741.360406091364</v>
      </c>
      <c r="DL73" s="165">
        <f t="shared" si="618"/>
        <v>59473.461928934012</v>
      </c>
      <c r="DM73" s="165">
        <f t="shared" si="618"/>
        <v>59741.360406091364</v>
      </c>
      <c r="DN73" s="165">
        <f t="shared" si="618"/>
        <v>61348.751269035529</v>
      </c>
      <c r="DO73" s="165">
        <f t="shared" si="618"/>
        <v>61348.751269035529</v>
      </c>
      <c r="DP73" s="165">
        <f t="shared" si="618"/>
        <v>61348.751269035529</v>
      </c>
      <c r="DQ73" s="165">
        <f t="shared" si="618"/>
        <v>64831.431472081211</v>
      </c>
      <c r="DR73" s="165">
        <f t="shared" si="618"/>
        <v>65903.025380710649</v>
      </c>
      <c r="DS73" s="165">
        <f t="shared" si="618"/>
        <v>64563.532994923858</v>
      </c>
      <c r="DT73" s="165">
        <f t="shared" si="618"/>
        <v>63577.507614213217</v>
      </c>
      <c r="DU73" s="165">
        <f t="shared" si="618"/>
        <v>61616.649746192888</v>
      </c>
      <c r="DV73" s="165">
        <f t="shared" si="618"/>
        <v>102773.01319796954</v>
      </c>
      <c r="DW73" s="165">
        <f t="shared" si="618"/>
        <v>124997.21822335024</v>
      </c>
      <c r="DX73" s="165">
        <f t="shared" si="618"/>
        <v>124697.41482233502</v>
      </c>
      <c r="DY73" s="165">
        <f t="shared" si="618"/>
        <v>55722.883248730963</v>
      </c>
      <c r="DZ73" s="165">
        <f t="shared" si="618"/>
        <v>58914.975228426418</v>
      </c>
      <c r="EA73" s="165">
        <f t="shared" si="618"/>
        <v>124155.06781725887</v>
      </c>
      <c r="EB73" s="165">
        <f t="shared" si="618"/>
        <v>122414.29441624366</v>
      </c>
      <c r="EC73" s="165">
        <f t="shared" si="618"/>
        <v>122414.29441624366</v>
      </c>
      <c r="ED73" s="165">
        <f t="shared" si="618"/>
        <v>53311.796954314719</v>
      </c>
      <c r="EE73" s="165">
        <f t="shared" si="618"/>
        <v>55722.883248730963</v>
      </c>
      <c r="EF73" s="165">
        <f t="shared" si="618"/>
        <v>56526.578680203042</v>
      </c>
      <c r="EG73" s="165">
        <f t="shared" ref="EG73:GR73" si="619">EG54 * EG66</f>
        <v>56526.578680203042</v>
      </c>
      <c r="EH73" s="165">
        <f t="shared" si="619"/>
        <v>55722.883248730963</v>
      </c>
      <c r="EI73" s="165">
        <f t="shared" si="619"/>
        <v>83669.267399999997</v>
      </c>
      <c r="EJ73" s="165">
        <f t="shared" si="619"/>
        <v>52776</v>
      </c>
      <c r="EK73" s="165">
        <f t="shared" si="619"/>
        <v>52776</v>
      </c>
      <c r="EL73" s="165">
        <f t="shared" si="619"/>
        <v>56258.680203045682</v>
      </c>
      <c r="EM73" s="165">
        <f t="shared" si="619"/>
        <v>56526.578680203042</v>
      </c>
      <c r="EN73" s="165">
        <f t="shared" si="619"/>
        <v>54919.187817258877</v>
      </c>
      <c r="EO73" s="165">
        <f t="shared" si="619"/>
        <v>53043.89847715736</v>
      </c>
      <c r="EP73" s="165">
        <f t="shared" si="619"/>
        <v>78158.296370964454</v>
      </c>
      <c r="EQ73" s="165">
        <f t="shared" si="619"/>
        <v>84255.531608121833</v>
      </c>
      <c r="ER73" s="165">
        <f t="shared" si="619"/>
        <v>115155.60324873097</v>
      </c>
      <c r="ES73" s="165">
        <f t="shared" si="619"/>
        <v>54919.187817258877</v>
      </c>
      <c r="ET73" s="165">
        <f t="shared" si="619"/>
        <v>61061.348345177663</v>
      </c>
      <c r="EU73" s="165">
        <f t="shared" si="619"/>
        <v>87856.426598984763</v>
      </c>
      <c r="EV73" s="165">
        <f t="shared" si="619"/>
        <v>121100.37401015229</v>
      </c>
      <c r="EW73" s="165">
        <f t="shared" si="619"/>
        <v>59874.739651167518</v>
      </c>
      <c r="EX73" s="165">
        <f t="shared" si="619"/>
        <v>107310.08750477158</v>
      </c>
      <c r="EY73" s="165">
        <f t="shared" si="619"/>
        <v>54115.492385786798</v>
      </c>
      <c r="EZ73" s="165">
        <f t="shared" si="619"/>
        <v>56794.477157360408</v>
      </c>
      <c r="FA73" s="165">
        <f t="shared" si="619"/>
        <v>60009.258883248731</v>
      </c>
      <c r="FB73" s="165">
        <f t="shared" si="619"/>
        <v>52603.256040609151</v>
      </c>
      <c r="FC73" s="165">
        <f t="shared" si="619"/>
        <v>78514.977167512683</v>
      </c>
      <c r="FD73" s="165">
        <f t="shared" si="619"/>
        <v>99791.259898477161</v>
      </c>
      <c r="FE73" s="165">
        <f t="shared" si="619"/>
        <v>104575.02538071066</v>
      </c>
      <c r="FF73" s="165">
        <f t="shared" si="619"/>
        <v>93610.028832487311</v>
      </c>
      <c r="FG73" s="165">
        <f t="shared" si="619"/>
        <v>48799.57654822334</v>
      </c>
      <c r="FH73" s="165">
        <f t="shared" si="619"/>
        <v>48489.624365482232</v>
      </c>
      <c r="FI73" s="165">
        <f t="shared" si="619"/>
        <v>85707.772588832493</v>
      </c>
      <c r="FJ73" s="165">
        <f t="shared" si="619"/>
        <v>76384.663147208121</v>
      </c>
      <c r="FK73" s="165">
        <f t="shared" si="619"/>
        <v>124874.88324873096</v>
      </c>
      <c r="FL73" s="165">
        <f t="shared" si="619"/>
        <v>94992.803468020298</v>
      </c>
      <c r="FM73" s="165">
        <f t="shared" si="619"/>
        <v>54383.390862944158</v>
      </c>
      <c r="FN73" s="165">
        <f t="shared" si="619"/>
        <v>58669.766497461926</v>
      </c>
      <c r="FO73" s="165">
        <f t="shared" si="619"/>
        <v>56794.477157360408</v>
      </c>
      <c r="FP73" s="165">
        <f t="shared" si="619"/>
        <v>57598.17258883248</v>
      </c>
      <c r="FQ73" s="165">
        <f t="shared" si="619"/>
        <v>56258.680203045682</v>
      </c>
      <c r="FR73" s="165">
        <f t="shared" si="619"/>
        <v>81294.51999999999</v>
      </c>
      <c r="FS73" s="165">
        <f t="shared" si="619"/>
        <v>52776</v>
      </c>
      <c r="FT73" s="165">
        <f t="shared" si="619"/>
        <v>52776</v>
      </c>
      <c r="FU73" s="165">
        <f t="shared" si="619"/>
        <v>56258.680203045682</v>
      </c>
      <c r="FV73" s="165">
        <f t="shared" si="619"/>
        <v>62196.314720812188</v>
      </c>
      <c r="FW73" s="165">
        <f t="shared" si="619"/>
        <v>59473.461928934012</v>
      </c>
      <c r="FX73" s="165">
        <f t="shared" si="619"/>
        <v>58133.969543147206</v>
      </c>
      <c r="FY73" s="165">
        <f t="shared" si="619"/>
        <v>74736.103294416243</v>
      </c>
      <c r="FZ73" s="165">
        <f t="shared" si="619"/>
        <v>60277.15736040609</v>
      </c>
      <c r="GA73" s="165">
        <f t="shared" si="619"/>
        <v>60277.15736040609</v>
      </c>
      <c r="GB73" s="165">
        <f t="shared" si="619"/>
        <v>65099.329949238578</v>
      </c>
      <c r="GC73" s="165">
        <f t="shared" si="619"/>
        <v>109355.89096446699</v>
      </c>
      <c r="GD73" s="165">
        <f t="shared" si="619"/>
        <v>104073.72385786803</v>
      </c>
      <c r="GE73" s="165">
        <f t="shared" si="619"/>
        <v>100113.62588832485</v>
      </c>
      <c r="GF73" s="165">
        <f t="shared" si="619"/>
        <v>45904.256182741119</v>
      </c>
      <c r="GG73" s="165">
        <f t="shared" si="619"/>
        <v>46337.318253807105</v>
      </c>
      <c r="GH73" s="165">
        <f t="shared" si="619"/>
        <v>43885.809664974622</v>
      </c>
      <c r="GI73" s="165">
        <f t="shared" si="619"/>
        <v>42921.800934010163</v>
      </c>
      <c r="GJ73" s="165">
        <f t="shared" si="619"/>
        <v>46930.980142131986</v>
      </c>
      <c r="GK73" s="165">
        <f t="shared" si="619"/>
        <v>46930.980142131986</v>
      </c>
      <c r="GL73" s="165">
        <f t="shared" si="619"/>
        <v>50232.657137055845</v>
      </c>
      <c r="GM73" s="165">
        <f t="shared" si="619"/>
        <v>59205.563451776645</v>
      </c>
      <c r="GN73" s="165">
        <f t="shared" si="619"/>
        <v>59205.563451776645</v>
      </c>
      <c r="GO73" s="165">
        <f t="shared" si="619"/>
        <v>54155.08971573603</v>
      </c>
      <c r="GP73" s="165">
        <f t="shared" si="619"/>
        <v>53847.593908629431</v>
      </c>
      <c r="GQ73" s="165">
        <f t="shared" si="619"/>
        <v>45779.95252791878</v>
      </c>
      <c r="GR73" s="165">
        <f t="shared" si="619"/>
        <v>47048.765725888312</v>
      </c>
      <c r="GS73" s="165">
        <f t="shared" ref="GS73:JD73" si="620">GS54 * GS66</f>
        <v>48273.993999999992</v>
      </c>
      <c r="GT73" s="165">
        <f t="shared" si="620"/>
        <v>54593.187736040607</v>
      </c>
      <c r="GU73" s="165">
        <f t="shared" si="620"/>
        <v>52360.209543147212</v>
      </c>
      <c r="GV73" s="165">
        <f t="shared" si="620"/>
        <v>50650.160243654827</v>
      </c>
      <c r="GW73" s="165">
        <f t="shared" si="620"/>
        <v>51867.712172588828</v>
      </c>
      <c r="GX73" s="165">
        <f t="shared" si="620"/>
        <v>58227.98013197969</v>
      </c>
      <c r="GY73" s="165">
        <f t="shared" si="620"/>
        <v>54155.08971573603</v>
      </c>
      <c r="GZ73" s="165">
        <f t="shared" si="620"/>
        <v>52598.24332994924</v>
      </c>
      <c r="HA73" s="165">
        <f t="shared" si="620"/>
        <v>53567.199035532998</v>
      </c>
      <c r="HB73" s="165">
        <f t="shared" si="620"/>
        <v>53174.907096446688</v>
      </c>
      <c r="HC73" s="165">
        <f t="shared" si="620"/>
        <v>52508.602538071056</v>
      </c>
      <c r="HD73" s="165">
        <f t="shared" si="620"/>
        <v>54546.326416243661</v>
      </c>
      <c r="HE73" s="165">
        <f t="shared" si="620"/>
        <v>54645.181025380698</v>
      </c>
      <c r="HF73" s="165">
        <f t="shared" si="620"/>
        <v>55480.705583756346</v>
      </c>
      <c r="HG73" s="165">
        <f t="shared" si="620"/>
        <v>54494.38192893401</v>
      </c>
      <c r="HH73" s="165">
        <f t="shared" si="620"/>
        <v>54893.905055837567</v>
      </c>
      <c r="HI73" s="165">
        <f t="shared" si="620"/>
        <v>58295.786274111677</v>
      </c>
      <c r="HJ73" s="165">
        <f t="shared" si="620"/>
        <v>56737.919888324876</v>
      </c>
      <c r="HK73" s="165">
        <f t="shared" si="620"/>
        <v>50559.711969543147</v>
      </c>
      <c r="HL73" s="165">
        <f t="shared" si="620"/>
        <v>47200.448923857854</v>
      </c>
      <c r="HM73" s="165">
        <f t="shared" si="620"/>
        <v>47887.533807106585</v>
      </c>
      <c r="HN73" s="165">
        <f t="shared" si="620"/>
        <v>52329.548477157361</v>
      </c>
      <c r="HO73" s="165">
        <f t="shared" si="620"/>
        <v>50265.755390862942</v>
      </c>
      <c r="HP73" s="165">
        <f t="shared" si="620"/>
        <v>50896.559756345174</v>
      </c>
      <c r="HQ73" s="165">
        <f t="shared" si="620"/>
        <v>48883.977898477133</v>
      </c>
      <c r="HR73" s="165">
        <f t="shared" si="620"/>
        <v>47884.513401015218</v>
      </c>
      <c r="HS73" s="165">
        <f t="shared" si="620"/>
        <v>48275.448060913688</v>
      </c>
      <c r="HT73" s="165">
        <f t="shared" si="620"/>
        <v>47919.679837563439</v>
      </c>
      <c r="HU73" s="165">
        <f t="shared" si="620"/>
        <v>47544.991796954302</v>
      </c>
      <c r="HV73" s="165">
        <f t="shared" si="620"/>
        <v>45592.809157360396</v>
      </c>
      <c r="HW73" s="165">
        <f t="shared" si="620"/>
        <v>46605.557086294401</v>
      </c>
      <c r="HX73" s="165">
        <f t="shared" si="620"/>
        <v>44160.369269035516</v>
      </c>
      <c r="HY73" s="165">
        <f t="shared" si="620"/>
        <v>44221.081147208119</v>
      </c>
      <c r="HZ73" s="165">
        <f t="shared" si="620"/>
        <v>51527.361959390859</v>
      </c>
      <c r="IA73" s="165">
        <f t="shared" si="620"/>
        <v>51599.368730964474</v>
      </c>
      <c r="IB73" s="165">
        <f t="shared" si="620"/>
        <v>49592.061979695427</v>
      </c>
      <c r="IC73" s="165">
        <f t="shared" si="620"/>
        <v>47505.557969543144</v>
      </c>
      <c r="ID73" s="165">
        <f t="shared" si="620"/>
        <v>47505.557969543144</v>
      </c>
      <c r="IE73" s="165">
        <f t="shared" si="620"/>
        <v>47218.290253807107</v>
      </c>
      <c r="IF73" s="165">
        <f t="shared" si="620"/>
        <v>50688.920101522832</v>
      </c>
      <c r="IG73" s="165">
        <f t="shared" si="620"/>
        <v>53611.155126903534</v>
      </c>
      <c r="IH73" s="165">
        <f t="shared" si="620"/>
        <v>52572.941725888333</v>
      </c>
      <c r="II73" s="165">
        <f t="shared" si="620"/>
        <v>52978.836944162438</v>
      </c>
      <c r="IJ73" s="165">
        <f t="shared" si="620"/>
        <v>56223.840456852799</v>
      </c>
      <c r="IK73" s="165">
        <f t="shared" si="620"/>
        <v>56968.045065989842</v>
      </c>
      <c r="IL73" s="165">
        <f t="shared" si="620"/>
        <v>56968.045065989842</v>
      </c>
      <c r="IM73" s="165">
        <f t="shared" si="620"/>
        <v>56721.430152284251</v>
      </c>
      <c r="IN73" s="165">
        <f t="shared" si="620"/>
        <v>57055.644365482229</v>
      </c>
      <c r="IO73" s="165">
        <f t="shared" si="620"/>
        <v>54851.778274111675</v>
      </c>
      <c r="IP73" s="165">
        <f t="shared" si="620"/>
        <v>48399.976446700501</v>
      </c>
      <c r="IQ73" s="165">
        <f t="shared" si="620"/>
        <v>51293.453299492379</v>
      </c>
      <c r="IR73" s="165">
        <f t="shared" si="620"/>
        <v>51293.453299492379</v>
      </c>
      <c r="IS73" s="165">
        <f t="shared" si="620"/>
        <v>51293.453299492379</v>
      </c>
      <c r="IT73" s="165">
        <f t="shared" si="620"/>
        <v>51293.453299492379</v>
      </c>
      <c r="IU73" s="165">
        <f t="shared" si="620"/>
        <v>53397.800101522829</v>
      </c>
      <c r="IV73" s="165">
        <f t="shared" si="620"/>
        <v>53397.800101522829</v>
      </c>
      <c r="IW73" s="165">
        <f t="shared" si="620"/>
        <v>51819.539999999994</v>
      </c>
      <c r="IX73" s="165">
        <f t="shared" si="620"/>
        <v>53311.796954314719</v>
      </c>
      <c r="IY73" s="165">
        <f t="shared" si="620"/>
        <v>52345.626700507608</v>
      </c>
      <c r="IZ73" s="165">
        <f t="shared" si="620"/>
        <v>52345.626700507608</v>
      </c>
      <c r="JA73" s="165">
        <f t="shared" si="620"/>
        <v>58132.580406091365</v>
      </c>
      <c r="JB73" s="165">
        <f t="shared" si="620"/>
        <v>58921.710456852794</v>
      </c>
      <c r="JC73" s="165">
        <f t="shared" si="620"/>
        <v>58132.580406091365</v>
      </c>
      <c r="JD73" s="165">
        <f t="shared" si="620"/>
        <v>56291.276954314715</v>
      </c>
      <c r="JE73" s="165">
        <f t="shared" ref="JE73:LP73" si="621">JE54 * JE66</f>
        <v>59184.753807106594</v>
      </c>
      <c r="JF73" s="165">
        <f t="shared" si="621"/>
        <v>59184.753807106594</v>
      </c>
      <c r="JG73" s="165">
        <f t="shared" si="621"/>
        <v>59184.753807106594</v>
      </c>
      <c r="JH73" s="165">
        <f t="shared" si="621"/>
        <v>63656.490761421308</v>
      </c>
      <c r="JI73" s="165">
        <f t="shared" si="621"/>
        <v>59710.840507614208</v>
      </c>
      <c r="JJ73" s="165">
        <f t="shared" si="621"/>
        <v>52082.583350253801</v>
      </c>
      <c r="JK73" s="165">
        <f t="shared" si="621"/>
        <v>53660.843451776644</v>
      </c>
      <c r="JL73" s="165">
        <f t="shared" si="621"/>
        <v>55765.190253807101</v>
      </c>
      <c r="JM73" s="165">
        <f t="shared" si="621"/>
        <v>55765.190253807101</v>
      </c>
      <c r="JN73" s="165">
        <f t="shared" si="621"/>
        <v>55765.190253807101</v>
      </c>
      <c r="JO73" s="165">
        <f t="shared" si="621"/>
        <v>59184.753807106594</v>
      </c>
      <c r="JP73" s="165">
        <f t="shared" si="621"/>
        <v>59973.883857868008</v>
      </c>
      <c r="JQ73" s="165">
        <f t="shared" si="621"/>
        <v>56554.320304568522</v>
      </c>
      <c r="JR73" s="165">
        <f t="shared" si="621"/>
        <v>57330.274111675128</v>
      </c>
      <c r="JS73" s="165">
        <f t="shared" si="621"/>
        <v>57330.274111675128</v>
      </c>
      <c r="JT73" s="165">
        <f t="shared" si="621"/>
        <v>278046.53807106597</v>
      </c>
      <c r="JU73" s="165">
        <f t="shared" si="621"/>
        <v>121090.11167512689</v>
      </c>
      <c r="JV73" s="165">
        <f t="shared" si="621"/>
        <v>276772.89340101526</v>
      </c>
      <c r="JW73" s="165">
        <f t="shared" si="621"/>
        <v>140914.59898477155</v>
      </c>
      <c r="JX73" s="165">
        <f t="shared" si="621"/>
        <v>52508.101522842633</v>
      </c>
      <c r="JY73" s="165">
        <f t="shared" si="621"/>
        <v>46882.233502538067</v>
      </c>
      <c r="JZ73" s="165">
        <f t="shared" si="621"/>
        <v>24110.862944162436</v>
      </c>
      <c r="KA73" s="165">
        <f t="shared" si="621"/>
        <v>24110.862944162436</v>
      </c>
      <c r="KB73" s="165">
        <f t="shared" si="621"/>
        <v>24110.862944162436</v>
      </c>
      <c r="KC73" s="165">
        <f t="shared" si="621"/>
        <v>42327.959390862947</v>
      </c>
      <c r="KD73" s="165">
        <f t="shared" si="621"/>
        <v>40184.771573604055</v>
      </c>
      <c r="KE73" s="165">
        <f t="shared" si="621"/>
        <v>34291.00507614213</v>
      </c>
      <c r="KF73" s="165">
        <f t="shared" si="621"/>
        <v>28397.238578680204</v>
      </c>
      <c r="KG73" s="165">
        <f t="shared" si="621"/>
        <v>32415.715736040605</v>
      </c>
      <c r="KH73" s="165">
        <f t="shared" si="621"/>
        <v>32415.715736040605</v>
      </c>
      <c r="KI73" s="165">
        <f t="shared" si="621"/>
        <v>32415.715736040605</v>
      </c>
      <c r="KJ73" s="165">
        <f t="shared" si="621"/>
        <v>42863.756345177666</v>
      </c>
      <c r="KK73" s="165">
        <f t="shared" si="621"/>
        <v>45542.741116751269</v>
      </c>
      <c r="KL73" s="165">
        <f t="shared" si="621"/>
        <v>50097.015228426397</v>
      </c>
      <c r="KM73" s="165">
        <f t="shared" si="621"/>
        <v>53043.89847715736</v>
      </c>
      <c r="KN73" s="165">
        <f t="shared" si="621"/>
        <v>48757.522842639592</v>
      </c>
      <c r="KO73" s="165">
        <f t="shared" si="621"/>
        <v>48757.522842639592</v>
      </c>
      <c r="KP73" s="165">
        <f t="shared" si="621"/>
        <v>48757.522842639592</v>
      </c>
      <c r="KQ73" s="165">
        <f t="shared" si="621"/>
        <v>53043.89847715736</v>
      </c>
      <c r="KR73" s="165">
        <f t="shared" si="621"/>
        <v>59473.461928934012</v>
      </c>
      <c r="KS73" s="165">
        <f t="shared" si="621"/>
        <v>61080.852791878162</v>
      </c>
      <c r="KT73" s="165">
        <f t="shared" si="621"/>
        <v>66170.923857868023</v>
      </c>
      <c r="KU73" s="165">
        <f t="shared" si="621"/>
        <v>68849.908629441619</v>
      </c>
      <c r="KV73" s="165">
        <f t="shared" si="621"/>
        <v>68849.908629441619</v>
      </c>
      <c r="KW73" s="165">
        <f t="shared" si="621"/>
        <v>68849.908629441619</v>
      </c>
      <c r="KX73" s="165">
        <f t="shared" si="621"/>
        <v>76886.862944162436</v>
      </c>
      <c r="KY73" s="165">
        <f t="shared" si="621"/>
        <v>65940.918578680197</v>
      </c>
      <c r="KZ73" s="165">
        <f t="shared" si="621"/>
        <v>59395.31269035532</v>
      </c>
      <c r="LA73" s="165">
        <f t="shared" si="621"/>
        <v>56971.014213197959</v>
      </c>
      <c r="LB73" s="165">
        <f t="shared" si="621"/>
        <v>56971.014213197959</v>
      </c>
      <c r="LC73" s="165">
        <f t="shared" si="621"/>
        <v>50696.541433502534</v>
      </c>
      <c r="LD73" s="165">
        <f t="shared" si="621"/>
        <v>46744.705916751263</v>
      </c>
      <c r="LE73" s="165">
        <f t="shared" si="621"/>
        <v>57698.303756345165</v>
      </c>
      <c r="LF73" s="165">
        <f t="shared" si="621"/>
        <v>58668.023147208107</v>
      </c>
      <c r="LG73" s="165">
        <f t="shared" si="621"/>
        <v>65178.17258883248</v>
      </c>
      <c r="LH73" s="165">
        <f t="shared" si="621"/>
        <v>56001.294822335018</v>
      </c>
      <c r="LI73" s="165">
        <f t="shared" si="621"/>
        <v>54061.856040609127</v>
      </c>
      <c r="LJ73" s="165">
        <f t="shared" si="621"/>
        <v>54061.856040609127</v>
      </c>
      <c r="LK73" s="165">
        <f t="shared" si="621"/>
        <v>54061.856040609127</v>
      </c>
      <c r="LL73" s="165">
        <f t="shared" si="621"/>
        <v>66667.073908629449</v>
      </c>
      <c r="LM73" s="165">
        <f t="shared" si="621"/>
        <v>63776.664974619292</v>
      </c>
      <c r="LN73" s="165">
        <f t="shared" si="621"/>
        <v>51039.176730964442</v>
      </c>
      <c r="LO73" s="165">
        <f t="shared" si="621"/>
        <v>55031.575431472069</v>
      </c>
      <c r="LP73" s="165">
        <f t="shared" si="621"/>
        <v>64904.314720812181</v>
      </c>
      <c r="LQ73" s="165">
        <f t="shared" ref="LQ73:NG73" si="622">LQ54 * LQ66</f>
        <v>57455.873908629437</v>
      </c>
      <c r="LR73" s="165">
        <f t="shared" si="622"/>
        <v>57455.873908629437</v>
      </c>
      <c r="LS73" s="165">
        <f t="shared" si="622"/>
        <v>46829.556761421314</v>
      </c>
      <c r="LT73" s="165">
        <f t="shared" si="622"/>
        <v>50425.408324873089</v>
      </c>
      <c r="LU73" s="165">
        <f t="shared" si="622"/>
        <v>52122.417258883237</v>
      </c>
      <c r="LV73" s="165">
        <f t="shared" si="622"/>
        <v>55516.435126903547</v>
      </c>
      <c r="LW73" s="165">
        <f t="shared" si="622"/>
        <v>51576.934297461907</v>
      </c>
      <c r="LX73" s="165">
        <f t="shared" si="622"/>
        <v>45128.473074111665</v>
      </c>
      <c r="LY73" s="165">
        <f t="shared" si="622"/>
        <v>43388.569497461904</v>
      </c>
      <c r="LZ73" s="165">
        <f t="shared" si="622"/>
        <v>57698.303756345165</v>
      </c>
      <c r="MA73" s="165">
        <f t="shared" si="622"/>
        <v>58668.023147208107</v>
      </c>
      <c r="MB73" s="165">
        <f t="shared" si="622"/>
        <v>55258.615634517759</v>
      </c>
      <c r="MC73" s="165">
        <f t="shared" si="622"/>
        <v>47324.265279187814</v>
      </c>
      <c r="MD73" s="165">
        <f t="shared" si="622"/>
        <v>47324.265279187814</v>
      </c>
      <c r="ME73" s="165">
        <f t="shared" si="622"/>
        <v>43215.763370558408</v>
      </c>
      <c r="MF73" s="165">
        <f t="shared" si="622"/>
        <v>47324.265279187814</v>
      </c>
      <c r="MG73" s="165">
        <f t="shared" si="622"/>
        <v>51962.121928934008</v>
      </c>
      <c r="MH73" s="165">
        <f t="shared" si="622"/>
        <v>37768.854255837578</v>
      </c>
      <c r="MI73" s="165">
        <f t="shared" si="622"/>
        <v>50919.241096446705</v>
      </c>
      <c r="MJ73" s="165">
        <f t="shared" si="622"/>
        <v>35363.612320812179</v>
      </c>
      <c r="MK73" s="165">
        <f t="shared" si="622"/>
        <v>35685.268982741116</v>
      </c>
      <c r="ML73" s="165">
        <f t="shared" si="622"/>
        <v>38915.625600000007</v>
      </c>
      <c r="MM73" s="165">
        <f t="shared" si="622"/>
        <v>40267.443551269047</v>
      </c>
      <c r="MN73" s="165">
        <f t="shared" si="622"/>
        <v>33657.480475126889</v>
      </c>
      <c r="MO73" s="165">
        <f t="shared" si="622"/>
        <v>46912.749928934005</v>
      </c>
      <c r="MP73" s="165">
        <f t="shared" si="622"/>
        <v>36944.634140101523</v>
      </c>
      <c r="MQ73" s="165">
        <f t="shared" si="622"/>
        <v>36840.704759390865</v>
      </c>
      <c r="MR73" s="165">
        <f t="shared" si="622"/>
        <v>36156.626899492381</v>
      </c>
      <c r="MS73" s="165">
        <f t="shared" si="622"/>
        <v>39149.230513705574</v>
      </c>
      <c r="MT73" s="165">
        <f t="shared" si="622"/>
        <v>35320.703244670032</v>
      </c>
      <c r="MU73" s="165">
        <f t="shared" si="622"/>
        <v>50378.726640609144</v>
      </c>
      <c r="MV73" s="165">
        <f t="shared" si="622"/>
        <v>55966.087634517775</v>
      </c>
      <c r="MW73" s="165">
        <f t="shared" si="622"/>
        <v>53737.049360406098</v>
      </c>
      <c r="MX73" s="165">
        <f t="shared" si="622"/>
        <v>51341.060710659898</v>
      </c>
      <c r="MY73" s="165">
        <f t="shared" si="622"/>
        <v>51127.579167512704</v>
      </c>
      <c r="MZ73" s="165">
        <f t="shared" si="622"/>
        <v>51127.579167512704</v>
      </c>
      <c r="NA73" s="165">
        <f t="shared" si="622"/>
        <v>50821.085441624367</v>
      </c>
      <c r="NB73" s="165">
        <f t="shared" si="622"/>
        <v>63093.14873096448</v>
      </c>
      <c r="NC73" s="165">
        <f t="shared" si="622"/>
        <v>53204.244365482235</v>
      </c>
      <c r="ND73" s="165">
        <f t="shared" si="622"/>
        <v>37481.698775634519</v>
      </c>
      <c r="NE73" s="165">
        <f t="shared" si="622"/>
        <v>49582.326121827427</v>
      </c>
      <c r="NF73" s="165">
        <f t="shared" si="622"/>
        <v>51751.30208121828</v>
      </c>
      <c r="NG73" s="165">
        <f t="shared" si="622"/>
        <v>51445.934852791885</v>
      </c>
      <c r="NH73" s="167">
        <f t="shared" si="616"/>
        <v>21940894.024068002</v>
      </c>
    </row>
    <row r="74" spans="1:372">
      <c r="B74" s="175" t="s">
        <v>346</v>
      </c>
      <c r="E74" s="153" t="s">
        <v>301</v>
      </c>
      <c r="G74" s="165">
        <f>G55 * G67</f>
        <v>0</v>
      </c>
      <c r="H74" s="165">
        <f>H55 * H67</f>
        <v>39894.737601802721</v>
      </c>
      <c r="I74" s="165">
        <f t="shared" ref="I74:BT74" si="623">I55 * I67</f>
        <v>35647.338901189651</v>
      </c>
      <c r="J74" s="165">
        <f t="shared" si="623"/>
        <v>35282.139686207964</v>
      </c>
      <c r="K74" s="165">
        <f t="shared" si="623"/>
        <v>36596.325331597451</v>
      </c>
      <c r="L74" s="165">
        <f t="shared" si="623"/>
        <v>37570.188603569499</v>
      </c>
      <c r="M74" s="165">
        <f t="shared" si="623"/>
        <v>37289.459676767714</v>
      </c>
      <c r="N74" s="165">
        <f t="shared" si="623"/>
        <v>37289.295742190967</v>
      </c>
      <c r="O74" s="165">
        <f t="shared" si="623"/>
        <v>37308.722106881512</v>
      </c>
      <c r="P74" s="165">
        <f t="shared" si="623"/>
        <v>35797.030098902957</v>
      </c>
      <c r="Q74" s="165">
        <f t="shared" si="623"/>
        <v>37449.825418162734</v>
      </c>
      <c r="R74" s="165">
        <f t="shared" si="623"/>
        <v>36966.845824922741</v>
      </c>
      <c r="S74" s="165">
        <f t="shared" si="623"/>
        <v>35902.671208063701</v>
      </c>
      <c r="T74" s="165">
        <f t="shared" si="623"/>
        <v>36244.519775429668</v>
      </c>
      <c r="U74" s="165">
        <f t="shared" si="623"/>
        <v>36227.371189296842</v>
      </c>
      <c r="V74" s="165">
        <f t="shared" si="623"/>
        <v>36259.577427158976</v>
      </c>
      <c r="W74" s="165">
        <f t="shared" si="623"/>
        <v>36296.997993782999</v>
      </c>
      <c r="X74" s="165">
        <f t="shared" si="623"/>
        <v>34405.652469666617</v>
      </c>
      <c r="Y74" s="165">
        <f t="shared" si="623"/>
        <v>33240.507790041891</v>
      </c>
      <c r="Z74" s="165">
        <f t="shared" si="623"/>
        <v>34640.57943304487</v>
      </c>
      <c r="AA74" s="165">
        <f t="shared" si="623"/>
        <v>33951.986537406257</v>
      </c>
      <c r="AB74" s="165">
        <f t="shared" si="623"/>
        <v>33859.590513975876</v>
      </c>
      <c r="AC74" s="165">
        <f t="shared" si="623"/>
        <v>33978.447961333979</v>
      </c>
      <c r="AD74" s="165">
        <f t="shared" si="623"/>
        <v>37243.246182551717</v>
      </c>
      <c r="AE74" s="165">
        <f t="shared" si="623"/>
        <v>38613.559209966588</v>
      </c>
      <c r="AF74" s="165">
        <f t="shared" si="623"/>
        <v>36757.385018962821</v>
      </c>
      <c r="AG74" s="165">
        <f t="shared" si="623"/>
        <v>36306.373296137615</v>
      </c>
      <c r="AH74" s="165">
        <f t="shared" si="623"/>
        <v>36193.100150434388</v>
      </c>
      <c r="AI74" s="165">
        <f t="shared" si="623"/>
        <v>36204.437066756553</v>
      </c>
      <c r="AJ74" s="165">
        <f t="shared" si="623"/>
        <v>35845.138764221272</v>
      </c>
      <c r="AK74" s="165">
        <f t="shared" si="623"/>
        <v>36205.106735781512</v>
      </c>
      <c r="AL74" s="165">
        <f t="shared" si="623"/>
        <v>23014.230345035525</v>
      </c>
      <c r="AM74" s="165">
        <f t="shared" si="623"/>
        <v>22491.52698694311</v>
      </c>
      <c r="AN74" s="165">
        <f t="shared" si="623"/>
        <v>22912.391622341675</v>
      </c>
      <c r="AO74" s="165">
        <f t="shared" si="623"/>
        <v>27804.275407621495</v>
      </c>
      <c r="AP74" s="165">
        <f t="shared" si="623"/>
        <v>27763.892524565708</v>
      </c>
      <c r="AQ74" s="165">
        <f t="shared" si="623"/>
        <v>27236.505323728859</v>
      </c>
      <c r="AR74" s="165">
        <f t="shared" si="623"/>
        <v>27366.764788990604</v>
      </c>
      <c r="AS74" s="165">
        <f t="shared" si="623"/>
        <v>27453.232875395734</v>
      </c>
      <c r="AT74" s="165">
        <f t="shared" si="623"/>
        <v>33079.193786096403</v>
      </c>
      <c r="AU74" s="165">
        <f t="shared" si="623"/>
        <v>67485.035301940079</v>
      </c>
      <c r="AV74" s="165">
        <f t="shared" si="623"/>
        <v>58249.013734510816</v>
      </c>
      <c r="AW74" s="165">
        <f t="shared" si="623"/>
        <v>58219.176376599986</v>
      </c>
      <c r="AX74" s="165">
        <f t="shared" si="623"/>
        <v>58418.880072682259</v>
      </c>
      <c r="AY74" s="165">
        <f t="shared" si="623"/>
        <v>58163.428537874737</v>
      </c>
      <c r="AZ74" s="165">
        <f t="shared" si="623"/>
        <v>91307.30574557856</v>
      </c>
      <c r="BA74" s="165">
        <f t="shared" si="623"/>
        <v>66842.207807754123</v>
      </c>
      <c r="BB74" s="165">
        <f t="shared" si="623"/>
        <v>33165.015983165824</v>
      </c>
      <c r="BC74" s="165">
        <f t="shared" si="623"/>
        <v>27761.705749871868</v>
      </c>
      <c r="BD74" s="165">
        <f t="shared" si="623"/>
        <v>27706.161208617621</v>
      </c>
      <c r="BE74" s="165">
        <f t="shared" si="623"/>
        <v>27664.056164394333</v>
      </c>
      <c r="BF74" s="165">
        <f t="shared" si="623"/>
        <v>22537.513970054944</v>
      </c>
      <c r="BG74" s="165">
        <f t="shared" si="623"/>
        <v>22844.979823455691</v>
      </c>
      <c r="BH74" s="165">
        <f t="shared" si="623"/>
        <v>22202.316634703453</v>
      </c>
      <c r="BI74" s="165">
        <f t="shared" si="623"/>
        <v>21258.728861308256</v>
      </c>
      <c r="BJ74" s="165">
        <f t="shared" si="623"/>
        <v>21839.591977327436</v>
      </c>
      <c r="BK74" s="165">
        <f t="shared" si="623"/>
        <v>21204.658590619772</v>
      </c>
      <c r="BL74" s="165">
        <f t="shared" si="623"/>
        <v>21175.59398582884</v>
      </c>
      <c r="BM74" s="165">
        <f t="shared" si="623"/>
        <v>21627.036969389814</v>
      </c>
      <c r="BN74" s="165">
        <f t="shared" si="623"/>
        <v>35145.206329343098</v>
      </c>
      <c r="BO74" s="165">
        <f t="shared" si="623"/>
        <v>34360.992482698181</v>
      </c>
      <c r="BP74" s="165">
        <f t="shared" si="623"/>
        <v>33280.205054372957</v>
      </c>
      <c r="BQ74" s="165">
        <f t="shared" si="623"/>
        <v>33239.353312187748</v>
      </c>
      <c r="BR74" s="165">
        <f t="shared" si="623"/>
        <v>32489.813196878917</v>
      </c>
      <c r="BS74" s="165">
        <f t="shared" si="623"/>
        <v>32329.188664564306</v>
      </c>
      <c r="BT74" s="165">
        <f t="shared" si="623"/>
        <v>32767.818871100531</v>
      </c>
      <c r="BU74" s="165">
        <f t="shared" ref="BU74:EF74" si="624">BU55 * BU67</f>
        <v>32855.00724857895</v>
      </c>
      <c r="BV74" s="165">
        <f t="shared" si="624"/>
        <v>33738.752579572552</v>
      </c>
      <c r="BW74" s="165">
        <f t="shared" si="624"/>
        <v>33741.48579946821</v>
      </c>
      <c r="BX74" s="165">
        <f t="shared" si="624"/>
        <v>32867.036287798262</v>
      </c>
      <c r="BY74" s="165">
        <f t="shared" si="624"/>
        <v>32867.036287798262</v>
      </c>
      <c r="BZ74" s="165">
        <f t="shared" si="624"/>
        <v>32769.25505922037</v>
      </c>
      <c r="CA74" s="165">
        <f t="shared" si="624"/>
        <v>32419.404719131369</v>
      </c>
      <c r="CB74" s="165">
        <f t="shared" si="624"/>
        <v>29872.405016171222</v>
      </c>
      <c r="CC74" s="165">
        <f t="shared" si="624"/>
        <v>29517.602475942804</v>
      </c>
      <c r="CD74" s="165">
        <f t="shared" si="624"/>
        <v>28297.287926927915</v>
      </c>
      <c r="CE74" s="165">
        <f t="shared" si="624"/>
        <v>30562.79267696332</v>
      </c>
      <c r="CF74" s="165">
        <f t="shared" si="624"/>
        <v>30900.404669476338</v>
      </c>
      <c r="CG74" s="165">
        <f t="shared" si="624"/>
        <v>30305.362070825289</v>
      </c>
      <c r="CH74" s="165">
        <f t="shared" si="624"/>
        <v>30927.95740374193</v>
      </c>
      <c r="CI74" s="165">
        <f t="shared" si="624"/>
        <v>30493.452685936743</v>
      </c>
      <c r="CJ74" s="165">
        <f t="shared" si="624"/>
        <v>28839.690475379848</v>
      </c>
      <c r="CK74" s="165">
        <f t="shared" si="624"/>
        <v>29580.880343275854</v>
      </c>
      <c r="CL74" s="165">
        <f t="shared" si="624"/>
        <v>28909.590156137045</v>
      </c>
      <c r="CM74" s="165">
        <f t="shared" si="624"/>
        <v>28033.659118661722</v>
      </c>
      <c r="CN74" s="165">
        <f t="shared" si="624"/>
        <v>28028.474582805491</v>
      </c>
      <c r="CO74" s="165">
        <f t="shared" si="624"/>
        <v>28991.571924203188</v>
      </c>
      <c r="CP74" s="165">
        <f t="shared" si="624"/>
        <v>29097.895009993012</v>
      </c>
      <c r="CQ74" s="165">
        <f t="shared" si="624"/>
        <v>29167.428671950602</v>
      </c>
      <c r="CR74" s="165">
        <f t="shared" si="624"/>
        <v>29611.287801031925</v>
      </c>
      <c r="CS74" s="165">
        <f t="shared" si="624"/>
        <v>20216.912128204393</v>
      </c>
      <c r="CT74" s="165">
        <f t="shared" si="624"/>
        <v>20413.909337941433</v>
      </c>
      <c r="CU74" s="165">
        <f t="shared" si="624"/>
        <v>20217.066423105105</v>
      </c>
      <c r="CV74" s="165">
        <f t="shared" si="624"/>
        <v>19690.236849403467</v>
      </c>
      <c r="CW74" s="165">
        <f t="shared" si="624"/>
        <v>19867.335414507077</v>
      </c>
      <c r="CX74" s="165">
        <f t="shared" si="624"/>
        <v>21097.320635434946</v>
      </c>
      <c r="CY74" s="165">
        <f t="shared" si="624"/>
        <v>22060.251100116671</v>
      </c>
      <c r="CZ74" s="165">
        <f t="shared" si="624"/>
        <v>22269.302625816621</v>
      </c>
      <c r="DA74" s="165">
        <f t="shared" si="624"/>
        <v>21792.273676900106</v>
      </c>
      <c r="DB74" s="165">
        <f t="shared" si="624"/>
        <v>21790.498599294202</v>
      </c>
      <c r="DC74" s="165">
        <f t="shared" si="624"/>
        <v>22552.691731726944</v>
      </c>
      <c r="DD74" s="165">
        <f t="shared" si="624"/>
        <v>23701.669812363521</v>
      </c>
      <c r="DE74" s="165">
        <f t="shared" si="624"/>
        <v>22928.50229596861</v>
      </c>
      <c r="DF74" s="165">
        <f t="shared" si="624"/>
        <v>22840.388222352165</v>
      </c>
      <c r="DG74" s="165">
        <f t="shared" si="624"/>
        <v>22491.916533957094</v>
      </c>
      <c r="DH74" s="165">
        <f t="shared" si="624"/>
        <v>22612.354261411987</v>
      </c>
      <c r="DI74" s="165">
        <f t="shared" si="624"/>
        <v>22867.783756019104</v>
      </c>
      <c r="DJ74" s="165">
        <f t="shared" si="624"/>
        <v>22929.438817451231</v>
      </c>
      <c r="DK74" s="165">
        <f t="shared" si="624"/>
        <v>23277.174809336426</v>
      </c>
      <c r="DL74" s="165">
        <f t="shared" si="624"/>
        <v>23271.278718934751</v>
      </c>
      <c r="DM74" s="165">
        <f t="shared" si="624"/>
        <v>23280.437636343111</v>
      </c>
      <c r="DN74" s="165">
        <f t="shared" si="624"/>
        <v>23892.604943395654</v>
      </c>
      <c r="DO74" s="165">
        <f t="shared" si="624"/>
        <v>24158.697031323642</v>
      </c>
      <c r="DP74" s="165">
        <f t="shared" si="624"/>
        <v>23890.61588026716</v>
      </c>
      <c r="DQ74" s="165">
        <f t="shared" si="624"/>
        <v>25282.289409442663</v>
      </c>
      <c r="DR74" s="165">
        <f t="shared" si="624"/>
        <v>25784.151225568505</v>
      </c>
      <c r="DS74" s="165">
        <f t="shared" si="624"/>
        <v>25695.801931495396</v>
      </c>
      <c r="DT74" s="165">
        <f t="shared" si="624"/>
        <v>24113.352423532364</v>
      </c>
      <c r="DU74" s="165">
        <f t="shared" si="624"/>
        <v>24304.473206438419</v>
      </c>
      <c r="DV74" s="165">
        <f t="shared" si="624"/>
        <v>24328.526956360984</v>
      </c>
      <c r="DW74" s="165">
        <f t="shared" si="624"/>
        <v>22099.204458843265</v>
      </c>
      <c r="DX74" s="165">
        <f t="shared" si="624"/>
        <v>22301.934248732145</v>
      </c>
      <c r="DY74" s="165">
        <f t="shared" si="624"/>
        <v>22718.977967539038</v>
      </c>
      <c r="DZ74" s="165">
        <f t="shared" si="624"/>
        <v>22438.315425387013</v>
      </c>
      <c r="EA74" s="165">
        <f t="shared" si="624"/>
        <v>22110.641138795356</v>
      </c>
      <c r="EB74" s="165">
        <f t="shared" si="624"/>
        <v>21231.909634502208</v>
      </c>
      <c r="EC74" s="165">
        <f t="shared" si="624"/>
        <v>21231.909634502208</v>
      </c>
      <c r="ED74" s="165">
        <f t="shared" si="624"/>
        <v>21740.001130688743</v>
      </c>
      <c r="EE74" s="165">
        <f t="shared" si="624"/>
        <v>22404.311364553058</v>
      </c>
      <c r="EF74" s="165">
        <f t="shared" si="624"/>
        <v>22841.336257115981</v>
      </c>
      <c r="EG74" s="165">
        <f t="shared" ref="EG74:GR74" si="625">EG55 * EG67</f>
        <v>22754.56564277396</v>
      </c>
      <c r="EH74" s="165">
        <f t="shared" si="625"/>
        <v>22403.70836415988</v>
      </c>
      <c r="EI74" s="165">
        <f t="shared" si="625"/>
        <v>21468.190017485609</v>
      </c>
      <c r="EJ74" s="165">
        <f t="shared" si="625"/>
        <v>21353.685982461378</v>
      </c>
      <c r="EK74" s="165">
        <f t="shared" si="625"/>
        <v>21497.935773734367</v>
      </c>
      <c r="EL74" s="165">
        <f t="shared" si="625"/>
        <v>22937.568049348447</v>
      </c>
      <c r="EM74" s="165">
        <f t="shared" si="625"/>
        <v>22942.105946409534</v>
      </c>
      <c r="EN74" s="165">
        <f t="shared" si="625"/>
        <v>22288.486698353863</v>
      </c>
      <c r="EO74" s="165">
        <f t="shared" si="625"/>
        <v>21538.700939824692</v>
      </c>
      <c r="EP74" s="165">
        <f t="shared" si="625"/>
        <v>21042.86795070341</v>
      </c>
      <c r="EQ74" s="165">
        <f t="shared" si="625"/>
        <v>20933.040377432986</v>
      </c>
      <c r="ER74" s="165">
        <f t="shared" si="625"/>
        <v>20836.457414089793</v>
      </c>
      <c r="ES74" s="165">
        <f t="shared" si="625"/>
        <v>22373.37117526108</v>
      </c>
      <c r="ET74" s="165">
        <f t="shared" si="625"/>
        <v>22253.532430598676</v>
      </c>
      <c r="EU74" s="165">
        <f t="shared" si="625"/>
        <v>21817.659132291396</v>
      </c>
      <c r="EV74" s="165">
        <f t="shared" si="625"/>
        <v>21779.232664777483</v>
      </c>
      <c r="EW74" s="165">
        <f t="shared" si="625"/>
        <v>22072.412832448113</v>
      </c>
      <c r="EX74" s="165">
        <f t="shared" si="625"/>
        <v>21859.490161185033</v>
      </c>
      <c r="EY74" s="165">
        <f t="shared" si="625"/>
        <v>21965.635004119602</v>
      </c>
      <c r="EZ74" s="165">
        <f t="shared" si="625"/>
        <v>22840.543277824792</v>
      </c>
      <c r="FA74" s="165">
        <f t="shared" si="625"/>
        <v>24240.631026427141</v>
      </c>
      <c r="FB74" s="165">
        <f t="shared" si="625"/>
        <v>22051.179516299606</v>
      </c>
      <c r="FC74" s="165">
        <f t="shared" si="625"/>
        <v>19683.14373928279</v>
      </c>
      <c r="FD74" s="165">
        <f t="shared" si="625"/>
        <v>18672.341075424421</v>
      </c>
      <c r="FE74" s="165">
        <f t="shared" si="625"/>
        <v>0</v>
      </c>
      <c r="FF74" s="165">
        <f t="shared" si="625"/>
        <v>18665.542984447413</v>
      </c>
      <c r="FG74" s="165">
        <f t="shared" si="625"/>
        <v>19424.793156512274</v>
      </c>
      <c r="FH74" s="165">
        <f t="shared" si="625"/>
        <v>20322.105222753667</v>
      </c>
      <c r="FI74" s="165">
        <f t="shared" si="625"/>
        <v>20183.993332096517</v>
      </c>
      <c r="FJ74" s="165">
        <f t="shared" si="625"/>
        <v>20671.844915700734</v>
      </c>
      <c r="FK74" s="165">
        <f t="shared" si="625"/>
        <v>0</v>
      </c>
      <c r="FL74" s="165">
        <f t="shared" si="625"/>
        <v>22355.514253317193</v>
      </c>
      <c r="FM74" s="165">
        <f t="shared" si="625"/>
        <v>22471.816578982158</v>
      </c>
      <c r="FN74" s="165">
        <f t="shared" si="625"/>
        <v>24661.464954886753</v>
      </c>
      <c r="FO74" s="165">
        <f t="shared" si="625"/>
        <v>23795.290580977457</v>
      </c>
      <c r="FP74" s="165">
        <f t="shared" si="625"/>
        <v>23865.979258799682</v>
      </c>
      <c r="FQ74" s="165">
        <f t="shared" si="625"/>
        <v>23311.997829793421</v>
      </c>
      <c r="FR74" s="165">
        <f t="shared" si="625"/>
        <v>22112.87972673828</v>
      </c>
      <c r="FS74" s="165">
        <f t="shared" si="625"/>
        <v>22100.683518630914</v>
      </c>
      <c r="FT74" s="165">
        <f t="shared" si="625"/>
        <v>21898.763301980729</v>
      </c>
      <c r="FU74" s="165">
        <f t="shared" si="625"/>
        <v>23542.205377320286</v>
      </c>
      <c r="FV74" s="165">
        <f t="shared" si="625"/>
        <v>23134.972961717795</v>
      </c>
      <c r="FW74" s="165">
        <f t="shared" si="625"/>
        <v>24808.709828186231</v>
      </c>
      <c r="FX74" s="165">
        <f t="shared" si="625"/>
        <v>24493.355947367625</v>
      </c>
      <c r="FY74" s="165">
        <f t="shared" si="625"/>
        <v>25337.087857185059</v>
      </c>
      <c r="FZ74" s="165">
        <f t="shared" si="625"/>
        <v>25243.415777543825</v>
      </c>
      <c r="GA74" s="165">
        <f t="shared" si="625"/>
        <v>25027.226381002085</v>
      </c>
      <c r="GB74" s="165">
        <f t="shared" si="625"/>
        <v>27297.816392717712</v>
      </c>
      <c r="GC74" s="165">
        <f t="shared" si="625"/>
        <v>27443.985453140005</v>
      </c>
      <c r="GD74" s="165">
        <f t="shared" si="625"/>
        <v>24610.307659310667</v>
      </c>
      <c r="GE74" s="165">
        <f t="shared" si="625"/>
        <v>23917.713945994739</v>
      </c>
      <c r="GF74" s="165">
        <f t="shared" si="625"/>
        <v>21398.203260947881</v>
      </c>
      <c r="GG74" s="165">
        <f t="shared" si="625"/>
        <v>21390.494041325299</v>
      </c>
      <c r="GH74" s="165">
        <f t="shared" si="625"/>
        <v>21425.646250550257</v>
      </c>
      <c r="GI74" s="165">
        <f t="shared" si="625"/>
        <v>21438.822489779464</v>
      </c>
      <c r="GJ74" s="165">
        <f t="shared" si="625"/>
        <v>23460.371924773764</v>
      </c>
      <c r="GK74" s="165">
        <f t="shared" si="625"/>
        <v>23460.055869434411</v>
      </c>
      <c r="GL74" s="165">
        <f t="shared" si="625"/>
        <v>25128.951138722277</v>
      </c>
      <c r="GM74" s="165">
        <f t="shared" si="625"/>
        <v>25991.580106840986</v>
      </c>
      <c r="GN74" s="165">
        <f t="shared" si="625"/>
        <v>26819.622343292387</v>
      </c>
      <c r="GO74" s="165">
        <f t="shared" si="625"/>
        <v>26066.815005072793</v>
      </c>
      <c r="GP74" s="165">
        <f t="shared" si="625"/>
        <v>23541.728684488869</v>
      </c>
      <c r="GQ74" s="165">
        <f t="shared" si="625"/>
        <v>22120.620208103704</v>
      </c>
      <c r="GR74" s="165">
        <f t="shared" si="625"/>
        <v>22554.918019390425</v>
      </c>
      <c r="GS74" s="165">
        <f t="shared" ref="GS74:JD74" si="626">GS55 * GS67</f>
        <v>23170.24521617268</v>
      </c>
      <c r="GT74" s="165">
        <f t="shared" si="626"/>
        <v>24557.103414099129</v>
      </c>
      <c r="GU74" s="165">
        <f t="shared" si="626"/>
        <v>24465.795992506159</v>
      </c>
      <c r="GV74" s="165">
        <f t="shared" si="626"/>
        <v>24489.918549027112</v>
      </c>
      <c r="GW74" s="165">
        <f t="shared" si="626"/>
        <v>25105.798612083847</v>
      </c>
      <c r="GX74" s="165">
        <f t="shared" si="626"/>
        <v>25648.434000217581</v>
      </c>
      <c r="GY74" s="165">
        <f t="shared" si="626"/>
        <v>25977.995695438956</v>
      </c>
      <c r="GZ74" s="165">
        <f t="shared" si="626"/>
        <v>25367.572561060209</v>
      </c>
      <c r="HA74" s="165">
        <f t="shared" si="626"/>
        <v>25444.470816385732</v>
      </c>
      <c r="HB74" s="165">
        <f t="shared" si="626"/>
        <v>25450.21698146022</v>
      </c>
      <c r="HC74" s="165">
        <f t="shared" si="626"/>
        <v>25459.976794499522</v>
      </c>
      <c r="HD74" s="165">
        <f t="shared" si="626"/>
        <v>26332.858866325467</v>
      </c>
      <c r="HE74" s="165">
        <f t="shared" si="626"/>
        <v>26240.051301574502</v>
      </c>
      <c r="HF74" s="165">
        <f t="shared" si="626"/>
        <v>26498.247591395673</v>
      </c>
      <c r="HG74" s="165">
        <f t="shared" si="626"/>
        <v>25971.792341235494</v>
      </c>
      <c r="HH74" s="165">
        <f t="shared" si="626"/>
        <v>25965.927289987052</v>
      </c>
      <c r="HI74" s="165">
        <f t="shared" si="626"/>
        <v>27364.772042450175</v>
      </c>
      <c r="HJ74" s="165">
        <f t="shared" si="626"/>
        <v>27386.17322097849</v>
      </c>
      <c r="HK74" s="165">
        <f t="shared" si="626"/>
        <v>24666.083675513833</v>
      </c>
      <c r="HL74" s="165">
        <f t="shared" si="626"/>
        <v>24423.200256085303</v>
      </c>
      <c r="HM74" s="165">
        <f t="shared" si="626"/>
        <v>24321.860041908905</v>
      </c>
      <c r="HN74" s="165">
        <f t="shared" si="626"/>
        <v>25451.243929758231</v>
      </c>
      <c r="HO74" s="165">
        <f t="shared" si="626"/>
        <v>25123.204203161669</v>
      </c>
      <c r="HP74" s="165">
        <f t="shared" si="626"/>
        <v>25114.722869453977</v>
      </c>
      <c r="HQ74" s="165">
        <f t="shared" si="626"/>
        <v>25121.384446397868</v>
      </c>
      <c r="HR74" s="165">
        <f t="shared" si="626"/>
        <v>24862.466447741517</v>
      </c>
      <c r="HS74" s="165">
        <f t="shared" si="626"/>
        <v>24765.459583575452</v>
      </c>
      <c r="HT74" s="165">
        <f t="shared" si="626"/>
        <v>24499.717286467119</v>
      </c>
      <c r="HU74" s="165">
        <f t="shared" si="626"/>
        <v>24060.685496840331</v>
      </c>
      <c r="HV74" s="165">
        <f t="shared" si="626"/>
        <v>22559.556433370242</v>
      </c>
      <c r="HW74" s="165">
        <f t="shared" si="626"/>
        <v>22548.410615915218</v>
      </c>
      <c r="HX74" s="165">
        <f t="shared" si="626"/>
        <v>22567.020771199732</v>
      </c>
      <c r="HY74" s="165">
        <f t="shared" si="626"/>
        <v>21862.224697111898</v>
      </c>
      <c r="HZ74" s="165">
        <f t="shared" si="626"/>
        <v>25192.799294146</v>
      </c>
      <c r="IA74" s="165">
        <f t="shared" si="626"/>
        <v>25103.449349992981</v>
      </c>
      <c r="IB74" s="165">
        <f t="shared" si="626"/>
        <v>24228.952254716074</v>
      </c>
      <c r="IC74" s="165">
        <f t="shared" si="626"/>
        <v>22901.703972084604</v>
      </c>
      <c r="ID74" s="165">
        <f t="shared" si="626"/>
        <v>22904.309482730561</v>
      </c>
      <c r="IE74" s="165">
        <f t="shared" si="626"/>
        <v>22907.925399405311</v>
      </c>
      <c r="IF74" s="165">
        <f t="shared" si="626"/>
        <v>24481.22780704586</v>
      </c>
      <c r="IG74" s="165">
        <f t="shared" si="626"/>
        <v>27129.635781782254</v>
      </c>
      <c r="IH74" s="165">
        <f t="shared" si="626"/>
        <v>25452.395265518262</v>
      </c>
      <c r="II74" s="165">
        <f t="shared" si="626"/>
        <v>25896.88737370016</v>
      </c>
      <c r="IJ74" s="165">
        <f t="shared" si="626"/>
        <v>27294.051078973778</v>
      </c>
      <c r="IK74" s="165">
        <f t="shared" si="626"/>
        <v>27283.069337528446</v>
      </c>
      <c r="IL74" s="165">
        <f t="shared" si="626"/>
        <v>27283.579713870091</v>
      </c>
      <c r="IM74" s="165">
        <f t="shared" si="626"/>
        <v>27198.301407390529</v>
      </c>
      <c r="IN74" s="165">
        <f t="shared" si="626"/>
        <v>27465.522882624748</v>
      </c>
      <c r="IO74" s="165">
        <f t="shared" si="626"/>
        <v>26501.586966801005</v>
      </c>
      <c r="IP74" s="165">
        <f t="shared" si="626"/>
        <v>21623.837757689958</v>
      </c>
      <c r="IQ74" s="165">
        <f t="shared" si="626"/>
        <v>22937.026285484892</v>
      </c>
      <c r="IR74" s="165">
        <f t="shared" si="626"/>
        <v>22937.026285484892</v>
      </c>
      <c r="IS74" s="165">
        <f t="shared" si="626"/>
        <v>22937.535771598756</v>
      </c>
      <c r="IT74" s="165">
        <f t="shared" si="626"/>
        <v>22937.026285484892</v>
      </c>
      <c r="IU74" s="165">
        <f t="shared" si="626"/>
        <v>23900.03120586785</v>
      </c>
      <c r="IV74" s="165">
        <f t="shared" si="626"/>
        <v>23812.485304014856</v>
      </c>
      <c r="IW74" s="165">
        <f t="shared" si="626"/>
        <v>23112.203652087348</v>
      </c>
      <c r="IX74" s="165">
        <f t="shared" si="626"/>
        <v>23361.066698030689</v>
      </c>
      <c r="IY74" s="165">
        <f t="shared" si="626"/>
        <v>23374.976316316726</v>
      </c>
      <c r="IZ74" s="165">
        <f t="shared" si="626"/>
        <v>23377.35224169528</v>
      </c>
      <c r="JA74" s="165">
        <f t="shared" si="626"/>
        <v>25913.586948486747</v>
      </c>
      <c r="JB74" s="165">
        <f t="shared" si="626"/>
        <v>26264.353936945139</v>
      </c>
      <c r="JC74" s="165">
        <f t="shared" si="626"/>
        <v>25913.586948486747</v>
      </c>
      <c r="JD74" s="165">
        <f t="shared" si="626"/>
        <v>25213.602121995627</v>
      </c>
      <c r="JE74" s="165">
        <f t="shared" ref="JE74:LP74" si="627">JE55 * JE67</f>
        <v>26354.546015107924</v>
      </c>
      <c r="JF74" s="165">
        <f t="shared" si="627"/>
        <v>26357.771204372752</v>
      </c>
      <c r="JG74" s="165">
        <f t="shared" si="627"/>
        <v>26353.659350753296</v>
      </c>
      <c r="JH74" s="165">
        <f t="shared" si="627"/>
        <v>28364.872200370632</v>
      </c>
      <c r="JI74" s="165">
        <f t="shared" si="627"/>
        <v>26702.704621226148</v>
      </c>
      <c r="JJ74" s="165">
        <f t="shared" si="627"/>
        <v>23288.925630232967</v>
      </c>
      <c r="JK74" s="165">
        <f t="shared" si="627"/>
        <v>23987.577107720845</v>
      </c>
      <c r="JL74" s="165">
        <f t="shared" si="627"/>
        <v>24863.036126250801</v>
      </c>
      <c r="JM74" s="165">
        <f t="shared" si="627"/>
        <v>24863.607039072293</v>
      </c>
      <c r="JN74" s="165">
        <f t="shared" si="627"/>
        <v>24863.220216118971</v>
      </c>
      <c r="JO74" s="165">
        <f t="shared" si="627"/>
        <v>26351.511567083839</v>
      </c>
      <c r="JP74" s="165">
        <f t="shared" si="627"/>
        <v>26702.596599751614</v>
      </c>
      <c r="JQ74" s="165">
        <f t="shared" si="627"/>
        <v>25214.148559487501</v>
      </c>
      <c r="JR74" s="165">
        <f t="shared" si="627"/>
        <v>25028.690550848693</v>
      </c>
      <c r="JS74" s="165">
        <f t="shared" si="627"/>
        <v>25335.402731225673</v>
      </c>
      <c r="JT74" s="165">
        <f t="shared" si="627"/>
        <v>31780.849954019948</v>
      </c>
      <c r="JU74" s="165">
        <f t="shared" si="627"/>
        <v>50845.826211742671</v>
      </c>
      <c r="JV74" s="165">
        <f t="shared" si="627"/>
        <v>55376.273844828262</v>
      </c>
      <c r="JW74" s="165">
        <f t="shared" si="627"/>
        <v>59048.478476058117</v>
      </c>
      <c r="JX74" s="165">
        <f t="shared" si="627"/>
        <v>21698.526720788053</v>
      </c>
      <c r="JY74" s="165">
        <f t="shared" si="627"/>
        <v>19340.680433818092</v>
      </c>
      <c r="JZ74" s="165">
        <f t="shared" si="627"/>
        <v>9886.5196053979016</v>
      </c>
      <c r="KA74" s="165">
        <f t="shared" si="627"/>
        <v>9886.5417585004434</v>
      </c>
      <c r="KB74" s="165">
        <f t="shared" si="627"/>
        <v>9886.5417585004434</v>
      </c>
      <c r="KC74" s="165">
        <f t="shared" si="627"/>
        <v>17498.30399734592</v>
      </c>
      <c r="KD74" s="165">
        <f t="shared" si="627"/>
        <v>16623.388797478623</v>
      </c>
      <c r="KE74" s="165">
        <f t="shared" si="627"/>
        <v>14173.626237850194</v>
      </c>
      <c r="KF74" s="165">
        <f t="shared" si="627"/>
        <v>11636.372158235037</v>
      </c>
      <c r="KG74" s="165">
        <f t="shared" si="627"/>
        <v>13386.202557969629</v>
      </c>
      <c r="KH74" s="165">
        <f t="shared" si="627"/>
        <v>13386.336965426723</v>
      </c>
      <c r="KI74" s="165">
        <f t="shared" si="627"/>
        <v>13386.292162941021</v>
      </c>
      <c r="KJ74" s="165">
        <f t="shared" si="627"/>
        <v>17673.530108475705</v>
      </c>
      <c r="KK74" s="165">
        <f t="shared" si="627"/>
        <v>18815.295547435097</v>
      </c>
      <c r="KL74" s="165">
        <f t="shared" si="627"/>
        <v>20738.253544558764</v>
      </c>
      <c r="KM74" s="165">
        <f t="shared" si="627"/>
        <v>21876.089251149617</v>
      </c>
      <c r="KN74" s="165">
        <f t="shared" si="627"/>
        <v>20215.677089527035</v>
      </c>
      <c r="KO74" s="165">
        <f t="shared" si="627"/>
        <v>20129.660087502329</v>
      </c>
      <c r="KP74" s="165">
        <f t="shared" si="627"/>
        <v>20203.468041338398</v>
      </c>
      <c r="KQ74" s="165">
        <f t="shared" si="627"/>
        <v>21876.577490411415</v>
      </c>
      <c r="KR74" s="165">
        <f t="shared" si="627"/>
        <v>24587.070437957755</v>
      </c>
      <c r="KS74" s="165">
        <f t="shared" si="627"/>
        <v>25110.066236191396</v>
      </c>
      <c r="KT74" s="165">
        <f t="shared" si="627"/>
        <v>27301.968708033448</v>
      </c>
      <c r="KU74" s="165">
        <f t="shared" si="627"/>
        <v>28441.840408945427</v>
      </c>
      <c r="KV74" s="165">
        <f t="shared" si="627"/>
        <v>28438.66438737413</v>
      </c>
      <c r="KW74" s="165">
        <f t="shared" si="627"/>
        <v>28434.743995687117</v>
      </c>
      <c r="KX74" s="165">
        <f t="shared" si="627"/>
        <v>31674.437185365714</v>
      </c>
      <c r="KY74" s="165">
        <f t="shared" si="627"/>
        <v>720.63211104000243</v>
      </c>
      <c r="KZ74" s="165">
        <f t="shared" si="627"/>
        <v>658.79976053341738</v>
      </c>
      <c r="LA74" s="165">
        <f t="shared" si="627"/>
        <v>641.83350702522546</v>
      </c>
      <c r="LB74" s="165">
        <f t="shared" si="627"/>
        <v>625.31443178753648</v>
      </c>
      <c r="LC74" s="165">
        <f t="shared" si="627"/>
        <v>612.46472890966936</v>
      </c>
      <c r="LD74" s="165">
        <f t="shared" si="627"/>
        <v>633.78211337730067</v>
      </c>
      <c r="LE74" s="165">
        <f t="shared" si="627"/>
        <v>637.2749080991872</v>
      </c>
      <c r="LF74" s="165">
        <f t="shared" si="627"/>
        <v>643.95413565184595</v>
      </c>
      <c r="LG74" s="165">
        <f t="shared" si="627"/>
        <v>551.39757752921969</v>
      </c>
      <c r="LH74" s="165">
        <f t="shared" si="627"/>
        <v>616.53976350509492</v>
      </c>
      <c r="LI74" s="165">
        <f t="shared" si="627"/>
        <v>593.23220717149275</v>
      </c>
      <c r="LJ74" s="165">
        <f t="shared" si="627"/>
        <v>592.67486970213668</v>
      </c>
      <c r="LK74" s="165">
        <f t="shared" si="627"/>
        <v>589.83353695884182</v>
      </c>
      <c r="LL74" s="165">
        <f t="shared" si="627"/>
        <v>594.21840257455983</v>
      </c>
      <c r="LM74" s="165">
        <f t="shared" si="627"/>
        <v>648.46120603169084</v>
      </c>
      <c r="LN74" s="165">
        <f t="shared" si="627"/>
        <v>703.75456885699907</v>
      </c>
      <c r="LO74" s="165">
        <f t="shared" si="627"/>
        <v>602.50109562709474</v>
      </c>
      <c r="LP74" s="165">
        <f t="shared" si="627"/>
        <v>518.43377378019477</v>
      </c>
      <c r="LQ74" s="165">
        <f t="shared" ref="LQ74:NG74" si="628">LQ55 * LQ67</f>
        <v>631.33909836640316</v>
      </c>
      <c r="LR74" s="165">
        <f t="shared" si="628"/>
        <v>625.82888318895289</v>
      </c>
      <c r="LS74" s="165">
        <f t="shared" si="628"/>
        <v>575.70909928704236</v>
      </c>
      <c r="LT74" s="165">
        <f t="shared" si="628"/>
        <v>550.25604637510025</v>
      </c>
      <c r="LU74" s="165">
        <f t="shared" si="628"/>
        <v>567.4407602726485</v>
      </c>
      <c r="LV74" s="165">
        <f t="shared" si="628"/>
        <v>609.70815067732337</v>
      </c>
      <c r="LW74" s="165">
        <f t="shared" si="628"/>
        <v>578.0025174410365</v>
      </c>
      <c r="LX74" s="165">
        <f t="shared" si="628"/>
        <v>612.55703346376129</v>
      </c>
      <c r="LY74" s="165">
        <f t="shared" si="628"/>
        <v>622.14036948695173</v>
      </c>
      <c r="LZ74" s="165">
        <f t="shared" si="628"/>
        <v>633.56079992087996</v>
      </c>
      <c r="MA74" s="165">
        <f t="shared" si="628"/>
        <v>649.62185086233649</v>
      </c>
      <c r="MB74" s="165">
        <f t="shared" si="628"/>
        <v>572.83462673650149</v>
      </c>
      <c r="MC74" s="165">
        <f t="shared" si="628"/>
        <v>758.28079910377676</v>
      </c>
      <c r="MD74" s="165">
        <f t="shared" si="628"/>
        <v>756.87618134112313</v>
      </c>
      <c r="ME74" s="165">
        <f t="shared" si="628"/>
        <v>769.45056407602647</v>
      </c>
      <c r="MF74" s="165">
        <f t="shared" si="628"/>
        <v>755.18180971523759</v>
      </c>
      <c r="MG74" s="165">
        <f t="shared" si="628"/>
        <v>815.09595679719018</v>
      </c>
      <c r="MH74" s="165">
        <f t="shared" si="628"/>
        <v>860.73638388462075</v>
      </c>
      <c r="MI74" s="165">
        <f t="shared" si="628"/>
        <v>819.58445432889403</v>
      </c>
      <c r="MJ74" s="165">
        <f t="shared" si="628"/>
        <v>920.69158216785002</v>
      </c>
      <c r="MK74" s="165">
        <f t="shared" si="628"/>
        <v>875.5378170145259</v>
      </c>
      <c r="ML74" s="165">
        <f t="shared" si="628"/>
        <v>854.50308643942947</v>
      </c>
      <c r="MM74" s="165">
        <f t="shared" si="628"/>
        <v>853.29792616175234</v>
      </c>
      <c r="MN74" s="165">
        <f t="shared" si="628"/>
        <v>828.40683489624985</v>
      </c>
      <c r="MO74" s="165">
        <f t="shared" si="628"/>
        <v>746.3471039386576</v>
      </c>
      <c r="MP74" s="165">
        <f t="shared" si="628"/>
        <v>874.1859577508576</v>
      </c>
      <c r="MQ74" s="165">
        <f t="shared" si="628"/>
        <v>875.43738604131727</v>
      </c>
      <c r="MR74" s="165">
        <f t="shared" si="628"/>
        <v>900.13738478248035</v>
      </c>
      <c r="MS74" s="165">
        <f t="shared" si="628"/>
        <v>883.53498061551045</v>
      </c>
      <c r="MT74" s="165">
        <f t="shared" si="628"/>
        <v>911.23681303525689</v>
      </c>
      <c r="MU74" s="165">
        <f t="shared" si="628"/>
        <v>908.36341599052366</v>
      </c>
      <c r="MV74" s="165">
        <f t="shared" si="628"/>
        <v>893.95288135829344</v>
      </c>
      <c r="MW74" s="165">
        <f t="shared" si="628"/>
        <v>831.23713690404304</v>
      </c>
      <c r="MX74" s="165">
        <f t="shared" si="628"/>
        <v>804.70417183092434</v>
      </c>
      <c r="MY74" s="165">
        <f t="shared" si="628"/>
        <v>787.59374436759435</v>
      </c>
      <c r="MZ74" s="165">
        <f t="shared" si="628"/>
        <v>789.11956474314968</v>
      </c>
      <c r="NA74" s="165">
        <f t="shared" si="628"/>
        <v>787.739854264565</v>
      </c>
      <c r="NB74" s="165">
        <f t="shared" si="628"/>
        <v>725.13661183061265</v>
      </c>
      <c r="NC74" s="165">
        <f t="shared" si="628"/>
        <v>832.16329955299409</v>
      </c>
      <c r="ND74" s="165">
        <f t="shared" si="628"/>
        <v>853.00910016159116</v>
      </c>
      <c r="NE74" s="165">
        <f t="shared" si="628"/>
        <v>808.44690454329464</v>
      </c>
      <c r="NF74" s="165">
        <f t="shared" si="628"/>
        <v>802.05823720428464</v>
      </c>
      <c r="NG74" s="165">
        <f t="shared" si="628"/>
        <v>797.61365401524836</v>
      </c>
      <c r="NH74" s="167">
        <f t="shared" si="616"/>
        <v>8095882.2815453224</v>
      </c>
    </row>
    <row r="75" spans="1:372">
      <c r="B75" s="175" t="s">
        <v>347</v>
      </c>
      <c r="E75" s="153" t="s">
        <v>343</v>
      </c>
      <c r="G75" s="165">
        <f>G56 * G67</f>
        <v>43433.195425402184</v>
      </c>
      <c r="H75" s="165">
        <f>H56 * H67</f>
        <v>2535.6524530396764</v>
      </c>
      <c r="I75" s="165">
        <f t="shared" ref="I75:BT75" si="629">I56 * I67</f>
        <v>2048.7544916983861</v>
      </c>
      <c r="J75" s="165">
        <f t="shared" si="629"/>
        <v>1836.8971144874433</v>
      </c>
      <c r="K75" s="165">
        <f t="shared" si="629"/>
        <v>1905.7807562807227</v>
      </c>
      <c r="L75" s="165">
        <f t="shared" si="629"/>
        <v>1968.2082521746347</v>
      </c>
      <c r="M75" s="165">
        <f t="shared" si="629"/>
        <v>1978.005494900415</v>
      </c>
      <c r="N75" s="165">
        <f t="shared" si="629"/>
        <v>1951.7324074770477</v>
      </c>
      <c r="O75" s="165">
        <f t="shared" si="629"/>
        <v>1930.6352243312756</v>
      </c>
      <c r="P75" s="165">
        <f t="shared" si="629"/>
        <v>1875.804108880051</v>
      </c>
      <c r="Q75" s="165">
        <f t="shared" si="629"/>
        <v>2547.3905219376024</v>
      </c>
      <c r="R75" s="165">
        <f t="shared" si="629"/>
        <v>1900.6075255049352</v>
      </c>
      <c r="S75" s="165">
        <f t="shared" si="629"/>
        <v>1857.6088328672083</v>
      </c>
      <c r="T75" s="165">
        <f t="shared" si="629"/>
        <v>1898.9051447036973</v>
      </c>
      <c r="U75" s="165">
        <f t="shared" si="629"/>
        <v>1933.3322285725146</v>
      </c>
      <c r="V75" s="165">
        <f t="shared" si="629"/>
        <v>1864.3190763306166</v>
      </c>
      <c r="W75" s="165">
        <f t="shared" si="629"/>
        <v>1623.2662959354436</v>
      </c>
      <c r="X75" s="165">
        <f t="shared" si="629"/>
        <v>1758.1054141814243</v>
      </c>
      <c r="Y75" s="165">
        <f t="shared" si="629"/>
        <v>839.50768170914978</v>
      </c>
      <c r="Z75" s="165">
        <f t="shared" si="629"/>
        <v>983.25636803810164</v>
      </c>
      <c r="AA75" s="165">
        <f t="shared" si="629"/>
        <v>843.88452923416457</v>
      </c>
      <c r="AB75" s="165">
        <f t="shared" si="629"/>
        <v>1410.0901025400824</v>
      </c>
      <c r="AC75" s="165">
        <f t="shared" si="629"/>
        <v>682.9443243097104</v>
      </c>
      <c r="AD75" s="165">
        <f t="shared" si="629"/>
        <v>853.41404492542563</v>
      </c>
      <c r="AE75" s="165">
        <f t="shared" si="629"/>
        <v>1191.3378145397503</v>
      </c>
      <c r="AF75" s="165">
        <f t="shared" si="629"/>
        <v>1104.1260315022828</v>
      </c>
      <c r="AG75" s="165">
        <f t="shared" si="629"/>
        <v>1070.8052334761439</v>
      </c>
      <c r="AH75" s="165">
        <f t="shared" si="629"/>
        <v>1813.7097900318413</v>
      </c>
      <c r="AI75" s="165">
        <f t="shared" si="629"/>
        <v>1790.6732678660387</v>
      </c>
      <c r="AJ75" s="165">
        <f t="shared" si="629"/>
        <v>1773.2032847649064</v>
      </c>
      <c r="AK75" s="165">
        <f t="shared" si="629"/>
        <v>1790.6732678660387</v>
      </c>
      <c r="AL75" s="165">
        <f t="shared" si="629"/>
        <v>1572.6847588488015</v>
      </c>
      <c r="AM75" s="165">
        <f t="shared" si="629"/>
        <v>1530.8262291456017</v>
      </c>
      <c r="AN75" s="165">
        <f t="shared" si="629"/>
        <v>1560.7251789336017</v>
      </c>
      <c r="AO75" s="165">
        <f t="shared" si="629"/>
        <v>2153.0910593890439</v>
      </c>
      <c r="AP75" s="165">
        <f t="shared" si="629"/>
        <v>1853.734886856002</v>
      </c>
      <c r="AQ75" s="165">
        <f t="shared" si="629"/>
        <v>1641.8126241198813</v>
      </c>
      <c r="AR75" s="165">
        <f t="shared" si="629"/>
        <v>1376.5387220637472</v>
      </c>
      <c r="AS75" s="165">
        <f t="shared" si="629"/>
        <v>1380.9791695542754</v>
      </c>
      <c r="AT75" s="165">
        <f t="shared" si="629"/>
        <v>1717.6355200584092</v>
      </c>
      <c r="AU75" s="165">
        <f t="shared" si="629"/>
        <v>3902.7560502652018</v>
      </c>
      <c r="AV75" s="165">
        <f t="shared" si="629"/>
        <v>2949.1639481469042</v>
      </c>
      <c r="AW75" s="165">
        <f t="shared" si="629"/>
        <v>3004.5699109044945</v>
      </c>
      <c r="AX75" s="165">
        <f t="shared" si="629"/>
        <v>1721.8746785460648</v>
      </c>
      <c r="AY75" s="165">
        <f t="shared" si="629"/>
        <v>3115.2844710811523</v>
      </c>
      <c r="AZ75" s="165">
        <f t="shared" si="629"/>
        <v>6075.4665969216067</v>
      </c>
      <c r="BA75" s="165">
        <f t="shared" si="629"/>
        <v>4228.8162301868497</v>
      </c>
      <c r="BB75" s="165">
        <f t="shared" si="629"/>
        <v>1711.6389047466746</v>
      </c>
      <c r="BC75" s="165">
        <f t="shared" si="629"/>
        <v>1883.6338366440018</v>
      </c>
      <c r="BD75" s="165">
        <f t="shared" si="629"/>
        <v>1883.6338366440018</v>
      </c>
      <c r="BE75" s="165">
        <f t="shared" si="629"/>
        <v>1883.6338366440018</v>
      </c>
      <c r="BF75" s="165">
        <f t="shared" si="629"/>
        <v>1536.8060191032014</v>
      </c>
      <c r="BG75" s="165">
        <f t="shared" si="629"/>
        <v>1183.4386282114717</v>
      </c>
      <c r="BH75" s="165">
        <f t="shared" si="629"/>
        <v>1203.5569911233886</v>
      </c>
      <c r="BI75" s="165">
        <f t="shared" si="629"/>
        <v>1137.5419428147825</v>
      </c>
      <c r="BJ75" s="165">
        <f t="shared" si="629"/>
        <v>1441.1293797816015</v>
      </c>
      <c r="BK75" s="165">
        <f t="shared" si="629"/>
        <v>1441.1293797816015</v>
      </c>
      <c r="BL75" s="165">
        <f t="shared" si="629"/>
        <v>1079.1391100164312</v>
      </c>
      <c r="BM75" s="165">
        <f t="shared" si="629"/>
        <v>1087.9096351794133</v>
      </c>
      <c r="BN75" s="165">
        <f t="shared" si="629"/>
        <v>2106.6572503984025</v>
      </c>
      <c r="BO75" s="165">
        <f t="shared" si="629"/>
        <v>2059.2574622644383</v>
      </c>
      <c r="BP75" s="165">
        <f t="shared" si="629"/>
        <v>2254.3808140152023</v>
      </c>
      <c r="BQ75" s="165">
        <f t="shared" si="629"/>
        <v>2343.7373097568075</v>
      </c>
      <c r="BR75" s="165">
        <f t="shared" si="629"/>
        <v>2200.5627043968025</v>
      </c>
      <c r="BS75" s="165">
        <f t="shared" si="629"/>
        <v>1938.1246703665304</v>
      </c>
      <c r="BT75" s="165">
        <f t="shared" si="629"/>
        <v>1964.4578859965102</v>
      </c>
      <c r="BU75" s="165">
        <f t="shared" ref="BU75:EF75" si="630">BU56 * BU67</f>
        <v>1969.7245291225065</v>
      </c>
      <c r="BV75" s="165">
        <f t="shared" si="630"/>
        <v>2022.3909603824663</v>
      </c>
      <c r="BW75" s="165">
        <f t="shared" si="630"/>
        <v>2022.3909603824663</v>
      </c>
      <c r="BX75" s="165">
        <f t="shared" si="630"/>
        <v>1969.7245291225065</v>
      </c>
      <c r="BY75" s="165">
        <f t="shared" si="630"/>
        <v>1969.7245291225065</v>
      </c>
      <c r="BZ75" s="165">
        <f t="shared" si="630"/>
        <v>2211.3691964381137</v>
      </c>
      <c r="CA75" s="165">
        <f t="shared" si="630"/>
        <v>1943.3913134925263</v>
      </c>
      <c r="CB75" s="165">
        <f t="shared" si="630"/>
        <v>1790.6586628386422</v>
      </c>
      <c r="CC75" s="165">
        <f t="shared" si="630"/>
        <v>1769.5920903346578</v>
      </c>
      <c r="CD75" s="165">
        <f t="shared" si="630"/>
        <v>1695.859086570714</v>
      </c>
      <c r="CE75" s="165">
        <f t="shared" si="630"/>
        <v>2063.0275353720021</v>
      </c>
      <c r="CF75" s="165">
        <f t="shared" si="630"/>
        <v>2435.4011005595862</v>
      </c>
      <c r="CG75" s="165">
        <f t="shared" si="630"/>
        <v>2036.2030174979113</v>
      </c>
      <c r="CH75" s="165">
        <f t="shared" si="630"/>
        <v>1853.8583803505942</v>
      </c>
      <c r="CI75" s="165">
        <f t="shared" si="630"/>
        <v>1886.9368865242855</v>
      </c>
      <c r="CJ75" s="165">
        <f t="shared" si="630"/>
        <v>1727.4589453266899</v>
      </c>
      <c r="CK75" s="165">
        <f t="shared" si="630"/>
        <v>2015.189215711202</v>
      </c>
      <c r="CL75" s="165">
        <f t="shared" si="630"/>
        <v>1944.1155009805289</v>
      </c>
      <c r="CM75" s="165">
        <f t="shared" si="630"/>
        <v>1882.7500364690829</v>
      </c>
      <c r="CN75" s="165">
        <f t="shared" si="630"/>
        <v>1680.0591571927257</v>
      </c>
      <c r="CO75" s="165">
        <f t="shared" si="630"/>
        <v>1737.9922315786819</v>
      </c>
      <c r="CP75" s="165">
        <f t="shared" si="630"/>
        <v>1614.3726616994163</v>
      </c>
      <c r="CQ75" s="165">
        <f t="shared" si="630"/>
        <v>1748.5255178306738</v>
      </c>
      <c r="CR75" s="165">
        <f t="shared" si="630"/>
        <v>1774.8587334606541</v>
      </c>
      <c r="CS75" s="165">
        <f t="shared" si="630"/>
        <v>1381.3314802056013</v>
      </c>
      <c r="CT75" s="165">
        <f t="shared" si="630"/>
        <v>1381.3314802056013</v>
      </c>
      <c r="CU75" s="165">
        <f t="shared" si="630"/>
        <v>1381.3314802056013</v>
      </c>
      <c r="CV75" s="165">
        <f t="shared" si="630"/>
        <v>1345.4527404600015</v>
      </c>
      <c r="CW75" s="165">
        <f t="shared" si="630"/>
        <v>1357.4123203752015</v>
      </c>
      <c r="CX75" s="165">
        <f t="shared" si="630"/>
        <v>1435.1495898240014</v>
      </c>
      <c r="CY75" s="165">
        <f t="shared" si="630"/>
        <v>1500.9272793576013</v>
      </c>
      <c r="CZ75" s="165">
        <f t="shared" si="630"/>
        <v>1730.9225003715542</v>
      </c>
      <c r="DA75" s="165">
        <f t="shared" si="630"/>
        <v>1488.9676994424017</v>
      </c>
      <c r="DB75" s="165">
        <f t="shared" si="630"/>
        <v>1488.9676994424017</v>
      </c>
      <c r="DC75" s="165">
        <f t="shared" si="630"/>
        <v>1530.8262291456017</v>
      </c>
      <c r="DD75" s="165">
        <f t="shared" si="630"/>
        <v>1590.6241287216017</v>
      </c>
      <c r="DE75" s="165">
        <f t="shared" si="630"/>
        <v>1566.7049688912016</v>
      </c>
      <c r="DF75" s="165">
        <f t="shared" si="630"/>
        <v>1560.7251789336017</v>
      </c>
      <c r="DG75" s="165">
        <f t="shared" si="630"/>
        <v>1536.8060191032014</v>
      </c>
      <c r="DH75" s="165">
        <f t="shared" si="630"/>
        <v>1536.8060191032014</v>
      </c>
      <c r="DI75" s="165">
        <f t="shared" si="630"/>
        <v>1536.8060191032014</v>
      </c>
      <c r="DJ75" s="165">
        <f t="shared" si="630"/>
        <v>1566.7049688912016</v>
      </c>
      <c r="DK75" s="165">
        <f t="shared" si="630"/>
        <v>1590.6241287216017</v>
      </c>
      <c r="DL75" s="165">
        <f t="shared" si="630"/>
        <v>1584.6443387640015</v>
      </c>
      <c r="DM75" s="165">
        <f t="shared" si="630"/>
        <v>1590.6241287216017</v>
      </c>
      <c r="DN75" s="165">
        <f t="shared" si="630"/>
        <v>1632.4826584248017</v>
      </c>
      <c r="DO75" s="165">
        <f t="shared" si="630"/>
        <v>1632.4826584248017</v>
      </c>
      <c r="DP75" s="165">
        <f t="shared" si="630"/>
        <v>1632.4826584248017</v>
      </c>
      <c r="DQ75" s="165">
        <f t="shared" si="630"/>
        <v>1722.1795077888016</v>
      </c>
      <c r="DR75" s="165">
        <f t="shared" si="630"/>
        <v>1752.0784575768018</v>
      </c>
      <c r="DS75" s="165">
        <f t="shared" si="630"/>
        <v>1716.1997178312017</v>
      </c>
      <c r="DT75" s="165">
        <f t="shared" si="630"/>
        <v>1647.950463280142</v>
      </c>
      <c r="DU75" s="165">
        <f t="shared" si="630"/>
        <v>1638.4624483824018</v>
      </c>
      <c r="DV75" s="165">
        <f t="shared" si="630"/>
        <v>2127.8832680358464</v>
      </c>
      <c r="DW75" s="165">
        <f t="shared" si="630"/>
        <v>2385.5979127942801</v>
      </c>
      <c r="DX75" s="165">
        <f t="shared" si="630"/>
        <v>2378.2255458745435</v>
      </c>
      <c r="DY75" s="165">
        <f t="shared" si="630"/>
        <v>1536.8060191032014</v>
      </c>
      <c r="DZ75" s="165">
        <f t="shared" si="630"/>
        <v>1564.749688800149</v>
      </c>
      <c r="EA75" s="165">
        <f t="shared" si="630"/>
        <v>2375.1821222626013</v>
      </c>
      <c r="EB75" s="165">
        <f t="shared" si="630"/>
        <v>2480.2596001954175</v>
      </c>
      <c r="EC75" s="165">
        <f t="shared" si="630"/>
        <v>2480.2596001954175</v>
      </c>
      <c r="ED75" s="165">
        <f t="shared" si="630"/>
        <v>1471.0283295696013</v>
      </c>
      <c r="EE75" s="165">
        <f t="shared" si="630"/>
        <v>1530.8262291456017</v>
      </c>
      <c r="EF75" s="165">
        <f t="shared" si="630"/>
        <v>1560.7251789336017</v>
      </c>
      <c r="EG75" s="165">
        <f t="shared" ref="EG75:GR75" si="631">EG56 * EG67</f>
        <v>1554.7453889760018</v>
      </c>
      <c r="EH75" s="165">
        <f t="shared" si="631"/>
        <v>1530.8262291456017</v>
      </c>
      <c r="EI75" s="165">
        <f t="shared" si="631"/>
        <v>1841.0219586224148</v>
      </c>
      <c r="EJ75" s="165">
        <f t="shared" si="631"/>
        <v>1459.0687496544015</v>
      </c>
      <c r="EK75" s="165">
        <f t="shared" si="631"/>
        <v>1459.0687496544015</v>
      </c>
      <c r="EL75" s="165">
        <f t="shared" si="631"/>
        <v>1554.7453889760018</v>
      </c>
      <c r="EM75" s="165">
        <f t="shared" si="631"/>
        <v>1560.7251789336017</v>
      </c>
      <c r="EN75" s="165">
        <f t="shared" si="631"/>
        <v>1512.8868592728013</v>
      </c>
      <c r="EO75" s="165">
        <f t="shared" si="631"/>
        <v>1465.0485396120018</v>
      </c>
      <c r="EP75" s="165">
        <f t="shared" si="631"/>
        <v>1751.193560912385</v>
      </c>
      <c r="EQ75" s="165">
        <f t="shared" si="631"/>
        <v>1826.1746667595542</v>
      </c>
      <c r="ER75" s="165">
        <f t="shared" si="631"/>
        <v>2206.1700994845228</v>
      </c>
      <c r="ES75" s="165">
        <f t="shared" si="631"/>
        <v>1512.8868592728013</v>
      </c>
      <c r="ET75" s="165">
        <f t="shared" si="631"/>
        <v>1585.9485595925478</v>
      </c>
      <c r="EU75" s="165">
        <f t="shared" si="631"/>
        <v>1909.5177937101207</v>
      </c>
      <c r="EV75" s="165">
        <f t="shared" si="631"/>
        <v>2322.4858846431089</v>
      </c>
      <c r="EW75" s="165">
        <f t="shared" si="631"/>
        <v>1566.0978463794756</v>
      </c>
      <c r="EX75" s="165">
        <f t="shared" si="631"/>
        <v>2152.1192095387069</v>
      </c>
      <c r="EY75" s="165">
        <f t="shared" si="631"/>
        <v>1494.9474894000016</v>
      </c>
      <c r="EZ75" s="165">
        <f t="shared" si="631"/>
        <v>1560.7251789336017</v>
      </c>
      <c r="FA75" s="165">
        <f t="shared" si="631"/>
        <v>1656.4018182552018</v>
      </c>
      <c r="FB75" s="165">
        <f t="shared" si="631"/>
        <v>1472.2204802961196</v>
      </c>
      <c r="FC75" s="165">
        <f t="shared" si="631"/>
        <v>1716.8454388640084</v>
      </c>
      <c r="FD75" s="165">
        <f t="shared" si="631"/>
        <v>1961.3470515982294</v>
      </c>
      <c r="FE75" s="165">
        <f t="shared" si="631"/>
        <v>20609.0993814547</v>
      </c>
      <c r="FF75" s="165">
        <f t="shared" si="631"/>
        <v>1883.6753982149914</v>
      </c>
      <c r="FG75" s="165">
        <f t="shared" si="631"/>
        <v>1328.3299982255669</v>
      </c>
      <c r="FH75" s="165">
        <f t="shared" si="631"/>
        <v>1357.4123203752015</v>
      </c>
      <c r="FI75" s="165">
        <f t="shared" si="631"/>
        <v>1825.4576244828208</v>
      </c>
      <c r="FJ75" s="165">
        <f t="shared" si="631"/>
        <v>1723.0902678748027</v>
      </c>
      <c r="FK75" s="165">
        <f t="shared" si="631"/>
        <v>24557.571692854897</v>
      </c>
      <c r="FL75" s="165">
        <f t="shared" si="631"/>
        <v>2034.0525063432769</v>
      </c>
      <c r="FM75" s="165">
        <f t="shared" si="631"/>
        <v>1524.8464391880016</v>
      </c>
      <c r="FN75" s="165">
        <f t="shared" si="631"/>
        <v>1650.4220282976016</v>
      </c>
      <c r="FO75" s="165">
        <f t="shared" si="631"/>
        <v>1590.6241287216017</v>
      </c>
      <c r="FP75" s="165">
        <f t="shared" si="631"/>
        <v>1614.5432885520017</v>
      </c>
      <c r="FQ75" s="165">
        <f t="shared" si="631"/>
        <v>1578.6645488064016</v>
      </c>
      <c r="FR75" s="165">
        <f t="shared" si="631"/>
        <v>1841.3608066478105</v>
      </c>
      <c r="FS75" s="165">
        <f t="shared" si="631"/>
        <v>1482.9879094848015</v>
      </c>
      <c r="FT75" s="165">
        <f t="shared" si="631"/>
        <v>1482.9879094848015</v>
      </c>
      <c r="FU75" s="165">
        <f t="shared" si="631"/>
        <v>1578.6645488064016</v>
      </c>
      <c r="FV75" s="165">
        <f t="shared" si="631"/>
        <v>1636.7337526654151</v>
      </c>
      <c r="FW75" s="165">
        <f t="shared" si="631"/>
        <v>1662.3816082128017</v>
      </c>
      <c r="FX75" s="165">
        <f t="shared" si="631"/>
        <v>1632.4826584248017</v>
      </c>
      <c r="FY75" s="165">
        <f t="shared" si="631"/>
        <v>1873.8167706412112</v>
      </c>
      <c r="FZ75" s="165">
        <f t="shared" si="631"/>
        <v>1692.2805580008019</v>
      </c>
      <c r="GA75" s="165">
        <f t="shared" si="631"/>
        <v>1692.2805580008019</v>
      </c>
      <c r="GB75" s="165">
        <f t="shared" si="631"/>
        <v>1823.8359370680018</v>
      </c>
      <c r="GC75" s="165">
        <f t="shared" si="631"/>
        <v>2392.5894886088595</v>
      </c>
      <c r="GD75" s="165">
        <f t="shared" si="631"/>
        <v>2225.7772789746678</v>
      </c>
      <c r="GE75" s="165">
        <f t="shared" si="631"/>
        <v>2147.5035612045194</v>
      </c>
      <c r="GF75" s="165">
        <f t="shared" si="631"/>
        <v>1373.684751961888</v>
      </c>
      <c r="GG75" s="165">
        <f t="shared" si="631"/>
        <v>1386.6441333601688</v>
      </c>
      <c r="GH75" s="165">
        <f t="shared" si="631"/>
        <v>1313.2827449438787</v>
      </c>
      <c r="GI75" s="165">
        <f t="shared" si="631"/>
        <v>1284.4347860702546</v>
      </c>
      <c r="GJ75" s="165">
        <f t="shared" si="631"/>
        <v>1405.5085568883524</v>
      </c>
      <c r="GK75" s="165">
        <f t="shared" si="631"/>
        <v>1405.5085568883524</v>
      </c>
      <c r="GL75" s="165">
        <f t="shared" si="631"/>
        <v>1505.5260197380851</v>
      </c>
      <c r="GM75" s="165">
        <f t="shared" si="631"/>
        <v>1775.9976174072019</v>
      </c>
      <c r="GN75" s="165">
        <f t="shared" si="631"/>
        <v>1775.9976174072019</v>
      </c>
      <c r="GO75" s="165">
        <f t="shared" si="631"/>
        <v>1624.4978461181154</v>
      </c>
      <c r="GP75" s="165">
        <f t="shared" si="631"/>
        <v>1608.5634985944016</v>
      </c>
      <c r="GQ75" s="165">
        <f t="shared" si="631"/>
        <v>1369.7260458045196</v>
      </c>
      <c r="GR75" s="165">
        <f t="shared" si="631"/>
        <v>1405.7102574153387</v>
      </c>
      <c r="GS75" s="165">
        <f t="shared" ref="GS75:JD75" si="632">GS56 * GS67</f>
        <v>1443.9980854383248</v>
      </c>
      <c r="GT75" s="165">
        <f t="shared" si="632"/>
        <v>1634.5379440493016</v>
      </c>
      <c r="GU75" s="165">
        <f t="shared" si="632"/>
        <v>1567.6818446735658</v>
      </c>
      <c r="GV75" s="165">
        <f t="shared" si="632"/>
        <v>1516.4824078550037</v>
      </c>
      <c r="GW75" s="165">
        <f t="shared" si="632"/>
        <v>1554.530353571796</v>
      </c>
      <c r="GX75" s="165">
        <f t="shared" si="632"/>
        <v>1738.8852164916193</v>
      </c>
      <c r="GY75" s="165">
        <f t="shared" si="632"/>
        <v>1619.0281564005459</v>
      </c>
      <c r="GZ75" s="165">
        <f t="shared" si="632"/>
        <v>1570.83661602185</v>
      </c>
      <c r="HA75" s="165">
        <f t="shared" si="632"/>
        <v>1597.9121053722674</v>
      </c>
      <c r="HB75" s="165">
        <f t="shared" si="632"/>
        <v>1586.2100180951295</v>
      </c>
      <c r="HC75" s="165">
        <f t="shared" si="632"/>
        <v>1566.334121298903</v>
      </c>
      <c r="HD75" s="165">
        <f t="shared" si="632"/>
        <v>1630.6262450053805</v>
      </c>
      <c r="HE75" s="165">
        <f t="shared" si="632"/>
        <v>1635.4372255532544</v>
      </c>
      <c r="HF75" s="165">
        <f t="shared" si="632"/>
        <v>1662.1954343368889</v>
      </c>
      <c r="HG75" s="165">
        <f t="shared" si="632"/>
        <v>1629.1716839858248</v>
      </c>
      <c r="HH75" s="165">
        <f t="shared" si="632"/>
        <v>1641.1158834135347</v>
      </c>
      <c r="HI75" s="165">
        <f t="shared" si="632"/>
        <v>1742.4146819137334</v>
      </c>
      <c r="HJ75" s="165">
        <f t="shared" si="632"/>
        <v>1695.8512948055959</v>
      </c>
      <c r="HK75" s="165">
        <f t="shared" si="632"/>
        <v>1517.3309257282256</v>
      </c>
      <c r="HL75" s="165">
        <f t="shared" si="632"/>
        <v>1414.9342662993681</v>
      </c>
      <c r="HM75" s="165">
        <f t="shared" si="632"/>
        <v>1437.3108528810751</v>
      </c>
      <c r="HN75" s="165">
        <f t="shared" si="632"/>
        <v>1575.5137945771319</v>
      </c>
      <c r="HO75" s="165">
        <f t="shared" si="632"/>
        <v>1506.5180095143505</v>
      </c>
      <c r="HP75" s="165">
        <f t="shared" si="632"/>
        <v>1525.4238854867599</v>
      </c>
      <c r="HQ75" s="165">
        <f t="shared" si="632"/>
        <v>1465.1046723182023</v>
      </c>
      <c r="HR75" s="165">
        <f t="shared" si="632"/>
        <v>1440.3827243263352</v>
      </c>
      <c r="HS75" s="165">
        <f t="shared" si="632"/>
        <v>1453.9344269435112</v>
      </c>
      <c r="HT75" s="165">
        <f t="shared" si="632"/>
        <v>1434.7309290657681</v>
      </c>
      <c r="HU75" s="165">
        <f t="shared" si="632"/>
        <v>1425.4134643223815</v>
      </c>
      <c r="HV75" s="165">
        <f t="shared" si="632"/>
        <v>1369.341569421568</v>
      </c>
      <c r="HW75" s="165">
        <f t="shared" si="632"/>
        <v>1399.7585993011814</v>
      </c>
      <c r="HX75" s="165">
        <f t="shared" si="632"/>
        <v>1326.3194455157829</v>
      </c>
      <c r="HY75" s="165">
        <f t="shared" si="632"/>
        <v>1328.5339577095835</v>
      </c>
      <c r="HZ75" s="165">
        <f t="shared" si="632"/>
        <v>1549.7294508327429</v>
      </c>
      <c r="IA75" s="165">
        <f t="shared" si="632"/>
        <v>1553.7825698243437</v>
      </c>
      <c r="IB75" s="165">
        <f t="shared" si="632"/>
        <v>1490.3321548077945</v>
      </c>
      <c r="IC75" s="165">
        <f t="shared" si="632"/>
        <v>1426.589047337603</v>
      </c>
      <c r="ID75" s="165">
        <f t="shared" si="632"/>
        <v>1426.589047337603</v>
      </c>
      <c r="IE75" s="165">
        <f t="shared" si="632"/>
        <v>1417.9624151194187</v>
      </c>
      <c r="IF75" s="165">
        <f t="shared" si="632"/>
        <v>1524.9744988781272</v>
      </c>
      <c r="IG75" s="165">
        <f t="shared" si="632"/>
        <v>1614.7074404486725</v>
      </c>
      <c r="IH75" s="165">
        <f t="shared" si="632"/>
        <v>1575.5137945771319</v>
      </c>
      <c r="II75" s="165">
        <f t="shared" si="632"/>
        <v>1592.9274843054327</v>
      </c>
      <c r="IJ75" s="165">
        <f t="shared" si="632"/>
        <v>1689.6027245292689</v>
      </c>
      <c r="IK75" s="165">
        <f t="shared" si="632"/>
        <v>1711.9670832245879</v>
      </c>
      <c r="IL75" s="165">
        <f t="shared" si="632"/>
        <v>1711.9670832245879</v>
      </c>
      <c r="IM75" s="165">
        <f t="shared" si="632"/>
        <v>1706.4623659151841</v>
      </c>
      <c r="IN75" s="165">
        <f t="shared" si="632"/>
        <v>1710.8136851213399</v>
      </c>
      <c r="IO75" s="165">
        <f t="shared" si="632"/>
        <v>1650.6892425132417</v>
      </c>
      <c r="IP75" s="165">
        <f t="shared" si="632"/>
        <v>1450.2402859285378</v>
      </c>
      <c r="IQ75" s="165">
        <f t="shared" si="632"/>
        <v>1538.3115583533474</v>
      </c>
      <c r="IR75" s="165">
        <f t="shared" si="632"/>
        <v>1538.3115583533474</v>
      </c>
      <c r="IS75" s="165">
        <f t="shared" si="632"/>
        <v>1538.3115583533474</v>
      </c>
      <c r="IT75" s="165">
        <f t="shared" si="632"/>
        <v>1538.3115583533474</v>
      </c>
      <c r="IU75" s="165">
        <f t="shared" si="632"/>
        <v>1602.8971581315416</v>
      </c>
      <c r="IV75" s="165">
        <f t="shared" si="632"/>
        <v>1597.0257399698878</v>
      </c>
      <c r="IW75" s="165">
        <f t="shared" si="632"/>
        <v>1550.0543946766556</v>
      </c>
      <c r="IX75" s="165">
        <f t="shared" si="632"/>
        <v>1596.6039186792018</v>
      </c>
      <c r="IY75" s="165">
        <f t="shared" si="632"/>
        <v>1567.6686491616176</v>
      </c>
      <c r="IZ75" s="165">
        <f t="shared" si="632"/>
        <v>1567.6686491616176</v>
      </c>
      <c r="JA75" s="165">
        <f t="shared" si="632"/>
        <v>1737.9397758495834</v>
      </c>
      <c r="JB75" s="165">
        <f t="shared" si="632"/>
        <v>1761.4254484961996</v>
      </c>
      <c r="JC75" s="165">
        <f t="shared" si="632"/>
        <v>1737.9397758495834</v>
      </c>
      <c r="JD75" s="165">
        <f t="shared" si="632"/>
        <v>1690.9684305563514</v>
      </c>
      <c r="JE75" s="165">
        <f t="shared" ref="JE75:LP75" si="633">JE56 * JE67</f>
        <v>1767.2968666578536</v>
      </c>
      <c r="JF75" s="165">
        <f t="shared" si="633"/>
        <v>1767.2968666578536</v>
      </c>
      <c r="JG75" s="165">
        <f t="shared" si="633"/>
        <v>1767.2968666578536</v>
      </c>
      <c r="JH75" s="165">
        <f t="shared" si="633"/>
        <v>1902.3394843758954</v>
      </c>
      <c r="JI75" s="165">
        <f t="shared" si="633"/>
        <v>1790.7825393044695</v>
      </c>
      <c r="JJ75" s="165">
        <f t="shared" si="633"/>
        <v>1561.7972309999636</v>
      </c>
      <c r="JK75" s="165">
        <f t="shared" si="633"/>
        <v>1608.7685762931956</v>
      </c>
      <c r="JL75" s="165">
        <f t="shared" si="633"/>
        <v>1667.4827579097355</v>
      </c>
      <c r="JM75" s="165">
        <f t="shared" si="633"/>
        <v>1667.4827579097355</v>
      </c>
      <c r="JN75" s="165">
        <f t="shared" si="633"/>
        <v>1667.4827579097355</v>
      </c>
      <c r="JO75" s="165">
        <f t="shared" si="633"/>
        <v>1767.2968666578536</v>
      </c>
      <c r="JP75" s="165">
        <f t="shared" si="633"/>
        <v>1790.7825393044695</v>
      </c>
      <c r="JQ75" s="165">
        <f t="shared" si="633"/>
        <v>1690.9684305563514</v>
      </c>
      <c r="JR75" s="165">
        <f t="shared" si="633"/>
        <v>1710.2199278736016</v>
      </c>
      <c r="JS75" s="165">
        <f t="shared" si="633"/>
        <v>1722.1795077888016</v>
      </c>
      <c r="JT75" s="165">
        <f t="shared" si="633"/>
        <v>23125.372487527275</v>
      </c>
      <c r="JU75" s="165">
        <f t="shared" si="633"/>
        <v>3414.4600657896035</v>
      </c>
      <c r="JV75" s="165">
        <f t="shared" si="633"/>
        <v>5581.2901117133142</v>
      </c>
      <c r="JW75" s="165">
        <f t="shared" si="633"/>
        <v>3970.580531846404</v>
      </c>
      <c r="JX75" s="165">
        <f t="shared" si="633"/>
        <v>1482.9879094848015</v>
      </c>
      <c r="JY75" s="165">
        <f t="shared" si="633"/>
        <v>1321.5335806296014</v>
      </c>
      <c r="JZ75" s="165">
        <f t="shared" si="633"/>
        <v>675.71626520880068</v>
      </c>
      <c r="KA75" s="165">
        <f t="shared" si="633"/>
        <v>675.71626520880068</v>
      </c>
      <c r="KB75" s="165">
        <f t="shared" si="633"/>
        <v>675.71626520880068</v>
      </c>
      <c r="KC75" s="165">
        <f t="shared" si="633"/>
        <v>1195.9579915200013</v>
      </c>
      <c r="KD75" s="165">
        <f t="shared" si="633"/>
        <v>1136.1600919440011</v>
      </c>
      <c r="KE75" s="165">
        <f t="shared" si="633"/>
        <v>968.72597313120104</v>
      </c>
      <c r="KF75" s="165">
        <f t="shared" si="633"/>
        <v>795.31206436080083</v>
      </c>
      <c r="KG75" s="165">
        <f t="shared" si="633"/>
        <v>914.90786351280099</v>
      </c>
      <c r="KH75" s="165">
        <f t="shared" si="633"/>
        <v>914.90786351280099</v>
      </c>
      <c r="KI75" s="165">
        <f t="shared" si="633"/>
        <v>914.90786351280099</v>
      </c>
      <c r="KJ75" s="165">
        <f t="shared" si="633"/>
        <v>1207.9175714352011</v>
      </c>
      <c r="KK75" s="165">
        <f t="shared" si="633"/>
        <v>1285.6548408840013</v>
      </c>
      <c r="KL75" s="165">
        <f t="shared" si="633"/>
        <v>1417.2102199512015</v>
      </c>
      <c r="KM75" s="165">
        <f t="shared" si="633"/>
        <v>1494.9474894000016</v>
      </c>
      <c r="KN75" s="165">
        <f t="shared" si="633"/>
        <v>1375.3516902480012</v>
      </c>
      <c r="KO75" s="165">
        <f t="shared" si="633"/>
        <v>1375.3516902480012</v>
      </c>
      <c r="KP75" s="165">
        <f t="shared" si="633"/>
        <v>1375.3516902480012</v>
      </c>
      <c r="KQ75" s="165">
        <f t="shared" si="633"/>
        <v>1494.9474894000016</v>
      </c>
      <c r="KR75" s="165">
        <f t="shared" si="633"/>
        <v>1680.3209780856016</v>
      </c>
      <c r="KS75" s="165">
        <f t="shared" si="633"/>
        <v>1716.1997178312017</v>
      </c>
      <c r="KT75" s="165">
        <f t="shared" si="633"/>
        <v>1865.6944667712021</v>
      </c>
      <c r="KU75" s="165">
        <f t="shared" si="633"/>
        <v>1943.431736220002</v>
      </c>
      <c r="KV75" s="165">
        <f t="shared" si="633"/>
        <v>1943.431736220002</v>
      </c>
      <c r="KW75" s="165">
        <f t="shared" si="633"/>
        <v>1943.431736220002</v>
      </c>
      <c r="KX75" s="165">
        <f t="shared" si="633"/>
        <v>2164.6839646512021</v>
      </c>
      <c r="KY75" s="165">
        <f t="shared" si="633"/>
        <v>-176.14002690507903</v>
      </c>
      <c r="KZ75" s="165">
        <f t="shared" si="633"/>
        <v>-158.70950340926393</v>
      </c>
      <c r="LA75" s="165">
        <f t="shared" si="633"/>
        <v>-152.28773159501625</v>
      </c>
      <c r="LB75" s="165">
        <f t="shared" si="633"/>
        <v>-152.28773159501625</v>
      </c>
      <c r="LC75" s="165">
        <f t="shared" si="633"/>
        <v>-259.36995295965653</v>
      </c>
      <c r="LD75" s="165">
        <f t="shared" si="633"/>
        <v>-384.20191269861391</v>
      </c>
      <c r="LE75" s="165">
        <f t="shared" si="633"/>
        <v>-154.12252354194413</v>
      </c>
      <c r="LF75" s="165">
        <f t="shared" si="633"/>
        <v>-156.41601347560405</v>
      </c>
      <c r="LG75" s="165">
        <f t="shared" si="633"/>
        <v>81.58420872000211</v>
      </c>
      <c r="LH75" s="165">
        <f t="shared" si="633"/>
        <v>-149.53554367462439</v>
      </c>
      <c r="LI75" s="165">
        <f t="shared" si="633"/>
        <v>-144.48986582057265</v>
      </c>
      <c r="LJ75" s="165">
        <f t="shared" si="633"/>
        <v>-144.48986582057265</v>
      </c>
      <c r="LK75" s="165">
        <f t="shared" si="633"/>
        <v>-144.48986582057265</v>
      </c>
      <c r="LL75" s="165">
        <f t="shared" si="633"/>
        <v>62.153535181839111</v>
      </c>
      <c r="LM75" s="165">
        <f t="shared" si="633"/>
        <v>-103.17291663846332</v>
      </c>
      <c r="LN75" s="165">
        <f t="shared" si="633"/>
        <v>-446.6863602226577</v>
      </c>
      <c r="LO75" s="165">
        <f t="shared" si="633"/>
        <v>-147.24205374096451</v>
      </c>
      <c r="LP75" s="165">
        <f t="shared" si="633"/>
        <v>81.09858843000211</v>
      </c>
      <c r="LQ75" s="165">
        <f t="shared" ref="LQ75:NG75" si="634">LQ56 * LQ67</f>
        <v>-153.20512756848021</v>
      </c>
      <c r="LR75" s="165">
        <f t="shared" si="634"/>
        <v>-153.20512756848021</v>
      </c>
      <c r="LS75" s="165">
        <f t="shared" si="634"/>
        <v>-264.16246619152798</v>
      </c>
      <c r="LT75" s="165">
        <f t="shared" si="634"/>
        <v>-134.85720809920113</v>
      </c>
      <c r="LU75" s="165">
        <f t="shared" si="634"/>
        <v>-138.98548997978892</v>
      </c>
      <c r="LV75" s="165">
        <f t="shared" si="634"/>
        <v>-148.15944971442846</v>
      </c>
      <c r="LW75" s="165">
        <f t="shared" si="634"/>
        <v>-172.79248815228797</v>
      </c>
      <c r="LX75" s="165">
        <f t="shared" si="634"/>
        <v>-375.7632443956507</v>
      </c>
      <c r="LY75" s="165">
        <f t="shared" si="634"/>
        <v>-430.52817706894331</v>
      </c>
      <c r="LZ75" s="165">
        <f t="shared" si="634"/>
        <v>-153.66382555521218</v>
      </c>
      <c r="MA75" s="165">
        <f t="shared" si="634"/>
        <v>-156.87471146233602</v>
      </c>
      <c r="MB75" s="165">
        <f t="shared" si="634"/>
        <v>-90.122336251585921</v>
      </c>
      <c r="MC75" s="165">
        <f t="shared" si="634"/>
        <v>-421.49625891904975</v>
      </c>
      <c r="MD75" s="165">
        <f t="shared" si="634"/>
        <v>-421.49625891904975</v>
      </c>
      <c r="ME75" s="165">
        <f t="shared" si="634"/>
        <v>-553.07486507852877</v>
      </c>
      <c r="MF75" s="165">
        <f t="shared" si="634"/>
        <v>-421.49625891904975</v>
      </c>
      <c r="MG75" s="165">
        <f t="shared" si="634"/>
        <v>-449.66730261527994</v>
      </c>
      <c r="MH75" s="165">
        <f t="shared" si="634"/>
        <v>-828.0645250639368</v>
      </c>
      <c r="MI75" s="165">
        <f t="shared" si="634"/>
        <v>-467.35000478120054</v>
      </c>
      <c r="MJ75" s="165">
        <f t="shared" si="634"/>
        <v>-988.28779190839282</v>
      </c>
      <c r="MK75" s="165">
        <f t="shared" si="634"/>
        <v>-926.48313790885345</v>
      </c>
      <c r="ML75" s="165">
        <f t="shared" si="634"/>
        <v>-823.30832021858794</v>
      </c>
      <c r="MM75" s="165">
        <f t="shared" si="634"/>
        <v>-780.13241514128174</v>
      </c>
      <c r="MN75" s="165">
        <f t="shared" si="634"/>
        <v>-866.47181731002684</v>
      </c>
      <c r="MO75" s="165">
        <f t="shared" si="634"/>
        <v>-417.66447474705848</v>
      </c>
      <c r="MP75" s="165">
        <f t="shared" si="634"/>
        <v>-888.77788007815695</v>
      </c>
      <c r="MQ75" s="165">
        <f t="shared" si="634"/>
        <v>-889.57951093103543</v>
      </c>
      <c r="MR75" s="165">
        <f t="shared" si="634"/>
        <v>-962.93046222742248</v>
      </c>
      <c r="MS75" s="165">
        <f t="shared" si="634"/>
        <v>-867.23936336217992</v>
      </c>
      <c r="MT75" s="165">
        <f t="shared" si="634"/>
        <v>-989.6598468734519</v>
      </c>
      <c r="MU75" s="165">
        <f t="shared" si="634"/>
        <v>-652.21253103673791</v>
      </c>
      <c r="MV75" s="165">
        <f t="shared" si="634"/>
        <v>-498.13194235887704</v>
      </c>
      <c r="MW75" s="165">
        <f t="shared" si="634"/>
        <v>-450.5085172063732</v>
      </c>
      <c r="MX75" s="165">
        <f t="shared" si="634"/>
        <v>-443.42192341228991</v>
      </c>
      <c r="MY75" s="165">
        <f t="shared" si="634"/>
        <v>-417.49829229730148</v>
      </c>
      <c r="MZ75" s="165">
        <f t="shared" si="634"/>
        <v>-417.49829229730148</v>
      </c>
      <c r="NA75" s="165">
        <f t="shared" si="634"/>
        <v>-427.31160168626184</v>
      </c>
      <c r="NB75" s="165">
        <f t="shared" si="634"/>
        <v>-118.79919599632203</v>
      </c>
      <c r="NC75" s="165">
        <f t="shared" si="634"/>
        <v>-459.65990934006396</v>
      </c>
      <c r="ND75" s="165">
        <f t="shared" si="634"/>
        <v>-837.2551893447669</v>
      </c>
      <c r="NE75" s="165">
        <f t="shared" si="634"/>
        <v>-491.81307047474382</v>
      </c>
      <c r="NF75" s="165">
        <f t="shared" si="634"/>
        <v>-422.42629081321343</v>
      </c>
      <c r="NG75" s="165">
        <f t="shared" si="634"/>
        <v>-432.19516284839051</v>
      </c>
      <c r="NH75" s="167">
        <f t="shared" si="616"/>
        <v>600015.76374315238</v>
      </c>
    </row>
    <row r="76" spans="1:372">
      <c r="B76" s="175" t="s">
        <v>348</v>
      </c>
      <c r="E76" s="153" t="s">
        <v>301</v>
      </c>
      <c r="G76" s="165">
        <f>G57 * G68</f>
        <v>0</v>
      </c>
      <c r="H76" s="165">
        <f>H57 * H68</f>
        <v>146794.76965079055</v>
      </c>
      <c r="I76" s="165">
        <f t="shared" ref="I76:BT76" si="635">I57 * I68</f>
        <v>145460.0973163883</v>
      </c>
      <c r="J76" s="165">
        <f t="shared" si="635"/>
        <v>189685.08101952053</v>
      </c>
      <c r="K76" s="165">
        <f t="shared" si="635"/>
        <v>308709.47010224458</v>
      </c>
      <c r="L76" s="165">
        <f t="shared" si="635"/>
        <v>194265.24588340576</v>
      </c>
      <c r="M76" s="165">
        <f t="shared" si="635"/>
        <v>240137.60174067528</v>
      </c>
      <c r="N76" s="165">
        <f t="shared" si="635"/>
        <v>359448.57102932729</v>
      </c>
      <c r="O76" s="165">
        <f t="shared" si="635"/>
        <v>307651.77597391221</v>
      </c>
      <c r="P76" s="165">
        <f t="shared" si="635"/>
        <v>307345.37931742729</v>
      </c>
      <c r="Q76" s="165">
        <f t="shared" si="635"/>
        <v>135544.2120994693</v>
      </c>
      <c r="R76" s="165">
        <f t="shared" si="635"/>
        <v>238620.85333906562</v>
      </c>
      <c r="S76" s="165">
        <f t="shared" si="635"/>
        <v>224919.8317865431</v>
      </c>
      <c r="T76" s="165">
        <f t="shared" si="635"/>
        <v>213243.57057739657</v>
      </c>
      <c r="U76" s="165">
        <f t="shared" si="635"/>
        <v>219218.99514168524</v>
      </c>
      <c r="V76" s="165">
        <f t="shared" si="635"/>
        <v>250266.19836013732</v>
      </c>
      <c r="W76" s="165">
        <f t="shared" si="635"/>
        <v>349251.44844693498</v>
      </c>
      <c r="X76" s="165">
        <f t="shared" si="635"/>
        <v>329392.95367300708</v>
      </c>
      <c r="Y76" s="165">
        <f t="shared" si="635"/>
        <v>318660.0806997582</v>
      </c>
      <c r="Z76" s="165">
        <f t="shared" si="635"/>
        <v>332256.24414294789</v>
      </c>
      <c r="AA76" s="165">
        <f t="shared" si="635"/>
        <v>325458.16242135304</v>
      </c>
      <c r="AB76" s="165">
        <f t="shared" si="635"/>
        <v>325458.16242135304</v>
      </c>
      <c r="AC76" s="165">
        <f t="shared" si="635"/>
        <v>325458.16242135304</v>
      </c>
      <c r="AD76" s="165">
        <f t="shared" si="635"/>
        <v>356899.29038372921</v>
      </c>
      <c r="AE76" s="165">
        <f t="shared" si="635"/>
        <v>370495.45382691891</v>
      </c>
      <c r="AF76" s="165">
        <f t="shared" si="635"/>
        <v>352650.48930773244</v>
      </c>
      <c r="AG76" s="165">
        <f t="shared" si="635"/>
        <v>348401.68823173561</v>
      </c>
      <c r="AH76" s="165">
        <f t="shared" si="635"/>
        <v>259960.06575699069</v>
      </c>
      <c r="AI76" s="165">
        <f t="shared" si="635"/>
        <v>263295.90545755532</v>
      </c>
      <c r="AJ76" s="165">
        <f t="shared" si="635"/>
        <v>343630.58206708037</v>
      </c>
      <c r="AK76" s="165">
        <f t="shared" si="635"/>
        <v>251524.25141771071</v>
      </c>
      <c r="AL76" s="165">
        <f t="shared" si="635"/>
        <v>171070.72415609771</v>
      </c>
      <c r="AM76" s="165">
        <f t="shared" si="635"/>
        <v>85794.601685864822</v>
      </c>
      <c r="AN76" s="165">
        <f t="shared" si="635"/>
        <v>93600.26869833465</v>
      </c>
      <c r="AO76" s="165">
        <f t="shared" si="635"/>
        <v>0</v>
      </c>
      <c r="AP76" s="165">
        <f t="shared" si="635"/>
        <v>16851.265570848973</v>
      </c>
      <c r="AQ76" s="165">
        <f t="shared" si="635"/>
        <v>136156.12186453983</v>
      </c>
      <c r="AR76" s="165">
        <f t="shared" si="635"/>
        <v>148287.1125005302</v>
      </c>
      <c r="AS76" s="165">
        <f t="shared" si="635"/>
        <v>170517.98291088559</v>
      </c>
      <c r="AT76" s="165">
        <f t="shared" si="635"/>
        <v>177771.15287674204</v>
      </c>
      <c r="AU76" s="165">
        <f t="shared" si="635"/>
        <v>250183.99278028274</v>
      </c>
      <c r="AV76" s="165">
        <f t="shared" si="635"/>
        <v>412451.07205229969</v>
      </c>
      <c r="AW76" s="165">
        <f t="shared" si="635"/>
        <v>439608.23444314679</v>
      </c>
      <c r="AX76" s="165">
        <f t="shared" si="635"/>
        <v>560841.74203157437</v>
      </c>
      <c r="AY76" s="165">
        <f t="shared" si="635"/>
        <v>460173.31366350688</v>
      </c>
      <c r="AZ76" s="165">
        <f t="shared" si="635"/>
        <v>78563.959140581879</v>
      </c>
      <c r="BA76" s="165">
        <f t="shared" si="635"/>
        <v>509381.53280385234</v>
      </c>
      <c r="BB76" s="165">
        <f t="shared" si="635"/>
        <v>279858.53617684729</v>
      </c>
      <c r="BC76" s="165">
        <f t="shared" si="635"/>
        <v>81934.877244163741</v>
      </c>
      <c r="BD76" s="165">
        <f t="shared" si="635"/>
        <v>101974.33139015835</v>
      </c>
      <c r="BE76" s="165">
        <f t="shared" si="635"/>
        <v>103897.88158554201</v>
      </c>
      <c r="BF76" s="165">
        <f t="shared" si="635"/>
        <v>99213.750309064591</v>
      </c>
      <c r="BG76" s="165">
        <f t="shared" si="635"/>
        <v>162811.6117566372</v>
      </c>
      <c r="BH76" s="165">
        <f t="shared" si="635"/>
        <v>145305.06124907854</v>
      </c>
      <c r="BI76" s="165">
        <f t="shared" si="635"/>
        <v>100291.07548873841</v>
      </c>
      <c r="BJ76" s="165">
        <f t="shared" si="635"/>
        <v>3610.7639359019845</v>
      </c>
      <c r="BK76" s="165">
        <f t="shared" si="635"/>
        <v>75254.035502018553</v>
      </c>
      <c r="BL76" s="165">
        <f t="shared" si="635"/>
        <v>177889.47305745454</v>
      </c>
      <c r="BM76" s="165">
        <f t="shared" si="635"/>
        <v>132287.09668666785</v>
      </c>
      <c r="BN76" s="165">
        <f t="shared" si="635"/>
        <v>229177.34439940137</v>
      </c>
      <c r="BO76" s="165">
        <f t="shared" si="635"/>
        <v>167442.36511379559</v>
      </c>
      <c r="BP76" s="165">
        <f t="shared" si="635"/>
        <v>116558.54754994337</v>
      </c>
      <c r="BQ76" s="165">
        <f t="shared" si="635"/>
        <v>0</v>
      </c>
      <c r="BR76" s="165">
        <f t="shared" si="635"/>
        <v>108254.86515951731</v>
      </c>
      <c r="BS76" s="165">
        <f t="shared" si="635"/>
        <v>268579.17124374444</v>
      </c>
      <c r="BT76" s="165">
        <f t="shared" si="635"/>
        <v>283859.81090084999</v>
      </c>
      <c r="BU76" s="165">
        <f t="shared" ref="BU76:EF76" si="636">BU57 * BU68</f>
        <v>293946.40855466912</v>
      </c>
      <c r="BV76" s="165">
        <f t="shared" si="636"/>
        <v>231978.68093619659</v>
      </c>
      <c r="BW76" s="165">
        <f t="shared" si="636"/>
        <v>193570.75894991844</v>
      </c>
      <c r="BX76" s="165">
        <f t="shared" si="636"/>
        <v>161849.94953550052</v>
      </c>
      <c r="BY76" s="165">
        <f t="shared" si="636"/>
        <v>160182.292839584</v>
      </c>
      <c r="BZ76" s="165">
        <f t="shared" si="636"/>
        <v>156253.78757953073</v>
      </c>
      <c r="CA76" s="165">
        <f t="shared" si="636"/>
        <v>237729.24378522759</v>
      </c>
      <c r="CB76" s="165">
        <f t="shared" si="636"/>
        <v>214172.63496358969</v>
      </c>
      <c r="CC76" s="165">
        <f t="shared" si="636"/>
        <v>250240.72106076987</v>
      </c>
      <c r="CD76" s="165">
        <f t="shared" si="636"/>
        <v>137166.34161632365</v>
      </c>
      <c r="CE76" s="165">
        <f t="shared" si="636"/>
        <v>83371.109508887414</v>
      </c>
      <c r="CF76" s="165">
        <f t="shared" si="636"/>
        <v>0</v>
      </c>
      <c r="CG76" s="165">
        <f t="shared" si="636"/>
        <v>134145.76445329876</v>
      </c>
      <c r="CH76" s="165">
        <f t="shared" si="636"/>
        <v>197999.85355027343</v>
      </c>
      <c r="CI76" s="165">
        <f t="shared" si="636"/>
        <v>143612.74419848042</v>
      </c>
      <c r="CJ76" s="165">
        <f t="shared" si="636"/>
        <v>137352.21529626724</v>
      </c>
      <c r="CK76" s="165">
        <f t="shared" si="636"/>
        <v>130960.06797606623</v>
      </c>
      <c r="CL76" s="165">
        <f t="shared" si="636"/>
        <v>0</v>
      </c>
      <c r="CM76" s="165">
        <f t="shared" si="636"/>
        <v>122173.33360425114</v>
      </c>
      <c r="CN76" s="165">
        <f t="shared" si="636"/>
        <v>179879.17715729281</v>
      </c>
      <c r="CO76" s="165">
        <f t="shared" si="636"/>
        <v>235500.91366855308</v>
      </c>
      <c r="CP76" s="165">
        <f t="shared" si="636"/>
        <v>281270.63123098656</v>
      </c>
      <c r="CQ76" s="165">
        <f t="shared" si="636"/>
        <v>233078.11859066313</v>
      </c>
      <c r="CR76" s="165">
        <f t="shared" si="636"/>
        <v>177829.66543712965</v>
      </c>
      <c r="CS76" s="165">
        <f t="shared" si="636"/>
        <v>101338.61410034678</v>
      </c>
      <c r="CT76" s="165">
        <f t="shared" si="636"/>
        <v>34856.706313683906</v>
      </c>
      <c r="CU76" s="165">
        <f t="shared" si="636"/>
        <v>101580.9031126827</v>
      </c>
      <c r="CV76" s="165">
        <f t="shared" si="636"/>
        <v>118480.2812291107</v>
      </c>
      <c r="CW76" s="165">
        <f t="shared" si="636"/>
        <v>89578.575366457124</v>
      </c>
      <c r="CX76" s="165">
        <f t="shared" si="636"/>
        <v>69077.502726188482</v>
      </c>
      <c r="CY76" s="165">
        <f t="shared" si="636"/>
        <v>72832.162699236331</v>
      </c>
      <c r="CZ76" s="165">
        <f t="shared" si="636"/>
        <v>0</v>
      </c>
      <c r="DA76" s="165">
        <f t="shared" si="636"/>
        <v>111209.46479258567</v>
      </c>
      <c r="DB76" s="165">
        <f t="shared" si="636"/>
        <v>132803.80679623201</v>
      </c>
      <c r="DC76" s="165">
        <f t="shared" si="636"/>
        <v>62714.457975575584</v>
      </c>
      <c r="DD76" s="165">
        <f t="shared" si="636"/>
        <v>43720.019583024427</v>
      </c>
      <c r="DE76" s="165">
        <f t="shared" si="636"/>
        <v>139522.34068750136</v>
      </c>
      <c r="DF76" s="165">
        <f t="shared" si="636"/>
        <v>148787.44790284819</v>
      </c>
      <c r="DG76" s="165">
        <f t="shared" si="636"/>
        <v>122875.01507259547</v>
      </c>
      <c r="DH76" s="165">
        <f t="shared" si="636"/>
        <v>57803.394136323826</v>
      </c>
      <c r="DI76" s="165">
        <f t="shared" si="636"/>
        <v>46467.901477768086</v>
      </c>
      <c r="DJ76" s="165">
        <f t="shared" si="636"/>
        <v>124698.01716628621</v>
      </c>
      <c r="DK76" s="165">
        <f t="shared" si="636"/>
        <v>163618.45179042581</v>
      </c>
      <c r="DL76" s="165">
        <f t="shared" si="636"/>
        <v>74727.5961393998</v>
      </c>
      <c r="DM76" s="165">
        <f t="shared" si="636"/>
        <v>113664.0529725026</v>
      </c>
      <c r="DN76" s="165">
        <f t="shared" si="636"/>
        <v>122556.00797748532</v>
      </c>
      <c r="DO76" s="165">
        <f t="shared" si="636"/>
        <v>70034.59223703618</v>
      </c>
      <c r="DP76" s="165">
        <f t="shared" si="636"/>
        <v>149472.58412186577</v>
      </c>
      <c r="DQ76" s="165">
        <f t="shared" si="636"/>
        <v>87364.446948298501</v>
      </c>
      <c r="DR76" s="165">
        <f t="shared" si="636"/>
        <v>78855.719712894206</v>
      </c>
      <c r="DS76" s="165">
        <f t="shared" si="636"/>
        <v>29331.798200737663</v>
      </c>
      <c r="DT76" s="165">
        <f t="shared" si="636"/>
        <v>0</v>
      </c>
      <c r="DU76" s="165">
        <f t="shared" si="636"/>
        <v>45383.141575337453</v>
      </c>
      <c r="DV76" s="165">
        <f t="shared" si="636"/>
        <v>0</v>
      </c>
      <c r="DW76" s="165">
        <f t="shared" si="636"/>
        <v>0</v>
      </c>
      <c r="DX76" s="165">
        <f t="shared" si="636"/>
        <v>0</v>
      </c>
      <c r="DY76" s="165">
        <f t="shared" si="636"/>
        <v>2285.8737477158652</v>
      </c>
      <c r="DZ76" s="165">
        <f t="shared" si="636"/>
        <v>0</v>
      </c>
      <c r="EA76" s="165">
        <f t="shared" si="636"/>
        <v>0</v>
      </c>
      <c r="EB76" s="165">
        <f t="shared" si="636"/>
        <v>0</v>
      </c>
      <c r="EC76" s="165">
        <f t="shared" si="636"/>
        <v>0</v>
      </c>
      <c r="ED76" s="165">
        <f t="shared" si="636"/>
        <v>3708.4059797942477</v>
      </c>
      <c r="EE76" s="165">
        <f t="shared" si="636"/>
        <v>44333.021766076134</v>
      </c>
      <c r="EF76" s="165">
        <f t="shared" si="636"/>
        <v>54999.474799074254</v>
      </c>
      <c r="EG76" s="165">
        <f t="shared" ref="EG76:GR76" si="637">EG57 * EG68</f>
        <v>42108.51766387609</v>
      </c>
      <c r="EH76" s="165">
        <f t="shared" si="637"/>
        <v>53199.658321245297</v>
      </c>
      <c r="EI76" s="165">
        <f t="shared" si="637"/>
        <v>0</v>
      </c>
      <c r="EJ76" s="165">
        <f t="shared" si="637"/>
        <v>44769.201787603299</v>
      </c>
      <c r="EK76" s="165">
        <f t="shared" si="637"/>
        <v>4191.8740960025443</v>
      </c>
      <c r="EL76" s="165">
        <f t="shared" si="637"/>
        <v>7385.5630407506906</v>
      </c>
      <c r="EM76" s="165">
        <f t="shared" si="637"/>
        <v>19957.276703392326</v>
      </c>
      <c r="EN76" s="165">
        <f t="shared" si="637"/>
        <v>13360.406136736559</v>
      </c>
      <c r="EO76" s="165">
        <f t="shared" si="637"/>
        <v>18858.735698424982</v>
      </c>
      <c r="EP76" s="165">
        <f t="shared" si="637"/>
        <v>0</v>
      </c>
      <c r="EQ76" s="165">
        <f t="shared" si="637"/>
        <v>0</v>
      </c>
      <c r="ER76" s="165">
        <f t="shared" si="637"/>
        <v>0</v>
      </c>
      <c r="ES76" s="165">
        <f t="shared" si="637"/>
        <v>677.15165739662018</v>
      </c>
      <c r="ET76" s="165">
        <f t="shared" si="637"/>
        <v>0</v>
      </c>
      <c r="EU76" s="165">
        <f t="shared" si="637"/>
        <v>0</v>
      </c>
      <c r="EV76" s="165">
        <f t="shared" si="637"/>
        <v>0</v>
      </c>
      <c r="EW76" s="165">
        <f t="shared" si="637"/>
        <v>0</v>
      </c>
      <c r="EX76" s="165">
        <f t="shared" si="637"/>
        <v>0</v>
      </c>
      <c r="EY76" s="165">
        <f t="shared" si="637"/>
        <v>18333.963705302893</v>
      </c>
      <c r="EZ76" s="165">
        <f t="shared" si="637"/>
        <v>65514.302402900597</v>
      </c>
      <c r="FA76" s="165">
        <f t="shared" si="637"/>
        <v>70307.617232005752</v>
      </c>
      <c r="FB76" s="165">
        <f t="shared" si="637"/>
        <v>0</v>
      </c>
      <c r="FC76" s="165">
        <f t="shared" si="637"/>
        <v>0</v>
      </c>
      <c r="FD76" s="165">
        <f t="shared" si="637"/>
        <v>0</v>
      </c>
      <c r="FE76" s="165">
        <f t="shared" si="637"/>
        <v>0</v>
      </c>
      <c r="FF76" s="165">
        <f t="shared" si="637"/>
        <v>0</v>
      </c>
      <c r="FG76" s="165">
        <f t="shared" si="637"/>
        <v>0</v>
      </c>
      <c r="FH76" s="165">
        <f t="shared" si="637"/>
        <v>8313.6906685127287</v>
      </c>
      <c r="FI76" s="165">
        <f t="shared" si="637"/>
        <v>0</v>
      </c>
      <c r="FJ76" s="165">
        <f t="shared" si="637"/>
        <v>0</v>
      </c>
      <c r="FK76" s="165">
        <f t="shared" si="637"/>
        <v>0</v>
      </c>
      <c r="FL76" s="165">
        <f t="shared" si="637"/>
        <v>0</v>
      </c>
      <c r="FM76" s="165">
        <f t="shared" si="637"/>
        <v>63027.309287536926</v>
      </c>
      <c r="FN76" s="165">
        <f t="shared" si="637"/>
        <v>23635.638283843251</v>
      </c>
      <c r="FO76" s="165">
        <f t="shared" si="637"/>
        <v>16312.540815334951</v>
      </c>
      <c r="FP76" s="165">
        <f t="shared" si="637"/>
        <v>64444.712275650098</v>
      </c>
      <c r="FQ76" s="165">
        <f t="shared" si="637"/>
        <v>58932.382340333475</v>
      </c>
      <c r="FR76" s="165">
        <f t="shared" si="637"/>
        <v>0</v>
      </c>
      <c r="FS76" s="165">
        <f t="shared" si="637"/>
        <v>19852.834449072107</v>
      </c>
      <c r="FT76" s="165">
        <f t="shared" si="637"/>
        <v>52805.049986542217</v>
      </c>
      <c r="FU76" s="165">
        <f t="shared" si="637"/>
        <v>27229.761845031859</v>
      </c>
      <c r="FV76" s="165">
        <f t="shared" si="637"/>
        <v>0</v>
      </c>
      <c r="FW76" s="165">
        <f t="shared" si="637"/>
        <v>11827.372242907637</v>
      </c>
      <c r="FX76" s="165">
        <f t="shared" si="637"/>
        <v>184.62364124307985</v>
      </c>
      <c r="FY76" s="165">
        <f t="shared" si="637"/>
        <v>0</v>
      </c>
      <c r="FZ76" s="165">
        <f t="shared" si="637"/>
        <v>19539.965539311361</v>
      </c>
      <c r="GA76" s="165">
        <f t="shared" si="637"/>
        <v>53879.12572133731</v>
      </c>
      <c r="GB76" s="165">
        <f t="shared" si="637"/>
        <v>7434.8452227131465</v>
      </c>
      <c r="GC76" s="165">
        <f t="shared" si="637"/>
        <v>0</v>
      </c>
      <c r="GD76" s="165">
        <f t="shared" si="637"/>
        <v>0</v>
      </c>
      <c r="GE76" s="165">
        <f t="shared" si="637"/>
        <v>0</v>
      </c>
      <c r="GF76" s="165">
        <f t="shared" si="637"/>
        <v>103688.26191575784</v>
      </c>
      <c r="GG76" s="165">
        <f t="shared" si="637"/>
        <v>107408.70584651326</v>
      </c>
      <c r="GH76" s="165">
        <f t="shared" si="637"/>
        <v>122681.06598374354</v>
      </c>
      <c r="GI76" s="165">
        <f t="shared" si="637"/>
        <v>116368.6629469092</v>
      </c>
      <c r="GJ76" s="165">
        <f t="shared" si="637"/>
        <v>145115.14111272819</v>
      </c>
      <c r="GK76" s="165">
        <f t="shared" si="637"/>
        <v>150464.31156163334</v>
      </c>
      <c r="GL76" s="165">
        <f t="shared" si="637"/>
        <v>170374.35508160311</v>
      </c>
      <c r="GM76" s="165">
        <f t="shared" si="637"/>
        <v>161143.16788150714</v>
      </c>
      <c r="GN76" s="165">
        <f t="shared" si="637"/>
        <v>7376.6441495865456</v>
      </c>
      <c r="GO76" s="165">
        <f t="shared" si="637"/>
        <v>153178.64409545698</v>
      </c>
      <c r="GP76" s="165">
        <f t="shared" si="637"/>
        <v>135068.7312647283</v>
      </c>
      <c r="GQ76" s="165">
        <f t="shared" si="637"/>
        <v>144147.19305730937</v>
      </c>
      <c r="GR76" s="165">
        <f t="shared" si="637"/>
        <v>145653.35334443697</v>
      </c>
      <c r="GS76" s="165">
        <f t="shared" ref="GS76:JD76" si="638">GS57 * GS68</f>
        <v>138114.57040230735</v>
      </c>
      <c r="GT76" s="165">
        <f t="shared" si="638"/>
        <v>102693.78740597611</v>
      </c>
      <c r="GU76" s="165">
        <f t="shared" si="638"/>
        <v>146648.80702177758</v>
      </c>
      <c r="GV76" s="165">
        <f t="shared" si="638"/>
        <v>174552.51033602247</v>
      </c>
      <c r="GW76" s="165">
        <f t="shared" si="638"/>
        <v>155645.53017089757</v>
      </c>
      <c r="GX76" s="165">
        <f t="shared" si="638"/>
        <v>155889.63818902327</v>
      </c>
      <c r="GY76" s="165">
        <f t="shared" si="638"/>
        <v>170253.36281152192</v>
      </c>
      <c r="GZ76" s="165">
        <f t="shared" si="638"/>
        <v>177312.00043855014</v>
      </c>
      <c r="HA76" s="165">
        <f t="shared" si="638"/>
        <v>185245.36520446229</v>
      </c>
      <c r="HB76" s="165">
        <f t="shared" si="638"/>
        <v>184670.10461347667</v>
      </c>
      <c r="HC76" s="165">
        <f t="shared" si="638"/>
        <v>186431.03680879163</v>
      </c>
      <c r="HD76" s="165">
        <f t="shared" si="638"/>
        <v>192592.68052248488</v>
      </c>
      <c r="HE76" s="165">
        <f t="shared" si="638"/>
        <v>193289.26940516359</v>
      </c>
      <c r="HF76" s="165">
        <f t="shared" si="638"/>
        <v>194617.36050490188</v>
      </c>
      <c r="HG76" s="165">
        <f t="shared" si="638"/>
        <v>190750.79042864556</v>
      </c>
      <c r="HH76" s="165">
        <f t="shared" si="638"/>
        <v>181052.18704570131</v>
      </c>
      <c r="HI76" s="165">
        <f t="shared" si="638"/>
        <v>169660.35501943919</v>
      </c>
      <c r="HJ76" s="165">
        <f t="shared" si="638"/>
        <v>199414.79823895116</v>
      </c>
      <c r="HK76" s="165">
        <f t="shared" si="638"/>
        <v>237479.33008038817</v>
      </c>
      <c r="HL76" s="165">
        <f t="shared" si="638"/>
        <v>236233.33982542073</v>
      </c>
      <c r="HM76" s="165">
        <f t="shared" si="638"/>
        <v>235383.57961022138</v>
      </c>
      <c r="HN76" s="165">
        <f t="shared" si="638"/>
        <v>246399.12116509603</v>
      </c>
      <c r="HO76" s="165">
        <f t="shared" si="638"/>
        <v>239285.04048186057</v>
      </c>
      <c r="HP76" s="165">
        <f t="shared" si="638"/>
        <v>226638.63819854069</v>
      </c>
      <c r="HQ76" s="165">
        <f t="shared" si="638"/>
        <v>243031.42154701555</v>
      </c>
      <c r="HR76" s="165">
        <f t="shared" si="638"/>
        <v>240482.14090141753</v>
      </c>
      <c r="HS76" s="165">
        <f t="shared" si="638"/>
        <v>239632.38068621815</v>
      </c>
      <c r="HT76" s="165">
        <f t="shared" si="638"/>
        <v>237083.10004062011</v>
      </c>
      <c r="HU76" s="165">
        <f t="shared" si="638"/>
        <v>232834.29896462333</v>
      </c>
      <c r="HV76" s="165">
        <f t="shared" si="638"/>
        <v>218388.37530623429</v>
      </c>
      <c r="HW76" s="165">
        <f t="shared" si="638"/>
        <v>218388.37530623429</v>
      </c>
      <c r="HX76" s="165">
        <f t="shared" si="638"/>
        <v>218388.37530623429</v>
      </c>
      <c r="HY76" s="165">
        <f t="shared" si="638"/>
        <v>211590.29358463944</v>
      </c>
      <c r="HZ76" s="165">
        <f t="shared" si="638"/>
        <v>238685.89985883835</v>
      </c>
      <c r="IA76" s="165">
        <f t="shared" si="638"/>
        <v>195793.51293777945</v>
      </c>
      <c r="IB76" s="165">
        <f t="shared" si="638"/>
        <v>205703.90189167004</v>
      </c>
      <c r="IC76" s="165">
        <f t="shared" si="638"/>
        <v>215605.06021392168</v>
      </c>
      <c r="ID76" s="165">
        <f t="shared" si="638"/>
        <v>177059.50366891627</v>
      </c>
      <c r="IE76" s="165">
        <f t="shared" si="638"/>
        <v>194524.34200625319</v>
      </c>
      <c r="IF76" s="165">
        <f t="shared" si="638"/>
        <v>235799.11818110751</v>
      </c>
      <c r="IG76" s="165">
        <f t="shared" si="638"/>
        <v>262575.90649660077</v>
      </c>
      <c r="IH76" s="165">
        <f t="shared" si="638"/>
        <v>229723.13815504606</v>
      </c>
      <c r="II76" s="165">
        <f t="shared" si="638"/>
        <v>223496.10400978263</v>
      </c>
      <c r="IJ76" s="165">
        <f t="shared" si="638"/>
        <v>259793.16529259126</v>
      </c>
      <c r="IK76" s="165">
        <f t="shared" si="638"/>
        <v>262940.57858421741</v>
      </c>
      <c r="IL76" s="165">
        <f t="shared" si="638"/>
        <v>258729.57865028971</v>
      </c>
      <c r="IM76" s="165">
        <f t="shared" si="638"/>
        <v>220400.64445049109</v>
      </c>
      <c r="IN76" s="165">
        <f t="shared" si="638"/>
        <v>247684.02812968803</v>
      </c>
      <c r="IO76" s="165">
        <f t="shared" si="638"/>
        <v>216906.0453791703</v>
      </c>
      <c r="IP76" s="165">
        <f t="shared" si="638"/>
        <v>208331.46782955382</v>
      </c>
      <c r="IQ76" s="165">
        <f t="shared" si="638"/>
        <v>221347.10540536605</v>
      </c>
      <c r="IR76" s="165">
        <f t="shared" si="638"/>
        <v>219527.45728451005</v>
      </c>
      <c r="IS76" s="165">
        <f t="shared" si="638"/>
        <v>213982.58874816101</v>
      </c>
      <c r="IT76" s="165">
        <f t="shared" si="638"/>
        <v>222074.96341170048</v>
      </c>
      <c r="IU76" s="165">
        <f t="shared" si="638"/>
        <v>231967.53681138629</v>
      </c>
      <c r="IV76" s="165">
        <f t="shared" si="638"/>
        <v>231117.83887434832</v>
      </c>
      <c r="IW76" s="165">
        <f t="shared" si="638"/>
        <v>223236.25746440122</v>
      </c>
      <c r="IX76" s="165">
        <f t="shared" si="638"/>
        <v>215067.01461763639</v>
      </c>
      <c r="IY76" s="165">
        <f t="shared" si="638"/>
        <v>223519.24343432992</v>
      </c>
      <c r="IZ76" s="165">
        <f t="shared" si="638"/>
        <v>190104.91130106535</v>
      </c>
      <c r="JA76" s="165">
        <f t="shared" si="638"/>
        <v>251099.43000890122</v>
      </c>
      <c r="JB76" s="165">
        <f t="shared" si="638"/>
        <v>245643.30443752086</v>
      </c>
      <c r="JC76" s="165">
        <f t="shared" si="638"/>
        <v>250482.6953623124</v>
      </c>
      <c r="JD76" s="165">
        <f t="shared" si="638"/>
        <v>238468.36384777297</v>
      </c>
      <c r="JE76" s="165">
        <f t="shared" ref="JE76:LP76" si="639">JE57 * JE68</f>
        <v>208401.33774328764</v>
      </c>
      <c r="JF76" s="165">
        <f t="shared" si="639"/>
        <v>162749.53068252475</v>
      </c>
      <c r="JG76" s="165">
        <f t="shared" si="639"/>
        <v>220674.30968799989</v>
      </c>
      <c r="JH76" s="165">
        <f t="shared" si="639"/>
        <v>273501.92997261637</v>
      </c>
      <c r="JI76" s="165">
        <f t="shared" si="639"/>
        <v>240307.27911675023</v>
      </c>
      <c r="JJ76" s="165">
        <f t="shared" si="639"/>
        <v>201156.76900201911</v>
      </c>
      <c r="JK76" s="165">
        <f t="shared" si="639"/>
        <v>232056.03702813751</v>
      </c>
      <c r="JL76" s="165">
        <f t="shared" si="639"/>
        <v>237192.66288779574</v>
      </c>
      <c r="JM76" s="165">
        <f t="shared" si="639"/>
        <v>227783.20866060536</v>
      </c>
      <c r="JN76" s="165">
        <f t="shared" si="639"/>
        <v>237995.75356085968</v>
      </c>
      <c r="JO76" s="165">
        <f t="shared" si="639"/>
        <v>251405.77496375408</v>
      </c>
      <c r="JP76" s="165">
        <f t="shared" si="639"/>
        <v>239992.22202664369</v>
      </c>
      <c r="JQ76" s="165">
        <f t="shared" si="639"/>
        <v>231945.581279031</v>
      </c>
      <c r="JR76" s="165">
        <f t="shared" si="639"/>
        <v>154735.195956574</v>
      </c>
      <c r="JS76" s="165">
        <f t="shared" si="639"/>
        <v>75418.594945205899</v>
      </c>
      <c r="JT76" s="165">
        <f t="shared" si="639"/>
        <v>0</v>
      </c>
      <c r="JU76" s="165">
        <f t="shared" si="639"/>
        <v>47003.501566597959</v>
      </c>
      <c r="JV76" s="165">
        <f t="shared" si="639"/>
        <v>0</v>
      </c>
      <c r="JW76" s="165">
        <f t="shared" si="639"/>
        <v>39666.204202330053</v>
      </c>
      <c r="JX76" s="165">
        <f t="shared" si="639"/>
        <v>197863.92995560219</v>
      </c>
      <c r="JY76" s="165">
        <f t="shared" si="639"/>
        <v>116922.74021533076</v>
      </c>
      <c r="JZ76" s="165">
        <f t="shared" si="639"/>
        <v>94755.686131455761</v>
      </c>
      <c r="KA76" s="165">
        <f t="shared" si="639"/>
        <v>94692.514407906579</v>
      </c>
      <c r="KB76" s="165">
        <f t="shared" si="639"/>
        <v>94692.514407906579</v>
      </c>
      <c r="KC76" s="165">
        <f t="shared" si="639"/>
        <v>167597.370633463</v>
      </c>
      <c r="KD76" s="165">
        <f t="shared" si="639"/>
        <v>159217.50210178984</v>
      </c>
      <c r="KE76" s="165">
        <f t="shared" si="639"/>
        <v>134811.39709820066</v>
      </c>
      <c r="KF76" s="165">
        <f t="shared" si="639"/>
        <v>111366.27828675126</v>
      </c>
      <c r="KG76" s="165">
        <f t="shared" si="639"/>
        <v>126650.75776688239</v>
      </c>
      <c r="KH76" s="165">
        <f t="shared" si="639"/>
        <v>125025.65422657097</v>
      </c>
      <c r="KI76" s="165">
        <f t="shared" si="639"/>
        <v>127076.77923261785</v>
      </c>
      <c r="KJ76" s="165">
        <f t="shared" si="639"/>
        <v>165018.49593857973</v>
      </c>
      <c r="KK76" s="165">
        <f t="shared" si="639"/>
        <v>104230.72153440077</v>
      </c>
      <c r="KL76" s="165">
        <f t="shared" si="639"/>
        <v>161534.48865343805</v>
      </c>
      <c r="KM76" s="165">
        <f t="shared" si="639"/>
        <v>164309.10134465204</v>
      </c>
      <c r="KN76" s="165">
        <f t="shared" si="639"/>
        <v>85735.851692087992</v>
      </c>
      <c r="KO76" s="165">
        <f t="shared" si="639"/>
        <v>100783.93128544059</v>
      </c>
      <c r="KP76" s="165">
        <f t="shared" si="639"/>
        <v>85886.394543912262</v>
      </c>
      <c r="KQ76" s="165">
        <f t="shared" si="639"/>
        <v>156023.35492594365</v>
      </c>
      <c r="KR76" s="165">
        <f t="shared" si="639"/>
        <v>208828.83679274749</v>
      </c>
      <c r="KS76" s="165">
        <f t="shared" si="639"/>
        <v>240131.18469432808</v>
      </c>
      <c r="KT76" s="165">
        <f t="shared" si="639"/>
        <v>199605.69768339617</v>
      </c>
      <c r="KU76" s="165">
        <f t="shared" si="639"/>
        <v>173530.69251312793</v>
      </c>
      <c r="KV76" s="165">
        <f t="shared" si="639"/>
        <v>218101.36436294048</v>
      </c>
      <c r="KW76" s="165">
        <f t="shared" si="639"/>
        <v>271295.30303264665</v>
      </c>
      <c r="KX76" s="165">
        <f t="shared" si="639"/>
        <v>267505.66047311475</v>
      </c>
      <c r="KY76" s="165">
        <f t="shared" si="639"/>
        <v>296661.89243436616</v>
      </c>
      <c r="KZ76" s="165">
        <f t="shared" si="639"/>
        <v>152703.05866400545</v>
      </c>
      <c r="LA76" s="165">
        <f t="shared" si="639"/>
        <v>139927.45784788422</v>
      </c>
      <c r="LB76" s="165">
        <f t="shared" si="639"/>
        <v>223324.36611227004</v>
      </c>
      <c r="LC76" s="165">
        <f t="shared" si="639"/>
        <v>269373.98821819556</v>
      </c>
      <c r="LD76" s="165">
        <f t="shared" si="639"/>
        <v>269373.98821819556</v>
      </c>
      <c r="LE76" s="165">
        <f t="shared" si="639"/>
        <v>170975.60084913287</v>
      </c>
      <c r="LF76" s="165">
        <f t="shared" si="639"/>
        <v>209373.18158997138</v>
      </c>
      <c r="LG76" s="165">
        <f t="shared" si="639"/>
        <v>137980.99124669563</v>
      </c>
      <c r="LH76" s="165">
        <f t="shared" si="639"/>
        <v>187634.88639520673</v>
      </c>
      <c r="LI76" s="165">
        <f t="shared" si="639"/>
        <v>215482.41478213842</v>
      </c>
      <c r="LJ76" s="165">
        <f t="shared" si="639"/>
        <v>221655.22578633064</v>
      </c>
      <c r="LK76" s="165">
        <f t="shared" si="639"/>
        <v>262514.82788057165</v>
      </c>
      <c r="LL76" s="165">
        <f t="shared" si="639"/>
        <v>141844.41133105967</v>
      </c>
      <c r="LM76" s="165">
        <f t="shared" si="639"/>
        <v>207959.27604859008</v>
      </c>
      <c r="LN76" s="165">
        <f t="shared" si="639"/>
        <v>297416.07531977433</v>
      </c>
      <c r="LO76" s="165">
        <f t="shared" si="639"/>
        <v>245231.95728814835</v>
      </c>
      <c r="LP76" s="165">
        <f t="shared" si="639"/>
        <v>156229.5863481781</v>
      </c>
      <c r="LQ76" s="165">
        <f t="shared" ref="LQ76:NG76" si="640">LQ57 * LQ68</f>
        <v>194391.33030499029</v>
      </c>
      <c r="LR76" s="165">
        <f t="shared" si="640"/>
        <v>271645.76575956948</v>
      </c>
      <c r="LS76" s="165">
        <f t="shared" si="640"/>
        <v>251529.02369900915</v>
      </c>
      <c r="LT76" s="165">
        <f t="shared" si="640"/>
        <v>246514.52147829175</v>
      </c>
      <c r="LU76" s="165">
        <f t="shared" si="640"/>
        <v>246173.71001109789</v>
      </c>
      <c r="LV76" s="165">
        <f t="shared" si="640"/>
        <v>203529.85629428265</v>
      </c>
      <c r="LW76" s="165">
        <f t="shared" si="640"/>
        <v>260026.6258510027</v>
      </c>
      <c r="LX76" s="165">
        <f t="shared" si="640"/>
        <v>260026.6258510027</v>
      </c>
      <c r="LY76" s="165">
        <f t="shared" si="640"/>
        <v>260026.6258510027</v>
      </c>
      <c r="LZ76" s="165">
        <f t="shared" si="640"/>
        <v>192988.11501593061</v>
      </c>
      <c r="MA76" s="165">
        <f t="shared" si="640"/>
        <v>151657.52988939255</v>
      </c>
      <c r="MB76" s="165">
        <f t="shared" si="640"/>
        <v>132148.83704267972</v>
      </c>
      <c r="MC76" s="165">
        <f t="shared" si="640"/>
        <v>172389.75457451082</v>
      </c>
      <c r="MD76" s="165">
        <f t="shared" si="640"/>
        <v>187464.44178735744</v>
      </c>
      <c r="ME76" s="165">
        <f t="shared" si="640"/>
        <v>280420.87101578718</v>
      </c>
      <c r="MF76" s="165">
        <f t="shared" si="640"/>
        <v>214259.23786703567</v>
      </c>
      <c r="MG76" s="165">
        <f t="shared" si="640"/>
        <v>283723.48376353178</v>
      </c>
      <c r="MH76" s="165">
        <f t="shared" si="640"/>
        <v>294866.79467417626</v>
      </c>
      <c r="MI76" s="165">
        <f t="shared" si="640"/>
        <v>297608.69743437675</v>
      </c>
      <c r="MJ76" s="165">
        <f t="shared" si="640"/>
        <v>306763.4376869672</v>
      </c>
      <c r="MK76" s="165">
        <f t="shared" si="640"/>
        <v>299115.59575017303</v>
      </c>
      <c r="ML76" s="165">
        <f t="shared" si="640"/>
        <v>299115.59575017303</v>
      </c>
      <c r="MM76" s="165">
        <f t="shared" si="640"/>
        <v>299115.59575017303</v>
      </c>
      <c r="MN76" s="165">
        <f t="shared" si="640"/>
        <v>281270.63123098656</v>
      </c>
      <c r="MO76" s="165">
        <f t="shared" si="640"/>
        <v>237262.00568776892</v>
      </c>
      <c r="MP76" s="165">
        <f t="shared" si="640"/>
        <v>299965.35596537235</v>
      </c>
      <c r="MQ76" s="165">
        <f t="shared" si="640"/>
        <v>299115.59575017303</v>
      </c>
      <c r="MR76" s="165">
        <f t="shared" si="640"/>
        <v>306763.4376869672</v>
      </c>
      <c r="MS76" s="165">
        <f t="shared" si="640"/>
        <v>306763.4376869672</v>
      </c>
      <c r="MT76" s="165">
        <f t="shared" si="640"/>
        <v>306763.4376869672</v>
      </c>
      <c r="MU76" s="165">
        <f t="shared" si="640"/>
        <v>328007.44306695106</v>
      </c>
      <c r="MV76" s="165">
        <f t="shared" si="640"/>
        <v>236453.85955003835</v>
      </c>
      <c r="MW76" s="165">
        <f t="shared" si="640"/>
        <v>275546.71079056291</v>
      </c>
      <c r="MX76" s="165">
        <f t="shared" si="640"/>
        <v>265279.42556831799</v>
      </c>
      <c r="MY76" s="165">
        <f t="shared" si="640"/>
        <v>207742.84832157308</v>
      </c>
      <c r="MZ76" s="165">
        <f t="shared" si="640"/>
        <v>185526.8854883743</v>
      </c>
      <c r="NA76" s="165">
        <f t="shared" si="640"/>
        <v>276214.85616637173</v>
      </c>
      <c r="NB76" s="165">
        <f t="shared" si="640"/>
        <v>148054.94195206024</v>
      </c>
      <c r="NC76" s="165">
        <f t="shared" si="640"/>
        <v>308204.78271852655</v>
      </c>
      <c r="ND76" s="165">
        <f t="shared" si="640"/>
        <v>294866.79467417626</v>
      </c>
      <c r="NE76" s="165">
        <f t="shared" si="640"/>
        <v>300815.11618057173</v>
      </c>
      <c r="NF76" s="165">
        <f t="shared" si="640"/>
        <v>153390.18499734375</v>
      </c>
      <c r="NG76" s="165">
        <f t="shared" si="640"/>
        <v>265305.23863310332</v>
      </c>
      <c r="NH76" s="167">
        <f t="shared" si="616"/>
        <v>59586377.841352768</v>
      </c>
    </row>
    <row r="77" spans="1:372">
      <c r="B77" s="175" t="s">
        <v>349</v>
      </c>
      <c r="E77" s="153" t="s">
        <v>343</v>
      </c>
      <c r="G77" s="165">
        <f>G41 * G68</f>
        <v>-191525.59186309998</v>
      </c>
      <c r="H77" s="165">
        <f>H41 * H68</f>
        <v>0</v>
      </c>
      <c r="I77" s="165">
        <f t="shared" ref="I77:BT77" si="641">I41 * I68</f>
        <v>0</v>
      </c>
      <c r="J77" s="165">
        <f t="shared" si="641"/>
        <v>0</v>
      </c>
      <c r="K77" s="165">
        <f t="shared" si="641"/>
        <v>0</v>
      </c>
      <c r="L77" s="165">
        <f t="shared" si="641"/>
        <v>0</v>
      </c>
      <c r="M77" s="165">
        <f t="shared" si="641"/>
        <v>0</v>
      </c>
      <c r="N77" s="165">
        <f t="shared" si="641"/>
        <v>0</v>
      </c>
      <c r="O77" s="165">
        <f t="shared" si="641"/>
        <v>0</v>
      </c>
      <c r="P77" s="165">
        <f t="shared" si="641"/>
        <v>0</v>
      </c>
      <c r="Q77" s="165">
        <f t="shared" si="641"/>
        <v>0</v>
      </c>
      <c r="R77" s="165">
        <f t="shared" si="641"/>
        <v>0</v>
      </c>
      <c r="S77" s="165">
        <f t="shared" si="641"/>
        <v>0</v>
      </c>
      <c r="T77" s="165">
        <f t="shared" si="641"/>
        <v>0</v>
      </c>
      <c r="U77" s="165">
        <f t="shared" si="641"/>
        <v>0</v>
      </c>
      <c r="V77" s="165">
        <f t="shared" si="641"/>
        <v>0</v>
      </c>
      <c r="W77" s="165">
        <f t="shared" si="641"/>
        <v>0</v>
      </c>
      <c r="X77" s="165">
        <f t="shared" si="641"/>
        <v>0</v>
      </c>
      <c r="Y77" s="165">
        <f t="shared" si="641"/>
        <v>0</v>
      </c>
      <c r="Z77" s="165">
        <f t="shared" si="641"/>
        <v>0</v>
      </c>
      <c r="AA77" s="165">
        <f t="shared" si="641"/>
        <v>0</v>
      </c>
      <c r="AB77" s="165">
        <f t="shared" si="641"/>
        <v>0</v>
      </c>
      <c r="AC77" s="165">
        <f t="shared" si="641"/>
        <v>0</v>
      </c>
      <c r="AD77" s="165">
        <f t="shared" si="641"/>
        <v>0</v>
      </c>
      <c r="AE77" s="165">
        <f t="shared" si="641"/>
        <v>0</v>
      </c>
      <c r="AF77" s="165">
        <f t="shared" si="641"/>
        <v>0</v>
      </c>
      <c r="AG77" s="165">
        <f t="shared" si="641"/>
        <v>0</v>
      </c>
      <c r="AH77" s="165">
        <f t="shared" si="641"/>
        <v>0</v>
      </c>
      <c r="AI77" s="165">
        <f t="shared" si="641"/>
        <v>0</v>
      </c>
      <c r="AJ77" s="165">
        <f t="shared" si="641"/>
        <v>0</v>
      </c>
      <c r="AK77" s="165">
        <f t="shared" si="641"/>
        <v>0</v>
      </c>
      <c r="AL77" s="165">
        <f t="shared" si="641"/>
        <v>0</v>
      </c>
      <c r="AM77" s="165">
        <f t="shared" si="641"/>
        <v>0</v>
      </c>
      <c r="AN77" s="165">
        <f t="shared" si="641"/>
        <v>0</v>
      </c>
      <c r="AO77" s="165">
        <f t="shared" si="641"/>
        <v>-29173.164721204666</v>
      </c>
      <c r="AP77" s="165">
        <f t="shared" si="641"/>
        <v>0</v>
      </c>
      <c r="AQ77" s="165">
        <f t="shared" si="641"/>
        <v>0</v>
      </c>
      <c r="AR77" s="165">
        <f t="shared" si="641"/>
        <v>0</v>
      </c>
      <c r="AS77" s="165">
        <f t="shared" si="641"/>
        <v>0</v>
      </c>
      <c r="AT77" s="165">
        <f t="shared" si="641"/>
        <v>0</v>
      </c>
      <c r="AU77" s="165">
        <f t="shared" si="641"/>
        <v>0</v>
      </c>
      <c r="AV77" s="165">
        <f t="shared" si="641"/>
        <v>0</v>
      </c>
      <c r="AW77" s="165">
        <f t="shared" si="641"/>
        <v>0</v>
      </c>
      <c r="AX77" s="165">
        <f t="shared" si="641"/>
        <v>0</v>
      </c>
      <c r="AY77" s="165">
        <f t="shared" si="641"/>
        <v>0</v>
      </c>
      <c r="AZ77" s="165">
        <f t="shared" si="641"/>
        <v>0</v>
      </c>
      <c r="BA77" s="165">
        <f t="shared" si="641"/>
        <v>0</v>
      </c>
      <c r="BB77" s="165">
        <f t="shared" si="641"/>
        <v>0</v>
      </c>
      <c r="BC77" s="165">
        <f t="shared" si="641"/>
        <v>0</v>
      </c>
      <c r="BD77" s="165">
        <f t="shared" si="641"/>
        <v>0</v>
      </c>
      <c r="BE77" s="165">
        <f t="shared" si="641"/>
        <v>0</v>
      </c>
      <c r="BF77" s="165">
        <f t="shared" si="641"/>
        <v>0</v>
      </c>
      <c r="BG77" s="165">
        <f t="shared" si="641"/>
        <v>0</v>
      </c>
      <c r="BH77" s="165">
        <f t="shared" si="641"/>
        <v>0</v>
      </c>
      <c r="BI77" s="165">
        <f t="shared" si="641"/>
        <v>0</v>
      </c>
      <c r="BJ77" s="165">
        <f t="shared" si="641"/>
        <v>0</v>
      </c>
      <c r="BK77" s="165">
        <f t="shared" si="641"/>
        <v>0</v>
      </c>
      <c r="BL77" s="165">
        <f t="shared" si="641"/>
        <v>0</v>
      </c>
      <c r="BM77" s="165">
        <f t="shared" si="641"/>
        <v>0</v>
      </c>
      <c r="BN77" s="165">
        <f t="shared" si="641"/>
        <v>0</v>
      </c>
      <c r="BO77" s="165">
        <f t="shared" si="641"/>
        <v>0</v>
      </c>
      <c r="BP77" s="165">
        <f t="shared" si="641"/>
        <v>0</v>
      </c>
      <c r="BQ77" s="165">
        <f t="shared" si="641"/>
        <v>-13952.798469855856</v>
      </c>
      <c r="BR77" s="165">
        <f t="shared" si="641"/>
        <v>0</v>
      </c>
      <c r="BS77" s="165">
        <f t="shared" si="641"/>
        <v>0</v>
      </c>
      <c r="BT77" s="165">
        <f t="shared" si="641"/>
        <v>0</v>
      </c>
      <c r="BU77" s="165">
        <f t="shared" ref="BU77:EF77" si="642">BU41 * BU68</f>
        <v>0</v>
      </c>
      <c r="BV77" s="165">
        <f t="shared" si="642"/>
        <v>0</v>
      </c>
      <c r="BW77" s="165">
        <f t="shared" si="642"/>
        <v>0</v>
      </c>
      <c r="BX77" s="165">
        <f t="shared" si="642"/>
        <v>0</v>
      </c>
      <c r="BY77" s="165">
        <f t="shared" si="642"/>
        <v>0</v>
      </c>
      <c r="BZ77" s="165">
        <f t="shared" si="642"/>
        <v>0</v>
      </c>
      <c r="CA77" s="165">
        <f t="shared" si="642"/>
        <v>0</v>
      </c>
      <c r="CB77" s="165">
        <f t="shared" si="642"/>
        <v>0</v>
      </c>
      <c r="CC77" s="165">
        <f t="shared" si="642"/>
        <v>0</v>
      </c>
      <c r="CD77" s="165">
        <f t="shared" si="642"/>
        <v>0</v>
      </c>
      <c r="CE77" s="165">
        <f t="shared" si="642"/>
        <v>0</v>
      </c>
      <c r="CF77" s="165">
        <f t="shared" si="642"/>
        <v>-36288.930550916681</v>
      </c>
      <c r="CG77" s="165">
        <f t="shared" si="642"/>
        <v>0</v>
      </c>
      <c r="CH77" s="165">
        <f t="shared" si="642"/>
        <v>0</v>
      </c>
      <c r="CI77" s="165">
        <f t="shared" si="642"/>
        <v>0</v>
      </c>
      <c r="CJ77" s="165">
        <f t="shared" si="642"/>
        <v>0</v>
      </c>
      <c r="CK77" s="165">
        <f t="shared" si="642"/>
        <v>0</v>
      </c>
      <c r="CL77" s="165">
        <f t="shared" si="642"/>
        <v>-3563.1266846829976</v>
      </c>
      <c r="CM77" s="165">
        <f t="shared" si="642"/>
        <v>0</v>
      </c>
      <c r="CN77" s="165">
        <f t="shared" si="642"/>
        <v>0</v>
      </c>
      <c r="CO77" s="165">
        <f t="shared" si="642"/>
        <v>0</v>
      </c>
      <c r="CP77" s="165">
        <f t="shared" si="642"/>
        <v>0</v>
      </c>
      <c r="CQ77" s="165">
        <f t="shared" si="642"/>
        <v>0</v>
      </c>
      <c r="CR77" s="165">
        <f t="shared" si="642"/>
        <v>0</v>
      </c>
      <c r="CS77" s="165">
        <f t="shared" si="642"/>
        <v>0</v>
      </c>
      <c r="CT77" s="165">
        <f t="shared" si="642"/>
        <v>0</v>
      </c>
      <c r="CU77" s="165">
        <f t="shared" si="642"/>
        <v>0</v>
      </c>
      <c r="CV77" s="165">
        <f t="shared" si="642"/>
        <v>0</v>
      </c>
      <c r="CW77" s="165">
        <f t="shared" si="642"/>
        <v>0</v>
      </c>
      <c r="CX77" s="165">
        <f t="shared" si="642"/>
        <v>0</v>
      </c>
      <c r="CY77" s="165">
        <f t="shared" si="642"/>
        <v>0</v>
      </c>
      <c r="CZ77" s="165">
        <f t="shared" si="642"/>
        <v>-23579.227389451629</v>
      </c>
      <c r="DA77" s="165">
        <f t="shared" si="642"/>
        <v>0</v>
      </c>
      <c r="DB77" s="165">
        <f t="shared" si="642"/>
        <v>0</v>
      </c>
      <c r="DC77" s="165">
        <f t="shared" si="642"/>
        <v>0</v>
      </c>
      <c r="DD77" s="165">
        <f t="shared" si="642"/>
        <v>0</v>
      </c>
      <c r="DE77" s="165">
        <f t="shared" si="642"/>
        <v>0</v>
      </c>
      <c r="DF77" s="165">
        <f t="shared" si="642"/>
        <v>0</v>
      </c>
      <c r="DG77" s="165">
        <f t="shared" si="642"/>
        <v>0</v>
      </c>
      <c r="DH77" s="165">
        <f t="shared" si="642"/>
        <v>0</v>
      </c>
      <c r="DI77" s="165">
        <f t="shared" si="642"/>
        <v>0</v>
      </c>
      <c r="DJ77" s="165">
        <f t="shared" si="642"/>
        <v>0</v>
      </c>
      <c r="DK77" s="165">
        <f t="shared" si="642"/>
        <v>0</v>
      </c>
      <c r="DL77" s="165">
        <f t="shared" si="642"/>
        <v>0</v>
      </c>
      <c r="DM77" s="165">
        <f t="shared" si="642"/>
        <v>0</v>
      </c>
      <c r="DN77" s="165">
        <f t="shared" si="642"/>
        <v>0</v>
      </c>
      <c r="DO77" s="165">
        <f t="shared" si="642"/>
        <v>0</v>
      </c>
      <c r="DP77" s="165">
        <f t="shared" si="642"/>
        <v>0</v>
      </c>
      <c r="DQ77" s="165">
        <f t="shared" si="642"/>
        <v>0</v>
      </c>
      <c r="DR77" s="165">
        <f t="shared" si="642"/>
        <v>0</v>
      </c>
      <c r="DS77" s="165">
        <f t="shared" si="642"/>
        <v>0</v>
      </c>
      <c r="DT77" s="165">
        <f t="shared" si="642"/>
        <v>-3838.3788746449045</v>
      </c>
      <c r="DU77" s="165">
        <f t="shared" si="642"/>
        <v>0</v>
      </c>
      <c r="DV77" s="165">
        <f t="shared" si="642"/>
        <v>-47695.539627335034</v>
      </c>
      <c r="DW77" s="165">
        <f t="shared" si="642"/>
        <v>-84465.583946414292</v>
      </c>
      <c r="DX77" s="165">
        <f t="shared" si="642"/>
        <v>-82581.627238173183</v>
      </c>
      <c r="DY77" s="165">
        <f t="shared" si="642"/>
        <v>0</v>
      </c>
      <c r="DZ77" s="165">
        <f t="shared" si="642"/>
        <v>-4471.4410260909417</v>
      </c>
      <c r="EA77" s="165">
        <f t="shared" si="642"/>
        <v>-83450.53364592763</v>
      </c>
      <c r="EB77" s="165">
        <f t="shared" si="642"/>
        <v>-83255.168969844788</v>
      </c>
      <c r="EC77" s="165">
        <f t="shared" si="642"/>
        <v>-83255.168969844788</v>
      </c>
      <c r="ED77" s="165">
        <f t="shared" si="642"/>
        <v>0</v>
      </c>
      <c r="EE77" s="165">
        <f t="shared" si="642"/>
        <v>0</v>
      </c>
      <c r="EF77" s="165">
        <f t="shared" si="642"/>
        <v>0</v>
      </c>
      <c r="EG77" s="165">
        <f t="shared" ref="EG77:GR77" si="643">EG41 * EG68</f>
        <v>0</v>
      </c>
      <c r="EH77" s="165">
        <f t="shared" si="643"/>
        <v>0</v>
      </c>
      <c r="EI77" s="165">
        <f t="shared" si="643"/>
        <v>-37222.495820715798</v>
      </c>
      <c r="EJ77" s="165">
        <f t="shared" si="643"/>
        <v>0</v>
      </c>
      <c r="EK77" s="165">
        <f t="shared" si="643"/>
        <v>0</v>
      </c>
      <c r="EL77" s="165">
        <f t="shared" si="643"/>
        <v>0</v>
      </c>
      <c r="EM77" s="165">
        <f t="shared" si="643"/>
        <v>0</v>
      </c>
      <c r="EN77" s="165">
        <f t="shared" si="643"/>
        <v>0</v>
      </c>
      <c r="EO77" s="165">
        <f t="shared" si="643"/>
        <v>0</v>
      </c>
      <c r="EP77" s="165">
        <f t="shared" si="643"/>
        <v>-31382.189803016325</v>
      </c>
      <c r="EQ77" s="165">
        <f t="shared" si="643"/>
        <v>-38689.325424601135</v>
      </c>
      <c r="ER77" s="165">
        <f t="shared" si="643"/>
        <v>-75721.030027142435</v>
      </c>
      <c r="ES77" s="165">
        <f t="shared" si="643"/>
        <v>0</v>
      </c>
      <c r="ET77" s="165">
        <f t="shared" si="643"/>
        <v>-7702.8323690770449</v>
      </c>
      <c r="EU77" s="165">
        <f t="shared" si="643"/>
        <v>-40983.879068790979</v>
      </c>
      <c r="EV77" s="165">
        <f t="shared" si="643"/>
        <v>-80646.120349778488</v>
      </c>
      <c r="EW77" s="165">
        <f t="shared" si="643"/>
        <v>-6933.8175544238038</v>
      </c>
      <c r="EX77" s="165">
        <f t="shared" si="643"/>
        <v>-64043.372413200443</v>
      </c>
      <c r="EY77" s="165">
        <f t="shared" si="643"/>
        <v>0</v>
      </c>
      <c r="EZ77" s="165">
        <f t="shared" si="643"/>
        <v>0</v>
      </c>
      <c r="FA77" s="165">
        <f t="shared" si="643"/>
        <v>0</v>
      </c>
      <c r="FB77" s="165">
        <f t="shared" si="643"/>
        <v>-116.17869517414097</v>
      </c>
      <c r="FC77" s="165">
        <f t="shared" si="643"/>
        <v>-37941.587985238788</v>
      </c>
      <c r="FD77" s="165">
        <f t="shared" si="643"/>
        <v>-66430.998877223567</v>
      </c>
      <c r="FE77" s="165">
        <f t="shared" si="643"/>
        <v>-90879.105673400001</v>
      </c>
      <c r="FF77" s="165">
        <f t="shared" si="643"/>
        <v>-58861.661257945496</v>
      </c>
      <c r="FG77" s="165">
        <f t="shared" si="643"/>
        <v>-2993.3259507698381</v>
      </c>
      <c r="FH77" s="165">
        <f t="shared" si="643"/>
        <v>0</v>
      </c>
      <c r="FI77" s="165">
        <f t="shared" si="643"/>
        <v>-45029.682342023283</v>
      </c>
      <c r="FJ77" s="165">
        <f t="shared" si="643"/>
        <v>-32722.679232813993</v>
      </c>
      <c r="FK77" s="165">
        <f t="shared" si="643"/>
        <v>-108290.52311549999</v>
      </c>
      <c r="FL77" s="165">
        <f t="shared" si="643"/>
        <v>-49623.671857035428</v>
      </c>
      <c r="FM77" s="165">
        <f t="shared" si="643"/>
        <v>0</v>
      </c>
      <c r="FN77" s="165">
        <f t="shared" si="643"/>
        <v>0</v>
      </c>
      <c r="FO77" s="165">
        <f t="shared" si="643"/>
        <v>0</v>
      </c>
      <c r="FP77" s="165">
        <f t="shared" si="643"/>
        <v>0</v>
      </c>
      <c r="FQ77" s="165">
        <f t="shared" si="643"/>
        <v>0</v>
      </c>
      <c r="FR77" s="165">
        <f t="shared" si="643"/>
        <v>-34924.523092631207</v>
      </c>
      <c r="FS77" s="165">
        <f t="shared" si="643"/>
        <v>0</v>
      </c>
      <c r="FT77" s="165">
        <f t="shared" si="643"/>
        <v>0</v>
      </c>
      <c r="FU77" s="165">
        <f t="shared" si="643"/>
        <v>0</v>
      </c>
      <c r="FV77" s="165">
        <f t="shared" si="643"/>
        <v>-8572.7627222429492</v>
      </c>
      <c r="FW77" s="165">
        <f t="shared" si="643"/>
        <v>0</v>
      </c>
      <c r="FX77" s="165">
        <f t="shared" si="643"/>
        <v>0</v>
      </c>
      <c r="FY77" s="165">
        <f t="shared" si="643"/>
        <v>-17691.253163112218</v>
      </c>
      <c r="FZ77" s="165">
        <f t="shared" si="643"/>
        <v>0</v>
      </c>
      <c r="GA77" s="165">
        <f t="shared" si="643"/>
        <v>0</v>
      </c>
      <c r="GB77" s="165">
        <f t="shared" si="643"/>
        <v>0</v>
      </c>
      <c r="GC77" s="165">
        <f t="shared" si="643"/>
        <v>-53095.759879119236</v>
      </c>
      <c r="GD77" s="165">
        <f t="shared" si="643"/>
        <v>-54904.612680186285</v>
      </c>
      <c r="GE77" s="165">
        <f t="shared" si="643"/>
        <v>-51938.591051547082</v>
      </c>
      <c r="GF77" s="165">
        <f t="shared" si="643"/>
        <v>0</v>
      </c>
      <c r="GG77" s="165">
        <f t="shared" si="643"/>
        <v>0</v>
      </c>
      <c r="GH77" s="165">
        <f t="shared" si="643"/>
        <v>0</v>
      </c>
      <c r="GI77" s="165">
        <f t="shared" si="643"/>
        <v>0</v>
      </c>
      <c r="GJ77" s="165">
        <f t="shared" si="643"/>
        <v>0</v>
      </c>
      <c r="GK77" s="165">
        <f t="shared" si="643"/>
        <v>0</v>
      </c>
      <c r="GL77" s="165">
        <f t="shared" si="643"/>
        <v>0</v>
      </c>
      <c r="GM77" s="165">
        <f t="shared" si="643"/>
        <v>0</v>
      </c>
      <c r="GN77" s="165">
        <f t="shared" si="643"/>
        <v>0</v>
      </c>
      <c r="GO77" s="165">
        <f t="shared" si="643"/>
        <v>0</v>
      </c>
      <c r="GP77" s="165">
        <f t="shared" si="643"/>
        <v>0</v>
      </c>
      <c r="GQ77" s="165">
        <f t="shared" si="643"/>
        <v>0</v>
      </c>
      <c r="GR77" s="165">
        <f t="shared" si="643"/>
        <v>0</v>
      </c>
      <c r="GS77" s="165">
        <f t="shared" ref="GS77:JD77" si="644">GS41 * GS68</f>
        <v>0</v>
      </c>
      <c r="GT77" s="165">
        <f t="shared" si="644"/>
        <v>0</v>
      </c>
      <c r="GU77" s="165">
        <f t="shared" si="644"/>
        <v>0</v>
      </c>
      <c r="GV77" s="165">
        <f t="shared" si="644"/>
        <v>0</v>
      </c>
      <c r="GW77" s="165">
        <f t="shared" si="644"/>
        <v>0</v>
      </c>
      <c r="GX77" s="165">
        <f t="shared" si="644"/>
        <v>0</v>
      </c>
      <c r="GY77" s="165">
        <f t="shared" si="644"/>
        <v>0</v>
      </c>
      <c r="GZ77" s="165">
        <f t="shared" si="644"/>
        <v>0</v>
      </c>
      <c r="HA77" s="165">
        <f t="shared" si="644"/>
        <v>0</v>
      </c>
      <c r="HB77" s="165">
        <f t="shared" si="644"/>
        <v>0</v>
      </c>
      <c r="HC77" s="165">
        <f t="shared" si="644"/>
        <v>0</v>
      </c>
      <c r="HD77" s="165">
        <f t="shared" si="644"/>
        <v>0</v>
      </c>
      <c r="HE77" s="165">
        <f t="shared" si="644"/>
        <v>0</v>
      </c>
      <c r="HF77" s="165">
        <f t="shared" si="644"/>
        <v>0</v>
      </c>
      <c r="HG77" s="165">
        <f t="shared" si="644"/>
        <v>0</v>
      </c>
      <c r="HH77" s="165">
        <f t="shared" si="644"/>
        <v>0</v>
      </c>
      <c r="HI77" s="165">
        <f t="shared" si="644"/>
        <v>0</v>
      </c>
      <c r="HJ77" s="165">
        <f t="shared" si="644"/>
        <v>0</v>
      </c>
      <c r="HK77" s="165">
        <f t="shared" si="644"/>
        <v>0</v>
      </c>
      <c r="HL77" s="165">
        <f t="shared" si="644"/>
        <v>0</v>
      </c>
      <c r="HM77" s="165">
        <f t="shared" si="644"/>
        <v>0</v>
      </c>
      <c r="HN77" s="165">
        <f t="shared" si="644"/>
        <v>0</v>
      </c>
      <c r="HO77" s="165">
        <f t="shared" si="644"/>
        <v>0</v>
      </c>
      <c r="HP77" s="165">
        <f t="shared" si="644"/>
        <v>0</v>
      </c>
      <c r="HQ77" s="165">
        <f t="shared" si="644"/>
        <v>0</v>
      </c>
      <c r="HR77" s="165">
        <f t="shared" si="644"/>
        <v>0</v>
      </c>
      <c r="HS77" s="165">
        <f t="shared" si="644"/>
        <v>0</v>
      </c>
      <c r="HT77" s="165">
        <f t="shared" si="644"/>
        <v>0</v>
      </c>
      <c r="HU77" s="165">
        <f t="shared" si="644"/>
        <v>0</v>
      </c>
      <c r="HV77" s="165">
        <f t="shared" si="644"/>
        <v>0</v>
      </c>
      <c r="HW77" s="165">
        <f t="shared" si="644"/>
        <v>0</v>
      </c>
      <c r="HX77" s="165">
        <f t="shared" si="644"/>
        <v>0</v>
      </c>
      <c r="HY77" s="165">
        <f t="shared" si="644"/>
        <v>0</v>
      </c>
      <c r="HZ77" s="165">
        <f t="shared" si="644"/>
        <v>0</v>
      </c>
      <c r="IA77" s="165">
        <f t="shared" si="644"/>
        <v>0</v>
      </c>
      <c r="IB77" s="165">
        <f t="shared" si="644"/>
        <v>0</v>
      </c>
      <c r="IC77" s="165">
        <f t="shared" si="644"/>
        <v>0</v>
      </c>
      <c r="ID77" s="165">
        <f t="shared" si="644"/>
        <v>0</v>
      </c>
      <c r="IE77" s="165">
        <f t="shared" si="644"/>
        <v>0</v>
      </c>
      <c r="IF77" s="165">
        <f t="shared" si="644"/>
        <v>0</v>
      </c>
      <c r="IG77" s="165">
        <f t="shared" si="644"/>
        <v>0</v>
      </c>
      <c r="IH77" s="165">
        <f t="shared" si="644"/>
        <v>0</v>
      </c>
      <c r="II77" s="165">
        <f t="shared" si="644"/>
        <v>0</v>
      </c>
      <c r="IJ77" s="165">
        <f t="shared" si="644"/>
        <v>0</v>
      </c>
      <c r="IK77" s="165">
        <f t="shared" si="644"/>
        <v>0</v>
      </c>
      <c r="IL77" s="165">
        <f t="shared" si="644"/>
        <v>0</v>
      </c>
      <c r="IM77" s="165">
        <f t="shared" si="644"/>
        <v>0</v>
      </c>
      <c r="IN77" s="165">
        <f t="shared" si="644"/>
        <v>0</v>
      </c>
      <c r="IO77" s="165">
        <f t="shared" si="644"/>
        <v>0</v>
      </c>
      <c r="IP77" s="165">
        <f t="shared" si="644"/>
        <v>0</v>
      </c>
      <c r="IQ77" s="165">
        <f t="shared" si="644"/>
        <v>0</v>
      </c>
      <c r="IR77" s="165">
        <f t="shared" si="644"/>
        <v>0</v>
      </c>
      <c r="IS77" s="165">
        <f t="shared" si="644"/>
        <v>0</v>
      </c>
      <c r="IT77" s="165">
        <f t="shared" si="644"/>
        <v>0</v>
      </c>
      <c r="IU77" s="165">
        <f t="shared" si="644"/>
        <v>0</v>
      </c>
      <c r="IV77" s="165">
        <f t="shared" si="644"/>
        <v>0</v>
      </c>
      <c r="IW77" s="165">
        <f t="shared" si="644"/>
        <v>0</v>
      </c>
      <c r="IX77" s="165">
        <f t="shared" si="644"/>
        <v>0</v>
      </c>
      <c r="IY77" s="165">
        <f t="shared" si="644"/>
        <v>0</v>
      </c>
      <c r="IZ77" s="165">
        <f t="shared" si="644"/>
        <v>0</v>
      </c>
      <c r="JA77" s="165">
        <f t="shared" si="644"/>
        <v>0</v>
      </c>
      <c r="JB77" s="165">
        <f t="shared" si="644"/>
        <v>0</v>
      </c>
      <c r="JC77" s="165">
        <f t="shared" si="644"/>
        <v>0</v>
      </c>
      <c r="JD77" s="165">
        <f t="shared" si="644"/>
        <v>0</v>
      </c>
      <c r="JE77" s="165">
        <f t="shared" ref="JE77:LP77" si="645">JE41 * JE68</f>
        <v>0</v>
      </c>
      <c r="JF77" s="165">
        <f t="shared" si="645"/>
        <v>0</v>
      </c>
      <c r="JG77" s="165">
        <f t="shared" si="645"/>
        <v>0</v>
      </c>
      <c r="JH77" s="165">
        <f t="shared" si="645"/>
        <v>0</v>
      </c>
      <c r="JI77" s="165">
        <f t="shared" si="645"/>
        <v>0</v>
      </c>
      <c r="JJ77" s="165">
        <f t="shared" si="645"/>
        <v>0</v>
      </c>
      <c r="JK77" s="165">
        <f t="shared" si="645"/>
        <v>0</v>
      </c>
      <c r="JL77" s="165">
        <f t="shared" si="645"/>
        <v>0</v>
      </c>
      <c r="JM77" s="165">
        <f t="shared" si="645"/>
        <v>0</v>
      </c>
      <c r="JN77" s="165">
        <f t="shared" si="645"/>
        <v>0</v>
      </c>
      <c r="JO77" s="165">
        <f t="shared" si="645"/>
        <v>0</v>
      </c>
      <c r="JP77" s="165">
        <f t="shared" si="645"/>
        <v>0</v>
      </c>
      <c r="JQ77" s="165">
        <f t="shared" si="645"/>
        <v>0</v>
      </c>
      <c r="JR77" s="165">
        <f t="shared" si="645"/>
        <v>0</v>
      </c>
      <c r="JS77" s="165">
        <f t="shared" si="645"/>
        <v>0</v>
      </c>
      <c r="JT77" s="165">
        <f t="shared" si="645"/>
        <v>-210617.3623395584</v>
      </c>
      <c r="JU77" s="165">
        <f t="shared" si="645"/>
        <v>0</v>
      </c>
      <c r="JV77" s="165">
        <f t="shared" si="645"/>
        <v>-175616.47773766256</v>
      </c>
      <c r="JW77" s="165">
        <f t="shared" si="645"/>
        <v>0</v>
      </c>
      <c r="JX77" s="165">
        <f t="shared" si="645"/>
        <v>0</v>
      </c>
      <c r="JY77" s="165">
        <f t="shared" si="645"/>
        <v>0</v>
      </c>
      <c r="JZ77" s="165">
        <f t="shared" si="645"/>
        <v>0</v>
      </c>
      <c r="KA77" s="165">
        <f t="shared" si="645"/>
        <v>0</v>
      </c>
      <c r="KB77" s="165">
        <f t="shared" si="645"/>
        <v>0</v>
      </c>
      <c r="KC77" s="165">
        <f t="shared" si="645"/>
        <v>0</v>
      </c>
      <c r="KD77" s="165">
        <f t="shared" si="645"/>
        <v>0</v>
      </c>
      <c r="KE77" s="165">
        <f t="shared" si="645"/>
        <v>0</v>
      </c>
      <c r="KF77" s="165">
        <f t="shared" si="645"/>
        <v>0</v>
      </c>
      <c r="KG77" s="165">
        <f t="shared" si="645"/>
        <v>0</v>
      </c>
      <c r="KH77" s="165">
        <f t="shared" si="645"/>
        <v>0</v>
      </c>
      <c r="KI77" s="165">
        <f t="shared" si="645"/>
        <v>0</v>
      </c>
      <c r="KJ77" s="165">
        <f t="shared" si="645"/>
        <v>0</v>
      </c>
      <c r="KK77" s="165">
        <f t="shared" si="645"/>
        <v>0</v>
      </c>
      <c r="KL77" s="165">
        <f t="shared" si="645"/>
        <v>0</v>
      </c>
      <c r="KM77" s="165">
        <f t="shared" si="645"/>
        <v>0</v>
      </c>
      <c r="KN77" s="165">
        <f t="shared" si="645"/>
        <v>0</v>
      </c>
      <c r="KO77" s="165">
        <f t="shared" si="645"/>
        <v>0</v>
      </c>
      <c r="KP77" s="165">
        <f t="shared" si="645"/>
        <v>0</v>
      </c>
      <c r="KQ77" s="165">
        <f t="shared" si="645"/>
        <v>0</v>
      </c>
      <c r="KR77" s="165">
        <f t="shared" si="645"/>
        <v>0</v>
      </c>
      <c r="KS77" s="165">
        <f t="shared" si="645"/>
        <v>0</v>
      </c>
      <c r="KT77" s="165">
        <f t="shared" si="645"/>
        <v>0</v>
      </c>
      <c r="KU77" s="165">
        <f t="shared" si="645"/>
        <v>0</v>
      </c>
      <c r="KV77" s="165">
        <f t="shared" si="645"/>
        <v>0</v>
      </c>
      <c r="KW77" s="165">
        <f t="shared" si="645"/>
        <v>0</v>
      </c>
      <c r="KX77" s="165">
        <f t="shared" si="645"/>
        <v>0</v>
      </c>
      <c r="KY77" s="165">
        <f t="shared" si="645"/>
        <v>0</v>
      </c>
      <c r="KZ77" s="165">
        <f t="shared" si="645"/>
        <v>0</v>
      </c>
      <c r="LA77" s="165">
        <f t="shared" si="645"/>
        <v>0</v>
      </c>
      <c r="LB77" s="165">
        <f t="shared" si="645"/>
        <v>0</v>
      </c>
      <c r="LC77" s="165">
        <f t="shared" si="645"/>
        <v>0</v>
      </c>
      <c r="LD77" s="165">
        <f t="shared" si="645"/>
        <v>0</v>
      </c>
      <c r="LE77" s="165">
        <f t="shared" si="645"/>
        <v>0</v>
      </c>
      <c r="LF77" s="165">
        <f t="shared" si="645"/>
        <v>0</v>
      </c>
      <c r="LG77" s="165">
        <f t="shared" si="645"/>
        <v>0</v>
      </c>
      <c r="LH77" s="165">
        <f t="shared" si="645"/>
        <v>0</v>
      </c>
      <c r="LI77" s="165">
        <f t="shared" si="645"/>
        <v>0</v>
      </c>
      <c r="LJ77" s="165">
        <f t="shared" si="645"/>
        <v>0</v>
      </c>
      <c r="LK77" s="165">
        <f t="shared" si="645"/>
        <v>0</v>
      </c>
      <c r="LL77" s="165">
        <f t="shared" si="645"/>
        <v>0</v>
      </c>
      <c r="LM77" s="165">
        <f t="shared" si="645"/>
        <v>0</v>
      </c>
      <c r="LN77" s="165">
        <f t="shared" si="645"/>
        <v>0</v>
      </c>
      <c r="LO77" s="165">
        <f t="shared" si="645"/>
        <v>0</v>
      </c>
      <c r="LP77" s="165">
        <f t="shared" si="645"/>
        <v>0</v>
      </c>
      <c r="LQ77" s="165">
        <f t="shared" ref="LQ77:NG77" si="646">LQ41 * LQ68</f>
        <v>0</v>
      </c>
      <c r="LR77" s="165">
        <f t="shared" si="646"/>
        <v>0</v>
      </c>
      <c r="LS77" s="165">
        <f t="shared" si="646"/>
        <v>0</v>
      </c>
      <c r="LT77" s="165">
        <f t="shared" si="646"/>
        <v>0</v>
      </c>
      <c r="LU77" s="165">
        <f t="shared" si="646"/>
        <v>0</v>
      </c>
      <c r="LV77" s="165">
        <f t="shared" si="646"/>
        <v>0</v>
      </c>
      <c r="LW77" s="165">
        <f t="shared" si="646"/>
        <v>0</v>
      </c>
      <c r="LX77" s="165">
        <f t="shared" si="646"/>
        <v>0</v>
      </c>
      <c r="LY77" s="165">
        <f t="shared" si="646"/>
        <v>0</v>
      </c>
      <c r="LZ77" s="165">
        <f t="shared" si="646"/>
        <v>0</v>
      </c>
      <c r="MA77" s="165">
        <f t="shared" si="646"/>
        <v>0</v>
      </c>
      <c r="MB77" s="165">
        <f t="shared" si="646"/>
        <v>0</v>
      </c>
      <c r="MC77" s="165">
        <f t="shared" si="646"/>
        <v>0</v>
      </c>
      <c r="MD77" s="165">
        <f t="shared" si="646"/>
        <v>0</v>
      </c>
      <c r="ME77" s="165">
        <f t="shared" si="646"/>
        <v>0</v>
      </c>
      <c r="MF77" s="165">
        <f t="shared" si="646"/>
        <v>0</v>
      </c>
      <c r="MG77" s="165">
        <f t="shared" si="646"/>
        <v>0</v>
      </c>
      <c r="MH77" s="165">
        <f t="shared" si="646"/>
        <v>0</v>
      </c>
      <c r="MI77" s="165">
        <f t="shared" si="646"/>
        <v>0</v>
      </c>
      <c r="MJ77" s="165">
        <f t="shared" si="646"/>
        <v>0</v>
      </c>
      <c r="MK77" s="165">
        <f t="shared" si="646"/>
        <v>0</v>
      </c>
      <c r="ML77" s="165">
        <f t="shared" si="646"/>
        <v>0</v>
      </c>
      <c r="MM77" s="165">
        <f t="shared" si="646"/>
        <v>0</v>
      </c>
      <c r="MN77" s="165">
        <f t="shared" si="646"/>
        <v>0</v>
      </c>
      <c r="MO77" s="165">
        <f t="shared" si="646"/>
        <v>0</v>
      </c>
      <c r="MP77" s="165">
        <f t="shared" si="646"/>
        <v>0</v>
      </c>
      <c r="MQ77" s="165">
        <f t="shared" si="646"/>
        <v>0</v>
      </c>
      <c r="MR77" s="165">
        <f t="shared" si="646"/>
        <v>0</v>
      </c>
      <c r="MS77" s="165">
        <f t="shared" si="646"/>
        <v>0</v>
      </c>
      <c r="MT77" s="165">
        <f t="shared" si="646"/>
        <v>0</v>
      </c>
      <c r="MU77" s="165">
        <f t="shared" si="646"/>
        <v>0</v>
      </c>
      <c r="MV77" s="165">
        <f t="shared" si="646"/>
        <v>0</v>
      </c>
      <c r="MW77" s="165">
        <f t="shared" si="646"/>
        <v>0</v>
      </c>
      <c r="MX77" s="165">
        <f t="shared" si="646"/>
        <v>0</v>
      </c>
      <c r="MY77" s="165">
        <f t="shared" si="646"/>
        <v>0</v>
      </c>
      <c r="MZ77" s="165">
        <f t="shared" si="646"/>
        <v>0</v>
      </c>
      <c r="NA77" s="165">
        <f t="shared" si="646"/>
        <v>0</v>
      </c>
      <c r="NB77" s="165">
        <f t="shared" si="646"/>
        <v>0</v>
      </c>
      <c r="NC77" s="165">
        <f t="shared" si="646"/>
        <v>0</v>
      </c>
      <c r="ND77" s="165">
        <f t="shared" si="646"/>
        <v>0</v>
      </c>
      <c r="NE77" s="165">
        <f t="shared" si="646"/>
        <v>0</v>
      </c>
      <c r="NF77" s="165">
        <f t="shared" si="646"/>
        <v>0</v>
      </c>
      <c r="NG77" s="165">
        <f t="shared" si="646"/>
        <v>0</v>
      </c>
      <c r="NH77" s="167">
        <f t="shared" si="616"/>
        <v>-2254672.1024614186</v>
      </c>
    </row>
    <row r="78" spans="1:372">
      <c r="B78" s="175" t="s">
        <v>350</v>
      </c>
      <c r="E78" s="153" t="s">
        <v>343</v>
      </c>
      <c r="G78" s="165">
        <f>G42 * G69</f>
        <v>-119009.87999999999</v>
      </c>
      <c r="H78" s="165">
        <f>H42 * H69</f>
        <v>-111894.89498</v>
      </c>
      <c r="I78" s="165">
        <f t="shared" ref="I78:BT78" si="647">I42 * I69</f>
        <v>-90408.749989999997</v>
      </c>
      <c r="J78" s="165">
        <f t="shared" si="647"/>
        <v>-81059.771999999997</v>
      </c>
      <c r="K78" s="165">
        <f t="shared" si="647"/>
        <v>-84099.513449999999</v>
      </c>
      <c r="L78" s="165">
        <f t="shared" si="647"/>
        <v>-86854.353959999993</v>
      </c>
      <c r="M78" s="165">
        <f t="shared" si="647"/>
        <v>-87286.692960000015</v>
      </c>
      <c r="N78" s="165">
        <f t="shared" si="647"/>
        <v>-86127.297336000032</v>
      </c>
      <c r="O78" s="165">
        <f t="shared" si="647"/>
        <v>-85196.307329999996</v>
      </c>
      <c r="P78" s="165">
        <f t="shared" si="647"/>
        <v>-82776.684759999989</v>
      </c>
      <c r="Q78" s="165">
        <f t="shared" si="647"/>
        <v>-112412.87999999999</v>
      </c>
      <c r="R78" s="165">
        <f t="shared" si="647"/>
        <v>-83871.225809999989</v>
      </c>
      <c r="S78" s="165">
        <f t="shared" si="647"/>
        <v>-81973.751969999998</v>
      </c>
      <c r="T78" s="165">
        <f t="shared" si="647"/>
        <v>-83796.10205999999</v>
      </c>
      <c r="U78" s="165">
        <f t="shared" si="647"/>
        <v>-85315.322459999996</v>
      </c>
      <c r="V78" s="165">
        <f t="shared" si="647"/>
        <v>-82269.865889999986</v>
      </c>
      <c r="W78" s="165">
        <f t="shared" si="647"/>
        <v>-71632.534455000001</v>
      </c>
      <c r="X78" s="165">
        <f t="shared" si="647"/>
        <v>-77582.801399999997</v>
      </c>
      <c r="Y78" s="165">
        <f t="shared" si="647"/>
        <v>-37046.332500000004</v>
      </c>
      <c r="Z78" s="165">
        <f t="shared" si="647"/>
        <v>-43389.766569999992</v>
      </c>
      <c r="AA78" s="165">
        <f t="shared" si="647"/>
        <v>-37239.476830000007</v>
      </c>
      <c r="AB78" s="165">
        <f t="shared" si="647"/>
        <v>-62225.358899999992</v>
      </c>
      <c r="AC78" s="165">
        <f t="shared" si="647"/>
        <v>-30137.404419999992</v>
      </c>
      <c r="AD78" s="165">
        <f t="shared" si="647"/>
        <v>-37660.001399999994</v>
      </c>
      <c r="AE78" s="165">
        <f t="shared" si="647"/>
        <v>-52572.11787200001</v>
      </c>
      <c r="AF78" s="165">
        <f t="shared" si="647"/>
        <v>-48723.580470000023</v>
      </c>
      <c r="AG78" s="165">
        <f t="shared" si="647"/>
        <v>-47253.178959999983</v>
      </c>
      <c r="AH78" s="165">
        <f t="shared" si="647"/>
        <v>-80036.546899999987</v>
      </c>
      <c r="AI78" s="165">
        <f t="shared" si="647"/>
        <v>-79019.97649999999</v>
      </c>
      <c r="AJ78" s="165">
        <f t="shared" si="647"/>
        <v>-78249.049899999998</v>
      </c>
      <c r="AK78" s="165">
        <f t="shared" si="647"/>
        <v>-79019.97649999999</v>
      </c>
      <c r="AL78" s="165">
        <f t="shared" si="647"/>
        <v>-69400.44</v>
      </c>
      <c r="AM78" s="165">
        <f t="shared" si="647"/>
        <v>-67553.279999999999</v>
      </c>
      <c r="AN78" s="165">
        <f t="shared" si="647"/>
        <v>-68872.679999999993</v>
      </c>
      <c r="AO78" s="165">
        <f t="shared" si="647"/>
        <v>-81802.8</v>
      </c>
      <c r="AP78" s="165">
        <f t="shared" si="647"/>
        <v>-81802.8</v>
      </c>
      <c r="AQ78" s="165">
        <f t="shared" si="647"/>
        <v>-72450.958700000003</v>
      </c>
      <c r="AR78" s="165">
        <f t="shared" si="647"/>
        <v>-60744.782100000004</v>
      </c>
      <c r="AS78" s="165">
        <f t="shared" si="647"/>
        <v>-60940.733009999996</v>
      </c>
      <c r="AT78" s="165">
        <f t="shared" si="647"/>
        <v>-75796.920000000013</v>
      </c>
      <c r="AU78" s="165">
        <f t="shared" si="647"/>
        <v>-172223.31784999999</v>
      </c>
      <c r="AV78" s="165">
        <f t="shared" si="647"/>
        <v>-130142.59499999997</v>
      </c>
      <c r="AW78" s="165">
        <f t="shared" si="647"/>
        <v>-132587.58479999998</v>
      </c>
      <c r="AX78" s="165">
        <f t="shared" si="647"/>
        <v>-75983.988300000026</v>
      </c>
      <c r="AY78" s="165">
        <f t="shared" si="647"/>
        <v>-137473.2678</v>
      </c>
      <c r="AZ78" s="165">
        <f t="shared" si="647"/>
        <v>-268102.08</v>
      </c>
      <c r="BA78" s="165">
        <f t="shared" si="647"/>
        <v>-186611.91024</v>
      </c>
      <c r="BB78" s="165">
        <f t="shared" si="647"/>
        <v>-75532.297519999993</v>
      </c>
      <c r="BC78" s="165">
        <f t="shared" si="647"/>
        <v>-83122.2</v>
      </c>
      <c r="BD78" s="165">
        <f t="shared" si="647"/>
        <v>-83122.2</v>
      </c>
      <c r="BE78" s="165">
        <f t="shared" si="647"/>
        <v>-83122.2</v>
      </c>
      <c r="BF78" s="165">
        <f t="shared" si="647"/>
        <v>-67817.159999999989</v>
      </c>
      <c r="BG78" s="165">
        <f t="shared" si="647"/>
        <v>-52223.537519999991</v>
      </c>
      <c r="BH78" s="165">
        <f t="shared" si="647"/>
        <v>-53111.33352</v>
      </c>
      <c r="BI78" s="165">
        <f t="shared" si="647"/>
        <v>-50198.179200000006</v>
      </c>
      <c r="BJ78" s="165">
        <f t="shared" si="647"/>
        <v>-63595.08</v>
      </c>
      <c r="BK78" s="165">
        <f t="shared" si="647"/>
        <v>-63595.08</v>
      </c>
      <c r="BL78" s="165">
        <f t="shared" si="647"/>
        <v>-47620.941599999998</v>
      </c>
      <c r="BM78" s="165">
        <f t="shared" si="647"/>
        <v>-48007.972950000003</v>
      </c>
      <c r="BN78" s="165">
        <f t="shared" si="647"/>
        <v>-92963.920000000013</v>
      </c>
      <c r="BO78" s="165">
        <f t="shared" si="647"/>
        <v>-90872.231800000009</v>
      </c>
      <c r="BP78" s="165">
        <f t="shared" si="647"/>
        <v>-99482.76</v>
      </c>
      <c r="BQ78" s="165">
        <f t="shared" si="647"/>
        <v>-97107.840000000011</v>
      </c>
      <c r="BR78" s="165">
        <f t="shared" si="647"/>
        <v>-97107.840000000011</v>
      </c>
      <c r="BS78" s="165">
        <f t="shared" si="647"/>
        <v>-85526.806400000016</v>
      </c>
      <c r="BT78" s="165">
        <f t="shared" si="647"/>
        <v>-86688.855400000015</v>
      </c>
      <c r="BU78" s="165">
        <f t="shared" ref="BU78:EF78" si="648">BU42 * BU69</f>
        <v>-86921.265200000023</v>
      </c>
      <c r="BV78" s="165">
        <f t="shared" si="648"/>
        <v>-89245.363200000007</v>
      </c>
      <c r="BW78" s="165">
        <f t="shared" si="648"/>
        <v>-89245.363200000007</v>
      </c>
      <c r="BX78" s="165">
        <f t="shared" si="648"/>
        <v>-86921.265200000023</v>
      </c>
      <c r="BY78" s="165">
        <f t="shared" si="648"/>
        <v>-86921.265200000023</v>
      </c>
      <c r="BZ78" s="165">
        <f t="shared" si="648"/>
        <v>-97584.715800000005</v>
      </c>
      <c r="CA78" s="165">
        <f t="shared" si="648"/>
        <v>-85759.21620000001</v>
      </c>
      <c r="CB78" s="165">
        <f t="shared" si="648"/>
        <v>-79019.332000000009</v>
      </c>
      <c r="CC78" s="165">
        <f t="shared" si="648"/>
        <v>-78089.692800000004</v>
      </c>
      <c r="CD78" s="165">
        <f t="shared" si="648"/>
        <v>-74835.955600000016</v>
      </c>
      <c r="CE78" s="165">
        <f t="shared" si="648"/>
        <v>-91038.6</v>
      </c>
      <c r="CF78" s="165">
        <f t="shared" si="648"/>
        <v>-91038.6</v>
      </c>
      <c r="CG78" s="165">
        <f t="shared" si="648"/>
        <v>-89854.870500000005</v>
      </c>
      <c r="CH78" s="165">
        <f t="shared" si="648"/>
        <v>-81808.24960000001</v>
      </c>
      <c r="CI78" s="165">
        <f t="shared" si="648"/>
        <v>-83267.959100000007</v>
      </c>
      <c r="CJ78" s="165">
        <f t="shared" si="648"/>
        <v>-76230.414400000009</v>
      </c>
      <c r="CK78" s="165">
        <f t="shared" si="648"/>
        <v>-88927.56</v>
      </c>
      <c r="CL78" s="165">
        <f t="shared" si="648"/>
        <v>-84177.72</v>
      </c>
      <c r="CM78" s="165">
        <f t="shared" si="648"/>
        <v>-83083.199099999998</v>
      </c>
      <c r="CN78" s="165">
        <f t="shared" si="648"/>
        <v>-74138.726200000005</v>
      </c>
      <c r="CO78" s="165">
        <f t="shared" si="648"/>
        <v>-76695.234000000011</v>
      </c>
      <c r="CP78" s="165">
        <f t="shared" si="648"/>
        <v>-71240.070469000028</v>
      </c>
      <c r="CQ78" s="165">
        <f t="shared" si="648"/>
        <v>-77160.053600000014</v>
      </c>
      <c r="CR78" s="165">
        <f t="shared" si="648"/>
        <v>-78322.102600000013</v>
      </c>
      <c r="CS78" s="165">
        <f t="shared" si="648"/>
        <v>-60956.28</v>
      </c>
      <c r="CT78" s="165">
        <f t="shared" si="648"/>
        <v>-60956.28</v>
      </c>
      <c r="CU78" s="165">
        <f t="shared" si="648"/>
        <v>-60956.28</v>
      </c>
      <c r="CV78" s="165">
        <f t="shared" si="648"/>
        <v>-59373</v>
      </c>
      <c r="CW78" s="165">
        <f t="shared" si="648"/>
        <v>-59900.76</v>
      </c>
      <c r="CX78" s="165">
        <f t="shared" si="648"/>
        <v>-63331.199999999997</v>
      </c>
      <c r="CY78" s="165">
        <f t="shared" si="648"/>
        <v>-66233.87999999999</v>
      </c>
      <c r="CZ78" s="165">
        <f t="shared" si="648"/>
        <v>-65706.12000000001</v>
      </c>
      <c r="DA78" s="165">
        <f t="shared" si="648"/>
        <v>-65706.12000000001</v>
      </c>
      <c r="DB78" s="165">
        <f t="shared" si="648"/>
        <v>-65706.12000000001</v>
      </c>
      <c r="DC78" s="165">
        <f t="shared" si="648"/>
        <v>-67553.279999999999</v>
      </c>
      <c r="DD78" s="165">
        <f t="shared" si="648"/>
        <v>-70192.08</v>
      </c>
      <c r="DE78" s="165">
        <f t="shared" si="648"/>
        <v>-69136.56</v>
      </c>
      <c r="DF78" s="165">
        <f t="shared" si="648"/>
        <v>-68872.679999999993</v>
      </c>
      <c r="DG78" s="165">
        <f t="shared" si="648"/>
        <v>-67817.159999999989</v>
      </c>
      <c r="DH78" s="165">
        <f t="shared" si="648"/>
        <v>-67817.159999999989</v>
      </c>
      <c r="DI78" s="165">
        <f t="shared" si="648"/>
        <v>-67817.159999999989</v>
      </c>
      <c r="DJ78" s="165">
        <f t="shared" si="648"/>
        <v>-69136.56</v>
      </c>
      <c r="DK78" s="165">
        <f t="shared" si="648"/>
        <v>-70192.08</v>
      </c>
      <c r="DL78" s="165">
        <f t="shared" si="648"/>
        <v>-69928.2</v>
      </c>
      <c r="DM78" s="165">
        <f t="shared" si="648"/>
        <v>-70192.08</v>
      </c>
      <c r="DN78" s="165">
        <f t="shared" si="648"/>
        <v>-72039.240000000005</v>
      </c>
      <c r="DO78" s="165">
        <f t="shared" si="648"/>
        <v>-72039.240000000005</v>
      </c>
      <c r="DP78" s="165">
        <f t="shared" si="648"/>
        <v>-72039.240000000005</v>
      </c>
      <c r="DQ78" s="165">
        <f t="shared" si="648"/>
        <v>-75997.440000000002</v>
      </c>
      <c r="DR78" s="165">
        <f t="shared" si="648"/>
        <v>-77316.840000000011</v>
      </c>
      <c r="DS78" s="165">
        <f t="shared" si="648"/>
        <v>-75733.56</v>
      </c>
      <c r="DT78" s="165">
        <f t="shared" si="648"/>
        <v>-70983.72</v>
      </c>
      <c r="DU78" s="165">
        <f t="shared" si="648"/>
        <v>-72303.12000000001</v>
      </c>
      <c r="DV78" s="165">
        <f t="shared" si="648"/>
        <v>-72303.12000000001</v>
      </c>
      <c r="DW78" s="165">
        <f t="shared" si="648"/>
        <v>-67025.52</v>
      </c>
      <c r="DX78" s="165">
        <f t="shared" si="648"/>
        <v>-67553.279999999999</v>
      </c>
      <c r="DY78" s="165">
        <f t="shared" si="648"/>
        <v>-67817.159999999989</v>
      </c>
      <c r="DZ78" s="165">
        <f t="shared" si="648"/>
        <v>-67025.52</v>
      </c>
      <c r="EA78" s="165">
        <f t="shared" si="648"/>
        <v>-67025.52</v>
      </c>
      <c r="EB78" s="165">
        <f t="shared" si="648"/>
        <v>-64914.479999999996</v>
      </c>
      <c r="EC78" s="165">
        <f t="shared" si="648"/>
        <v>-64914.479999999996</v>
      </c>
      <c r="ED78" s="165">
        <f t="shared" si="648"/>
        <v>-64914.479999999996</v>
      </c>
      <c r="EE78" s="165">
        <f t="shared" si="648"/>
        <v>-67553.279999999999</v>
      </c>
      <c r="EF78" s="165">
        <f t="shared" si="648"/>
        <v>-68872.679999999993</v>
      </c>
      <c r="EG78" s="165">
        <f t="shared" ref="EG78:GR78" si="649">EG42 * EG69</f>
        <v>-68608.800000000003</v>
      </c>
      <c r="EH78" s="165">
        <f t="shared" si="649"/>
        <v>-67553.279999999999</v>
      </c>
      <c r="EI78" s="165">
        <f t="shared" si="649"/>
        <v>-64386.720000000001</v>
      </c>
      <c r="EJ78" s="165">
        <f t="shared" si="649"/>
        <v>-64386.720000000001</v>
      </c>
      <c r="EK78" s="165">
        <f t="shared" si="649"/>
        <v>-64386.720000000001</v>
      </c>
      <c r="EL78" s="165">
        <f t="shared" si="649"/>
        <v>-68608.800000000003</v>
      </c>
      <c r="EM78" s="165">
        <f t="shared" si="649"/>
        <v>-68872.679999999993</v>
      </c>
      <c r="EN78" s="165">
        <f t="shared" si="649"/>
        <v>-66761.64</v>
      </c>
      <c r="EO78" s="165">
        <f t="shared" si="649"/>
        <v>-64650.600000000006</v>
      </c>
      <c r="EP78" s="165">
        <f t="shared" si="649"/>
        <v>-63067.32</v>
      </c>
      <c r="EQ78" s="165">
        <f t="shared" si="649"/>
        <v>-63067.32</v>
      </c>
      <c r="ER78" s="165">
        <f t="shared" si="649"/>
        <v>-63067.32</v>
      </c>
      <c r="ES78" s="165">
        <f t="shared" si="649"/>
        <v>-66761.64</v>
      </c>
      <c r="ET78" s="165">
        <f t="shared" si="649"/>
        <v>-66497.759999999995</v>
      </c>
      <c r="EU78" s="165">
        <f t="shared" si="649"/>
        <v>-65706.12000000001</v>
      </c>
      <c r="EV78" s="165">
        <f t="shared" si="649"/>
        <v>-65970</v>
      </c>
      <c r="EW78" s="165">
        <f t="shared" si="649"/>
        <v>-65970</v>
      </c>
      <c r="EX78" s="165">
        <f t="shared" si="649"/>
        <v>-65970</v>
      </c>
      <c r="EY78" s="165">
        <f t="shared" si="649"/>
        <v>-65970</v>
      </c>
      <c r="EZ78" s="165">
        <f t="shared" si="649"/>
        <v>-68872.679999999993</v>
      </c>
      <c r="FA78" s="165">
        <f t="shared" si="649"/>
        <v>-73094.759999999995</v>
      </c>
      <c r="FB78" s="165">
        <f t="shared" si="649"/>
        <v>-64914.479999999996</v>
      </c>
      <c r="FC78" s="165">
        <f t="shared" si="649"/>
        <v>-58581.360000000008</v>
      </c>
      <c r="FD78" s="165">
        <f t="shared" si="649"/>
        <v>-56470.32</v>
      </c>
      <c r="FE78" s="165">
        <f t="shared" si="649"/>
        <v>-56470.32</v>
      </c>
      <c r="FF78" s="165">
        <f t="shared" si="649"/>
        <v>-56470.32</v>
      </c>
      <c r="FG78" s="165">
        <f t="shared" si="649"/>
        <v>-57261.96</v>
      </c>
      <c r="FH78" s="165">
        <f t="shared" si="649"/>
        <v>-59900.76</v>
      </c>
      <c r="FI78" s="165">
        <f t="shared" si="649"/>
        <v>-60164.639999999992</v>
      </c>
      <c r="FJ78" s="165">
        <f t="shared" si="649"/>
        <v>-61220.159999999996</v>
      </c>
      <c r="FK78" s="165">
        <f t="shared" si="649"/>
        <v>-67289.399999999994</v>
      </c>
      <c r="FL78" s="165">
        <f t="shared" si="649"/>
        <v>-67289.399999999994</v>
      </c>
      <c r="FM78" s="165">
        <f t="shared" si="649"/>
        <v>-67289.399999999994</v>
      </c>
      <c r="FN78" s="165">
        <f t="shared" si="649"/>
        <v>-72830.87999999999</v>
      </c>
      <c r="FO78" s="165">
        <f t="shared" si="649"/>
        <v>-70192.08</v>
      </c>
      <c r="FP78" s="165">
        <f t="shared" si="649"/>
        <v>-71247.600000000006</v>
      </c>
      <c r="FQ78" s="165">
        <f t="shared" si="649"/>
        <v>-69664.320000000007</v>
      </c>
      <c r="FR78" s="165">
        <f t="shared" si="649"/>
        <v>-65442.239999999998</v>
      </c>
      <c r="FS78" s="165">
        <f t="shared" si="649"/>
        <v>-65442.239999999998</v>
      </c>
      <c r="FT78" s="165">
        <f t="shared" si="649"/>
        <v>-65442.239999999998</v>
      </c>
      <c r="FU78" s="165">
        <f t="shared" si="649"/>
        <v>-69664.320000000007</v>
      </c>
      <c r="FV78" s="165">
        <f t="shared" si="649"/>
        <v>-68344.92</v>
      </c>
      <c r="FW78" s="165">
        <f t="shared" si="649"/>
        <v>-73358.64</v>
      </c>
      <c r="FX78" s="165">
        <f t="shared" si="649"/>
        <v>-72039.240000000005</v>
      </c>
      <c r="FY78" s="165">
        <f t="shared" si="649"/>
        <v>-74678.040000000008</v>
      </c>
      <c r="FZ78" s="165">
        <f t="shared" si="649"/>
        <v>-74678.040000000008</v>
      </c>
      <c r="GA78" s="165">
        <f t="shared" si="649"/>
        <v>-74678.040000000008</v>
      </c>
      <c r="GB78" s="165">
        <f t="shared" si="649"/>
        <v>-80483.399999999994</v>
      </c>
      <c r="GC78" s="165">
        <f t="shared" si="649"/>
        <v>-81538.92</v>
      </c>
      <c r="GD78" s="165">
        <f t="shared" si="649"/>
        <v>-73358.64</v>
      </c>
      <c r="GE78" s="165">
        <f t="shared" si="649"/>
        <v>-71247.600000000006</v>
      </c>
      <c r="GF78" s="165">
        <f t="shared" si="649"/>
        <v>-60618.840279999989</v>
      </c>
      <c r="GG78" s="165">
        <f t="shared" si="649"/>
        <v>-61190.72015999999</v>
      </c>
      <c r="GH78" s="165">
        <f t="shared" si="649"/>
        <v>-57953.381839999995</v>
      </c>
      <c r="GI78" s="165">
        <f t="shared" si="649"/>
        <v>-56680.360640000006</v>
      </c>
      <c r="GJ78" s="165">
        <f t="shared" si="649"/>
        <v>-62023.181520000006</v>
      </c>
      <c r="GK78" s="165">
        <f t="shared" si="649"/>
        <v>-62023.181520000006</v>
      </c>
      <c r="GL78" s="165">
        <f t="shared" si="649"/>
        <v>-66436.816160000002</v>
      </c>
      <c r="GM78" s="165">
        <f t="shared" si="649"/>
        <v>-78372.36</v>
      </c>
      <c r="GN78" s="165">
        <f t="shared" si="649"/>
        <v>-78372.36</v>
      </c>
      <c r="GO78" s="165">
        <f t="shared" si="649"/>
        <v>-71686.881089999995</v>
      </c>
      <c r="GP78" s="165">
        <f t="shared" si="649"/>
        <v>-70983.72</v>
      </c>
      <c r="GQ78" s="165">
        <f t="shared" si="649"/>
        <v>-60444.147960000002</v>
      </c>
      <c r="GR78" s="165">
        <f t="shared" si="649"/>
        <v>-62032.082289999984</v>
      </c>
      <c r="GS78" s="165">
        <f t="shared" ref="GS78:JD78" si="650">GS42 * GS69</f>
        <v>-63721.672079999989</v>
      </c>
      <c r="GT78" s="165">
        <f t="shared" si="650"/>
        <v>-72129.936959999992</v>
      </c>
      <c r="GU78" s="165">
        <f t="shared" si="650"/>
        <v>-69179.6682</v>
      </c>
      <c r="GV78" s="165">
        <f t="shared" si="650"/>
        <v>-66920.306670000005</v>
      </c>
      <c r="GW78" s="165">
        <f t="shared" si="650"/>
        <v>-68599.31078</v>
      </c>
      <c r="GX78" s="165">
        <f t="shared" si="650"/>
        <v>-76734.640209999998</v>
      </c>
      <c r="GY78" s="165">
        <f t="shared" si="650"/>
        <v>-71445.511119999981</v>
      </c>
      <c r="GZ78" s="165">
        <f t="shared" si="650"/>
        <v>-69318.88397000001</v>
      </c>
      <c r="HA78" s="165">
        <f t="shared" si="650"/>
        <v>-70513.688500000004</v>
      </c>
      <c r="HB78" s="165">
        <f t="shared" si="650"/>
        <v>-69997.291299999983</v>
      </c>
      <c r="HC78" s="165">
        <f t="shared" si="650"/>
        <v>-69120.194999999992</v>
      </c>
      <c r="HD78" s="165">
        <f t="shared" si="650"/>
        <v>-71957.319000000003</v>
      </c>
      <c r="HE78" s="165">
        <f t="shared" si="650"/>
        <v>-72169.621029999995</v>
      </c>
      <c r="HF78" s="165">
        <f t="shared" si="650"/>
        <v>-73350.424400000004</v>
      </c>
      <c r="HG78" s="165">
        <f t="shared" si="650"/>
        <v>-71893.131200000003</v>
      </c>
      <c r="HH78" s="165">
        <f t="shared" si="650"/>
        <v>-72420.212480000002</v>
      </c>
      <c r="HI78" s="165">
        <f t="shared" si="650"/>
        <v>-76890.390719999996</v>
      </c>
      <c r="HJ78" s="165">
        <f t="shared" si="650"/>
        <v>-74835.61176</v>
      </c>
      <c r="HK78" s="165">
        <f t="shared" si="650"/>
        <v>-66957.750610000003</v>
      </c>
      <c r="HL78" s="165">
        <f t="shared" si="650"/>
        <v>-62439.125259999972</v>
      </c>
      <c r="HM78" s="165">
        <f t="shared" si="650"/>
        <v>-63426.573599999982</v>
      </c>
      <c r="HN78" s="165">
        <f t="shared" si="650"/>
        <v>-69525.281499999997</v>
      </c>
      <c r="HO78" s="165">
        <f t="shared" si="650"/>
        <v>-66480.591319999992</v>
      </c>
      <c r="HP78" s="165">
        <f t="shared" si="650"/>
        <v>-67314.88192</v>
      </c>
      <c r="HQ78" s="165">
        <f t="shared" si="650"/>
        <v>-64653.077059999967</v>
      </c>
      <c r="HR78" s="165">
        <f t="shared" si="650"/>
        <v>-63562.131109999973</v>
      </c>
      <c r="HS78" s="165">
        <f t="shared" si="650"/>
        <v>-64160.149319999975</v>
      </c>
      <c r="HT78" s="165">
        <f t="shared" si="650"/>
        <v>-63312.725069999979</v>
      </c>
      <c r="HU78" s="165">
        <f t="shared" si="650"/>
        <v>-62901.558019999989</v>
      </c>
      <c r="HV78" s="165">
        <f t="shared" si="650"/>
        <v>-60427.18153999999</v>
      </c>
      <c r="HW78" s="165">
        <f t="shared" si="650"/>
        <v>-61769.443709999978</v>
      </c>
      <c r="HX78" s="165">
        <f t="shared" si="650"/>
        <v>-58528.673709999981</v>
      </c>
      <c r="HY78" s="165">
        <f t="shared" si="650"/>
        <v>-58626.397121999995</v>
      </c>
      <c r="HZ78" s="165">
        <f t="shared" si="650"/>
        <v>-68387.453470000008</v>
      </c>
      <c r="IA78" s="165">
        <f t="shared" si="650"/>
        <v>-68566.312099999996</v>
      </c>
      <c r="IB78" s="165">
        <f t="shared" si="650"/>
        <v>-65766.331559999991</v>
      </c>
      <c r="IC78" s="165">
        <f t="shared" si="650"/>
        <v>-62953.434899999986</v>
      </c>
      <c r="ID78" s="165">
        <f t="shared" si="650"/>
        <v>-62953.434899999986</v>
      </c>
      <c r="IE78" s="165">
        <f t="shared" si="650"/>
        <v>-62572.753349999999</v>
      </c>
      <c r="IF78" s="165">
        <f t="shared" si="650"/>
        <v>-67295.051099999997</v>
      </c>
      <c r="IG78" s="165">
        <f t="shared" si="650"/>
        <v>-71254.843799999973</v>
      </c>
      <c r="IH78" s="165">
        <f t="shared" si="650"/>
        <v>-69525.281499999997</v>
      </c>
      <c r="II78" s="165">
        <f t="shared" si="650"/>
        <v>-70293.723950000014</v>
      </c>
      <c r="IJ78" s="165">
        <f t="shared" si="650"/>
        <v>-74559.870849999992</v>
      </c>
      <c r="IK78" s="165">
        <f t="shared" si="650"/>
        <v>-75546.779589999991</v>
      </c>
      <c r="IL78" s="165">
        <f t="shared" si="650"/>
        <v>-75546.779589999991</v>
      </c>
      <c r="IM78" s="165">
        <f t="shared" si="650"/>
        <v>-75303.863899999982</v>
      </c>
      <c r="IN78" s="165">
        <f t="shared" si="650"/>
        <v>-75495.881699999984</v>
      </c>
      <c r="IO78" s="165">
        <f t="shared" si="650"/>
        <v>-72842.671799999996</v>
      </c>
      <c r="IP78" s="165">
        <f t="shared" si="650"/>
        <v>-63997.1319</v>
      </c>
      <c r="IQ78" s="165">
        <f t="shared" si="650"/>
        <v>-67883.597399999999</v>
      </c>
      <c r="IR78" s="165">
        <f t="shared" si="650"/>
        <v>-67883.597399999999</v>
      </c>
      <c r="IS78" s="165">
        <f t="shared" si="650"/>
        <v>-67883.597399999999</v>
      </c>
      <c r="IT78" s="165">
        <f t="shared" si="650"/>
        <v>-67883.597399999999</v>
      </c>
      <c r="IU78" s="165">
        <f t="shared" si="650"/>
        <v>-70733.672099999996</v>
      </c>
      <c r="IV78" s="165">
        <f t="shared" si="650"/>
        <v>-70474.574399999998</v>
      </c>
      <c r="IW78" s="165">
        <f t="shared" si="650"/>
        <v>-68401.792799999996</v>
      </c>
      <c r="IX78" s="165">
        <f t="shared" si="650"/>
        <v>-70455.959999999992</v>
      </c>
      <c r="IY78" s="165">
        <f t="shared" si="650"/>
        <v>-69179.085899999991</v>
      </c>
      <c r="IZ78" s="165">
        <f t="shared" si="650"/>
        <v>-69179.085899999991</v>
      </c>
      <c r="JA78" s="165">
        <f t="shared" si="650"/>
        <v>-76692.919199999989</v>
      </c>
      <c r="JB78" s="165">
        <f t="shared" si="650"/>
        <v>-77729.31</v>
      </c>
      <c r="JC78" s="165">
        <f t="shared" si="650"/>
        <v>-76692.919199999989</v>
      </c>
      <c r="JD78" s="165">
        <f t="shared" si="650"/>
        <v>-74620.137599999987</v>
      </c>
      <c r="JE78" s="165">
        <f t="shared" ref="JE78:LP78" si="651">JE42 * JE69</f>
        <v>-77988.407699999982</v>
      </c>
      <c r="JF78" s="165">
        <f t="shared" si="651"/>
        <v>-77988.407699999982</v>
      </c>
      <c r="JG78" s="165">
        <f t="shared" si="651"/>
        <v>-77988.407699999982</v>
      </c>
      <c r="JH78" s="165">
        <f t="shared" si="651"/>
        <v>-83947.654799999989</v>
      </c>
      <c r="JI78" s="165">
        <f t="shared" si="651"/>
        <v>-79024.79849999999</v>
      </c>
      <c r="JJ78" s="165">
        <f t="shared" si="651"/>
        <v>-68919.988199999993</v>
      </c>
      <c r="JK78" s="165">
        <f t="shared" si="651"/>
        <v>-70992.769799999995</v>
      </c>
      <c r="JL78" s="165">
        <f t="shared" si="651"/>
        <v>-73583.746799999994</v>
      </c>
      <c r="JM78" s="165">
        <f t="shared" si="651"/>
        <v>-73583.746799999994</v>
      </c>
      <c r="JN78" s="165">
        <f t="shared" si="651"/>
        <v>-73583.746799999994</v>
      </c>
      <c r="JO78" s="165">
        <f t="shared" si="651"/>
        <v>-77988.407699999982</v>
      </c>
      <c r="JP78" s="165">
        <f t="shared" si="651"/>
        <v>-79024.79849999999</v>
      </c>
      <c r="JQ78" s="165">
        <f t="shared" si="651"/>
        <v>-74620.137599999987</v>
      </c>
      <c r="JR78" s="165">
        <f t="shared" si="651"/>
        <v>-75469.679999999993</v>
      </c>
      <c r="JS78" s="165">
        <f t="shared" si="651"/>
        <v>-75997.440000000002</v>
      </c>
      <c r="JT78" s="165">
        <f t="shared" si="651"/>
        <v>-150675.48000000001</v>
      </c>
      <c r="JU78" s="165">
        <f t="shared" si="651"/>
        <v>-150675.48000000001</v>
      </c>
      <c r="JV78" s="165">
        <f t="shared" si="651"/>
        <v>-166772.16</v>
      </c>
      <c r="JW78" s="165">
        <f t="shared" si="651"/>
        <v>-175216.31999999998</v>
      </c>
      <c r="JX78" s="165">
        <f t="shared" si="651"/>
        <v>-65442.239999999998</v>
      </c>
      <c r="JY78" s="165">
        <f t="shared" si="651"/>
        <v>-58317.479999999996</v>
      </c>
      <c r="JZ78" s="165">
        <f t="shared" si="651"/>
        <v>-29818.44</v>
      </c>
      <c r="KA78" s="165">
        <f t="shared" si="651"/>
        <v>-29818.44</v>
      </c>
      <c r="KB78" s="165">
        <f t="shared" si="651"/>
        <v>-29818.44</v>
      </c>
      <c r="KC78" s="165">
        <f t="shared" si="651"/>
        <v>-52776</v>
      </c>
      <c r="KD78" s="165">
        <f t="shared" si="651"/>
        <v>-50137.2</v>
      </c>
      <c r="KE78" s="165">
        <f t="shared" si="651"/>
        <v>-42748.560000000005</v>
      </c>
      <c r="KF78" s="165">
        <f t="shared" si="651"/>
        <v>-35096.04</v>
      </c>
      <c r="KG78" s="165">
        <f t="shared" si="651"/>
        <v>-40373.64</v>
      </c>
      <c r="KH78" s="165">
        <f t="shared" si="651"/>
        <v>-40373.64</v>
      </c>
      <c r="KI78" s="165">
        <f t="shared" si="651"/>
        <v>-40373.64</v>
      </c>
      <c r="KJ78" s="165">
        <f t="shared" si="651"/>
        <v>-53303.76</v>
      </c>
      <c r="KK78" s="165">
        <f t="shared" si="651"/>
        <v>-56734.2</v>
      </c>
      <c r="KL78" s="165">
        <f t="shared" si="651"/>
        <v>-62539.560000000005</v>
      </c>
      <c r="KM78" s="165">
        <f t="shared" si="651"/>
        <v>-65970</v>
      </c>
      <c r="KN78" s="165">
        <f t="shared" si="651"/>
        <v>-60692.399999999994</v>
      </c>
      <c r="KO78" s="165">
        <f t="shared" si="651"/>
        <v>-60692.399999999994</v>
      </c>
      <c r="KP78" s="165">
        <f t="shared" si="651"/>
        <v>-60692.399999999994</v>
      </c>
      <c r="KQ78" s="165">
        <f t="shared" si="651"/>
        <v>-65970</v>
      </c>
      <c r="KR78" s="165">
        <f t="shared" si="651"/>
        <v>-74150.28</v>
      </c>
      <c r="KS78" s="165">
        <f t="shared" si="651"/>
        <v>-75733.56</v>
      </c>
      <c r="KT78" s="165">
        <f t="shared" si="651"/>
        <v>-82330.559999999998</v>
      </c>
      <c r="KU78" s="165">
        <f t="shared" si="651"/>
        <v>-85761</v>
      </c>
      <c r="KV78" s="165">
        <f t="shared" si="651"/>
        <v>-85761</v>
      </c>
      <c r="KW78" s="165">
        <f t="shared" si="651"/>
        <v>-85761</v>
      </c>
      <c r="KX78" s="165">
        <f t="shared" si="651"/>
        <v>-95524.56</v>
      </c>
      <c r="KY78" s="165">
        <f t="shared" si="651"/>
        <v>-89442.585599999977</v>
      </c>
      <c r="KZ78" s="165">
        <f t="shared" si="651"/>
        <v>-80591.496399999989</v>
      </c>
      <c r="LA78" s="165">
        <f t="shared" si="651"/>
        <v>-77330.568799999979</v>
      </c>
      <c r="LB78" s="165">
        <f t="shared" si="651"/>
        <v>-77330.568799999979</v>
      </c>
      <c r="LC78" s="165">
        <f t="shared" si="651"/>
        <v>-68807.699195999987</v>
      </c>
      <c r="LD78" s="165">
        <f t="shared" si="651"/>
        <v>-63299.034548999982</v>
      </c>
      <c r="LE78" s="165">
        <f t="shared" si="651"/>
        <v>-78262.262399999992</v>
      </c>
      <c r="LF78" s="165">
        <f t="shared" si="651"/>
        <v>-79426.879399999991</v>
      </c>
      <c r="LG78" s="165">
        <f t="shared" si="651"/>
        <v>-88663.679999999993</v>
      </c>
      <c r="LH78" s="165">
        <f t="shared" si="651"/>
        <v>-75933.028399999981</v>
      </c>
      <c r="LI78" s="165">
        <f t="shared" si="651"/>
        <v>-73370.870999999985</v>
      </c>
      <c r="LJ78" s="165">
        <f t="shared" si="651"/>
        <v>-73370.870999999985</v>
      </c>
      <c r="LK78" s="165">
        <f t="shared" si="651"/>
        <v>-73370.870999999985</v>
      </c>
      <c r="LL78" s="165">
        <f t="shared" si="651"/>
        <v>-90591.047100000011</v>
      </c>
      <c r="LM78" s="165">
        <f t="shared" si="651"/>
        <v>-86333.397000000012</v>
      </c>
      <c r="LN78" s="165">
        <f t="shared" si="651"/>
        <v>-68896.129749999964</v>
      </c>
      <c r="LO78" s="165">
        <f t="shared" si="651"/>
        <v>-74768.411399999983</v>
      </c>
      <c r="LP78" s="165">
        <f t="shared" si="651"/>
        <v>-88135.92</v>
      </c>
      <c r="LQ78" s="165">
        <f t="shared" ref="LQ78:NG78" si="652">LQ42 * LQ69</f>
        <v>-77796.415599999978</v>
      </c>
      <c r="LR78" s="165">
        <f t="shared" si="652"/>
        <v>-77796.415599999978</v>
      </c>
      <c r="LS78" s="165">
        <f t="shared" si="652"/>
        <v>-63279.744615999982</v>
      </c>
      <c r="LT78" s="165">
        <f t="shared" si="652"/>
        <v>-68479.479599999991</v>
      </c>
      <c r="LU78" s="165">
        <f t="shared" si="652"/>
        <v>-70575.790199999989</v>
      </c>
      <c r="LV78" s="165">
        <f t="shared" si="652"/>
        <v>-75234.258199999982</v>
      </c>
      <c r="LW78" s="165">
        <f t="shared" si="652"/>
        <v>-69843.428693999973</v>
      </c>
      <c r="LX78" s="165">
        <f t="shared" si="652"/>
        <v>-60886.605203999985</v>
      </c>
      <c r="LY78" s="165">
        <f t="shared" si="652"/>
        <v>-58469.90318999999</v>
      </c>
      <c r="LZ78" s="165">
        <f t="shared" si="652"/>
        <v>-78029.338999999993</v>
      </c>
      <c r="MA78" s="165">
        <f t="shared" si="652"/>
        <v>-79659.80279999999</v>
      </c>
      <c r="MB78" s="165">
        <f t="shared" si="652"/>
        <v>-75010.540799999988</v>
      </c>
      <c r="MC78" s="165">
        <f t="shared" si="652"/>
        <v>-64944.4323</v>
      </c>
      <c r="MD78" s="165">
        <f t="shared" si="652"/>
        <v>-64944.4323</v>
      </c>
      <c r="ME78" s="165">
        <f t="shared" si="652"/>
        <v>-59138.047320000034</v>
      </c>
      <c r="MF78" s="165">
        <f t="shared" si="652"/>
        <v>-64944.4323</v>
      </c>
      <c r="MG78" s="165">
        <f t="shared" si="652"/>
        <v>-71296.236000000004</v>
      </c>
      <c r="MH78" s="165">
        <f t="shared" si="652"/>
        <v>-51306.934547000026</v>
      </c>
      <c r="MI78" s="165">
        <f t="shared" si="652"/>
        <v>-70009.59216</v>
      </c>
      <c r="MJ78" s="165">
        <f t="shared" si="652"/>
        <v>-47780.811298000008</v>
      </c>
      <c r="MK78" s="165">
        <f t="shared" si="652"/>
        <v>-48229.680575999999</v>
      </c>
      <c r="ML78" s="165">
        <f t="shared" si="652"/>
        <v>-52782.644992000009</v>
      </c>
      <c r="MM78" s="165">
        <f t="shared" si="652"/>
        <v>-54687.938976000019</v>
      </c>
      <c r="MN78" s="165">
        <f t="shared" si="652"/>
        <v>-45561.431067999991</v>
      </c>
      <c r="MO78" s="165">
        <f t="shared" si="652"/>
        <v>-64354.028370000007</v>
      </c>
      <c r="MP78" s="165">
        <f t="shared" si="652"/>
        <v>-50146.727454000014</v>
      </c>
      <c r="MQ78" s="165">
        <f t="shared" si="652"/>
        <v>-49858.187456000014</v>
      </c>
      <c r="MR78" s="165">
        <f t="shared" si="652"/>
        <v>-48899.795777999992</v>
      </c>
      <c r="MS78" s="165">
        <f t="shared" si="652"/>
        <v>-53122.513857999998</v>
      </c>
      <c r="MT78" s="165">
        <f t="shared" si="652"/>
        <v>-47720.264377999993</v>
      </c>
      <c r="MU78" s="165">
        <f t="shared" si="652"/>
        <v>-68940.483554000006</v>
      </c>
      <c r="MV78" s="165">
        <f t="shared" si="652"/>
        <v>-76752.510900000008</v>
      </c>
      <c r="MW78" s="165">
        <f t="shared" si="652"/>
        <v>-73537.600410000014</v>
      </c>
      <c r="MX78" s="165">
        <f t="shared" si="652"/>
        <v>-70306.010500000004</v>
      </c>
      <c r="MY78" s="165">
        <f t="shared" si="652"/>
        <v>-70184.159500000023</v>
      </c>
      <c r="MZ78" s="165">
        <f t="shared" si="652"/>
        <v>-70184.159500000023</v>
      </c>
      <c r="NA78" s="165">
        <f t="shared" si="652"/>
        <v>-69751.111500000014</v>
      </c>
      <c r="NB78" s="165">
        <f t="shared" si="652"/>
        <v>-87162.821250000023</v>
      </c>
      <c r="NC78" s="165">
        <f t="shared" si="652"/>
        <v>-72880.596800000014</v>
      </c>
      <c r="ND78" s="165">
        <f t="shared" si="652"/>
        <v>-50901.363029</v>
      </c>
      <c r="NE78" s="165">
        <f t="shared" si="652"/>
        <v>-67917.409860000014</v>
      </c>
      <c r="NF78" s="165">
        <f t="shared" si="652"/>
        <v>-70979.354099999997</v>
      </c>
      <c r="NG78" s="165">
        <f t="shared" si="652"/>
        <v>-70548.267060000013</v>
      </c>
      <c r="NH78" s="167">
        <f t="shared" si="616"/>
        <v>-26432884.405577011</v>
      </c>
    </row>
    <row r="79" spans="1:372">
      <c r="B79" s="175" t="s">
        <v>369</v>
      </c>
      <c r="E79" s="153" t="s">
        <v>301</v>
      </c>
      <c r="G79" s="165">
        <f>SUMIF($E$60:$E$63, $E79, G$60:G$63)</f>
        <v>0</v>
      </c>
      <c r="H79" s="165">
        <f t="shared" ref="H79:BS80" si="653">SUMIF($E$60:$E$63, $E79, H$60:H$63)</f>
        <v>247.33454583584606</v>
      </c>
      <c r="I79" s="165">
        <f t="shared" si="653"/>
        <v>291.03551401902882</v>
      </c>
      <c r="J79" s="165">
        <f t="shared" si="653"/>
        <v>562.7715727761821</v>
      </c>
      <c r="K79" s="165">
        <f t="shared" si="653"/>
        <v>712.38922063541554</v>
      </c>
      <c r="L79" s="165">
        <f t="shared" si="653"/>
        <v>619.58230844930927</v>
      </c>
      <c r="M79" s="165">
        <f t="shared" si="653"/>
        <v>602.3864317450375</v>
      </c>
      <c r="N79" s="165">
        <f t="shared" si="653"/>
        <v>1090.5349541394644</v>
      </c>
      <c r="O79" s="165">
        <f t="shared" si="653"/>
        <v>867.14734992969431</v>
      </c>
      <c r="P79" s="165">
        <f t="shared" si="653"/>
        <v>705.76725634648051</v>
      </c>
      <c r="Q79" s="165">
        <f t="shared" si="653"/>
        <v>216.40207616447412</v>
      </c>
      <c r="R79" s="165">
        <f t="shared" si="653"/>
        <v>703.71447146838364</v>
      </c>
      <c r="S79" s="165">
        <f t="shared" si="653"/>
        <v>547.041553214033</v>
      </c>
      <c r="T79" s="165">
        <f t="shared" si="653"/>
        <v>606.17990542474683</v>
      </c>
      <c r="U79" s="165">
        <f t="shared" si="653"/>
        <v>562.28757114848213</v>
      </c>
      <c r="V79" s="165">
        <f t="shared" si="653"/>
        <v>617.67485263191384</v>
      </c>
      <c r="W79" s="165">
        <f t="shared" si="653"/>
        <v>858.6990637205987</v>
      </c>
      <c r="X79" s="165">
        <f t="shared" si="653"/>
        <v>882.59823716824963</v>
      </c>
      <c r="Y79" s="165">
        <f t="shared" si="653"/>
        <v>987.12661171484262</v>
      </c>
      <c r="Z79" s="165">
        <f t="shared" si="653"/>
        <v>866.15281934401503</v>
      </c>
      <c r="AA79" s="165">
        <f t="shared" si="653"/>
        <v>1034.6434913453006</v>
      </c>
      <c r="AB79" s="165">
        <f t="shared" si="653"/>
        <v>909.64791513514581</v>
      </c>
      <c r="AC79" s="165">
        <f t="shared" si="653"/>
        <v>1157.0632022644666</v>
      </c>
      <c r="AD79" s="165">
        <f t="shared" si="653"/>
        <v>1085.3048216328266</v>
      </c>
      <c r="AE79" s="165">
        <f t="shared" si="653"/>
        <v>1085.2335024705633</v>
      </c>
      <c r="AF79" s="165">
        <f t="shared" si="653"/>
        <v>926.78039816976423</v>
      </c>
      <c r="AG79" s="165">
        <f t="shared" si="653"/>
        <v>948.94130627668596</v>
      </c>
      <c r="AH79" s="165">
        <f t="shared" si="653"/>
        <v>721.73818153220566</v>
      </c>
      <c r="AI79" s="165">
        <f t="shared" si="653"/>
        <v>768.43122088998041</v>
      </c>
      <c r="AJ79" s="165">
        <f t="shared" si="653"/>
        <v>890.12937767754011</v>
      </c>
      <c r="AK79" s="165">
        <f t="shared" si="653"/>
        <v>546.91982351828619</v>
      </c>
      <c r="AL79" s="165">
        <f t="shared" si="653"/>
        <v>390.08050205633083</v>
      </c>
      <c r="AM79" s="165">
        <f t="shared" si="653"/>
        <v>130.89026886554541</v>
      </c>
      <c r="AN79" s="165">
        <f t="shared" si="653"/>
        <v>95.710472761599988</v>
      </c>
      <c r="AO79" s="165">
        <f t="shared" si="653"/>
        <v>162.93760688</v>
      </c>
      <c r="AP79" s="165">
        <f t="shared" si="653"/>
        <v>159.79584987680002</v>
      </c>
      <c r="AQ79" s="165">
        <f t="shared" si="653"/>
        <v>195.48967491483614</v>
      </c>
      <c r="AR79" s="165">
        <f t="shared" si="653"/>
        <v>433.24169131257082</v>
      </c>
      <c r="AS79" s="165">
        <f t="shared" si="653"/>
        <v>395.88845199893501</v>
      </c>
      <c r="AT79" s="165">
        <f t="shared" si="653"/>
        <v>441.55174663295139</v>
      </c>
      <c r="AU79" s="165">
        <f t="shared" si="653"/>
        <v>613.15252571056226</v>
      </c>
      <c r="AV79" s="165">
        <f t="shared" si="653"/>
        <v>1373.5874608562046</v>
      </c>
      <c r="AW79" s="165">
        <f t="shared" si="653"/>
        <v>1401.9466187514706</v>
      </c>
      <c r="AX79" s="165">
        <f t="shared" si="653"/>
        <v>1812.1582851863727</v>
      </c>
      <c r="AY79" s="165">
        <f t="shared" si="653"/>
        <v>1551.5334816557843</v>
      </c>
      <c r="AZ79" s="165">
        <f t="shared" si="653"/>
        <v>675.86851041515411</v>
      </c>
      <c r="BA79" s="165">
        <f t="shared" si="653"/>
        <v>1591.3013480235454</v>
      </c>
      <c r="BB79" s="165">
        <f t="shared" si="653"/>
        <v>823.48847062678192</v>
      </c>
      <c r="BC79" s="165">
        <f t="shared" si="653"/>
        <v>178.14816111378363</v>
      </c>
      <c r="BD79" s="165">
        <f t="shared" si="653"/>
        <v>101.564024447232</v>
      </c>
      <c r="BE79" s="165">
        <f t="shared" si="653"/>
        <v>165.22954551188468</v>
      </c>
      <c r="BF79" s="165">
        <f t="shared" si="653"/>
        <v>92.879037152639995</v>
      </c>
      <c r="BG79" s="165">
        <f t="shared" si="653"/>
        <v>424.27209439761674</v>
      </c>
      <c r="BH79" s="165">
        <f t="shared" si="653"/>
        <v>360.16686760128675</v>
      </c>
      <c r="BI79" s="165">
        <f t="shared" si="653"/>
        <v>116.77399906857596</v>
      </c>
      <c r="BJ79" s="165">
        <f t="shared" si="653"/>
        <v>204.27424522067199</v>
      </c>
      <c r="BK79" s="165">
        <f t="shared" si="653"/>
        <v>102.37554793427199</v>
      </c>
      <c r="BL79" s="165">
        <f t="shared" si="653"/>
        <v>366.11820261923714</v>
      </c>
      <c r="BM79" s="165">
        <f t="shared" si="653"/>
        <v>271.58643645665353</v>
      </c>
      <c r="BN79" s="165">
        <f t="shared" si="653"/>
        <v>436.65826864257264</v>
      </c>
      <c r="BO79" s="165">
        <f t="shared" si="653"/>
        <v>382.66641536584984</v>
      </c>
      <c r="BP79" s="165">
        <f t="shared" si="653"/>
        <v>165.13789024151839</v>
      </c>
      <c r="BQ79" s="165">
        <f t="shared" si="653"/>
        <v>190.63516383999999</v>
      </c>
      <c r="BR79" s="165">
        <f t="shared" si="653"/>
        <v>114.72563738880001</v>
      </c>
      <c r="BS79" s="165">
        <f t="shared" si="653"/>
        <v>483.59613731675256</v>
      </c>
      <c r="BT79" s="165">
        <f t="shared" ref="BT79:EE80" si="654">SUMIF($E$60:$E$63, $E79, BT$60:BT$63)</f>
        <v>660.86408250333295</v>
      </c>
      <c r="BU79" s="165">
        <f t="shared" si="654"/>
        <v>686.96943717953582</v>
      </c>
      <c r="BV79" s="165">
        <f t="shared" si="654"/>
        <v>576.83388909709151</v>
      </c>
      <c r="BW79" s="165">
        <f t="shared" si="654"/>
        <v>421.30216852316795</v>
      </c>
      <c r="BX79" s="165">
        <f t="shared" si="654"/>
        <v>428.58750818241845</v>
      </c>
      <c r="BY79" s="165">
        <f t="shared" si="654"/>
        <v>371.30517527103518</v>
      </c>
      <c r="BZ79" s="165">
        <f t="shared" si="654"/>
        <v>335.29298121148781</v>
      </c>
      <c r="CA79" s="165">
        <f t="shared" si="654"/>
        <v>425.25789951780337</v>
      </c>
      <c r="CB79" s="165">
        <f t="shared" si="654"/>
        <v>646.8924749851908</v>
      </c>
      <c r="CC79" s="165">
        <f t="shared" si="654"/>
        <v>469.97103923710313</v>
      </c>
      <c r="CD79" s="165">
        <f t="shared" si="654"/>
        <v>308.36257522148333</v>
      </c>
      <c r="CE79" s="165">
        <f t="shared" si="654"/>
        <v>136.86894539813684</v>
      </c>
      <c r="CF79" s="165">
        <f t="shared" si="654"/>
        <v>157.47697656</v>
      </c>
      <c r="CG79" s="165">
        <f t="shared" si="654"/>
        <v>253.95911740821907</v>
      </c>
      <c r="CH79" s="165">
        <f t="shared" si="654"/>
        <v>345.78906860605622</v>
      </c>
      <c r="CI79" s="165">
        <f t="shared" si="654"/>
        <v>180.13789080466864</v>
      </c>
      <c r="CJ79" s="165">
        <f t="shared" si="654"/>
        <v>232.91314660849054</v>
      </c>
      <c r="CK79" s="165">
        <f t="shared" si="654"/>
        <v>217.33798414731592</v>
      </c>
      <c r="CL79" s="165">
        <f t="shared" si="654"/>
        <v>203.81834068000001</v>
      </c>
      <c r="CM79" s="165">
        <f t="shared" si="654"/>
        <v>153.13840778436816</v>
      </c>
      <c r="CN79" s="165">
        <f t="shared" si="654"/>
        <v>344.15957993487666</v>
      </c>
      <c r="CO79" s="165">
        <f t="shared" si="654"/>
        <v>597.26481729156899</v>
      </c>
      <c r="CP79" s="165">
        <f t="shared" si="654"/>
        <v>653.16569081980811</v>
      </c>
      <c r="CQ79" s="165">
        <f t="shared" si="654"/>
        <v>512.10821578769537</v>
      </c>
      <c r="CR79" s="165">
        <f t="shared" si="654"/>
        <v>491.41765397637522</v>
      </c>
      <c r="CS79" s="165">
        <f t="shared" si="654"/>
        <v>243.89534928571089</v>
      </c>
      <c r="CT79" s="165">
        <f t="shared" si="654"/>
        <v>124.8966440587628</v>
      </c>
      <c r="CU79" s="165">
        <f t="shared" si="654"/>
        <v>259.41150020608376</v>
      </c>
      <c r="CV79" s="165">
        <f t="shared" si="654"/>
        <v>362.71132447630941</v>
      </c>
      <c r="CW79" s="165">
        <f t="shared" si="654"/>
        <v>182.79533729497913</v>
      </c>
      <c r="CX79" s="165">
        <f t="shared" si="654"/>
        <v>97.798059207999984</v>
      </c>
      <c r="CY79" s="165">
        <f t="shared" si="654"/>
        <v>116.98469755650888</v>
      </c>
      <c r="CZ79" s="165">
        <f t="shared" si="654"/>
        <v>198.21145592456128</v>
      </c>
      <c r="DA79" s="165">
        <f t="shared" si="654"/>
        <v>292.16004319441959</v>
      </c>
      <c r="DB79" s="165">
        <f t="shared" si="654"/>
        <v>574.51126135583092</v>
      </c>
      <c r="DC79" s="165">
        <f t="shared" si="654"/>
        <v>104.2569021888</v>
      </c>
      <c r="DD79" s="165">
        <f t="shared" si="654"/>
        <v>246.50983769755592</v>
      </c>
      <c r="DE79" s="165">
        <f t="shared" si="654"/>
        <v>412.7106593241387</v>
      </c>
      <c r="DF79" s="165">
        <f t="shared" si="654"/>
        <v>513.0937018249183</v>
      </c>
      <c r="DG79" s="165">
        <f t="shared" si="654"/>
        <v>357.78799368650459</v>
      </c>
      <c r="DH79" s="165">
        <f t="shared" si="654"/>
        <v>163.10957062832762</v>
      </c>
      <c r="DI79" s="165">
        <f t="shared" si="654"/>
        <v>151.38319544495039</v>
      </c>
      <c r="DJ79" s="165">
        <f t="shared" si="654"/>
        <v>287.27805045101496</v>
      </c>
      <c r="DK79" s="165">
        <f t="shared" si="654"/>
        <v>637.89144406400726</v>
      </c>
      <c r="DL79" s="165">
        <f t="shared" si="654"/>
        <v>99.602736346585132</v>
      </c>
      <c r="DM79" s="165">
        <f t="shared" si="654"/>
        <v>248.37689356639868</v>
      </c>
      <c r="DN79" s="165">
        <f t="shared" si="654"/>
        <v>265.60518231853536</v>
      </c>
      <c r="DO79" s="165">
        <f t="shared" si="654"/>
        <v>213.53629126311446</v>
      </c>
      <c r="DP79" s="165">
        <f t="shared" si="654"/>
        <v>311.6119477089099</v>
      </c>
      <c r="DQ79" s="165">
        <f t="shared" si="654"/>
        <v>187.61391382418211</v>
      </c>
      <c r="DR79" s="165">
        <f t="shared" si="654"/>
        <v>101.12621046239998</v>
      </c>
      <c r="DS79" s="165">
        <f t="shared" si="654"/>
        <v>160.6335821232</v>
      </c>
      <c r="DT79" s="165">
        <f t="shared" si="654"/>
        <v>160.88197342879999</v>
      </c>
      <c r="DU79" s="165">
        <f t="shared" si="654"/>
        <v>139.35556266318366</v>
      </c>
      <c r="DV79" s="165">
        <f t="shared" si="654"/>
        <v>123.52228712</v>
      </c>
      <c r="DW79" s="165">
        <f t="shared" si="654"/>
        <v>45.410461348000005</v>
      </c>
      <c r="DX79" s="165">
        <f t="shared" si="654"/>
        <v>50.318471439999996</v>
      </c>
      <c r="DY79" s="165">
        <f t="shared" si="654"/>
        <v>204.93658543843327</v>
      </c>
      <c r="DZ79" s="165">
        <f t="shared" si="654"/>
        <v>104.17488366719999</v>
      </c>
      <c r="EA79" s="165">
        <f t="shared" si="654"/>
        <v>47.380263472000003</v>
      </c>
      <c r="EB79" s="165">
        <f t="shared" si="654"/>
        <v>42.505253551999999</v>
      </c>
      <c r="EC79" s="165">
        <f t="shared" si="654"/>
        <v>42.505253551999999</v>
      </c>
      <c r="ED79" s="165">
        <f t="shared" si="654"/>
        <v>324.12843617505087</v>
      </c>
      <c r="EE79" s="165">
        <f t="shared" si="654"/>
        <v>392.13902985752679</v>
      </c>
      <c r="EF79" s="165">
        <f t="shared" ref="EF79:GQ80" si="655">SUMIF($E$60:$E$63, $E79, EF$60:EF$63)</f>
        <v>395.25772567083118</v>
      </c>
      <c r="EG79" s="165">
        <f t="shared" si="655"/>
        <v>281.23919656546263</v>
      </c>
      <c r="EH79" s="165">
        <f t="shared" si="655"/>
        <v>323.25684331519028</v>
      </c>
      <c r="EI79" s="165">
        <f t="shared" si="655"/>
        <v>140.23792558343337</v>
      </c>
      <c r="EJ79" s="165">
        <f t="shared" si="655"/>
        <v>191.1465033979762</v>
      </c>
      <c r="EK79" s="165">
        <f t="shared" si="655"/>
        <v>125.36250558179295</v>
      </c>
      <c r="EL79" s="165">
        <f t="shared" si="655"/>
        <v>178.62670586844405</v>
      </c>
      <c r="EM79" s="165">
        <f t="shared" si="655"/>
        <v>181.8935411266059</v>
      </c>
      <c r="EN79" s="165">
        <f t="shared" si="655"/>
        <v>156.3950691900007</v>
      </c>
      <c r="EO79" s="165">
        <f t="shared" si="655"/>
        <v>195.31917655040121</v>
      </c>
      <c r="EP79" s="165">
        <f t="shared" si="655"/>
        <v>135.31165680356338</v>
      </c>
      <c r="EQ79" s="165">
        <f t="shared" si="655"/>
        <v>141.76036977348639</v>
      </c>
      <c r="ER79" s="165">
        <f t="shared" si="655"/>
        <v>53.157683759999998</v>
      </c>
      <c r="ES79" s="165">
        <f t="shared" si="655"/>
        <v>199.99342546556096</v>
      </c>
      <c r="ET79" s="165">
        <f t="shared" si="655"/>
        <v>201.92259869273406</v>
      </c>
      <c r="EU79" s="165">
        <f t="shared" si="655"/>
        <v>72.581769603200001</v>
      </c>
      <c r="EV79" s="165">
        <f t="shared" si="655"/>
        <v>50.318471439999996</v>
      </c>
      <c r="EW79" s="165">
        <f t="shared" si="655"/>
        <v>125.40772138386077</v>
      </c>
      <c r="EX79" s="165">
        <f t="shared" si="655"/>
        <v>72.710472072839082</v>
      </c>
      <c r="EY79" s="165">
        <f t="shared" si="655"/>
        <v>175.79022227609246</v>
      </c>
      <c r="EZ79" s="165">
        <f t="shared" si="655"/>
        <v>504.7490719691852</v>
      </c>
      <c r="FA79" s="165">
        <f t="shared" si="655"/>
        <v>555.16756132008811</v>
      </c>
      <c r="FB79" s="165">
        <f t="shared" si="655"/>
        <v>160.82974920000001</v>
      </c>
      <c r="FC79" s="165">
        <f t="shared" si="655"/>
        <v>117.97363480256</v>
      </c>
      <c r="FD79" s="165">
        <f t="shared" si="655"/>
        <v>56.31190436</v>
      </c>
      <c r="FE79" s="165">
        <f t="shared" si="655"/>
        <v>0</v>
      </c>
      <c r="FF79" s="165">
        <f t="shared" si="655"/>
        <v>54.991674096639997</v>
      </c>
      <c r="FG79" s="165">
        <f t="shared" si="655"/>
        <v>155.4110353968</v>
      </c>
      <c r="FH79" s="165">
        <f t="shared" si="655"/>
        <v>236.63854202533577</v>
      </c>
      <c r="FI79" s="165">
        <f t="shared" si="655"/>
        <v>111.9747096</v>
      </c>
      <c r="FJ79" s="165">
        <f t="shared" si="655"/>
        <v>200.47841686537149</v>
      </c>
      <c r="FK79" s="165">
        <f t="shared" si="655"/>
        <v>0</v>
      </c>
      <c r="FL79" s="165">
        <f t="shared" si="655"/>
        <v>224.7360107132406</v>
      </c>
      <c r="FM79" s="165">
        <f t="shared" si="655"/>
        <v>579.03090057571126</v>
      </c>
      <c r="FN79" s="165">
        <f t="shared" si="655"/>
        <v>353.51984443343781</v>
      </c>
      <c r="FO79" s="165">
        <f t="shared" si="655"/>
        <v>288.16867241989257</v>
      </c>
      <c r="FP79" s="165">
        <f t="shared" si="655"/>
        <v>544.18494409960567</v>
      </c>
      <c r="FQ79" s="165">
        <f t="shared" si="655"/>
        <v>446.02405447802346</v>
      </c>
      <c r="FR79" s="165">
        <f t="shared" si="655"/>
        <v>139.90992231999999</v>
      </c>
      <c r="FS79" s="165">
        <f t="shared" si="655"/>
        <v>344.80445496310244</v>
      </c>
      <c r="FT79" s="165">
        <f t="shared" si="655"/>
        <v>455.76538868659281</v>
      </c>
      <c r="FU79" s="165">
        <f t="shared" si="655"/>
        <v>278.30657754273477</v>
      </c>
      <c r="FV79" s="165">
        <f t="shared" si="655"/>
        <v>147.0528423888</v>
      </c>
      <c r="FW79" s="165">
        <f t="shared" si="655"/>
        <v>258.36968356250418</v>
      </c>
      <c r="FX79" s="165">
        <f t="shared" si="655"/>
        <v>237.01433064007495</v>
      </c>
      <c r="FY79" s="165">
        <f t="shared" si="655"/>
        <v>165.05288934089219</v>
      </c>
      <c r="FZ79" s="165">
        <f t="shared" si="655"/>
        <v>295.10119849637204</v>
      </c>
      <c r="GA79" s="165">
        <f t="shared" si="655"/>
        <v>529.19111618513227</v>
      </c>
      <c r="GB79" s="165">
        <f t="shared" si="655"/>
        <v>261.70988319560735</v>
      </c>
      <c r="GC79" s="165">
        <f t="shared" si="655"/>
        <v>124.62659291999999</v>
      </c>
      <c r="GD79" s="165">
        <f t="shared" si="655"/>
        <v>111.9747096</v>
      </c>
      <c r="GE79" s="165">
        <f t="shared" si="655"/>
        <v>114.50504732</v>
      </c>
      <c r="GF79" s="165">
        <f t="shared" si="655"/>
        <v>365.12417846552398</v>
      </c>
      <c r="GG79" s="165">
        <f t="shared" si="655"/>
        <v>186.82944850065874</v>
      </c>
      <c r="GH79" s="165">
        <f t="shared" si="655"/>
        <v>377.53367476279436</v>
      </c>
      <c r="GI79" s="165">
        <f t="shared" si="655"/>
        <v>493.75744922566673</v>
      </c>
      <c r="GJ79" s="165">
        <f t="shared" si="655"/>
        <v>447.55803331709615</v>
      </c>
      <c r="GK79" s="165">
        <f t="shared" si="655"/>
        <v>480.73988514173254</v>
      </c>
      <c r="GL79" s="165">
        <f t="shared" si="655"/>
        <v>648.44821734708535</v>
      </c>
      <c r="GM79" s="165">
        <f t="shared" si="655"/>
        <v>712.07336629033705</v>
      </c>
      <c r="GN79" s="165">
        <f t="shared" si="655"/>
        <v>239.64888413161961</v>
      </c>
      <c r="GO79" s="165">
        <f t="shared" si="655"/>
        <v>429.55682783857139</v>
      </c>
      <c r="GP79" s="165">
        <f t="shared" si="655"/>
        <v>398.06566908966795</v>
      </c>
      <c r="GQ79" s="165">
        <f t="shared" si="655"/>
        <v>486.83818168814435</v>
      </c>
      <c r="GR79" s="165">
        <f t="shared" ref="GR79:JC80" si="656">SUMIF($E$60:$E$63, $E79, GR$60:GR$63)</f>
        <v>454.84015965997406</v>
      </c>
      <c r="GS79" s="165">
        <f t="shared" si="656"/>
        <v>498.16467057450922</v>
      </c>
      <c r="GT79" s="165">
        <f t="shared" si="656"/>
        <v>409.792223731376</v>
      </c>
      <c r="GU79" s="165">
        <f t="shared" si="656"/>
        <v>499.04991305234324</v>
      </c>
      <c r="GV79" s="165">
        <f t="shared" si="656"/>
        <v>756.7757169159953</v>
      </c>
      <c r="GW79" s="165">
        <f t="shared" si="656"/>
        <v>533.39408031454514</v>
      </c>
      <c r="GX79" s="165">
        <f t="shared" si="656"/>
        <v>477.33578578021428</v>
      </c>
      <c r="GY79" s="165">
        <f t="shared" si="656"/>
        <v>607.89915023654873</v>
      </c>
      <c r="GZ79" s="165">
        <f t="shared" si="656"/>
        <v>672.11107095403952</v>
      </c>
      <c r="HA79" s="165">
        <f t="shared" si="656"/>
        <v>814.6909080415478</v>
      </c>
      <c r="HB79" s="165">
        <f t="shared" si="656"/>
        <v>751.26614340839512</v>
      </c>
      <c r="HC79" s="165">
        <f t="shared" si="656"/>
        <v>752.74670832515608</v>
      </c>
      <c r="HD79" s="165">
        <f t="shared" si="656"/>
        <v>772.72656926247691</v>
      </c>
      <c r="HE79" s="165">
        <f t="shared" si="656"/>
        <v>862.06235761277867</v>
      </c>
      <c r="HF79" s="165">
        <f t="shared" si="656"/>
        <v>868.27028864727333</v>
      </c>
      <c r="HG79" s="165">
        <f t="shared" si="656"/>
        <v>854.48453748191355</v>
      </c>
      <c r="HH79" s="165">
        <f t="shared" si="656"/>
        <v>813.04318415507441</v>
      </c>
      <c r="HI79" s="165">
        <f t="shared" si="656"/>
        <v>593.63053458134596</v>
      </c>
      <c r="HJ79" s="165">
        <f t="shared" si="656"/>
        <v>784.15213767932119</v>
      </c>
      <c r="HK79" s="165">
        <f t="shared" si="656"/>
        <v>898.69851383580976</v>
      </c>
      <c r="HL79" s="165">
        <f t="shared" si="656"/>
        <v>893.02898512513161</v>
      </c>
      <c r="HM79" s="165">
        <f t="shared" si="656"/>
        <v>888.48765540672071</v>
      </c>
      <c r="HN79" s="165">
        <f t="shared" si="656"/>
        <v>921.53403785859268</v>
      </c>
      <c r="HO79" s="165">
        <f t="shared" si="656"/>
        <v>697.43337668908976</v>
      </c>
      <c r="HP79" s="165">
        <f t="shared" si="656"/>
        <v>635.9387801106194</v>
      </c>
      <c r="HQ79" s="165">
        <f t="shared" si="656"/>
        <v>913.58445173759014</v>
      </c>
      <c r="HR79" s="165">
        <f t="shared" si="656"/>
        <v>905.6470841768728</v>
      </c>
      <c r="HS79" s="165">
        <f t="shared" si="656"/>
        <v>901.6826117256461</v>
      </c>
      <c r="HT79" s="165">
        <f t="shared" si="656"/>
        <v>894.31090138002332</v>
      </c>
      <c r="HU79" s="165">
        <f t="shared" si="656"/>
        <v>881.16862987137051</v>
      </c>
      <c r="HV79" s="165">
        <f t="shared" si="656"/>
        <v>835.1522820033374</v>
      </c>
      <c r="HW79" s="165">
        <f t="shared" si="656"/>
        <v>833.73126512122792</v>
      </c>
      <c r="HX79" s="165">
        <f t="shared" si="656"/>
        <v>824.06636026280637</v>
      </c>
      <c r="HY79" s="165">
        <f t="shared" si="656"/>
        <v>693.78718029586173</v>
      </c>
      <c r="HZ79" s="165">
        <f t="shared" si="656"/>
        <v>760.60980449306828</v>
      </c>
      <c r="IA79" s="165">
        <f t="shared" si="656"/>
        <v>697.89826256874551</v>
      </c>
      <c r="IB79" s="165">
        <f t="shared" si="656"/>
        <v>701.4886105899219</v>
      </c>
      <c r="IC79" s="165">
        <f t="shared" si="656"/>
        <v>725.5063689185265</v>
      </c>
      <c r="ID79" s="165">
        <f t="shared" si="656"/>
        <v>424.41260606040623</v>
      </c>
      <c r="IE79" s="165">
        <f t="shared" si="656"/>
        <v>670.34403445129146</v>
      </c>
      <c r="IF79" s="165">
        <f t="shared" si="656"/>
        <v>816.90790978062944</v>
      </c>
      <c r="IG79" s="165">
        <f t="shared" si="656"/>
        <v>945.02548184348723</v>
      </c>
      <c r="IH79" s="165">
        <f t="shared" si="656"/>
        <v>804.19220169684661</v>
      </c>
      <c r="II79" s="165">
        <f t="shared" si="656"/>
        <v>827.48305334220186</v>
      </c>
      <c r="IJ79" s="165">
        <f t="shared" si="656"/>
        <v>894.75782057745357</v>
      </c>
      <c r="IK79" s="165">
        <f t="shared" si="656"/>
        <v>893.96447406643733</v>
      </c>
      <c r="IL79" s="165">
        <f t="shared" si="656"/>
        <v>948.04722307394013</v>
      </c>
      <c r="IM79" s="165">
        <f t="shared" si="656"/>
        <v>695.0395138305048</v>
      </c>
      <c r="IN79" s="165">
        <f t="shared" si="656"/>
        <v>833.46126647800077</v>
      </c>
      <c r="IO79" s="165">
        <f t="shared" si="656"/>
        <v>761.03160522537451</v>
      </c>
      <c r="IP79" s="165">
        <f t="shared" si="656"/>
        <v>675.86922817113032</v>
      </c>
      <c r="IQ79" s="165">
        <f t="shared" si="656"/>
        <v>730.21510378610128</v>
      </c>
      <c r="IR79" s="165">
        <f t="shared" si="656"/>
        <v>626.7571800594244</v>
      </c>
      <c r="IS79" s="165">
        <f t="shared" si="656"/>
        <v>677.78931645551575</v>
      </c>
      <c r="IT79" s="165">
        <f t="shared" si="656"/>
        <v>771.61607482260456</v>
      </c>
      <c r="IU79" s="165">
        <f t="shared" si="656"/>
        <v>830.40696282984459</v>
      </c>
      <c r="IV79" s="165">
        <f t="shared" si="656"/>
        <v>828.39386319893413</v>
      </c>
      <c r="IW79" s="165">
        <f t="shared" si="656"/>
        <v>807.96835439865197</v>
      </c>
      <c r="IX79" s="165">
        <f t="shared" si="656"/>
        <v>759.05617247922885</v>
      </c>
      <c r="IY79" s="165">
        <f t="shared" si="656"/>
        <v>783.67372367106191</v>
      </c>
      <c r="IZ79" s="165">
        <f t="shared" si="656"/>
        <v>649.64551574260577</v>
      </c>
      <c r="JA79" s="165">
        <f t="shared" si="656"/>
        <v>866.43111432902231</v>
      </c>
      <c r="JB79" s="165">
        <f t="shared" si="656"/>
        <v>794.66257638889863</v>
      </c>
      <c r="JC79" s="165">
        <f t="shared" si="656"/>
        <v>832.15707373402938</v>
      </c>
      <c r="JD79" s="165">
        <f t="shared" ref="JD79:LO80" si="657">SUMIF($E$60:$E$63, $E79, JD$60:JD$63)</f>
        <v>789.573794041253</v>
      </c>
      <c r="JE79" s="165">
        <f t="shared" si="657"/>
        <v>625.68916050153496</v>
      </c>
      <c r="JF79" s="165">
        <f t="shared" si="657"/>
        <v>395.08011853765316</v>
      </c>
      <c r="JG79" s="165">
        <f t="shared" si="657"/>
        <v>672.1389237254989</v>
      </c>
      <c r="JH79" s="165">
        <f t="shared" si="657"/>
        <v>861.87878804352135</v>
      </c>
      <c r="JI79" s="165">
        <f t="shared" si="657"/>
        <v>735.88399610420151</v>
      </c>
      <c r="JJ79" s="165">
        <f t="shared" si="657"/>
        <v>667.30188005397713</v>
      </c>
      <c r="JK79" s="165">
        <f t="shared" si="657"/>
        <v>790.19927077983175</v>
      </c>
      <c r="JL79" s="165">
        <f t="shared" si="657"/>
        <v>674.81989219081697</v>
      </c>
      <c r="JM79" s="165">
        <f t="shared" si="657"/>
        <v>536.92992016353708</v>
      </c>
      <c r="JN79" s="165">
        <f t="shared" si="657"/>
        <v>803.33468643074832</v>
      </c>
      <c r="JO79" s="165">
        <f t="shared" si="657"/>
        <v>797.62677336588865</v>
      </c>
      <c r="JP79" s="165">
        <f t="shared" si="657"/>
        <v>667.96627891298704</v>
      </c>
      <c r="JQ79" s="165">
        <f t="shared" si="657"/>
        <v>811.73822485991957</v>
      </c>
      <c r="JR79" s="165">
        <f t="shared" si="657"/>
        <v>377.12419161987401</v>
      </c>
      <c r="JS79" s="165">
        <f t="shared" si="657"/>
        <v>179.84587539059177</v>
      </c>
      <c r="JT79" s="165">
        <f t="shared" si="657"/>
        <v>18.69149612496</v>
      </c>
      <c r="JU79" s="165">
        <f t="shared" si="657"/>
        <v>264.63063641774824</v>
      </c>
      <c r="JV79" s="165">
        <f t="shared" si="657"/>
        <v>72.356686319999994</v>
      </c>
      <c r="JW79" s="165">
        <f t="shared" si="657"/>
        <v>218.68954871901332</v>
      </c>
      <c r="JX79" s="165">
        <f t="shared" si="657"/>
        <v>621.06694600225865</v>
      </c>
      <c r="JY79" s="165">
        <f t="shared" si="657"/>
        <v>426.02628562504771</v>
      </c>
      <c r="JZ79" s="165">
        <f t="shared" si="657"/>
        <v>397.12575083156958</v>
      </c>
      <c r="KA79" s="165">
        <f t="shared" si="657"/>
        <v>405.07052221788672</v>
      </c>
      <c r="KB79" s="165">
        <f t="shared" si="657"/>
        <v>405.07052221788672</v>
      </c>
      <c r="KC79" s="165">
        <f t="shared" si="657"/>
        <v>613.75613601393354</v>
      </c>
      <c r="KD79" s="165">
        <f t="shared" si="657"/>
        <v>589.64891478939342</v>
      </c>
      <c r="KE79" s="165">
        <f t="shared" si="657"/>
        <v>461.60639223185336</v>
      </c>
      <c r="KF79" s="165">
        <f t="shared" si="657"/>
        <v>447.37877900539752</v>
      </c>
      <c r="KG79" s="165">
        <f t="shared" si="657"/>
        <v>403.53579058980051</v>
      </c>
      <c r="KH79" s="165">
        <f t="shared" si="657"/>
        <v>403.38542431970575</v>
      </c>
      <c r="KI79" s="165">
        <f t="shared" si="657"/>
        <v>500.75486302512553</v>
      </c>
      <c r="KJ79" s="165">
        <f t="shared" si="657"/>
        <v>562.97383361263087</v>
      </c>
      <c r="KK79" s="165">
        <f t="shared" si="657"/>
        <v>257.4274841082476</v>
      </c>
      <c r="KL79" s="165">
        <f t="shared" si="657"/>
        <v>580.41399446762159</v>
      </c>
      <c r="KM79" s="165">
        <f t="shared" si="657"/>
        <v>514.17704910358316</v>
      </c>
      <c r="KN79" s="165">
        <f t="shared" si="657"/>
        <v>170.45327450395951</v>
      </c>
      <c r="KO79" s="165">
        <f t="shared" si="657"/>
        <v>241.10391249935361</v>
      </c>
      <c r="KP79" s="165">
        <f t="shared" si="657"/>
        <v>227.21538804552992</v>
      </c>
      <c r="KQ79" s="165">
        <f t="shared" si="657"/>
        <v>420.50638152962165</v>
      </c>
      <c r="KR79" s="165">
        <f t="shared" si="657"/>
        <v>722.45666379239003</v>
      </c>
      <c r="KS79" s="165">
        <f t="shared" si="657"/>
        <v>802.8324486177122</v>
      </c>
      <c r="KT79" s="165">
        <f t="shared" si="657"/>
        <v>697.15284306439469</v>
      </c>
      <c r="KU79" s="165">
        <f t="shared" si="657"/>
        <v>489.78836311848147</v>
      </c>
      <c r="KV79" s="165">
        <f t="shared" si="657"/>
        <v>665.30000366703666</v>
      </c>
      <c r="KW79" s="165">
        <f t="shared" si="657"/>
        <v>856.56872008983419</v>
      </c>
      <c r="KX79" s="165">
        <f t="shared" si="657"/>
        <v>819.11702658342597</v>
      </c>
      <c r="KY79" s="165">
        <f t="shared" si="657"/>
        <v>732.92662138908304</v>
      </c>
      <c r="KZ79" s="165">
        <f t="shared" si="657"/>
        <v>391.86695882321152</v>
      </c>
      <c r="LA79" s="165">
        <f t="shared" si="657"/>
        <v>241.69058844765337</v>
      </c>
      <c r="LB79" s="165">
        <f t="shared" si="657"/>
        <v>478.4898402346148</v>
      </c>
      <c r="LC79" s="165">
        <f t="shared" si="657"/>
        <v>695.12905121406391</v>
      </c>
      <c r="LD79" s="165">
        <f t="shared" si="657"/>
        <v>744.51381568854424</v>
      </c>
      <c r="LE79" s="165">
        <f t="shared" si="657"/>
        <v>500.77111369438791</v>
      </c>
      <c r="LF79" s="165">
        <f t="shared" si="657"/>
        <v>523.87049643606633</v>
      </c>
      <c r="LG79" s="165">
        <f t="shared" si="657"/>
        <v>201.04026473617819</v>
      </c>
      <c r="LH79" s="165">
        <f t="shared" si="657"/>
        <v>493.68309454502111</v>
      </c>
      <c r="LI79" s="165">
        <f t="shared" si="657"/>
        <v>546.09104976715389</v>
      </c>
      <c r="LJ79" s="165">
        <f t="shared" si="657"/>
        <v>534.93290554018915</v>
      </c>
      <c r="LK79" s="165">
        <f t="shared" si="657"/>
        <v>744.93467215735416</v>
      </c>
      <c r="LL79" s="165">
        <f t="shared" si="657"/>
        <v>93.200523281599999</v>
      </c>
      <c r="LM79" s="165">
        <f t="shared" si="657"/>
        <v>477.69261198902075</v>
      </c>
      <c r="LN79" s="165">
        <f t="shared" si="657"/>
        <v>922.57374835076257</v>
      </c>
      <c r="LO79" s="165">
        <f t="shared" si="657"/>
        <v>559.69369624446779</v>
      </c>
      <c r="LP79" s="165">
        <f t="shared" ref="LP79:NH80" si="658">SUMIF($E$60:$E$63, $E79, LP$60:LP$63)</f>
        <v>215.9250100761538</v>
      </c>
      <c r="LQ79" s="165">
        <f t="shared" si="658"/>
        <v>411.22703551435058</v>
      </c>
      <c r="LR79" s="165">
        <f t="shared" si="658"/>
        <v>728.04152414766304</v>
      </c>
      <c r="LS79" s="165">
        <f t="shared" si="658"/>
        <v>706.86087153982112</v>
      </c>
      <c r="LT79" s="165">
        <f t="shared" si="658"/>
        <v>608.42106347808055</v>
      </c>
      <c r="LU79" s="165">
        <f t="shared" si="658"/>
        <v>499.18230927175387</v>
      </c>
      <c r="LV79" s="165">
        <f t="shared" si="658"/>
        <v>588.25159422750255</v>
      </c>
      <c r="LW79" s="165">
        <f t="shared" si="658"/>
        <v>658.42844333115795</v>
      </c>
      <c r="LX79" s="165">
        <f t="shared" si="658"/>
        <v>686.45313453339975</v>
      </c>
      <c r="LY79" s="165">
        <f t="shared" si="658"/>
        <v>864.03036311105109</v>
      </c>
      <c r="LZ79" s="165">
        <f t="shared" si="658"/>
        <v>486.76060500927639</v>
      </c>
      <c r="MA79" s="165">
        <f t="shared" si="658"/>
        <v>169.65610769580019</v>
      </c>
      <c r="MB79" s="165">
        <f t="shared" si="658"/>
        <v>295.21301513554283</v>
      </c>
      <c r="MC79" s="165">
        <f t="shared" si="658"/>
        <v>482.45415716127616</v>
      </c>
      <c r="MD79" s="165">
        <f t="shared" si="658"/>
        <v>394.41132404190614</v>
      </c>
      <c r="ME79" s="165">
        <f t="shared" si="658"/>
        <v>653.89502555200681</v>
      </c>
      <c r="MF79" s="165">
        <f t="shared" si="658"/>
        <v>576.41135326770882</v>
      </c>
      <c r="MG79" s="165">
        <f t="shared" si="658"/>
        <v>775.28782784788496</v>
      </c>
      <c r="MH79" s="165">
        <f t="shared" si="658"/>
        <v>838.1349970780692</v>
      </c>
      <c r="MI79" s="165">
        <f t="shared" si="658"/>
        <v>912.05870830422975</v>
      </c>
      <c r="MJ79" s="165">
        <f t="shared" si="658"/>
        <v>1011.3437680418378</v>
      </c>
      <c r="MK79" s="165">
        <f t="shared" si="658"/>
        <v>1016.6785778669982</v>
      </c>
      <c r="ML79" s="165">
        <f t="shared" si="658"/>
        <v>804.12281685176288</v>
      </c>
      <c r="MM79" s="165">
        <f t="shared" si="658"/>
        <v>776.27799616251934</v>
      </c>
      <c r="MN79" s="165">
        <f t="shared" si="658"/>
        <v>913.52327323335976</v>
      </c>
      <c r="MO79" s="165">
        <f t="shared" si="658"/>
        <v>576.16072179552134</v>
      </c>
      <c r="MP79" s="165">
        <f t="shared" si="658"/>
        <v>962.01099806056743</v>
      </c>
      <c r="MQ79" s="165">
        <f t="shared" si="658"/>
        <v>1003.0945468191162</v>
      </c>
      <c r="MR79" s="165">
        <f t="shared" si="658"/>
        <v>1066.6787722808526</v>
      </c>
      <c r="MS79" s="165">
        <f t="shared" si="658"/>
        <v>850.24986814699571</v>
      </c>
      <c r="MT79" s="165">
        <f t="shared" si="658"/>
        <v>1082.0128883954319</v>
      </c>
      <c r="MU79" s="165">
        <f t="shared" si="658"/>
        <v>997.26788387716533</v>
      </c>
      <c r="MV79" s="165">
        <f t="shared" si="658"/>
        <v>747.65099361593934</v>
      </c>
      <c r="MW79" s="165">
        <f t="shared" si="658"/>
        <v>574.81714622949244</v>
      </c>
      <c r="MX79" s="165">
        <f t="shared" si="658"/>
        <v>623.03684791137471</v>
      </c>
      <c r="MY79" s="165">
        <f t="shared" si="658"/>
        <v>434.55419802779124</v>
      </c>
      <c r="MZ79" s="165">
        <f t="shared" si="658"/>
        <v>336.30409003378657</v>
      </c>
      <c r="NA79" s="165">
        <f t="shared" si="658"/>
        <v>821.48558626001193</v>
      </c>
      <c r="NB79" s="165">
        <f t="shared" si="658"/>
        <v>202.91732146625515</v>
      </c>
      <c r="NC79" s="165">
        <f t="shared" si="658"/>
        <v>981.11652900787453</v>
      </c>
      <c r="ND79" s="165">
        <f t="shared" si="658"/>
        <v>809.2234677638404</v>
      </c>
      <c r="NE79" s="165">
        <f t="shared" si="658"/>
        <v>833.72692876871611</v>
      </c>
      <c r="NF79" s="165">
        <f t="shared" si="658"/>
        <v>331.67280428570359</v>
      </c>
      <c r="NG79" s="165">
        <f t="shared" si="658"/>
        <v>684.85997000010866</v>
      </c>
      <c r="NH79" s="165">
        <f t="shared" si="658"/>
        <v>186116.3944018317</v>
      </c>
    </row>
    <row r="80" spans="1:372">
      <c r="B80" s="175" t="s">
        <v>370</v>
      </c>
      <c r="E80" s="153" t="s">
        <v>343</v>
      </c>
      <c r="G80" s="165">
        <f>SUMIF($E$60:$E$63, $E80, G$60:G$63)</f>
        <v>449.41607168000002</v>
      </c>
      <c r="H80" s="165">
        <f t="shared" si="653"/>
        <v>243.12602174528001</v>
      </c>
      <c r="I80" s="165">
        <f t="shared" si="653"/>
        <v>219.83818568287998</v>
      </c>
      <c r="J80" s="165">
        <f t="shared" si="653"/>
        <v>198.58347183647999</v>
      </c>
      <c r="K80" s="165">
        <f t="shared" si="653"/>
        <v>198.58347183647999</v>
      </c>
      <c r="L80" s="165">
        <f t="shared" si="653"/>
        <v>199.79274225855997</v>
      </c>
      <c r="M80" s="165">
        <f t="shared" si="653"/>
        <v>202.21128310272002</v>
      </c>
      <c r="N80" s="165">
        <f t="shared" si="653"/>
        <v>199.52538827955203</v>
      </c>
      <c r="O80" s="165">
        <f t="shared" si="653"/>
        <v>197.36862557855997</v>
      </c>
      <c r="P80" s="165">
        <f t="shared" si="653"/>
        <v>199.79274225855997</v>
      </c>
      <c r="Q80" s="165">
        <f t="shared" si="653"/>
        <v>258.58551168000002</v>
      </c>
      <c r="R80" s="165">
        <f t="shared" si="653"/>
        <v>196.15377932063996</v>
      </c>
      <c r="S80" s="165">
        <f t="shared" si="653"/>
        <v>197.36862557855997</v>
      </c>
      <c r="T80" s="165">
        <f t="shared" si="653"/>
        <v>199.79274225855997</v>
      </c>
      <c r="U80" s="165">
        <f t="shared" si="653"/>
        <v>203.41497768895997</v>
      </c>
      <c r="V80" s="165">
        <f t="shared" si="653"/>
        <v>196.15377932063996</v>
      </c>
      <c r="W80" s="165">
        <f t="shared" si="653"/>
        <v>170.79148244208</v>
      </c>
      <c r="X80" s="165">
        <f t="shared" si="653"/>
        <v>194.93892326335998</v>
      </c>
      <c r="Y80" s="165">
        <f t="shared" si="653"/>
        <v>96.808093025920002</v>
      </c>
      <c r="Z80" s="165">
        <f t="shared" si="653"/>
        <v>108.74474243871997</v>
      </c>
      <c r="AA80" s="165">
        <f t="shared" si="653"/>
        <v>95.280167015360021</v>
      </c>
      <c r="AB80" s="165">
        <f t="shared" si="653"/>
        <v>159.20853602879998</v>
      </c>
      <c r="AC80" s="165">
        <f t="shared" si="653"/>
        <v>77.108949184639982</v>
      </c>
      <c r="AD80" s="165">
        <f t="shared" si="653"/>
        <v>87.867597933119981</v>
      </c>
      <c r="AE80" s="165">
        <f t="shared" si="653"/>
        <v>118.15896995187201</v>
      </c>
      <c r="AF80" s="165">
        <f t="shared" si="653"/>
        <v>115.05057964204805</v>
      </c>
      <c r="AG80" s="165">
        <f t="shared" si="653"/>
        <v>112.93924677401597</v>
      </c>
      <c r="AH80" s="165">
        <f t="shared" si="653"/>
        <v>191.29437469023998</v>
      </c>
      <c r="AI80" s="165">
        <f t="shared" si="653"/>
        <v>188.8646821744</v>
      </c>
      <c r="AJ80" s="165">
        <f t="shared" si="653"/>
        <v>188.8646821744</v>
      </c>
      <c r="AK80" s="165">
        <f t="shared" si="653"/>
        <v>188.8646821744</v>
      </c>
      <c r="AL80" s="165">
        <f t="shared" si="653"/>
        <v>258.58551168000002</v>
      </c>
      <c r="AM80" s="165">
        <f t="shared" si="653"/>
        <v>258.58551168000002</v>
      </c>
      <c r="AN80" s="165">
        <f t="shared" si="653"/>
        <v>258.58551168000002</v>
      </c>
      <c r="AO80" s="165">
        <f t="shared" si="653"/>
        <v>300.87374129279999</v>
      </c>
      <c r="AP80" s="165">
        <f t="shared" si="653"/>
        <v>258.58551168000002</v>
      </c>
      <c r="AQ80" s="165">
        <f t="shared" si="653"/>
        <v>229.02355698272001</v>
      </c>
      <c r="AR80" s="165">
        <f t="shared" si="653"/>
        <v>192.01935094176</v>
      </c>
      <c r="AS80" s="165">
        <f t="shared" si="653"/>
        <v>192.01935094176</v>
      </c>
      <c r="AT80" s="165">
        <f t="shared" si="653"/>
        <v>198.06968159232002</v>
      </c>
      <c r="AU80" s="165">
        <f t="shared" si="653"/>
        <v>221.77112904159998</v>
      </c>
      <c r="AV80" s="165">
        <f t="shared" si="653"/>
        <v>193.22941511199997</v>
      </c>
      <c r="AW80" s="165">
        <f t="shared" si="653"/>
        <v>196.85961742207999</v>
      </c>
      <c r="AX80" s="165">
        <f t="shared" si="653"/>
        <v>112.81734175568005</v>
      </c>
      <c r="AY80" s="165">
        <f t="shared" si="653"/>
        <v>204.11364265888002</v>
      </c>
      <c r="AZ80" s="165">
        <f t="shared" si="653"/>
        <v>258.58551168000002</v>
      </c>
      <c r="BA80" s="165">
        <f t="shared" si="653"/>
        <v>239.98389615872</v>
      </c>
      <c r="BB80" s="165">
        <f t="shared" si="653"/>
        <v>196.85323803872001</v>
      </c>
      <c r="BC80" s="165">
        <f t="shared" si="653"/>
        <v>258.58551168000002</v>
      </c>
      <c r="BD80" s="165">
        <f t="shared" si="653"/>
        <v>258.58551168000002</v>
      </c>
      <c r="BE80" s="165">
        <f t="shared" si="653"/>
        <v>258.58551168000002</v>
      </c>
      <c r="BF80" s="165">
        <f t="shared" si="653"/>
        <v>258.58551168000002</v>
      </c>
      <c r="BG80" s="165">
        <f t="shared" si="653"/>
        <v>197.58966974207999</v>
      </c>
      <c r="BH80" s="165">
        <f t="shared" si="653"/>
        <v>206.53058620735999</v>
      </c>
      <c r="BI80" s="165">
        <f t="shared" si="653"/>
        <v>204.11204536320002</v>
      </c>
      <c r="BJ80" s="165">
        <f t="shared" si="653"/>
        <v>258.58551168000002</v>
      </c>
      <c r="BK80" s="165">
        <f t="shared" si="653"/>
        <v>258.58551168000002</v>
      </c>
      <c r="BL80" s="165">
        <f t="shared" si="653"/>
        <v>194.43947928224</v>
      </c>
      <c r="BM80" s="165">
        <f t="shared" si="653"/>
        <v>192.01935094176</v>
      </c>
      <c r="BN80" s="165">
        <f t="shared" si="653"/>
        <v>227.74672977280002</v>
      </c>
      <c r="BO80" s="165">
        <f t="shared" si="653"/>
        <v>227.74672977280002</v>
      </c>
      <c r="BP80" s="165">
        <f t="shared" si="653"/>
        <v>258.58551168000002</v>
      </c>
      <c r="BQ80" s="165">
        <f t="shared" si="653"/>
        <v>275.62321911039999</v>
      </c>
      <c r="BR80" s="165">
        <f t="shared" si="653"/>
        <v>258.58551168000002</v>
      </c>
      <c r="BS80" s="165">
        <f t="shared" si="653"/>
        <v>227.74672977280002</v>
      </c>
      <c r="BT80" s="165">
        <f t="shared" si="654"/>
        <v>227.74672977280002</v>
      </c>
      <c r="BU80" s="165">
        <f t="shared" si="654"/>
        <v>227.74672977280002</v>
      </c>
      <c r="BV80" s="165">
        <f t="shared" si="654"/>
        <v>227.74672977280002</v>
      </c>
      <c r="BW80" s="165">
        <f t="shared" si="654"/>
        <v>227.74672977280002</v>
      </c>
      <c r="BX80" s="165">
        <f t="shared" si="654"/>
        <v>227.74672977280002</v>
      </c>
      <c r="BY80" s="165">
        <f t="shared" si="654"/>
        <v>227.74672977280002</v>
      </c>
      <c r="BZ80" s="165">
        <f t="shared" si="654"/>
        <v>255.68656701119997</v>
      </c>
      <c r="CA80" s="165">
        <f t="shared" si="654"/>
        <v>227.74672977280002</v>
      </c>
      <c r="CB80" s="165">
        <f t="shared" si="654"/>
        <v>227.74672977280002</v>
      </c>
      <c r="CC80" s="165">
        <f t="shared" si="654"/>
        <v>227.74672977280002</v>
      </c>
      <c r="CD80" s="165">
        <f t="shared" si="654"/>
        <v>227.74672977280002</v>
      </c>
      <c r="CE80" s="165">
        <f t="shared" si="654"/>
        <v>258.58551168000002</v>
      </c>
      <c r="CF80" s="165">
        <f t="shared" si="654"/>
        <v>305.8519336736</v>
      </c>
      <c r="CG80" s="165">
        <f t="shared" si="654"/>
        <v>255.22325327039999</v>
      </c>
      <c r="CH80" s="165">
        <f t="shared" si="654"/>
        <v>227.74672977280002</v>
      </c>
      <c r="CI80" s="165">
        <f t="shared" si="654"/>
        <v>235.15063622079998</v>
      </c>
      <c r="CJ80" s="165">
        <f t="shared" si="654"/>
        <v>227.74672977280002</v>
      </c>
      <c r="CK80" s="165">
        <f t="shared" si="654"/>
        <v>258.58551168000002</v>
      </c>
      <c r="CL80" s="165">
        <f t="shared" si="654"/>
        <v>263.6047548208</v>
      </c>
      <c r="CM80" s="165">
        <f t="shared" si="654"/>
        <v>255.22325327039999</v>
      </c>
      <c r="CN80" s="165">
        <f t="shared" si="654"/>
        <v>227.74672977280002</v>
      </c>
      <c r="CO80" s="165">
        <f t="shared" si="654"/>
        <v>227.74672977280002</v>
      </c>
      <c r="CP80" s="165">
        <f t="shared" si="654"/>
        <v>210.90848850486407</v>
      </c>
      <c r="CQ80" s="165">
        <f t="shared" si="654"/>
        <v>227.74672977280002</v>
      </c>
      <c r="CR80" s="165">
        <f t="shared" si="654"/>
        <v>227.74672977280002</v>
      </c>
      <c r="CS80" s="165">
        <f t="shared" si="654"/>
        <v>258.58551168000002</v>
      </c>
      <c r="CT80" s="165">
        <f t="shared" si="654"/>
        <v>258.58551168000002</v>
      </c>
      <c r="CU80" s="165">
        <f t="shared" si="654"/>
        <v>258.58551168000002</v>
      </c>
      <c r="CV80" s="165">
        <f t="shared" si="654"/>
        <v>258.58551168000002</v>
      </c>
      <c r="CW80" s="165">
        <f t="shared" si="654"/>
        <v>258.58551168000002</v>
      </c>
      <c r="CX80" s="165">
        <f t="shared" si="654"/>
        <v>258.58551168000002</v>
      </c>
      <c r="CY80" s="165">
        <f t="shared" si="654"/>
        <v>258.58551168000002</v>
      </c>
      <c r="CZ80" s="165">
        <f t="shared" si="654"/>
        <v>301.138285704</v>
      </c>
      <c r="DA80" s="165">
        <f t="shared" si="654"/>
        <v>258.58551168000002</v>
      </c>
      <c r="DB80" s="165">
        <f t="shared" si="654"/>
        <v>258.58551168000002</v>
      </c>
      <c r="DC80" s="165">
        <f t="shared" si="654"/>
        <v>258.58551168000002</v>
      </c>
      <c r="DD80" s="165">
        <f t="shared" si="654"/>
        <v>258.58551168000002</v>
      </c>
      <c r="DE80" s="165">
        <f t="shared" si="654"/>
        <v>258.58551168000002</v>
      </c>
      <c r="DF80" s="165">
        <f t="shared" si="654"/>
        <v>258.58551168000002</v>
      </c>
      <c r="DG80" s="165">
        <f t="shared" si="654"/>
        <v>258.58551168000002</v>
      </c>
      <c r="DH80" s="165">
        <f t="shared" si="654"/>
        <v>258.58551168000002</v>
      </c>
      <c r="DI80" s="165">
        <f t="shared" si="654"/>
        <v>258.58551168000002</v>
      </c>
      <c r="DJ80" s="165">
        <f t="shared" si="654"/>
        <v>258.58551168000002</v>
      </c>
      <c r="DK80" s="165">
        <f t="shared" si="654"/>
        <v>258.58551168000002</v>
      </c>
      <c r="DL80" s="165">
        <f t="shared" si="654"/>
        <v>258.58551168000002</v>
      </c>
      <c r="DM80" s="165">
        <f t="shared" si="654"/>
        <v>258.58551168000002</v>
      </c>
      <c r="DN80" s="165">
        <f t="shared" si="654"/>
        <v>258.58551168000002</v>
      </c>
      <c r="DO80" s="165">
        <f t="shared" si="654"/>
        <v>258.58551168000002</v>
      </c>
      <c r="DP80" s="165">
        <f t="shared" si="654"/>
        <v>258.58551168000002</v>
      </c>
      <c r="DQ80" s="165">
        <f t="shared" si="654"/>
        <v>258.58551168000002</v>
      </c>
      <c r="DR80" s="165">
        <f t="shared" si="654"/>
        <v>258.58551168000002</v>
      </c>
      <c r="DS80" s="165">
        <f t="shared" si="654"/>
        <v>258.58551168000002</v>
      </c>
      <c r="DT80" s="165">
        <f t="shared" si="654"/>
        <v>264.99750725440003</v>
      </c>
      <c r="DU80" s="165">
        <f t="shared" si="654"/>
        <v>258.58551168000002</v>
      </c>
      <c r="DV80" s="165">
        <f t="shared" si="654"/>
        <v>336.80678070720001</v>
      </c>
      <c r="DW80" s="165">
        <f t="shared" si="654"/>
        <v>408.01755183088</v>
      </c>
      <c r="DX80" s="165">
        <f t="shared" si="654"/>
        <v>403.5431565664</v>
      </c>
      <c r="DY80" s="165">
        <f t="shared" si="654"/>
        <v>258.58551168000002</v>
      </c>
      <c r="DZ80" s="165">
        <f t="shared" si="654"/>
        <v>266.49614845920007</v>
      </c>
      <c r="EA80" s="165">
        <f t="shared" si="654"/>
        <v>406.22177856832002</v>
      </c>
      <c r="EB80" s="165">
        <f t="shared" si="654"/>
        <v>410.66608917311999</v>
      </c>
      <c r="EC80" s="165">
        <f t="shared" si="654"/>
        <v>410.66608917311999</v>
      </c>
      <c r="ED80" s="165">
        <f t="shared" si="654"/>
        <v>258.58551168000002</v>
      </c>
      <c r="EE80" s="165">
        <f t="shared" si="654"/>
        <v>258.58551168000002</v>
      </c>
      <c r="EF80" s="165">
        <f t="shared" si="655"/>
        <v>258.58551168000002</v>
      </c>
      <c r="EG80" s="165">
        <f t="shared" si="655"/>
        <v>258.58551168000002</v>
      </c>
      <c r="EH80" s="165">
        <f t="shared" si="655"/>
        <v>258.58551168000002</v>
      </c>
      <c r="EI80" s="165">
        <f t="shared" si="655"/>
        <v>327.13643630990401</v>
      </c>
      <c r="EJ80" s="165">
        <f t="shared" si="655"/>
        <v>258.58551168000002</v>
      </c>
      <c r="EK80" s="165">
        <f t="shared" si="655"/>
        <v>258.58551168000002</v>
      </c>
      <c r="EL80" s="165">
        <f t="shared" si="655"/>
        <v>258.58551168000002</v>
      </c>
      <c r="EM80" s="165">
        <f t="shared" si="655"/>
        <v>258.58551168000002</v>
      </c>
      <c r="EN80" s="165">
        <f t="shared" si="655"/>
        <v>258.58551168000002</v>
      </c>
      <c r="EO80" s="165">
        <f t="shared" si="655"/>
        <v>258.58551168000002</v>
      </c>
      <c r="EP80" s="165">
        <f t="shared" si="655"/>
        <v>317.5897213133872</v>
      </c>
      <c r="EQ80" s="165">
        <f t="shared" si="655"/>
        <v>331.32846181371201</v>
      </c>
      <c r="ER80" s="165">
        <f t="shared" si="655"/>
        <v>400.95478410560003</v>
      </c>
      <c r="ES80" s="165">
        <f t="shared" si="655"/>
        <v>258.58551168000002</v>
      </c>
      <c r="ET80" s="165">
        <f t="shared" si="655"/>
        <v>272.32110928976005</v>
      </c>
      <c r="EU80" s="165">
        <f t="shared" si="655"/>
        <v>332.54797515840005</v>
      </c>
      <c r="EV80" s="165">
        <f t="shared" si="655"/>
        <v>403.5431565664</v>
      </c>
      <c r="EW80" s="165">
        <f t="shared" si="655"/>
        <v>271.04872576149444</v>
      </c>
      <c r="EX80" s="165">
        <f t="shared" si="655"/>
        <v>373.70049049529121</v>
      </c>
      <c r="EY80" s="165">
        <f t="shared" si="655"/>
        <v>258.58551168000002</v>
      </c>
      <c r="EZ80" s="165">
        <f t="shared" si="655"/>
        <v>258.58551168000002</v>
      </c>
      <c r="FA80" s="165">
        <f t="shared" si="655"/>
        <v>258.58551168000002</v>
      </c>
      <c r="FB80" s="165">
        <f t="shared" si="655"/>
        <v>258.79773301440008</v>
      </c>
      <c r="FC80" s="165">
        <f t="shared" si="655"/>
        <v>335.38532824496002</v>
      </c>
      <c r="FD80" s="165">
        <f t="shared" si="655"/>
        <v>398.0792338416</v>
      </c>
      <c r="FE80" s="165">
        <f t="shared" si="655"/>
        <v>449.41607168000002</v>
      </c>
      <c r="FF80" s="165">
        <f t="shared" si="655"/>
        <v>382.18492099584</v>
      </c>
      <c r="FG80" s="165">
        <f t="shared" si="655"/>
        <v>264.7840876816</v>
      </c>
      <c r="FH80" s="165">
        <f t="shared" si="655"/>
        <v>258.58551168000002</v>
      </c>
      <c r="FI80" s="165">
        <f t="shared" si="655"/>
        <v>347.33414825600005</v>
      </c>
      <c r="FJ80" s="165">
        <f t="shared" si="655"/>
        <v>321.96642948224002</v>
      </c>
      <c r="FK80" s="165">
        <f t="shared" si="655"/>
        <v>449.41607168000002</v>
      </c>
      <c r="FL80" s="165">
        <f t="shared" si="655"/>
        <v>346.03280454822402</v>
      </c>
      <c r="FM80" s="165">
        <f t="shared" si="655"/>
        <v>258.58551168000002</v>
      </c>
      <c r="FN80" s="165">
        <f t="shared" si="655"/>
        <v>258.58551168000002</v>
      </c>
      <c r="FO80" s="165">
        <f t="shared" si="655"/>
        <v>258.58551168000002</v>
      </c>
      <c r="FP80" s="165">
        <f t="shared" si="655"/>
        <v>258.58551168000002</v>
      </c>
      <c r="FQ80" s="165">
        <f t="shared" si="655"/>
        <v>258.58551168000002</v>
      </c>
      <c r="FR80" s="165">
        <f t="shared" si="655"/>
        <v>321.8669668192</v>
      </c>
      <c r="FS80" s="165">
        <f t="shared" si="655"/>
        <v>258.58551168000002</v>
      </c>
      <c r="FT80" s="165">
        <f t="shared" si="655"/>
        <v>258.58551168000002</v>
      </c>
      <c r="FU80" s="165">
        <f t="shared" si="655"/>
        <v>258.58551168000002</v>
      </c>
      <c r="FV80" s="165">
        <f t="shared" si="655"/>
        <v>273.45920056</v>
      </c>
      <c r="FW80" s="165">
        <f t="shared" si="655"/>
        <v>258.58551168000002</v>
      </c>
      <c r="FX80" s="165">
        <f t="shared" si="655"/>
        <v>258.58551168000002</v>
      </c>
      <c r="FY80" s="165">
        <f t="shared" si="655"/>
        <v>286.67668086194243</v>
      </c>
      <c r="FZ80" s="165">
        <f t="shared" si="655"/>
        <v>258.58551168000002</v>
      </c>
      <c r="GA80" s="165">
        <f t="shared" si="655"/>
        <v>258.58551168000002</v>
      </c>
      <c r="GB80" s="165">
        <f t="shared" si="655"/>
        <v>258.58551168000002</v>
      </c>
      <c r="GC80" s="165">
        <f t="shared" si="655"/>
        <v>335.80003855519999</v>
      </c>
      <c r="GD80" s="165">
        <f t="shared" si="655"/>
        <v>347.33414825600005</v>
      </c>
      <c r="GE80" s="165">
        <f t="shared" si="655"/>
        <v>345.0273618192</v>
      </c>
      <c r="GF80" s="165">
        <f t="shared" si="655"/>
        <v>243.45321257631997</v>
      </c>
      <c r="GG80" s="165">
        <f t="shared" si="655"/>
        <v>245.74995717503998</v>
      </c>
      <c r="GH80" s="165">
        <f t="shared" si="655"/>
        <v>232.74838191295999</v>
      </c>
      <c r="GI80" s="165">
        <f t="shared" si="655"/>
        <v>227.63576182016001</v>
      </c>
      <c r="GJ80" s="165">
        <f t="shared" si="655"/>
        <v>227.63576182016001</v>
      </c>
      <c r="GK80" s="165">
        <f t="shared" si="655"/>
        <v>227.63576182016001</v>
      </c>
      <c r="GL80" s="165">
        <f t="shared" si="655"/>
        <v>227.63576182016001</v>
      </c>
      <c r="GM80" s="165">
        <f t="shared" si="655"/>
        <v>258.58551168000002</v>
      </c>
      <c r="GN80" s="165">
        <f t="shared" si="655"/>
        <v>258.58551168000002</v>
      </c>
      <c r="GO80" s="165">
        <f t="shared" si="655"/>
        <v>236.52712292191995</v>
      </c>
      <c r="GP80" s="165">
        <f t="shared" si="655"/>
        <v>258.58551168000002</v>
      </c>
      <c r="GQ80" s="165">
        <f t="shared" si="655"/>
        <v>235.04522450528</v>
      </c>
      <c r="GR80" s="165">
        <f t="shared" si="656"/>
        <v>236.52712292191995</v>
      </c>
      <c r="GS80" s="165">
        <f t="shared" si="656"/>
        <v>236.52712292191995</v>
      </c>
      <c r="GT80" s="165">
        <f t="shared" si="656"/>
        <v>253.34308926463999</v>
      </c>
      <c r="GU80" s="165">
        <f t="shared" si="656"/>
        <v>242.98081482880002</v>
      </c>
      <c r="GV80" s="165">
        <f t="shared" si="656"/>
        <v>235.04522450528</v>
      </c>
      <c r="GW80" s="165">
        <f t="shared" si="656"/>
        <v>235.04522450528</v>
      </c>
      <c r="GX80" s="165">
        <f t="shared" si="656"/>
        <v>256.63834944991999</v>
      </c>
      <c r="GY80" s="165">
        <f t="shared" si="656"/>
        <v>236.52712292191995</v>
      </c>
      <c r="GZ80" s="165">
        <f t="shared" si="656"/>
        <v>235.04522450528</v>
      </c>
      <c r="HA80" s="165">
        <f t="shared" si="656"/>
        <v>238.27207535840003</v>
      </c>
      <c r="HB80" s="165">
        <f t="shared" si="656"/>
        <v>236.52712292191995</v>
      </c>
      <c r="HC80" s="165">
        <f t="shared" si="656"/>
        <v>233.56333588799995</v>
      </c>
      <c r="HD80" s="165">
        <f t="shared" si="656"/>
        <v>235.04522450528</v>
      </c>
      <c r="HE80" s="165">
        <f t="shared" si="656"/>
        <v>236.52712292191995</v>
      </c>
      <c r="HF80" s="165">
        <f t="shared" si="656"/>
        <v>238.0090115392</v>
      </c>
      <c r="HG80" s="165">
        <f t="shared" si="656"/>
        <v>238.0090115392</v>
      </c>
      <c r="HH80" s="165">
        <f t="shared" si="656"/>
        <v>239.75396397567999</v>
      </c>
      <c r="HI80" s="165">
        <f t="shared" si="656"/>
        <v>241.49891641215999</v>
      </c>
      <c r="HJ80" s="165">
        <f t="shared" si="656"/>
        <v>235.04522450528</v>
      </c>
      <c r="HK80" s="165">
        <f t="shared" si="656"/>
        <v>233.50288363616002</v>
      </c>
      <c r="HL80" s="165">
        <f t="shared" si="656"/>
        <v>220.0947721251199</v>
      </c>
      <c r="HM80" s="165">
        <f t="shared" si="656"/>
        <v>224.38260948479993</v>
      </c>
      <c r="HN80" s="165">
        <f t="shared" si="656"/>
        <v>234.9321594896</v>
      </c>
      <c r="HO80" s="165">
        <f t="shared" si="656"/>
        <v>227.78575082431999</v>
      </c>
      <c r="HP80" s="165">
        <f t="shared" si="656"/>
        <v>230.64432212992</v>
      </c>
      <c r="HQ80" s="165">
        <f t="shared" si="656"/>
        <v>221.52404797855991</v>
      </c>
      <c r="HR80" s="165">
        <f t="shared" si="656"/>
        <v>220.0947721251199</v>
      </c>
      <c r="HS80" s="165">
        <f t="shared" si="656"/>
        <v>222.95333363135992</v>
      </c>
      <c r="HT80" s="165">
        <f t="shared" si="656"/>
        <v>222.37426005087994</v>
      </c>
      <c r="HU80" s="165">
        <f t="shared" si="656"/>
        <v>224.96168306527994</v>
      </c>
      <c r="HV80" s="165">
        <f t="shared" si="656"/>
        <v>230.40766758591997</v>
      </c>
      <c r="HW80" s="165">
        <f t="shared" si="656"/>
        <v>235.52568712607993</v>
      </c>
      <c r="HX80" s="165">
        <f t="shared" si="656"/>
        <v>223.16869416607992</v>
      </c>
      <c r="HY80" s="165">
        <f t="shared" si="656"/>
        <v>230.72336180780795</v>
      </c>
      <c r="HZ80" s="165">
        <f t="shared" si="656"/>
        <v>233.50288363616002</v>
      </c>
      <c r="IA80" s="165">
        <f t="shared" si="656"/>
        <v>234.9321594896</v>
      </c>
      <c r="IB80" s="165">
        <f t="shared" si="656"/>
        <v>233.50288363616002</v>
      </c>
      <c r="IC80" s="165">
        <f t="shared" si="656"/>
        <v>236.36144514239996</v>
      </c>
      <c r="ID80" s="165">
        <f t="shared" si="656"/>
        <v>236.36144514239996</v>
      </c>
      <c r="IE80" s="165">
        <f t="shared" si="656"/>
        <v>234.9321594896</v>
      </c>
      <c r="IF80" s="165">
        <f t="shared" si="656"/>
        <v>236.36144514239996</v>
      </c>
      <c r="IG80" s="165">
        <f t="shared" si="656"/>
        <v>225.97147771519994</v>
      </c>
      <c r="IH80" s="165">
        <f t="shared" si="656"/>
        <v>234.9321594896</v>
      </c>
      <c r="II80" s="165">
        <f t="shared" si="656"/>
        <v>233.50288363616002</v>
      </c>
      <c r="IJ80" s="165">
        <f t="shared" si="656"/>
        <v>234.9321594896</v>
      </c>
      <c r="IK80" s="165">
        <f t="shared" si="656"/>
        <v>238.04182959583997</v>
      </c>
      <c r="IL80" s="165">
        <f t="shared" si="656"/>
        <v>238.04182959583997</v>
      </c>
      <c r="IM80" s="165">
        <f t="shared" si="656"/>
        <v>238.04182959583997</v>
      </c>
      <c r="IN80" s="165">
        <f t="shared" si="656"/>
        <v>236.36144514239996</v>
      </c>
      <c r="IO80" s="165">
        <f t="shared" si="656"/>
        <v>236.36144514239996</v>
      </c>
      <c r="IP80" s="165">
        <f t="shared" si="656"/>
        <v>253.89916374719996</v>
      </c>
      <c r="IQ80" s="165">
        <f t="shared" si="656"/>
        <v>253.89916374719996</v>
      </c>
      <c r="IR80" s="165">
        <f t="shared" si="656"/>
        <v>253.89916374719996</v>
      </c>
      <c r="IS80" s="165">
        <f t="shared" si="656"/>
        <v>253.89916374719996</v>
      </c>
      <c r="IT80" s="165">
        <f t="shared" si="656"/>
        <v>253.89916374719996</v>
      </c>
      <c r="IU80" s="165">
        <f t="shared" si="656"/>
        <v>253.89916374719996</v>
      </c>
      <c r="IV80" s="165">
        <f t="shared" si="656"/>
        <v>253.89916374719996</v>
      </c>
      <c r="IW80" s="165">
        <f t="shared" si="656"/>
        <v>253.89916374719996</v>
      </c>
      <c r="IX80" s="165">
        <f t="shared" si="656"/>
        <v>258.58551168000002</v>
      </c>
      <c r="IY80" s="165">
        <f t="shared" si="656"/>
        <v>253.89916374719996</v>
      </c>
      <c r="IZ80" s="165">
        <f t="shared" si="656"/>
        <v>253.89916374719996</v>
      </c>
      <c r="JA80" s="165">
        <f t="shared" si="656"/>
        <v>253.89916374719996</v>
      </c>
      <c r="JB80" s="165">
        <f t="shared" si="656"/>
        <v>253.89916374719996</v>
      </c>
      <c r="JC80" s="165">
        <f t="shared" si="656"/>
        <v>253.89916374719996</v>
      </c>
      <c r="JD80" s="165">
        <f t="shared" si="657"/>
        <v>253.89916374719996</v>
      </c>
      <c r="JE80" s="165">
        <f t="shared" si="657"/>
        <v>253.89916374719996</v>
      </c>
      <c r="JF80" s="165">
        <f t="shared" si="657"/>
        <v>253.89916374719996</v>
      </c>
      <c r="JG80" s="165">
        <f t="shared" si="657"/>
        <v>253.89916374719996</v>
      </c>
      <c r="JH80" s="165">
        <f t="shared" si="657"/>
        <v>253.89916374719996</v>
      </c>
      <c r="JI80" s="165">
        <f t="shared" si="657"/>
        <v>253.89916374719996</v>
      </c>
      <c r="JJ80" s="165">
        <f t="shared" si="657"/>
        <v>253.89916374719996</v>
      </c>
      <c r="JK80" s="165">
        <f t="shared" si="657"/>
        <v>253.89916374719996</v>
      </c>
      <c r="JL80" s="165">
        <f t="shared" si="657"/>
        <v>253.89916374719996</v>
      </c>
      <c r="JM80" s="165">
        <f t="shared" si="657"/>
        <v>253.89916374719996</v>
      </c>
      <c r="JN80" s="165">
        <f t="shared" si="657"/>
        <v>253.89916374719996</v>
      </c>
      <c r="JO80" s="165">
        <f t="shared" si="657"/>
        <v>253.89916374719996</v>
      </c>
      <c r="JP80" s="165">
        <f t="shared" si="657"/>
        <v>253.89916374719996</v>
      </c>
      <c r="JQ80" s="165">
        <f t="shared" si="657"/>
        <v>253.89916374719996</v>
      </c>
      <c r="JR80" s="165">
        <f t="shared" si="657"/>
        <v>258.58551168000002</v>
      </c>
      <c r="JS80" s="165">
        <f t="shared" si="657"/>
        <v>258.58551168000002</v>
      </c>
      <c r="JT80" s="165">
        <f t="shared" si="657"/>
        <v>424.33634284879997</v>
      </c>
      <c r="JU80" s="165">
        <f t="shared" si="657"/>
        <v>258.58551168000002</v>
      </c>
      <c r="JV80" s="165">
        <f t="shared" si="657"/>
        <v>383.45198265920004</v>
      </c>
      <c r="JW80" s="165">
        <f t="shared" si="657"/>
        <v>258.58551168000002</v>
      </c>
      <c r="JX80" s="165">
        <f t="shared" si="657"/>
        <v>258.58551168000002</v>
      </c>
      <c r="JY80" s="165">
        <f t="shared" si="657"/>
        <v>258.58551168000002</v>
      </c>
      <c r="JZ80" s="165">
        <f t="shared" si="657"/>
        <v>258.58551168000002</v>
      </c>
      <c r="KA80" s="165">
        <f t="shared" si="657"/>
        <v>258.58551168000002</v>
      </c>
      <c r="KB80" s="165">
        <f t="shared" si="657"/>
        <v>258.58551168000002</v>
      </c>
      <c r="KC80" s="165">
        <f t="shared" si="657"/>
        <v>258.58551168000002</v>
      </c>
      <c r="KD80" s="165">
        <f t="shared" si="657"/>
        <v>258.58551168000002</v>
      </c>
      <c r="KE80" s="165">
        <f t="shared" si="657"/>
        <v>258.58551168000002</v>
      </c>
      <c r="KF80" s="165">
        <f t="shared" si="657"/>
        <v>258.58551168000002</v>
      </c>
      <c r="KG80" s="165">
        <f t="shared" si="657"/>
        <v>258.58551168000002</v>
      </c>
      <c r="KH80" s="165">
        <f t="shared" si="657"/>
        <v>258.58551168000002</v>
      </c>
      <c r="KI80" s="165">
        <f t="shared" si="657"/>
        <v>258.58551168000002</v>
      </c>
      <c r="KJ80" s="165">
        <f t="shared" si="657"/>
        <v>258.58551168000002</v>
      </c>
      <c r="KK80" s="165">
        <f t="shared" si="657"/>
        <v>258.58551168000002</v>
      </c>
      <c r="KL80" s="165">
        <f t="shared" si="657"/>
        <v>258.58551168000002</v>
      </c>
      <c r="KM80" s="165">
        <f t="shared" si="657"/>
        <v>258.58551168000002</v>
      </c>
      <c r="KN80" s="165">
        <f t="shared" si="657"/>
        <v>258.58551168000002</v>
      </c>
      <c r="KO80" s="165">
        <f t="shared" si="657"/>
        <v>258.58551168000002</v>
      </c>
      <c r="KP80" s="165">
        <f t="shared" si="657"/>
        <v>258.58551168000002</v>
      </c>
      <c r="KQ80" s="165">
        <f t="shared" si="657"/>
        <v>258.58551168000002</v>
      </c>
      <c r="KR80" s="165">
        <f t="shared" si="657"/>
        <v>258.58551168000002</v>
      </c>
      <c r="KS80" s="165">
        <f t="shared" si="657"/>
        <v>258.58551168000002</v>
      </c>
      <c r="KT80" s="165">
        <f t="shared" si="657"/>
        <v>258.58551168000002</v>
      </c>
      <c r="KU80" s="165">
        <f t="shared" si="657"/>
        <v>258.58551168000002</v>
      </c>
      <c r="KV80" s="165">
        <f t="shared" si="657"/>
        <v>258.58551168000002</v>
      </c>
      <c r="KW80" s="165">
        <f t="shared" si="657"/>
        <v>258.58551168000002</v>
      </c>
      <c r="KX80" s="165">
        <f t="shared" si="657"/>
        <v>258.58551168000002</v>
      </c>
      <c r="KY80" s="165">
        <f t="shared" si="657"/>
        <v>228.25002490239996</v>
      </c>
      <c r="KZ80" s="165">
        <f t="shared" si="657"/>
        <v>228.25002490239996</v>
      </c>
      <c r="LA80" s="165">
        <f t="shared" si="657"/>
        <v>228.25002490239996</v>
      </c>
      <c r="LB80" s="165">
        <f t="shared" si="657"/>
        <v>228.25002490239996</v>
      </c>
      <c r="LC80" s="165">
        <f t="shared" si="657"/>
        <v>212.70391646476796</v>
      </c>
      <c r="LD80" s="165">
        <f t="shared" si="657"/>
        <v>195.67508744419194</v>
      </c>
      <c r="LE80" s="165">
        <f t="shared" si="657"/>
        <v>228.25002490239996</v>
      </c>
      <c r="LF80" s="165">
        <f t="shared" si="657"/>
        <v>228.25002490239996</v>
      </c>
      <c r="LG80" s="165">
        <f t="shared" si="657"/>
        <v>258.58551168000002</v>
      </c>
      <c r="LH80" s="165">
        <f t="shared" si="657"/>
        <v>228.25002490239996</v>
      </c>
      <c r="LI80" s="165">
        <f t="shared" si="657"/>
        <v>228.25002490239996</v>
      </c>
      <c r="LJ80" s="165">
        <f t="shared" si="657"/>
        <v>228.25002490239996</v>
      </c>
      <c r="LK80" s="165">
        <f t="shared" si="657"/>
        <v>228.25002490239996</v>
      </c>
      <c r="LL80" s="165">
        <f t="shared" si="657"/>
        <v>255.8312055648</v>
      </c>
      <c r="LM80" s="165">
        <f t="shared" si="657"/>
        <v>235.65794908800004</v>
      </c>
      <c r="LN80" s="165">
        <f t="shared" si="657"/>
        <v>192.89656515055992</v>
      </c>
      <c r="LO80" s="165">
        <f t="shared" si="657"/>
        <v>228.25002490239996</v>
      </c>
      <c r="LP80" s="165">
        <f t="shared" si="658"/>
        <v>258.58551168000002</v>
      </c>
      <c r="LQ80" s="165">
        <f t="shared" si="658"/>
        <v>228.25002490239996</v>
      </c>
      <c r="LR80" s="165">
        <f t="shared" si="658"/>
        <v>228.25002490239996</v>
      </c>
      <c r="LS80" s="165">
        <f t="shared" si="658"/>
        <v>209.49358047305594</v>
      </c>
      <c r="LT80" s="165">
        <f t="shared" si="658"/>
        <v>228.25002490239996</v>
      </c>
      <c r="LU80" s="165">
        <f t="shared" si="658"/>
        <v>228.25002490239996</v>
      </c>
      <c r="LV80" s="165">
        <f t="shared" si="658"/>
        <v>228.25002490239996</v>
      </c>
      <c r="LW80" s="165">
        <f t="shared" si="658"/>
        <v>223.66696124406388</v>
      </c>
      <c r="LX80" s="165">
        <f t="shared" si="658"/>
        <v>194.98358286662395</v>
      </c>
      <c r="LY80" s="165">
        <f t="shared" si="658"/>
        <v>187.24432370063997</v>
      </c>
      <c r="LZ80" s="165">
        <f t="shared" si="658"/>
        <v>228.25002490239996</v>
      </c>
      <c r="MA80" s="165">
        <f t="shared" si="658"/>
        <v>228.25002490239996</v>
      </c>
      <c r="MB80" s="165">
        <f t="shared" si="658"/>
        <v>235.59464522239998</v>
      </c>
      <c r="MC80" s="165">
        <f t="shared" si="658"/>
        <v>192.85268851616001</v>
      </c>
      <c r="MD80" s="165">
        <f t="shared" si="658"/>
        <v>192.85268851616001</v>
      </c>
      <c r="ME80" s="165">
        <f t="shared" si="658"/>
        <v>175.6106107229441</v>
      </c>
      <c r="MF80" s="165">
        <f t="shared" si="658"/>
        <v>192.85268851616001</v>
      </c>
      <c r="MG80" s="165">
        <f t="shared" si="658"/>
        <v>194.07152311360002</v>
      </c>
      <c r="MH80" s="165">
        <f t="shared" si="658"/>
        <v>144.89196602953606</v>
      </c>
      <c r="MI80" s="165">
        <f t="shared" si="658"/>
        <v>191.63385391872001</v>
      </c>
      <c r="MJ80" s="165">
        <f t="shared" si="658"/>
        <v>129.70121080364802</v>
      </c>
      <c r="MK80" s="165">
        <f t="shared" si="658"/>
        <v>134.26704620716799</v>
      </c>
      <c r="ML80" s="165">
        <f t="shared" si="658"/>
        <v>146.94208523545603</v>
      </c>
      <c r="MM80" s="165">
        <f t="shared" si="658"/>
        <v>152.24625047836804</v>
      </c>
      <c r="MN80" s="165">
        <f t="shared" si="658"/>
        <v>134.88606197900796</v>
      </c>
      <c r="MO80" s="165">
        <f t="shared" si="658"/>
        <v>192.85268851616001</v>
      </c>
      <c r="MP80" s="165">
        <f t="shared" si="658"/>
        <v>139.20845188204805</v>
      </c>
      <c r="MQ80" s="165">
        <f t="shared" si="658"/>
        <v>138.80066131500803</v>
      </c>
      <c r="MR80" s="165">
        <f t="shared" si="658"/>
        <v>132.73869882412799</v>
      </c>
      <c r="MS80" s="165">
        <f t="shared" si="658"/>
        <v>144.20128459820799</v>
      </c>
      <c r="MT80" s="165">
        <f t="shared" si="658"/>
        <v>129.53685593772798</v>
      </c>
      <c r="MU80" s="165">
        <f t="shared" si="658"/>
        <v>175.01881267350402</v>
      </c>
      <c r="MV80" s="165">
        <f t="shared" si="658"/>
        <v>192.85268851616001</v>
      </c>
      <c r="MW80" s="165">
        <f t="shared" si="658"/>
        <v>195.29035771104003</v>
      </c>
      <c r="MX80" s="165">
        <f t="shared" si="658"/>
        <v>194.07152311360002</v>
      </c>
      <c r="MY80" s="165">
        <f t="shared" si="658"/>
        <v>196.50281292512005</v>
      </c>
      <c r="MZ80" s="165">
        <f t="shared" si="658"/>
        <v>196.50281292512005</v>
      </c>
      <c r="NA80" s="165">
        <f t="shared" si="658"/>
        <v>195.29035771104003</v>
      </c>
      <c r="NB80" s="165">
        <f t="shared" si="658"/>
        <v>234.01092165600005</v>
      </c>
      <c r="NC80" s="165">
        <f t="shared" si="658"/>
        <v>194.07152311360002</v>
      </c>
      <c r="ND80" s="165">
        <f t="shared" si="658"/>
        <v>143.74662271235201</v>
      </c>
      <c r="NE80" s="165">
        <f t="shared" si="658"/>
        <v>188.00766934624002</v>
      </c>
      <c r="NF80" s="165">
        <f t="shared" si="658"/>
        <v>196.4836845744</v>
      </c>
      <c r="NG80" s="165">
        <f t="shared" si="658"/>
        <v>195.29035771104003</v>
      </c>
      <c r="NH80" s="165">
        <f t="shared" si="658"/>
        <v>88481.200651744919</v>
      </c>
    </row>
    <row r="81" spans="1:387" ht="13.5" thickBot="1">
      <c r="B81" s="152" t="s">
        <v>392</v>
      </c>
      <c r="G81" s="183">
        <f t="shared" ref="G81:BR81" si="659">SUM(G72:G80)</f>
        <v>-73496.637015763947</v>
      </c>
      <c r="H81" s="183">
        <f t="shared" si="659"/>
        <v>270976.94864346791</v>
      </c>
      <c r="I81" s="183">
        <f t="shared" si="659"/>
        <v>265499.53269308992</v>
      </c>
      <c r="J81" s="183">
        <f t="shared" si="659"/>
        <v>317516.62472269661</v>
      </c>
      <c r="K81" s="183">
        <f t="shared" si="659"/>
        <v>441800.57857980271</v>
      </c>
      <c r="L81" s="183">
        <f t="shared" si="659"/>
        <v>329852.23743391869</v>
      </c>
      <c r="M81" s="183">
        <f t="shared" si="659"/>
        <v>373776.25085500837</v>
      </c>
      <c r="N81" s="183">
        <f t="shared" si="659"/>
        <v>494705.6413732316</v>
      </c>
      <c r="O81" s="183">
        <f t="shared" si="659"/>
        <v>443612.62113845057</v>
      </c>
      <c r="P81" s="183">
        <f t="shared" si="659"/>
        <v>437233.74866229255</v>
      </c>
      <c r="Q81" s="183">
        <f t="shared" si="659"/>
        <v>245687.10923147501</v>
      </c>
      <c r="R81" s="183">
        <f t="shared" si="659"/>
        <v>373524.78669373418</v>
      </c>
      <c r="S81" s="183">
        <f t="shared" si="659"/>
        <v>355537.42993474379</v>
      </c>
      <c r="T81" s="183">
        <f t="shared" si="659"/>
        <v>344328.96760805597</v>
      </c>
      <c r="U81" s="183">
        <f t="shared" si="659"/>
        <v>348762.18017123471</v>
      </c>
      <c r="V81" s="183">
        <f t="shared" si="659"/>
        <v>382866.15912842209</v>
      </c>
      <c r="W81" s="183">
        <f t="shared" si="659"/>
        <v>492500.77035065868</v>
      </c>
      <c r="X81" s="183">
        <f t="shared" si="659"/>
        <v>456371.48792642378</v>
      </c>
      <c r="Y81" s="183">
        <f t="shared" si="659"/>
        <v>477331.11969604692</v>
      </c>
      <c r="Z81" s="183">
        <f t="shared" si="659"/>
        <v>492785.25154495065</v>
      </c>
      <c r="AA81" s="183">
        <f t="shared" si="659"/>
        <v>487773.63767676021</v>
      </c>
      <c r="AB81" s="183">
        <f t="shared" si="659"/>
        <v>463200.49794943916</v>
      </c>
      <c r="AC81" s="183">
        <f t="shared" si="659"/>
        <v>494845.479798852</v>
      </c>
      <c r="AD81" s="183">
        <f t="shared" si="659"/>
        <v>538132.10640234593</v>
      </c>
      <c r="AE81" s="183">
        <f t="shared" si="659"/>
        <v>545321.22951276146</v>
      </c>
      <c r="AF81" s="183">
        <f t="shared" si="659"/>
        <v>520607.79401321744</v>
      </c>
      <c r="AG81" s="183">
        <f t="shared" si="659"/>
        <v>515519.66987724276</v>
      </c>
      <c r="AH81" s="183">
        <f t="shared" si="659"/>
        <v>394775.46287652198</v>
      </c>
      <c r="AI81" s="183">
        <f t="shared" si="659"/>
        <v>399160.43671808491</v>
      </c>
      <c r="AJ81" s="183">
        <f t="shared" si="659"/>
        <v>478165.52817439561</v>
      </c>
      <c r="AK81" s="183">
        <f t="shared" si="659"/>
        <v>386552.79374177178</v>
      </c>
      <c r="AL81" s="183">
        <f t="shared" si="659"/>
        <v>241938.39319250011</v>
      </c>
      <c r="AM81" s="183">
        <f t="shared" si="659"/>
        <v>153994.79535254985</v>
      </c>
      <c r="AN81" s="183">
        <f t="shared" si="659"/>
        <v>163357.23498658964</v>
      </c>
      <c r="AO81" s="183">
        <f t="shared" si="659"/>
        <v>54777.598880780693</v>
      </c>
      <c r="AP81" s="183">
        <f t="shared" si="659"/>
        <v>100416.86013062952</v>
      </c>
      <c r="AQ81" s="183">
        <f t="shared" si="659"/>
        <v>228340.3801310882</v>
      </c>
      <c r="AR81" s="183">
        <f t="shared" si="659"/>
        <v>251628.1335325191</v>
      </c>
      <c r="AS81" s="183">
        <f t="shared" si="659"/>
        <v>274331.75553557836</v>
      </c>
      <c r="AT81" s="183">
        <f t="shared" si="659"/>
        <v>300424.69376340637</v>
      </c>
      <c r="AU81" s="183">
        <f t="shared" si="659"/>
        <v>481747.73511490517</v>
      </c>
      <c r="AV81" s="183">
        <f t="shared" si="659"/>
        <v>632347.21780381899</v>
      </c>
      <c r="AW81" s="183">
        <f t="shared" si="659"/>
        <v>657116.94835971831</v>
      </c>
      <c r="AX81" s="183">
        <f t="shared" si="659"/>
        <v>834197.23030263826</v>
      </c>
      <c r="AY81" s="183">
        <f t="shared" si="659"/>
        <v>673008.15218967083</v>
      </c>
      <c r="AZ81" s="183">
        <f t="shared" si="659"/>
        <v>351685.09535289288</v>
      </c>
      <c r="BA81" s="183">
        <f t="shared" si="659"/>
        <v>727236.27702364069</v>
      </c>
      <c r="BB81" s="183">
        <f t="shared" si="659"/>
        <v>403852.39261383144</v>
      </c>
      <c r="BC81" s="183">
        <f t="shared" si="659"/>
        <v>166072.57791464089</v>
      </c>
      <c r="BD81" s="183">
        <f t="shared" si="659"/>
        <v>185979.90338271466</v>
      </c>
      <c r="BE81" s="183">
        <f t="shared" si="659"/>
        <v>187925.01405493973</v>
      </c>
      <c r="BF81" s="183">
        <f t="shared" si="659"/>
        <v>167779.16672522802</v>
      </c>
      <c r="BG81" s="183">
        <f t="shared" si="659"/>
        <v>247810.29353873851</v>
      </c>
      <c r="BH81" s="183">
        <f t="shared" si="659"/>
        <v>226277.6490625212</v>
      </c>
      <c r="BI81" s="183">
        <f t="shared" si="659"/>
        <v>178000.22572612567</v>
      </c>
      <c r="BJ81" s="183">
        <f t="shared" si="659"/>
        <v>68949.437638744173</v>
      </c>
      <c r="BK81" s="183">
        <f t="shared" si="659"/>
        <v>139855.87712086667</v>
      </c>
      <c r="BL81" s="183">
        <f t="shared" si="659"/>
        <v>257658.84761591197</v>
      </c>
      <c r="BM81" s="183">
        <f t="shared" si="659"/>
        <v>214493.29034183346</v>
      </c>
      <c r="BN81" s="183">
        <f t="shared" si="659"/>
        <v>353137.53054100997</v>
      </c>
      <c r="BO81" s="183">
        <f t="shared" si="659"/>
        <v>288302.60351049586</v>
      </c>
      <c r="BP81" s="183">
        <f t="shared" si="659"/>
        <v>221584.43184563372</v>
      </c>
      <c r="BQ81" s="183">
        <f t="shared" si="659"/>
        <v>89848.162311688822</v>
      </c>
      <c r="BR81" s="183">
        <f t="shared" si="659"/>
        <v>211070.16398651156</v>
      </c>
      <c r="BS81" s="183">
        <f t="shared" ref="BS81:ED81" si="660">SUM(BS72:BS80)</f>
        <v>382890.47282241465</v>
      </c>
      <c r="BT81" s="183">
        <f t="shared" si="660"/>
        <v>399496.73647123837</v>
      </c>
      <c r="BU81" s="183">
        <f t="shared" si="660"/>
        <v>410084.63190846</v>
      </c>
      <c r="BV81" s="183">
        <f t="shared" si="660"/>
        <v>350925.11296101136</v>
      </c>
      <c r="BW81" s="183">
        <f t="shared" si="660"/>
        <v>312364.392474055</v>
      </c>
      <c r="BX81" s="183">
        <f t="shared" si="660"/>
        <v>277741.81999951351</v>
      </c>
      <c r="BY81" s="183">
        <f t="shared" si="660"/>
        <v>276016.88097068568</v>
      </c>
      <c r="BZ81" s="183">
        <f t="shared" si="660"/>
        <v>261560.71619254892</v>
      </c>
      <c r="CA81" s="183">
        <f t="shared" si="660"/>
        <v>351845.28002379177</v>
      </c>
      <c r="CB81" s="183">
        <f t="shared" si="660"/>
        <v>319632.366253449</v>
      </c>
      <c r="CC81" s="183">
        <f t="shared" si="660"/>
        <v>354231.85937778314</v>
      </c>
      <c r="CD81" s="183">
        <f t="shared" si="660"/>
        <v>236804.08903532414</v>
      </c>
      <c r="CE81" s="183">
        <f t="shared" si="660"/>
        <v>179755.73341687952</v>
      </c>
      <c r="CF81" s="183">
        <f t="shared" si="660"/>
        <v>60873.553367931512</v>
      </c>
      <c r="CG81" s="183">
        <f t="shared" si="660"/>
        <v>231543.59065087925</v>
      </c>
      <c r="CH81" s="183">
        <f t="shared" si="660"/>
        <v>307024.64081193262</v>
      </c>
      <c r="CI81" s="183">
        <f t="shared" si="660"/>
        <v>248772.70685278921</v>
      </c>
      <c r="CJ81" s="183">
        <f t="shared" si="660"/>
        <v>239169.7929344718</v>
      </c>
      <c r="CK81" s="183">
        <f t="shared" si="660"/>
        <v>224815.56702072831</v>
      </c>
      <c r="CL81" s="183">
        <f t="shared" si="660"/>
        <v>86294.434352199314</v>
      </c>
      <c r="CM81" s="183">
        <f t="shared" si="660"/>
        <v>212129.05760470065</v>
      </c>
      <c r="CN81" s="183">
        <f t="shared" si="660"/>
        <v>278735.04329126276</v>
      </c>
      <c r="CO81" s="183">
        <f t="shared" si="660"/>
        <v>337995.58532063797</v>
      </c>
      <c r="CP81" s="183">
        <f t="shared" si="660"/>
        <v>389857.37977036403</v>
      </c>
      <c r="CQ81" s="183">
        <f t="shared" si="660"/>
        <v>335824.35128336534</v>
      </c>
      <c r="CR81" s="183">
        <f t="shared" si="660"/>
        <v>282323.93974521913</v>
      </c>
      <c r="CS81" s="183">
        <f t="shared" si="660"/>
        <v>181206.46973723517</v>
      </c>
      <c r="CT81" s="183">
        <f t="shared" si="660"/>
        <v>114802.56045508241</v>
      </c>
      <c r="CU81" s="183">
        <f t="shared" si="660"/>
        <v>181464.42919539218</v>
      </c>
      <c r="CV81" s="183">
        <f t="shared" si="660"/>
        <v>197027.08999015583</v>
      </c>
      <c r="CW81" s="183">
        <f t="shared" si="660"/>
        <v>168221.91349346162</v>
      </c>
      <c r="CX81" s="183">
        <f t="shared" si="660"/>
        <v>152279.74535482269</v>
      </c>
      <c r="CY81" s="183">
        <f t="shared" si="660"/>
        <v>160331.09220165267</v>
      </c>
      <c r="CZ81" s="183">
        <f t="shared" si="660"/>
        <v>63779.993975827027</v>
      </c>
      <c r="DA81" s="183">
        <f t="shared" si="660"/>
        <v>197901.09822126455</v>
      </c>
      <c r="DB81" s="183">
        <f t="shared" si="660"/>
        <v>219776.01636546641</v>
      </c>
      <c r="DC81" s="183">
        <f t="shared" si="660"/>
        <v>151864.18809650981</v>
      </c>
      <c r="DD81" s="183">
        <f t="shared" si="660"/>
        <v>136503.15628465457</v>
      </c>
      <c r="DE81" s="183">
        <f t="shared" si="660"/>
        <v>230884.66991016734</v>
      </c>
      <c r="DF81" s="183">
        <f t="shared" si="660"/>
        <v>239804.7990963191</v>
      </c>
      <c r="DG81" s="183">
        <f t="shared" si="660"/>
        <v>212574.74808533705</v>
      </c>
      <c r="DH81" s="183">
        <f t="shared" si="660"/>
        <v>147428.88645346212</v>
      </c>
      <c r="DI81" s="183">
        <f t="shared" si="660"/>
        <v>136337.09691433009</v>
      </c>
      <c r="DJ81" s="183">
        <f t="shared" si="660"/>
        <v>215935.8503015617</v>
      </c>
      <c r="DK81" s="183">
        <f t="shared" si="660"/>
        <v>256368.47509539532</v>
      </c>
      <c r="DL81" s="183">
        <f t="shared" si="660"/>
        <v>166576.1876481708</v>
      </c>
      <c r="DM81" s="183">
        <f t="shared" si="660"/>
        <v>206027.82455398119</v>
      </c>
      <c r="DN81" s="183">
        <f t="shared" si="660"/>
        <v>217434.75693320279</v>
      </c>
      <c r="DO81" s="183">
        <f t="shared" si="660"/>
        <v>165127.36438962619</v>
      </c>
      <c r="DP81" s="183">
        <f t="shared" si="660"/>
        <v>244395.35077984512</v>
      </c>
      <c r="DQ81" s="183">
        <f t="shared" si="660"/>
        <v>187683.29965651638</v>
      </c>
      <c r="DR81" s="183">
        <f t="shared" si="660"/>
        <v>180761.03431615143</v>
      </c>
      <c r="DS81" s="183">
        <f t="shared" si="660"/>
        <v>129679.93610122788</v>
      </c>
      <c r="DT81" s="183">
        <f t="shared" si="660"/>
        <v>89773.205320261986</v>
      </c>
      <c r="DU81" s="183">
        <f t="shared" si="660"/>
        <v>140904.75617252174</v>
      </c>
      <c r="DV81" s="183">
        <f t="shared" si="660"/>
        <v>48401.937532909316</v>
      </c>
      <c r="DW81" s="183">
        <f t="shared" si="660"/>
        <v>-447.69589662325239</v>
      </c>
      <c r="DX81" s="183">
        <f t="shared" si="660"/>
        <v>2949.7334737799956</v>
      </c>
      <c r="DY81" s="183">
        <f t="shared" si="660"/>
        <v>87138.639120816675</v>
      </c>
      <c r="DZ81" s="183">
        <f t="shared" si="660"/>
        <v>79597.099993319091</v>
      </c>
      <c r="EA81" s="183">
        <f t="shared" si="660"/>
        <v>568.5493221452324</v>
      </c>
      <c r="EB81" s="183">
        <f t="shared" si="660"/>
        <v>-1590.0139761783685</v>
      </c>
      <c r="EC81" s="183">
        <f t="shared" si="660"/>
        <v>-1590.0139761783685</v>
      </c>
      <c r="ED81" s="183">
        <f t="shared" si="660"/>
        <v>85001.96380415131</v>
      </c>
      <c r="EE81" s="183">
        <f t="shared" ref="EE81:GP81" si="661">SUM(EE72:EE80)</f>
        <v>129316.22319065241</v>
      </c>
      <c r="EF81" s="183">
        <f t="shared" si="661"/>
        <v>140978.76038618025</v>
      </c>
      <c r="EG81" s="183">
        <f t="shared" si="661"/>
        <v>128144.9143175771</v>
      </c>
      <c r="EH81" s="183">
        <f t="shared" si="661"/>
        <v>138113.37455888608</v>
      </c>
      <c r="EI81" s="183">
        <f t="shared" si="661"/>
        <v>43351.37051728557</v>
      </c>
      <c r="EJ81" s="183">
        <f t="shared" si="661"/>
        <v>124828.96853479704</v>
      </c>
      <c r="EK81" s="183">
        <f t="shared" si="661"/>
        <v>84330.106636653087</v>
      </c>
      <c r="EL81" s="183">
        <f t="shared" si="661"/>
        <v>92887.202402207331</v>
      </c>
      <c r="EM81" s="183">
        <f t="shared" si="661"/>
        <v>105823.96779524768</v>
      </c>
      <c r="EN81" s="183">
        <f t="shared" si="661"/>
        <v>96920.297940207849</v>
      </c>
      <c r="EO81" s="183">
        <f t="shared" si="661"/>
        <v>99464.9370742139</v>
      </c>
      <c r="EP81" s="183">
        <f t="shared" si="661"/>
        <v>48136.011462350922</v>
      </c>
      <c r="EQ81" s="183">
        <f t="shared" si="661"/>
        <v>40814.216826813114</v>
      </c>
      <c r="ER81" s="183">
        <f t="shared" si="661"/>
        <v>4046.9483299320295</v>
      </c>
      <c r="ES81" s="183">
        <f t="shared" si="661"/>
        <v>84365.526294050665</v>
      </c>
      <c r="ET81" s="183">
        <f t="shared" si="661"/>
        <v>75603.162785949447</v>
      </c>
      <c r="EU81" s="183">
        <f t="shared" si="661"/>
        <v>41086.896434459406</v>
      </c>
      <c r="EV81" s="183">
        <f t="shared" si="661"/>
        <v>2199.1958682576351</v>
      </c>
      <c r="EW81" s="183">
        <f t="shared" si="661"/>
        <v>75390.88561215825</v>
      </c>
      <c r="EX81" s="183">
        <f t="shared" si="661"/>
        <v>18704.383960700565</v>
      </c>
      <c r="EY81" s="183">
        <f t="shared" si="661"/>
        <v>100518.65797338772</v>
      </c>
      <c r="EZ81" s="183">
        <f t="shared" si="661"/>
        <v>152217.43356513561</v>
      </c>
      <c r="FA81" s="183">
        <f t="shared" si="661"/>
        <v>161716.61776897756</v>
      </c>
      <c r="FB81" s="183">
        <f t="shared" si="661"/>
        <v>79481.221575514181</v>
      </c>
      <c r="FC81" s="183">
        <f t="shared" si="661"/>
        <v>34211.45599351899</v>
      </c>
      <c r="FD81" s="183">
        <f t="shared" si="661"/>
        <v>2761.785768711356</v>
      </c>
      <c r="FE81" s="183">
        <f t="shared" si="661"/>
        <v>-21715.884839554641</v>
      </c>
      <c r="FF81" s="183">
        <f t="shared" si="661"/>
        <v>10229.439100520058</v>
      </c>
      <c r="FG81" s="183">
        <f t="shared" si="661"/>
        <v>67338.499332122548</v>
      </c>
      <c r="FH81" s="183">
        <f t="shared" si="661"/>
        <v>81929.31693539767</v>
      </c>
      <c r="FI81" s="183">
        <f t="shared" si="661"/>
        <v>29231.229350584654</v>
      </c>
      <c r="FJ81" s="183">
        <f t="shared" si="661"/>
        <v>42776.77429964723</v>
      </c>
      <c r="FK81" s="183">
        <f t="shared" si="661"/>
        <v>-25698.052102234124</v>
      </c>
      <c r="FL81" s="183">
        <f t="shared" si="661"/>
        <v>32922.146966617474</v>
      </c>
      <c r="FM81" s="183">
        <f t="shared" si="661"/>
        <v>145447.07196669374</v>
      </c>
      <c r="FN81" s="183">
        <f t="shared" si="661"/>
        <v>112445.98920182126</v>
      </c>
      <c r="FO81" s="183">
        <f t="shared" si="661"/>
        <v>102464.3378309613</v>
      </c>
      <c r="FP81" s="183">
        <f t="shared" si="661"/>
        <v>151737.05502497425</v>
      </c>
      <c r="FQ81" s="183">
        <f t="shared" si="661"/>
        <v>144044.24799067507</v>
      </c>
      <c r="FR81" s="183">
        <f t="shared" si="661"/>
        <v>45233.254329894095</v>
      </c>
      <c r="FS81" s="183">
        <f t="shared" si="661"/>
        <v>99781.655843830929</v>
      </c>
      <c r="FT81" s="183">
        <f t="shared" si="661"/>
        <v>132642.91209837436</v>
      </c>
      <c r="FU81" s="183">
        <f t="shared" si="661"/>
        <v>112404.11756596505</v>
      </c>
      <c r="FV81" s="183">
        <f t="shared" si="661"/>
        <v>74994.860908185496</v>
      </c>
      <c r="FW81" s="183">
        <f t="shared" si="661"/>
        <v>102019.45907759486</v>
      </c>
      <c r="FX81" s="183">
        <f t="shared" si="661"/>
        <v>88253.766251792083</v>
      </c>
      <c r="FY81" s="183">
        <f t="shared" si="661"/>
        <v>73701.462862328059</v>
      </c>
      <c r="FZ81" s="183">
        <f t="shared" si="661"/>
        <v>110759.43041244351</v>
      </c>
      <c r="GA81" s="183">
        <f t="shared" si="661"/>
        <v>145116.49111561649</v>
      </c>
      <c r="GB81" s="183">
        <f t="shared" si="661"/>
        <v>106074.16452097855</v>
      </c>
      <c r="GC81" s="183">
        <f t="shared" si="661"/>
        <v>46988.534892074356</v>
      </c>
      <c r="GD81" s="183">
        <f t="shared" si="661"/>
        <v>34979.674110878914</v>
      </c>
      <c r="GE81" s="183">
        <f t="shared" si="661"/>
        <v>35595.208610984257</v>
      </c>
      <c r="GF81" s="183">
        <f t="shared" si="661"/>
        <v>178406.67891788206</v>
      </c>
      <c r="GG81" s="183">
        <f t="shared" si="661"/>
        <v>181384.49514504705</v>
      </c>
      <c r="GH81" s="183">
        <f t="shared" si="661"/>
        <v>200033.68707408605</v>
      </c>
      <c r="GI81" s="183">
        <f t="shared" si="661"/>
        <v>195089.74467197736</v>
      </c>
      <c r="GJ81" s="183">
        <f t="shared" si="661"/>
        <v>231047.32828577119</v>
      </c>
      <c r="GK81" s="183">
        <f t="shared" si="661"/>
        <v>236429.36453116161</v>
      </c>
      <c r="GL81" s="183">
        <f t="shared" si="661"/>
        <v>262474.45538917999</v>
      </c>
      <c r="GM81" s="183">
        <f t="shared" si="661"/>
        <v>247456.57747864953</v>
      </c>
      <c r="GN81" s="183">
        <f t="shared" si="661"/>
        <v>94045.671501021599</v>
      </c>
      <c r="GO81" s="183">
        <f t="shared" si="661"/>
        <v>245796.69280233228</v>
      </c>
      <c r="GP81" s="183">
        <f t="shared" si="661"/>
        <v>213536.5434610685</v>
      </c>
      <c r="GQ81" s="183">
        <f t="shared" ref="GQ81:JB81" si="662">SUM(GQ72:GQ80)</f>
        <v>223562.94988431453</v>
      </c>
      <c r="GR81" s="183">
        <f t="shared" si="662"/>
        <v>226381.53057321548</v>
      </c>
      <c r="GS81" s="183">
        <f t="shared" si="662"/>
        <v>220925.8334174148</v>
      </c>
      <c r="GT81" s="183">
        <f t="shared" si="662"/>
        <v>185369.2464064607</v>
      </c>
      <c r="GU81" s="183">
        <f t="shared" si="662"/>
        <v>232195.26667617852</v>
      </c>
      <c r="GV81" s="183">
        <f t="shared" si="662"/>
        <v>262581.04485366604</v>
      </c>
      <c r="GW81" s="183">
        <f t="shared" si="662"/>
        <v>245501.34299132225</v>
      </c>
      <c r="GX81" s="183">
        <f t="shared" si="662"/>
        <v>241993.52990964285</v>
      </c>
      <c r="GY81" s="183">
        <f t="shared" si="662"/>
        <v>263196.83481144381</v>
      </c>
      <c r="GZ81" s="183">
        <f t="shared" si="662"/>
        <v>268710.4788954063</v>
      </c>
      <c r="HA81" s="183">
        <f t="shared" si="662"/>
        <v>276313.96677205682</v>
      </c>
      <c r="HB81" s="183">
        <f t="shared" si="662"/>
        <v>276183.97774179885</v>
      </c>
      <c r="HC81" s="183">
        <f t="shared" si="662"/>
        <v>278810.40693123976</v>
      </c>
      <c r="HD81" s="183">
        <f t="shared" si="662"/>
        <v>287399.59304687282</v>
      </c>
      <c r="HE81" s="183">
        <f t="shared" si="662"/>
        <v>287271.55379399355</v>
      </c>
      <c r="HF81" s="183">
        <f t="shared" si="662"/>
        <v>288941.78025823209</v>
      </c>
      <c r="HG81" s="183">
        <f t="shared" si="662"/>
        <v>283498.64979781187</v>
      </c>
      <c r="HH81" s="183">
        <f t="shared" si="662"/>
        <v>273239.34788215655</v>
      </c>
      <c r="HI81" s="183">
        <f t="shared" si="662"/>
        <v>266041.57996718242</v>
      </c>
      <c r="HJ81" s="183">
        <f t="shared" si="662"/>
        <v>298009.70784930571</v>
      </c>
      <c r="HK81" s="183">
        <f t="shared" si="662"/>
        <v>326402.96196656412</v>
      </c>
      <c r="HL81" s="183">
        <f t="shared" si="662"/>
        <v>328080.94492627389</v>
      </c>
      <c r="HM81" s="183">
        <f t="shared" si="662"/>
        <v>325549.37204299931</v>
      </c>
      <c r="HN81" s="183">
        <f t="shared" si="662"/>
        <v>337313.71333297249</v>
      </c>
      <c r="HO81" s="183">
        <f t="shared" si="662"/>
        <v>331385.74583199923</v>
      </c>
      <c r="HP81" s="183">
        <f t="shared" si="662"/>
        <v>317856.8414656712</v>
      </c>
      <c r="HQ81" s="183">
        <f t="shared" si="662"/>
        <v>337126.29743539699</v>
      </c>
      <c r="HR81" s="183">
        <f t="shared" si="662"/>
        <v>333529.51452537125</v>
      </c>
      <c r="HS81" s="183">
        <f t="shared" si="662"/>
        <v>331382.02781955601</v>
      </c>
      <c r="HT81" s="183">
        <f t="shared" si="662"/>
        <v>328772.12763692404</v>
      </c>
      <c r="HU81" s="183">
        <f t="shared" si="662"/>
        <v>322015.00067557552</v>
      </c>
      <c r="HV81" s="183">
        <f t="shared" si="662"/>
        <v>300448.76846988435</v>
      </c>
      <c r="HW81" s="183">
        <f t="shared" si="662"/>
        <v>299129.47451496712</v>
      </c>
      <c r="HX81" s="183">
        <f t="shared" si="662"/>
        <v>302293.39361864765</v>
      </c>
      <c r="HY81" s="183">
        <f t="shared" si="662"/>
        <v>290881.39916210272</v>
      </c>
      <c r="HZ81" s="183">
        <f t="shared" si="662"/>
        <v>329061.44315189554</v>
      </c>
      <c r="IA81" s="183">
        <f t="shared" si="662"/>
        <v>285228.47130148258</v>
      </c>
      <c r="IB81" s="183">
        <f t="shared" si="662"/>
        <v>292697.02390039462</v>
      </c>
      <c r="IC81" s="183">
        <f t="shared" si="662"/>
        <v>297280.34452303936</v>
      </c>
      <c r="ID81" s="183">
        <f t="shared" si="662"/>
        <v>258436.29972582171</v>
      </c>
      <c r="IE81" s="183">
        <f t="shared" si="662"/>
        <v>276521.31104035332</v>
      </c>
      <c r="IF81" s="183">
        <f t="shared" si="662"/>
        <v>322899.01082317281</v>
      </c>
      <c r="IG81" s="183">
        <f t="shared" si="662"/>
        <v>362105.11353828886</v>
      </c>
      <c r="IH81" s="183">
        <f t="shared" si="662"/>
        <v>321136.68703064264</v>
      </c>
      <c r="II81" s="183">
        <f t="shared" si="662"/>
        <v>316470.41943344678</v>
      </c>
      <c r="IJ81" s="183">
        <f t="shared" si="662"/>
        <v>357445.64330230356</v>
      </c>
      <c r="IK81" s="183">
        <f t="shared" si="662"/>
        <v>359619.84679477493</v>
      </c>
      <c r="IL81" s="183">
        <f t="shared" si="662"/>
        <v>355463.4399861964</v>
      </c>
      <c r="IM81" s="183">
        <f t="shared" si="662"/>
        <v>316418.48353524343</v>
      </c>
      <c r="IN81" s="183">
        <f t="shared" si="662"/>
        <v>345763.60520144034</v>
      </c>
      <c r="IO81" s="183">
        <f t="shared" si="662"/>
        <v>311006.01745814166</v>
      </c>
      <c r="IP81" s="183">
        <f t="shared" si="662"/>
        <v>281525.26865950692</v>
      </c>
      <c r="IQ81" s="183">
        <f t="shared" si="662"/>
        <v>298876.66570049396</v>
      </c>
      <c r="IR81" s="183">
        <f t="shared" si="662"/>
        <v>296953.55965591129</v>
      </c>
      <c r="IS81" s="183">
        <f t="shared" si="662"/>
        <v>291460.23274207226</v>
      </c>
      <c r="IT81" s="183">
        <f t="shared" si="662"/>
        <v>299645.92467786488</v>
      </c>
      <c r="IU81" s="183">
        <f t="shared" si="662"/>
        <v>312695.98245069367</v>
      </c>
      <c r="IV81" s="183">
        <f t="shared" si="662"/>
        <v>312009.95179401018</v>
      </c>
      <c r="IW81" s="183">
        <f t="shared" si="662"/>
        <v>301742.59022931114</v>
      </c>
      <c r="IX81" s="183">
        <f t="shared" si="662"/>
        <v>293000.66133474925</v>
      </c>
      <c r="IY81" s="183">
        <f t="shared" si="662"/>
        <v>302734.6698034702</v>
      </c>
      <c r="IZ81" s="183">
        <f t="shared" si="662"/>
        <v>269188.68538765569</v>
      </c>
      <c r="JA81" s="183">
        <f t="shared" si="662"/>
        <v>339125.90080623765</v>
      </c>
      <c r="JB81" s="183">
        <f t="shared" si="662"/>
        <v>334781.31018238765</v>
      </c>
      <c r="JC81" s="183">
        <f t="shared" ref="JC81:LN81" si="663">SUM(JC72:JC80)</f>
        <v>338474.89211905381</v>
      </c>
      <c r="JD81" s="183">
        <f t="shared" si="663"/>
        <v>323437.7722961845</v>
      </c>
      <c r="JE81" s="183">
        <f t="shared" si="663"/>
        <v>297822.48307671334</v>
      </c>
      <c r="JF81" s="183">
        <f t="shared" si="663"/>
        <v>251943.29216325143</v>
      </c>
      <c r="JG81" s="183">
        <f t="shared" si="663"/>
        <v>310141.01812029496</v>
      </c>
      <c r="JH81" s="183">
        <f t="shared" si="663"/>
        <v>369802.88917463587</v>
      </c>
      <c r="JI81" s="183">
        <f t="shared" si="663"/>
        <v>330404.16718078707</v>
      </c>
      <c r="JJ81" s="183">
        <f t="shared" si="663"/>
        <v>279807.85191517504</v>
      </c>
      <c r="JK81" s="183">
        <f t="shared" si="663"/>
        <v>313193.74180353142</v>
      </c>
      <c r="JL81" s="183">
        <f t="shared" si="663"/>
        <v>321479.36214972177</v>
      </c>
      <c r="JM81" s="183">
        <f t="shared" si="663"/>
        <v>311932.5888633256</v>
      </c>
      <c r="JN81" s="183">
        <f t="shared" si="663"/>
        <v>322411.15170689381</v>
      </c>
      <c r="JO81" s="183">
        <f t="shared" si="663"/>
        <v>340995.82346202002</v>
      </c>
      <c r="JP81" s="183">
        <f t="shared" si="663"/>
        <v>330636.2315601366</v>
      </c>
      <c r="JQ81" s="183">
        <f t="shared" si="663"/>
        <v>317552.84780387487</v>
      </c>
      <c r="JR81" s="183">
        <f t="shared" si="663"/>
        <v>238281.63867666724</v>
      </c>
      <c r="JS81" s="183">
        <f t="shared" si="663"/>
        <v>158558.67110936204</v>
      </c>
      <c r="JT81" s="183">
        <f t="shared" si="663"/>
        <v>-27897.053987971482</v>
      </c>
      <c r="JU81" s="183">
        <f t="shared" si="663"/>
        <v>229158.06206329388</v>
      </c>
      <c r="JV81" s="183">
        <f t="shared" si="663"/>
        <v>26598.3389487719</v>
      </c>
      <c r="JW81" s="183">
        <f t="shared" si="663"/>
        <v>251513.64974271477</v>
      </c>
      <c r="JX81" s="183">
        <f t="shared" si="663"/>
        <v>277051.70983543544</v>
      </c>
      <c r="JY81" s="183">
        <f t="shared" si="663"/>
        <v>187602.84744840328</v>
      </c>
      <c r="JZ81" s="183">
        <f t="shared" si="663"/>
        <v>131518.44199553848</v>
      </c>
      <c r="KA81" s="183">
        <f t="shared" si="663"/>
        <v>131463.23719647818</v>
      </c>
      <c r="KB81" s="183">
        <f t="shared" si="663"/>
        <v>131463.23719647818</v>
      </c>
      <c r="KC81" s="183">
        <f t="shared" si="663"/>
        <v>231581.23315327158</v>
      </c>
      <c r="KD81" s="183">
        <f t="shared" si="663"/>
        <v>219960.16663595595</v>
      </c>
      <c r="KE81" s="183">
        <f t="shared" si="663"/>
        <v>186664.22385268784</v>
      </c>
      <c r="KF81" s="183">
        <f t="shared" si="663"/>
        <v>154613.49086094619</v>
      </c>
      <c r="KG81" s="183">
        <f t="shared" si="663"/>
        <v>175673.16167337575</v>
      </c>
      <c r="KH81" s="183">
        <f t="shared" si="663"/>
        <v>174048.04217425128</v>
      </c>
      <c r="KI81" s="183">
        <f t="shared" si="663"/>
        <v>176196.49181651793</v>
      </c>
      <c r="KJ81" s="183">
        <f t="shared" si="663"/>
        <v>229841.29626327567</v>
      </c>
      <c r="KK81" s="183">
        <f t="shared" si="663"/>
        <v>172688.51029921876</v>
      </c>
      <c r="KL81" s="183">
        <f t="shared" si="663"/>
        <v>237021.9198428774</v>
      </c>
      <c r="KM81" s="183">
        <f t="shared" si="663"/>
        <v>244282.04785410708</v>
      </c>
      <c r="KN81" s="183">
        <f t="shared" si="663"/>
        <v>159020.31113621959</v>
      </c>
      <c r="KO81" s="183">
        <f t="shared" si="663"/>
        <v>174053.02436554286</v>
      </c>
      <c r="KP81" s="183">
        <f t="shared" si="663"/>
        <v>159215.4070533968</v>
      </c>
      <c r="KQ81" s="183">
        <f t="shared" si="663"/>
        <v>235903.1190070865</v>
      </c>
      <c r="KR81" s="183">
        <f t="shared" si="663"/>
        <v>298489.67058730894</v>
      </c>
      <c r="KS81" s="183">
        <f t="shared" si="663"/>
        <v>332538.87206042506</v>
      </c>
      <c r="KT81" s="183">
        <f t="shared" si="663"/>
        <v>299339.89961903659</v>
      </c>
      <c r="KU81" s="183">
        <f t="shared" si="663"/>
        <v>276996.17102040147</v>
      </c>
      <c r="KV81" s="183">
        <f t="shared" si="663"/>
        <v>321739.17848919122</v>
      </c>
      <c r="KW81" s="183">
        <f t="shared" si="663"/>
        <v>375120.46548363322</v>
      </c>
      <c r="KX81" s="183">
        <f t="shared" si="663"/>
        <v>383445.17289235955</v>
      </c>
      <c r="KY81" s="183">
        <f t="shared" si="663"/>
        <v>401955.43241758447</v>
      </c>
      <c r="KZ81" s="183">
        <f t="shared" si="663"/>
        <v>247281.26189064197</v>
      </c>
      <c r="LA81" s="183">
        <f t="shared" si="663"/>
        <v>230501.80690874573</v>
      </c>
      <c r="LB81" s="183">
        <f t="shared" si="663"/>
        <v>314118.99534968077</v>
      </c>
      <c r="LC81" s="183">
        <f t="shared" si="663"/>
        <v>360958.18123282952</v>
      </c>
      <c r="LD81" s="183">
        <f t="shared" si="663"/>
        <v>366395.68724001211</v>
      </c>
      <c r="LE81" s="183">
        <f t="shared" si="663"/>
        <v>263002.16171847982</v>
      </c>
      <c r="LF81" s="183">
        <f t="shared" si="663"/>
        <v>303104.23494516127</v>
      </c>
      <c r="LG81" s="183">
        <f t="shared" si="663"/>
        <v>219486.56855555394</v>
      </c>
      <c r="LH81" s="183">
        <f t="shared" si="663"/>
        <v>276994.60244108364</v>
      </c>
      <c r="LI81" s="183">
        <f t="shared" si="663"/>
        <v>301755.18557379348</v>
      </c>
      <c r="LJ81" s="183">
        <f t="shared" si="663"/>
        <v>307916.28109628928</v>
      </c>
      <c r="LK81" s="183">
        <f t="shared" si="663"/>
        <v>348983.04362440424</v>
      </c>
      <c r="LL81" s="183">
        <f t="shared" si="663"/>
        <v>227018.66637481979</v>
      </c>
      <c r="LM81" s="183">
        <f t="shared" si="663"/>
        <v>304038.07119855279</v>
      </c>
      <c r="LN81" s="183">
        <f t="shared" si="663"/>
        <v>406073.19475180859</v>
      </c>
      <c r="LO81" s="183">
        <f t="shared" ref="LO81:NG81" si="664">SUM(LO72:LO80)</f>
        <v>332968.93139229802</v>
      </c>
      <c r="LP81" s="183">
        <f t="shared" si="664"/>
        <v>237533.95288696681</v>
      </c>
      <c r="LQ81" s="183">
        <f t="shared" si="664"/>
        <v>286078.76939102734</v>
      </c>
      <c r="LR81" s="183">
        <f t="shared" si="664"/>
        <v>363644.50911906239</v>
      </c>
      <c r="LS81" s="183">
        <f t="shared" si="664"/>
        <v>338662.45935593481</v>
      </c>
      <c r="LT81" s="183">
        <f t="shared" si="664"/>
        <v>327051.57881002431</v>
      </c>
      <c r="LU81" s="183">
        <f t="shared" si="664"/>
        <v>329491.11706023494</v>
      </c>
      <c r="LV81" s="183">
        <f t="shared" si="664"/>
        <v>292256.64333823335</v>
      </c>
      <c r="LW81" s="183">
        <f t="shared" si="664"/>
        <v>345628.62441827788</v>
      </c>
      <c r="LX81" s="183">
        <f t="shared" si="664"/>
        <v>354416.37298088206</v>
      </c>
      <c r="LY81" s="183">
        <f t="shared" si="664"/>
        <v>356957.73136764363</v>
      </c>
      <c r="LZ81" s="183">
        <f t="shared" si="664"/>
        <v>285230.33336640085</v>
      </c>
      <c r="MA81" s="183">
        <f t="shared" si="664"/>
        <v>244806.65447306589</v>
      </c>
      <c r="MB81" s="183">
        <f t="shared" si="664"/>
        <v>215151.56238641602</v>
      </c>
      <c r="MC81" s="183">
        <f t="shared" si="664"/>
        <v>271850.81467560143</v>
      </c>
      <c r="MD81" s="183">
        <f t="shared" si="664"/>
        <v>286836.05443756597</v>
      </c>
      <c r="ME81" s="183">
        <f t="shared" si="664"/>
        <v>385722.1060462881</v>
      </c>
      <c r="MF81" s="183">
        <f t="shared" si="664"/>
        <v>313811.15617484413</v>
      </c>
      <c r="MG81" s="183">
        <f t="shared" si="664"/>
        <v>392073.96470268531</v>
      </c>
      <c r="MH81" s="183">
        <f t="shared" si="664"/>
        <v>416493.83306077961</v>
      </c>
      <c r="MI81" s="183">
        <f t="shared" si="664"/>
        <v>405946.14903741644</v>
      </c>
      <c r="MJ81" s="183">
        <f t="shared" si="664"/>
        <v>439078.41018345283</v>
      </c>
      <c r="MK81" s="183">
        <f t="shared" si="664"/>
        <v>426745.8139545102</v>
      </c>
      <c r="ML81" s="183">
        <f t="shared" si="664"/>
        <v>422075.10890363838</v>
      </c>
      <c r="MM81" s="183">
        <f t="shared" si="664"/>
        <v>420189.2450089918</v>
      </c>
      <c r="MN81" s="183">
        <f t="shared" si="664"/>
        <v>400823.35162238416</v>
      </c>
      <c r="MO81" s="183">
        <f t="shared" si="664"/>
        <v>335978.26218975947</v>
      </c>
      <c r="MP81" s="183">
        <f t="shared" si="664"/>
        <v>425665.15451614506</v>
      </c>
      <c r="MQ81" s="183">
        <f t="shared" si="664"/>
        <v>425145.05985457479</v>
      </c>
      <c r="MR81" s="183">
        <f t="shared" si="664"/>
        <v>438022.60132800799</v>
      </c>
      <c r="MS81" s="183">
        <f t="shared" si="664"/>
        <v>433674.00562434649</v>
      </c>
      <c r="MT81" s="183">
        <f t="shared" si="664"/>
        <v>439198.63504484296</v>
      </c>
      <c r="MU81" s="183">
        <f t="shared" si="664"/>
        <v>451594.63567313575</v>
      </c>
      <c r="MV81" s="183">
        <f t="shared" si="664"/>
        <v>354268.13012396172</v>
      </c>
      <c r="MW81" s="183">
        <f t="shared" si="664"/>
        <v>386444.71807780513</v>
      </c>
      <c r="MX81" s="183">
        <f t="shared" si="664"/>
        <v>372332.5163476601</v>
      </c>
      <c r="MY81" s="183">
        <f t="shared" si="664"/>
        <v>311898.92757901252</v>
      </c>
      <c r="MZ81" s="183">
        <f t="shared" si="664"/>
        <v>289586.24045819533</v>
      </c>
      <c r="NA81" s="183">
        <f t="shared" si="664"/>
        <v>381180.03515733732</v>
      </c>
      <c r="NB81" s="183">
        <f t="shared" si="664"/>
        <v>242378.53356913858</v>
      </c>
      <c r="NC81" s="183">
        <f t="shared" si="664"/>
        <v>419446.2428430944</v>
      </c>
      <c r="ND81" s="183">
        <f t="shared" si="664"/>
        <v>416852.42975814443</v>
      </c>
      <c r="NE81" s="183">
        <f t="shared" si="664"/>
        <v>409706.3793212832</v>
      </c>
      <c r="NF81" s="183">
        <f t="shared" si="664"/>
        <v>258788.92390112285</v>
      </c>
      <c r="NG81" s="183">
        <f t="shared" si="664"/>
        <v>371472.84496050922</v>
      </c>
      <c r="NH81" s="184">
        <f>IF(ABS(SUM(G81:NG81) - SUM(NH72:NH80)) &gt; 0.01, #VALUE!, SUM(G81:NG81))</f>
        <v>93132896.811219931</v>
      </c>
      <c r="NJ81" s="202" t="s">
        <v>387</v>
      </c>
      <c r="NK81" s="203"/>
      <c r="NL81" s="203"/>
      <c r="NM81" s="203"/>
      <c r="NN81" s="203"/>
      <c r="NO81" s="203"/>
      <c r="NP81" s="203"/>
      <c r="NQ81" s="203"/>
      <c r="NR81" s="203"/>
      <c r="NS81" s="203"/>
      <c r="NT81" s="203"/>
      <c r="NU81" s="203"/>
      <c r="NV81" s="203"/>
    </row>
    <row r="82" spans="1:387" ht="13.5" thickTop="1">
      <c r="E82" s="153"/>
      <c r="F82" s="151" t="s">
        <v>354</v>
      </c>
      <c r="G82" s="179">
        <f>IFERROR((SUMIF($E72:$E76, "B", G72:G76) + SUMIF($E60:$E62, "B", G60:G62))/ SUMIF($E36:$E50, "B", G36:G50), 0)</f>
        <v>0</v>
      </c>
      <c r="H82" s="179">
        <f t="shared" ref="H82:BS82" si="665">IFERROR((SUMIF($E72:$E76, "B", H72:H76) + SUMIF($E60:$E62, "B", H60:H62))/ SUMIF($E36:$E50, "B", H36:H50), 0)</f>
        <v>3.8409279753984085</v>
      </c>
      <c r="I82" s="179">
        <f t="shared" si="665"/>
        <v>3.4350453881020875</v>
      </c>
      <c r="J82" s="179">
        <f t="shared" si="665"/>
        <v>3.4587760119245936</v>
      </c>
      <c r="K82" s="179">
        <f t="shared" si="665"/>
        <v>3.7014736810863424</v>
      </c>
      <c r="L82" s="179">
        <f t="shared" si="665"/>
        <v>3.6741064834432882</v>
      </c>
      <c r="M82" s="179">
        <f t="shared" si="665"/>
        <v>3.7060915941671411</v>
      </c>
      <c r="N82" s="179">
        <f t="shared" si="665"/>
        <v>3.8043043172902515</v>
      </c>
      <c r="O82" s="179">
        <f t="shared" si="665"/>
        <v>3.7648110287652132</v>
      </c>
      <c r="P82" s="179">
        <f t="shared" si="665"/>
        <v>3.627109113133522</v>
      </c>
      <c r="Q82" s="179">
        <f t="shared" si="665"/>
        <v>3.6329946881534845</v>
      </c>
      <c r="R82" s="179">
        <f t="shared" si="665"/>
        <v>3.66664883810915</v>
      </c>
      <c r="S82" s="179">
        <f t="shared" si="665"/>
        <v>3.5564479224531675</v>
      </c>
      <c r="T82" s="179">
        <f t="shared" si="665"/>
        <v>3.5784102184348465</v>
      </c>
      <c r="U82" s="179">
        <f t="shared" si="665"/>
        <v>3.5878185502991511</v>
      </c>
      <c r="V82" s="179">
        <f t="shared" si="665"/>
        <v>3.615203260679257</v>
      </c>
      <c r="W82" s="179">
        <f t="shared" si="665"/>
        <v>3.6790480882802719</v>
      </c>
      <c r="X82" s="179">
        <f t="shared" si="665"/>
        <v>3.5061140183425019</v>
      </c>
      <c r="Y82" s="179">
        <f t="shared" si="665"/>
        <v>3.3184900765183851</v>
      </c>
      <c r="Z82" s="179">
        <f t="shared" si="665"/>
        <v>3.4654670692007841</v>
      </c>
      <c r="AA82" s="179">
        <f t="shared" si="665"/>
        <v>3.386552829854435</v>
      </c>
      <c r="AB82" s="179">
        <f t="shared" si="665"/>
        <v>3.4204707447117189</v>
      </c>
      <c r="AC82" s="179">
        <f t="shared" si="665"/>
        <v>3.3776603008835129</v>
      </c>
      <c r="AD82" s="179">
        <f t="shared" si="665"/>
        <v>3.7104713981950956</v>
      </c>
      <c r="AE82" s="179">
        <f t="shared" si="665"/>
        <v>3.8690503343818863</v>
      </c>
      <c r="AF82" s="179">
        <f t="shared" si="665"/>
        <v>3.6827590606633729</v>
      </c>
      <c r="AG82" s="179">
        <f t="shared" si="665"/>
        <v>3.6389360790721494</v>
      </c>
      <c r="AH82" s="179">
        <f t="shared" si="665"/>
        <v>3.6156122297571045</v>
      </c>
      <c r="AI82" s="179">
        <f t="shared" si="665"/>
        <v>3.6171166915204722</v>
      </c>
      <c r="AJ82" s="179">
        <f t="shared" si="665"/>
        <v>3.6459027367627899</v>
      </c>
      <c r="AK82" s="179">
        <f t="shared" si="665"/>
        <v>3.6021181995020424</v>
      </c>
      <c r="AL82" s="179">
        <f t="shared" si="665"/>
        <v>2.365540122074127</v>
      </c>
      <c r="AM82" s="179">
        <f t="shared" si="665"/>
        <v>2.2052678054805006</v>
      </c>
      <c r="AN82" s="179">
        <f t="shared" si="665"/>
        <v>2.2600664682667695</v>
      </c>
      <c r="AO82" s="179">
        <f t="shared" si="665"/>
        <v>2.4272300005037906</v>
      </c>
      <c r="AP82" s="179">
        <f t="shared" si="665"/>
        <v>2.4531868770857361</v>
      </c>
      <c r="AQ82" s="179">
        <f t="shared" si="665"/>
        <v>2.7027638529082885</v>
      </c>
      <c r="AR82" s="179">
        <f t="shared" si="665"/>
        <v>2.6937869027041628</v>
      </c>
      <c r="AS82" s="179">
        <f t="shared" si="665"/>
        <v>2.728231426350701</v>
      </c>
      <c r="AT82" s="179">
        <f t="shared" si="665"/>
        <v>3.2605594618312179</v>
      </c>
      <c r="AU82" s="179">
        <f t="shared" si="665"/>
        <v>6.4959387815254734</v>
      </c>
      <c r="AV82" s="179">
        <f t="shared" si="665"/>
        <v>5.8403787519004675</v>
      </c>
      <c r="AW82" s="179">
        <f t="shared" si="665"/>
        <v>5.8681561234126365</v>
      </c>
      <c r="AX82" s="179">
        <f t="shared" si="665"/>
        <v>5.8805828047230477</v>
      </c>
      <c r="AY82" s="179">
        <f t="shared" si="665"/>
        <v>5.8930306170239293</v>
      </c>
      <c r="AZ82" s="179">
        <f t="shared" si="665"/>
        <v>8.1172000978922778</v>
      </c>
      <c r="BA82" s="179">
        <f t="shared" si="665"/>
        <v>6.8301124987684503</v>
      </c>
      <c r="BB82" s="179">
        <f t="shared" si="665"/>
        <v>3.366781777811978</v>
      </c>
      <c r="BC82" s="179">
        <f t="shared" si="665"/>
        <v>2.6717941132664627</v>
      </c>
      <c r="BD82" s="179">
        <f t="shared" si="665"/>
        <v>2.7086103516556119</v>
      </c>
      <c r="BE82" s="179">
        <f t="shared" si="665"/>
        <v>2.7116988702379685</v>
      </c>
      <c r="BF82" s="179">
        <f t="shared" si="665"/>
        <v>2.2351780072449707</v>
      </c>
      <c r="BG82" s="179">
        <f t="shared" si="665"/>
        <v>2.2943516973488176</v>
      </c>
      <c r="BH82" s="179">
        <f t="shared" si="665"/>
        <v>2.227175866597598</v>
      </c>
      <c r="BI82" s="179">
        <f t="shared" si="665"/>
        <v>2.0834102370048977</v>
      </c>
      <c r="BJ82" s="179">
        <f t="shared" si="665"/>
        <v>1.8683032080259694</v>
      </c>
      <c r="BK82" s="179">
        <f t="shared" si="665"/>
        <v>2.0696807876205754</v>
      </c>
      <c r="BL82" s="179">
        <f t="shared" si="665"/>
        <v>2.1483808612066553</v>
      </c>
      <c r="BM82" s="179">
        <f t="shared" si="665"/>
        <v>2.1500420954667461</v>
      </c>
      <c r="BN82" s="179">
        <f t="shared" si="665"/>
        <v>3.5718534801921851</v>
      </c>
      <c r="BO82" s="179">
        <f t="shared" si="665"/>
        <v>3.4295669964295885</v>
      </c>
      <c r="BP82" s="179">
        <f t="shared" si="665"/>
        <v>3.2652667602998076</v>
      </c>
      <c r="BQ82" s="179">
        <f t="shared" si="665"/>
        <v>2.8961711717816847</v>
      </c>
      <c r="BR82" s="179">
        <f t="shared" si="665"/>
        <v>3.1806779434169847</v>
      </c>
      <c r="BS82" s="179">
        <f t="shared" si="665"/>
        <v>3.3328409023940742</v>
      </c>
      <c r="BT82" s="179">
        <f t="shared" ref="BT82:EE82" si="666">IFERROR((SUMIF($E72:$E76, "B", BT72:BT76) + SUMIF($E60:$E62, "B", BT60:BT62))/ SUMIF($E36:$E50, "B", BT36:BT50), 0)</f>
        <v>3.3842581852366904</v>
      </c>
      <c r="BU82" s="179">
        <f t="shared" si="666"/>
        <v>3.4000622377149896</v>
      </c>
      <c r="BV82" s="179">
        <f t="shared" si="666"/>
        <v>3.4385526737384811</v>
      </c>
      <c r="BW82" s="179">
        <f t="shared" si="666"/>
        <v>3.4017659435985088</v>
      </c>
      <c r="BX82" s="179">
        <f t="shared" si="666"/>
        <v>3.2840390635119756</v>
      </c>
      <c r="BY82" s="179">
        <f t="shared" si="666"/>
        <v>3.2819906463598554</v>
      </c>
      <c r="BZ82" s="179">
        <f t="shared" si="666"/>
        <v>3.2955162867579291</v>
      </c>
      <c r="CA82" s="179">
        <f t="shared" si="666"/>
        <v>3.3160729505690014</v>
      </c>
      <c r="CB82" s="179">
        <f t="shared" si="666"/>
        <v>3.0520848196527384</v>
      </c>
      <c r="CC82" s="179">
        <f t="shared" si="666"/>
        <v>3.0443460453140716</v>
      </c>
      <c r="CD82" s="179">
        <f t="shared" si="666"/>
        <v>2.8241424107085313</v>
      </c>
      <c r="CE82" s="179">
        <f t="shared" si="666"/>
        <v>2.9479174767802094</v>
      </c>
      <c r="CF82" s="179">
        <f t="shared" si="666"/>
        <v>2.7535408962283068</v>
      </c>
      <c r="CG82" s="179">
        <f t="shared" si="666"/>
        <v>3.0274267329628435</v>
      </c>
      <c r="CH82" s="179">
        <f t="shared" si="666"/>
        <v>3.1396655063028378</v>
      </c>
      <c r="CI82" s="179">
        <f t="shared" si="666"/>
        <v>3.0460237462104014</v>
      </c>
      <c r="CJ82" s="179">
        <f t="shared" si="666"/>
        <v>2.876527661745611</v>
      </c>
      <c r="CK82" s="179">
        <f t="shared" si="666"/>
        <v>2.9584601590983515</v>
      </c>
      <c r="CL82" s="179">
        <f t="shared" si="666"/>
        <v>2.4973831394926931</v>
      </c>
      <c r="CM82" s="179">
        <f t="shared" si="666"/>
        <v>2.7965328599461601</v>
      </c>
      <c r="CN82" s="179">
        <f t="shared" si="666"/>
        <v>2.8458252480834334</v>
      </c>
      <c r="CO82" s="179">
        <f t="shared" si="666"/>
        <v>2.9841772965159072</v>
      </c>
      <c r="CP82" s="179">
        <f t="shared" si="666"/>
        <v>3.0146754559706568</v>
      </c>
      <c r="CQ82" s="179">
        <f t="shared" si="666"/>
        <v>2.9978847837434679</v>
      </c>
      <c r="CR82" s="179">
        <f t="shared" si="666"/>
        <v>2.9942507711665702</v>
      </c>
      <c r="CS82" s="179">
        <f t="shared" si="666"/>
        <v>2.1416100233408311</v>
      </c>
      <c r="CT82" s="179">
        <f t="shared" si="666"/>
        <v>2.0729945101274039</v>
      </c>
      <c r="CU82" s="179">
        <f t="shared" si="666"/>
        <v>2.1415989887159181</v>
      </c>
      <c r="CV82" s="179">
        <f t="shared" si="666"/>
        <v>2.102157765523931</v>
      </c>
      <c r="CW82" s="179">
        <f t="shared" si="666"/>
        <v>2.0985401595802782</v>
      </c>
      <c r="CX82" s="179">
        <f t="shared" si="666"/>
        <v>2.1968612566917494</v>
      </c>
      <c r="CY82" s="179">
        <f t="shared" si="666"/>
        <v>2.3018077070454046</v>
      </c>
      <c r="CZ82" s="179">
        <f t="shared" si="666"/>
        <v>2.1865332235442012</v>
      </c>
      <c r="DA82" s="179">
        <f t="shared" si="666"/>
        <v>2.3136162522209909</v>
      </c>
      <c r="DB82" s="179">
        <f t="shared" si="666"/>
        <v>2.3271105291176664</v>
      </c>
      <c r="DC82" s="179">
        <f t="shared" si="666"/>
        <v>2.3346974630928705</v>
      </c>
      <c r="DD82" s="179">
        <f t="shared" si="666"/>
        <v>2.3973625181432543</v>
      </c>
      <c r="DE82" s="179">
        <f t="shared" si="666"/>
        <v>2.4482232429981692</v>
      </c>
      <c r="DF82" s="179">
        <f t="shared" si="666"/>
        <v>2.4437427791701221</v>
      </c>
      <c r="DG82" s="179">
        <f t="shared" si="666"/>
        <v>2.3941882963625192</v>
      </c>
      <c r="DH82" s="179">
        <f t="shared" si="666"/>
        <v>2.3386607593964168</v>
      </c>
      <c r="DI82" s="179">
        <f t="shared" si="666"/>
        <v>2.3252053485183755</v>
      </c>
      <c r="DJ82" s="179">
        <f t="shared" si="666"/>
        <v>2.4393540463565668</v>
      </c>
      <c r="DK82" s="179">
        <f t="shared" si="666"/>
        <v>2.4960928768817139</v>
      </c>
      <c r="DL82" s="179">
        <f t="shared" si="666"/>
        <v>2.4242176994101614</v>
      </c>
      <c r="DM82" s="179">
        <f t="shared" si="666"/>
        <v>2.4666301361748757</v>
      </c>
      <c r="DN82" s="179">
        <f t="shared" si="666"/>
        <v>2.53626364803171</v>
      </c>
      <c r="DO82" s="179">
        <f t="shared" si="666"/>
        <v>2.4920784927403821</v>
      </c>
      <c r="DP82" s="179">
        <f t="shared" si="666"/>
        <v>2.5521890695852174</v>
      </c>
      <c r="DQ82" s="179">
        <f t="shared" si="666"/>
        <v>2.6440079160146337</v>
      </c>
      <c r="DR82" s="179">
        <f t="shared" si="666"/>
        <v>2.6791216170104923</v>
      </c>
      <c r="DS82" s="179">
        <f t="shared" si="666"/>
        <v>2.5606592408835627</v>
      </c>
      <c r="DT82" s="179">
        <f t="shared" si="666"/>
        <v>2.3357276700436271</v>
      </c>
      <c r="DU82" s="179">
        <f t="shared" si="666"/>
        <v>2.4711460335179543</v>
      </c>
      <c r="DV82" s="179">
        <f t="shared" si="666"/>
        <v>2.4372444157930513</v>
      </c>
      <c r="DW82" s="179">
        <f t="shared" si="666"/>
        <v>2.4624985597853701</v>
      </c>
      <c r="DX82" s="179">
        <f t="shared" si="666"/>
        <v>2.443798873139214</v>
      </c>
      <c r="DY82" s="179">
        <f t="shared" si="666"/>
        <v>2.1790619108094904</v>
      </c>
      <c r="DZ82" s="179">
        <f t="shared" si="666"/>
        <v>2.1534961298200086</v>
      </c>
      <c r="EA82" s="179">
        <f t="shared" si="666"/>
        <v>2.4455181032789497</v>
      </c>
      <c r="EB82" s="179">
        <f t="shared" si="666"/>
        <v>2.409067090507</v>
      </c>
      <c r="EC82" s="179">
        <f t="shared" si="666"/>
        <v>2.409067090507</v>
      </c>
      <c r="ED82" s="179">
        <f t="shared" si="666"/>
        <v>2.0898600818118536</v>
      </c>
      <c r="EE82" s="179">
        <f t="shared" si="666"/>
        <v>2.2717753312057969</v>
      </c>
      <c r="EF82" s="179">
        <f t="shared" ref="EF82:GQ82" si="667">IFERROR((SUMIF($E72:$E76, "B", EF72:EF76) + SUMIF($E60:$E62, "B", EF60:EF62))/ SUMIF($E36:$E50, "B", EF36:EF50), 0)</f>
        <v>2.3255840498175444</v>
      </c>
      <c r="EG82" s="179">
        <f t="shared" si="667"/>
        <v>2.3004365983611108</v>
      </c>
      <c r="EH82" s="179">
        <f t="shared" si="667"/>
        <v>2.2852647356844935</v>
      </c>
      <c r="EI82" s="179">
        <f t="shared" si="667"/>
        <v>2.1062721655964598</v>
      </c>
      <c r="EJ82" s="179">
        <f t="shared" si="667"/>
        <v>2.1620554822353863</v>
      </c>
      <c r="EK82" s="179">
        <f t="shared" si="667"/>
        <v>2.0711071873107363</v>
      </c>
      <c r="EL82" s="179">
        <f t="shared" si="667"/>
        <v>2.2163940597602219</v>
      </c>
      <c r="EM82" s="179">
        <f t="shared" si="667"/>
        <v>2.2591236131694461</v>
      </c>
      <c r="EN82" s="179">
        <f t="shared" si="667"/>
        <v>2.1784419620909388</v>
      </c>
      <c r="EO82" s="179">
        <f t="shared" si="667"/>
        <v>2.1206164992671113</v>
      </c>
      <c r="EP82" s="179">
        <f t="shared" si="667"/>
        <v>2.0609546746925327</v>
      </c>
      <c r="EQ82" s="179">
        <f t="shared" si="667"/>
        <v>2.0737899579023495</v>
      </c>
      <c r="ER82" s="179">
        <f t="shared" si="667"/>
        <v>2.2635845951613103</v>
      </c>
      <c r="ES82" s="179">
        <f t="shared" si="667"/>
        <v>2.1420519483608982</v>
      </c>
      <c r="ET82" s="179">
        <f t="shared" si="667"/>
        <v>2.1366024759671962</v>
      </c>
      <c r="EU82" s="179">
        <f t="shared" si="667"/>
        <v>2.1545645011974965</v>
      </c>
      <c r="EV82" s="179">
        <f t="shared" si="667"/>
        <v>2.3849555737780062</v>
      </c>
      <c r="EW82" s="179">
        <f t="shared" si="667"/>
        <v>2.1159814248782811</v>
      </c>
      <c r="EX82" s="179">
        <f t="shared" si="667"/>
        <v>2.2421736419169718</v>
      </c>
      <c r="EY82" s="179">
        <f t="shared" si="667"/>
        <v>2.1613092561070952</v>
      </c>
      <c r="EZ82" s="179">
        <f t="shared" si="667"/>
        <v>2.3457757291196861</v>
      </c>
      <c r="FA82" s="179">
        <f t="shared" si="667"/>
        <v>2.4853662307292552</v>
      </c>
      <c r="FB82" s="179">
        <f t="shared" si="667"/>
        <v>2.0565928416080479</v>
      </c>
      <c r="FC82" s="179">
        <f t="shared" si="667"/>
        <v>1.9127463512686833</v>
      </c>
      <c r="FD82" s="179">
        <f t="shared" si="667"/>
        <v>2.0024741993541721</v>
      </c>
      <c r="FE82" s="179">
        <f t="shared" si="667"/>
        <v>0</v>
      </c>
      <c r="FF82" s="179">
        <f t="shared" si="667"/>
        <v>1.9308351347013415</v>
      </c>
      <c r="FG82" s="179">
        <f t="shared" si="667"/>
        <v>1.8179530776550124</v>
      </c>
      <c r="FH82" s="179">
        <f t="shared" si="667"/>
        <v>1.9255910364644531</v>
      </c>
      <c r="FI82" s="179">
        <f t="shared" si="667"/>
        <v>1.9822887315949553</v>
      </c>
      <c r="FJ82" s="179">
        <f t="shared" si="667"/>
        <v>1.9843722709597826</v>
      </c>
      <c r="FK82" s="179">
        <f t="shared" si="667"/>
        <v>0</v>
      </c>
      <c r="FL82" s="179">
        <f t="shared" si="667"/>
        <v>2.208884011522978</v>
      </c>
      <c r="FM82" s="179">
        <f t="shared" si="667"/>
        <v>2.2703746985992939</v>
      </c>
      <c r="FN82" s="179">
        <f t="shared" si="667"/>
        <v>2.3696271121852823</v>
      </c>
      <c r="FO82" s="179">
        <f t="shared" si="667"/>
        <v>2.2736270215885748</v>
      </c>
      <c r="FP82" s="179">
        <f t="shared" si="667"/>
        <v>2.4009955596320136</v>
      </c>
      <c r="FQ82" s="179">
        <f t="shared" si="667"/>
        <v>2.3402332422299197</v>
      </c>
      <c r="FR82" s="179">
        <f t="shared" si="667"/>
        <v>2.1157197512330437</v>
      </c>
      <c r="FS82" s="179">
        <f t="shared" si="667"/>
        <v>2.1276429605522353</v>
      </c>
      <c r="FT82" s="179">
        <f t="shared" si="667"/>
        <v>2.193247024844263</v>
      </c>
      <c r="FU82" s="179">
        <f t="shared" si="667"/>
        <v>2.2809470679942998</v>
      </c>
      <c r="FV82" s="179">
        <f t="shared" si="667"/>
        <v>2.1700934718559735</v>
      </c>
      <c r="FW82" s="179">
        <f t="shared" si="667"/>
        <v>2.3642436049996829</v>
      </c>
      <c r="FX82" s="179">
        <f t="shared" si="667"/>
        <v>2.278548816241889</v>
      </c>
      <c r="FY82" s="179">
        <f t="shared" si="667"/>
        <v>2.3803192665406763</v>
      </c>
      <c r="FZ82" s="179">
        <f t="shared" si="667"/>
        <v>2.4203781098314896</v>
      </c>
      <c r="GA82" s="179">
        <f t="shared" si="667"/>
        <v>2.4932698557900324</v>
      </c>
      <c r="GB82" s="179">
        <f t="shared" si="667"/>
        <v>2.5732048221512325</v>
      </c>
      <c r="GC82" s="179">
        <f t="shared" si="667"/>
        <v>2.6593763803922137</v>
      </c>
      <c r="GD82" s="179">
        <f t="shared" si="667"/>
        <v>2.4103518096735019</v>
      </c>
      <c r="GE82" s="179">
        <f t="shared" si="667"/>
        <v>2.3392655416940906</v>
      </c>
      <c r="GF82" s="179">
        <f t="shared" si="667"/>
        <v>2.1662488365119046</v>
      </c>
      <c r="GG82" s="179">
        <f t="shared" si="667"/>
        <v>2.1709632777854484</v>
      </c>
      <c r="GH82" s="179">
        <f t="shared" si="667"/>
        <v>2.1821470819646058</v>
      </c>
      <c r="GI82" s="179">
        <f t="shared" si="667"/>
        <v>2.1739959795649897</v>
      </c>
      <c r="GJ82" s="179">
        <f t="shared" si="667"/>
        <v>2.3951110216201359</v>
      </c>
      <c r="GK82" s="179">
        <f t="shared" si="667"/>
        <v>2.39986955052363</v>
      </c>
      <c r="GL82" s="179">
        <f t="shared" si="667"/>
        <v>2.5780900960698938</v>
      </c>
      <c r="GM82" s="179">
        <f t="shared" si="667"/>
        <v>2.6774843939816639</v>
      </c>
      <c r="GN82" s="179">
        <f t="shared" si="667"/>
        <v>2.3909347988084093</v>
      </c>
      <c r="GO82" s="179">
        <f t="shared" si="667"/>
        <v>2.6592434634517739</v>
      </c>
      <c r="GP82" s="179">
        <f t="shared" si="667"/>
        <v>2.4178056928258655</v>
      </c>
      <c r="GQ82" s="179">
        <f t="shared" si="667"/>
        <v>2.2705228810701121</v>
      </c>
      <c r="GR82" s="179">
        <f t="shared" ref="GR82:JC82" si="668">IFERROR((SUMIF($E72:$E76, "B", GR72:GR76) + SUMIF($E60:$E62, "B", GR60:GR62))/ SUMIF($E36:$E50, "B", GR36:GR50), 0)</f>
        <v>2.315821423720787</v>
      </c>
      <c r="GS82" s="179">
        <f t="shared" si="668"/>
        <v>2.3680032470156251</v>
      </c>
      <c r="GT82" s="179">
        <f t="shared" si="668"/>
        <v>2.4618174953540088</v>
      </c>
      <c r="GU82" s="179">
        <f t="shared" si="668"/>
        <v>2.5052061243854831</v>
      </c>
      <c r="GV82" s="179">
        <f t="shared" si="668"/>
        <v>2.5255755723519218</v>
      </c>
      <c r="GW82" s="179">
        <f t="shared" si="668"/>
        <v>2.5685624996917173</v>
      </c>
      <c r="GX82" s="179">
        <f t="shared" si="668"/>
        <v>2.6408739025242309</v>
      </c>
      <c r="GY82" s="179">
        <f t="shared" si="668"/>
        <v>2.6689602680611864</v>
      </c>
      <c r="GZ82" s="179">
        <f t="shared" si="668"/>
        <v>2.6149293584117808</v>
      </c>
      <c r="HA82" s="179">
        <f t="shared" si="668"/>
        <v>2.6320586157753625</v>
      </c>
      <c r="HB82" s="179">
        <f t="shared" si="668"/>
        <v>2.6306853947489763</v>
      </c>
      <c r="HC82" s="179">
        <f t="shared" si="668"/>
        <v>2.6307230774717962</v>
      </c>
      <c r="HD82" s="179">
        <f t="shared" si="668"/>
        <v>2.7203162669640224</v>
      </c>
      <c r="HE82" s="179">
        <f t="shared" si="668"/>
        <v>2.7122521802883859</v>
      </c>
      <c r="HF82" s="179">
        <f t="shared" si="668"/>
        <v>2.7388782633477056</v>
      </c>
      <c r="HG82" s="179">
        <f t="shared" si="668"/>
        <v>2.6860512536424532</v>
      </c>
      <c r="HH82" s="179">
        <f t="shared" si="668"/>
        <v>2.6793943492179171</v>
      </c>
      <c r="HI82" s="179">
        <f t="shared" si="668"/>
        <v>2.8071756059667425</v>
      </c>
      <c r="HJ82" s="179">
        <f t="shared" si="668"/>
        <v>2.8285173797398615</v>
      </c>
      <c r="HK82" s="179">
        <f t="shared" si="668"/>
        <v>2.5808502102017812</v>
      </c>
      <c r="HL82" s="179">
        <f t="shared" si="668"/>
        <v>2.5496434478677257</v>
      </c>
      <c r="HM82" s="179">
        <f t="shared" si="668"/>
        <v>2.5413136787129669</v>
      </c>
      <c r="HN82" s="179">
        <f t="shared" si="668"/>
        <v>2.6627768545143073</v>
      </c>
      <c r="HO82" s="179">
        <f t="shared" si="668"/>
        <v>2.6234697978414605</v>
      </c>
      <c r="HP82" s="179">
        <f t="shared" si="668"/>
        <v>2.6175817101745018</v>
      </c>
      <c r="HQ82" s="179">
        <f t="shared" si="668"/>
        <v>2.6236441152102374</v>
      </c>
      <c r="HR82" s="179">
        <f t="shared" si="668"/>
        <v>2.5933860386070555</v>
      </c>
      <c r="HS82" s="179">
        <f t="shared" si="668"/>
        <v>2.5845599435232849</v>
      </c>
      <c r="HT82" s="179">
        <f t="shared" si="668"/>
        <v>2.560379557315517</v>
      </c>
      <c r="HU82" s="179">
        <f t="shared" si="668"/>
        <v>2.5146839003034147</v>
      </c>
      <c r="HV82" s="179">
        <f t="shared" si="668"/>
        <v>2.3596428512745931</v>
      </c>
      <c r="HW82" s="179">
        <f t="shared" si="668"/>
        <v>2.36142771767285</v>
      </c>
      <c r="HX82" s="179">
        <f t="shared" si="668"/>
        <v>2.3570959763355361</v>
      </c>
      <c r="HY82" s="179">
        <f t="shared" si="668"/>
        <v>2.2859001277528743</v>
      </c>
      <c r="HZ82" s="179">
        <f t="shared" si="668"/>
        <v>2.6322921175235043</v>
      </c>
      <c r="IA82" s="179">
        <f t="shared" si="668"/>
        <v>2.5969198613944338</v>
      </c>
      <c r="IB82" s="179">
        <f t="shared" si="668"/>
        <v>2.5179579581097373</v>
      </c>
      <c r="IC82" s="179">
        <f t="shared" si="668"/>
        <v>2.394895413006032</v>
      </c>
      <c r="ID82" s="179">
        <f t="shared" si="668"/>
        <v>2.370695566743628</v>
      </c>
      <c r="IE82" s="179">
        <f t="shared" si="668"/>
        <v>2.3821364035954438</v>
      </c>
      <c r="IF82" s="179">
        <f t="shared" si="668"/>
        <v>2.5619300408875723</v>
      </c>
      <c r="IG82" s="179">
        <f t="shared" si="668"/>
        <v>2.8330647861354605</v>
      </c>
      <c r="IH82" s="179">
        <f t="shared" si="668"/>
        <v>2.6561217620048643</v>
      </c>
      <c r="II82" s="179">
        <f t="shared" si="668"/>
        <v>2.6931285782319061</v>
      </c>
      <c r="IJ82" s="179">
        <f t="shared" si="668"/>
        <v>2.854129776381916</v>
      </c>
      <c r="IK82" s="179">
        <f t="shared" si="668"/>
        <v>2.8571408826517928</v>
      </c>
      <c r="IL82" s="179">
        <f t="shared" si="668"/>
        <v>2.8550278777293512</v>
      </c>
      <c r="IM82" s="179">
        <f t="shared" si="668"/>
        <v>2.822307138860582</v>
      </c>
      <c r="IN82" s="179">
        <f t="shared" si="668"/>
        <v>2.8667815905742691</v>
      </c>
      <c r="IO82" s="179">
        <f t="shared" si="668"/>
        <v>2.7500465198276554</v>
      </c>
      <c r="IP82" s="179">
        <f t="shared" si="668"/>
        <v>2.2758529007893662</v>
      </c>
      <c r="IQ82" s="179">
        <f t="shared" si="668"/>
        <v>2.4137803388405006</v>
      </c>
      <c r="IR82" s="179">
        <f t="shared" si="668"/>
        <v>2.4125402199663508</v>
      </c>
      <c r="IS82" s="179">
        <f t="shared" si="668"/>
        <v>2.4097345648338173</v>
      </c>
      <c r="IT82" s="179">
        <f t="shared" si="668"/>
        <v>2.4142726286138911</v>
      </c>
      <c r="IU82" s="179">
        <f t="shared" si="668"/>
        <v>2.5154679985429707</v>
      </c>
      <c r="IV82" s="179">
        <f t="shared" si="668"/>
        <v>2.5082685764273971</v>
      </c>
      <c r="IW82" s="179">
        <f t="shared" si="668"/>
        <v>2.4338943121565455</v>
      </c>
      <c r="IX82" s="179">
        <f t="shared" si="668"/>
        <v>2.4568302226750065</v>
      </c>
      <c r="IY82" s="179">
        <f t="shared" si="668"/>
        <v>2.45963743355638</v>
      </c>
      <c r="IZ82" s="179">
        <f t="shared" si="668"/>
        <v>2.4402236383961133</v>
      </c>
      <c r="JA82" s="179">
        <f t="shared" si="668"/>
        <v>2.7294601937669207</v>
      </c>
      <c r="JB82" s="179">
        <f t="shared" si="668"/>
        <v>2.7615296517546892</v>
      </c>
      <c r="JC82" s="179">
        <f t="shared" si="668"/>
        <v>2.7290529022940677</v>
      </c>
      <c r="JD82" s="179">
        <f t="shared" ref="JD82:LO82" si="669">IFERROR((SUMIF($E72:$E76, "B", JD72:JD76) + SUMIF($E60:$E62, "B", JD60:JD62))/ SUMIF($E36:$E50, "B", JD36:JD50), 0)</f>
        <v>2.6497134048527595</v>
      </c>
      <c r="JE82" s="179">
        <f t="shared" si="669"/>
        <v>2.7488548823406522</v>
      </c>
      <c r="JF82" s="179">
        <f t="shared" si="669"/>
        <v>2.7135424417487801</v>
      </c>
      <c r="JG82" s="179">
        <f t="shared" si="669"/>
        <v>2.7567259528419483</v>
      </c>
      <c r="JH82" s="179">
        <f t="shared" si="669"/>
        <v>2.9869272925115187</v>
      </c>
      <c r="JI82" s="179">
        <f t="shared" si="669"/>
        <v>2.8002228303226793</v>
      </c>
      <c r="JJ82" s="179">
        <f t="shared" si="669"/>
        <v>2.437547601053216</v>
      </c>
      <c r="JK82" s="179">
        <f t="shared" si="669"/>
        <v>2.5248617597685166</v>
      </c>
      <c r="JL82" s="179">
        <f t="shared" si="669"/>
        <v>2.6166049305039505</v>
      </c>
      <c r="JM82" s="179">
        <f t="shared" si="669"/>
        <v>2.6111015864943168</v>
      </c>
      <c r="JN82" s="179">
        <f t="shared" si="669"/>
        <v>2.6171444215405817</v>
      </c>
      <c r="JO82" s="179">
        <f t="shared" si="669"/>
        <v>2.774032584323908</v>
      </c>
      <c r="JP82" s="179">
        <f t="shared" si="669"/>
        <v>2.8028213128014392</v>
      </c>
      <c r="JQ82" s="179">
        <f t="shared" si="669"/>
        <v>2.6490284156560842</v>
      </c>
      <c r="JR82" s="179">
        <f t="shared" si="669"/>
        <v>2.5813247320318626</v>
      </c>
      <c r="JS82" s="179">
        <f t="shared" si="669"/>
        <v>2.4937452560398703</v>
      </c>
      <c r="JT82" s="179">
        <f t="shared" si="669"/>
        <v>5.5838877368386726</v>
      </c>
      <c r="JU82" s="179">
        <f t="shared" si="669"/>
        <v>4.8866907905656101</v>
      </c>
      <c r="JV82" s="179">
        <f t="shared" si="669"/>
        <v>5.7022955208204529</v>
      </c>
      <c r="JW82" s="179">
        <f t="shared" si="669"/>
        <v>5.6443665997756645</v>
      </c>
      <c r="JX82" s="179">
        <f t="shared" si="669"/>
        <v>2.3119678582814345</v>
      </c>
      <c r="JY82" s="179">
        <f t="shared" si="669"/>
        <v>2.026933183259283</v>
      </c>
      <c r="JZ82" s="179">
        <f t="shared" si="669"/>
        <v>1.0580101607835772</v>
      </c>
      <c r="KA82" s="179">
        <f t="shared" si="669"/>
        <v>1.0579846996408018</v>
      </c>
      <c r="KB82" s="179">
        <f t="shared" si="669"/>
        <v>1.0579846996408018</v>
      </c>
      <c r="KC82" s="179">
        <f t="shared" si="669"/>
        <v>1.8682538117699135</v>
      </c>
      <c r="KD82" s="179">
        <f t="shared" si="669"/>
        <v>1.7746225584405069</v>
      </c>
      <c r="KE82" s="179">
        <f t="shared" si="669"/>
        <v>1.5129322426875418</v>
      </c>
      <c r="KF82" s="179">
        <f t="shared" si="669"/>
        <v>1.2451909940125421</v>
      </c>
      <c r="KG82" s="179">
        <f t="shared" si="669"/>
        <v>1.4288343795901586</v>
      </c>
      <c r="KH82" s="179">
        <f t="shared" si="669"/>
        <v>1.4281127412622396</v>
      </c>
      <c r="KI82" s="179">
        <f t="shared" si="669"/>
        <v>1.4293306385915143</v>
      </c>
      <c r="KJ82" s="179">
        <f t="shared" si="669"/>
        <v>1.8861574178203033</v>
      </c>
      <c r="KK82" s="179">
        <f t="shared" si="669"/>
        <v>1.9636666450781446</v>
      </c>
      <c r="KL82" s="179">
        <f t="shared" si="669"/>
        <v>2.1947604474157294</v>
      </c>
      <c r="KM82" s="179">
        <f t="shared" si="669"/>
        <v>2.3139315186365539</v>
      </c>
      <c r="KN82" s="179">
        <f t="shared" si="669"/>
        <v>2.0776647290353893</v>
      </c>
      <c r="KO82" s="179">
        <f t="shared" si="669"/>
        <v>2.0920124010249119</v>
      </c>
      <c r="KP82" s="179">
        <f t="shared" si="669"/>
        <v>2.0777829332824789</v>
      </c>
      <c r="KQ82" s="179">
        <f t="shared" si="669"/>
        <v>2.3089017639547991</v>
      </c>
      <c r="KR82" s="179">
        <f t="shared" si="669"/>
        <v>2.6122237576915088</v>
      </c>
      <c r="KS82" s="179">
        <f t="shared" si="669"/>
        <v>2.6837158571064212</v>
      </c>
      <c r="KT82" s="179">
        <f t="shared" si="669"/>
        <v>2.8840600591614933</v>
      </c>
      <c r="KU82" s="179">
        <f t="shared" si="669"/>
        <v>2.9802697450680866</v>
      </c>
      <c r="KV82" s="179">
        <f t="shared" si="669"/>
        <v>3.0089446312370671</v>
      </c>
      <c r="KW82" s="179">
        <f t="shared" si="669"/>
        <v>3.035347328995158</v>
      </c>
      <c r="KX82" s="179">
        <f t="shared" si="669"/>
        <v>3.3669687199133449</v>
      </c>
      <c r="KY82" s="179">
        <f t="shared" si="669"/>
        <v>3.392547370346287</v>
      </c>
      <c r="KZ82" s="179">
        <f t="shared" si="669"/>
        <v>2.9244915288075113</v>
      </c>
      <c r="LA82" s="179">
        <f t="shared" si="669"/>
        <v>2.7951747600773538</v>
      </c>
      <c r="LB82" s="179">
        <f t="shared" si="669"/>
        <v>2.9020981741380663</v>
      </c>
      <c r="LC82" s="179">
        <f t="shared" si="669"/>
        <v>2.8114726268193033</v>
      </c>
      <c r="LD82" s="179">
        <f t="shared" si="669"/>
        <v>2.8041857626696034</v>
      </c>
      <c r="LE82" s="179">
        <f t="shared" si="669"/>
        <v>2.8735730692026928</v>
      </c>
      <c r="LF82" s="179">
        <f t="shared" si="669"/>
        <v>2.9623013548843105</v>
      </c>
      <c r="LG82" s="179">
        <f t="shared" si="669"/>
        <v>2.8396902814912655</v>
      </c>
      <c r="LH82" s="179">
        <f t="shared" si="669"/>
        <v>2.8163562659324124</v>
      </c>
      <c r="LI82" s="179">
        <f t="shared" si="669"/>
        <v>2.7571493481856675</v>
      </c>
      <c r="LJ82" s="179">
        <f t="shared" si="669"/>
        <v>2.7632403175609936</v>
      </c>
      <c r="LK82" s="179">
        <f t="shared" si="669"/>
        <v>2.7982760526967478</v>
      </c>
      <c r="LL82" s="179">
        <f t="shared" si="669"/>
        <v>2.9310798053428524</v>
      </c>
      <c r="LM82" s="179">
        <f t="shared" si="669"/>
        <v>3.10941179362481</v>
      </c>
      <c r="LN82" s="179">
        <f t="shared" si="669"/>
        <v>3.0974976421354312</v>
      </c>
      <c r="LO82" s="179">
        <f t="shared" si="669"/>
        <v>2.8322073388653801</v>
      </c>
      <c r="LP82" s="179">
        <f t="shared" ref="LP82:NH82" si="670">IFERROR((SUMIF($E72:$E76, "B", LP72:LP76) + SUMIF($E60:$E62, "B", LP60:LP62))/ SUMIF($E36:$E50, "B", LP36:LP50), 0)</f>
        <v>2.8548759297911879</v>
      </c>
      <c r="LQ82" s="179">
        <f t="shared" si="670"/>
        <v>2.8892276878115335</v>
      </c>
      <c r="LR82" s="179">
        <f t="shared" si="670"/>
        <v>2.9637432653787728</v>
      </c>
      <c r="LS82" s="179">
        <f t="shared" si="670"/>
        <v>2.6271044700368313</v>
      </c>
      <c r="LT82" s="179">
        <f t="shared" si="670"/>
        <v>2.6121907634141781</v>
      </c>
      <c r="LU82" s="179">
        <f t="shared" si="670"/>
        <v>2.6882977314549801</v>
      </c>
      <c r="LV82" s="179">
        <f t="shared" si="670"/>
        <v>2.8108545300471928</v>
      </c>
      <c r="LW82" s="179">
        <f t="shared" si="670"/>
        <v>2.7212838758947271</v>
      </c>
      <c r="LX82" s="179">
        <f t="shared" si="670"/>
        <v>2.7094070030337214</v>
      </c>
      <c r="LY82" s="179">
        <f t="shared" si="670"/>
        <v>2.7067012341534848</v>
      </c>
      <c r="LZ82" s="179">
        <f t="shared" si="670"/>
        <v>2.8968271639361083</v>
      </c>
      <c r="MA82" s="179">
        <f t="shared" si="670"/>
        <v>2.8909663430361645</v>
      </c>
      <c r="MB82" s="179">
        <f t="shared" si="670"/>
        <v>2.6322254750392382</v>
      </c>
      <c r="MC82" s="179">
        <f t="shared" si="670"/>
        <v>2.7929579551923776</v>
      </c>
      <c r="MD82" s="179">
        <f t="shared" si="670"/>
        <v>2.8128772467886574</v>
      </c>
      <c r="ME82" s="179">
        <f t="shared" si="670"/>
        <v>2.8983255323382777</v>
      </c>
      <c r="MF82" s="179">
        <f t="shared" si="670"/>
        <v>2.8443789163081856</v>
      </c>
      <c r="MG82" s="179">
        <f t="shared" si="670"/>
        <v>3.1530983456495782</v>
      </c>
      <c r="MH82" s="179">
        <f t="shared" si="670"/>
        <v>3.0342687025799888</v>
      </c>
      <c r="MI82" s="179">
        <f t="shared" si="670"/>
        <v>3.1450589539233746</v>
      </c>
      <c r="MJ82" s="179">
        <f t="shared" si="670"/>
        <v>3.1509505290256947</v>
      </c>
      <c r="MK82" s="179">
        <f t="shared" si="670"/>
        <v>3.0756130708798564</v>
      </c>
      <c r="ML82" s="179">
        <f t="shared" si="670"/>
        <v>3.080779400603197</v>
      </c>
      <c r="MM82" s="179">
        <f t="shared" si="670"/>
        <v>3.0831288654549138</v>
      </c>
      <c r="MN82" s="179">
        <f t="shared" si="670"/>
        <v>2.8910551524612624</v>
      </c>
      <c r="MO82" s="179">
        <f t="shared" si="670"/>
        <v>2.8444645864241478</v>
      </c>
      <c r="MP82" s="179">
        <f t="shared" si="670"/>
        <v>3.0836746024078856</v>
      </c>
      <c r="MQ82" s="179">
        <f t="shared" si="670"/>
        <v>3.0776099924592635</v>
      </c>
      <c r="MR82" s="179">
        <f t="shared" si="670"/>
        <v>3.1524432063911609</v>
      </c>
      <c r="MS82" s="179">
        <f t="shared" si="670"/>
        <v>3.1571954930037363</v>
      </c>
      <c r="MT82" s="179">
        <f t="shared" si="670"/>
        <v>3.1510312424446636</v>
      </c>
      <c r="MU82" s="179">
        <f t="shared" si="670"/>
        <v>3.3899913519396923</v>
      </c>
      <c r="MV82" s="179">
        <f t="shared" si="670"/>
        <v>3.3434118796822578</v>
      </c>
      <c r="MW82" s="179">
        <f t="shared" si="670"/>
        <v>3.2211810803226157</v>
      </c>
      <c r="MX82" s="179">
        <f t="shared" si="670"/>
        <v>3.097878458745293</v>
      </c>
      <c r="MY82" s="179">
        <f t="shared" si="670"/>
        <v>2.9964488930953626</v>
      </c>
      <c r="MZ82" s="179">
        <f t="shared" si="670"/>
        <v>2.9680126879506066</v>
      </c>
      <c r="NA82" s="179">
        <f t="shared" si="670"/>
        <v>3.0663212695205089</v>
      </c>
      <c r="NB82" s="179">
        <f t="shared" si="670"/>
        <v>3.0435121092152677</v>
      </c>
      <c r="NC82" s="179">
        <f t="shared" si="670"/>
        <v>3.2400484819294442</v>
      </c>
      <c r="ND82" s="179">
        <f t="shared" si="670"/>
        <v>3.0336746965840988</v>
      </c>
      <c r="NE82" s="179">
        <f t="shared" si="670"/>
        <v>3.1161397450508241</v>
      </c>
      <c r="NF82" s="179">
        <f t="shared" si="670"/>
        <v>2.951635660801514</v>
      </c>
      <c r="NG82" s="179">
        <f t="shared" si="670"/>
        <v>3.0893146001264986</v>
      </c>
      <c r="NH82" s="179">
        <f t="shared" si="670"/>
        <v>2.8087995649573467</v>
      </c>
      <c r="NJ82" s="203"/>
      <c r="NK82" s="251" t="s">
        <v>669</v>
      </c>
      <c r="NL82" s="251" t="s">
        <v>670</v>
      </c>
      <c r="NM82" s="251" t="s">
        <v>671</v>
      </c>
      <c r="NN82" s="251" t="s">
        <v>672</v>
      </c>
      <c r="NO82" s="251" t="s">
        <v>673</v>
      </c>
      <c r="NP82" s="251" t="s">
        <v>674</v>
      </c>
      <c r="NQ82" s="251" t="s">
        <v>675</v>
      </c>
      <c r="NR82" s="251" t="s">
        <v>676</v>
      </c>
      <c r="NS82" s="251" t="s">
        <v>677</v>
      </c>
      <c r="NT82" s="251" t="s">
        <v>678</v>
      </c>
      <c r="NU82" s="251" t="s">
        <v>679</v>
      </c>
      <c r="NV82" s="251" t="s">
        <v>680</v>
      </c>
    </row>
    <row r="83" spans="1:387">
      <c r="NJ83" s="204" t="s">
        <v>40</v>
      </c>
      <c r="NK83" s="205">
        <f>'CGK-3'!G6</f>
        <v>1</v>
      </c>
      <c r="NL83" s="206">
        <f>'CGK-3'!H6</f>
        <v>2</v>
      </c>
      <c r="NM83" s="206">
        <f>'CGK-3'!I6</f>
        <v>3</v>
      </c>
      <c r="NN83" s="206">
        <f>'CGK-3'!J6</f>
        <v>4</v>
      </c>
      <c r="NO83" s="206">
        <f>'CGK-3'!K6</f>
        <v>5</v>
      </c>
      <c r="NP83" s="206">
        <f>'CGK-3'!L6</f>
        <v>6</v>
      </c>
      <c r="NQ83" s="206">
        <f>'CGK-3'!M6</f>
        <v>7</v>
      </c>
      <c r="NR83" s="206">
        <f>'CGK-3'!N6</f>
        <v>8</v>
      </c>
      <c r="NS83" s="206">
        <f>'CGK-3'!O6</f>
        <v>9</v>
      </c>
      <c r="NT83" s="206">
        <f>'CGK-3'!P6</f>
        <v>10</v>
      </c>
      <c r="NU83" s="206">
        <f>'CGK-3'!Q6</f>
        <v>11</v>
      </c>
      <c r="NV83" s="207">
        <f>'CGK-3'!R6</f>
        <v>12</v>
      </c>
    </row>
    <row r="84" spans="1:387">
      <c r="B84" s="175" t="s">
        <v>357</v>
      </c>
      <c r="E84" s="153" t="s">
        <v>301</v>
      </c>
      <c r="G84" s="165">
        <f>SUMIF($E$72:$E$80, "B", G$72:G$80)</f>
        <v>0</v>
      </c>
      <c r="H84" s="165">
        <f t="shared" ref="H84:Q85" si="671">SUMIF($E$72:$E$80, $E84, H$72:H$80)</f>
        <v>301002.05020452046</v>
      </c>
      <c r="I84" s="165">
        <f t="shared" si="671"/>
        <v>289868.10381281521</v>
      </c>
      <c r="J84" s="165">
        <f t="shared" si="671"/>
        <v>339346.45772012905</v>
      </c>
      <c r="K84" s="165">
        <f t="shared" si="671"/>
        <v>464338.17930422362</v>
      </c>
      <c r="L84" s="165">
        <f t="shared" si="671"/>
        <v>353270.05825735349</v>
      </c>
      <c r="M84" s="165">
        <f t="shared" si="671"/>
        <v>397291.51193040627</v>
      </c>
      <c r="N84" s="165">
        <f t="shared" si="671"/>
        <v>517908.5582657592</v>
      </c>
      <c r="O84" s="165">
        <f t="shared" si="671"/>
        <v>466564.72691295692</v>
      </c>
      <c r="P84" s="165">
        <f t="shared" si="671"/>
        <v>459357.15212445339</v>
      </c>
      <c r="Q84" s="165">
        <f t="shared" si="671"/>
        <v>275996.06395927875</v>
      </c>
      <c r="R84" s="165">
        <f t="shared" ref="R84:AA85" si="672">SUMIF($E$72:$E$80, $E84, R$72:R$80)</f>
        <v>396162.73638672585</v>
      </c>
      <c r="S84" s="165">
        <f t="shared" si="672"/>
        <v>377589.25223310001</v>
      </c>
      <c r="T84" s="165">
        <f t="shared" si="672"/>
        <v>366827.72248160123</v>
      </c>
      <c r="U84" s="165">
        <f t="shared" si="672"/>
        <v>371668.83668385644</v>
      </c>
      <c r="V84" s="165">
        <f t="shared" si="672"/>
        <v>404955.12867038505</v>
      </c>
      <c r="W84" s="165">
        <f t="shared" si="672"/>
        <v>511733.67968717968</v>
      </c>
      <c r="X84" s="165">
        <f t="shared" si="672"/>
        <v>477068.21887730394</v>
      </c>
      <c r="Y84" s="165">
        <f t="shared" si="672"/>
        <v>487264.23548730172</v>
      </c>
      <c r="Z84" s="165">
        <f t="shared" si="672"/>
        <v>504439.17391817947</v>
      </c>
      <c r="AA84" s="165">
        <f t="shared" si="672"/>
        <v>497816.64152624673</v>
      </c>
      <c r="AB84" s="165">
        <f t="shared" ref="AB84:AK85" si="673">SUMIF($E$72:$E$80, $E84, AB$72:AB$80)</f>
        <v>479981.87008904276</v>
      </c>
      <c r="AC84" s="165">
        <f t="shared" si="673"/>
        <v>502973.14684383478</v>
      </c>
      <c r="AD84" s="165">
        <f t="shared" si="673"/>
        <v>548269.43769248226</v>
      </c>
      <c r="AE84" s="165">
        <f t="shared" si="673"/>
        <v>559492.26648250327</v>
      </c>
      <c r="AF84" s="165">
        <f t="shared" si="673"/>
        <v>533665.0943167432</v>
      </c>
      <c r="AG84" s="165">
        <f t="shared" si="673"/>
        <v>528125.17175191641</v>
      </c>
      <c r="AH84" s="165">
        <f t="shared" si="673"/>
        <v>416126.42516509938</v>
      </c>
      <c r="AI84" s="165">
        <f t="shared" si="673"/>
        <v>420240.21344063332</v>
      </c>
      <c r="AJ84" s="165">
        <f t="shared" si="673"/>
        <v>499078.84822928376</v>
      </c>
      <c r="AK84" s="165">
        <f t="shared" si="673"/>
        <v>407828.23711406637</v>
      </c>
      <c r="AL84" s="165">
        <f t="shared" ref="AL84:AU85" si="674">SUMIF($E$72:$E$80, $E84, AL$72:AL$80)</f>
        <v>259410.54769354491</v>
      </c>
      <c r="AM84" s="165">
        <f t="shared" si="674"/>
        <v>171269.039246242</v>
      </c>
      <c r="AN84" s="165">
        <f t="shared" si="674"/>
        <v>180849.38602186431</v>
      </c>
      <c r="AO84" s="165">
        <f t="shared" si="674"/>
        <v>83079.24550181115</v>
      </c>
      <c r="AP84" s="165">
        <f t="shared" si="674"/>
        <v>121169.67475747425</v>
      </c>
      <c r="AQ84" s="165">
        <f t="shared" si="674"/>
        <v>246720.69615252363</v>
      </c>
      <c r="AR84" s="165">
        <f t="shared" si="674"/>
        <v>267237.60701129021</v>
      </c>
      <c r="AS84" s="165">
        <f t="shared" si="674"/>
        <v>289933.80454284884</v>
      </c>
      <c r="AT84" s="165">
        <f t="shared" si="674"/>
        <v>319927.0691708927</v>
      </c>
      <c r="AU84" s="165">
        <f t="shared" si="674"/>
        <v>526006.84339981154</v>
      </c>
      <c r="AV84" s="165">
        <f t="shared" ref="AV84:BE85" si="675">SUMIF($E$72:$E$80, $E84, AV$72:AV$80)</f>
        <v>665859.35319690523</v>
      </c>
      <c r="AW84" s="165">
        <f t="shared" si="675"/>
        <v>691258.67646387906</v>
      </c>
      <c r="AX84" s="165">
        <f t="shared" si="675"/>
        <v>853763.35086152423</v>
      </c>
      <c r="AY84" s="165">
        <f t="shared" si="675"/>
        <v>708407.95932770742</v>
      </c>
      <c r="AZ84" s="165">
        <f t="shared" si="675"/>
        <v>420566.21969099186</v>
      </c>
      <c r="BA84" s="165">
        <f t="shared" si="675"/>
        <v>775369.47517790413</v>
      </c>
      <c r="BB84" s="165">
        <f t="shared" si="675"/>
        <v>423227.38294536073</v>
      </c>
      <c r="BC84" s="165">
        <f t="shared" si="675"/>
        <v>187311.19816022553</v>
      </c>
      <c r="BD84" s="165">
        <f t="shared" si="675"/>
        <v>207218.52362829936</v>
      </c>
      <c r="BE84" s="165">
        <f t="shared" si="675"/>
        <v>209163.63430052437</v>
      </c>
      <c r="BF84" s="165">
        <f t="shared" ref="BF84:BO85" si="676">SUMIF($E$72:$E$80, $E84, BF$72:BF$80)</f>
        <v>185043.41235180516</v>
      </c>
      <c r="BG84" s="165">
        <f t="shared" si="676"/>
        <v>261191.6289130692</v>
      </c>
      <c r="BH84" s="165">
        <f t="shared" si="676"/>
        <v>239678.48125899752</v>
      </c>
      <c r="BI84" s="165">
        <f t="shared" si="676"/>
        <v>190696.55276535885</v>
      </c>
      <c r="BJ84" s="165">
        <f t="shared" si="676"/>
        <v>85034.163153373956</v>
      </c>
      <c r="BK84" s="165">
        <f t="shared" si="676"/>
        <v>155940.60263549644</v>
      </c>
      <c r="BL84" s="165">
        <f t="shared" si="676"/>
        <v>269761.03265707014</v>
      </c>
      <c r="BM84" s="165">
        <f t="shared" si="676"/>
        <v>226606.65578794578</v>
      </c>
      <c r="BN84" s="165">
        <f t="shared" si="676"/>
        <v>375105.87722073722</v>
      </c>
      <c r="BO84" s="165">
        <f t="shared" si="676"/>
        <v>309878.30502708803</v>
      </c>
      <c r="BP84" s="165">
        <f t="shared" ref="BP84:BY85" si="677">SUMIF($E$72:$E$80, $E84, BP$72:BP$80)</f>
        <v>245150.04277882181</v>
      </c>
      <c r="BQ84" s="165">
        <f t="shared" si="677"/>
        <v>116047.12390749983</v>
      </c>
      <c r="BR84" s="165">
        <f t="shared" si="677"/>
        <v>233922.0638922622</v>
      </c>
      <c r="BS84" s="165">
        <f t="shared" si="677"/>
        <v>403017.06629943266</v>
      </c>
      <c r="BT84" s="165">
        <f t="shared" si="677"/>
        <v>420051.19862602738</v>
      </c>
      <c r="BU84" s="165">
        <f t="shared" si="677"/>
        <v>430630.28818459006</v>
      </c>
      <c r="BV84" s="165">
        <f t="shared" si="677"/>
        <v>372090.55755715049</v>
      </c>
      <c r="BW84" s="165">
        <f t="shared" si="677"/>
        <v>333529.83707019407</v>
      </c>
      <c r="BX84" s="165">
        <f t="shared" si="677"/>
        <v>298287.47627564357</v>
      </c>
      <c r="BY84" s="165">
        <f t="shared" si="677"/>
        <v>296562.53724681574</v>
      </c>
      <c r="BZ84" s="165">
        <f t="shared" ref="BZ84:CI85" si="678">SUMIF($E$72:$E$80, $E84, BZ$72:BZ$80)</f>
        <v>284626.90171133314</v>
      </c>
      <c r="CA84" s="165">
        <f t="shared" si="678"/>
        <v>372199.01665768382</v>
      </c>
      <c r="CB84" s="165">
        <f t="shared" si="678"/>
        <v>338353.88108418777</v>
      </c>
      <c r="CC84" s="165">
        <f t="shared" si="678"/>
        <v>372752.6486876249</v>
      </c>
      <c r="CD84" s="165">
        <f t="shared" si="678"/>
        <v>254504.36450425984</v>
      </c>
      <c r="CE84" s="165">
        <f t="shared" si="678"/>
        <v>201230.20260333008</v>
      </c>
      <c r="CF84" s="165">
        <f t="shared" si="678"/>
        <v>91077.256468371357</v>
      </c>
      <c r="CG84" s="165">
        <f t="shared" si="678"/>
        <v>252738.83802731909</v>
      </c>
      <c r="CH84" s="165">
        <f t="shared" si="678"/>
        <v>326348.3322053625</v>
      </c>
      <c r="CI84" s="165">
        <f t="shared" si="678"/>
        <v>268282.8211711609</v>
      </c>
      <c r="CJ84" s="165">
        <f t="shared" ref="CJ84:CS85" si="679">SUMIF($E$72:$E$80, $E84, CJ$72:CJ$80)</f>
        <v>257053.18216698655</v>
      </c>
      <c r="CK84" s="165">
        <f t="shared" si="679"/>
        <v>245834.22538978382</v>
      </c>
      <c r="CL84" s="165">
        <f t="shared" si="679"/>
        <v>107011.25946128406</v>
      </c>
      <c r="CM84" s="165">
        <f t="shared" si="679"/>
        <v>231729.97397333683</v>
      </c>
      <c r="CN84" s="165">
        <f t="shared" si="679"/>
        <v>296225.78736064234</v>
      </c>
      <c r="CO84" s="165">
        <f t="shared" si="679"/>
        <v>356097.31183136761</v>
      </c>
      <c r="CP84" s="165">
        <f t="shared" si="679"/>
        <v>406612.61725261156</v>
      </c>
      <c r="CQ84" s="165">
        <f t="shared" si="679"/>
        <v>354144.41507231002</v>
      </c>
      <c r="CR84" s="165">
        <f t="shared" si="679"/>
        <v>300835.92317640188</v>
      </c>
      <c r="CS84" s="165">
        <f t="shared" si="679"/>
        <v>188818.42665397903</v>
      </c>
      <c r="CT84" s="165">
        <f t="shared" ref="CT84:DC85" si="680">SUMIF($E$72:$E$80, $E84, CT$72:CT$80)</f>
        <v>122414.51737182624</v>
      </c>
      <c r="CU84" s="165">
        <f t="shared" si="680"/>
        <v>189076.38611213601</v>
      </c>
      <c r="CV84" s="165">
        <f t="shared" si="680"/>
        <v>204163.23955527475</v>
      </c>
      <c r="CW84" s="165">
        <f t="shared" si="680"/>
        <v>175605.96500150792</v>
      </c>
      <c r="CX84" s="165">
        <f t="shared" si="680"/>
        <v>160069.6163446893</v>
      </c>
      <c r="CY84" s="165">
        <f t="shared" si="680"/>
        <v>168278.88073041206</v>
      </c>
      <c r="CZ84" s="165">
        <f t="shared" si="680"/>
        <v>74697.462812705649</v>
      </c>
      <c r="DA84" s="165">
        <f t="shared" si="680"/>
        <v>205868.88328425382</v>
      </c>
      <c r="DB84" s="165">
        <f t="shared" si="680"/>
        <v>227743.80142845566</v>
      </c>
      <c r="DC84" s="165">
        <f t="shared" si="680"/>
        <v>160029.88376685171</v>
      </c>
      <c r="DD84" s="165">
        <f t="shared" ref="DD84:DM85" si="681">SUMIF($E$72:$E$80, $E84, DD$72:DD$80)</f>
        <v>145104.66623816165</v>
      </c>
      <c r="DE84" s="165">
        <f t="shared" si="681"/>
        <v>239258.27445497687</v>
      </c>
      <c r="DF84" s="165">
        <f t="shared" si="681"/>
        <v>248188.40190824357</v>
      </c>
      <c r="DG84" s="165">
        <f t="shared" si="681"/>
        <v>220730.44548856397</v>
      </c>
      <c r="DH84" s="165">
        <f t="shared" si="681"/>
        <v>155584.58385668902</v>
      </c>
      <c r="DI84" s="165">
        <f t="shared" si="681"/>
        <v>144492.79431755701</v>
      </c>
      <c r="DJ84" s="165">
        <f t="shared" si="681"/>
        <v>224309.4548463712</v>
      </c>
      <c r="DK84" s="165">
        <f t="shared" si="681"/>
        <v>264969.98504890234</v>
      </c>
      <c r="DL84" s="165">
        <f t="shared" si="681"/>
        <v>175187.69586879283</v>
      </c>
      <c r="DM84" s="165">
        <f t="shared" si="681"/>
        <v>214629.33450748824</v>
      </c>
      <c r="DN84" s="165">
        <f t="shared" ref="DN84:DW85" si="682">SUMIF($E$72:$E$80, $E84, DN$72:DN$80)</f>
        <v>226234.17749406246</v>
      </c>
      <c r="DO84" s="165">
        <f t="shared" si="682"/>
        <v>173926.78495048589</v>
      </c>
      <c r="DP84" s="165">
        <f t="shared" si="682"/>
        <v>253194.77134070478</v>
      </c>
      <c r="DQ84" s="165">
        <f t="shared" si="682"/>
        <v>196868.54316496637</v>
      </c>
      <c r="DR84" s="165">
        <f t="shared" si="682"/>
        <v>190164.184966184</v>
      </c>
      <c r="DS84" s="165">
        <f t="shared" si="682"/>
        <v>138875.17787679282</v>
      </c>
      <c r="DT84" s="165">
        <f t="shared" si="682"/>
        <v>99104.848610159126</v>
      </c>
      <c r="DU84" s="165">
        <f t="shared" si="682"/>
        <v>149694.17846626646</v>
      </c>
      <c r="DV84" s="165">
        <f t="shared" si="682"/>
        <v>63162.893913531734</v>
      </c>
      <c r="DW84" s="165">
        <f t="shared" si="682"/>
        <v>23252.574361815641</v>
      </c>
      <c r="DX84" s="165">
        <f t="shared" ref="DX84:EG85" si="683">SUMIF($E$72:$E$80, $E84, DX$72:DX$80)</f>
        <v>25605.457187177224</v>
      </c>
      <c r="DY84" s="165">
        <f t="shared" si="683"/>
        <v>97437.524341302487</v>
      </c>
      <c r="DZ84" s="165">
        <f t="shared" si="683"/>
        <v>90347.839953724251</v>
      </c>
      <c r="EA84" s="165">
        <f t="shared" si="683"/>
        <v>24108.131249983096</v>
      </c>
      <c r="EB84" s="165">
        <f t="shared" si="683"/>
        <v>21274.414888054209</v>
      </c>
      <c r="EC84" s="165">
        <f t="shared" si="683"/>
        <v>21274.414888054209</v>
      </c>
      <c r="ED84" s="165">
        <f t="shared" si="683"/>
        <v>94875.033008586979</v>
      </c>
      <c r="EE84" s="165">
        <f t="shared" si="683"/>
        <v>139357.20820109587</v>
      </c>
      <c r="EF84" s="165">
        <f t="shared" si="683"/>
        <v>151505.5510153636</v>
      </c>
      <c r="EG84" s="165">
        <f t="shared" si="683"/>
        <v>138413.80473671807</v>
      </c>
      <c r="EH84" s="165">
        <f t="shared" ref="EH84:EQ85" si="684">SUMIF($E$72:$E$80, $E84, EH$72:EH$80)</f>
        <v>148154.35956932954</v>
      </c>
      <c r="EI84" s="165">
        <f t="shared" si="684"/>
        <v>59123.160543069047</v>
      </c>
      <c r="EJ84" s="165">
        <f t="shared" si="684"/>
        <v>134722.03427346263</v>
      </c>
      <c r="EK84" s="165">
        <f t="shared" si="684"/>
        <v>94223.172375318711</v>
      </c>
      <c r="EL84" s="165">
        <f t="shared" si="684"/>
        <v>103423.99129850564</v>
      </c>
      <c r="EM84" s="165">
        <f t="shared" si="684"/>
        <v>116350.758424431</v>
      </c>
      <c r="EN84" s="165">
        <f t="shared" si="684"/>
        <v>106991.27775199617</v>
      </c>
      <c r="EO84" s="165">
        <f t="shared" si="684"/>
        <v>109348.00454576455</v>
      </c>
      <c r="EP84" s="165">
        <f t="shared" si="684"/>
        <v>62358.441612177034</v>
      </c>
      <c r="EQ84" s="165">
        <f t="shared" si="684"/>
        <v>56157.82751471916</v>
      </c>
      <c r="ER84" s="165">
        <f t="shared" ref="ER84:FA85" si="685">SUMIF($E$72:$E$80, $E84, ER$72:ER$80)</f>
        <v>25072.570224753348</v>
      </c>
      <c r="ES84" s="165">
        <f t="shared" si="685"/>
        <v>94436.506105839013</v>
      </c>
      <c r="ET84" s="165">
        <f t="shared" si="685"/>
        <v>86884.13714096653</v>
      </c>
      <c r="EU84" s="165">
        <f t="shared" si="685"/>
        <v>57678.403135397122</v>
      </c>
      <c r="EV84" s="165">
        <f t="shared" si="685"/>
        <v>24988.913166674341</v>
      </c>
      <c r="EW84" s="165">
        <f t="shared" si="685"/>
        <v>86582.816943273603</v>
      </c>
      <c r="EX84" s="165">
        <f t="shared" si="685"/>
        <v>38881.84916909544</v>
      </c>
      <c r="EY84" s="165">
        <f t="shared" si="685"/>
        <v>110619.63258652092</v>
      </c>
      <c r="EZ84" s="165">
        <f t="shared" si="685"/>
        <v>162476.32571716158</v>
      </c>
      <c r="FA84" s="165">
        <f t="shared" si="685"/>
        <v>172887.1315557936</v>
      </c>
      <c r="FB84" s="165">
        <f t="shared" ref="FB84:FK85" si="686">SUMIF($E$72:$E$80, $E84, FB$72:FB$80)</f>
        <v>90177.606016768637</v>
      </c>
      <c r="FC84" s="165">
        <f t="shared" si="686"/>
        <v>50167.196044136123</v>
      </c>
      <c r="FD84" s="165">
        <f t="shared" si="686"/>
        <v>23512.418462017933</v>
      </c>
      <c r="FE84" s="165">
        <f t="shared" si="686"/>
        <v>0</v>
      </c>
      <c r="FF84" s="165">
        <f t="shared" si="686"/>
        <v>29685.531206767402</v>
      </c>
      <c r="FG84" s="165">
        <f t="shared" si="686"/>
        <v>77201.094648761864</v>
      </c>
      <c r="FH84" s="165">
        <f t="shared" si="686"/>
        <v>91724.454737860273</v>
      </c>
      <c r="FI84" s="165">
        <f t="shared" si="686"/>
        <v>46544.987331036617</v>
      </c>
      <c r="FJ84" s="165">
        <f t="shared" si="686"/>
        <v>58289.893687896059</v>
      </c>
      <c r="FK84" s="165">
        <f t="shared" si="686"/>
        <v>0</v>
      </c>
      <c r="FL84" s="165">
        <f t="shared" ref="FL84:FU85" si="687">SUMIF($E$72:$E$80, $E84, FL$72:FL$80)</f>
        <v>52462.33004474108</v>
      </c>
      <c r="FM84" s="165">
        <f t="shared" si="687"/>
        <v>156569.64915288158</v>
      </c>
      <c r="FN84" s="165">
        <f t="shared" si="687"/>
        <v>124698.09516438171</v>
      </c>
      <c r="FO84" s="165">
        <f t="shared" si="687"/>
        <v>114012.73103319932</v>
      </c>
      <c r="FP84" s="165">
        <f t="shared" si="687"/>
        <v>163513.35363590979</v>
      </c>
      <c r="FQ84" s="165">
        <f t="shared" si="687"/>
        <v>155612.63772714298</v>
      </c>
      <c r="FR84" s="165">
        <f t="shared" si="687"/>
        <v>62142.269649058289</v>
      </c>
      <c r="FS84" s="165">
        <f t="shared" si="687"/>
        <v>110706.32242266613</v>
      </c>
      <c r="FT84" s="165">
        <f t="shared" si="687"/>
        <v>143567.57867720953</v>
      </c>
      <c r="FU84" s="165">
        <f t="shared" si="687"/>
        <v>123972.50730243295</v>
      </c>
      <c r="FV84" s="165">
        <f t="shared" ref="FV84:GE85" si="688">SUMIF($E$72:$E$80, $E84, FV$72:FV$80)</f>
        <v>87806.035956390871</v>
      </c>
      <c r="FW84" s="165">
        <f t="shared" si="688"/>
        <v>113983.67002876806</v>
      </c>
      <c r="FX84" s="165">
        <f t="shared" si="688"/>
        <v>100267.96853854011</v>
      </c>
      <c r="FY84" s="165">
        <f t="shared" si="688"/>
        <v>89174.159279520871</v>
      </c>
      <c r="FZ84" s="165">
        <f t="shared" si="688"/>
        <v>123209.44698235663</v>
      </c>
      <c r="GA84" s="165">
        <f t="shared" si="688"/>
        <v>157566.50768552959</v>
      </c>
      <c r="GB84" s="165">
        <f t="shared" si="688"/>
        <v>119375.81312299197</v>
      </c>
      <c r="GC84" s="165">
        <f t="shared" si="688"/>
        <v>69538.934279562542</v>
      </c>
      <c r="GD84" s="165">
        <f t="shared" si="688"/>
        <v>56596.091505966491</v>
      </c>
      <c r="GE84" s="165">
        <f t="shared" si="688"/>
        <v>56175.242851182775</v>
      </c>
      <c r="GF84" s="165">
        <f t="shared" ref="GF84:GO85" si="689">SUMIF($E$72:$E$80, $E84, GF$72:GF$80)</f>
        <v>191504.12505060271</v>
      </c>
      <c r="GG84" s="165">
        <f t="shared" si="689"/>
        <v>194605.50296070467</v>
      </c>
      <c r="GH84" s="165">
        <f t="shared" si="689"/>
        <v>212555.22812225457</v>
      </c>
      <c r="GI84" s="165">
        <f t="shared" si="689"/>
        <v>207336.23383007676</v>
      </c>
      <c r="GJ84" s="165">
        <f t="shared" si="689"/>
        <v>244506.38534493069</v>
      </c>
      <c r="GK84" s="165">
        <f t="shared" si="689"/>
        <v>249888.42159032112</v>
      </c>
      <c r="GL84" s="165">
        <f t="shared" si="689"/>
        <v>276945.45263056585</v>
      </c>
      <c r="GM84" s="165">
        <f t="shared" si="689"/>
        <v>264588.79089778569</v>
      </c>
      <c r="GN84" s="165">
        <f t="shared" si="689"/>
        <v>111177.88492015775</v>
      </c>
      <c r="GO84" s="165">
        <f t="shared" si="689"/>
        <v>261467.45920755618</v>
      </c>
      <c r="GP84" s="165">
        <f t="shared" ref="GP84:GY85" si="690">SUMIF($E$72:$E$80, $E84, GP$72:GP$80)</f>
        <v>228805.52054216471</v>
      </c>
      <c r="GQ84" s="165">
        <f t="shared" si="690"/>
        <v>236622.37404608596</v>
      </c>
      <c r="GR84" s="165">
        <f t="shared" si="690"/>
        <v>239722.6097569899</v>
      </c>
      <c r="GS84" s="165">
        <f t="shared" si="690"/>
        <v>234692.98628905453</v>
      </c>
      <c r="GT84" s="165">
        <f t="shared" si="690"/>
        <v>201018.11459710612</v>
      </c>
      <c r="GU84" s="165">
        <f t="shared" si="690"/>
        <v>247204.06267352897</v>
      </c>
      <c r="GV84" s="165">
        <f t="shared" si="690"/>
        <v>277099.66364765092</v>
      </c>
      <c r="GW84" s="165">
        <f t="shared" si="690"/>
        <v>260443.36602065637</v>
      </c>
      <c r="GX84" s="165">
        <f t="shared" si="690"/>
        <v>258504.66642172157</v>
      </c>
      <c r="GY84" s="165">
        <f t="shared" si="690"/>
        <v>278631.70093638526</v>
      </c>
      <c r="GZ84" s="165">
        <f t="shared" ref="GZ84:HI85" si="691">SUMIF($E$72:$E$80, $E84, GZ$72:GZ$80)</f>
        <v>283625.23769492988</v>
      </c>
      <c r="HA84" s="165">
        <f t="shared" si="691"/>
        <v>291424.27205579309</v>
      </c>
      <c r="HB84" s="165">
        <f t="shared" si="691"/>
        <v>291183.62480433512</v>
      </c>
      <c r="HC84" s="165">
        <f t="shared" si="691"/>
        <v>293622.10193598183</v>
      </c>
      <c r="HD84" s="165">
        <f t="shared" si="691"/>
        <v>302944.91416111845</v>
      </c>
      <c r="HE84" s="165">
        <f t="shared" si="691"/>
        <v>302924.02945013763</v>
      </c>
      <c r="HF84" s="165">
        <f t="shared" si="691"/>
        <v>304911.29462859966</v>
      </c>
      <c r="HG84" s="165">
        <f t="shared" si="691"/>
        <v>299030.21837335278</v>
      </c>
      <c r="HH84" s="165">
        <f t="shared" si="691"/>
        <v>288884.78545892972</v>
      </c>
      <c r="HI84" s="165">
        <f t="shared" si="691"/>
        <v>282652.27081474487</v>
      </c>
      <c r="HJ84" s="165">
        <f t="shared" ref="HJ84:HS85" si="692">SUMIF($E$72:$E$80, $E84, HJ$72:HJ$80)</f>
        <v>314176.5032016699</v>
      </c>
      <c r="HK84" s="165">
        <f t="shared" si="692"/>
        <v>341050.16679765657</v>
      </c>
      <c r="HL84" s="165">
        <f t="shared" si="692"/>
        <v>341684.59222399158</v>
      </c>
      <c r="HM84" s="165">
        <f t="shared" si="692"/>
        <v>339426.71837352682</v>
      </c>
      <c r="HN84" s="165">
        <f t="shared" si="692"/>
        <v>352699.0004017484</v>
      </c>
      <c r="HO84" s="165">
        <f t="shared" si="692"/>
        <v>345866.27800079761</v>
      </c>
      <c r="HP84" s="165">
        <f t="shared" si="692"/>
        <v>332519.09542170935</v>
      </c>
      <c r="HQ84" s="165">
        <f t="shared" si="692"/>
        <v>351208.76787662308</v>
      </c>
      <c r="HR84" s="165">
        <f t="shared" si="692"/>
        <v>347546.65473790449</v>
      </c>
      <c r="HS84" s="165">
        <f t="shared" si="692"/>
        <v>345589.84131806751</v>
      </c>
      <c r="HT84" s="165">
        <f t="shared" ref="HT84:IC85" si="693">SUMIF($E$72:$E$80, $E84, HT$72:HT$80)</f>
        <v>342508.06768024393</v>
      </c>
      <c r="HU84" s="165">
        <f t="shared" si="693"/>
        <v>335721.19175123353</v>
      </c>
      <c r="HV84" s="165">
        <f t="shared" si="693"/>
        <v>313683.39161551651</v>
      </c>
      <c r="HW84" s="165">
        <f t="shared" si="693"/>
        <v>312658.07685224537</v>
      </c>
      <c r="HX84" s="165">
        <f t="shared" si="693"/>
        <v>315112.20991993032</v>
      </c>
      <c r="HY84" s="165">
        <f t="shared" si="693"/>
        <v>303727.45781737717</v>
      </c>
      <c r="HZ84" s="165">
        <f t="shared" si="693"/>
        <v>344138.30232803582</v>
      </c>
      <c r="IA84" s="165">
        <f t="shared" si="693"/>
        <v>300406.69994120416</v>
      </c>
      <c r="IB84" s="165">
        <f t="shared" si="693"/>
        <v>307147.45844225521</v>
      </c>
      <c r="IC84" s="165">
        <f t="shared" si="693"/>
        <v>311065.27096101618</v>
      </c>
      <c r="ID84" s="165">
        <f t="shared" ref="ID84:IM85" si="694">SUMIF($E$72:$E$80, $E84, ID$72:ID$80)</f>
        <v>272221.22616379859</v>
      </c>
      <c r="IE84" s="165">
        <f t="shared" si="694"/>
        <v>290222.87956193718</v>
      </c>
      <c r="IF84" s="165">
        <f t="shared" si="694"/>
        <v>337743.80587762943</v>
      </c>
      <c r="IG84" s="165">
        <f t="shared" si="694"/>
        <v>377908.12329322146</v>
      </c>
      <c r="IH84" s="165">
        <f t="shared" si="694"/>
        <v>336278.58085068758</v>
      </c>
      <c r="II84" s="165">
        <f t="shared" si="694"/>
        <v>331958.87607134273</v>
      </c>
      <c r="IJ84" s="165">
        <f t="shared" si="694"/>
        <v>373857.13881143183</v>
      </c>
      <c r="IK84" s="165">
        <f t="shared" si="694"/>
        <v>376248.5724059646</v>
      </c>
      <c r="IL84" s="165">
        <f t="shared" si="694"/>
        <v>372092.16559738602</v>
      </c>
      <c r="IM84" s="165">
        <f t="shared" si="694"/>
        <v>333056.41308744816</v>
      </c>
      <c r="IN84" s="165">
        <f t="shared" ref="IN84:IW85" si="695">SUMIF($E$72:$E$80, $E84, IN$72:IN$80)</f>
        <v>362256.66740569432</v>
      </c>
      <c r="IO84" s="165">
        <f t="shared" si="695"/>
        <v>327109.86029637436</v>
      </c>
      <c r="IP84" s="165">
        <f t="shared" si="695"/>
        <v>295418.28466313065</v>
      </c>
      <c r="IQ84" s="165">
        <f t="shared" si="695"/>
        <v>313674.599078901</v>
      </c>
      <c r="IR84" s="165">
        <f t="shared" si="695"/>
        <v>311751.49303431832</v>
      </c>
      <c r="IS84" s="165">
        <f t="shared" si="695"/>
        <v>306258.16612047929</v>
      </c>
      <c r="IT84" s="165">
        <f t="shared" si="695"/>
        <v>314443.85805627191</v>
      </c>
      <c r="IU84" s="165">
        <f t="shared" si="695"/>
        <v>328175.05812729208</v>
      </c>
      <c r="IV84" s="165">
        <f t="shared" si="695"/>
        <v>327235.80118877022</v>
      </c>
      <c r="IW84" s="165">
        <f t="shared" si="695"/>
        <v>316520.88947088725</v>
      </c>
      <c r="IX84" s="165">
        <f t="shared" ref="IX84:JG85" si="696">SUMIF($E$72:$E$80, $E84, IX$72:IX$80)</f>
        <v>308289.63495007524</v>
      </c>
      <c r="IY84" s="165">
        <f t="shared" si="696"/>
        <v>317746.56119005376</v>
      </c>
      <c r="IZ84" s="165">
        <f t="shared" si="696"/>
        <v>284200.57677423931</v>
      </c>
      <c r="JA84" s="165">
        <f t="shared" si="696"/>
        <v>355694.40066054952</v>
      </c>
      <c r="JB84" s="165">
        <f t="shared" si="696"/>
        <v>351573.58511329151</v>
      </c>
      <c r="JC84" s="165">
        <f t="shared" si="696"/>
        <v>355043.39197336568</v>
      </c>
      <c r="JD84" s="165">
        <f t="shared" si="696"/>
        <v>339821.76534756616</v>
      </c>
      <c r="JE84" s="165">
        <f t="shared" si="696"/>
        <v>314604.94093920168</v>
      </c>
      <c r="JF84" s="165">
        <f t="shared" si="696"/>
        <v>268725.75002573972</v>
      </c>
      <c r="JG84" s="165">
        <f t="shared" si="696"/>
        <v>326923.4759827833</v>
      </c>
      <c r="JH84" s="165">
        <f t="shared" ref="JH84:JQ85" si="697">SUMIF($E$72:$E$80, $E84, JH$72:JH$80)</f>
        <v>387937.81456509145</v>
      </c>
      <c r="JI84" s="165">
        <f t="shared" si="697"/>
        <v>347673.44347012119</v>
      </c>
      <c r="JJ84" s="165">
        <f t="shared" si="697"/>
        <v>294829.56037017406</v>
      </c>
      <c r="JK84" s="165">
        <f t="shared" si="697"/>
        <v>328663.00041171437</v>
      </c>
      <c r="JL84" s="165">
        <f t="shared" si="697"/>
        <v>337376.53677425766</v>
      </c>
      <c r="JM84" s="165">
        <f t="shared" si="697"/>
        <v>327829.76348786149</v>
      </c>
      <c r="JN84" s="165">
        <f t="shared" si="697"/>
        <v>338308.32633142977</v>
      </c>
      <c r="JO84" s="165">
        <f t="shared" si="697"/>
        <v>357778.28132450837</v>
      </c>
      <c r="JP84" s="165">
        <f t="shared" si="697"/>
        <v>347642.46449921688</v>
      </c>
      <c r="JQ84" s="165">
        <f t="shared" si="697"/>
        <v>333673.79750500282</v>
      </c>
      <c r="JR84" s="165">
        <f t="shared" ref="JR84:KA85" si="698">SUMIF($E$72:$E$80, $E84, JR$72:JR$80)</f>
        <v>254452.2391254385</v>
      </c>
      <c r="JS84" s="165">
        <f t="shared" si="698"/>
        <v>175245.07197821813</v>
      </c>
      <c r="JT84" s="165">
        <f t="shared" si="698"/>
        <v>31799.541450144909</v>
      </c>
      <c r="JU84" s="165">
        <f t="shared" si="698"/>
        <v>255070.38481069746</v>
      </c>
      <c r="JV84" s="165">
        <f t="shared" si="698"/>
        <v>86249.341191046726</v>
      </c>
      <c r="JW84" s="165">
        <f t="shared" si="698"/>
        <v>281586.20471441682</v>
      </c>
      <c r="JX84" s="165">
        <f t="shared" si="698"/>
        <v>288244.27489142801</v>
      </c>
      <c r="JY84" s="165">
        <f t="shared" si="698"/>
        <v>197457.97485355561</v>
      </c>
      <c r="JZ84" s="165">
        <f t="shared" si="698"/>
        <v>136291.71727448725</v>
      </c>
      <c r="KA84" s="165">
        <f t="shared" si="698"/>
        <v>136236.51247542695</v>
      </c>
      <c r="KB84" s="165">
        <f t="shared" ref="KB84:KK85" si="699">SUMIF($E$72:$E$80, $E84, KB$72:KB$80)</f>
        <v>136236.51247542695</v>
      </c>
      <c r="KC84" s="165">
        <f t="shared" si="699"/>
        <v>240574.73025920862</v>
      </c>
      <c r="KD84" s="165">
        <f t="shared" si="699"/>
        <v>228517.8494587279</v>
      </c>
      <c r="KE84" s="165">
        <f t="shared" si="699"/>
        <v>193894.4672917345</v>
      </c>
      <c r="KF84" s="165">
        <f t="shared" si="699"/>
        <v>160258.39470622523</v>
      </c>
      <c r="KG84" s="165">
        <f t="shared" si="699"/>
        <v>182457.59256214235</v>
      </c>
      <c r="KH84" s="165">
        <f t="shared" si="699"/>
        <v>180832.47306301791</v>
      </c>
      <c r="KI84" s="165">
        <f t="shared" si="699"/>
        <v>182980.92270528449</v>
      </c>
      <c r="KJ84" s="165">
        <f t="shared" si="699"/>
        <v>238814.79683498279</v>
      </c>
      <c r="KK84" s="165">
        <f t="shared" si="699"/>
        <v>182335.72882990353</v>
      </c>
      <c r="KL84" s="165">
        <f t="shared" ref="KL84:KU85" si="700">SUMIF($E$72:$E$80, $E84, KL$72:KL$80)</f>
        <v>247788.66888281977</v>
      </c>
      <c r="KM84" s="165">
        <f t="shared" si="700"/>
        <v>255454.61637586969</v>
      </c>
      <c r="KN84" s="165">
        <f t="shared" si="700"/>
        <v>169321.251091652</v>
      </c>
      <c r="KO84" s="165">
        <f t="shared" si="700"/>
        <v>184353.96432097527</v>
      </c>
      <c r="KP84" s="165">
        <f t="shared" si="700"/>
        <v>169516.34700882918</v>
      </c>
      <c r="KQ84" s="165">
        <f t="shared" si="700"/>
        <v>247075.68752884917</v>
      </c>
      <c r="KR84" s="165">
        <f t="shared" si="700"/>
        <v>311227.58216860931</v>
      </c>
      <c r="KS84" s="165">
        <f t="shared" si="700"/>
        <v>345216.79403903568</v>
      </c>
      <c r="KT84" s="165">
        <f t="shared" si="700"/>
        <v>313375.25578271737</v>
      </c>
      <c r="KU84" s="165">
        <f t="shared" si="700"/>
        <v>291705.24514305987</v>
      </c>
      <c r="KV84" s="165">
        <f t="shared" ref="KV84:LE85" si="701">SUMIF($E$72:$E$80, $E84, KV$72:KV$80)</f>
        <v>336448.25261184963</v>
      </c>
      <c r="KW84" s="165">
        <f t="shared" si="701"/>
        <v>389829.53960629168</v>
      </c>
      <c r="KX84" s="165">
        <f t="shared" si="701"/>
        <v>399659.60047186591</v>
      </c>
      <c r="KY84" s="165">
        <f t="shared" si="701"/>
        <v>425404.98944090697</v>
      </c>
      <c r="KZ84" s="165">
        <f t="shared" si="701"/>
        <v>268407.90507879358</v>
      </c>
      <c r="LA84" s="165">
        <f t="shared" si="701"/>
        <v>250785.39920224037</v>
      </c>
      <c r="LB84" s="165">
        <f t="shared" si="701"/>
        <v>334402.5876431755</v>
      </c>
      <c r="LC84" s="165">
        <f t="shared" si="701"/>
        <v>379116.0050318219</v>
      </c>
      <c r="LD84" s="165">
        <f t="shared" si="701"/>
        <v>383138.54269751522</v>
      </c>
      <c r="LE84" s="165">
        <f t="shared" si="701"/>
        <v>283491.99286077422</v>
      </c>
      <c r="LF84" s="165">
        <f t="shared" ref="LF84:LO85" si="702">SUMIF($E$72:$E$80, $E84, LF$72:LF$80)</f>
        <v>323791.25718652632</v>
      </c>
      <c r="LG84" s="165">
        <f t="shared" si="702"/>
        <v>242631.90624632145</v>
      </c>
      <c r="LH84" s="165">
        <f t="shared" si="702"/>
        <v>296847.62153752084</v>
      </c>
      <c r="LI84" s="165">
        <f t="shared" si="702"/>
        <v>320980.44037410244</v>
      </c>
      <c r="LJ84" s="165">
        <f t="shared" si="702"/>
        <v>327141.5358965983</v>
      </c>
      <c r="LK84" s="165">
        <f t="shared" si="702"/>
        <v>368208.29842471326</v>
      </c>
      <c r="LL84" s="165">
        <f t="shared" si="702"/>
        <v>250624.65482544375</v>
      </c>
      <c r="LM84" s="165">
        <f t="shared" si="702"/>
        <v>326462.31819148391</v>
      </c>
      <c r="LN84" s="165">
        <f t="shared" si="702"/>
        <v>424183.93756591616</v>
      </c>
      <c r="LO84" s="165">
        <f t="shared" si="702"/>
        <v>352624.75938966457</v>
      </c>
      <c r="LP84" s="165">
        <f t="shared" ref="LP84:LY85" si="703">SUMIF($E$72:$E$80, $E84, LP$72:LP$80)</f>
        <v>260425.87406604461</v>
      </c>
      <c r="LQ84" s="165">
        <f t="shared" si="703"/>
        <v>306344.26618506399</v>
      </c>
      <c r="LR84" s="165">
        <f t="shared" si="703"/>
        <v>383910.00591309898</v>
      </c>
      <c r="LS84" s="165">
        <f t="shared" si="703"/>
        <v>355167.31609623192</v>
      </c>
      <c r="LT84" s="165">
        <f t="shared" si="703"/>
        <v>345012.25726834801</v>
      </c>
      <c r="LU84" s="165">
        <f t="shared" si="703"/>
        <v>347855.22546642914</v>
      </c>
      <c r="LV84" s="165">
        <f t="shared" si="703"/>
        <v>311894.37583614181</v>
      </c>
      <c r="LW84" s="165">
        <f t="shared" si="703"/>
        <v>363844.24434172414</v>
      </c>
      <c r="LX84" s="165">
        <f t="shared" si="703"/>
        <v>370355.2847722994</v>
      </c>
      <c r="LY84" s="165">
        <f t="shared" si="703"/>
        <v>372282.34891354997</v>
      </c>
      <c r="LZ84" s="165">
        <f t="shared" ref="LZ84:MI85" si="704">SUMIF($E$72:$E$80, $E84, LZ$72:LZ$80)</f>
        <v>305486.78241070849</v>
      </c>
      <c r="MA84" s="165">
        <f t="shared" si="704"/>
        <v>265727.05881241767</v>
      </c>
      <c r="MB84" s="165">
        <f t="shared" si="704"/>
        <v>234758.01524292742</v>
      </c>
      <c r="MC84" s="165">
        <f t="shared" si="704"/>
        <v>289699.62526681647</v>
      </c>
      <c r="MD84" s="165">
        <f t="shared" si="704"/>
        <v>304684.86502878106</v>
      </c>
      <c r="ME84" s="165">
        <f t="shared" si="704"/>
        <v>402021.85425008525</v>
      </c>
      <c r="MF84" s="165">
        <f t="shared" si="704"/>
        <v>331659.96676605922</v>
      </c>
      <c r="MG84" s="165">
        <f t="shared" si="704"/>
        <v>411663.67455325299</v>
      </c>
      <c r="MH84" s="165">
        <f t="shared" si="704"/>
        <v>430715.08591097646</v>
      </c>
      <c r="MI84" s="165">
        <f t="shared" si="704"/>
        <v>425312.21625183226</v>
      </c>
      <c r="MJ84" s="165">
        <f t="shared" ref="MJ84:MS85" si="705">SUMIF($E$72:$E$80, $E84, MJ$72:MJ$80)</f>
        <v>452354.19574174541</v>
      </c>
      <c r="MK84" s="165">
        <f t="shared" si="705"/>
        <v>440082.44163947075</v>
      </c>
      <c r="ML84" s="165">
        <f t="shared" si="705"/>
        <v>436618.49453062157</v>
      </c>
      <c r="MM84" s="165">
        <f t="shared" si="705"/>
        <v>435237.62659838563</v>
      </c>
      <c r="MN84" s="165">
        <f t="shared" si="705"/>
        <v>413458.88797058829</v>
      </c>
      <c r="MO84" s="165">
        <f t="shared" si="705"/>
        <v>353644.35241705639</v>
      </c>
      <c r="MP84" s="165">
        <f t="shared" si="705"/>
        <v>439616.81725823961</v>
      </c>
      <c r="MQ84" s="165">
        <f t="shared" si="705"/>
        <v>438913.3214007999</v>
      </c>
      <c r="MR84" s="165">
        <f t="shared" si="705"/>
        <v>451595.96196991886</v>
      </c>
      <c r="MS84" s="165">
        <f t="shared" si="705"/>
        <v>448370.32704740489</v>
      </c>
      <c r="MT84" s="165">
        <f t="shared" ref="MT84:NG85" si="706">SUMIF($E$72:$E$80, $E84, MT$72:MT$80)</f>
        <v>452458.31916910864</v>
      </c>
      <c r="MU84" s="165">
        <f t="shared" si="706"/>
        <v>470633.58630488976</v>
      </c>
      <c r="MV84" s="165">
        <f t="shared" si="706"/>
        <v>375359.83264328667</v>
      </c>
      <c r="MW84" s="165">
        <f t="shared" si="706"/>
        <v>406500.48728689441</v>
      </c>
      <c r="MX84" s="165">
        <f t="shared" si="706"/>
        <v>391546.81653729884</v>
      </c>
      <c r="MY84" s="165">
        <f t="shared" si="706"/>
        <v>331176.50339087198</v>
      </c>
      <c r="MZ84" s="165">
        <f t="shared" si="706"/>
        <v>308863.81627005478</v>
      </c>
      <c r="NA84" s="165">
        <f t="shared" si="706"/>
        <v>400342.08245968819</v>
      </c>
      <c r="NB84" s="165">
        <f t="shared" si="706"/>
        <v>266332.99436251447</v>
      </c>
      <c r="NC84" s="165">
        <f t="shared" si="706"/>
        <v>439388.18366383866</v>
      </c>
      <c r="ND84" s="165">
        <f t="shared" si="706"/>
        <v>430965.60257814231</v>
      </c>
      <c r="NE84" s="165">
        <f t="shared" si="706"/>
        <v>428345.26846058428</v>
      </c>
      <c r="NF84" s="165">
        <f t="shared" si="706"/>
        <v>278242.91852614342</v>
      </c>
      <c r="NG84" s="165">
        <f t="shared" si="706"/>
        <v>390812.08197285474</v>
      </c>
      <c r="NH84" s="167">
        <f t="shared" ref="NH84:NH86" si="707">SUM(G84:NG84)</f>
        <v>99191062.330795467</v>
      </c>
      <c r="NJ84" s="203"/>
      <c r="NK84" s="203"/>
      <c r="NL84" s="203"/>
      <c r="NM84" s="203"/>
      <c r="NN84" s="203"/>
      <c r="NO84" s="203"/>
      <c r="NP84" s="203"/>
      <c r="NQ84" s="203"/>
      <c r="NR84" s="203"/>
      <c r="NS84" s="203"/>
      <c r="NT84" s="203"/>
      <c r="NU84" s="203"/>
      <c r="NV84" s="203"/>
    </row>
    <row r="85" spans="1:387">
      <c r="B85" t="s">
        <v>393</v>
      </c>
      <c r="E85" s="153" t="s">
        <v>343</v>
      </c>
      <c r="G85" s="165">
        <f>SUMIF($E$72:$E$80, "NB", G$72:G$80)</f>
        <v>-73496.637015763947</v>
      </c>
      <c r="H85" s="165">
        <f t="shared" si="671"/>
        <v>-30025.101561052608</v>
      </c>
      <c r="I85" s="165">
        <f t="shared" si="671"/>
        <v>-24368.57111972534</v>
      </c>
      <c r="J85" s="165">
        <f t="shared" si="671"/>
        <v>-21829.832997432422</v>
      </c>
      <c r="K85" s="165">
        <f t="shared" si="671"/>
        <v>-22537.600724420867</v>
      </c>
      <c r="L85" s="165">
        <f t="shared" si="671"/>
        <v>-23417.820823434831</v>
      </c>
      <c r="M85" s="165">
        <f t="shared" si="671"/>
        <v>-23515.261075397895</v>
      </c>
      <c r="N85" s="165">
        <f t="shared" si="671"/>
        <v>-23202.916892527675</v>
      </c>
      <c r="O85" s="165">
        <f t="shared" si="671"/>
        <v>-22952.105774506414</v>
      </c>
      <c r="P85" s="165">
        <f t="shared" si="671"/>
        <v>-22123.403462160877</v>
      </c>
      <c r="Q85" s="165">
        <f t="shared" si="671"/>
        <v>-30308.954727803713</v>
      </c>
      <c r="R85" s="165">
        <f t="shared" si="672"/>
        <v>-22637.949692991682</v>
      </c>
      <c r="S85" s="165">
        <f t="shared" si="672"/>
        <v>-22051.822298356263</v>
      </c>
      <c r="T85" s="165">
        <f t="shared" si="672"/>
        <v>-22498.754873545357</v>
      </c>
      <c r="U85" s="165">
        <f t="shared" si="672"/>
        <v>-22906.656512621783</v>
      </c>
      <c r="V85" s="165">
        <f t="shared" si="672"/>
        <v>-22088.969541962953</v>
      </c>
      <c r="W85" s="165">
        <f t="shared" si="672"/>
        <v>-19232.909336520956</v>
      </c>
      <c r="X85" s="165">
        <f t="shared" si="672"/>
        <v>-20696.730950880094</v>
      </c>
      <c r="Y85" s="165">
        <f t="shared" si="672"/>
        <v>-9933.1157912547897</v>
      </c>
      <c r="Z85" s="165">
        <f t="shared" si="672"/>
        <v>-11653.92237322877</v>
      </c>
      <c r="AA85" s="165">
        <f t="shared" si="672"/>
        <v>-10043.003849486515</v>
      </c>
      <c r="AB85" s="165">
        <f t="shared" si="673"/>
        <v>-16781.372139603689</v>
      </c>
      <c r="AC85" s="165">
        <f t="shared" si="673"/>
        <v>-8127.6670449828016</v>
      </c>
      <c r="AD85" s="165">
        <f t="shared" si="673"/>
        <v>-10137.331290136368</v>
      </c>
      <c r="AE85" s="165">
        <f t="shared" si="673"/>
        <v>-14171.036969741896</v>
      </c>
      <c r="AF85" s="165">
        <f t="shared" si="673"/>
        <v>-13057.300303525721</v>
      </c>
      <c r="AG85" s="165">
        <f t="shared" si="673"/>
        <v>-12605.501874673699</v>
      </c>
      <c r="AH85" s="165">
        <f t="shared" si="673"/>
        <v>-21350.962288577408</v>
      </c>
      <c r="AI85" s="165">
        <f t="shared" si="673"/>
        <v>-21079.776722548388</v>
      </c>
      <c r="AJ85" s="165">
        <f t="shared" si="673"/>
        <v>-20913.320054888096</v>
      </c>
      <c r="AK85" s="165">
        <f t="shared" si="673"/>
        <v>-21275.443372294572</v>
      </c>
      <c r="AL85" s="165">
        <f t="shared" si="674"/>
        <v>-17472.154501044803</v>
      </c>
      <c r="AM85" s="165">
        <f t="shared" si="674"/>
        <v>-17274.243893692161</v>
      </c>
      <c r="AN85" s="165">
        <f t="shared" si="674"/>
        <v>-17492.151035274714</v>
      </c>
      <c r="AO85" s="165">
        <f t="shared" si="674"/>
        <v>-28301.646621030439</v>
      </c>
      <c r="AP85" s="165">
        <f t="shared" si="674"/>
        <v>-20752.814626844709</v>
      </c>
      <c r="AQ85" s="165">
        <f t="shared" si="674"/>
        <v>-18380.316021435458</v>
      </c>
      <c r="AR85" s="165">
        <f t="shared" si="674"/>
        <v>-15609.473478771148</v>
      </c>
      <c r="AS85" s="165">
        <f t="shared" si="674"/>
        <v>-15602.049007270454</v>
      </c>
      <c r="AT85" s="165">
        <f t="shared" si="674"/>
        <v>-19502.375407486335</v>
      </c>
      <c r="AU85" s="165">
        <f t="shared" si="674"/>
        <v>-44259.108284906404</v>
      </c>
      <c r="AV85" s="165">
        <f t="shared" si="675"/>
        <v>-33512.135393086253</v>
      </c>
      <c r="AW85" s="165">
        <f t="shared" si="675"/>
        <v>-34141.728104160713</v>
      </c>
      <c r="AX85" s="165">
        <f t="shared" si="675"/>
        <v>-19566.120558886094</v>
      </c>
      <c r="AY85" s="165">
        <f t="shared" si="675"/>
        <v>-35399.807138036616</v>
      </c>
      <c r="AZ85" s="165">
        <f t="shared" si="675"/>
        <v>-68881.124338098918</v>
      </c>
      <c r="BA85" s="165">
        <f t="shared" si="675"/>
        <v>-48133.198154263577</v>
      </c>
      <c r="BB85" s="165">
        <f t="shared" si="675"/>
        <v>-19374.990331529312</v>
      </c>
      <c r="BC85" s="165">
        <f t="shared" si="675"/>
        <v>-21238.620245584629</v>
      </c>
      <c r="BD85" s="165">
        <f t="shared" si="675"/>
        <v>-21238.620245584629</v>
      </c>
      <c r="BE85" s="165">
        <f t="shared" si="675"/>
        <v>-21238.620245584629</v>
      </c>
      <c r="BF85" s="165">
        <f t="shared" si="676"/>
        <v>-17264.245626577198</v>
      </c>
      <c r="BG85" s="165">
        <f t="shared" si="676"/>
        <v>-13381.335374330705</v>
      </c>
      <c r="BH85" s="165">
        <f t="shared" si="676"/>
        <v>-13400.832196476351</v>
      </c>
      <c r="BI85" s="165">
        <f t="shared" si="676"/>
        <v>-12696.327039233194</v>
      </c>
      <c r="BJ85" s="165">
        <f t="shared" si="676"/>
        <v>-16084.72551462977</v>
      </c>
      <c r="BK85" s="165">
        <f t="shared" si="676"/>
        <v>-16084.72551462977</v>
      </c>
      <c r="BL85" s="165">
        <f t="shared" si="676"/>
        <v>-12102.185041158178</v>
      </c>
      <c r="BM85" s="165">
        <f t="shared" si="676"/>
        <v>-12113.365446112328</v>
      </c>
      <c r="BN85" s="165">
        <f t="shared" si="676"/>
        <v>-21968.34667972727</v>
      </c>
      <c r="BO85" s="165">
        <f t="shared" si="676"/>
        <v>-21575.701516592206</v>
      </c>
      <c r="BP85" s="165">
        <f t="shared" si="677"/>
        <v>-23565.610933188051</v>
      </c>
      <c r="BQ85" s="165">
        <f t="shared" si="677"/>
        <v>-26198.961595811001</v>
      </c>
      <c r="BR85" s="165">
        <f t="shared" si="677"/>
        <v>-22851.899905750623</v>
      </c>
      <c r="BS85" s="165">
        <f t="shared" si="677"/>
        <v>-20126.593477018032</v>
      </c>
      <c r="BT85" s="165">
        <f t="shared" si="677"/>
        <v>-20554.462154789071</v>
      </c>
      <c r="BU85" s="165">
        <f t="shared" si="677"/>
        <v>-20545.656276130074</v>
      </c>
      <c r="BV85" s="165">
        <f t="shared" si="677"/>
        <v>-21165.444596139132</v>
      </c>
      <c r="BW85" s="165">
        <f t="shared" si="677"/>
        <v>-21165.444596139132</v>
      </c>
      <c r="BX85" s="165">
        <f t="shared" si="677"/>
        <v>-20545.656276130074</v>
      </c>
      <c r="BY85" s="165">
        <f t="shared" si="677"/>
        <v>-20545.656276130074</v>
      </c>
      <c r="BZ85" s="165">
        <f t="shared" si="678"/>
        <v>-23066.18551878419</v>
      </c>
      <c r="CA85" s="165">
        <f t="shared" si="678"/>
        <v>-20353.736633892033</v>
      </c>
      <c r="CB85" s="165">
        <f t="shared" si="678"/>
        <v>-18721.514830738808</v>
      </c>
      <c r="CC85" s="165">
        <f t="shared" si="678"/>
        <v>-18520.789309841777</v>
      </c>
      <c r="CD85" s="165">
        <f t="shared" si="678"/>
        <v>-17700.275468935681</v>
      </c>
      <c r="CE85" s="165">
        <f t="shared" si="678"/>
        <v>-21474.469186450551</v>
      </c>
      <c r="CF85" s="165">
        <f t="shared" si="678"/>
        <v>-30203.70310043986</v>
      </c>
      <c r="CG85" s="165">
        <f t="shared" si="678"/>
        <v>-21195.247376439824</v>
      </c>
      <c r="CH85" s="165">
        <f t="shared" si="678"/>
        <v>-19323.691393429901</v>
      </c>
      <c r="CI85" s="165">
        <f t="shared" si="678"/>
        <v>-19510.114318371681</v>
      </c>
      <c r="CJ85" s="165">
        <f t="shared" si="679"/>
        <v>-17883.389232514717</v>
      </c>
      <c r="CK85" s="165">
        <f t="shared" si="679"/>
        <v>-21018.658369055491</v>
      </c>
      <c r="CL85" s="165">
        <f t="shared" si="679"/>
        <v>-20716.825109084733</v>
      </c>
      <c r="CM85" s="165">
        <f t="shared" si="679"/>
        <v>-19600.916368636157</v>
      </c>
      <c r="CN85" s="165">
        <f t="shared" si="679"/>
        <v>-17490.744069379645</v>
      </c>
      <c r="CO85" s="165">
        <f t="shared" si="679"/>
        <v>-18101.726510729735</v>
      </c>
      <c r="CP85" s="165">
        <f t="shared" si="679"/>
        <v>-16755.23748224751</v>
      </c>
      <c r="CQ85" s="165">
        <f t="shared" si="679"/>
        <v>-18320.063788944746</v>
      </c>
      <c r="CR85" s="165">
        <f t="shared" si="679"/>
        <v>-18511.983431182787</v>
      </c>
      <c r="CS85" s="165">
        <f t="shared" si="679"/>
        <v>-7611.9569167438394</v>
      </c>
      <c r="CT85" s="165">
        <f t="shared" si="680"/>
        <v>-7611.9569167438394</v>
      </c>
      <c r="CU85" s="165">
        <f t="shared" si="680"/>
        <v>-7611.9569167438394</v>
      </c>
      <c r="CV85" s="165">
        <f t="shared" si="680"/>
        <v>-7136.1495651188898</v>
      </c>
      <c r="CW85" s="165">
        <f t="shared" si="680"/>
        <v>-7384.0515080463238</v>
      </c>
      <c r="CX85" s="165">
        <f t="shared" si="680"/>
        <v>-7789.8709898665629</v>
      </c>
      <c r="CY85" s="165">
        <f t="shared" si="680"/>
        <v>-7947.7885287593463</v>
      </c>
      <c r="CZ85" s="165">
        <f t="shared" si="680"/>
        <v>-10917.46883687863</v>
      </c>
      <c r="DA85" s="165">
        <f t="shared" si="680"/>
        <v>-7967.7850629892937</v>
      </c>
      <c r="DB85" s="165">
        <f t="shared" si="680"/>
        <v>-7967.7850629892937</v>
      </c>
      <c r="DC85" s="165">
        <f t="shared" si="680"/>
        <v>-8165.6956703419137</v>
      </c>
      <c r="DD85" s="165">
        <f t="shared" si="681"/>
        <v>-8601.5099535070349</v>
      </c>
      <c r="DE85" s="165">
        <f t="shared" si="681"/>
        <v>-8373.6045448095047</v>
      </c>
      <c r="DF85" s="165">
        <f t="shared" si="681"/>
        <v>-8383.6028119244675</v>
      </c>
      <c r="DG85" s="165">
        <f t="shared" si="681"/>
        <v>-8155.6974032269436</v>
      </c>
      <c r="DH85" s="165">
        <f t="shared" si="681"/>
        <v>-8155.6974032269436</v>
      </c>
      <c r="DI85" s="165">
        <f t="shared" si="681"/>
        <v>-8155.6974032269436</v>
      </c>
      <c r="DJ85" s="165">
        <f t="shared" si="681"/>
        <v>-8373.6045448095047</v>
      </c>
      <c r="DK85" s="165">
        <f t="shared" si="681"/>
        <v>-8601.5099535070349</v>
      </c>
      <c r="DL85" s="165">
        <f t="shared" si="681"/>
        <v>-8611.5082206219831</v>
      </c>
      <c r="DM85" s="165">
        <f t="shared" si="681"/>
        <v>-8601.5099535070349</v>
      </c>
      <c r="DN85" s="165">
        <f t="shared" si="682"/>
        <v>-8799.4205608596767</v>
      </c>
      <c r="DO85" s="165">
        <f t="shared" si="682"/>
        <v>-8799.4205608596767</v>
      </c>
      <c r="DP85" s="165">
        <f t="shared" si="682"/>
        <v>-8799.4205608596767</v>
      </c>
      <c r="DQ85" s="165">
        <f t="shared" si="682"/>
        <v>-9185.2435084499975</v>
      </c>
      <c r="DR85" s="165">
        <f t="shared" si="682"/>
        <v>-9403.1506500325577</v>
      </c>
      <c r="DS85" s="165">
        <f t="shared" si="682"/>
        <v>-9195.2417755649312</v>
      </c>
      <c r="DT85" s="165">
        <f t="shared" si="682"/>
        <v>-9331.6432898971507</v>
      </c>
      <c r="DU85" s="165">
        <f t="shared" si="682"/>
        <v>-8789.4222937447212</v>
      </c>
      <c r="DV85" s="165">
        <f t="shared" si="682"/>
        <v>-14760.956380622454</v>
      </c>
      <c r="DW85" s="165">
        <f t="shared" si="682"/>
        <v>-23700.270258438894</v>
      </c>
      <c r="DX85" s="165">
        <f t="shared" si="683"/>
        <v>-22655.723713397212</v>
      </c>
      <c r="DY85" s="165">
        <f t="shared" si="683"/>
        <v>-10298.885220485829</v>
      </c>
      <c r="DZ85" s="165">
        <f t="shared" si="683"/>
        <v>-10750.739960405181</v>
      </c>
      <c r="EA85" s="165">
        <f t="shared" si="683"/>
        <v>-23539.581927837844</v>
      </c>
      <c r="EB85" s="165">
        <f t="shared" si="683"/>
        <v>-22864.428864232581</v>
      </c>
      <c r="EC85" s="165">
        <f t="shared" si="683"/>
        <v>-22864.428864232581</v>
      </c>
      <c r="ED85" s="165">
        <f t="shared" si="683"/>
        <v>-9873.0692044356783</v>
      </c>
      <c r="EE85" s="165">
        <f t="shared" si="683"/>
        <v>-10040.985010443432</v>
      </c>
      <c r="EF85" s="165">
        <f t="shared" si="683"/>
        <v>-10526.790629183351</v>
      </c>
      <c r="EG85" s="165">
        <f t="shared" si="683"/>
        <v>-10268.890419140962</v>
      </c>
      <c r="EH85" s="165">
        <f t="shared" si="684"/>
        <v>-10040.985010443432</v>
      </c>
      <c r="EI85" s="165">
        <f t="shared" si="684"/>
        <v>-15771.790025783486</v>
      </c>
      <c r="EJ85" s="165">
        <f t="shared" si="684"/>
        <v>-9893.0657386656039</v>
      </c>
      <c r="EK85" s="165">
        <f t="shared" si="684"/>
        <v>-9893.0657386656039</v>
      </c>
      <c r="EL85" s="165">
        <f t="shared" si="684"/>
        <v>-10536.788896298322</v>
      </c>
      <c r="EM85" s="165">
        <f t="shared" si="684"/>
        <v>-10526.790629183351</v>
      </c>
      <c r="EN85" s="165">
        <f t="shared" si="684"/>
        <v>-10070.97981178832</v>
      </c>
      <c r="EO85" s="165">
        <f t="shared" si="684"/>
        <v>-9883.0674715506484</v>
      </c>
      <c r="EP85" s="165">
        <f t="shared" si="684"/>
        <v>-14222.430149826097</v>
      </c>
      <c r="EQ85" s="165">
        <f t="shared" si="684"/>
        <v>-15343.610687906032</v>
      </c>
      <c r="ER85" s="165">
        <f t="shared" si="685"/>
        <v>-21025.621894821346</v>
      </c>
      <c r="ES85" s="165">
        <f t="shared" si="685"/>
        <v>-10070.97981178832</v>
      </c>
      <c r="ET85" s="165">
        <f t="shared" si="685"/>
        <v>-11280.974355017062</v>
      </c>
      <c r="EU85" s="165">
        <f t="shared" si="685"/>
        <v>-16591.506700937702</v>
      </c>
      <c r="EV85" s="165">
        <f t="shared" si="685"/>
        <v>-22789.717298416686</v>
      </c>
      <c r="EW85" s="165">
        <f t="shared" si="685"/>
        <v>-11191.931331115316</v>
      </c>
      <c r="EX85" s="165">
        <f t="shared" si="685"/>
        <v>-20177.46520839486</v>
      </c>
      <c r="EY85" s="165">
        <f t="shared" si="685"/>
        <v>-10100.974613133201</v>
      </c>
      <c r="EZ85" s="165">
        <f t="shared" si="685"/>
        <v>-10258.892152025985</v>
      </c>
      <c r="FA85" s="165">
        <f t="shared" si="685"/>
        <v>-11170.513786816062</v>
      </c>
      <c r="FB85" s="165">
        <f t="shared" si="686"/>
        <v>-10696.384441254462</v>
      </c>
      <c r="FC85" s="165">
        <f t="shared" si="686"/>
        <v>-15955.740050617143</v>
      </c>
      <c r="FD85" s="165">
        <f t="shared" si="686"/>
        <v>-20750.632693306572</v>
      </c>
      <c r="FE85" s="165">
        <f t="shared" si="686"/>
        <v>-21715.884839554641</v>
      </c>
      <c r="FF85" s="165">
        <f t="shared" si="686"/>
        <v>-19456.09210624735</v>
      </c>
      <c r="FG85" s="165">
        <f t="shared" si="686"/>
        <v>-9862.5953166393265</v>
      </c>
      <c r="FH85" s="165">
        <f t="shared" si="686"/>
        <v>-9795.1378024625683</v>
      </c>
      <c r="FI85" s="165">
        <f t="shared" si="686"/>
        <v>-17313.757980451963</v>
      </c>
      <c r="FJ85" s="165">
        <f t="shared" si="686"/>
        <v>-15513.119388248819</v>
      </c>
      <c r="FK85" s="165">
        <f t="shared" si="686"/>
        <v>-25698.052102234124</v>
      </c>
      <c r="FL85" s="165">
        <f t="shared" si="687"/>
        <v>-19540.183078123628</v>
      </c>
      <c r="FM85" s="165">
        <f t="shared" si="687"/>
        <v>-11122.577186187833</v>
      </c>
      <c r="FN85" s="165">
        <f t="shared" si="687"/>
        <v>-12252.105962560463</v>
      </c>
      <c r="FO85" s="165">
        <f t="shared" si="687"/>
        <v>-11548.39320223799</v>
      </c>
      <c r="FP85" s="165">
        <f t="shared" si="687"/>
        <v>-11776.298610935528</v>
      </c>
      <c r="FQ85" s="165">
        <f t="shared" si="687"/>
        <v>-11568.389736467923</v>
      </c>
      <c r="FR85" s="165">
        <f t="shared" si="687"/>
        <v>-16909.015319164209</v>
      </c>
      <c r="FS85" s="165">
        <f t="shared" si="687"/>
        <v>-10924.666578835198</v>
      </c>
      <c r="FT85" s="165">
        <f t="shared" si="687"/>
        <v>-10924.666578835198</v>
      </c>
      <c r="FU85" s="165">
        <f t="shared" si="687"/>
        <v>-11568.389736467923</v>
      </c>
      <c r="FV85" s="165">
        <f t="shared" si="688"/>
        <v>-12811.175048205345</v>
      </c>
      <c r="FW85" s="165">
        <f t="shared" si="688"/>
        <v>-11964.210951173185</v>
      </c>
      <c r="FX85" s="165">
        <f t="shared" si="688"/>
        <v>-12014.202286747999</v>
      </c>
      <c r="FY85" s="165">
        <f t="shared" si="688"/>
        <v>-15472.696417192834</v>
      </c>
      <c r="FZ85" s="165">
        <f t="shared" si="688"/>
        <v>-12450.016569913119</v>
      </c>
      <c r="GA85" s="165">
        <f t="shared" si="688"/>
        <v>-12450.016569913119</v>
      </c>
      <c r="GB85" s="165">
        <f t="shared" si="688"/>
        <v>-13301.648602013413</v>
      </c>
      <c r="GC85" s="165">
        <f t="shared" si="688"/>
        <v>-22550.399387488178</v>
      </c>
      <c r="GD85" s="165">
        <f t="shared" si="688"/>
        <v>-21616.417395087592</v>
      </c>
      <c r="GE85" s="165">
        <f t="shared" si="688"/>
        <v>-20580.034240198518</v>
      </c>
      <c r="GF85" s="165">
        <f t="shared" si="689"/>
        <v>-13097.446132720661</v>
      </c>
      <c r="GG85" s="165">
        <f t="shared" si="689"/>
        <v>-13221.007815657676</v>
      </c>
      <c r="GH85" s="165">
        <f t="shared" si="689"/>
        <v>-12521.541048168536</v>
      </c>
      <c r="GI85" s="165">
        <f t="shared" si="689"/>
        <v>-12246.489158099428</v>
      </c>
      <c r="GJ85" s="165">
        <f t="shared" si="689"/>
        <v>-13459.057059159508</v>
      </c>
      <c r="GK85" s="165">
        <f t="shared" si="689"/>
        <v>-13459.057059159508</v>
      </c>
      <c r="GL85" s="165">
        <f t="shared" si="689"/>
        <v>-14470.997241385912</v>
      </c>
      <c r="GM85" s="165">
        <f t="shared" si="689"/>
        <v>-17132.213419136155</v>
      </c>
      <c r="GN85" s="165">
        <f t="shared" si="689"/>
        <v>-17132.213419136155</v>
      </c>
      <c r="GO85" s="165">
        <f t="shared" si="689"/>
        <v>-15670.766405223929</v>
      </c>
      <c r="GP85" s="165">
        <f t="shared" si="690"/>
        <v>-15268.977081096173</v>
      </c>
      <c r="GQ85" s="165">
        <f t="shared" si="690"/>
        <v>-13059.424161771421</v>
      </c>
      <c r="GR85" s="165">
        <f t="shared" si="690"/>
        <v>-13341.079183774413</v>
      </c>
      <c r="GS85" s="165">
        <f t="shared" si="690"/>
        <v>-13767.152871639753</v>
      </c>
      <c r="GT85" s="165">
        <f t="shared" si="690"/>
        <v>-15648.868190645448</v>
      </c>
      <c r="GU85" s="165">
        <f t="shared" si="690"/>
        <v>-15008.795997350426</v>
      </c>
      <c r="GV85" s="165">
        <f t="shared" si="690"/>
        <v>-14518.618793984897</v>
      </c>
      <c r="GW85" s="165">
        <f t="shared" si="690"/>
        <v>-14942.023029334094</v>
      </c>
      <c r="GX85" s="165">
        <f t="shared" si="690"/>
        <v>-16511.13651207877</v>
      </c>
      <c r="GY85" s="165">
        <f t="shared" si="690"/>
        <v>-15434.866124941482</v>
      </c>
      <c r="GZ85" s="165">
        <f t="shared" si="691"/>
        <v>-14914.758799523639</v>
      </c>
      <c r="HA85" s="165">
        <f t="shared" si="691"/>
        <v>-15110.305283736336</v>
      </c>
      <c r="HB85" s="165">
        <f t="shared" si="691"/>
        <v>-14999.647062536244</v>
      </c>
      <c r="HC85" s="165">
        <f t="shared" si="691"/>
        <v>-14811.695004742032</v>
      </c>
      <c r="HD85" s="165">
        <f t="shared" si="691"/>
        <v>-15545.321114245678</v>
      </c>
      <c r="HE85" s="165">
        <f t="shared" si="691"/>
        <v>-15652.475656144119</v>
      </c>
      <c r="HF85" s="165">
        <f t="shared" si="691"/>
        <v>-15969.514370367566</v>
      </c>
      <c r="HG85" s="165">
        <f t="shared" si="691"/>
        <v>-15531.568575540967</v>
      </c>
      <c r="HH85" s="165">
        <f t="shared" si="691"/>
        <v>-15645.43757677322</v>
      </c>
      <c r="HI85" s="165">
        <f t="shared" si="691"/>
        <v>-16610.690847562426</v>
      </c>
      <c r="HJ85" s="165">
        <f t="shared" si="692"/>
        <v>-16166.79535236425</v>
      </c>
      <c r="HK85" s="165">
        <f t="shared" si="692"/>
        <v>-14647.204831092473</v>
      </c>
      <c r="HL85" s="165">
        <f t="shared" si="692"/>
        <v>-13603.647297717633</v>
      </c>
      <c r="HM85" s="165">
        <f t="shared" si="692"/>
        <v>-13877.34633052752</v>
      </c>
      <c r="HN85" s="165">
        <f t="shared" si="692"/>
        <v>-15385.287068775902</v>
      </c>
      <c r="HO85" s="165">
        <f t="shared" si="692"/>
        <v>-14480.53216879838</v>
      </c>
      <c r="HP85" s="165">
        <f t="shared" si="692"/>
        <v>-14662.253956038148</v>
      </c>
      <c r="HQ85" s="165">
        <f t="shared" si="692"/>
        <v>-14082.470441226073</v>
      </c>
      <c r="HR85" s="165">
        <f t="shared" si="692"/>
        <v>-14017.140212533299</v>
      </c>
      <c r="HS85" s="165">
        <f t="shared" si="692"/>
        <v>-14207.813498511417</v>
      </c>
      <c r="HT85" s="165">
        <f t="shared" si="693"/>
        <v>-13735.940043319895</v>
      </c>
      <c r="HU85" s="165">
        <f t="shared" si="693"/>
        <v>-13706.191075658027</v>
      </c>
      <c r="HV85" s="165">
        <f t="shared" si="693"/>
        <v>-13234.623145632109</v>
      </c>
      <c r="HW85" s="165">
        <f t="shared" si="693"/>
        <v>-13528.602337278315</v>
      </c>
      <c r="HX85" s="165">
        <f t="shared" si="693"/>
        <v>-12818.816301282599</v>
      </c>
      <c r="HY85" s="165">
        <f t="shared" si="693"/>
        <v>-12846.058655274488</v>
      </c>
      <c r="HZ85" s="165">
        <f t="shared" si="693"/>
        <v>-15076.859176140249</v>
      </c>
      <c r="IA85" s="165">
        <f t="shared" si="693"/>
        <v>-15178.228639721576</v>
      </c>
      <c r="IB85" s="165">
        <f t="shared" si="693"/>
        <v>-14450.43454186061</v>
      </c>
      <c r="IC85" s="165">
        <f t="shared" si="693"/>
        <v>-13784.926437976836</v>
      </c>
      <c r="ID85" s="165">
        <f t="shared" si="694"/>
        <v>-13784.926437976836</v>
      </c>
      <c r="IE85" s="165">
        <f t="shared" si="694"/>
        <v>-13701.568521583871</v>
      </c>
      <c r="IF85" s="165">
        <f t="shared" si="694"/>
        <v>-14844.795054456641</v>
      </c>
      <c r="IG85" s="165">
        <f t="shared" si="694"/>
        <v>-15803.009754932569</v>
      </c>
      <c r="IH85" s="165">
        <f t="shared" si="694"/>
        <v>-15141.89382004493</v>
      </c>
      <c r="II85" s="165">
        <f t="shared" si="694"/>
        <v>-15488.456637895986</v>
      </c>
      <c r="IJ85" s="165">
        <f t="shared" si="694"/>
        <v>-16411.495509128323</v>
      </c>
      <c r="IK85" s="165">
        <f t="shared" si="694"/>
        <v>-16628.725611189719</v>
      </c>
      <c r="IL85" s="165">
        <f t="shared" si="694"/>
        <v>-16628.725611189719</v>
      </c>
      <c r="IM85" s="165">
        <f t="shared" si="694"/>
        <v>-16637.929552204707</v>
      </c>
      <c r="IN85" s="165">
        <f t="shared" si="695"/>
        <v>-16493.062204254013</v>
      </c>
      <c r="IO85" s="165">
        <f t="shared" si="695"/>
        <v>-16103.842838232682</v>
      </c>
      <c r="IP85" s="165">
        <f t="shared" si="695"/>
        <v>-13893.016003623765</v>
      </c>
      <c r="IQ85" s="165">
        <f t="shared" si="695"/>
        <v>-14797.93337840707</v>
      </c>
      <c r="IR85" s="165">
        <f t="shared" si="695"/>
        <v>-14797.93337840707</v>
      </c>
      <c r="IS85" s="165">
        <f t="shared" si="695"/>
        <v>-14797.93337840707</v>
      </c>
      <c r="IT85" s="165">
        <f t="shared" si="695"/>
        <v>-14797.93337840707</v>
      </c>
      <c r="IU85" s="165">
        <f t="shared" si="695"/>
        <v>-15479.075676598426</v>
      </c>
      <c r="IV85" s="165">
        <f t="shared" si="695"/>
        <v>-15225.84939476008</v>
      </c>
      <c r="IW85" s="165">
        <f t="shared" si="695"/>
        <v>-14778.299241576147</v>
      </c>
      <c r="IX85" s="165">
        <f t="shared" si="696"/>
        <v>-15288.973615326069</v>
      </c>
      <c r="IY85" s="165">
        <f t="shared" si="696"/>
        <v>-15011.891386583564</v>
      </c>
      <c r="IZ85" s="165">
        <f t="shared" si="696"/>
        <v>-15011.891386583564</v>
      </c>
      <c r="JA85" s="165">
        <f t="shared" si="696"/>
        <v>-16568.499854311842</v>
      </c>
      <c r="JB85" s="165">
        <f t="shared" si="696"/>
        <v>-16792.274930903804</v>
      </c>
      <c r="JC85" s="165">
        <f t="shared" si="696"/>
        <v>-16568.499854311842</v>
      </c>
      <c r="JD85" s="165">
        <f t="shared" si="696"/>
        <v>-16383.993051381723</v>
      </c>
      <c r="JE85" s="165">
        <f t="shared" si="696"/>
        <v>-16782.457862488336</v>
      </c>
      <c r="JF85" s="165">
        <f t="shared" si="696"/>
        <v>-16782.457862488336</v>
      </c>
      <c r="JG85" s="165">
        <f t="shared" si="696"/>
        <v>-16782.457862488336</v>
      </c>
      <c r="JH85" s="165">
        <f t="shared" si="697"/>
        <v>-18134.925390455588</v>
      </c>
      <c r="JI85" s="165">
        <f t="shared" si="697"/>
        <v>-17269.276289334113</v>
      </c>
      <c r="JJ85" s="165">
        <f t="shared" si="697"/>
        <v>-15021.708454999032</v>
      </c>
      <c r="JK85" s="165">
        <f t="shared" si="697"/>
        <v>-15469.258608182958</v>
      </c>
      <c r="JL85" s="165">
        <f t="shared" si="697"/>
        <v>-15897.174624535961</v>
      </c>
      <c r="JM85" s="165">
        <f t="shared" si="697"/>
        <v>-15897.174624535961</v>
      </c>
      <c r="JN85" s="165">
        <f t="shared" si="697"/>
        <v>-15897.174624535961</v>
      </c>
      <c r="JO85" s="165">
        <f t="shared" si="697"/>
        <v>-16782.457862488336</v>
      </c>
      <c r="JP85" s="165">
        <f t="shared" si="697"/>
        <v>-17006.232939080313</v>
      </c>
      <c r="JQ85" s="165">
        <f t="shared" si="697"/>
        <v>-16120.949701127916</v>
      </c>
      <c r="JR85" s="165">
        <f t="shared" si="698"/>
        <v>-16170.600448771265</v>
      </c>
      <c r="JS85" s="165">
        <f t="shared" si="698"/>
        <v>-16686.400868856072</v>
      </c>
      <c r="JT85" s="165">
        <f t="shared" si="698"/>
        <v>-59696.595438116383</v>
      </c>
      <c r="JU85" s="165">
        <f t="shared" si="698"/>
        <v>-25912.322747403516</v>
      </c>
      <c r="JV85" s="165">
        <f t="shared" si="698"/>
        <v>-59651.002242274815</v>
      </c>
      <c r="JW85" s="165">
        <f t="shared" si="698"/>
        <v>-30072.554971702011</v>
      </c>
      <c r="JX85" s="165">
        <f t="shared" si="698"/>
        <v>-11192.565055992565</v>
      </c>
      <c r="JY85" s="165">
        <f t="shared" si="698"/>
        <v>-9855.1274051523305</v>
      </c>
      <c r="JZ85" s="165">
        <f t="shared" si="698"/>
        <v>-4773.2752789487613</v>
      </c>
      <c r="KA85" s="165">
        <f t="shared" si="698"/>
        <v>-4773.2752789487613</v>
      </c>
      <c r="KB85" s="165">
        <f t="shared" si="699"/>
        <v>-4773.2752789487613</v>
      </c>
      <c r="KC85" s="165">
        <f t="shared" si="699"/>
        <v>-8993.4971059370528</v>
      </c>
      <c r="KD85" s="165">
        <f t="shared" si="699"/>
        <v>-8557.6828227719398</v>
      </c>
      <c r="KE85" s="165">
        <f t="shared" si="699"/>
        <v>-7230.2434390466742</v>
      </c>
      <c r="KF85" s="165">
        <f t="shared" si="699"/>
        <v>-5644.9038452789946</v>
      </c>
      <c r="KG85" s="165">
        <f t="shared" si="699"/>
        <v>-6784.4308887665911</v>
      </c>
      <c r="KH85" s="165">
        <f t="shared" si="699"/>
        <v>-6784.4308887665911</v>
      </c>
      <c r="KI85" s="165">
        <f t="shared" si="699"/>
        <v>-6784.4308887665911</v>
      </c>
      <c r="KJ85" s="165">
        <f t="shared" si="699"/>
        <v>-8973.5005717071344</v>
      </c>
      <c r="KK85" s="165">
        <f t="shared" si="699"/>
        <v>-9647.2185306847259</v>
      </c>
      <c r="KL85" s="165">
        <f t="shared" si="700"/>
        <v>-10766.749039942408</v>
      </c>
      <c r="KM85" s="165">
        <f t="shared" si="700"/>
        <v>-11172.56852176264</v>
      </c>
      <c r="KN85" s="165">
        <f t="shared" si="700"/>
        <v>-10300.939955432399</v>
      </c>
      <c r="KO85" s="165">
        <f t="shared" si="700"/>
        <v>-10300.939955432399</v>
      </c>
      <c r="KP85" s="165">
        <f t="shared" si="700"/>
        <v>-10300.939955432399</v>
      </c>
      <c r="KQ85" s="165">
        <f t="shared" si="700"/>
        <v>-11172.56852176264</v>
      </c>
      <c r="KR85" s="165">
        <f t="shared" si="700"/>
        <v>-12737.911581300383</v>
      </c>
      <c r="KS85" s="165">
        <f t="shared" si="700"/>
        <v>-12677.921978610635</v>
      </c>
      <c r="KT85" s="165">
        <f t="shared" si="700"/>
        <v>-14035.356163680766</v>
      </c>
      <c r="KU85" s="165">
        <f t="shared" si="700"/>
        <v>-14709.074122658372</v>
      </c>
      <c r="KV85" s="165">
        <f t="shared" si="701"/>
        <v>-14709.074122658372</v>
      </c>
      <c r="KW85" s="165">
        <f t="shared" si="701"/>
        <v>-14709.074122658372</v>
      </c>
      <c r="KX85" s="165">
        <f t="shared" si="701"/>
        <v>-16214.427579506353</v>
      </c>
      <c r="KY85" s="165">
        <f t="shared" si="701"/>
        <v>-23449.557023322457</v>
      </c>
      <c r="KZ85" s="165">
        <f t="shared" si="701"/>
        <v>-21126.643188151531</v>
      </c>
      <c r="LA85" s="165">
        <f t="shared" si="701"/>
        <v>-20283.592293494636</v>
      </c>
      <c r="LB85" s="165">
        <f t="shared" si="701"/>
        <v>-20283.592293494636</v>
      </c>
      <c r="LC85" s="165">
        <f t="shared" si="701"/>
        <v>-18157.82379899234</v>
      </c>
      <c r="LD85" s="165">
        <f t="shared" si="701"/>
        <v>-16742.855457503138</v>
      </c>
      <c r="LE85" s="165">
        <f t="shared" si="701"/>
        <v>-20489.831142294366</v>
      </c>
      <c r="LF85" s="165">
        <f t="shared" si="702"/>
        <v>-20687.022241365084</v>
      </c>
      <c r="LG85" s="165">
        <f t="shared" si="702"/>
        <v>-23145.337690767512</v>
      </c>
      <c r="LH85" s="165">
        <f t="shared" si="702"/>
        <v>-19853.019096437187</v>
      </c>
      <c r="LI85" s="165">
        <f t="shared" si="702"/>
        <v>-19225.254800309027</v>
      </c>
      <c r="LJ85" s="165">
        <f t="shared" si="702"/>
        <v>-19225.254800309027</v>
      </c>
      <c r="LK85" s="165">
        <f t="shared" si="702"/>
        <v>-19225.254800309027</v>
      </c>
      <c r="LL85" s="165">
        <f t="shared" si="702"/>
        <v>-23605.988450623918</v>
      </c>
      <c r="LM85" s="165">
        <f t="shared" si="702"/>
        <v>-22424.246992931181</v>
      </c>
      <c r="LN85" s="165">
        <f t="shared" si="702"/>
        <v>-18110.74281410762</v>
      </c>
      <c r="LO85" s="165">
        <f t="shared" si="702"/>
        <v>-19655.827997366476</v>
      </c>
      <c r="LP85" s="165">
        <f t="shared" si="703"/>
        <v>-22891.921179077814</v>
      </c>
      <c r="LQ85" s="165">
        <f t="shared" si="703"/>
        <v>-20265.496794036619</v>
      </c>
      <c r="LR85" s="165">
        <f t="shared" si="703"/>
        <v>-20265.496794036619</v>
      </c>
      <c r="LS85" s="165">
        <f t="shared" si="703"/>
        <v>-16504.856740297138</v>
      </c>
      <c r="LT85" s="165">
        <f t="shared" si="703"/>
        <v>-17960.678458323702</v>
      </c>
      <c r="LU85" s="165">
        <f t="shared" si="703"/>
        <v>-18364.108406194136</v>
      </c>
      <c r="LV85" s="165">
        <f t="shared" si="703"/>
        <v>-19637.732497908459</v>
      </c>
      <c r="LW85" s="165">
        <f t="shared" si="703"/>
        <v>-18215.619923446287</v>
      </c>
      <c r="LX85" s="165">
        <f t="shared" si="703"/>
        <v>-15938.911791417349</v>
      </c>
      <c r="LY85" s="165">
        <f t="shared" si="703"/>
        <v>-15324.617545906387</v>
      </c>
      <c r="LZ85" s="165">
        <f t="shared" si="704"/>
        <v>-20256.449044307636</v>
      </c>
      <c r="MA85" s="165">
        <f t="shared" si="704"/>
        <v>-20920.404339351815</v>
      </c>
      <c r="MB85" s="165">
        <f t="shared" si="704"/>
        <v>-19606.452856511416</v>
      </c>
      <c r="MC85" s="165">
        <f t="shared" si="704"/>
        <v>-17848.810591215075</v>
      </c>
      <c r="MD85" s="165">
        <f t="shared" si="704"/>
        <v>-17848.810591215075</v>
      </c>
      <c r="ME85" s="165">
        <f t="shared" si="704"/>
        <v>-16299.748203797213</v>
      </c>
      <c r="MF85" s="165">
        <f t="shared" si="704"/>
        <v>-17848.810591215075</v>
      </c>
      <c r="MG85" s="165">
        <f t="shared" si="704"/>
        <v>-19589.709850567677</v>
      </c>
      <c r="MH85" s="165">
        <f t="shared" si="704"/>
        <v>-14221.252850196848</v>
      </c>
      <c r="MI85" s="165">
        <f t="shared" si="704"/>
        <v>-19366.067214415772</v>
      </c>
      <c r="MJ85" s="165">
        <f t="shared" si="705"/>
        <v>-13275.785558292571</v>
      </c>
      <c r="MK85" s="165">
        <f t="shared" si="705"/>
        <v>-13336.627684960566</v>
      </c>
      <c r="ML85" s="165">
        <f t="shared" si="705"/>
        <v>-14543.385626983134</v>
      </c>
      <c r="MM85" s="165">
        <f t="shared" si="705"/>
        <v>-15048.381589393888</v>
      </c>
      <c r="MN85" s="165">
        <f t="shared" si="705"/>
        <v>-12635.536348204119</v>
      </c>
      <c r="MO85" s="165">
        <f t="shared" si="705"/>
        <v>-17666.0902272969</v>
      </c>
      <c r="MP85" s="165">
        <f t="shared" si="705"/>
        <v>-13951.662742094602</v>
      </c>
      <c r="MQ85" s="165">
        <f t="shared" si="705"/>
        <v>-13768.261546225176</v>
      </c>
      <c r="MR85" s="165">
        <f t="shared" si="705"/>
        <v>-13573.360641910904</v>
      </c>
      <c r="MS85" s="165">
        <f t="shared" si="705"/>
        <v>-14696.3214230584</v>
      </c>
      <c r="MT85" s="165">
        <f t="shared" si="706"/>
        <v>-13259.684124265685</v>
      </c>
      <c r="MU85" s="165">
        <f t="shared" si="706"/>
        <v>-19038.950631754098</v>
      </c>
      <c r="MV85" s="165">
        <f t="shared" si="706"/>
        <v>-21091.702519324954</v>
      </c>
      <c r="MW85" s="165">
        <f t="shared" si="706"/>
        <v>-20055.769209089245</v>
      </c>
      <c r="MX85" s="165">
        <f t="shared" si="706"/>
        <v>-19214.300189638794</v>
      </c>
      <c r="MY85" s="165">
        <f t="shared" si="706"/>
        <v>-19277.5758118595</v>
      </c>
      <c r="MZ85" s="165">
        <f t="shared" si="706"/>
        <v>-19277.5758118595</v>
      </c>
      <c r="NA85" s="165">
        <f t="shared" si="706"/>
        <v>-19162.047302350868</v>
      </c>
      <c r="NB85" s="165">
        <f t="shared" si="706"/>
        <v>-23954.460793375867</v>
      </c>
      <c r="NC85" s="165">
        <f t="shared" si="706"/>
        <v>-19941.940820744247</v>
      </c>
      <c r="ND85" s="165">
        <f t="shared" si="706"/>
        <v>-14113.172819997897</v>
      </c>
      <c r="NE85" s="165">
        <f t="shared" si="706"/>
        <v>-18638.889139301093</v>
      </c>
      <c r="NF85" s="165">
        <f t="shared" si="706"/>
        <v>-19453.994625020532</v>
      </c>
      <c r="NG85" s="165">
        <f t="shared" si="706"/>
        <v>-19339.237012345475</v>
      </c>
      <c r="NH85" s="165">
        <f t="shared" si="707"/>
        <v>-6058165.5195755037</v>
      </c>
      <c r="NJ85" s="209">
        <f>ROUND(SUM(NK85:NV85), 0)</f>
        <v>6058</v>
      </c>
      <c r="NK85" s="209">
        <f>-SUMIF($G$3:$NG$3, NK$83, $G85:$NG85) / 1000</f>
        <v>661.0217534560486</v>
      </c>
      <c r="NL85" s="209">
        <f t="shared" ref="NL85:NV85" si="708">-SUMIF($G$3:$NG$3, NL$83, $G85:$NG85) / 1000</f>
        <v>650.49903938571947</v>
      </c>
      <c r="NM85" s="209">
        <f t="shared" si="708"/>
        <v>639.27870578264458</v>
      </c>
      <c r="NN85" s="209">
        <f t="shared" si="708"/>
        <v>259.19032774848006</v>
      </c>
      <c r="NO85" s="209">
        <f t="shared" si="708"/>
        <v>438.22494538481101</v>
      </c>
      <c r="NP85" s="209">
        <f t="shared" si="708"/>
        <v>450.10290017876628</v>
      </c>
      <c r="NQ85" s="209">
        <f t="shared" si="708"/>
        <v>460.86994034800091</v>
      </c>
      <c r="NR85" s="209">
        <f t="shared" si="708"/>
        <v>454.99280771245554</v>
      </c>
      <c r="NS85" s="209">
        <f t="shared" si="708"/>
        <v>476.89470593395754</v>
      </c>
      <c r="NT85" s="209">
        <f t="shared" si="708"/>
        <v>443.90787830005218</v>
      </c>
      <c r="NU85" s="209">
        <f t="shared" si="708"/>
        <v>591.84459125259445</v>
      </c>
      <c r="NV85" s="209">
        <f t="shared" si="708"/>
        <v>531.33792409197076</v>
      </c>
      <c r="NW85" s="152" t="s">
        <v>388</v>
      </c>
    </row>
    <row r="86" spans="1:387" ht="13.5" thickBot="1">
      <c r="G86" s="183">
        <f>G84+G85</f>
        <v>-73496.637015763947</v>
      </c>
      <c r="H86" s="183">
        <f>H84+H85</f>
        <v>270976.94864346785</v>
      </c>
      <c r="I86" s="183">
        <f t="shared" ref="I86:BT86" si="709">I84+I85</f>
        <v>265499.53269308986</v>
      </c>
      <c r="J86" s="183">
        <f t="shared" si="709"/>
        <v>317516.62472269661</v>
      </c>
      <c r="K86" s="183">
        <f t="shared" si="709"/>
        <v>441800.57857980276</v>
      </c>
      <c r="L86" s="183">
        <f t="shared" si="709"/>
        <v>329852.23743391864</v>
      </c>
      <c r="M86" s="183">
        <f t="shared" si="709"/>
        <v>373776.25085500837</v>
      </c>
      <c r="N86" s="183">
        <f t="shared" si="709"/>
        <v>494705.64137323154</v>
      </c>
      <c r="O86" s="183">
        <f t="shared" si="709"/>
        <v>443612.62113845051</v>
      </c>
      <c r="P86" s="183">
        <f t="shared" si="709"/>
        <v>437233.74866229249</v>
      </c>
      <c r="Q86" s="183">
        <f t="shared" si="709"/>
        <v>245687.10923147504</v>
      </c>
      <c r="R86" s="183">
        <f t="shared" si="709"/>
        <v>373524.78669373418</v>
      </c>
      <c r="S86" s="183">
        <f t="shared" si="709"/>
        <v>355537.42993474373</v>
      </c>
      <c r="T86" s="183">
        <f t="shared" si="709"/>
        <v>344328.96760805586</v>
      </c>
      <c r="U86" s="183">
        <f t="shared" si="709"/>
        <v>348762.18017123465</v>
      </c>
      <c r="V86" s="183">
        <f t="shared" si="709"/>
        <v>382866.15912842209</v>
      </c>
      <c r="W86" s="183">
        <f t="shared" si="709"/>
        <v>492500.77035065874</v>
      </c>
      <c r="X86" s="183">
        <f t="shared" si="709"/>
        <v>456371.48792642384</v>
      </c>
      <c r="Y86" s="183">
        <f t="shared" si="709"/>
        <v>477331.11969604692</v>
      </c>
      <c r="Z86" s="183">
        <f t="shared" si="709"/>
        <v>492785.2515449507</v>
      </c>
      <c r="AA86" s="183">
        <f t="shared" si="709"/>
        <v>487773.63767676021</v>
      </c>
      <c r="AB86" s="183">
        <f t="shared" si="709"/>
        <v>463200.49794943904</v>
      </c>
      <c r="AC86" s="183">
        <f t="shared" si="709"/>
        <v>494845.479798852</v>
      </c>
      <c r="AD86" s="183">
        <f t="shared" si="709"/>
        <v>538132.10640234593</v>
      </c>
      <c r="AE86" s="183">
        <f t="shared" si="709"/>
        <v>545321.22951276135</v>
      </c>
      <c r="AF86" s="183">
        <f t="shared" si="709"/>
        <v>520607.7940132175</v>
      </c>
      <c r="AG86" s="183">
        <f t="shared" si="709"/>
        <v>515519.6698772427</v>
      </c>
      <c r="AH86" s="183">
        <f t="shared" si="709"/>
        <v>394775.46287652198</v>
      </c>
      <c r="AI86" s="183">
        <f t="shared" si="709"/>
        <v>399160.43671808491</v>
      </c>
      <c r="AJ86" s="183">
        <f t="shared" si="709"/>
        <v>478165.52817439567</v>
      </c>
      <c r="AK86" s="183">
        <f t="shared" si="709"/>
        <v>386552.79374177178</v>
      </c>
      <c r="AL86" s="183">
        <f t="shared" si="709"/>
        <v>241938.39319250011</v>
      </c>
      <c r="AM86" s="183">
        <f t="shared" si="709"/>
        <v>153994.79535254985</v>
      </c>
      <c r="AN86" s="183">
        <f t="shared" si="709"/>
        <v>163357.23498658958</v>
      </c>
      <c r="AO86" s="183">
        <f t="shared" si="709"/>
        <v>54777.598880780715</v>
      </c>
      <c r="AP86" s="183">
        <f t="shared" si="709"/>
        <v>100416.86013062953</v>
      </c>
      <c r="AQ86" s="183">
        <f t="shared" si="709"/>
        <v>228340.38013108817</v>
      </c>
      <c r="AR86" s="183">
        <f t="shared" si="709"/>
        <v>251628.13353251907</v>
      </c>
      <c r="AS86" s="183">
        <f t="shared" si="709"/>
        <v>274331.75553557841</v>
      </c>
      <c r="AT86" s="183">
        <f t="shared" si="709"/>
        <v>300424.69376340637</v>
      </c>
      <c r="AU86" s="183">
        <f t="shared" si="709"/>
        <v>481747.73511490511</v>
      </c>
      <c r="AV86" s="183">
        <f t="shared" si="709"/>
        <v>632347.21780381899</v>
      </c>
      <c r="AW86" s="183">
        <f t="shared" si="709"/>
        <v>657116.94835971831</v>
      </c>
      <c r="AX86" s="183">
        <f t="shared" si="709"/>
        <v>834197.23030263814</v>
      </c>
      <c r="AY86" s="183">
        <f t="shared" si="709"/>
        <v>673008.15218967083</v>
      </c>
      <c r="AZ86" s="183">
        <f t="shared" si="709"/>
        <v>351685.09535289294</v>
      </c>
      <c r="BA86" s="183">
        <f t="shared" si="709"/>
        <v>727236.27702364058</v>
      </c>
      <c r="BB86" s="183">
        <f t="shared" si="709"/>
        <v>403852.39261383144</v>
      </c>
      <c r="BC86" s="183">
        <f t="shared" si="709"/>
        <v>166072.57791464089</v>
      </c>
      <c r="BD86" s="183">
        <f t="shared" si="709"/>
        <v>185979.90338271472</v>
      </c>
      <c r="BE86" s="183">
        <f t="shared" si="709"/>
        <v>187925.01405493973</v>
      </c>
      <c r="BF86" s="183">
        <f t="shared" si="709"/>
        <v>167779.16672522796</v>
      </c>
      <c r="BG86" s="183">
        <f t="shared" si="709"/>
        <v>247810.29353873851</v>
      </c>
      <c r="BH86" s="183">
        <f t="shared" si="709"/>
        <v>226277.64906252117</v>
      </c>
      <c r="BI86" s="183">
        <f t="shared" si="709"/>
        <v>178000.22572612565</v>
      </c>
      <c r="BJ86" s="183">
        <f t="shared" si="709"/>
        <v>68949.437638744188</v>
      </c>
      <c r="BK86" s="183">
        <f t="shared" si="709"/>
        <v>139855.87712086667</v>
      </c>
      <c r="BL86" s="183">
        <f t="shared" si="709"/>
        <v>257658.84761591197</v>
      </c>
      <c r="BM86" s="183">
        <f t="shared" si="709"/>
        <v>214493.29034183346</v>
      </c>
      <c r="BN86" s="183">
        <f t="shared" si="709"/>
        <v>353137.53054100997</v>
      </c>
      <c r="BO86" s="183">
        <f t="shared" si="709"/>
        <v>288302.60351049586</v>
      </c>
      <c r="BP86" s="183">
        <f t="shared" si="709"/>
        <v>221584.43184563375</v>
      </c>
      <c r="BQ86" s="183">
        <f t="shared" si="709"/>
        <v>89848.162311688822</v>
      </c>
      <c r="BR86" s="183">
        <f t="shared" si="709"/>
        <v>211070.16398651159</v>
      </c>
      <c r="BS86" s="183">
        <f t="shared" si="709"/>
        <v>382890.47282241459</v>
      </c>
      <c r="BT86" s="183">
        <f t="shared" si="709"/>
        <v>399496.73647123831</v>
      </c>
      <c r="BU86" s="183">
        <f t="shared" ref="BU86:EF86" si="710">BU84+BU85</f>
        <v>410084.63190846</v>
      </c>
      <c r="BV86" s="183">
        <f t="shared" si="710"/>
        <v>350925.11296101136</v>
      </c>
      <c r="BW86" s="183">
        <f t="shared" si="710"/>
        <v>312364.39247405494</v>
      </c>
      <c r="BX86" s="183">
        <f t="shared" si="710"/>
        <v>277741.81999951351</v>
      </c>
      <c r="BY86" s="183">
        <f t="shared" si="710"/>
        <v>276016.88097068568</v>
      </c>
      <c r="BZ86" s="183">
        <f t="shared" si="710"/>
        <v>261560.71619254895</v>
      </c>
      <c r="CA86" s="183">
        <f t="shared" si="710"/>
        <v>351845.28002379177</v>
      </c>
      <c r="CB86" s="183">
        <f t="shared" si="710"/>
        <v>319632.36625344894</v>
      </c>
      <c r="CC86" s="183">
        <f t="shared" si="710"/>
        <v>354231.85937778314</v>
      </c>
      <c r="CD86" s="183">
        <f t="shared" si="710"/>
        <v>236804.08903532417</v>
      </c>
      <c r="CE86" s="183">
        <f t="shared" si="710"/>
        <v>179755.73341687952</v>
      </c>
      <c r="CF86" s="183">
        <f t="shared" si="710"/>
        <v>60873.553367931498</v>
      </c>
      <c r="CG86" s="183">
        <f t="shared" si="710"/>
        <v>231543.59065087925</v>
      </c>
      <c r="CH86" s="183">
        <f t="shared" si="710"/>
        <v>307024.64081193262</v>
      </c>
      <c r="CI86" s="183">
        <f t="shared" si="710"/>
        <v>248772.70685278921</v>
      </c>
      <c r="CJ86" s="183">
        <f t="shared" si="710"/>
        <v>239169.79293447183</v>
      </c>
      <c r="CK86" s="183">
        <f t="shared" si="710"/>
        <v>224815.56702072834</v>
      </c>
      <c r="CL86" s="183">
        <f t="shared" si="710"/>
        <v>86294.434352199329</v>
      </c>
      <c r="CM86" s="183">
        <f t="shared" si="710"/>
        <v>212129.05760470068</v>
      </c>
      <c r="CN86" s="183">
        <f t="shared" si="710"/>
        <v>278735.0432912627</v>
      </c>
      <c r="CO86" s="183">
        <f t="shared" si="710"/>
        <v>337995.58532063785</v>
      </c>
      <c r="CP86" s="183">
        <f t="shared" si="710"/>
        <v>389857.37977036403</v>
      </c>
      <c r="CQ86" s="183">
        <f t="shared" si="710"/>
        <v>335824.35128336528</v>
      </c>
      <c r="CR86" s="183">
        <f t="shared" si="710"/>
        <v>282323.93974521908</v>
      </c>
      <c r="CS86" s="183">
        <f t="shared" si="710"/>
        <v>181206.46973723519</v>
      </c>
      <c r="CT86" s="183">
        <f t="shared" si="710"/>
        <v>114802.56045508239</v>
      </c>
      <c r="CU86" s="183">
        <f t="shared" si="710"/>
        <v>181464.42919539218</v>
      </c>
      <c r="CV86" s="183">
        <f t="shared" si="710"/>
        <v>197027.08999015586</v>
      </c>
      <c r="CW86" s="183">
        <f t="shared" si="710"/>
        <v>168221.91349346159</v>
      </c>
      <c r="CX86" s="183">
        <f t="shared" si="710"/>
        <v>152279.74535482275</v>
      </c>
      <c r="CY86" s="183">
        <f t="shared" si="710"/>
        <v>160331.0922016527</v>
      </c>
      <c r="CZ86" s="183">
        <f t="shared" si="710"/>
        <v>63779.993975827019</v>
      </c>
      <c r="DA86" s="183">
        <f t="shared" si="710"/>
        <v>197901.09822126452</v>
      </c>
      <c r="DB86" s="183">
        <f t="shared" si="710"/>
        <v>219776.01636546635</v>
      </c>
      <c r="DC86" s="183">
        <f t="shared" si="710"/>
        <v>151864.18809650978</v>
      </c>
      <c r="DD86" s="183">
        <f t="shared" si="710"/>
        <v>136503.1562846546</v>
      </c>
      <c r="DE86" s="183">
        <f t="shared" si="710"/>
        <v>230884.66991016737</v>
      </c>
      <c r="DF86" s="183">
        <f t="shared" si="710"/>
        <v>239804.7990963191</v>
      </c>
      <c r="DG86" s="183">
        <f t="shared" si="710"/>
        <v>212574.74808533702</v>
      </c>
      <c r="DH86" s="183">
        <f t="shared" si="710"/>
        <v>147428.88645346207</v>
      </c>
      <c r="DI86" s="183">
        <f t="shared" si="710"/>
        <v>136337.09691433006</v>
      </c>
      <c r="DJ86" s="183">
        <f t="shared" si="710"/>
        <v>215935.8503015617</v>
      </c>
      <c r="DK86" s="183">
        <f t="shared" si="710"/>
        <v>256368.47509539529</v>
      </c>
      <c r="DL86" s="183">
        <f t="shared" si="710"/>
        <v>166576.18764817083</v>
      </c>
      <c r="DM86" s="183">
        <f t="shared" si="710"/>
        <v>206027.82455398119</v>
      </c>
      <c r="DN86" s="183">
        <f t="shared" si="710"/>
        <v>217434.75693320279</v>
      </c>
      <c r="DO86" s="183">
        <f t="shared" si="710"/>
        <v>165127.36438962622</v>
      </c>
      <c r="DP86" s="183">
        <f t="shared" si="710"/>
        <v>244395.35077984512</v>
      </c>
      <c r="DQ86" s="183">
        <f t="shared" si="710"/>
        <v>187683.29965651638</v>
      </c>
      <c r="DR86" s="183">
        <f t="shared" si="710"/>
        <v>180761.03431615143</v>
      </c>
      <c r="DS86" s="183">
        <f t="shared" si="710"/>
        <v>129679.93610122788</v>
      </c>
      <c r="DT86" s="183">
        <f t="shared" si="710"/>
        <v>89773.205320261972</v>
      </c>
      <c r="DU86" s="183">
        <f t="shared" si="710"/>
        <v>140904.75617252174</v>
      </c>
      <c r="DV86" s="183">
        <f t="shared" si="710"/>
        <v>48401.93753290928</v>
      </c>
      <c r="DW86" s="183">
        <f t="shared" si="710"/>
        <v>-447.69589662325234</v>
      </c>
      <c r="DX86" s="183">
        <f t="shared" si="710"/>
        <v>2949.733473780012</v>
      </c>
      <c r="DY86" s="183">
        <f t="shared" si="710"/>
        <v>87138.639120816661</v>
      </c>
      <c r="DZ86" s="183">
        <f t="shared" si="710"/>
        <v>79597.099993319076</v>
      </c>
      <c r="EA86" s="183">
        <f t="shared" si="710"/>
        <v>568.54932214525252</v>
      </c>
      <c r="EB86" s="183">
        <f t="shared" si="710"/>
        <v>-1590.0139761783721</v>
      </c>
      <c r="EC86" s="183">
        <f t="shared" si="710"/>
        <v>-1590.0139761783721</v>
      </c>
      <c r="ED86" s="183">
        <f t="shared" si="710"/>
        <v>85001.963804151295</v>
      </c>
      <c r="EE86" s="183">
        <f t="shared" si="710"/>
        <v>129316.22319065244</v>
      </c>
      <c r="EF86" s="183">
        <f t="shared" si="710"/>
        <v>140978.76038618025</v>
      </c>
      <c r="EG86" s="183">
        <f t="shared" ref="EG86:GR86" si="711">EG84+EG85</f>
        <v>128144.9143175771</v>
      </c>
      <c r="EH86" s="183">
        <f t="shared" si="711"/>
        <v>138113.37455888611</v>
      </c>
      <c r="EI86" s="183">
        <f t="shared" si="711"/>
        <v>43351.370517285563</v>
      </c>
      <c r="EJ86" s="183">
        <f t="shared" si="711"/>
        <v>124828.96853479702</v>
      </c>
      <c r="EK86" s="183">
        <f t="shared" si="711"/>
        <v>84330.106636653101</v>
      </c>
      <c r="EL86" s="183">
        <f t="shared" si="711"/>
        <v>92887.202402207316</v>
      </c>
      <c r="EM86" s="183">
        <f t="shared" si="711"/>
        <v>105823.96779524765</v>
      </c>
      <c r="EN86" s="183">
        <f t="shared" si="711"/>
        <v>96920.297940207849</v>
      </c>
      <c r="EO86" s="183">
        <f t="shared" si="711"/>
        <v>99464.9370742139</v>
      </c>
      <c r="EP86" s="183">
        <f t="shared" si="711"/>
        <v>48136.011462350936</v>
      </c>
      <c r="EQ86" s="183">
        <f t="shared" si="711"/>
        <v>40814.216826813128</v>
      </c>
      <c r="ER86" s="183">
        <f t="shared" si="711"/>
        <v>4046.9483299320018</v>
      </c>
      <c r="ES86" s="183">
        <f t="shared" si="711"/>
        <v>84365.526294050695</v>
      </c>
      <c r="ET86" s="183">
        <f t="shared" si="711"/>
        <v>75603.162785949462</v>
      </c>
      <c r="EU86" s="183">
        <f t="shared" si="711"/>
        <v>41086.896434459421</v>
      </c>
      <c r="EV86" s="183">
        <f t="shared" si="711"/>
        <v>2199.1958682576551</v>
      </c>
      <c r="EW86" s="183">
        <f t="shared" si="711"/>
        <v>75390.885612158279</v>
      </c>
      <c r="EX86" s="183">
        <f t="shared" si="711"/>
        <v>18704.383960700579</v>
      </c>
      <c r="EY86" s="183">
        <f t="shared" si="711"/>
        <v>100518.65797338772</v>
      </c>
      <c r="EZ86" s="183">
        <f t="shared" si="711"/>
        <v>152217.43356513561</v>
      </c>
      <c r="FA86" s="183">
        <f t="shared" si="711"/>
        <v>161716.61776897754</v>
      </c>
      <c r="FB86" s="183">
        <f t="shared" si="711"/>
        <v>79481.221575514181</v>
      </c>
      <c r="FC86" s="183">
        <f t="shared" si="711"/>
        <v>34211.455993518975</v>
      </c>
      <c r="FD86" s="183">
        <f t="shared" si="711"/>
        <v>2761.785768711361</v>
      </c>
      <c r="FE86" s="183">
        <f t="shared" si="711"/>
        <v>-21715.884839554641</v>
      </c>
      <c r="FF86" s="183">
        <f t="shared" si="711"/>
        <v>10229.439100520052</v>
      </c>
      <c r="FG86" s="183">
        <f t="shared" si="711"/>
        <v>67338.499332122534</v>
      </c>
      <c r="FH86" s="183">
        <f t="shared" si="711"/>
        <v>81929.316935397699</v>
      </c>
      <c r="FI86" s="183">
        <f t="shared" si="711"/>
        <v>29231.229350584654</v>
      </c>
      <c r="FJ86" s="183">
        <f t="shared" si="711"/>
        <v>42776.774299647237</v>
      </c>
      <c r="FK86" s="183">
        <f t="shared" si="711"/>
        <v>-25698.052102234124</v>
      </c>
      <c r="FL86" s="183">
        <f t="shared" si="711"/>
        <v>32922.146966617453</v>
      </c>
      <c r="FM86" s="183">
        <f t="shared" si="711"/>
        <v>145447.07196669374</v>
      </c>
      <c r="FN86" s="183">
        <f t="shared" si="711"/>
        <v>112445.98920182124</v>
      </c>
      <c r="FO86" s="183">
        <f t="shared" si="711"/>
        <v>102464.33783096133</v>
      </c>
      <c r="FP86" s="183">
        <f t="shared" si="711"/>
        <v>151737.05502497425</v>
      </c>
      <c r="FQ86" s="183">
        <f t="shared" si="711"/>
        <v>144044.24799067507</v>
      </c>
      <c r="FR86" s="183">
        <f t="shared" si="711"/>
        <v>45233.25432989408</v>
      </c>
      <c r="FS86" s="183">
        <f t="shared" si="711"/>
        <v>99781.655843830929</v>
      </c>
      <c r="FT86" s="183">
        <f t="shared" si="711"/>
        <v>132642.91209837433</v>
      </c>
      <c r="FU86" s="183">
        <f t="shared" si="711"/>
        <v>112404.11756596502</v>
      </c>
      <c r="FV86" s="183">
        <f t="shared" si="711"/>
        <v>74994.860908185525</v>
      </c>
      <c r="FW86" s="183">
        <f t="shared" si="711"/>
        <v>102019.45907759487</v>
      </c>
      <c r="FX86" s="183">
        <f t="shared" si="711"/>
        <v>88253.766251792113</v>
      </c>
      <c r="FY86" s="183">
        <f t="shared" si="711"/>
        <v>73701.462862328044</v>
      </c>
      <c r="FZ86" s="183">
        <f t="shared" si="711"/>
        <v>110759.43041244351</v>
      </c>
      <c r="GA86" s="183">
        <f t="shared" si="711"/>
        <v>145116.49111561646</v>
      </c>
      <c r="GB86" s="183">
        <f t="shared" si="711"/>
        <v>106074.16452097855</v>
      </c>
      <c r="GC86" s="183">
        <f t="shared" si="711"/>
        <v>46988.534892074364</v>
      </c>
      <c r="GD86" s="183">
        <f t="shared" si="711"/>
        <v>34979.674110878899</v>
      </c>
      <c r="GE86" s="183">
        <f t="shared" si="711"/>
        <v>35595.208610984257</v>
      </c>
      <c r="GF86" s="183">
        <f t="shared" si="711"/>
        <v>178406.67891788206</v>
      </c>
      <c r="GG86" s="183">
        <f t="shared" si="711"/>
        <v>181384.495145047</v>
      </c>
      <c r="GH86" s="183">
        <f t="shared" si="711"/>
        <v>200033.68707408605</v>
      </c>
      <c r="GI86" s="183">
        <f t="shared" si="711"/>
        <v>195089.74467197733</v>
      </c>
      <c r="GJ86" s="183">
        <f t="shared" si="711"/>
        <v>231047.32828577119</v>
      </c>
      <c r="GK86" s="183">
        <f t="shared" si="711"/>
        <v>236429.36453116161</v>
      </c>
      <c r="GL86" s="183">
        <f t="shared" si="711"/>
        <v>262474.45538917993</v>
      </c>
      <c r="GM86" s="183">
        <f t="shared" si="711"/>
        <v>247456.57747864953</v>
      </c>
      <c r="GN86" s="183">
        <f t="shared" si="711"/>
        <v>94045.671501021599</v>
      </c>
      <c r="GO86" s="183">
        <f t="shared" si="711"/>
        <v>245796.69280233225</v>
      </c>
      <c r="GP86" s="183">
        <f t="shared" si="711"/>
        <v>213536.54346106853</v>
      </c>
      <c r="GQ86" s="183">
        <f t="shared" si="711"/>
        <v>223562.94988431453</v>
      </c>
      <c r="GR86" s="183">
        <f t="shared" si="711"/>
        <v>226381.53057321548</v>
      </c>
      <c r="GS86" s="183">
        <f t="shared" ref="GS86:JD86" si="712">GS84+GS85</f>
        <v>220925.83341741477</v>
      </c>
      <c r="GT86" s="183">
        <f t="shared" si="712"/>
        <v>185369.24640646068</v>
      </c>
      <c r="GU86" s="183">
        <f t="shared" si="712"/>
        <v>232195.26667617855</v>
      </c>
      <c r="GV86" s="183">
        <f t="shared" si="712"/>
        <v>262581.04485366604</v>
      </c>
      <c r="GW86" s="183">
        <f t="shared" si="712"/>
        <v>245501.34299132228</v>
      </c>
      <c r="GX86" s="183">
        <f t="shared" si="712"/>
        <v>241993.52990964279</v>
      </c>
      <c r="GY86" s="183">
        <f t="shared" si="712"/>
        <v>263196.83481144375</v>
      </c>
      <c r="GZ86" s="183">
        <f t="shared" si="712"/>
        <v>268710.47889540624</v>
      </c>
      <c r="HA86" s="183">
        <f t="shared" si="712"/>
        <v>276313.96677205677</v>
      </c>
      <c r="HB86" s="183">
        <f t="shared" si="712"/>
        <v>276183.97774179885</v>
      </c>
      <c r="HC86" s="183">
        <f t="shared" si="712"/>
        <v>278810.40693123982</v>
      </c>
      <c r="HD86" s="183">
        <f t="shared" si="712"/>
        <v>287399.59304687276</v>
      </c>
      <c r="HE86" s="183">
        <f t="shared" si="712"/>
        <v>287271.55379399349</v>
      </c>
      <c r="HF86" s="183">
        <f t="shared" si="712"/>
        <v>288941.78025823209</v>
      </c>
      <c r="HG86" s="183">
        <f t="shared" si="712"/>
        <v>283498.64979781181</v>
      </c>
      <c r="HH86" s="183">
        <f t="shared" si="712"/>
        <v>273239.34788215649</v>
      </c>
      <c r="HI86" s="183">
        <f t="shared" si="712"/>
        <v>266041.57996718242</v>
      </c>
      <c r="HJ86" s="183">
        <f t="shared" si="712"/>
        <v>298009.70784930565</v>
      </c>
      <c r="HK86" s="183">
        <f t="shared" si="712"/>
        <v>326402.96196656406</v>
      </c>
      <c r="HL86" s="183">
        <f t="shared" si="712"/>
        <v>328080.94492627395</v>
      </c>
      <c r="HM86" s="183">
        <f t="shared" si="712"/>
        <v>325549.37204299931</v>
      </c>
      <c r="HN86" s="183">
        <f t="shared" si="712"/>
        <v>337313.71333297249</v>
      </c>
      <c r="HO86" s="183">
        <f t="shared" si="712"/>
        <v>331385.74583199923</v>
      </c>
      <c r="HP86" s="183">
        <f t="shared" si="712"/>
        <v>317856.8414656712</v>
      </c>
      <c r="HQ86" s="183">
        <f t="shared" si="712"/>
        <v>337126.29743539699</v>
      </c>
      <c r="HR86" s="183">
        <f t="shared" si="712"/>
        <v>333529.5145253712</v>
      </c>
      <c r="HS86" s="183">
        <f t="shared" si="712"/>
        <v>331382.02781955607</v>
      </c>
      <c r="HT86" s="183">
        <f t="shared" si="712"/>
        <v>328772.12763692404</v>
      </c>
      <c r="HU86" s="183">
        <f t="shared" si="712"/>
        <v>322015.00067557552</v>
      </c>
      <c r="HV86" s="183">
        <f t="shared" si="712"/>
        <v>300448.76846988441</v>
      </c>
      <c r="HW86" s="183">
        <f t="shared" si="712"/>
        <v>299129.47451496706</v>
      </c>
      <c r="HX86" s="183">
        <f t="shared" si="712"/>
        <v>302293.39361864771</v>
      </c>
      <c r="HY86" s="183">
        <f t="shared" si="712"/>
        <v>290881.39916210267</v>
      </c>
      <c r="HZ86" s="183">
        <f t="shared" si="712"/>
        <v>329061.44315189554</v>
      </c>
      <c r="IA86" s="183">
        <f t="shared" si="712"/>
        <v>285228.47130148258</v>
      </c>
      <c r="IB86" s="183">
        <f t="shared" si="712"/>
        <v>292697.02390039462</v>
      </c>
      <c r="IC86" s="183">
        <f t="shared" si="712"/>
        <v>297280.34452303936</v>
      </c>
      <c r="ID86" s="183">
        <f t="shared" si="712"/>
        <v>258436.29972582177</v>
      </c>
      <c r="IE86" s="183">
        <f t="shared" si="712"/>
        <v>276521.31104035332</v>
      </c>
      <c r="IF86" s="183">
        <f t="shared" si="712"/>
        <v>322899.01082317281</v>
      </c>
      <c r="IG86" s="183">
        <f t="shared" si="712"/>
        <v>362105.11353828892</v>
      </c>
      <c r="IH86" s="183">
        <f t="shared" si="712"/>
        <v>321136.68703064264</v>
      </c>
      <c r="II86" s="183">
        <f t="shared" si="712"/>
        <v>316470.41943344672</v>
      </c>
      <c r="IJ86" s="183">
        <f t="shared" si="712"/>
        <v>357445.64330230351</v>
      </c>
      <c r="IK86" s="183">
        <f t="shared" si="712"/>
        <v>359619.84679477487</v>
      </c>
      <c r="IL86" s="183">
        <f t="shared" si="712"/>
        <v>355463.43998619629</v>
      </c>
      <c r="IM86" s="183">
        <f t="shared" si="712"/>
        <v>316418.48353524343</v>
      </c>
      <c r="IN86" s="183">
        <f t="shared" si="712"/>
        <v>345763.60520144028</v>
      </c>
      <c r="IO86" s="183">
        <f t="shared" si="712"/>
        <v>311006.01745814166</v>
      </c>
      <c r="IP86" s="183">
        <f t="shared" si="712"/>
        <v>281525.26865950687</v>
      </c>
      <c r="IQ86" s="183">
        <f t="shared" si="712"/>
        <v>298876.6657004939</v>
      </c>
      <c r="IR86" s="183">
        <f t="shared" si="712"/>
        <v>296953.55965591123</v>
      </c>
      <c r="IS86" s="183">
        <f t="shared" si="712"/>
        <v>291460.2327420722</v>
      </c>
      <c r="IT86" s="183">
        <f t="shared" si="712"/>
        <v>299645.92467786482</v>
      </c>
      <c r="IU86" s="183">
        <f t="shared" si="712"/>
        <v>312695.98245069367</v>
      </c>
      <c r="IV86" s="183">
        <f t="shared" si="712"/>
        <v>312009.95179401012</v>
      </c>
      <c r="IW86" s="183">
        <f t="shared" si="712"/>
        <v>301742.59022931108</v>
      </c>
      <c r="IX86" s="183">
        <f t="shared" si="712"/>
        <v>293000.66133474919</v>
      </c>
      <c r="IY86" s="183">
        <f t="shared" si="712"/>
        <v>302734.6698034702</v>
      </c>
      <c r="IZ86" s="183">
        <f t="shared" si="712"/>
        <v>269188.68538765574</v>
      </c>
      <c r="JA86" s="183">
        <f t="shared" si="712"/>
        <v>339125.90080623771</v>
      </c>
      <c r="JB86" s="183">
        <f t="shared" si="712"/>
        <v>334781.31018238771</v>
      </c>
      <c r="JC86" s="183">
        <f t="shared" si="712"/>
        <v>338474.89211905387</v>
      </c>
      <c r="JD86" s="183">
        <f t="shared" si="712"/>
        <v>323437.77229618444</v>
      </c>
      <c r="JE86" s="183">
        <f t="shared" ref="JE86:LP86" si="713">JE84+JE85</f>
        <v>297822.48307671334</v>
      </c>
      <c r="JF86" s="183">
        <f t="shared" si="713"/>
        <v>251943.29216325138</v>
      </c>
      <c r="JG86" s="183">
        <f t="shared" si="713"/>
        <v>310141.01812029496</v>
      </c>
      <c r="JH86" s="183">
        <f t="shared" si="713"/>
        <v>369802.88917463587</v>
      </c>
      <c r="JI86" s="183">
        <f t="shared" si="713"/>
        <v>330404.16718078707</v>
      </c>
      <c r="JJ86" s="183">
        <f t="shared" si="713"/>
        <v>279807.85191517504</v>
      </c>
      <c r="JK86" s="183">
        <f t="shared" si="713"/>
        <v>313193.74180353142</v>
      </c>
      <c r="JL86" s="183">
        <f t="shared" si="713"/>
        <v>321479.36214972171</v>
      </c>
      <c r="JM86" s="183">
        <f t="shared" si="713"/>
        <v>311932.58886332554</v>
      </c>
      <c r="JN86" s="183">
        <f t="shared" si="713"/>
        <v>322411.15170689381</v>
      </c>
      <c r="JO86" s="183">
        <f t="shared" si="713"/>
        <v>340995.82346202002</v>
      </c>
      <c r="JP86" s="183">
        <f t="shared" si="713"/>
        <v>330636.23156013654</v>
      </c>
      <c r="JQ86" s="183">
        <f t="shared" si="713"/>
        <v>317552.84780387487</v>
      </c>
      <c r="JR86" s="183">
        <f t="shared" si="713"/>
        <v>238281.63867666724</v>
      </c>
      <c r="JS86" s="183">
        <f t="shared" si="713"/>
        <v>158558.67110936204</v>
      </c>
      <c r="JT86" s="183">
        <f t="shared" si="713"/>
        <v>-27897.053987971474</v>
      </c>
      <c r="JU86" s="183">
        <f t="shared" si="713"/>
        <v>229158.06206329394</v>
      </c>
      <c r="JV86" s="183">
        <f t="shared" si="713"/>
        <v>26598.338948771911</v>
      </c>
      <c r="JW86" s="183">
        <f t="shared" si="713"/>
        <v>251513.6497427148</v>
      </c>
      <c r="JX86" s="183">
        <f t="shared" si="713"/>
        <v>277051.70983543544</v>
      </c>
      <c r="JY86" s="183">
        <f t="shared" si="713"/>
        <v>187602.84744840328</v>
      </c>
      <c r="JZ86" s="183">
        <f t="shared" si="713"/>
        <v>131518.44199553848</v>
      </c>
      <c r="KA86" s="183">
        <f t="shared" si="713"/>
        <v>131463.23719647818</v>
      </c>
      <c r="KB86" s="183">
        <f t="shared" si="713"/>
        <v>131463.23719647818</v>
      </c>
      <c r="KC86" s="183">
        <f t="shared" si="713"/>
        <v>231581.23315327158</v>
      </c>
      <c r="KD86" s="183">
        <f t="shared" si="713"/>
        <v>219960.16663595595</v>
      </c>
      <c r="KE86" s="183">
        <f t="shared" si="713"/>
        <v>186664.22385268784</v>
      </c>
      <c r="KF86" s="183">
        <f t="shared" si="713"/>
        <v>154613.49086094624</v>
      </c>
      <c r="KG86" s="183">
        <f t="shared" si="713"/>
        <v>175673.16167337575</v>
      </c>
      <c r="KH86" s="183">
        <f t="shared" si="713"/>
        <v>174048.04217425131</v>
      </c>
      <c r="KI86" s="183">
        <f t="shared" si="713"/>
        <v>176196.4918165179</v>
      </c>
      <c r="KJ86" s="183">
        <f t="shared" si="713"/>
        <v>229841.29626327564</v>
      </c>
      <c r="KK86" s="183">
        <f t="shared" si="713"/>
        <v>172688.51029921879</v>
      </c>
      <c r="KL86" s="183">
        <f t="shared" si="713"/>
        <v>237021.91984287737</v>
      </c>
      <c r="KM86" s="183">
        <f t="shared" si="713"/>
        <v>244282.04785410705</v>
      </c>
      <c r="KN86" s="183">
        <f t="shared" si="713"/>
        <v>159020.31113621959</v>
      </c>
      <c r="KO86" s="183">
        <f t="shared" si="713"/>
        <v>174053.02436554286</v>
      </c>
      <c r="KP86" s="183">
        <f t="shared" si="713"/>
        <v>159215.40705339678</v>
      </c>
      <c r="KQ86" s="183">
        <f t="shared" si="713"/>
        <v>235903.11900708653</v>
      </c>
      <c r="KR86" s="183">
        <f t="shared" si="713"/>
        <v>298489.67058730894</v>
      </c>
      <c r="KS86" s="183">
        <f t="shared" si="713"/>
        <v>332538.87206042506</v>
      </c>
      <c r="KT86" s="183">
        <f t="shared" si="713"/>
        <v>299339.89961903659</v>
      </c>
      <c r="KU86" s="183">
        <f t="shared" si="713"/>
        <v>276996.17102040153</v>
      </c>
      <c r="KV86" s="183">
        <f t="shared" si="713"/>
        <v>321739.17848919128</v>
      </c>
      <c r="KW86" s="183">
        <f t="shared" si="713"/>
        <v>375120.46548363334</v>
      </c>
      <c r="KX86" s="183">
        <f t="shared" si="713"/>
        <v>383445.17289235955</v>
      </c>
      <c r="KY86" s="183">
        <f t="shared" si="713"/>
        <v>401955.43241758452</v>
      </c>
      <c r="KZ86" s="183">
        <f t="shared" si="713"/>
        <v>247281.26189064205</v>
      </c>
      <c r="LA86" s="183">
        <f t="shared" si="713"/>
        <v>230501.80690874573</v>
      </c>
      <c r="LB86" s="183">
        <f t="shared" si="713"/>
        <v>314118.99534968089</v>
      </c>
      <c r="LC86" s="183">
        <f t="shared" si="713"/>
        <v>360958.18123282958</v>
      </c>
      <c r="LD86" s="183">
        <f t="shared" si="713"/>
        <v>366395.68724001211</v>
      </c>
      <c r="LE86" s="183">
        <f t="shared" si="713"/>
        <v>263002.16171847982</v>
      </c>
      <c r="LF86" s="183">
        <f t="shared" si="713"/>
        <v>303104.23494516121</v>
      </c>
      <c r="LG86" s="183">
        <f t="shared" si="713"/>
        <v>219486.56855555394</v>
      </c>
      <c r="LH86" s="183">
        <f t="shared" si="713"/>
        <v>276994.60244108364</v>
      </c>
      <c r="LI86" s="183">
        <f t="shared" si="713"/>
        <v>301755.18557379342</v>
      </c>
      <c r="LJ86" s="183">
        <f t="shared" si="713"/>
        <v>307916.28109628928</v>
      </c>
      <c r="LK86" s="183">
        <f t="shared" si="713"/>
        <v>348983.04362440424</v>
      </c>
      <c r="LL86" s="183">
        <f t="shared" si="713"/>
        <v>227018.66637481982</v>
      </c>
      <c r="LM86" s="183">
        <f t="shared" si="713"/>
        <v>304038.07119855273</v>
      </c>
      <c r="LN86" s="183">
        <f t="shared" si="713"/>
        <v>406073.19475180854</v>
      </c>
      <c r="LO86" s="183">
        <f t="shared" si="713"/>
        <v>332968.93139229808</v>
      </c>
      <c r="LP86" s="183">
        <f t="shared" si="713"/>
        <v>237533.95288696678</v>
      </c>
      <c r="LQ86" s="183">
        <f t="shared" ref="LQ86:NG86" si="714">LQ84+LQ85</f>
        <v>286078.7693910274</v>
      </c>
      <c r="LR86" s="183">
        <f t="shared" si="714"/>
        <v>363644.50911906234</v>
      </c>
      <c r="LS86" s="183">
        <f t="shared" si="714"/>
        <v>338662.45935593476</v>
      </c>
      <c r="LT86" s="183">
        <f t="shared" si="714"/>
        <v>327051.57881002431</v>
      </c>
      <c r="LU86" s="183">
        <f t="shared" si="714"/>
        <v>329491.117060235</v>
      </c>
      <c r="LV86" s="183">
        <f t="shared" si="714"/>
        <v>292256.64333823335</v>
      </c>
      <c r="LW86" s="183">
        <f t="shared" si="714"/>
        <v>345628.62441827788</v>
      </c>
      <c r="LX86" s="183">
        <f t="shared" si="714"/>
        <v>354416.37298088206</v>
      </c>
      <c r="LY86" s="183">
        <f t="shared" si="714"/>
        <v>356957.73136764357</v>
      </c>
      <c r="LZ86" s="183">
        <f t="shared" si="714"/>
        <v>285230.33336640085</v>
      </c>
      <c r="MA86" s="183">
        <f t="shared" si="714"/>
        <v>244806.65447306586</v>
      </c>
      <c r="MB86" s="183">
        <f t="shared" si="714"/>
        <v>215151.56238641602</v>
      </c>
      <c r="MC86" s="183">
        <f t="shared" si="714"/>
        <v>271850.81467560137</v>
      </c>
      <c r="MD86" s="183">
        <f t="shared" si="714"/>
        <v>286836.05443756597</v>
      </c>
      <c r="ME86" s="183">
        <f t="shared" si="714"/>
        <v>385722.10604628804</v>
      </c>
      <c r="MF86" s="183">
        <f t="shared" si="714"/>
        <v>313811.15617484413</v>
      </c>
      <c r="MG86" s="183">
        <f t="shared" si="714"/>
        <v>392073.96470268531</v>
      </c>
      <c r="MH86" s="183">
        <f t="shared" si="714"/>
        <v>416493.83306077961</v>
      </c>
      <c r="MI86" s="183">
        <f t="shared" si="714"/>
        <v>405946.1490374165</v>
      </c>
      <c r="MJ86" s="183">
        <f t="shared" si="714"/>
        <v>439078.41018345283</v>
      </c>
      <c r="MK86" s="183">
        <f t="shared" si="714"/>
        <v>426745.8139545102</v>
      </c>
      <c r="ML86" s="183">
        <f t="shared" si="714"/>
        <v>422075.10890363844</v>
      </c>
      <c r="MM86" s="183">
        <f t="shared" si="714"/>
        <v>420189.24500899174</v>
      </c>
      <c r="MN86" s="183">
        <f t="shared" si="714"/>
        <v>400823.35162238416</v>
      </c>
      <c r="MO86" s="183">
        <f t="shared" si="714"/>
        <v>335978.26218975947</v>
      </c>
      <c r="MP86" s="183">
        <f t="shared" si="714"/>
        <v>425665.154516145</v>
      </c>
      <c r="MQ86" s="183">
        <f t="shared" si="714"/>
        <v>425145.05985457473</v>
      </c>
      <c r="MR86" s="183">
        <f t="shared" si="714"/>
        <v>438022.60132800794</v>
      </c>
      <c r="MS86" s="183">
        <f t="shared" si="714"/>
        <v>433674.00562434649</v>
      </c>
      <c r="MT86" s="183">
        <f t="shared" si="714"/>
        <v>439198.63504484296</v>
      </c>
      <c r="MU86" s="183">
        <f t="shared" si="714"/>
        <v>451594.63567313564</v>
      </c>
      <c r="MV86" s="183">
        <f t="shared" si="714"/>
        <v>354268.13012396172</v>
      </c>
      <c r="MW86" s="183">
        <f t="shared" si="714"/>
        <v>386444.71807780518</v>
      </c>
      <c r="MX86" s="183">
        <f t="shared" si="714"/>
        <v>372332.51634766004</v>
      </c>
      <c r="MY86" s="183">
        <f t="shared" si="714"/>
        <v>311898.92757901247</v>
      </c>
      <c r="MZ86" s="183">
        <f t="shared" si="714"/>
        <v>289586.24045819527</v>
      </c>
      <c r="NA86" s="183">
        <f t="shared" si="714"/>
        <v>381180.03515733732</v>
      </c>
      <c r="NB86" s="183">
        <f t="shared" si="714"/>
        <v>242378.53356913861</v>
      </c>
      <c r="NC86" s="183">
        <f t="shared" si="714"/>
        <v>419446.2428430944</v>
      </c>
      <c r="ND86" s="183">
        <f t="shared" si="714"/>
        <v>416852.42975814443</v>
      </c>
      <c r="NE86" s="183">
        <f t="shared" si="714"/>
        <v>409706.3793212832</v>
      </c>
      <c r="NF86" s="183">
        <f t="shared" si="714"/>
        <v>258788.92390112288</v>
      </c>
      <c r="NG86" s="183">
        <f t="shared" si="714"/>
        <v>371472.84496050928</v>
      </c>
      <c r="NH86" s="184">
        <f t="shared" si="707"/>
        <v>93132896.811219931</v>
      </c>
      <c r="NI86" s="60">
        <f>NH86 - NH81</f>
        <v>0</v>
      </c>
      <c r="NJ86" s="203"/>
      <c r="NK86" s="203"/>
      <c r="NL86" s="203"/>
      <c r="NM86" s="203"/>
      <c r="NN86" s="203"/>
      <c r="NO86" s="203"/>
      <c r="NP86" s="203"/>
      <c r="NQ86" s="203"/>
      <c r="NR86" s="203"/>
      <c r="NS86" s="203"/>
      <c r="NT86" s="203"/>
      <c r="NU86" s="203"/>
      <c r="NV86" s="203"/>
    </row>
    <row r="87" spans="1:387" ht="13.5" thickTop="1">
      <c r="B87" s="151"/>
      <c r="F87" s="151" t="s">
        <v>365</v>
      </c>
      <c r="G87" s="179">
        <f>IFERROR(G86 / G43, 0)</f>
        <v>0</v>
      </c>
      <c r="H87" s="179">
        <f t="shared" ref="H87:BS87" si="715">IFERROR(H86 / H43, 0)</f>
        <v>3.4963788851498636</v>
      </c>
      <c r="I87" s="179">
        <f t="shared" si="715"/>
        <v>3.1809622652444198</v>
      </c>
      <c r="J87" s="179">
        <f t="shared" si="715"/>
        <v>3.2701024151585827</v>
      </c>
      <c r="K87" s="179">
        <f t="shared" si="715"/>
        <v>3.5513963384007248</v>
      </c>
      <c r="L87" s="179">
        <f t="shared" si="715"/>
        <v>3.4673291410066107</v>
      </c>
      <c r="M87" s="179">
        <f t="shared" si="715"/>
        <v>3.5197873969740265</v>
      </c>
      <c r="N87" s="179">
        <f t="shared" si="715"/>
        <v>3.6637551965352113</v>
      </c>
      <c r="O87" s="179">
        <f t="shared" si="715"/>
        <v>3.611063285823592</v>
      </c>
      <c r="P87" s="179">
        <f t="shared" si="715"/>
        <v>3.48093803002594</v>
      </c>
      <c r="Q87" s="179">
        <f t="shared" si="715"/>
        <v>3.2677550601411407</v>
      </c>
      <c r="R87" s="179">
        <f t="shared" si="715"/>
        <v>3.491106847276936</v>
      </c>
      <c r="S87" s="179">
        <f t="shared" si="715"/>
        <v>3.3808916538561515</v>
      </c>
      <c r="T87" s="179">
        <f t="shared" si="715"/>
        <v>3.3926617515044142</v>
      </c>
      <c r="U87" s="179">
        <f t="shared" si="715"/>
        <v>3.3994150082666614</v>
      </c>
      <c r="V87" s="179">
        <f t="shared" si="715"/>
        <v>3.4497217795704609</v>
      </c>
      <c r="W87" s="179">
        <f t="shared" si="715"/>
        <v>3.5699026591319494</v>
      </c>
      <c r="X87" s="179">
        <f t="shared" si="715"/>
        <v>3.3812257546155005</v>
      </c>
      <c r="Y87" s="179">
        <f t="shared" si="715"/>
        <v>3.2804238354010495</v>
      </c>
      <c r="Z87" s="179">
        <f t="shared" si="715"/>
        <v>3.4152212215456674</v>
      </c>
      <c r="AA87" s="179">
        <f t="shared" si="715"/>
        <v>3.3486010770292722</v>
      </c>
      <c r="AB87" s="179">
        <f t="shared" si="715"/>
        <v>3.3289967157056317</v>
      </c>
      <c r="AC87" s="179">
        <f t="shared" si="715"/>
        <v>3.3544473708047522</v>
      </c>
      <c r="AD87" s="179">
        <f t="shared" si="715"/>
        <v>3.6752302098106555</v>
      </c>
      <c r="AE87" s="179">
        <f t="shared" si="715"/>
        <v>3.8046505578723493</v>
      </c>
      <c r="AF87" s="179">
        <f t="shared" si="715"/>
        <v>3.6242067243884963</v>
      </c>
      <c r="AG87" s="179">
        <f t="shared" si="715"/>
        <v>3.5834110458569048</v>
      </c>
      <c r="AH87" s="179">
        <f t="shared" si="715"/>
        <v>3.4621846175635889</v>
      </c>
      <c r="AI87" s="179">
        <f t="shared" si="715"/>
        <v>3.4680430105542861</v>
      </c>
      <c r="AJ87" s="179">
        <f t="shared" si="715"/>
        <v>3.5218105025342368</v>
      </c>
      <c r="AK87" s="179">
        <f t="shared" si="715"/>
        <v>3.4455327149391093</v>
      </c>
      <c r="AL87" s="179">
        <f t="shared" si="715"/>
        <v>2.2232872894758837</v>
      </c>
      <c r="AM87" s="179">
        <f t="shared" si="715"/>
        <v>2.0025202198445915</v>
      </c>
      <c r="AN87" s="179">
        <f t="shared" si="715"/>
        <v>2.0606069759158649</v>
      </c>
      <c r="AO87" s="179">
        <f t="shared" si="715"/>
        <v>1.6365611135311926</v>
      </c>
      <c r="AP87" s="179">
        <f t="shared" si="715"/>
        <v>2.0705079301289877</v>
      </c>
      <c r="AQ87" s="179">
        <f t="shared" si="715"/>
        <v>2.5245868928081294</v>
      </c>
      <c r="AR87" s="179">
        <f t="shared" si="715"/>
        <v>2.5627917331072685</v>
      </c>
      <c r="AS87" s="179">
        <f t="shared" si="715"/>
        <v>2.6060477679483673</v>
      </c>
      <c r="AT87" s="179">
        <f t="shared" si="715"/>
        <v>3.092906669225274</v>
      </c>
      <c r="AU87" s="179">
        <f t="shared" si="715"/>
        <v>6.0209347205326988</v>
      </c>
      <c r="AV87" s="179">
        <f t="shared" si="715"/>
        <v>5.6007644534070486</v>
      </c>
      <c r="AW87" s="179">
        <f t="shared" si="715"/>
        <v>5.6308386668148307</v>
      </c>
      <c r="AX87" s="179">
        <f t="shared" si="715"/>
        <v>5.7980583057211694</v>
      </c>
      <c r="AY87" s="179">
        <f t="shared" si="715"/>
        <v>5.6500970255958514</v>
      </c>
      <c r="AZ87" s="179">
        <f t="shared" si="715"/>
        <v>6.9199433256213458</v>
      </c>
      <c r="BA87" s="179">
        <f t="shared" si="715"/>
        <v>6.4618745607515358</v>
      </c>
      <c r="BB87" s="179">
        <f t="shared" si="715"/>
        <v>3.2406272362664446</v>
      </c>
      <c r="BC87" s="179">
        <f t="shared" si="715"/>
        <v>2.3960348430257596</v>
      </c>
      <c r="BD87" s="179">
        <f t="shared" si="715"/>
        <v>2.4552901165036523</v>
      </c>
      <c r="BE87" s="179">
        <f t="shared" si="715"/>
        <v>2.4609010235404147</v>
      </c>
      <c r="BF87" s="179">
        <f t="shared" si="715"/>
        <v>2.0448321589178118</v>
      </c>
      <c r="BG87" s="179">
        <f t="shared" si="715"/>
        <v>2.1962678905752275</v>
      </c>
      <c r="BH87" s="179">
        <f t="shared" si="715"/>
        <v>2.1216073751615379</v>
      </c>
      <c r="BI87" s="179">
        <f t="shared" si="715"/>
        <v>1.9635130812718637</v>
      </c>
      <c r="BJ87" s="179">
        <f t="shared" si="715"/>
        <v>1.5488845899975865</v>
      </c>
      <c r="BK87" s="179">
        <f t="shared" si="715"/>
        <v>1.8750879534265084</v>
      </c>
      <c r="BL87" s="179">
        <f t="shared" si="715"/>
        <v>2.0686475001316191</v>
      </c>
      <c r="BM87" s="179">
        <f t="shared" si="715"/>
        <v>2.0540871524464257</v>
      </c>
      <c r="BN87" s="179">
        <f t="shared" si="715"/>
        <v>3.3917107841405776</v>
      </c>
      <c r="BO87" s="179">
        <f t="shared" si="715"/>
        <v>3.2224838033954817</v>
      </c>
      <c r="BP87" s="179">
        <f t="shared" si="715"/>
        <v>2.9833222326781423</v>
      </c>
      <c r="BQ87" s="179">
        <f t="shared" si="715"/>
        <v>2.2943346092245327</v>
      </c>
      <c r="BR87" s="179">
        <f t="shared" si="715"/>
        <v>2.9010385287430549</v>
      </c>
      <c r="BS87" s="179">
        <f t="shared" si="715"/>
        <v>3.1906498532119518</v>
      </c>
      <c r="BT87" s="179">
        <f t="shared" ref="BT87:EE87" si="716">IFERROR(BT86 / BT43, 0)</f>
        <v>3.2436841257481981</v>
      </c>
      <c r="BU87" s="179">
        <f t="shared" si="716"/>
        <v>3.2627659995150435</v>
      </c>
      <c r="BV87" s="179">
        <f t="shared" si="716"/>
        <v>3.271305342381893</v>
      </c>
      <c r="BW87" s="179">
        <f t="shared" si="716"/>
        <v>3.2154085563461434</v>
      </c>
      <c r="BX87" s="179">
        <f t="shared" si="716"/>
        <v>3.0886669627105032</v>
      </c>
      <c r="BY87" s="179">
        <f t="shared" si="716"/>
        <v>3.0849739336672264</v>
      </c>
      <c r="BZ87" s="179">
        <f t="shared" si="716"/>
        <v>3.0571394881203866</v>
      </c>
      <c r="CA87" s="179">
        <f t="shared" si="716"/>
        <v>3.1601467048768614</v>
      </c>
      <c r="CB87" s="179">
        <f t="shared" si="716"/>
        <v>2.908737845441153</v>
      </c>
      <c r="CC87" s="179">
        <f t="shared" si="716"/>
        <v>2.9151144697861406</v>
      </c>
      <c r="CD87" s="179">
        <f t="shared" si="716"/>
        <v>2.6536467464852289</v>
      </c>
      <c r="CE87" s="179">
        <f t="shared" si="716"/>
        <v>2.6652362849472291</v>
      </c>
      <c r="CF87" s="179">
        <f t="shared" si="716"/>
        <v>1.8817509979446772</v>
      </c>
      <c r="CG87" s="179">
        <f t="shared" si="716"/>
        <v>2.8006509966066679</v>
      </c>
      <c r="CH87" s="179">
        <f t="shared" si="716"/>
        <v>2.9790768118285111</v>
      </c>
      <c r="CI87" s="179">
        <f t="shared" si="716"/>
        <v>2.8510565849254998</v>
      </c>
      <c r="CJ87" s="179">
        <f t="shared" si="716"/>
        <v>2.7022932762154546</v>
      </c>
      <c r="CK87" s="179">
        <f t="shared" si="716"/>
        <v>2.7313515808079241</v>
      </c>
      <c r="CL87" s="179">
        <f t="shared" si="716"/>
        <v>2.0610574348951483</v>
      </c>
      <c r="CM87" s="179">
        <f t="shared" si="716"/>
        <v>2.584286266525321</v>
      </c>
      <c r="CN87" s="179">
        <f t="shared" si="716"/>
        <v>2.7009061071410496</v>
      </c>
      <c r="CO87" s="179">
        <f t="shared" si="716"/>
        <v>2.8555600707841915</v>
      </c>
      <c r="CP87" s="179">
        <f t="shared" si="716"/>
        <v>2.9123105183563078</v>
      </c>
      <c r="CQ87" s="179">
        <f t="shared" si="716"/>
        <v>2.8656447265044411</v>
      </c>
      <c r="CR87" s="179">
        <f t="shared" si="716"/>
        <v>2.8364255996940968</v>
      </c>
      <c r="CS87" s="179">
        <f t="shared" si="716"/>
        <v>2.0737382322416416</v>
      </c>
      <c r="CT87" s="179">
        <f t="shared" si="716"/>
        <v>1.9703952900687556</v>
      </c>
      <c r="CU87" s="179">
        <f t="shared" si="716"/>
        <v>2.0741831356749465</v>
      </c>
      <c r="CV87" s="179">
        <f t="shared" si="716"/>
        <v>2.0463784972423804</v>
      </c>
      <c r="CW87" s="179">
        <f t="shared" si="716"/>
        <v>2.0287446999673104</v>
      </c>
      <c r="CX87" s="179">
        <f t="shared" si="716"/>
        <v>2.1116342722479473</v>
      </c>
      <c r="CY87" s="179">
        <f t="shared" si="716"/>
        <v>2.215991516115722</v>
      </c>
      <c r="CZ87" s="179">
        <f t="shared" si="716"/>
        <v>1.9089205372341904</v>
      </c>
      <c r="DA87" s="179">
        <f t="shared" si="716"/>
        <v>2.2441879539604246</v>
      </c>
      <c r="DB87" s="179">
        <f t="shared" si="716"/>
        <v>2.2665054965401117</v>
      </c>
      <c r="DC87" s="179">
        <f t="shared" si="716"/>
        <v>2.2405222385028094</v>
      </c>
      <c r="DD87" s="179">
        <f t="shared" si="716"/>
        <v>2.2893271662978094</v>
      </c>
      <c r="DE87" s="179">
        <f t="shared" si="716"/>
        <v>2.3831523527904053</v>
      </c>
      <c r="DF87" s="179">
        <f t="shared" si="716"/>
        <v>2.3817791792080141</v>
      </c>
      <c r="DG87" s="179">
        <f t="shared" si="716"/>
        <v>2.326470238019906</v>
      </c>
      <c r="DH87" s="179">
        <f t="shared" si="716"/>
        <v>2.242220033044378</v>
      </c>
      <c r="DI87" s="179">
        <f t="shared" si="716"/>
        <v>2.2244708957750645</v>
      </c>
      <c r="DJ87" s="179">
        <f t="shared" si="716"/>
        <v>2.3689418022966584</v>
      </c>
      <c r="DK87" s="179">
        <f t="shared" si="716"/>
        <v>2.4359529445300123</v>
      </c>
      <c r="DL87" s="179">
        <f t="shared" si="716"/>
        <v>2.3289321574810073</v>
      </c>
      <c r="DM87" s="179">
        <f t="shared" si="716"/>
        <v>2.3893379574445843</v>
      </c>
      <c r="DN87" s="179">
        <f t="shared" si="716"/>
        <v>2.459207541063118</v>
      </c>
      <c r="DO87" s="179">
        <f t="shared" si="716"/>
        <v>2.3948884706601055</v>
      </c>
      <c r="DP87" s="179">
        <f t="shared" si="716"/>
        <v>2.4836945277193583</v>
      </c>
      <c r="DQ87" s="179">
        <f t="shared" si="716"/>
        <v>2.5470979437905861</v>
      </c>
      <c r="DR87" s="179">
        <f t="shared" si="716"/>
        <v>2.5740642201731005</v>
      </c>
      <c r="DS87" s="179">
        <f t="shared" si="716"/>
        <v>2.4312792269928352</v>
      </c>
      <c r="DT87" s="179">
        <f t="shared" si="716"/>
        <v>2.1603372989904503</v>
      </c>
      <c r="DU87" s="179">
        <f t="shared" si="716"/>
        <v>2.3580631965933185</v>
      </c>
      <c r="DV87" s="179">
        <f t="shared" si="716"/>
        <v>1.9075151327250004</v>
      </c>
      <c r="DW87" s="179">
        <f t="shared" si="716"/>
        <v>-4.799298575851129E-2</v>
      </c>
      <c r="DX87" s="179">
        <f t="shared" si="716"/>
        <v>0.28536841719214784</v>
      </c>
      <c r="DY87" s="179">
        <f t="shared" si="716"/>
        <v>1.9849477001579072</v>
      </c>
      <c r="DZ87" s="179">
        <f t="shared" si="716"/>
        <v>1.9311486457161533</v>
      </c>
      <c r="EA87" s="179">
        <f t="shared" si="716"/>
        <v>5.8414578083524106E-2</v>
      </c>
      <c r="EB87" s="179">
        <f t="shared" si="716"/>
        <v>-0.18209956156518722</v>
      </c>
      <c r="EC87" s="179">
        <f t="shared" si="716"/>
        <v>-0.18209956156518722</v>
      </c>
      <c r="ED87" s="179">
        <f t="shared" si="716"/>
        <v>1.9090887345066747</v>
      </c>
      <c r="EE87" s="179">
        <f t="shared" si="716"/>
        <v>2.1366775243741176</v>
      </c>
      <c r="EF87" s="179">
        <f t="shared" ref="EF87:GQ87" si="717">IFERROR(EF86 / EF43, 0)</f>
        <v>2.1917099006339242</v>
      </c>
      <c r="EG87" s="179">
        <f t="shared" si="717"/>
        <v>2.1578446239858398</v>
      </c>
      <c r="EH87" s="179">
        <f t="shared" si="717"/>
        <v>2.1570608304417584</v>
      </c>
      <c r="EI87" s="179">
        <f t="shared" si="717"/>
        <v>1.5733602219517389</v>
      </c>
      <c r="EJ87" s="179">
        <f t="shared" si="717"/>
        <v>2.0275676359880168</v>
      </c>
      <c r="EK87" s="179">
        <f t="shared" si="717"/>
        <v>1.8849847684941237</v>
      </c>
      <c r="EL87" s="179">
        <f t="shared" si="717"/>
        <v>2.0248597131977073</v>
      </c>
      <c r="EM87" s="179">
        <f t="shared" si="717"/>
        <v>2.0858277253453896</v>
      </c>
      <c r="EN87" s="179">
        <f t="shared" si="717"/>
        <v>2.0048975894076202</v>
      </c>
      <c r="EO87" s="179">
        <f t="shared" si="717"/>
        <v>1.9584984161428076</v>
      </c>
      <c r="EP87" s="179">
        <f t="shared" si="717"/>
        <v>1.6204936827493344</v>
      </c>
      <c r="EQ87" s="179">
        <f t="shared" si="717"/>
        <v>1.5338631152340743</v>
      </c>
      <c r="ER87" s="179">
        <f t="shared" si="717"/>
        <v>0.37060577279955181</v>
      </c>
      <c r="ES87" s="179">
        <f t="shared" si="717"/>
        <v>1.9497130731732004</v>
      </c>
      <c r="ET87" s="179">
        <f t="shared" si="717"/>
        <v>1.8945812103434059</v>
      </c>
      <c r="EU87" s="179">
        <f t="shared" si="717"/>
        <v>1.5602235755650846</v>
      </c>
      <c r="EV87" s="179">
        <f t="shared" si="717"/>
        <v>0.21275855923890249</v>
      </c>
      <c r="EW87" s="179">
        <f t="shared" si="717"/>
        <v>1.8757845913611084</v>
      </c>
      <c r="EX87" s="179">
        <f t="shared" si="717"/>
        <v>1.0963207092655372</v>
      </c>
      <c r="EY87" s="179">
        <f t="shared" si="717"/>
        <v>1.9936952645844117</v>
      </c>
      <c r="EZ87" s="179">
        <f t="shared" si="717"/>
        <v>2.2252938514862555</v>
      </c>
      <c r="FA87" s="179">
        <f t="shared" si="717"/>
        <v>2.3543804047665731</v>
      </c>
      <c r="FB87" s="179">
        <f t="shared" si="717"/>
        <v>1.8504583836143869</v>
      </c>
      <c r="FC87" s="179">
        <f t="shared" si="717"/>
        <v>1.331462903854955</v>
      </c>
      <c r="FD87" s="179">
        <f t="shared" si="717"/>
        <v>0.23874832994703041</v>
      </c>
      <c r="FE87" s="179">
        <f t="shared" si="717"/>
        <v>0</v>
      </c>
      <c r="FF87" s="179">
        <f t="shared" si="717"/>
        <v>0.67524401874733664</v>
      </c>
      <c r="FG87" s="179">
        <f t="shared" si="717"/>
        <v>1.6185866960006396</v>
      </c>
      <c r="FH87" s="179">
        <f t="shared" si="717"/>
        <v>1.7541982289729456</v>
      </c>
      <c r="FI87" s="179">
        <f t="shared" si="717"/>
        <v>1.2708014603205198</v>
      </c>
      <c r="FJ87" s="179">
        <f t="shared" si="717"/>
        <v>1.4895287183727144</v>
      </c>
      <c r="FK87" s="179">
        <f t="shared" si="717"/>
        <v>0</v>
      </c>
      <c r="FL87" s="179">
        <f t="shared" si="717"/>
        <v>1.413244701193852</v>
      </c>
      <c r="FM87" s="179">
        <f t="shared" si="717"/>
        <v>2.1388648507456711</v>
      </c>
      <c r="FN87" s="179">
        <f t="shared" si="717"/>
        <v>2.1765486364308657</v>
      </c>
      <c r="FO87" s="179">
        <f t="shared" si="717"/>
        <v>2.0824668635892092</v>
      </c>
      <c r="FP87" s="179">
        <f t="shared" si="717"/>
        <v>2.2598744833990607</v>
      </c>
      <c r="FQ87" s="179">
        <f t="shared" si="717"/>
        <v>2.1964449234572663</v>
      </c>
      <c r="FR87" s="179">
        <f t="shared" si="717"/>
        <v>1.5738374979173839</v>
      </c>
      <c r="FS87" s="179">
        <f t="shared" si="717"/>
        <v>1.9527656002447997</v>
      </c>
      <c r="FT87" s="179">
        <f t="shared" si="717"/>
        <v>2.0552613859166851</v>
      </c>
      <c r="FU87" s="179">
        <f t="shared" si="717"/>
        <v>2.1036301775222164</v>
      </c>
      <c r="FV87" s="179">
        <f t="shared" si="717"/>
        <v>1.8914930175967697</v>
      </c>
      <c r="FW87" s="179">
        <f t="shared" si="717"/>
        <v>2.1566965345407696</v>
      </c>
      <c r="FX87" s="179">
        <f t="shared" si="717"/>
        <v>2.0491531756246997</v>
      </c>
      <c r="FY87" s="179">
        <f t="shared" si="717"/>
        <v>2.0098465062564919</v>
      </c>
      <c r="FZ87" s="179">
        <f t="shared" si="717"/>
        <v>2.2158840324300719</v>
      </c>
      <c r="GA87" s="179">
        <f t="shared" si="717"/>
        <v>2.3308741857962416</v>
      </c>
      <c r="GB87" s="179">
        <f t="shared" si="717"/>
        <v>2.3330538731990274</v>
      </c>
      <c r="GC87" s="179">
        <f t="shared" si="717"/>
        <v>1.8354043265986604</v>
      </c>
      <c r="GD87" s="179">
        <f t="shared" si="717"/>
        <v>1.5207099369138128</v>
      </c>
      <c r="GE87" s="179">
        <f t="shared" si="717"/>
        <v>1.5132736903205999</v>
      </c>
      <c r="GF87" s="179">
        <f t="shared" si="717"/>
        <v>2.0382325216889017</v>
      </c>
      <c r="GG87" s="179">
        <f t="shared" si="717"/>
        <v>2.041707366359832</v>
      </c>
      <c r="GH87" s="179">
        <f t="shared" si="717"/>
        <v>2.0727991558231675</v>
      </c>
      <c r="GI87" s="179">
        <f t="shared" si="717"/>
        <v>2.0664899599384232</v>
      </c>
      <c r="GJ87" s="179">
        <f t="shared" si="717"/>
        <v>2.284248122546515</v>
      </c>
      <c r="GK87" s="179">
        <f t="shared" si="717"/>
        <v>2.2915001800873309</v>
      </c>
      <c r="GL87" s="179">
        <f t="shared" si="717"/>
        <v>2.4660575275293599</v>
      </c>
      <c r="GM87" s="179">
        <f t="shared" si="717"/>
        <v>2.5277432234037156</v>
      </c>
      <c r="GN87" s="179">
        <f t="shared" si="717"/>
        <v>2.0663747866605289</v>
      </c>
      <c r="GO87" s="179">
        <f t="shared" si="717"/>
        <v>2.5227778322299939</v>
      </c>
      <c r="GP87" s="179">
        <f t="shared" si="717"/>
        <v>2.2765218843229582</v>
      </c>
      <c r="GQ87" s="179">
        <f t="shared" si="717"/>
        <v>2.1646550299963336</v>
      </c>
      <c r="GR87" s="179">
        <f t="shared" ref="GR87:JC87" si="718">IFERROR(GR86 / GR43, 0)</f>
        <v>2.2065736776774636</v>
      </c>
      <c r="GS87" s="179">
        <f t="shared" si="718"/>
        <v>2.2501870998425386</v>
      </c>
      <c r="GT87" s="179">
        <f t="shared" si="718"/>
        <v>2.2950884003061685</v>
      </c>
      <c r="GU87" s="179">
        <f t="shared" si="718"/>
        <v>2.3748701479901508</v>
      </c>
      <c r="GV87" s="179">
        <f t="shared" si="718"/>
        <v>2.4154608940655775</v>
      </c>
      <c r="GW87" s="179">
        <f t="shared" si="718"/>
        <v>2.4436714003559956</v>
      </c>
      <c r="GX87" s="179">
        <f t="shared" si="718"/>
        <v>2.4940464094076766</v>
      </c>
      <c r="GY87" s="179">
        <f t="shared" si="718"/>
        <v>2.5442354171627635</v>
      </c>
      <c r="GZ87" s="179">
        <f t="shared" si="718"/>
        <v>2.5000211116121869</v>
      </c>
      <c r="HA87" s="179">
        <f t="shared" si="718"/>
        <v>2.5185906163781331</v>
      </c>
      <c r="HB87" s="179">
        <f t="shared" si="718"/>
        <v>2.517928774890871</v>
      </c>
      <c r="HC87" s="179">
        <f t="shared" si="718"/>
        <v>2.5207927092944198</v>
      </c>
      <c r="HD87" s="179">
        <f t="shared" si="718"/>
        <v>2.6041319901154942</v>
      </c>
      <c r="HE87" s="179">
        <f t="shared" si="718"/>
        <v>2.5958666246080182</v>
      </c>
      <c r="HF87" s="179">
        <f t="shared" si="718"/>
        <v>2.6193896419177638</v>
      </c>
      <c r="HG87" s="179">
        <f t="shared" si="718"/>
        <v>2.5700451700491067</v>
      </c>
      <c r="HH87" s="179">
        <f t="shared" si="718"/>
        <v>2.5581079735347281</v>
      </c>
      <c r="HI87" s="179">
        <f t="shared" si="718"/>
        <v>2.6667675466158673</v>
      </c>
      <c r="HJ87" s="179">
        <f t="shared" si="718"/>
        <v>2.7072888519713034</v>
      </c>
      <c r="HK87" s="179">
        <f t="shared" si="718"/>
        <v>2.489915187168247</v>
      </c>
      <c r="HL87" s="179">
        <f t="shared" si="718"/>
        <v>2.4681123141506283</v>
      </c>
      <c r="HM87" s="179">
        <f t="shared" si="718"/>
        <v>2.4571559042426592</v>
      </c>
      <c r="HN87" s="179">
        <f t="shared" si="718"/>
        <v>2.5670203135589613</v>
      </c>
      <c r="HO87" s="179">
        <f t="shared" si="718"/>
        <v>2.5332073224203056</v>
      </c>
      <c r="HP87" s="179">
        <f t="shared" si="718"/>
        <v>2.5217201067461819</v>
      </c>
      <c r="HQ87" s="179">
        <f t="shared" si="718"/>
        <v>2.5389452170172588</v>
      </c>
      <c r="HR87" s="179">
        <f t="shared" si="718"/>
        <v>2.509101228410981</v>
      </c>
      <c r="HS87" s="179">
        <f t="shared" si="718"/>
        <v>2.4984287304574697</v>
      </c>
      <c r="HT87" s="179">
        <f t="shared" si="718"/>
        <v>2.4776477343153771</v>
      </c>
      <c r="HU87" s="179">
        <f t="shared" si="718"/>
        <v>2.4315639745267594</v>
      </c>
      <c r="HV87" s="179">
        <f t="shared" si="718"/>
        <v>2.2782762423040044</v>
      </c>
      <c r="HW87" s="179">
        <f t="shared" si="718"/>
        <v>2.2772911611353246</v>
      </c>
      <c r="HX87" s="179">
        <f t="shared" si="718"/>
        <v>2.2794949594925171</v>
      </c>
      <c r="HY87" s="179">
        <f t="shared" si="718"/>
        <v>2.2062667011443433</v>
      </c>
      <c r="HZ87" s="179">
        <f t="shared" si="718"/>
        <v>2.5365747065258568</v>
      </c>
      <c r="IA87" s="179">
        <f t="shared" si="718"/>
        <v>2.4869588447467521</v>
      </c>
      <c r="IB87" s="179">
        <f t="shared" si="718"/>
        <v>2.4193263211842249</v>
      </c>
      <c r="IC87" s="179">
        <f t="shared" si="718"/>
        <v>2.3068332671007203</v>
      </c>
      <c r="ID87" s="179">
        <f t="shared" si="718"/>
        <v>2.2686639045638275</v>
      </c>
      <c r="IE87" s="179">
        <f t="shared" si="718"/>
        <v>2.2883826258535276</v>
      </c>
      <c r="IF87" s="179">
        <f t="shared" si="718"/>
        <v>2.4686105597588366</v>
      </c>
      <c r="IG87" s="179">
        <f t="shared" si="718"/>
        <v>2.7364172433890417</v>
      </c>
      <c r="IH87" s="179">
        <f t="shared" si="718"/>
        <v>2.5572219839282733</v>
      </c>
      <c r="II87" s="179">
        <f t="shared" si="718"/>
        <v>2.589153318267869</v>
      </c>
      <c r="IJ87" s="179">
        <f t="shared" si="718"/>
        <v>2.750546043734742</v>
      </c>
      <c r="IK87" s="179">
        <f t="shared" si="718"/>
        <v>2.7522945610242893</v>
      </c>
      <c r="IL87" s="179">
        <f t="shared" si="718"/>
        <v>2.7493325367709089</v>
      </c>
      <c r="IM87" s="179">
        <f t="shared" si="718"/>
        <v>2.7034343457103831</v>
      </c>
      <c r="IN87" s="179">
        <f t="shared" si="718"/>
        <v>2.758367679115862</v>
      </c>
      <c r="IO87" s="179">
        <f t="shared" si="718"/>
        <v>2.6367623370505333</v>
      </c>
      <c r="IP87" s="179">
        <f t="shared" si="718"/>
        <v>2.1850934372655235</v>
      </c>
      <c r="IQ87" s="179">
        <f t="shared" si="718"/>
        <v>2.3172388366249996</v>
      </c>
      <c r="IR87" s="179">
        <f t="shared" si="718"/>
        <v>2.3149505888034985</v>
      </c>
      <c r="IS87" s="179">
        <f t="shared" si="718"/>
        <v>2.3107284902461003</v>
      </c>
      <c r="IT87" s="179">
        <f t="shared" si="718"/>
        <v>2.3181473009421443</v>
      </c>
      <c r="IU87" s="179">
        <f t="shared" si="718"/>
        <v>2.4151644062282847</v>
      </c>
      <c r="IV87" s="179">
        <f t="shared" si="718"/>
        <v>2.4098657234290428</v>
      </c>
      <c r="IW87" s="179">
        <f t="shared" si="718"/>
        <v>2.3380718973586649</v>
      </c>
      <c r="IX87" s="179">
        <f t="shared" si="718"/>
        <v>2.3530509493756879</v>
      </c>
      <c r="IY87" s="179">
        <f t="shared" si="718"/>
        <v>2.3613981545612157</v>
      </c>
      <c r="IZ87" s="179">
        <f t="shared" si="718"/>
        <v>2.3300406270015763</v>
      </c>
      <c r="JA87" s="179">
        <f t="shared" si="718"/>
        <v>2.6221492118301444</v>
      </c>
      <c r="JB87" s="179">
        <f t="shared" si="718"/>
        <v>2.6497506872995471</v>
      </c>
      <c r="JC87" s="179">
        <f t="shared" si="718"/>
        <v>2.6213917118755043</v>
      </c>
      <c r="JD87" s="179">
        <f t="shared" ref="JD87:LO87" si="719">IFERROR(JD86 / JD43, 0)</f>
        <v>2.5412229507246482</v>
      </c>
      <c r="JE87" s="179">
        <f t="shared" si="719"/>
        <v>2.6230405493764155</v>
      </c>
      <c r="JF87" s="179">
        <f t="shared" si="719"/>
        <v>2.5660367263933366</v>
      </c>
      <c r="JG87" s="179">
        <f t="shared" si="719"/>
        <v>2.6356953484915664</v>
      </c>
      <c r="JH87" s="179">
        <f t="shared" si="719"/>
        <v>2.8687053629549575</v>
      </c>
      <c r="JI87" s="179">
        <f t="shared" si="719"/>
        <v>2.6815513765679699</v>
      </c>
      <c r="JJ87" s="179">
        <f t="shared" si="719"/>
        <v>2.3315837639340637</v>
      </c>
      <c r="JK87" s="179">
        <f t="shared" si="719"/>
        <v>2.4242760413534596</v>
      </c>
      <c r="JL87" s="179">
        <f t="shared" si="719"/>
        <v>2.5115093546785912</v>
      </c>
      <c r="JM87" s="179">
        <f t="shared" si="719"/>
        <v>2.5025143418748645</v>
      </c>
      <c r="JN87" s="179">
        <f t="shared" si="719"/>
        <v>2.5131671231684671</v>
      </c>
      <c r="JO87" s="179">
        <f t="shared" si="719"/>
        <v>2.6638740549763309</v>
      </c>
      <c r="JP87" s="179">
        <f t="shared" si="719"/>
        <v>2.6857146643339043</v>
      </c>
      <c r="JQ87" s="179">
        <f t="shared" si="719"/>
        <v>2.5407655418656585</v>
      </c>
      <c r="JR87" s="179">
        <f t="shared" si="719"/>
        <v>2.4378845517146162</v>
      </c>
      <c r="JS87" s="179">
        <f t="shared" si="719"/>
        <v>2.2817680080682767</v>
      </c>
      <c r="JT87" s="179">
        <f t="shared" si="719"/>
        <v>-4.9364526493715921</v>
      </c>
      <c r="JU87" s="179">
        <f t="shared" si="719"/>
        <v>4.4646829760086222</v>
      </c>
      <c r="JV87" s="179">
        <f t="shared" si="719"/>
        <v>1.7894782167053456</v>
      </c>
      <c r="JW87" s="179">
        <f t="shared" si="719"/>
        <v>5.128451527276618</v>
      </c>
      <c r="JX87" s="179">
        <f t="shared" si="719"/>
        <v>2.2389272130656064</v>
      </c>
      <c r="JY87" s="179">
        <f t="shared" si="719"/>
        <v>1.9435073066576583</v>
      </c>
      <c r="JZ87" s="179">
        <f t="shared" si="719"/>
        <v>1.0285735831323408</v>
      </c>
      <c r="KA87" s="179">
        <f t="shared" si="719"/>
        <v>1.0285972016117646</v>
      </c>
      <c r="KB87" s="179">
        <f t="shared" si="719"/>
        <v>1.0285972016117646</v>
      </c>
      <c r="KC87" s="179">
        <f t="shared" si="719"/>
        <v>1.8119423608232743</v>
      </c>
      <c r="KD87" s="179">
        <f t="shared" si="719"/>
        <v>1.7210165875472816</v>
      </c>
      <c r="KE87" s="179">
        <f t="shared" si="719"/>
        <v>1.467264551148123</v>
      </c>
      <c r="KF87" s="179">
        <f t="shared" si="719"/>
        <v>1.2103497064505286</v>
      </c>
      <c r="KG87" s="179">
        <f t="shared" si="719"/>
        <v>1.3857076286967589</v>
      </c>
      <c r="KH87" s="179">
        <f t="shared" si="719"/>
        <v>1.3846352307559175</v>
      </c>
      <c r="KI87" s="179">
        <f t="shared" si="719"/>
        <v>1.386751588117721</v>
      </c>
      <c r="KJ87" s="179">
        <f t="shared" si="719"/>
        <v>1.828847653398318</v>
      </c>
      <c r="KK87" s="179">
        <f t="shared" si="719"/>
        <v>1.8760657952218482</v>
      </c>
      <c r="KL87" s="179">
        <f t="shared" si="719"/>
        <v>2.1168104775636096</v>
      </c>
      <c r="KM87" s="179">
        <f t="shared" si="719"/>
        <v>2.2307575375230404</v>
      </c>
      <c r="KN87" s="179">
        <f t="shared" si="719"/>
        <v>1.9703437837537134</v>
      </c>
      <c r="KO87" s="179">
        <f t="shared" si="719"/>
        <v>1.9931228820958771</v>
      </c>
      <c r="KP87" s="179">
        <f t="shared" si="719"/>
        <v>1.9711440629973129</v>
      </c>
      <c r="KQ87" s="179">
        <f t="shared" si="719"/>
        <v>2.2223476240092199</v>
      </c>
      <c r="KR87" s="179">
        <f t="shared" si="719"/>
        <v>2.5251466983754143</v>
      </c>
      <c r="KS87" s="179">
        <f t="shared" si="719"/>
        <v>2.6045247218902077</v>
      </c>
      <c r="KT87" s="179">
        <f t="shared" si="719"/>
        <v>2.7784336233440801</v>
      </c>
      <c r="KU87" s="179">
        <f t="shared" si="719"/>
        <v>2.8549844901638033</v>
      </c>
      <c r="KV87" s="179">
        <f t="shared" si="719"/>
        <v>2.9009510594889387</v>
      </c>
      <c r="KW87" s="179">
        <f t="shared" si="719"/>
        <v>2.9425594946392319</v>
      </c>
      <c r="KX87" s="179">
        <f t="shared" si="719"/>
        <v>3.2555533531899106</v>
      </c>
      <c r="KY87" s="179">
        <f t="shared" si="719"/>
        <v>3.2343140182771064</v>
      </c>
      <c r="KZ87" s="179">
        <f t="shared" si="719"/>
        <v>2.7251405044564634</v>
      </c>
      <c r="LA87" s="179">
        <f t="shared" si="719"/>
        <v>2.597813726282391</v>
      </c>
      <c r="LB87" s="179">
        <f t="shared" si="719"/>
        <v>2.7514790629023493</v>
      </c>
      <c r="LC87" s="179">
        <f t="shared" si="719"/>
        <v>2.7001234869341624</v>
      </c>
      <c r="LD87" s="179">
        <f t="shared" si="719"/>
        <v>2.7056276197937295</v>
      </c>
      <c r="LE87" s="179">
        <f t="shared" si="719"/>
        <v>2.6953221712195261</v>
      </c>
      <c r="LF87" s="179">
        <f t="shared" si="719"/>
        <v>2.8007267527053905</v>
      </c>
      <c r="LG87" s="179">
        <f t="shared" si="719"/>
        <v>2.5962465773157626</v>
      </c>
      <c r="LH87" s="179">
        <f t="shared" si="719"/>
        <v>2.6549309458422057</v>
      </c>
      <c r="LI87" s="179">
        <f t="shared" si="719"/>
        <v>2.6167053426886855</v>
      </c>
      <c r="LJ87" s="179">
        <f t="shared" si="719"/>
        <v>2.6249657218514137</v>
      </c>
      <c r="LK87" s="179">
        <f t="shared" si="719"/>
        <v>2.6754888071272069</v>
      </c>
      <c r="LL87" s="179">
        <f t="shared" si="719"/>
        <v>2.682470907625305</v>
      </c>
      <c r="LM87" s="179">
        <f t="shared" si="719"/>
        <v>2.9248073783756965</v>
      </c>
      <c r="LN87" s="179">
        <f t="shared" si="719"/>
        <v>2.9923584831835877</v>
      </c>
      <c r="LO87" s="179">
        <f t="shared" si="719"/>
        <v>2.6981107787734819</v>
      </c>
      <c r="LP87" s="179">
        <f t="shared" ref="LP87:NH87" si="720">IFERROR(LP86 / LP43, 0)</f>
        <v>2.6299110586362202</v>
      </c>
      <c r="LQ87" s="179">
        <f t="shared" si="720"/>
        <v>2.7249618998863894</v>
      </c>
      <c r="LR87" s="179">
        <f t="shared" si="720"/>
        <v>2.832013224430185</v>
      </c>
      <c r="LS87" s="179">
        <f t="shared" si="720"/>
        <v>2.5271487018585965</v>
      </c>
      <c r="LT87" s="179">
        <f t="shared" si="720"/>
        <v>2.497454668877706</v>
      </c>
      <c r="LU87" s="179">
        <f t="shared" si="720"/>
        <v>2.5677649695404052</v>
      </c>
      <c r="LV87" s="179">
        <f t="shared" si="720"/>
        <v>2.6603552659183962</v>
      </c>
      <c r="LW87" s="179">
        <f t="shared" si="720"/>
        <v>2.6072713473033891</v>
      </c>
      <c r="LX87" s="179">
        <f t="shared" si="720"/>
        <v>2.6158039946633544</v>
      </c>
      <c r="LY87" s="179">
        <f t="shared" si="720"/>
        <v>2.619292908944308</v>
      </c>
      <c r="LZ87" s="179">
        <f t="shared" si="720"/>
        <v>2.732498091558818</v>
      </c>
      <c r="MA87" s="179">
        <f t="shared" si="720"/>
        <v>2.6915478439020268</v>
      </c>
      <c r="MB87" s="179">
        <f t="shared" si="720"/>
        <v>2.4396192540063391</v>
      </c>
      <c r="MC87" s="179">
        <f t="shared" si="720"/>
        <v>2.6506465276129609</v>
      </c>
      <c r="MD87" s="179">
        <f t="shared" si="720"/>
        <v>2.6760682883465443</v>
      </c>
      <c r="ME87" s="179">
        <f t="shared" si="720"/>
        <v>2.805917354129067</v>
      </c>
      <c r="MF87" s="179">
        <f t="shared" si="720"/>
        <v>2.7191645782455511</v>
      </c>
      <c r="MG87" s="179">
        <f t="shared" si="720"/>
        <v>3.0312927249462502</v>
      </c>
      <c r="MH87" s="179">
        <f t="shared" si="720"/>
        <v>2.9622154638400326</v>
      </c>
      <c r="MI87" s="179">
        <f t="shared" si="720"/>
        <v>3.030263331309734</v>
      </c>
      <c r="MJ87" s="179">
        <f t="shared" si="720"/>
        <v>3.0887882501198125</v>
      </c>
      <c r="MK87" s="179">
        <f t="shared" si="720"/>
        <v>3.011904145484587</v>
      </c>
      <c r="ML87" s="179">
        <f t="shared" si="720"/>
        <v>3.0063843507011687</v>
      </c>
      <c r="MM87" s="179">
        <f t="shared" si="720"/>
        <v>3.0045354051397375</v>
      </c>
      <c r="MN87" s="179">
        <f t="shared" si="720"/>
        <v>2.8302093367667411</v>
      </c>
      <c r="MO87" s="179">
        <f t="shared" si="720"/>
        <v>2.7285772902041834</v>
      </c>
      <c r="MP87" s="179">
        <f t="shared" si="720"/>
        <v>3.0150073521568079</v>
      </c>
      <c r="MQ87" s="179">
        <f t="shared" si="720"/>
        <v>3.0104361577707484</v>
      </c>
      <c r="MR87" s="179">
        <f t="shared" si="720"/>
        <v>3.0880946396502105</v>
      </c>
      <c r="MS87" s="179">
        <f t="shared" si="720"/>
        <v>3.0828600394451624</v>
      </c>
      <c r="MT87" s="179">
        <f t="shared" si="720"/>
        <v>3.0892695059593405</v>
      </c>
      <c r="MU87" s="179">
        <f t="shared" si="720"/>
        <v>3.2836614166077736</v>
      </c>
      <c r="MV87" s="179">
        <f t="shared" si="720"/>
        <v>3.1900128531440664</v>
      </c>
      <c r="MW87" s="179">
        <f t="shared" si="720"/>
        <v>3.0908737392093526</v>
      </c>
      <c r="MX87" s="179">
        <f t="shared" si="720"/>
        <v>2.9737737162135196</v>
      </c>
      <c r="MY87" s="179">
        <f t="shared" si="720"/>
        <v>2.8511828980928788</v>
      </c>
      <c r="MZ87" s="179">
        <f t="shared" si="720"/>
        <v>2.8124531114129678</v>
      </c>
      <c r="NA87" s="179">
        <f t="shared" si="720"/>
        <v>2.9474451400296764</v>
      </c>
      <c r="NB87" s="179">
        <f t="shared" si="720"/>
        <v>2.8007962958769794</v>
      </c>
      <c r="NC87" s="179">
        <f t="shared" si="720"/>
        <v>3.1221947985420799</v>
      </c>
      <c r="ND87" s="179">
        <f t="shared" si="720"/>
        <v>2.9623034031345363</v>
      </c>
      <c r="NE87" s="179">
        <f t="shared" si="720"/>
        <v>3.0080725978484693</v>
      </c>
      <c r="NF87" s="179">
        <f t="shared" si="720"/>
        <v>2.7776273524319941</v>
      </c>
      <c r="NG87" s="179">
        <f t="shared" si="720"/>
        <v>2.9646168609414314</v>
      </c>
      <c r="NH87" s="179">
        <f t="shared" si="720"/>
        <v>2.662749754888047</v>
      </c>
      <c r="NJ87" s="203"/>
      <c r="NK87" s="203"/>
      <c r="NL87" s="203"/>
      <c r="NM87" s="203"/>
      <c r="NN87" s="203"/>
      <c r="NO87" s="203"/>
      <c r="NP87" s="203"/>
      <c r="NQ87" s="203"/>
      <c r="NR87" s="203"/>
      <c r="NS87" s="203"/>
      <c r="NT87" s="203"/>
      <c r="NU87" s="203"/>
      <c r="NV87" s="203"/>
    </row>
    <row r="88" spans="1:387">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79"/>
      <c r="FL88" s="179"/>
      <c r="FM88" s="179"/>
      <c r="FN88" s="179"/>
      <c r="FO88" s="179"/>
      <c r="FP88" s="179"/>
      <c r="FQ88" s="179"/>
      <c r="FR88" s="179"/>
      <c r="FS88" s="179"/>
      <c r="FT88" s="179"/>
      <c r="FU88" s="179"/>
      <c r="FV88" s="179"/>
      <c r="FW88" s="179"/>
      <c r="FX88" s="179"/>
      <c r="FY88" s="179"/>
      <c r="FZ88" s="179"/>
      <c r="GA88" s="179"/>
      <c r="GB88" s="179"/>
      <c r="GC88" s="179"/>
      <c r="GD88" s="179"/>
      <c r="GE88" s="179"/>
      <c r="GF88" s="179"/>
      <c r="GG88" s="179"/>
      <c r="GH88" s="179"/>
      <c r="GI88" s="179"/>
      <c r="GJ88" s="179"/>
      <c r="GK88" s="179"/>
      <c r="GL88" s="179"/>
      <c r="GM88" s="179"/>
      <c r="GN88" s="179"/>
      <c r="GO88" s="179"/>
      <c r="GP88" s="179"/>
      <c r="GQ88" s="179"/>
      <c r="GR88" s="179"/>
      <c r="GS88" s="179"/>
      <c r="GT88" s="179"/>
      <c r="GU88" s="179"/>
      <c r="GV88" s="179"/>
      <c r="GW88" s="179"/>
      <c r="GX88" s="179"/>
      <c r="GY88" s="179"/>
      <c r="GZ88" s="179"/>
      <c r="HA88" s="179"/>
      <c r="HB88" s="179"/>
      <c r="HC88" s="179"/>
      <c r="HD88" s="179"/>
      <c r="HE88" s="179"/>
      <c r="HF88" s="179"/>
      <c r="HG88" s="179"/>
      <c r="HH88" s="179"/>
      <c r="HI88" s="179"/>
      <c r="HJ88" s="179"/>
      <c r="HK88" s="179"/>
      <c r="HL88" s="179"/>
      <c r="HM88" s="179"/>
      <c r="HN88" s="179"/>
      <c r="HO88" s="179"/>
      <c r="HP88" s="179"/>
      <c r="HQ88" s="179"/>
      <c r="HR88" s="179"/>
      <c r="HS88" s="179"/>
      <c r="HT88" s="179"/>
      <c r="HU88" s="179"/>
      <c r="HV88" s="179"/>
      <c r="HW88" s="179"/>
      <c r="HX88" s="179"/>
      <c r="HY88" s="179"/>
      <c r="HZ88" s="179"/>
      <c r="IA88" s="179"/>
      <c r="IB88" s="179"/>
      <c r="IC88" s="179"/>
      <c r="ID88" s="179"/>
      <c r="IE88" s="179"/>
      <c r="IF88" s="179"/>
      <c r="IG88" s="179"/>
      <c r="IH88" s="179"/>
      <c r="II88" s="179"/>
      <c r="IJ88" s="179"/>
      <c r="IK88" s="179"/>
      <c r="IL88" s="179"/>
      <c r="IM88" s="179"/>
      <c r="IN88" s="179"/>
      <c r="IO88" s="179"/>
      <c r="IP88" s="179"/>
      <c r="IQ88" s="179"/>
      <c r="IR88" s="179"/>
      <c r="IS88" s="179"/>
      <c r="IT88" s="179"/>
      <c r="IU88" s="179"/>
      <c r="IV88" s="179"/>
      <c r="IW88" s="179"/>
      <c r="IX88" s="179"/>
      <c r="IY88" s="179"/>
      <c r="IZ88" s="179"/>
      <c r="JA88" s="179"/>
      <c r="JB88" s="179"/>
      <c r="JC88" s="179"/>
      <c r="JD88" s="179"/>
      <c r="JE88" s="179"/>
      <c r="JF88" s="179"/>
      <c r="JG88" s="179"/>
      <c r="JH88" s="179"/>
      <c r="JI88" s="179"/>
      <c r="JJ88" s="179"/>
      <c r="JK88" s="179"/>
      <c r="JL88" s="179"/>
      <c r="JM88" s="179"/>
      <c r="JN88" s="179"/>
      <c r="JO88" s="179"/>
      <c r="JP88" s="179"/>
      <c r="JQ88" s="179"/>
      <c r="JR88" s="179"/>
      <c r="JS88" s="179"/>
      <c r="JT88" s="179"/>
      <c r="JU88" s="179"/>
      <c r="JV88" s="179"/>
      <c r="JW88" s="179"/>
      <c r="JX88" s="179"/>
      <c r="JY88" s="179"/>
      <c r="JZ88" s="179"/>
      <c r="KA88" s="179"/>
      <c r="KB88" s="179"/>
      <c r="KC88" s="179"/>
      <c r="KD88" s="179"/>
      <c r="KE88" s="179"/>
      <c r="KF88" s="179"/>
      <c r="KG88" s="179"/>
      <c r="KH88" s="179"/>
      <c r="KI88" s="179"/>
      <c r="KJ88" s="179"/>
      <c r="KK88" s="179"/>
      <c r="KL88" s="179"/>
      <c r="KM88" s="179"/>
      <c r="KN88" s="179"/>
      <c r="KO88" s="179"/>
      <c r="KP88" s="179"/>
      <c r="KQ88" s="179"/>
      <c r="KR88" s="179"/>
      <c r="KS88" s="179"/>
      <c r="KT88" s="179"/>
      <c r="KU88" s="179"/>
      <c r="KV88" s="179"/>
      <c r="KW88" s="179"/>
      <c r="KX88" s="179"/>
      <c r="KY88" s="179"/>
      <c r="KZ88" s="179"/>
      <c r="LA88" s="179"/>
      <c r="LB88" s="179"/>
      <c r="LC88" s="179"/>
      <c r="LD88" s="179"/>
      <c r="LE88" s="179"/>
      <c r="LF88" s="179"/>
      <c r="LG88" s="179"/>
      <c r="LH88" s="179"/>
      <c r="LI88" s="179"/>
      <c r="LJ88" s="179"/>
      <c r="LK88" s="179"/>
      <c r="LL88" s="179"/>
      <c r="LM88" s="179"/>
      <c r="LN88" s="179"/>
      <c r="LO88" s="179"/>
      <c r="LP88" s="179"/>
      <c r="LQ88" s="179"/>
      <c r="LR88" s="179"/>
      <c r="LS88" s="179"/>
      <c r="LT88" s="179"/>
      <c r="LU88" s="179"/>
      <c r="LV88" s="179"/>
      <c r="LW88" s="179"/>
      <c r="LX88" s="179"/>
      <c r="LY88" s="179"/>
      <c r="LZ88" s="179"/>
      <c r="MA88" s="179"/>
      <c r="MB88" s="179"/>
      <c r="MC88" s="179"/>
      <c r="MD88" s="179"/>
      <c r="ME88" s="179"/>
      <c r="MF88" s="179"/>
      <c r="MG88" s="179"/>
      <c r="MH88" s="179"/>
      <c r="MI88" s="179"/>
      <c r="MJ88" s="179"/>
      <c r="MK88" s="179"/>
      <c r="ML88" s="179"/>
      <c r="MM88" s="179"/>
      <c r="MN88" s="179"/>
      <c r="MO88" s="179"/>
      <c r="MP88" s="179"/>
      <c r="MQ88" s="179"/>
      <c r="MR88" s="179"/>
      <c r="MS88" s="179"/>
      <c r="MT88" s="179"/>
      <c r="MU88" s="179"/>
      <c r="MV88" s="179"/>
      <c r="MW88" s="179"/>
      <c r="MX88" s="179"/>
      <c r="MY88" s="179"/>
      <c r="MZ88" s="179"/>
      <c r="NA88" s="179"/>
      <c r="NB88" s="179"/>
      <c r="NC88" s="179"/>
      <c r="ND88" s="179"/>
      <c r="NE88" s="179"/>
      <c r="NF88" s="179"/>
      <c r="NG88" s="179"/>
      <c r="NJ88" s="203"/>
      <c r="NK88" s="203"/>
      <c r="NL88" s="203"/>
      <c r="NM88" s="203"/>
      <c r="NN88" s="203"/>
      <c r="NO88" s="203"/>
      <c r="NP88" s="203"/>
      <c r="NQ88" s="203"/>
      <c r="NR88" s="203"/>
      <c r="NS88" s="203"/>
      <c r="NT88" s="203"/>
      <c r="NU88" s="203"/>
      <c r="NV88" s="203"/>
    </row>
    <row r="89" spans="1:387">
      <c r="A89" s="150" t="s">
        <v>394</v>
      </c>
      <c r="B89" s="150"/>
      <c r="NJ89" s="203"/>
      <c r="NK89" s="203"/>
      <c r="NL89" s="203"/>
      <c r="NM89" s="203"/>
      <c r="NN89" s="203"/>
      <c r="NO89" s="203"/>
      <c r="NP89" s="203"/>
      <c r="NQ89" s="203"/>
      <c r="NR89" s="203"/>
      <c r="NS89" s="203"/>
      <c r="NT89" s="203"/>
      <c r="NU89" s="203"/>
      <c r="NV89" s="203"/>
    </row>
    <row r="90" spans="1:387">
      <c r="A90" s="194" t="s">
        <v>367</v>
      </c>
      <c r="B90" s="175" t="s">
        <v>34</v>
      </c>
      <c r="F90" s="153" t="s">
        <v>299</v>
      </c>
      <c r="G90" s="165">
        <f t="shared" ref="G90:BR90" si="721">IFERROR(G$84 * G6 / G$12, 0)</f>
        <v>0</v>
      </c>
      <c r="H90" s="165">
        <f t="shared" si="721"/>
        <v>0</v>
      </c>
      <c r="I90" s="165">
        <f t="shared" si="721"/>
        <v>0</v>
      </c>
      <c r="J90" s="165">
        <f t="shared" si="721"/>
        <v>0</v>
      </c>
      <c r="K90" s="165">
        <f t="shared" si="721"/>
        <v>102623.39673348257</v>
      </c>
      <c r="L90" s="165">
        <f t="shared" si="721"/>
        <v>0</v>
      </c>
      <c r="M90" s="165">
        <f t="shared" si="721"/>
        <v>45130.035014959249</v>
      </c>
      <c r="N90" s="165">
        <f t="shared" si="721"/>
        <v>144889.45449746138</v>
      </c>
      <c r="O90" s="165">
        <f t="shared" si="721"/>
        <v>91862.985272652106</v>
      </c>
      <c r="P90" s="165">
        <f t="shared" si="721"/>
        <v>101298.45029777843</v>
      </c>
      <c r="Q90" s="165">
        <f t="shared" si="721"/>
        <v>0</v>
      </c>
      <c r="R90" s="165">
        <f t="shared" si="721"/>
        <v>31237.8504154617</v>
      </c>
      <c r="S90" s="165">
        <f t="shared" si="721"/>
        <v>28523.855535916682</v>
      </c>
      <c r="T90" s="165">
        <f t="shared" si="721"/>
        <v>25213.991379929452</v>
      </c>
      <c r="U90" s="165">
        <f t="shared" si="721"/>
        <v>28026.542961886647</v>
      </c>
      <c r="V90" s="165">
        <f t="shared" si="721"/>
        <v>47381.381503169898</v>
      </c>
      <c r="W90" s="165">
        <f t="shared" si="721"/>
        <v>141580.68703880705</v>
      </c>
      <c r="X90" s="165">
        <f t="shared" si="721"/>
        <v>122931.36564514009</v>
      </c>
      <c r="Y90" s="165">
        <f t="shared" si="721"/>
        <v>146104.18166537158</v>
      </c>
      <c r="Z90" s="165">
        <f t="shared" si="721"/>
        <v>150280.85151235896</v>
      </c>
      <c r="AA90" s="165">
        <f t="shared" si="721"/>
        <v>149108.4992293398</v>
      </c>
      <c r="AB90" s="165">
        <f t="shared" si="721"/>
        <v>125909.07282079691</v>
      </c>
      <c r="AC90" s="165">
        <f t="shared" si="721"/>
        <v>148759.28239717148</v>
      </c>
      <c r="AD90" s="165">
        <f t="shared" si="721"/>
        <v>162180.15799615782</v>
      </c>
      <c r="AE90" s="165">
        <f t="shared" si="721"/>
        <v>161614.64609295386</v>
      </c>
      <c r="AF90" s="165">
        <f t="shared" si="721"/>
        <v>158543.66661393497</v>
      </c>
      <c r="AG90" s="165">
        <f t="shared" si="721"/>
        <v>158999.695590702</v>
      </c>
      <c r="AH90" s="165">
        <f t="shared" si="721"/>
        <v>57417.266491872397</v>
      </c>
      <c r="AI90" s="165">
        <f t="shared" si="721"/>
        <v>57157.998572631594</v>
      </c>
      <c r="AJ90" s="165">
        <f t="shared" si="721"/>
        <v>128208.41365484254</v>
      </c>
      <c r="AK90" s="165">
        <f t="shared" si="721"/>
        <v>49290.585936904034</v>
      </c>
      <c r="AL90" s="165">
        <f t="shared" si="721"/>
        <v>53307.611290221459</v>
      </c>
      <c r="AM90" s="165">
        <f t="shared" si="721"/>
        <v>0</v>
      </c>
      <c r="AN90" s="165">
        <f t="shared" si="721"/>
        <v>0</v>
      </c>
      <c r="AO90" s="165">
        <f t="shared" si="721"/>
        <v>0</v>
      </c>
      <c r="AP90" s="165">
        <f t="shared" si="721"/>
        <v>0</v>
      </c>
      <c r="AQ90" s="165">
        <f t="shared" si="721"/>
        <v>0</v>
      </c>
      <c r="AR90" s="165">
        <f t="shared" si="721"/>
        <v>0</v>
      </c>
      <c r="AS90" s="165">
        <f t="shared" si="721"/>
        <v>20583.355049424041</v>
      </c>
      <c r="AT90" s="165">
        <f t="shared" si="721"/>
        <v>0</v>
      </c>
      <c r="AU90" s="165">
        <f t="shared" si="721"/>
        <v>0</v>
      </c>
      <c r="AV90" s="165">
        <f t="shared" si="721"/>
        <v>76142.008202931713</v>
      </c>
      <c r="AW90" s="165">
        <f t="shared" si="721"/>
        <v>106765.35142877621</v>
      </c>
      <c r="AX90" s="165">
        <f t="shared" si="721"/>
        <v>255473.51593683631</v>
      </c>
      <c r="AY90" s="165">
        <f t="shared" si="721"/>
        <v>123180.59809527779</v>
      </c>
      <c r="AZ90" s="165">
        <f t="shared" si="721"/>
        <v>0</v>
      </c>
      <c r="BA90" s="165">
        <f t="shared" si="721"/>
        <v>139679.2522002426</v>
      </c>
      <c r="BB90" s="165">
        <f t="shared" si="721"/>
        <v>87856.966159921823</v>
      </c>
      <c r="BC90" s="165">
        <f t="shared" si="721"/>
        <v>0</v>
      </c>
      <c r="BD90" s="165">
        <f t="shared" si="721"/>
        <v>0</v>
      </c>
      <c r="BE90" s="165">
        <f t="shared" si="721"/>
        <v>0</v>
      </c>
      <c r="BF90" s="165">
        <f t="shared" si="721"/>
        <v>0</v>
      </c>
      <c r="BG90" s="165">
        <f t="shared" si="721"/>
        <v>35868.185329782507</v>
      </c>
      <c r="BH90" s="165">
        <f t="shared" si="721"/>
        <v>30778.708957105344</v>
      </c>
      <c r="BI90" s="165">
        <f t="shared" si="721"/>
        <v>0</v>
      </c>
      <c r="BJ90" s="165">
        <f t="shared" si="721"/>
        <v>0</v>
      </c>
      <c r="BK90" s="165">
        <f t="shared" si="721"/>
        <v>0</v>
      </c>
      <c r="BL90" s="165">
        <f t="shared" si="721"/>
        <v>57688.025683812739</v>
      </c>
      <c r="BM90" s="165">
        <f t="shared" si="721"/>
        <v>17443.698404689461</v>
      </c>
      <c r="BN90" s="165">
        <f t="shared" si="721"/>
        <v>51657.441136976129</v>
      </c>
      <c r="BO90" s="165">
        <f t="shared" si="721"/>
        <v>0</v>
      </c>
      <c r="BP90" s="165">
        <f t="shared" si="721"/>
        <v>0</v>
      </c>
      <c r="BQ90" s="165">
        <f t="shared" si="721"/>
        <v>0</v>
      </c>
      <c r="BR90" s="165">
        <f t="shared" si="721"/>
        <v>0</v>
      </c>
      <c r="BS90" s="165">
        <f t="shared" ref="BS90:ED90" si="722">IFERROR(BS$84 * BS6 / BS$12, 0)</f>
        <v>99677.827406035969</v>
      </c>
      <c r="BT90" s="165">
        <f t="shared" si="722"/>
        <v>108559.21569275045</v>
      </c>
      <c r="BU90" s="165">
        <f t="shared" si="722"/>
        <v>116825.66736082385</v>
      </c>
      <c r="BV90" s="165">
        <f t="shared" si="722"/>
        <v>57214.298275526271</v>
      </c>
      <c r="BW90" s="165">
        <f t="shared" si="722"/>
        <v>25283.284554923997</v>
      </c>
      <c r="BX90" s="165">
        <f t="shared" si="722"/>
        <v>0</v>
      </c>
      <c r="BY90" s="165">
        <f t="shared" si="722"/>
        <v>0</v>
      </c>
      <c r="BZ90" s="165">
        <f t="shared" si="722"/>
        <v>0</v>
      </c>
      <c r="CA90" s="165">
        <f t="shared" si="722"/>
        <v>71735.428943332925</v>
      </c>
      <c r="CB90" s="165">
        <f t="shared" si="722"/>
        <v>56003.761632226684</v>
      </c>
      <c r="CC90" s="165">
        <f t="shared" si="722"/>
        <v>95172.682212936343</v>
      </c>
      <c r="CD90" s="165">
        <f t="shared" si="722"/>
        <v>0</v>
      </c>
      <c r="CE90" s="165">
        <f t="shared" si="722"/>
        <v>0</v>
      </c>
      <c r="CF90" s="165">
        <f t="shared" si="722"/>
        <v>0</v>
      </c>
      <c r="CG90" s="165">
        <f t="shared" si="722"/>
        <v>0</v>
      </c>
      <c r="CH90" s="165">
        <f t="shared" si="722"/>
        <v>43374.847501833356</v>
      </c>
      <c r="CI90" s="165">
        <f t="shared" si="722"/>
        <v>0</v>
      </c>
      <c r="CJ90" s="165">
        <f t="shared" si="722"/>
        <v>0</v>
      </c>
      <c r="CK90" s="165">
        <f t="shared" si="722"/>
        <v>0</v>
      </c>
      <c r="CL90" s="165">
        <f t="shared" si="722"/>
        <v>0</v>
      </c>
      <c r="CM90" s="165">
        <f t="shared" si="722"/>
        <v>12874.562015560265</v>
      </c>
      <c r="CN90" s="165">
        <f t="shared" si="722"/>
        <v>39165.569846554623</v>
      </c>
      <c r="CO90" s="165">
        <f t="shared" si="722"/>
        <v>80833.422468335339</v>
      </c>
      <c r="CP90" s="165">
        <f t="shared" si="722"/>
        <v>127427.34803033502</v>
      </c>
      <c r="CQ90" s="165">
        <f t="shared" si="722"/>
        <v>79441.199480593525</v>
      </c>
      <c r="CR90" s="165">
        <f t="shared" si="722"/>
        <v>26637.793392232779</v>
      </c>
      <c r="CS90" s="165">
        <f t="shared" si="722"/>
        <v>13613.706876864095</v>
      </c>
      <c r="CT90" s="165">
        <f t="shared" si="722"/>
        <v>0</v>
      </c>
      <c r="CU90" s="165">
        <f t="shared" si="722"/>
        <v>11764.049163047621</v>
      </c>
      <c r="CV90" s="165">
        <f t="shared" si="722"/>
        <v>32227.63302868983</v>
      </c>
      <c r="CW90" s="165">
        <f t="shared" si="722"/>
        <v>7362.2377338869528</v>
      </c>
      <c r="CX90" s="165">
        <f t="shared" si="722"/>
        <v>0</v>
      </c>
      <c r="CY90" s="165">
        <f t="shared" si="722"/>
        <v>0</v>
      </c>
      <c r="CZ90" s="165">
        <f t="shared" si="722"/>
        <v>0</v>
      </c>
      <c r="DA90" s="165">
        <f t="shared" si="722"/>
        <v>14494.556286555755</v>
      </c>
      <c r="DB90" s="165">
        <f t="shared" si="722"/>
        <v>36060.720382342355</v>
      </c>
      <c r="DC90" s="165">
        <f t="shared" si="722"/>
        <v>0</v>
      </c>
      <c r="DD90" s="165">
        <f t="shared" si="722"/>
        <v>11200.152706333569</v>
      </c>
      <c r="DE90" s="165">
        <f t="shared" si="722"/>
        <v>33719.576955241289</v>
      </c>
      <c r="DF90" s="165">
        <f t="shared" si="722"/>
        <v>40935.559656545396</v>
      </c>
      <c r="DG90" s="165">
        <f t="shared" si="722"/>
        <v>21154.409066466073</v>
      </c>
      <c r="DH90" s="165">
        <f t="shared" si="722"/>
        <v>4935.591883518392</v>
      </c>
      <c r="DI90" s="165">
        <f t="shared" si="722"/>
        <v>0</v>
      </c>
      <c r="DJ90" s="165">
        <f t="shared" si="722"/>
        <v>22315.934688480134</v>
      </c>
      <c r="DK90" s="165">
        <f t="shared" si="722"/>
        <v>51143.521896245744</v>
      </c>
      <c r="DL90" s="165">
        <f t="shared" si="722"/>
        <v>1702.955586485547</v>
      </c>
      <c r="DM90" s="165">
        <f t="shared" si="722"/>
        <v>11396.261092800649</v>
      </c>
      <c r="DN90" s="165">
        <f t="shared" si="722"/>
        <v>17435.640667853328</v>
      </c>
      <c r="DO90" s="165">
        <f t="shared" si="722"/>
        <v>11219.257042967491</v>
      </c>
      <c r="DP90" s="165">
        <f t="shared" si="722"/>
        <v>41583.250321259104</v>
      </c>
      <c r="DQ90" s="165">
        <f t="shared" si="722"/>
        <v>1857.5997515536903</v>
      </c>
      <c r="DR90" s="165">
        <f t="shared" si="722"/>
        <v>0</v>
      </c>
      <c r="DS90" s="165">
        <f t="shared" si="722"/>
        <v>0</v>
      </c>
      <c r="DT90" s="165">
        <f t="shared" si="722"/>
        <v>0</v>
      </c>
      <c r="DU90" s="165">
        <f t="shared" si="722"/>
        <v>0</v>
      </c>
      <c r="DV90" s="165">
        <f t="shared" si="722"/>
        <v>0</v>
      </c>
      <c r="DW90" s="165">
        <f t="shared" si="722"/>
        <v>0</v>
      </c>
      <c r="DX90" s="165">
        <f t="shared" si="722"/>
        <v>0</v>
      </c>
      <c r="DY90" s="165">
        <f t="shared" si="722"/>
        <v>0</v>
      </c>
      <c r="DZ90" s="165">
        <f t="shared" si="722"/>
        <v>0</v>
      </c>
      <c r="EA90" s="165">
        <f t="shared" si="722"/>
        <v>0</v>
      </c>
      <c r="EB90" s="165">
        <f t="shared" si="722"/>
        <v>0</v>
      </c>
      <c r="EC90" s="165">
        <f t="shared" si="722"/>
        <v>0</v>
      </c>
      <c r="ED90" s="165">
        <f t="shared" si="722"/>
        <v>0</v>
      </c>
      <c r="EE90" s="165">
        <f t="shared" ref="EE90:GP90" si="723">IFERROR(EE$84 * EE6 / EE$12, 0)</f>
        <v>21178.786321270651</v>
      </c>
      <c r="EF90" s="165">
        <f t="shared" si="723"/>
        <v>28139.161777984144</v>
      </c>
      <c r="EG90" s="165">
        <f t="shared" si="723"/>
        <v>19288.53744712305</v>
      </c>
      <c r="EH90" s="165">
        <f t="shared" si="723"/>
        <v>28274.354604041782</v>
      </c>
      <c r="EI90" s="165">
        <f t="shared" si="723"/>
        <v>0</v>
      </c>
      <c r="EJ90" s="165">
        <f t="shared" si="723"/>
        <v>24996.970028849661</v>
      </c>
      <c r="EK90" s="165">
        <f t="shared" si="723"/>
        <v>9650.9093766073365</v>
      </c>
      <c r="EL90" s="165">
        <f t="shared" si="723"/>
        <v>0</v>
      </c>
      <c r="EM90" s="165">
        <f t="shared" si="723"/>
        <v>5997.2971523033348</v>
      </c>
      <c r="EN90" s="165">
        <f t="shared" si="723"/>
        <v>0</v>
      </c>
      <c r="EO90" s="165">
        <f t="shared" si="723"/>
        <v>5630.6175401297278</v>
      </c>
      <c r="EP90" s="165">
        <f t="shared" si="723"/>
        <v>3027.2038660780881</v>
      </c>
      <c r="EQ90" s="165">
        <f t="shared" si="723"/>
        <v>6961.5952602886337</v>
      </c>
      <c r="ER90" s="165">
        <f t="shared" si="723"/>
        <v>0</v>
      </c>
      <c r="ES90" s="165">
        <f t="shared" si="723"/>
        <v>0</v>
      </c>
      <c r="ET90" s="165">
        <f t="shared" si="723"/>
        <v>9190.4174479067296</v>
      </c>
      <c r="EU90" s="165">
        <f t="shared" si="723"/>
        <v>0</v>
      </c>
      <c r="EV90" s="165">
        <f t="shared" si="723"/>
        <v>0</v>
      </c>
      <c r="EW90" s="165">
        <f t="shared" si="723"/>
        <v>0</v>
      </c>
      <c r="EX90" s="165">
        <f t="shared" si="723"/>
        <v>0</v>
      </c>
      <c r="EY90" s="165">
        <f t="shared" si="723"/>
        <v>9261.1686209899362</v>
      </c>
      <c r="EZ90" s="165">
        <f t="shared" si="723"/>
        <v>37634.526701663141</v>
      </c>
      <c r="FA90" s="165">
        <f t="shared" si="723"/>
        <v>41032.068510327408</v>
      </c>
      <c r="FB90" s="165">
        <f t="shared" si="723"/>
        <v>0</v>
      </c>
      <c r="FC90" s="165">
        <f t="shared" si="723"/>
        <v>0</v>
      </c>
      <c r="FD90" s="165">
        <f t="shared" si="723"/>
        <v>0</v>
      </c>
      <c r="FE90" s="165">
        <f t="shared" si="723"/>
        <v>0</v>
      </c>
      <c r="FF90" s="165">
        <f t="shared" si="723"/>
        <v>0</v>
      </c>
      <c r="FG90" s="165">
        <f t="shared" si="723"/>
        <v>0</v>
      </c>
      <c r="FH90" s="165">
        <f t="shared" si="723"/>
        <v>4934.5295513597066</v>
      </c>
      <c r="FI90" s="165">
        <f t="shared" si="723"/>
        <v>0</v>
      </c>
      <c r="FJ90" s="165">
        <f t="shared" si="723"/>
        <v>0</v>
      </c>
      <c r="FK90" s="165">
        <f t="shared" si="723"/>
        <v>0</v>
      </c>
      <c r="FL90" s="165">
        <f t="shared" si="723"/>
        <v>7172.9525004954712</v>
      </c>
      <c r="FM90" s="165">
        <f t="shared" si="723"/>
        <v>31544.49826887235</v>
      </c>
      <c r="FN90" s="165">
        <f t="shared" si="723"/>
        <v>0</v>
      </c>
      <c r="FO90" s="165">
        <f t="shared" si="723"/>
        <v>0</v>
      </c>
      <c r="FP90" s="165">
        <f t="shared" si="723"/>
        <v>24757.68350368012</v>
      </c>
      <c r="FQ90" s="165">
        <f t="shared" si="723"/>
        <v>32689.135042202986</v>
      </c>
      <c r="FR90" s="165">
        <f t="shared" si="723"/>
        <v>0</v>
      </c>
      <c r="FS90" s="165">
        <f t="shared" si="723"/>
        <v>14175.491748630122</v>
      </c>
      <c r="FT90" s="165">
        <f t="shared" si="723"/>
        <v>28641.233539200879</v>
      </c>
      <c r="FU90" s="165">
        <f t="shared" si="723"/>
        <v>7375.4908015895599</v>
      </c>
      <c r="FV90" s="165">
        <f t="shared" si="723"/>
        <v>0</v>
      </c>
      <c r="FW90" s="165">
        <f t="shared" si="723"/>
        <v>10848.554891745724</v>
      </c>
      <c r="FX90" s="165">
        <f t="shared" si="723"/>
        <v>0</v>
      </c>
      <c r="FY90" s="165">
        <f t="shared" si="723"/>
        <v>0</v>
      </c>
      <c r="FZ90" s="165">
        <f t="shared" si="723"/>
        <v>10255.824180880016</v>
      </c>
      <c r="GA90" s="165">
        <f t="shared" si="723"/>
        <v>28171.143929741542</v>
      </c>
      <c r="GB90" s="165">
        <f t="shared" si="723"/>
        <v>0</v>
      </c>
      <c r="GC90" s="165">
        <f t="shared" si="723"/>
        <v>0</v>
      </c>
      <c r="GD90" s="165">
        <f t="shared" si="723"/>
        <v>0</v>
      </c>
      <c r="GE90" s="165">
        <f t="shared" si="723"/>
        <v>0</v>
      </c>
      <c r="GF90" s="165">
        <f t="shared" si="723"/>
        <v>22843.574473564346</v>
      </c>
      <c r="GG90" s="165">
        <f t="shared" si="723"/>
        <v>10686.611308822527</v>
      </c>
      <c r="GH90" s="165">
        <f t="shared" si="723"/>
        <v>20831.099304170169</v>
      </c>
      <c r="GI90" s="165">
        <f t="shared" si="723"/>
        <v>32192.737883457601</v>
      </c>
      <c r="GJ90" s="165">
        <f t="shared" si="723"/>
        <v>27573.053742586824</v>
      </c>
      <c r="GK90" s="165">
        <f t="shared" si="723"/>
        <v>31303.644120002707</v>
      </c>
      <c r="GL90" s="165">
        <f t="shared" si="723"/>
        <v>40014.003545026048</v>
      </c>
      <c r="GM90" s="165">
        <f t="shared" si="723"/>
        <v>35619.69194628665</v>
      </c>
      <c r="GN90" s="165">
        <f t="shared" si="723"/>
        <v>0</v>
      </c>
      <c r="GO90" s="165">
        <f t="shared" si="723"/>
        <v>25598.458548862352</v>
      </c>
      <c r="GP90" s="165">
        <f t="shared" si="723"/>
        <v>25944.898127859626</v>
      </c>
      <c r="GQ90" s="165">
        <f t="shared" ref="GQ90:JB90" si="724">IFERROR(GQ$84 * GQ6 / GQ$12, 0)</f>
        <v>32559.185623651523</v>
      </c>
      <c r="GR90" s="165">
        <f t="shared" si="724"/>
        <v>36457.138489102857</v>
      </c>
      <c r="GS90" s="165">
        <f t="shared" si="724"/>
        <v>25786.854068671426</v>
      </c>
      <c r="GT90" s="165">
        <f t="shared" si="724"/>
        <v>22425.143237469547</v>
      </c>
      <c r="GU90" s="165">
        <f t="shared" si="724"/>
        <v>33022.71883527255</v>
      </c>
      <c r="GV90" s="165">
        <f t="shared" si="724"/>
        <v>45226.71445850638</v>
      </c>
      <c r="GW90" s="165">
        <f t="shared" si="724"/>
        <v>29279.643361551385</v>
      </c>
      <c r="GX90" s="165">
        <f t="shared" si="724"/>
        <v>30090.729202001443</v>
      </c>
      <c r="GY90" s="165">
        <f t="shared" si="724"/>
        <v>37974.959262397249</v>
      </c>
      <c r="GZ90" s="165">
        <f t="shared" si="724"/>
        <v>48234.924811205143</v>
      </c>
      <c r="HA90" s="165">
        <f t="shared" si="724"/>
        <v>51525.019402711725</v>
      </c>
      <c r="HB90" s="165">
        <f t="shared" si="724"/>
        <v>51493.167704299587</v>
      </c>
      <c r="HC90" s="165">
        <f t="shared" si="724"/>
        <v>51493.759159759356</v>
      </c>
      <c r="HD90" s="165">
        <f t="shared" si="724"/>
        <v>53244.923829599531</v>
      </c>
      <c r="HE90" s="165">
        <f t="shared" si="724"/>
        <v>53095.923235686678</v>
      </c>
      <c r="HF90" s="165">
        <f t="shared" si="724"/>
        <v>53616.810286374886</v>
      </c>
      <c r="HG90" s="165">
        <f t="shared" si="724"/>
        <v>52582.658533349932</v>
      </c>
      <c r="HH90" s="165">
        <f t="shared" si="724"/>
        <v>52461.173523906364</v>
      </c>
      <c r="HI90" s="165">
        <f t="shared" si="724"/>
        <v>37912.345386417954</v>
      </c>
      <c r="HJ90" s="165">
        <f t="shared" si="724"/>
        <v>55362.486226816749</v>
      </c>
      <c r="HK90" s="165">
        <f t="shared" si="724"/>
        <v>97364.112739706048</v>
      </c>
      <c r="HL90" s="165">
        <f t="shared" si="724"/>
        <v>100170.93300278881</v>
      </c>
      <c r="HM90" s="165">
        <f t="shared" si="724"/>
        <v>99837.635774641094</v>
      </c>
      <c r="HN90" s="165">
        <f t="shared" si="724"/>
        <v>102231.20648559317</v>
      </c>
      <c r="HO90" s="165">
        <f t="shared" si="724"/>
        <v>103033.28413899985</v>
      </c>
      <c r="HP90" s="165">
        <f t="shared" si="724"/>
        <v>93313.419127791552</v>
      </c>
      <c r="HQ90" s="165">
        <f t="shared" si="724"/>
        <v>103076.2144908195</v>
      </c>
      <c r="HR90" s="165">
        <f t="shared" si="724"/>
        <v>101889.50119316945</v>
      </c>
      <c r="HS90" s="165">
        <f t="shared" si="724"/>
        <v>101538.65205985606</v>
      </c>
      <c r="HT90" s="165">
        <f t="shared" si="724"/>
        <v>100588.37327597592</v>
      </c>
      <c r="HU90" s="165">
        <f t="shared" si="724"/>
        <v>98791.769650824761</v>
      </c>
      <c r="HV90" s="165">
        <f t="shared" si="724"/>
        <v>92695.764365435476</v>
      </c>
      <c r="HW90" s="165">
        <f t="shared" si="724"/>
        <v>92760.144493368018</v>
      </c>
      <c r="HX90" s="165">
        <f t="shared" si="724"/>
        <v>92599.282871482239</v>
      </c>
      <c r="HY90" s="165">
        <f t="shared" si="724"/>
        <v>89775.643476800993</v>
      </c>
      <c r="HZ90" s="165">
        <f t="shared" si="724"/>
        <v>98831.465116244828</v>
      </c>
      <c r="IA90" s="165">
        <f t="shared" si="724"/>
        <v>61497.547195974097</v>
      </c>
      <c r="IB90" s="165">
        <f t="shared" si="724"/>
        <v>74162.180184976023</v>
      </c>
      <c r="IC90" s="165">
        <f t="shared" si="724"/>
        <v>94066.27549980201</v>
      </c>
      <c r="ID90" s="165">
        <f t="shared" si="724"/>
        <v>62523.857006639992</v>
      </c>
      <c r="IE90" s="165">
        <f t="shared" si="724"/>
        <v>70160.245506776671</v>
      </c>
      <c r="IF90" s="165">
        <f t="shared" si="724"/>
        <v>99485.519205960576</v>
      </c>
      <c r="IG90" s="165">
        <f t="shared" si="724"/>
        <v>111292.6028922867</v>
      </c>
      <c r="IH90" s="165">
        <f t="shared" si="724"/>
        <v>88353.201601546854</v>
      </c>
      <c r="II90" s="165">
        <f t="shared" si="724"/>
        <v>79335.643700473389</v>
      </c>
      <c r="IJ90" s="165">
        <f t="shared" si="724"/>
        <v>112110.68367401163</v>
      </c>
      <c r="IK90" s="165">
        <f t="shared" si="724"/>
        <v>112216.96863717969</v>
      </c>
      <c r="IL90" s="165">
        <f t="shared" si="724"/>
        <v>106095.50364098782</v>
      </c>
      <c r="IM90" s="165">
        <f t="shared" si="724"/>
        <v>76050.187085698912</v>
      </c>
      <c r="IN90" s="165">
        <f t="shared" si="724"/>
        <v>100453.86681713404</v>
      </c>
      <c r="IO90" s="165">
        <f t="shared" si="724"/>
        <v>81013.099632327911</v>
      </c>
      <c r="IP90" s="165">
        <f t="shared" si="724"/>
        <v>92136.179293602021</v>
      </c>
      <c r="IQ90" s="165">
        <f t="shared" si="724"/>
        <v>97723.347762619334</v>
      </c>
      <c r="IR90" s="165">
        <f t="shared" si="724"/>
        <v>97656.673765691186</v>
      </c>
      <c r="IS90" s="165">
        <f t="shared" si="724"/>
        <v>91508.884514749763</v>
      </c>
      <c r="IT90" s="165">
        <f t="shared" si="724"/>
        <v>97749.819738704886</v>
      </c>
      <c r="IU90" s="165">
        <f t="shared" si="724"/>
        <v>101852.14151693115</v>
      </c>
      <c r="IV90" s="165">
        <f t="shared" si="724"/>
        <v>101560.63450488399</v>
      </c>
      <c r="IW90" s="165">
        <f t="shared" si="724"/>
        <v>97531.946420043532</v>
      </c>
      <c r="IX90" s="165">
        <f t="shared" si="724"/>
        <v>93309.878900459429</v>
      </c>
      <c r="IY90" s="165">
        <f t="shared" si="724"/>
        <v>96966.874715067243</v>
      </c>
      <c r="IZ90" s="165">
        <f t="shared" si="724"/>
        <v>68161.437055822331</v>
      </c>
      <c r="JA90" s="165">
        <f t="shared" si="724"/>
        <v>110513.07553306597</v>
      </c>
      <c r="JB90" s="165">
        <f t="shared" si="724"/>
        <v>104873.56190125656</v>
      </c>
      <c r="JC90" s="165">
        <f t="shared" ref="JC90:LN90" si="725">IFERROR(JC$84 * JC6 / JC$12, 0)</f>
        <v>110491.04811183225</v>
      </c>
      <c r="JD90" s="165">
        <f t="shared" si="725"/>
        <v>102738.55042059241</v>
      </c>
      <c r="JE90" s="165">
        <f t="shared" si="725"/>
        <v>73203.15508211714</v>
      </c>
      <c r="JF90" s="165">
        <f t="shared" si="725"/>
        <v>34687.919849936065</v>
      </c>
      <c r="JG90" s="165">
        <f t="shared" si="725"/>
        <v>83899.182780663687</v>
      </c>
      <c r="JH90" s="165">
        <f t="shared" si="725"/>
        <v>120925.51791387511</v>
      </c>
      <c r="JI90" s="165">
        <f t="shared" si="725"/>
        <v>99088.606298633254</v>
      </c>
      <c r="JJ90" s="165">
        <f t="shared" si="725"/>
        <v>78391.465518328579</v>
      </c>
      <c r="JK90" s="165">
        <f t="shared" si="725"/>
        <v>102225.67936715591</v>
      </c>
      <c r="JL90" s="165">
        <f t="shared" si="725"/>
        <v>105909.95261971047</v>
      </c>
      <c r="JM90" s="165">
        <f t="shared" si="725"/>
        <v>98900.5248487114</v>
      </c>
      <c r="JN90" s="165">
        <f t="shared" si="725"/>
        <v>103772.63985581238</v>
      </c>
      <c r="JO90" s="165">
        <f t="shared" si="725"/>
        <v>109986.01453928629</v>
      </c>
      <c r="JP90" s="165">
        <f t="shared" si="725"/>
        <v>100446.91742616704</v>
      </c>
      <c r="JQ90" s="165">
        <f t="shared" si="725"/>
        <v>96232.850838553088</v>
      </c>
      <c r="JR90" s="165">
        <f t="shared" si="725"/>
        <v>37093.665280653498</v>
      </c>
      <c r="JS90" s="165">
        <f t="shared" si="725"/>
        <v>0</v>
      </c>
      <c r="JT90" s="165">
        <f t="shared" si="725"/>
        <v>0</v>
      </c>
      <c r="JU90" s="165">
        <f t="shared" si="725"/>
        <v>0</v>
      </c>
      <c r="JV90" s="165">
        <f t="shared" si="725"/>
        <v>0</v>
      </c>
      <c r="JW90" s="165">
        <f t="shared" si="725"/>
        <v>0</v>
      </c>
      <c r="JX90" s="165">
        <f t="shared" si="725"/>
        <v>89500.772407264507</v>
      </c>
      <c r="JY90" s="165">
        <f t="shared" si="725"/>
        <v>25244.633672688688</v>
      </c>
      <c r="JZ90" s="165">
        <f t="shared" si="725"/>
        <v>44695.098489789139</v>
      </c>
      <c r="KA90" s="165">
        <f t="shared" si="725"/>
        <v>44428.709920062225</v>
      </c>
      <c r="KB90" s="165">
        <f t="shared" si="725"/>
        <v>44428.709920062225</v>
      </c>
      <c r="KC90" s="165">
        <f t="shared" si="725"/>
        <v>78454.921596084416</v>
      </c>
      <c r="KD90" s="165">
        <f t="shared" si="725"/>
        <v>74522.997254422007</v>
      </c>
      <c r="KE90" s="165">
        <f t="shared" si="725"/>
        <v>63524.597532607637</v>
      </c>
      <c r="KF90" s="165">
        <f t="shared" si="725"/>
        <v>52289.373765624718</v>
      </c>
      <c r="KG90" s="165">
        <f t="shared" si="725"/>
        <v>59987.021627092472</v>
      </c>
      <c r="KH90" s="165">
        <f t="shared" si="725"/>
        <v>58340.211698069557</v>
      </c>
      <c r="KI90" s="165">
        <f t="shared" si="725"/>
        <v>58943.629776271686</v>
      </c>
      <c r="KJ90" s="165">
        <f t="shared" si="725"/>
        <v>76269.395717054824</v>
      </c>
      <c r="KK90" s="165">
        <f t="shared" si="725"/>
        <v>27974.216202379179</v>
      </c>
      <c r="KL90" s="165">
        <f t="shared" si="725"/>
        <v>59137.608744340017</v>
      </c>
      <c r="KM90" s="165">
        <f t="shared" si="725"/>
        <v>58815.859152829937</v>
      </c>
      <c r="KN90" s="165">
        <f t="shared" si="725"/>
        <v>0</v>
      </c>
      <c r="KO90" s="165">
        <f t="shared" si="725"/>
        <v>11764.957496342111</v>
      </c>
      <c r="KP90" s="165">
        <f t="shared" si="725"/>
        <v>0</v>
      </c>
      <c r="KQ90" s="165">
        <f t="shared" si="725"/>
        <v>52853.890061596248</v>
      </c>
      <c r="KR90" s="165">
        <f t="shared" si="725"/>
        <v>86261.742286499313</v>
      </c>
      <c r="KS90" s="165">
        <f t="shared" si="725"/>
        <v>112695.64895672043</v>
      </c>
      <c r="KT90" s="165">
        <f t="shared" si="725"/>
        <v>66049.381183776117</v>
      </c>
      <c r="KU90" s="165">
        <f t="shared" si="725"/>
        <v>41099.813316768836</v>
      </c>
      <c r="KV90" s="165">
        <f t="shared" si="725"/>
        <v>79497.786476826266</v>
      </c>
      <c r="KW90" s="165">
        <f t="shared" si="725"/>
        <v>127455.44918269699</v>
      </c>
      <c r="KX90" s="165">
        <f t="shared" si="725"/>
        <v>111285.17283318641</v>
      </c>
      <c r="KY90" s="165">
        <f t="shared" si="725"/>
        <v>110195.21876308219</v>
      </c>
      <c r="KZ90" s="165">
        <f t="shared" si="725"/>
        <v>2145.6014323749914</v>
      </c>
      <c r="LA90" s="165">
        <f t="shared" si="725"/>
        <v>0</v>
      </c>
      <c r="LB90" s="165">
        <f t="shared" si="725"/>
        <v>68628.911290668781</v>
      </c>
      <c r="LC90" s="165">
        <f t="shared" si="725"/>
        <v>116597.41030730055</v>
      </c>
      <c r="LD90" s="165">
        <f t="shared" si="725"/>
        <v>120226.16136575544</v>
      </c>
      <c r="LE90" s="165">
        <f t="shared" si="725"/>
        <v>18970.335656442254</v>
      </c>
      <c r="LF90" s="165">
        <f t="shared" si="725"/>
        <v>51095.328226274738</v>
      </c>
      <c r="LG90" s="165">
        <f t="shared" si="725"/>
        <v>0</v>
      </c>
      <c r="LH90" s="165">
        <f t="shared" si="725"/>
        <v>38379.374422424058</v>
      </c>
      <c r="LI90" s="165">
        <f t="shared" si="725"/>
        <v>65929.8807894559</v>
      </c>
      <c r="LJ90" s="165">
        <f t="shared" si="725"/>
        <v>72388.624945282863</v>
      </c>
      <c r="LK90" s="165">
        <f t="shared" si="725"/>
        <v>105935.3390556191</v>
      </c>
      <c r="LL90" s="165">
        <f t="shared" si="725"/>
        <v>0</v>
      </c>
      <c r="LM90" s="165">
        <f t="shared" si="725"/>
        <v>45621.416001914346</v>
      </c>
      <c r="LN90" s="165">
        <f t="shared" si="725"/>
        <v>131758.27214474295</v>
      </c>
      <c r="LO90" s="165">
        <f t="shared" ref="LO90:NG90" si="726">IFERROR(LO$84 * LO6 / LO$12, 0)</f>
        <v>90871.123036595687</v>
      </c>
      <c r="LP90" s="165">
        <f t="shared" si="726"/>
        <v>18781.565187440898</v>
      </c>
      <c r="LQ90" s="165">
        <f t="shared" si="726"/>
        <v>43064.796227391809</v>
      </c>
      <c r="LR90" s="165">
        <f t="shared" si="726"/>
        <v>107399.90039081809</v>
      </c>
      <c r="LS90" s="165">
        <f t="shared" si="726"/>
        <v>108906.07592250014</v>
      </c>
      <c r="LT90" s="165">
        <f t="shared" si="726"/>
        <v>101804.25536535759</v>
      </c>
      <c r="LU90" s="165">
        <f t="shared" si="726"/>
        <v>100847.67088764091</v>
      </c>
      <c r="LV90" s="165">
        <f t="shared" si="726"/>
        <v>51353.491448319372</v>
      </c>
      <c r="LW90" s="165">
        <f t="shared" si="726"/>
        <v>109966.56367474655</v>
      </c>
      <c r="LX90" s="165">
        <f t="shared" si="726"/>
        <v>117089.64045132935</v>
      </c>
      <c r="LY90" s="165">
        <f t="shared" si="726"/>
        <v>116082.08155244167</v>
      </c>
      <c r="LZ90" s="165">
        <f t="shared" si="726"/>
        <v>39476.530520123903</v>
      </c>
      <c r="MA90" s="165">
        <f t="shared" si="726"/>
        <v>8479.2436970917133</v>
      </c>
      <c r="MB90" s="165">
        <f t="shared" si="726"/>
        <v>0</v>
      </c>
      <c r="MC90" s="165">
        <f t="shared" si="726"/>
        <v>21256.924596798712</v>
      </c>
      <c r="MD90" s="165">
        <f t="shared" si="726"/>
        <v>36912.717570547764</v>
      </c>
      <c r="ME90" s="165">
        <f t="shared" si="726"/>
        <v>120976.63902453741</v>
      </c>
      <c r="MF90" s="165">
        <f t="shared" si="726"/>
        <v>56246.793798870865</v>
      </c>
      <c r="MG90" s="165">
        <f t="shared" si="726"/>
        <v>104894.09490376088</v>
      </c>
      <c r="MH90" s="165">
        <f t="shared" si="726"/>
        <v>131668.54745396654</v>
      </c>
      <c r="MI90" s="165">
        <f t="shared" si="726"/>
        <v>114789.05797517234</v>
      </c>
      <c r="MJ90" s="165">
        <f t="shared" si="726"/>
        <v>138831.205280366</v>
      </c>
      <c r="MK90" s="165">
        <f t="shared" si="726"/>
        <v>135509.06092584608</v>
      </c>
      <c r="ML90" s="165">
        <f t="shared" si="726"/>
        <v>135681.08455138101</v>
      </c>
      <c r="MM90" s="165">
        <f t="shared" si="726"/>
        <v>133804.15777580976</v>
      </c>
      <c r="MN90" s="165">
        <f t="shared" si="726"/>
        <v>127367.98964134336</v>
      </c>
      <c r="MO90" s="165">
        <f t="shared" si="726"/>
        <v>78401.307473818029</v>
      </c>
      <c r="MP90" s="165">
        <f t="shared" si="726"/>
        <v>134862.99020297398</v>
      </c>
      <c r="MQ90" s="165">
        <f t="shared" si="726"/>
        <v>133623.18779546683</v>
      </c>
      <c r="MR90" s="165">
        <f t="shared" si="726"/>
        <v>138901.37633939637</v>
      </c>
      <c r="MS90" s="165">
        <f t="shared" si="726"/>
        <v>139055.98897003671</v>
      </c>
      <c r="MT90" s="165">
        <f t="shared" si="726"/>
        <v>138846.77962015482</v>
      </c>
      <c r="MU90" s="165">
        <f t="shared" si="726"/>
        <v>135720.94187666127</v>
      </c>
      <c r="MV90" s="165">
        <f t="shared" si="726"/>
        <v>49862.173642691072</v>
      </c>
      <c r="MW90" s="165">
        <f t="shared" si="726"/>
        <v>97310.226637657819</v>
      </c>
      <c r="MX90" s="165">
        <f t="shared" si="726"/>
        <v>92566.565738926685</v>
      </c>
      <c r="MY90" s="165">
        <f t="shared" si="726"/>
        <v>46490.625419642784</v>
      </c>
      <c r="MZ90" s="165">
        <f t="shared" si="726"/>
        <v>29289.463958518947</v>
      </c>
      <c r="NA90" s="165">
        <f t="shared" si="726"/>
        <v>100552.972132904</v>
      </c>
      <c r="NB90" s="165">
        <f t="shared" si="726"/>
        <v>0</v>
      </c>
      <c r="NC90" s="165">
        <f t="shared" si="726"/>
        <v>119714.92984900922</v>
      </c>
      <c r="ND90" s="165">
        <f t="shared" si="726"/>
        <v>133614.08019174883</v>
      </c>
      <c r="NE90" s="165">
        <f t="shared" si="726"/>
        <v>122755.65073881163</v>
      </c>
      <c r="NF90" s="165">
        <f t="shared" si="726"/>
        <v>0</v>
      </c>
      <c r="NG90" s="165">
        <f t="shared" si="726"/>
        <v>91466.247658603737</v>
      </c>
      <c r="NH90" s="165">
        <f t="shared" ref="NH90:NH96" si="727">SUM(G90:NG90)</f>
        <v>18839675.885301977</v>
      </c>
      <c r="NJ90" s="209">
        <f>ROUND(SUM(NK90:NV90), 0)</f>
        <v>18840</v>
      </c>
      <c r="NK90" s="209">
        <f t="shared" ref="NK90:NV96" si="728">SUMIF($G$3:$NG$3, NK$83, $G90:$NG90) / 1000</f>
        <v>2564.2743148716827</v>
      </c>
      <c r="NL90" s="209">
        <f t="shared" si="728"/>
        <v>1004.7672767390219</v>
      </c>
      <c r="NM90" s="209">
        <f t="shared" si="728"/>
        <v>1091.8843499509776</v>
      </c>
      <c r="NN90" s="209">
        <f t="shared" si="728"/>
        <v>386.12261478713697</v>
      </c>
      <c r="NO90" s="209">
        <f t="shared" si="728"/>
        <v>250.26361465556363</v>
      </c>
      <c r="NP90" s="209">
        <f t="shared" si="728"/>
        <v>200.5665379583985</v>
      </c>
      <c r="NQ90" s="209">
        <f t="shared" si="728"/>
        <v>1126.4540516393911</v>
      </c>
      <c r="NR90" s="209">
        <f t="shared" si="728"/>
        <v>2897.3147845452741</v>
      </c>
      <c r="NS90" s="209">
        <f t="shared" si="728"/>
        <v>2709.5381463749259</v>
      </c>
      <c r="NT90" s="209">
        <f t="shared" si="728"/>
        <v>1605.5215992710559</v>
      </c>
      <c r="NU90" s="209">
        <f t="shared" si="728"/>
        <v>1961.9948127631353</v>
      </c>
      <c r="NV90" s="209">
        <f t="shared" si="728"/>
        <v>3040.9737817454229</v>
      </c>
    </row>
    <row r="91" spans="1:387">
      <c r="B91" s="175" t="s">
        <v>289</v>
      </c>
      <c r="F91" s="153" t="s">
        <v>300</v>
      </c>
      <c r="G91" s="165">
        <f t="shared" ref="G91:BR91" si="729">IFERROR(G$84 * G7 / G$12, 0)</f>
        <v>0</v>
      </c>
      <c r="H91" s="165">
        <f t="shared" si="729"/>
        <v>124623.07025425545</v>
      </c>
      <c r="I91" s="165">
        <f t="shared" si="729"/>
        <v>122442.30939542109</v>
      </c>
      <c r="J91" s="165">
        <f t="shared" si="729"/>
        <v>155970.15841615069</v>
      </c>
      <c r="K91" s="165">
        <f t="shared" si="729"/>
        <v>162747.40236075499</v>
      </c>
      <c r="L91" s="165">
        <f t="shared" si="729"/>
        <v>158107.4910788686</v>
      </c>
      <c r="M91" s="165">
        <f t="shared" si="729"/>
        <v>156986.2832852444</v>
      </c>
      <c r="N91" s="165">
        <f t="shared" si="729"/>
        <v>162519.48400979352</v>
      </c>
      <c r="O91" s="165">
        <f t="shared" si="729"/>
        <v>168711.93678915084</v>
      </c>
      <c r="P91" s="165">
        <f t="shared" si="729"/>
        <v>163956.20119384921</v>
      </c>
      <c r="Q91" s="165">
        <f t="shared" si="729"/>
        <v>136007.26059045046</v>
      </c>
      <c r="R91" s="165">
        <f t="shared" si="729"/>
        <v>166760.97593437746</v>
      </c>
      <c r="S91" s="165">
        <f t="shared" si="729"/>
        <v>160975.69093136076</v>
      </c>
      <c r="T91" s="165">
        <f t="shared" si="729"/>
        <v>151662.0228293401</v>
      </c>
      <c r="U91" s="165">
        <f t="shared" si="729"/>
        <v>155727.47080758333</v>
      </c>
      <c r="V91" s="165">
        <f t="shared" si="729"/>
        <v>164331.59991843408</v>
      </c>
      <c r="W91" s="165">
        <f t="shared" si="729"/>
        <v>167820.06921924674</v>
      </c>
      <c r="X91" s="165">
        <f t="shared" si="729"/>
        <v>160639.00060373871</v>
      </c>
      <c r="Y91" s="165">
        <f t="shared" si="729"/>
        <v>152878.05937368941</v>
      </c>
      <c r="Z91" s="165">
        <f t="shared" si="729"/>
        <v>160319.79807230414</v>
      </c>
      <c r="AA91" s="165">
        <f t="shared" si="729"/>
        <v>156021.66713143099</v>
      </c>
      <c r="AB91" s="165">
        <f t="shared" si="729"/>
        <v>161730.38362122339</v>
      </c>
      <c r="AC91" s="165">
        <f t="shared" si="729"/>
        <v>159852.19650671913</v>
      </c>
      <c r="AD91" s="165">
        <f t="shared" si="729"/>
        <v>175554.56029149314</v>
      </c>
      <c r="AE91" s="165">
        <f t="shared" si="729"/>
        <v>179008.50675330227</v>
      </c>
      <c r="AF91" s="165">
        <f t="shared" si="729"/>
        <v>168844.11846622205</v>
      </c>
      <c r="AG91" s="165">
        <f t="shared" si="729"/>
        <v>166088.16608339243</v>
      </c>
      <c r="AH91" s="165">
        <f t="shared" si="729"/>
        <v>161368.28956707622</v>
      </c>
      <c r="AI91" s="165">
        <f t="shared" si="729"/>
        <v>163692.71180061152</v>
      </c>
      <c r="AJ91" s="165">
        <f t="shared" si="729"/>
        <v>167059.7117538552</v>
      </c>
      <c r="AK91" s="165">
        <f t="shared" si="729"/>
        <v>165211.28026079966</v>
      </c>
      <c r="AL91" s="165">
        <f t="shared" si="729"/>
        <v>97146.088321177172</v>
      </c>
      <c r="AM91" s="165">
        <f t="shared" si="729"/>
        <v>85038.762654192949</v>
      </c>
      <c r="AN91" s="165">
        <f t="shared" si="729"/>
        <v>90102.728088816191</v>
      </c>
      <c r="AO91" s="165">
        <f t="shared" si="729"/>
        <v>0</v>
      </c>
      <c r="AP91" s="165">
        <f t="shared" si="729"/>
        <v>39629.949352967575</v>
      </c>
      <c r="AQ91" s="165">
        <f t="shared" si="729"/>
        <v>118742.04008469608</v>
      </c>
      <c r="AR91" s="165">
        <f t="shared" si="729"/>
        <v>123501.78121716705</v>
      </c>
      <c r="AS91" s="165">
        <f t="shared" si="729"/>
        <v>124976.01499824792</v>
      </c>
      <c r="AT91" s="165">
        <f t="shared" si="729"/>
        <v>149452.67898018597</v>
      </c>
      <c r="AU91" s="165">
        <f t="shared" si="729"/>
        <v>206018.35249734815</v>
      </c>
      <c r="AV91" s="165">
        <f t="shared" si="729"/>
        <v>265187.59973251453</v>
      </c>
      <c r="AW91" s="165">
        <f t="shared" si="729"/>
        <v>260276.06155038171</v>
      </c>
      <c r="AX91" s="165">
        <f t="shared" si="729"/>
        <v>266827.35706154827</v>
      </c>
      <c r="AY91" s="165">
        <f t="shared" si="729"/>
        <v>261325.76373851256</v>
      </c>
      <c r="AZ91" s="165">
        <f t="shared" si="729"/>
        <v>84528.185266253102</v>
      </c>
      <c r="BA91" s="165">
        <f t="shared" si="729"/>
        <v>289217.47621930798</v>
      </c>
      <c r="BB91" s="165">
        <f t="shared" si="729"/>
        <v>150618.20681839218</v>
      </c>
      <c r="BC91" s="165">
        <f t="shared" si="729"/>
        <v>92496.784789908736</v>
      </c>
      <c r="BD91" s="165">
        <f t="shared" si="729"/>
        <v>101886.97066501094</v>
      </c>
      <c r="BE91" s="165">
        <f t="shared" si="729"/>
        <v>105148.99000238633</v>
      </c>
      <c r="BF91" s="165">
        <f t="shared" si="729"/>
        <v>91849.634303103594</v>
      </c>
      <c r="BG91" s="165">
        <f t="shared" si="729"/>
        <v>104088.85605500899</v>
      </c>
      <c r="BH91" s="165">
        <f t="shared" si="729"/>
        <v>94598.377150883418</v>
      </c>
      <c r="BI91" s="165">
        <f t="shared" si="729"/>
        <v>88549.756599593689</v>
      </c>
      <c r="BJ91" s="165">
        <f t="shared" si="729"/>
        <v>3329.0922917164316</v>
      </c>
      <c r="BK91" s="165">
        <f t="shared" si="729"/>
        <v>77029.457224140133</v>
      </c>
      <c r="BL91" s="165">
        <f t="shared" si="729"/>
        <v>98274.801886010944</v>
      </c>
      <c r="BM91" s="165">
        <f t="shared" si="729"/>
        <v>97134.175202185637</v>
      </c>
      <c r="BN91" s="165">
        <f t="shared" si="729"/>
        <v>148430.58055697358</v>
      </c>
      <c r="BO91" s="165">
        <f t="shared" si="729"/>
        <v>142701.30063446701</v>
      </c>
      <c r="BP91" s="165">
        <f t="shared" si="729"/>
        <v>107576.19134225909</v>
      </c>
      <c r="BQ91" s="165">
        <f t="shared" si="729"/>
        <v>0</v>
      </c>
      <c r="BR91" s="165">
        <f t="shared" si="729"/>
        <v>105544.83108689317</v>
      </c>
      <c r="BS91" s="165">
        <f t="shared" ref="BS91:ED91" si="730">IFERROR(BS$84 * BS7 / BS$12, 0)</f>
        <v>138363.83936956726</v>
      </c>
      <c r="BT91" s="165">
        <f t="shared" si="730"/>
        <v>140514.81910181214</v>
      </c>
      <c r="BU91" s="165">
        <f t="shared" si="730"/>
        <v>141159.97961278877</v>
      </c>
      <c r="BV91" s="165">
        <f t="shared" si="730"/>
        <v>142905.80294297982</v>
      </c>
      <c r="BW91" s="165">
        <f t="shared" si="730"/>
        <v>141450.3133604805</v>
      </c>
      <c r="BX91" s="165">
        <f t="shared" si="730"/>
        <v>136665.66099029855</v>
      </c>
      <c r="BY91" s="165">
        <f t="shared" si="730"/>
        <v>136561.01129175135</v>
      </c>
      <c r="BZ91" s="165">
        <f t="shared" si="730"/>
        <v>134189.42552648557</v>
      </c>
      <c r="CA91" s="165">
        <f t="shared" si="730"/>
        <v>137728.97559710252</v>
      </c>
      <c r="CB91" s="165">
        <f t="shared" si="730"/>
        <v>126858.5008424827</v>
      </c>
      <c r="CC91" s="165">
        <f t="shared" si="730"/>
        <v>126381.4440234184</v>
      </c>
      <c r="CD91" s="165">
        <f t="shared" si="730"/>
        <v>117501.58555159098</v>
      </c>
      <c r="CE91" s="165">
        <f t="shared" si="730"/>
        <v>85724.067103143709</v>
      </c>
      <c r="CF91" s="165">
        <f t="shared" si="730"/>
        <v>0</v>
      </c>
      <c r="CG91" s="165">
        <f t="shared" si="730"/>
        <v>116186.85731806111</v>
      </c>
      <c r="CH91" s="165">
        <f t="shared" si="730"/>
        <v>130462.12480152957</v>
      </c>
      <c r="CI91" s="165">
        <f t="shared" si="730"/>
        <v>126674.89427558461</v>
      </c>
      <c r="CJ91" s="165">
        <f t="shared" si="730"/>
        <v>119658.54519309837</v>
      </c>
      <c r="CK91" s="165">
        <f t="shared" si="730"/>
        <v>115324.14838741209</v>
      </c>
      <c r="CL91" s="165">
        <f t="shared" si="730"/>
        <v>0</v>
      </c>
      <c r="CM91" s="165">
        <f t="shared" si="730"/>
        <v>95123.483024880465</v>
      </c>
      <c r="CN91" s="165">
        <f t="shared" si="730"/>
        <v>118259.31452349515</v>
      </c>
      <c r="CO91" s="165">
        <f t="shared" si="730"/>
        <v>123949.14881236</v>
      </c>
      <c r="CP91" s="165">
        <f t="shared" si="730"/>
        <v>125143.22727603356</v>
      </c>
      <c r="CQ91" s="165">
        <f t="shared" si="730"/>
        <v>124504.52635933783</v>
      </c>
      <c r="CR91" s="165">
        <f t="shared" si="730"/>
        <v>124522.53859810761</v>
      </c>
      <c r="CS91" s="165">
        <f t="shared" si="730"/>
        <v>87442.012721821971</v>
      </c>
      <c r="CT91" s="165">
        <f t="shared" si="730"/>
        <v>66289.552427312214</v>
      </c>
      <c r="CU91" s="165">
        <f t="shared" si="730"/>
        <v>87455.760521191929</v>
      </c>
      <c r="CV91" s="165">
        <f t="shared" si="730"/>
        <v>84011.57087826042</v>
      </c>
      <c r="CW91" s="165">
        <f t="shared" si="730"/>
        <v>84802.179290916771</v>
      </c>
      <c r="CX91" s="165">
        <f t="shared" si="730"/>
        <v>84163.566114790083</v>
      </c>
      <c r="CY91" s="165">
        <f t="shared" si="730"/>
        <v>88189.853600779505</v>
      </c>
      <c r="CZ91" s="165">
        <f t="shared" si="730"/>
        <v>6253.4950441413293</v>
      </c>
      <c r="DA91" s="165">
        <f t="shared" si="730"/>
        <v>94470.729150723375</v>
      </c>
      <c r="DB91" s="165">
        <f t="shared" si="730"/>
        <v>92053.946389984325</v>
      </c>
      <c r="DC91" s="165">
        <f t="shared" si="730"/>
        <v>83516.402977164922</v>
      </c>
      <c r="DD91" s="165">
        <f t="shared" si="730"/>
        <v>39526.752424737751</v>
      </c>
      <c r="DE91" s="165">
        <f t="shared" si="730"/>
        <v>99935.3669769525</v>
      </c>
      <c r="DF91" s="165">
        <f t="shared" si="730"/>
        <v>99751.777430816437</v>
      </c>
      <c r="DG91" s="165">
        <f t="shared" si="730"/>
        <v>97756.040761782526</v>
      </c>
      <c r="DH91" s="165">
        <f t="shared" si="730"/>
        <v>80684.330872796665</v>
      </c>
      <c r="DI91" s="165">
        <f t="shared" si="730"/>
        <v>55363.619443138989</v>
      </c>
      <c r="DJ91" s="165">
        <f t="shared" si="730"/>
        <v>99580.145447288189</v>
      </c>
      <c r="DK91" s="165">
        <f t="shared" si="730"/>
        <v>101881.77244549422</v>
      </c>
      <c r="DL91" s="165">
        <f t="shared" si="730"/>
        <v>93917.866971412688</v>
      </c>
      <c r="DM91" s="165">
        <f t="shared" si="730"/>
        <v>100724.77839258254</v>
      </c>
      <c r="DN91" s="165">
        <f t="shared" si="730"/>
        <v>103542.81446346112</v>
      </c>
      <c r="DO91" s="165">
        <f t="shared" si="730"/>
        <v>62249.315133517899</v>
      </c>
      <c r="DP91" s="165">
        <f t="shared" si="730"/>
        <v>104125.11869227675</v>
      </c>
      <c r="DQ91" s="165">
        <f t="shared" si="730"/>
        <v>101319.4815945178</v>
      </c>
      <c r="DR91" s="165">
        <f t="shared" si="730"/>
        <v>99251.169379709609</v>
      </c>
      <c r="DS91" s="165">
        <f t="shared" si="730"/>
        <v>42289.374966298332</v>
      </c>
      <c r="DT91" s="165">
        <f t="shared" si="730"/>
        <v>30186.388107616262</v>
      </c>
      <c r="DU91" s="165">
        <f t="shared" si="730"/>
        <v>68083.589593334502</v>
      </c>
      <c r="DV91" s="165">
        <f t="shared" si="730"/>
        <v>0</v>
      </c>
      <c r="DW91" s="165">
        <f t="shared" si="730"/>
        <v>0</v>
      </c>
      <c r="DX91" s="165">
        <f t="shared" si="730"/>
        <v>0</v>
      </c>
      <c r="DY91" s="165">
        <f t="shared" si="730"/>
        <v>67039.848456774183</v>
      </c>
      <c r="DZ91" s="165">
        <f t="shared" si="730"/>
        <v>64637.908330007551</v>
      </c>
      <c r="EA91" s="165">
        <f t="shared" si="730"/>
        <v>0</v>
      </c>
      <c r="EB91" s="165">
        <f t="shared" si="730"/>
        <v>0</v>
      </c>
      <c r="EC91" s="165">
        <f t="shared" si="730"/>
        <v>0</v>
      </c>
      <c r="ED91" s="165">
        <f t="shared" si="730"/>
        <v>61969.585649371031</v>
      </c>
      <c r="EE91" s="165">
        <f t="shared" ref="EE91:GP91" si="731">IFERROR(EE$84 * EE7 / EE$12, 0)</f>
        <v>80700.949983006183</v>
      </c>
      <c r="EF91" s="165">
        <f t="shared" si="731"/>
        <v>83422.379616604318</v>
      </c>
      <c r="EG91" s="165">
        <f t="shared" si="731"/>
        <v>82551.096919318341</v>
      </c>
      <c r="EH91" s="165">
        <f t="shared" si="731"/>
        <v>81953.166453327693</v>
      </c>
      <c r="EI91" s="165">
        <f t="shared" si="731"/>
        <v>28656.209178424462</v>
      </c>
      <c r="EJ91" s="165">
        <f t="shared" si="731"/>
        <v>79156.329938432871</v>
      </c>
      <c r="EK91" s="165">
        <f t="shared" si="731"/>
        <v>63699.149691152787</v>
      </c>
      <c r="EL91" s="165">
        <f t="shared" si="731"/>
        <v>74014.23020052028</v>
      </c>
      <c r="EM91" s="165">
        <f t="shared" si="731"/>
        <v>78678.849750585476</v>
      </c>
      <c r="EN91" s="165">
        <f t="shared" si="731"/>
        <v>76750.173978065563</v>
      </c>
      <c r="EO91" s="165">
        <f t="shared" si="731"/>
        <v>73046.200066256526</v>
      </c>
      <c r="EP91" s="165">
        <f t="shared" si="731"/>
        <v>30128.279262808031</v>
      </c>
      <c r="EQ91" s="165">
        <f t="shared" si="731"/>
        <v>28900.179208533809</v>
      </c>
      <c r="ER91" s="165">
        <f t="shared" si="731"/>
        <v>0</v>
      </c>
      <c r="ES91" s="165">
        <f t="shared" si="731"/>
        <v>65111.908939508561</v>
      </c>
      <c r="ET91" s="165">
        <f t="shared" si="731"/>
        <v>49099.476635985426</v>
      </c>
      <c r="EU91" s="165">
        <f t="shared" si="731"/>
        <v>37231.969734696926</v>
      </c>
      <c r="EV91" s="165">
        <f t="shared" si="731"/>
        <v>0</v>
      </c>
      <c r="EW91" s="165">
        <f t="shared" si="731"/>
        <v>61095.28891635951</v>
      </c>
      <c r="EX91" s="165">
        <f t="shared" si="731"/>
        <v>12762.465342786609</v>
      </c>
      <c r="EY91" s="165">
        <f t="shared" si="731"/>
        <v>72837.239975055913</v>
      </c>
      <c r="EZ91" s="165">
        <f t="shared" si="731"/>
        <v>83248.47797370427</v>
      </c>
      <c r="FA91" s="165">
        <f t="shared" si="731"/>
        <v>87290.000065161963</v>
      </c>
      <c r="FB91" s="165">
        <f t="shared" si="731"/>
        <v>30971.65368461789</v>
      </c>
      <c r="FC91" s="165">
        <f t="shared" si="731"/>
        <v>4241.9594401627155</v>
      </c>
      <c r="FD91" s="165">
        <f t="shared" si="731"/>
        <v>0</v>
      </c>
      <c r="FE91" s="165">
        <f t="shared" si="731"/>
        <v>0</v>
      </c>
      <c r="FF91" s="165">
        <f t="shared" si="731"/>
        <v>11233.578284886322</v>
      </c>
      <c r="FG91" s="165">
        <f t="shared" si="731"/>
        <v>26723.50794088934</v>
      </c>
      <c r="FH91" s="165">
        <f t="shared" si="731"/>
        <v>25104.376966392549</v>
      </c>
      <c r="FI91" s="165">
        <f t="shared" si="731"/>
        <v>0</v>
      </c>
      <c r="FJ91" s="165">
        <f t="shared" si="731"/>
        <v>0</v>
      </c>
      <c r="FK91" s="165">
        <f t="shared" si="731"/>
        <v>0</v>
      </c>
      <c r="FL91" s="165">
        <f t="shared" si="731"/>
        <v>16087.317973067873</v>
      </c>
      <c r="FM91" s="165">
        <f t="shared" si="731"/>
        <v>37617.726061989852</v>
      </c>
      <c r="FN91" s="165">
        <f t="shared" si="731"/>
        <v>39862.848276651421</v>
      </c>
      <c r="FO91" s="165">
        <f t="shared" si="731"/>
        <v>36631.096899992175</v>
      </c>
      <c r="FP91" s="165">
        <f t="shared" si="731"/>
        <v>41511.44661093031</v>
      </c>
      <c r="FQ91" s="165">
        <f t="shared" si="731"/>
        <v>36612.728182453073</v>
      </c>
      <c r="FR91" s="165">
        <f t="shared" si="731"/>
        <v>0</v>
      </c>
      <c r="FS91" s="165">
        <f t="shared" si="731"/>
        <v>28386.666831882514</v>
      </c>
      <c r="FT91" s="165">
        <f t="shared" si="731"/>
        <v>35951.545428755708</v>
      </c>
      <c r="FU91" s="165">
        <f t="shared" si="731"/>
        <v>37906.977455079017</v>
      </c>
      <c r="FV91" s="165">
        <f t="shared" si="731"/>
        <v>31109.338485707376</v>
      </c>
      <c r="FW91" s="165">
        <f t="shared" si="731"/>
        <v>34696.511987222322</v>
      </c>
      <c r="FX91" s="165">
        <f t="shared" si="731"/>
        <v>30170.76176342036</v>
      </c>
      <c r="FY91" s="165">
        <f t="shared" si="731"/>
        <v>16514.137336146086</v>
      </c>
      <c r="FZ91" s="165">
        <f t="shared" si="731"/>
        <v>36799.228467542212</v>
      </c>
      <c r="GA91" s="165">
        <f t="shared" si="731"/>
        <v>40454.179634156542</v>
      </c>
      <c r="GB91" s="165">
        <f t="shared" si="731"/>
        <v>41055.759879907353</v>
      </c>
      <c r="GC91" s="165">
        <f t="shared" si="731"/>
        <v>0</v>
      </c>
      <c r="GD91" s="165">
        <f t="shared" si="731"/>
        <v>0</v>
      </c>
      <c r="GE91" s="165">
        <f t="shared" si="731"/>
        <v>0</v>
      </c>
      <c r="GF91" s="165">
        <f t="shared" si="731"/>
        <v>65001.556154577578</v>
      </c>
      <c r="GG91" s="165">
        <f t="shared" si="731"/>
        <v>84408.42447411074</v>
      </c>
      <c r="GH91" s="165">
        <f t="shared" si="731"/>
        <v>84923.581032477436</v>
      </c>
      <c r="GI91" s="165">
        <f t="shared" si="731"/>
        <v>64716.819439994739</v>
      </c>
      <c r="GJ91" s="165">
        <f t="shared" si="731"/>
        <v>97110.582228799904</v>
      </c>
      <c r="GK91" s="165">
        <f t="shared" si="731"/>
        <v>97793.189698234273</v>
      </c>
      <c r="GL91" s="165">
        <f t="shared" si="731"/>
        <v>104530.83646731646</v>
      </c>
      <c r="GM91" s="165">
        <f t="shared" si="731"/>
        <v>101129.75760595476</v>
      </c>
      <c r="GN91" s="165">
        <f t="shared" si="731"/>
        <v>13395.701646258041</v>
      </c>
      <c r="GO91" s="165">
        <f t="shared" si="731"/>
        <v>106708.90867361052</v>
      </c>
      <c r="GP91" s="165">
        <f t="shared" si="731"/>
        <v>92077.74160476886</v>
      </c>
      <c r="GQ91" s="165">
        <f t="shared" ref="GQ91:JB91" si="732">IFERROR(GQ$84 * GQ7 / GQ$12, 0)</f>
        <v>91101.332961834691</v>
      </c>
      <c r="GR91" s="165">
        <f t="shared" si="732"/>
        <v>89079.810210066818</v>
      </c>
      <c r="GS91" s="165">
        <f t="shared" si="732"/>
        <v>91620.686539528382</v>
      </c>
      <c r="GT91" s="165">
        <f t="shared" si="732"/>
        <v>63098.508072968216</v>
      </c>
      <c r="GU91" s="165">
        <f t="shared" si="732"/>
        <v>92245.188738931975</v>
      </c>
      <c r="GV91" s="165">
        <f t="shared" si="732"/>
        <v>101356.75499301427</v>
      </c>
      <c r="GW91" s="165">
        <f t="shared" si="732"/>
        <v>103613.17621225279</v>
      </c>
      <c r="GX91" s="165">
        <f t="shared" si="732"/>
        <v>104321.91399052259</v>
      </c>
      <c r="GY91" s="165">
        <f t="shared" si="732"/>
        <v>107099.44457625401</v>
      </c>
      <c r="GZ91" s="165">
        <f t="shared" si="732"/>
        <v>102222.15735082234</v>
      </c>
      <c r="HA91" s="165">
        <f t="shared" si="732"/>
        <v>103990.2752999697</v>
      </c>
      <c r="HB91" s="165">
        <f t="shared" si="732"/>
        <v>104470.06168791717</v>
      </c>
      <c r="HC91" s="165">
        <f t="shared" si="732"/>
        <v>106103.48548310708</v>
      </c>
      <c r="HD91" s="165">
        <f t="shared" si="732"/>
        <v>109711.78051063573</v>
      </c>
      <c r="HE91" s="165">
        <f t="shared" si="732"/>
        <v>108843.76024909658</v>
      </c>
      <c r="HF91" s="165">
        <f t="shared" si="732"/>
        <v>109345.04400192128</v>
      </c>
      <c r="HG91" s="165">
        <f t="shared" si="732"/>
        <v>107236.01572636358</v>
      </c>
      <c r="HH91" s="165">
        <f t="shared" si="732"/>
        <v>98673.813900608686</v>
      </c>
      <c r="HI91" s="165">
        <f t="shared" si="732"/>
        <v>106272.21696176092</v>
      </c>
      <c r="HJ91" s="165">
        <f t="shared" si="732"/>
        <v>113490.09133747334</v>
      </c>
      <c r="HK91" s="165">
        <f t="shared" si="732"/>
        <v>107035.44688206585</v>
      </c>
      <c r="HL91" s="165">
        <f t="shared" si="732"/>
        <v>105751.9062089528</v>
      </c>
      <c r="HM91" s="165">
        <f t="shared" si="732"/>
        <v>105400.03949318806</v>
      </c>
      <c r="HN91" s="165">
        <f t="shared" si="732"/>
        <v>109877.70422395607</v>
      </c>
      <c r="HO91" s="165">
        <f t="shared" si="732"/>
        <v>106064.43162664992</v>
      </c>
      <c r="HP91" s="165">
        <f t="shared" si="732"/>
        <v>105288.79262890549</v>
      </c>
      <c r="HQ91" s="165">
        <f t="shared" si="732"/>
        <v>108819.05399546961</v>
      </c>
      <c r="HR91" s="165">
        <f t="shared" si="732"/>
        <v>107566.22356264823</v>
      </c>
      <c r="HS91" s="165">
        <f t="shared" si="732"/>
        <v>107195.82704613962</v>
      </c>
      <c r="HT91" s="165">
        <f t="shared" si="732"/>
        <v>106721.60549989903</v>
      </c>
      <c r="HU91" s="165">
        <f t="shared" si="732"/>
        <v>103776.35038969541</v>
      </c>
      <c r="HV91" s="165">
        <f t="shared" si="732"/>
        <v>96397.778706126686</v>
      </c>
      <c r="HW91" s="165">
        <f t="shared" si="732"/>
        <v>95976.897679278496</v>
      </c>
      <c r="HX91" s="165">
        <f t="shared" si="732"/>
        <v>98245.391732009855</v>
      </c>
      <c r="HY91" s="165">
        <f t="shared" si="732"/>
        <v>94777.448349639788</v>
      </c>
      <c r="HZ91" s="165">
        <f t="shared" si="732"/>
        <v>109139.65303551769</v>
      </c>
      <c r="IA91" s="165">
        <f t="shared" si="732"/>
        <v>106151.19484202204</v>
      </c>
      <c r="IB91" s="165">
        <f t="shared" si="732"/>
        <v>103407.81630725058</v>
      </c>
      <c r="IC91" s="165">
        <f t="shared" si="732"/>
        <v>92876.009264980356</v>
      </c>
      <c r="ID91" s="165">
        <f t="shared" si="732"/>
        <v>93416.922621997364</v>
      </c>
      <c r="IE91" s="165">
        <f t="shared" si="732"/>
        <v>97827.73054056098</v>
      </c>
      <c r="IF91" s="165">
        <f t="shared" si="732"/>
        <v>104643.63302591478</v>
      </c>
      <c r="IG91" s="165">
        <f t="shared" si="732"/>
        <v>117493.21434879382</v>
      </c>
      <c r="IH91" s="165">
        <f t="shared" si="732"/>
        <v>109619.48381180943</v>
      </c>
      <c r="II91" s="165">
        <f t="shared" si="732"/>
        <v>111734.6385366566</v>
      </c>
      <c r="IJ91" s="165">
        <f t="shared" si="732"/>
        <v>112460.88913510235</v>
      </c>
      <c r="IK91" s="165">
        <f t="shared" si="732"/>
        <v>115518.29194642615</v>
      </c>
      <c r="IL91" s="165">
        <f t="shared" si="732"/>
        <v>116633.25785027059</v>
      </c>
      <c r="IM91" s="165">
        <f t="shared" si="732"/>
        <v>114738.58398218961</v>
      </c>
      <c r="IN91" s="165">
        <f t="shared" si="732"/>
        <v>113565.68234324532</v>
      </c>
      <c r="IO91" s="165">
        <f t="shared" si="732"/>
        <v>105003.07550594372</v>
      </c>
      <c r="IP91" s="165">
        <f t="shared" si="732"/>
        <v>89662.112343120811</v>
      </c>
      <c r="IQ91" s="165">
        <f t="shared" si="732"/>
        <v>95099.252571744975</v>
      </c>
      <c r="IR91" s="165">
        <f t="shared" si="732"/>
        <v>95034.368923988251</v>
      </c>
      <c r="IS91" s="165">
        <f t="shared" si="732"/>
        <v>94945.908029369166</v>
      </c>
      <c r="IT91" s="165">
        <f t="shared" si="732"/>
        <v>95125.013714782632</v>
      </c>
      <c r="IU91" s="165">
        <f t="shared" si="732"/>
        <v>99117.17877922325</v>
      </c>
      <c r="IV91" s="165">
        <f t="shared" si="732"/>
        <v>98833.499396559782</v>
      </c>
      <c r="IW91" s="165">
        <f t="shared" si="732"/>
        <v>95905.295602089056</v>
      </c>
      <c r="IX91" s="165">
        <f t="shared" si="732"/>
        <v>96814.546776456482</v>
      </c>
      <c r="IY91" s="165">
        <f t="shared" si="732"/>
        <v>96918.544076881197</v>
      </c>
      <c r="IZ91" s="165">
        <f t="shared" si="732"/>
        <v>96194.581586708213</v>
      </c>
      <c r="JA91" s="165">
        <f t="shared" si="732"/>
        <v>107545.54692629447</v>
      </c>
      <c r="JB91" s="165">
        <f t="shared" si="732"/>
        <v>108812.55536869862</v>
      </c>
      <c r="JC91" s="165">
        <f t="shared" ref="JC91:LN91" si="733">IFERROR(JC$84 * JC7 / JC$12, 0)</f>
        <v>107524.11099165479</v>
      </c>
      <c r="JD91" s="165">
        <f t="shared" si="733"/>
        <v>104405.21367408111</v>
      </c>
      <c r="JE91" s="165">
        <f t="shared" si="733"/>
        <v>108350.7760317582</v>
      </c>
      <c r="JF91" s="165">
        <f t="shared" si="733"/>
        <v>107025.75854774551</v>
      </c>
      <c r="JG91" s="165">
        <f t="shared" si="733"/>
        <v>108642.83071866962</v>
      </c>
      <c r="JH91" s="165">
        <f t="shared" si="733"/>
        <v>117678.39143615153</v>
      </c>
      <c r="JI91" s="165">
        <f t="shared" si="733"/>
        <v>110339.51939387222</v>
      </c>
      <c r="JJ91" s="165">
        <f t="shared" si="733"/>
        <v>96068.522810605558</v>
      </c>
      <c r="JK91" s="165">
        <f t="shared" si="733"/>
        <v>99480.686284614101</v>
      </c>
      <c r="JL91" s="165">
        <f t="shared" si="733"/>
        <v>103066.02838156214</v>
      </c>
      <c r="JM91" s="165">
        <f t="shared" si="733"/>
        <v>102844.99676175775</v>
      </c>
      <c r="JN91" s="165">
        <f t="shared" si="733"/>
        <v>103120.01425096508</v>
      </c>
      <c r="JO91" s="165">
        <f t="shared" si="733"/>
        <v>109294.31305262099</v>
      </c>
      <c r="JP91" s="165">
        <f t="shared" si="733"/>
        <v>110423.4243886527</v>
      </c>
      <c r="JQ91" s="165">
        <f t="shared" si="733"/>
        <v>104397.39116866725</v>
      </c>
      <c r="JR91" s="165">
        <f t="shared" si="733"/>
        <v>101800.00449179618</v>
      </c>
      <c r="JS91" s="165">
        <f t="shared" si="733"/>
        <v>91429.223392038912</v>
      </c>
      <c r="JT91" s="165">
        <f t="shared" si="733"/>
        <v>15168.172537877741</v>
      </c>
      <c r="JU91" s="165">
        <f t="shared" si="733"/>
        <v>109666.29832458067</v>
      </c>
      <c r="JV91" s="165">
        <f t="shared" si="733"/>
        <v>0</v>
      </c>
      <c r="JW91" s="165">
        <f t="shared" si="733"/>
        <v>137275.58532810738</v>
      </c>
      <c r="JX91" s="165">
        <f t="shared" si="733"/>
        <v>86735.363683875694</v>
      </c>
      <c r="JY91" s="165">
        <f t="shared" si="733"/>
        <v>76168.921076247105</v>
      </c>
      <c r="JZ91" s="165">
        <f t="shared" si="733"/>
        <v>39689.401307281689</v>
      </c>
      <c r="KA91" s="165">
        <f t="shared" si="733"/>
        <v>39690.896388994443</v>
      </c>
      <c r="KB91" s="165">
        <f t="shared" si="733"/>
        <v>39690.896388994443</v>
      </c>
      <c r="KC91" s="165">
        <f t="shared" si="733"/>
        <v>70088.601939592554</v>
      </c>
      <c r="KD91" s="165">
        <f t="shared" si="733"/>
        <v>66575.97233735834</v>
      </c>
      <c r="KE91" s="165">
        <f t="shared" si="733"/>
        <v>56750.426095103918</v>
      </c>
      <c r="KF91" s="165">
        <f t="shared" si="733"/>
        <v>46713.310382204945</v>
      </c>
      <c r="KG91" s="165">
        <f t="shared" si="733"/>
        <v>53590.092180690561</v>
      </c>
      <c r="KH91" s="165">
        <f t="shared" si="733"/>
        <v>53567.210418029696</v>
      </c>
      <c r="KI91" s="165">
        <f t="shared" si="733"/>
        <v>53624.54269384194</v>
      </c>
      <c r="KJ91" s="165">
        <f t="shared" si="733"/>
        <v>70756.618982684231</v>
      </c>
      <c r="KK91" s="165">
        <f t="shared" si="733"/>
        <v>70667.507352378918</v>
      </c>
      <c r="KL91" s="165">
        <f t="shared" si="733"/>
        <v>82400.772106212215</v>
      </c>
      <c r="KM91" s="165">
        <f t="shared" si="733"/>
        <v>86862.224216697607</v>
      </c>
      <c r="KN91" s="165">
        <f t="shared" si="733"/>
        <v>78119.103647929514</v>
      </c>
      <c r="KO91" s="165">
        <f t="shared" si="733"/>
        <v>78607.024194896658</v>
      </c>
      <c r="KP91" s="165">
        <f t="shared" si="733"/>
        <v>78145.006790614701</v>
      </c>
      <c r="KQ91" s="165">
        <f t="shared" si="733"/>
        <v>86669.18171118811</v>
      </c>
      <c r="KR91" s="165">
        <f t="shared" si="733"/>
        <v>98037.394161261909</v>
      </c>
      <c r="KS91" s="165">
        <f t="shared" si="733"/>
        <v>100677.94753166704</v>
      </c>
      <c r="KT91" s="165">
        <f t="shared" si="733"/>
        <v>108306.9914637677</v>
      </c>
      <c r="KU91" s="165">
        <f t="shared" si="733"/>
        <v>111951.67588676806</v>
      </c>
      <c r="KV91" s="165">
        <f t="shared" si="733"/>
        <v>112956.46799896889</v>
      </c>
      <c r="KW91" s="165">
        <f t="shared" si="733"/>
        <v>113863.78395468132</v>
      </c>
      <c r="KX91" s="165">
        <f t="shared" si="733"/>
        <v>126347.94003198566</v>
      </c>
      <c r="KY91" s="165">
        <f t="shared" si="733"/>
        <v>141538.84648582587</v>
      </c>
      <c r="KZ91" s="165">
        <f t="shared" si="733"/>
        <v>122309.9489536209</v>
      </c>
      <c r="LA91" s="165">
        <f t="shared" si="733"/>
        <v>116870.44916031101</v>
      </c>
      <c r="LB91" s="165">
        <f t="shared" si="733"/>
        <v>121118.48617024491</v>
      </c>
      <c r="LC91" s="165">
        <f t="shared" si="733"/>
        <v>117264.79486112845</v>
      </c>
      <c r="LD91" s="165">
        <f t="shared" si="733"/>
        <v>116988.26646742297</v>
      </c>
      <c r="LE91" s="165">
        <f t="shared" si="733"/>
        <v>120132.62157036801</v>
      </c>
      <c r="LF91" s="165">
        <f t="shared" si="733"/>
        <v>123712.23286610658</v>
      </c>
      <c r="LG91" s="165">
        <f t="shared" si="733"/>
        <v>117418.37842823584</v>
      </c>
      <c r="LH91" s="165">
        <f t="shared" si="733"/>
        <v>117647.92960466878</v>
      </c>
      <c r="LI91" s="165">
        <f t="shared" si="733"/>
        <v>115092.61020533912</v>
      </c>
      <c r="LJ91" s="165">
        <f t="shared" si="733"/>
        <v>115317.56514811792</v>
      </c>
      <c r="LK91" s="165">
        <f t="shared" si="733"/>
        <v>116724.27270028976</v>
      </c>
      <c r="LL91" s="165">
        <f t="shared" si="733"/>
        <v>122452.04328103983</v>
      </c>
      <c r="LM91" s="165">
        <f t="shared" si="733"/>
        <v>128495.64816530397</v>
      </c>
      <c r="LN91" s="165">
        <f t="shared" si="733"/>
        <v>129250.52312071795</v>
      </c>
      <c r="LO91" s="165">
        <f t="shared" ref="LO91:NG91" si="734">IFERROR(LO$84 * LO7 / LO$12, 0)</f>
        <v>118151.07010065937</v>
      </c>
      <c r="LP91" s="165">
        <f t="shared" si="734"/>
        <v>115470.89179407344</v>
      </c>
      <c r="LQ91" s="165">
        <f t="shared" si="734"/>
        <v>120657.23077958137</v>
      </c>
      <c r="LR91" s="165">
        <f t="shared" si="734"/>
        <v>123627.89256594375</v>
      </c>
      <c r="LS91" s="165">
        <f t="shared" si="734"/>
        <v>109588.6368505165</v>
      </c>
      <c r="LT91" s="165">
        <f t="shared" si="734"/>
        <v>108939.32516589445</v>
      </c>
      <c r="LU91" s="165">
        <f t="shared" si="734"/>
        <v>112093.10070655395</v>
      </c>
      <c r="LV91" s="165">
        <f t="shared" si="734"/>
        <v>117395.53519064604</v>
      </c>
      <c r="LW91" s="165">
        <f t="shared" si="734"/>
        <v>113490.84518356566</v>
      </c>
      <c r="LX91" s="165">
        <f t="shared" si="734"/>
        <v>113026.10459279026</v>
      </c>
      <c r="LY91" s="165">
        <f t="shared" si="734"/>
        <v>112955.79376801338</v>
      </c>
      <c r="LZ91" s="165">
        <f t="shared" si="734"/>
        <v>121011.14605334823</v>
      </c>
      <c r="MA91" s="165">
        <f t="shared" si="734"/>
        <v>120804.59613209526</v>
      </c>
      <c r="MB91" s="165">
        <f t="shared" si="734"/>
        <v>108905.08469267955</v>
      </c>
      <c r="MC91" s="165">
        <f t="shared" si="734"/>
        <v>118505.42748985883</v>
      </c>
      <c r="MD91" s="165">
        <f t="shared" si="734"/>
        <v>119256.88541995834</v>
      </c>
      <c r="ME91" s="165">
        <f t="shared" si="734"/>
        <v>122692.81696737773</v>
      </c>
      <c r="MF91" s="165">
        <f t="shared" si="734"/>
        <v>120567.23403796721</v>
      </c>
      <c r="MG91" s="165">
        <f t="shared" si="734"/>
        <v>133527.75546970536</v>
      </c>
      <c r="MH91" s="165">
        <f t="shared" si="734"/>
        <v>128518.983665368</v>
      </c>
      <c r="MI91" s="165">
        <f t="shared" si="734"/>
        <v>133195.30953917917</v>
      </c>
      <c r="MJ91" s="165">
        <f t="shared" si="734"/>
        <v>133503.85490181149</v>
      </c>
      <c r="MK91" s="165">
        <f t="shared" si="734"/>
        <v>130309.19072690191</v>
      </c>
      <c r="ML91" s="165">
        <f t="shared" si="734"/>
        <v>130474.61331396883</v>
      </c>
      <c r="MM91" s="165">
        <f t="shared" si="734"/>
        <v>130565.35590241478</v>
      </c>
      <c r="MN91" s="165">
        <f t="shared" si="734"/>
        <v>122480.51562956581</v>
      </c>
      <c r="MO91" s="165">
        <f t="shared" si="734"/>
        <v>120492.75582550927</v>
      </c>
      <c r="MP91" s="165">
        <f t="shared" si="734"/>
        <v>130636.24938582777</v>
      </c>
      <c r="MQ91" s="165">
        <f t="shared" si="734"/>
        <v>130388.7663981431</v>
      </c>
      <c r="MR91" s="165">
        <f t="shared" si="734"/>
        <v>133571.33329663039</v>
      </c>
      <c r="MS91" s="165">
        <f t="shared" si="734"/>
        <v>133720.01299846912</v>
      </c>
      <c r="MT91" s="165">
        <f t="shared" si="734"/>
        <v>133518.83160964283</v>
      </c>
      <c r="MU91" s="165">
        <f t="shared" si="734"/>
        <v>143569.31957915632</v>
      </c>
      <c r="MV91" s="165">
        <f t="shared" si="734"/>
        <v>141800.34069777382</v>
      </c>
      <c r="MW91" s="165">
        <f t="shared" si="734"/>
        <v>136403.05245021428</v>
      </c>
      <c r="MX91" s="165">
        <f t="shared" si="734"/>
        <v>131198.77501582517</v>
      </c>
      <c r="MY91" s="165">
        <f t="shared" si="734"/>
        <v>127010.56326577214</v>
      </c>
      <c r="MZ91" s="165">
        <f t="shared" si="734"/>
        <v>125847.19234119971</v>
      </c>
      <c r="NA91" s="165">
        <f t="shared" si="734"/>
        <v>129872.12847232769</v>
      </c>
      <c r="NB91" s="165">
        <f t="shared" si="734"/>
        <v>123709.25799632547</v>
      </c>
      <c r="NC91" s="165">
        <f t="shared" si="734"/>
        <v>137214.87373984503</v>
      </c>
      <c r="ND91" s="165">
        <f t="shared" si="734"/>
        <v>128486.92582287152</v>
      </c>
      <c r="NE91" s="165">
        <f t="shared" si="734"/>
        <v>131940.67177207235</v>
      </c>
      <c r="NF91" s="165">
        <f t="shared" si="734"/>
        <v>125291.48168750644</v>
      </c>
      <c r="NG91" s="165">
        <f t="shared" si="734"/>
        <v>130851.47229597646</v>
      </c>
      <c r="NH91" s="165">
        <f t="shared" si="727"/>
        <v>35568760.794051655</v>
      </c>
      <c r="NJ91" s="209">
        <f t="shared" ref="NJ91:NJ96" si="735">ROUND(SUM(NK91:NV91), 0)</f>
        <v>35569</v>
      </c>
      <c r="NK91" s="209">
        <f t="shared" si="728"/>
        <v>4777.6178773001393</v>
      </c>
      <c r="NL91" s="209">
        <f t="shared" si="728"/>
        <v>3566.9759427516587</v>
      </c>
      <c r="NM91" s="209">
        <f t="shared" si="728"/>
        <v>3530.0671375043962</v>
      </c>
      <c r="NN91" s="209">
        <f t="shared" si="728"/>
        <v>2338.8187722148218</v>
      </c>
      <c r="NO91" s="209">
        <f t="shared" si="728"/>
        <v>1523.9813642664483</v>
      </c>
      <c r="NP91" s="209">
        <f t="shared" si="728"/>
        <v>639.64334759185283</v>
      </c>
      <c r="NQ91" s="209">
        <f t="shared" si="728"/>
        <v>2925.6926178311528</v>
      </c>
      <c r="NR91" s="209">
        <f t="shared" si="728"/>
        <v>3283.1249751233063</v>
      </c>
      <c r="NS91" s="209">
        <f t="shared" si="728"/>
        <v>3055.8996098731309</v>
      </c>
      <c r="NT91" s="209">
        <f t="shared" si="728"/>
        <v>2349.3653311144835</v>
      </c>
      <c r="NU91" s="209">
        <f t="shared" si="728"/>
        <v>3558.4518707651032</v>
      </c>
      <c r="NV91" s="209">
        <f t="shared" si="728"/>
        <v>4019.1219477151662</v>
      </c>
    </row>
    <row r="92" spans="1:387">
      <c r="B92" s="175" t="s">
        <v>291</v>
      </c>
      <c r="F92" s="153" t="s">
        <v>301</v>
      </c>
      <c r="G92" s="165">
        <f t="shared" ref="G92:BR92" si="736">IFERROR(G$84 * G8 / G$12, 0)</f>
        <v>0</v>
      </c>
      <c r="H92" s="165">
        <f t="shared" si="736"/>
        <v>3248.9927630788625</v>
      </c>
      <c r="I92" s="165">
        <f t="shared" si="736"/>
        <v>4357.9234205204748</v>
      </c>
      <c r="J92" s="165">
        <f t="shared" si="736"/>
        <v>11694.762971060234</v>
      </c>
      <c r="K92" s="165">
        <f t="shared" si="736"/>
        <v>15612.428864376934</v>
      </c>
      <c r="L92" s="165">
        <f t="shared" si="736"/>
        <v>13202.755522545538</v>
      </c>
      <c r="M92" s="165">
        <f t="shared" si="736"/>
        <v>12779.741283760972</v>
      </c>
      <c r="N92" s="165">
        <f t="shared" si="736"/>
        <v>17647.718506436704</v>
      </c>
      <c r="O92" s="165">
        <f t="shared" si="736"/>
        <v>17474.268476967405</v>
      </c>
      <c r="P92" s="165">
        <f t="shared" si="736"/>
        <v>13766.984725316121</v>
      </c>
      <c r="Q92" s="165">
        <f t="shared" si="736"/>
        <v>3070.8822450827006</v>
      </c>
      <c r="R92" s="165">
        <f t="shared" si="736"/>
        <v>15358.405059708273</v>
      </c>
      <c r="S92" s="165">
        <f t="shared" si="736"/>
        <v>11263.925208807905</v>
      </c>
      <c r="T92" s="165">
        <f t="shared" si="736"/>
        <v>12850.238685972008</v>
      </c>
      <c r="U92" s="165">
        <f t="shared" si="736"/>
        <v>11743.446869145104</v>
      </c>
      <c r="V92" s="165">
        <f t="shared" si="736"/>
        <v>13099.755190471187</v>
      </c>
      <c r="W92" s="165">
        <f t="shared" si="736"/>
        <v>17583.865767255898</v>
      </c>
      <c r="X92" s="165">
        <f t="shared" si="736"/>
        <v>15523.465911069779</v>
      </c>
      <c r="Y92" s="165">
        <f t="shared" si="736"/>
        <v>16808.122218719353</v>
      </c>
      <c r="Z92" s="165">
        <f t="shared" si="736"/>
        <v>17547.465474376379</v>
      </c>
      <c r="AA92" s="165">
        <f t="shared" si="736"/>
        <v>17153.745021731782</v>
      </c>
      <c r="AB92" s="165">
        <f t="shared" si="736"/>
        <v>17314.646702093876</v>
      </c>
      <c r="AC92" s="165">
        <f t="shared" si="736"/>
        <v>17113.570407090276</v>
      </c>
      <c r="AD92" s="165">
        <f t="shared" si="736"/>
        <v>18794.645262869184</v>
      </c>
      <c r="AE92" s="165">
        <f t="shared" si="736"/>
        <v>19592.998679156186</v>
      </c>
      <c r="AF92" s="165">
        <f t="shared" si="736"/>
        <v>18647.282299513932</v>
      </c>
      <c r="AG92" s="165">
        <f t="shared" si="736"/>
        <v>18426.069578759601</v>
      </c>
      <c r="AH92" s="165">
        <f t="shared" si="736"/>
        <v>14501.472152847284</v>
      </c>
      <c r="AI92" s="165">
        <f t="shared" si="736"/>
        <v>15272.060064332423</v>
      </c>
      <c r="AJ92" s="165">
        <f t="shared" si="736"/>
        <v>18450.208759780708</v>
      </c>
      <c r="AK92" s="165">
        <f t="shared" si="736"/>
        <v>11150.372518705122</v>
      </c>
      <c r="AL92" s="165">
        <f t="shared" si="736"/>
        <v>6768.7368857201473</v>
      </c>
      <c r="AM92" s="165">
        <f t="shared" si="736"/>
        <v>868.46563664702546</v>
      </c>
      <c r="AN92" s="165">
        <f t="shared" si="736"/>
        <v>0</v>
      </c>
      <c r="AO92" s="165">
        <f t="shared" si="736"/>
        <v>0</v>
      </c>
      <c r="AP92" s="165">
        <f t="shared" si="736"/>
        <v>0</v>
      </c>
      <c r="AQ92" s="165">
        <f t="shared" si="736"/>
        <v>2454.0482689146024</v>
      </c>
      <c r="AR92" s="165">
        <f t="shared" si="736"/>
        <v>8210.8957611741425</v>
      </c>
      <c r="AS92" s="165">
        <f t="shared" si="736"/>
        <v>7231.7510333775554</v>
      </c>
      <c r="AT92" s="165">
        <f t="shared" si="736"/>
        <v>8505.7806965241816</v>
      </c>
      <c r="AU92" s="165">
        <f t="shared" si="736"/>
        <v>12604.990808797445</v>
      </c>
      <c r="AV92" s="165">
        <f t="shared" si="736"/>
        <v>28384.705112917443</v>
      </c>
      <c r="AW92" s="165">
        <f t="shared" si="736"/>
        <v>28508.950708327571</v>
      </c>
      <c r="AX92" s="165">
        <f t="shared" si="736"/>
        <v>28560.221078758652</v>
      </c>
      <c r="AY92" s="165">
        <f t="shared" si="736"/>
        <v>28623.916974074749</v>
      </c>
      <c r="AZ92" s="165">
        <f t="shared" si="736"/>
        <v>13276.140732492118</v>
      </c>
      <c r="BA92" s="165">
        <f t="shared" si="736"/>
        <v>31777.40198086324</v>
      </c>
      <c r="BB92" s="165">
        <f t="shared" si="736"/>
        <v>14945.289022798181</v>
      </c>
      <c r="BC92" s="165">
        <f t="shared" si="736"/>
        <v>1881.825888605712</v>
      </c>
      <c r="BD92" s="165">
        <f t="shared" si="736"/>
        <v>0</v>
      </c>
      <c r="BE92" s="165">
        <f t="shared" si="736"/>
        <v>1815.2334932273955</v>
      </c>
      <c r="BF92" s="165">
        <f t="shared" si="736"/>
        <v>0</v>
      </c>
      <c r="BG92" s="165">
        <f t="shared" si="736"/>
        <v>6024.6239803433637</v>
      </c>
      <c r="BH92" s="165">
        <f t="shared" si="736"/>
        <v>4506.6211716862153</v>
      </c>
      <c r="BI92" s="165">
        <f t="shared" si="736"/>
        <v>0</v>
      </c>
      <c r="BJ92" s="165">
        <f t="shared" si="736"/>
        <v>0</v>
      </c>
      <c r="BK92" s="165">
        <f t="shared" si="736"/>
        <v>0</v>
      </c>
      <c r="BL92" s="165">
        <f t="shared" si="736"/>
        <v>6491.0380995075257</v>
      </c>
      <c r="BM92" s="165">
        <f t="shared" si="736"/>
        <v>3973.6706754931647</v>
      </c>
      <c r="BN92" s="165">
        <f t="shared" si="736"/>
        <v>8763.7163736550101</v>
      </c>
      <c r="BO92" s="165">
        <f t="shared" si="736"/>
        <v>7340.1176541150244</v>
      </c>
      <c r="BP92" s="165">
        <f t="shared" si="736"/>
        <v>1318.4827555381053</v>
      </c>
      <c r="BQ92" s="165">
        <f t="shared" si="736"/>
        <v>0</v>
      </c>
      <c r="BR92" s="165">
        <f t="shared" si="736"/>
        <v>0</v>
      </c>
      <c r="BS92" s="165">
        <f t="shared" ref="BS92:ED92" si="737">IFERROR(BS$84 * BS8 / BS$12, 0)</f>
        <v>9996.8168221332598</v>
      </c>
      <c r="BT92" s="165">
        <f t="shared" si="737"/>
        <v>11448.233665174617</v>
      </c>
      <c r="BU92" s="165">
        <f t="shared" si="737"/>
        <v>12920.976233787078</v>
      </c>
      <c r="BV92" s="165">
        <f t="shared" si="737"/>
        <v>10815.756050416561</v>
      </c>
      <c r="BW92" s="165">
        <f t="shared" si="737"/>
        <v>8360.5583641935082</v>
      </c>
      <c r="BX92" s="165">
        <f t="shared" si="737"/>
        <v>8545.3283883971926</v>
      </c>
      <c r="BY92" s="165">
        <f t="shared" si="737"/>
        <v>7042.2551026763322</v>
      </c>
      <c r="BZ92" s="165">
        <f t="shared" si="737"/>
        <v>6403.5656823494664</v>
      </c>
      <c r="CA92" s="165">
        <f t="shared" si="737"/>
        <v>8467.12769176037</v>
      </c>
      <c r="CB92" s="165">
        <f t="shared" si="737"/>
        <v>11708.569678824786</v>
      </c>
      <c r="CC92" s="165">
        <f t="shared" si="737"/>
        <v>9641.182298051468</v>
      </c>
      <c r="CD92" s="165">
        <f t="shared" si="737"/>
        <v>5391.591543012737</v>
      </c>
      <c r="CE92" s="165">
        <f t="shared" si="737"/>
        <v>297.96649913348836</v>
      </c>
      <c r="CF92" s="165">
        <f t="shared" si="737"/>
        <v>0</v>
      </c>
      <c r="CG92" s="165">
        <f t="shared" si="737"/>
        <v>4051.2469602327355</v>
      </c>
      <c r="CH92" s="165">
        <f t="shared" si="737"/>
        <v>6383.330424668271</v>
      </c>
      <c r="CI92" s="165">
        <f t="shared" si="737"/>
        <v>2044.9522837553393</v>
      </c>
      <c r="CJ92" s="165">
        <f t="shared" si="737"/>
        <v>3367.4819985105501</v>
      </c>
      <c r="CK92" s="165">
        <f t="shared" si="737"/>
        <v>3164.70525001135</v>
      </c>
      <c r="CL92" s="165">
        <f t="shared" si="737"/>
        <v>0</v>
      </c>
      <c r="CM92" s="165">
        <f t="shared" si="737"/>
        <v>1371.0071593931839</v>
      </c>
      <c r="CN92" s="165">
        <f t="shared" si="737"/>
        <v>6340.998440151785</v>
      </c>
      <c r="CO92" s="165">
        <f t="shared" si="737"/>
        <v>11537.435483549381</v>
      </c>
      <c r="CP92" s="165">
        <f t="shared" si="737"/>
        <v>12918.17604114572</v>
      </c>
      <c r="CQ92" s="165">
        <f t="shared" si="737"/>
        <v>10743.647199480605</v>
      </c>
      <c r="CR92" s="165">
        <f t="shared" si="737"/>
        <v>10200.374003004721</v>
      </c>
      <c r="CS92" s="165">
        <f t="shared" si="737"/>
        <v>3053.2176604633046</v>
      </c>
      <c r="CT92" s="165">
        <f t="shared" si="737"/>
        <v>334.86510676880573</v>
      </c>
      <c r="CU92" s="165">
        <f t="shared" si="737"/>
        <v>4557.7912655304599</v>
      </c>
      <c r="CV92" s="165">
        <f t="shared" si="737"/>
        <v>5923.9607938460294</v>
      </c>
      <c r="CW92" s="165">
        <f t="shared" si="737"/>
        <v>2018.0891771183208</v>
      </c>
      <c r="CX92" s="165">
        <f t="shared" si="737"/>
        <v>0</v>
      </c>
      <c r="CY92" s="165">
        <f t="shared" si="737"/>
        <v>518.97156964353235</v>
      </c>
      <c r="CZ92" s="165">
        <f t="shared" si="737"/>
        <v>1232.80643172895</v>
      </c>
      <c r="DA92" s="165">
        <f t="shared" si="737"/>
        <v>3656.1083516573954</v>
      </c>
      <c r="DB92" s="165">
        <f t="shared" si="737"/>
        <v>8132.2401104058954</v>
      </c>
      <c r="DC92" s="165">
        <f t="shared" si="737"/>
        <v>0</v>
      </c>
      <c r="DD92" s="165">
        <f t="shared" si="737"/>
        <v>2683.8742746785952</v>
      </c>
      <c r="DE92" s="165">
        <f t="shared" si="737"/>
        <v>7352.2178588945571</v>
      </c>
      <c r="DF92" s="165">
        <f t="shared" si="737"/>
        <v>8456.5982041256502</v>
      </c>
      <c r="DG92" s="165">
        <f t="shared" si="737"/>
        <v>5329.7336626933838</v>
      </c>
      <c r="DH92" s="165">
        <f t="shared" si="737"/>
        <v>1397.8633411524593</v>
      </c>
      <c r="DI92" s="165">
        <f t="shared" si="737"/>
        <v>300.59658864468554</v>
      </c>
      <c r="DJ92" s="165">
        <f t="shared" si="737"/>
        <v>5289.2358051142028</v>
      </c>
      <c r="DK92" s="165">
        <f t="shared" si="737"/>
        <v>9193.9023923365057</v>
      </c>
      <c r="DL92" s="165">
        <f t="shared" si="737"/>
        <v>156.1502789049834</v>
      </c>
      <c r="DM92" s="165">
        <f t="shared" si="737"/>
        <v>4267.7539595878688</v>
      </c>
      <c r="DN92" s="165">
        <f t="shared" si="737"/>
        <v>3457.9603536181762</v>
      </c>
      <c r="DO92" s="165">
        <f t="shared" si="737"/>
        <v>2403.7499706950703</v>
      </c>
      <c r="DP92" s="165">
        <f t="shared" si="737"/>
        <v>5929.3856548802496</v>
      </c>
      <c r="DQ92" s="165">
        <f t="shared" si="737"/>
        <v>2475.3486395607247</v>
      </c>
      <c r="DR92" s="165">
        <f t="shared" si="737"/>
        <v>0</v>
      </c>
      <c r="DS92" s="165">
        <f t="shared" si="737"/>
        <v>0</v>
      </c>
      <c r="DT92" s="165">
        <f t="shared" si="737"/>
        <v>0</v>
      </c>
      <c r="DU92" s="165">
        <f t="shared" si="737"/>
        <v>319.41835624923368</v>
      </c>
      <c r="DV92" s="165">
        <f t="shared" si="737"/>
        <v>0</v>
      </c>
      <c r="DW92" s="165">
        <f t="shared" si="737"/>
        <v>0</v>
      </c>
      <c r="DX92" s="165">
        <f t="shared" si="737"/>
        <v>0</v>
      </c>
      <c r="DY92" s="165">
        <f t="shared" si="737"/>
        <v>2583.1663077598469</v>
      </c>
      <c r="DZ92" s="165">
        <f t="shared" si="737"/>
        <v>0</v>
      </c>
      <c r="EA92" s="165">
        <f t="shared" si="737"/>
        <v>0</v>
      </c>
      <c r="EB92" s="165">
        <f t="shared" si="737"/>
        <v>0</v>
      </c>
      <c r="EC92" s="165">
        <f t="shared" si="737"/>
        <v>0</v>
      </c>
      <c r="ED92" s="165">
        <f t="shared" si="737"/>
        <v>5764.3654767873732</v>
      </c>
      <c r="EE92" s="165">
        <f t="shared" ref="EE92:GP92" si="738">IFERROR(EE$84 * EE8 / EE$12, 0)</f>
        <v>6526.290061879532</v>
      </c>
      <c r="EF92" s="165">
        <f t="shared" si="738"/>
        <v>7270.4639870900828</v>
      </c>
      <c r="EG92" s="165">
        <f t="shared" si="738"/>
        <v>5448.106223487378</v>
      </c>
      <c r="EH92" s="165">
        <f t="shared" si="738"/>
        <v>6550.2367618988246</v>
      </c>
      <c r="EI92" s="165">
        <f t="shared" si="738"/>
        <v>1369.9797663065892</v>
      </c>
      <c r="EJ92" s="165">
        <f t="shared" si="738"/>
        <v>3087.0100156237531</v>
      </c>
      <c r="EK92" s="165">
        <f t="shared" si="738"/>
        <v>807.4978411768717</v>
      </c>
      <c r="EL92" s="165">
        <f t="shared" si="738"/>
        <v>2068.87070224421</v>
      </c>
      <c r="EM92" s="165">
        <f t="shared" si="738"/>
        <v>2463.9311158187293</v>
      </c>
      <c r="EN92" s="165">
        <f t="shared" si="738"/>
        <v>1595.2490493931216</v>
      </c>
      <c r="EO92" s="165">
        <f t="shared" si="738"/>
        <v>2803.5571536836665</v>
      </c>
      <c r="EP92" s="165">
        <f t="shared" si="738"/>
        <v>1168.0914818515851</v>
      </c>
      <c r="EQ92" s="165">
        <f t="shared" si="738"/>
        <v>1868.08387721092</v>
      </c>
      <c r="ER92" s="165">
        <f t="shared" si="738"/>
        <v>0</v>
      </c>
      <c r="ES92" s="165">
        <f t="shared" si="738"/>
        <v>2423.8566948153925</v>
      </c>
      <c r="ET92" s="165">
        <f t="shared" si="738"/>
        <v>2623.5917695802655</v>
      </c>
      <c r="EU92" s="165">
        <f t="shared" si="738"/>
        <v>0</v>
      </c>
      <c r="EV92" s="165">
        <f t="shared" si="738"/>
        <v>0</v>
      </c>
      <c r="EW92" s="165">
        <f t="shared" si="738"/>
        <v>619.4632053886055</v>
      </c>
      <c r="EX92" s="165">
        <f t="shared" si="738"/>
        <v>218.44370569170081</v>
      </c>
      <c r="EY92" s="165">
        <f t="shared" si="738"/>
        <v>2350.6411922807961</v>
      </c>
      <c r="EZ92" s="165">
        <f t="shared" si="738"/>
        <v>8732.0810240311657</v>
      </c>
      <c r="FA92" s="165">
        <f t="shared" si="738"/>
        <v>10680.401330231298</v>
      </c>
      <c r="FB92" s="165">
        <f t="shared" si="738"/>
        <v>0</v>
      </c>
      <c r="FC92" s="165">
        <f t="shared" si="738"/>
        <v>0</v>
      </c>
      <c r="FD92" s="165">
        <f t="shared" si="738"/>
        <v>0</v>
      </c>
      <c r="FE92" s="165">
        <f t="shared" si="738"/>
        <v>0</v>
      </c>
      <c r="FF92" s="165">
        <f t="shared" si="738"/>
        <v>0</v>
      </c>
      <c r="FG92" s="165">
        <f t="shared" si="738"/>
        <v>0</v>
      </c>
      <c r="FH92" s="165">
        <f t="shared" si="738"/>
        <v>2096.8423707589577</v>
      </c>
      <c r="FI92" s="165">
        <f t="shared" si="738"/>
        <v>0</v>
      </c>
      <c r="FJ92" s="165">
        <f t="shared" si="738"/>
        <v>1680.1294531576607</v>
      </c>
      <c r="FK92" s="165">
        <f t="shared" si="738"/>
        <v>0</v>
      </c>
      <c r="FL92" s="165">
        <f t="shared" si="738"/>
        <v>2796.2539735362566</v>
      </c>
      <c r="FM92" s="165">
        <f t="shared" si="738"/>
        <v>10081.759829212593</v>
      </c>
      <c r="FN92" s="165">
        <f t="shared" si="738"/>
        <v>5326.2045132911708</v>
      </c>
      <c r="FO92" s="165">
        <f t="shared" si="738"/>
        <v>3509.4441881742409</v>
      </c>
      <c r="FP92" s="165">
        <f t="shared" si="738"/>
        <v>9071.2560445241852</v>
      </c>
      <c r="FQ92" s="165">
        <f t="shared" si="738"/>
        <v>6952.8140040123117</v>
      </c>
      <c r="FR92" s="165">
        <f t="shared" si="738"/>
        <v>0</v>
      </c>
      <c r="FS92" s="165">
        <f t="shared" si="738"/>
        <v>3658.2628317974459</v>
      </c>
      <c r="FT92" s="165">
        <f t="shared" si="738"/>
        <v>6444.9029689866202</v>
      </c>
      <c r="FU92" s="165">
        <f t="shared" si="738"/>
        <v>3517.5772292259799</v>
      </c>
      <c r="FV92" s="165">
        <f t="shared" si="738"/>
        <v>0</v>
      </c>
      <c r="FW92" s="165">
        <f t="shared" si="738"/>
        <v>2991.9111518007553</v>
      </c>
      <c r="FX92" s="165">
        <f t="shared" si="738"/>
        <v>1927.1358900869952</v>
      </c>
      <c r="FY92" s="165">
        <f t="shared" si="738"/>
        <v>240.53253268105294</v>
      </c>
      <c r="FZ92" s="165">
        <f t="shared" si="738"/>
        <v>3977.0868979883526</v>
      </c>
      <c r="GA92" s="165">
        <f t="shared" si="738"/>
        <v>7332.3447344537672</v>
      </c>
      <c r="GB92" s="165">
        <f t="shared" si="738"/>
        <v>2803.3236998169868</v>
      </c>
      <c r="GC92" s="165">
        <f t="shared" si="738"/>
        <v>0</v>
      </c>
      <c r="GD92" s="165">
        <f t="shared" si="738"/>
        <v>0</v>
      </c>
      <c r="GE92" s="165">
        <f t="shared" si="738"/>
        <v>0</v>
      </c>
      <c r="GF92" s="165">
        <f t="shared" si="738"/>
        <v>4781.6659466817273</v>
      </c>
      <c r="GG92" s="165">
        <f t="shared" si="738"/>
        <v>2448.6104922887889</v>
      </c>
      <c r="GH92" s="165">
        <f t="shared" si="738"/>
        <v>4674.7541911670114</v>
      </c>
      <c r="GI92" s="165">
        <f t="shared" si="738"/>
        <v>7092.5035785035825</v>
      </c>
      <c r="GJ92" s="165">
        <f t="shared" si="738"/>
        <v>6870.3399544249551</v>
      </c>
      <c r="GK92" s="165">
        <f t="shared" si="738"/>
        <v>7425.992378809372</v>
      </c>
      <c r="GL92" s="165">
        <f t="shared" si="738"/>
        <v>8705.648869493185</v>
      </c>
      <c r="GM92" s="165">
        <f t="shared" si="738"/>
        <v>10271.114298571589</v>
      </c>
      <c r="GN92" s="165">
        <f t="shared" si="738"/>
        <v>1295.6167854221037</v>
      </c>
      <c r="GO92" s="165">
        <f t="shared" si="738"/>
        <v>5981.2706016724032</v>
      </c>
      <c r="GP92" s="165">
        <f t="shared" si="738"/>
        <v>5336.2289108148198</v>
      </c>
      <c r="GQ92" s="165">
        <f t="shared" ref="GQ92:JB92" si="739">IFERROR(GQ$84 * GQ8 / GQ$12, 0)</f>
        <v>6895.2371325812801</v>
      </c>
      <c r="GR92" s="165">
        <f t="shared" si="739"/>
        <v>6934.5339497321647</v>
      </c>
      <c r="GS92" s="165">
        <f t="shared" si="739"/>
        <v>6788.9455244134506</v>
      </c>
      <c r="GT92" s="165">
        <f t="shared" si="739"/>
        <v>5728.9115645127076</v>
      </c>
      <c r="GU92" s="165">
        <f t="shared" si="739"/>
        <v>6727.169523517503</v>
      </c>
      <c r="GV92" s="165">
        <f t="shared" si="739"/>
        <v>10440.685963897928</v>
      </c>
      <c r="GW92" s="165">
        <f t="shared" si="739"/>
        <v>7114.5340677919485</v>
      </c>
      <c r="GX92" s="165">
        <f t="shared" si="739"/>
        <v>6839.1200290164961</v>
      </c>
      <c r="GY92" s="165">
        <f t="shared" si="739"/>
        <v>8616.0514459363985</v>
      </c>
      <c r="GZ92" s="165">
        <f t="shared" si="739"/>
        <v>10363.1323758503</v>
      </c>
      <c r="HA92" s="165">
        <f t="shared" si="739"/>
        <v>11437.857873309813</v>
      </c>
      <c r="HB92" s="165">
        <f t="shared" si="739"/>
        <v>11430.78722678343</v>
      </c>
      <c r="HC92" s="165">
        <f t="shared" si="739"/>
        <v>11430.918521901134</v>
      </c>
      <c r="HD92" s="165">
        <f t="shared" si="739"/>
        <v>11126.698661497614</v>
      </c>
      <c r="HE92" s="165">
        <f t="shared" si="739"/>
        <v>11786.577291225442</v>
      </c>
      <c r="HF92" s="165">
        <f t="shared" si="739"/>
        <v>11902.207175947149</v>
      </c>
      <c r="HG92" s="165">
        <f t="shared" si="739"/>
        <v>11672.639464810854</v>
      </c>
      <c r="HH92" s="165">
        <f t="shared" si="739"/>
        <v>11645.671434757474</v>
      </c>
      <c r="HI92" s="165">
        <f t="shared" si="739"/>
        <v>9167.3807783733773</v>
      </c>
      <c r="HJ92" s="165">
        <f t="shared" si="739"/>
        <v>11569.209928227165</v>
      </c>
      <c r="HK92" s="165">
        <f t="shared" si="739"/>
        <v>13058.496623906874</v>
      </c>
      <c r="HL92" s="165">
        <f t="shared" si="739"/>
        <v>12901.902597958051</v>
      </c>
      <c r="HM92" s="165">
        <f t="shared" si="739"/>
        <v>12858.974292861687</v>
      </c>
      <c r="HN92" s="165">
        <f t="shared" si="739"/>
        <v>13472.369590369235</v>
      </c>
      <c r="HO92" s="165">
        <f t="shared" si="739"/>
        <v>13270.570178996966</v>
      </c>
      <c r="HP92" s="165">
        <f t="shared" si="739"/>
        <v>11034.306977647131</v>
      </c>
      <c r="HQ92" s="165">
        <f t="shared" si="739"/>
        <v>13276.099559637334</v>
      </c>
      <c r="HR92" s="165">
        <f t="shared" si="739"/>
        <v>13123.252232383664</v>
      </c>
      <c r="HS92" s="165">
        <f t="shared" si="739"/>
        <v>13078.063261802135</v>
      </c>
      <c r="HT92" s="165">
        <f t="shared" si="739"/>
        <v>12955.668431854947</v>
      </c>
      <c r="HU92" s="165">
        <f t="shared" si="739"/>
        <v>12724.267921906685</v>
      </c>
      <c r="HV92" s="165">
        <f t="shared" si="739"/>
        <v>11939.109352738316</v>
      </c>
      <c r="HW92" s="165">
        <f t="shared" si="739"/>
        <v>11947.401440222484</v>
      </c>
      <c r="HX92" s="165">
        <f t="shared" si="739"/>
        <v>11926.682645706893</v>
      </c>
      <c r="HY92" s="165">
        <f t="shared" si="739"/>
        <v>11081.210129576946</v>
      </c>
      <c r="HZ92" s="165">
        <f t="shared" si="739"/>
        <v>11650.812508065923</v>
      </c>
      <c r="IA92" s="165">
        <f t="shared" si="739"/>
        <v>10408.117731186907</v>
      </c>
      <c r="IB92" s="165">
        <f t="shared" si="739"/>
        <v>10619.065165493277</v>
      </c>
      <c r="IC92" s="165">
        <f t="shared" si="739"/>
        <v>12115.629632972921</v>
      </c>
      <c r="ID92" s="165">
        <f t="shared" si="739"/>
        <v>7329.9842750902353</v>
      </c>
      <c r="IE92" s="165">
        <f t="shared" si="739"/>
        <v>10046.039871066248</v>
      </c>
      <c r="IF92" s="165">
        <f t="shared" si="739"/>
        <v>12960.379321321552</v>
      </c>
      <c r="IG92" s="165">
        <f t="shared" si="739"/>
        <v>14334.361070087383</v>
      </c>
      <c r="IH92" s="165">
        <f t="shared" si="739"/>
        <v>13440.706957891376</v>
      </c>
      <c r="II92" s="165">
        <f t="shared" si="739"/>
        <v>13631.803932163182</v>
      </c>
      <c r="IJ92" s="165">
        <f t="shared" si="739"/>
        <v>14439.728947241751</v>
      </c>
      <c r="IK92" s="165">
        <f t="shared" si="739"/>
        <v>14453.418329992974</v>
      </c>
      <c r="IL92" s="165">
        <f t="shared" si="739"/>
        <v>14445.323034143308</v>
      </c>
      <c r="IM92" s="165">
        <f t="shared" si="739"/>
        <v>10712.171454433055</v>
      </c>
      <c r="IN92" s="165">
        <f t="shared" si="739"/>
        <v>13901.135810100648</v>
      </c>
      <c r="IO92" s="165">
        <f t="shared" si="739"/>
        <v>12180.030397513032</v>
      </c>
      <c r="IP92" s="165">
        <f t="shared" si="739"/>
        <v>11508.916918957017</v>
      </c>
      <c r="IQ92" s="165">
        <f t="shared" si="739"/>
        <v>12206.821457816071</v>
      </c>
      <c r="IR92" s="165">
        <f t="shared" si="739"/>
        <v>12198.493073709153</v>
      </c>
      <c r="IS92" s="165">
        <f t="shared" si="739"/>
        <v>12187.135429941423</v>
      </c>
      <c r="IT92" s="165">
        <f t="shared" si="739"/>
        <v>12210.128126008576</v>
      </c>
      <c r="IU92" s="165">
        <f t="shared" si="739"/>
        <v>12722.557454882564</v>
      </c>
      <c r="IV92" s="165">
        <f t="shared" si="739"/>
        <v>12686.144723112418</v>
      </c>
      <c r="IW92" s="165">
        <f t="shared" si="739"/>
        <v>12310.284135940741</v>
      </c>
      <c r="IX92" s="165">
        <f t="shared" si="739"/>
        <v>12426.991511715318</v>
      </c>
      <c r="IY92" s="165">
        <f t="shared" si="739"/>
        <v>12440.343446500106</v>
      </c>
      <c r="IZ92" s="165">
        <f t="shared" si="739"/>
        <v>9775.0376511187696</v>
      </c>
      <c r="JA92" s="165">
        <f t="shared" si="739"/>
        <v>13804.412278866852</v>
      </c>
      <c r="JB92" s="165">
        <f t="shared" si="739"/>
        <v>13967.042232798511</v>
      </c>
      <c r="JC92" s="165">
        <f t="shared" ref="JC92:LN92" si="740">IFERROR(JC$84 * JC8 / JC$12, 0)</f>
        <v>13801.660789030162</v>
      </c>
      <c r="JD92" s="165">
        <f t="shared" si="740"/>
        <v>13401.323019054937</v>
      </c>
      <c r="JE92" s="165">
        <f t="shared" si="740"/>
        <v>9851.3370788250613</v>
      </c>
      <c r="JF92" s="165">
        <f t="shared" si="740"/>
        <v>8013.6483018508225</v>
      </c>
      <c r="JG92" s="165">
        <f t="shared" si="740"/>
        <v>10458.944110238237</v>
      </c>
      <c r="JH92" s="165">
        <f t="shared" si="740"/>
        <v>15105.051563053894</v>
      </c>
      <c r="JI92" s="165">
        <f t="shared" si="740"/>
        <v>12982.789649715844</v>
      </c>
      <c r="JJ92" s="165">
        <f t="shared" si="740"/>
        <v>10789.83075198082</v>
      </c>
      <c r="JK92" s="165">
        <f t="shared" si="740"/>
        <v>12769.216824928979</v>
      </c>
      <c r="JL92" s="165">
        <f t="shared" si="740"/>
        <v>11024.522651121799</v>
      </c>
      <c r="JM92" s="165">
        <f t="shared" si="740"/>
        <v>11734.270172418457</v>
      </c>
      <c r="JN92" s="165">
        <f t="shared" si="740"/>
        <v>13236.356423930223</v>
      </c>
      <c r="JO92" s="165">
        <f t="shared" si="740"/>
        <v>14028.881717882054</v>
      </c>
      <c r="JP92" s="165">
        <f t="shared" si="740"/>
        <v>11811.511149729293</v>
      </c>
      <c r="JQ92" s="165">
        <f t="shared" si="740"/>
        <v>13400.318932015787</v>
      </c>
      <c r="JR92" s="165">
        <f t="shared" si="740"/>
        <v>7622.3653463773853</v>
      </c>
      <c r="JS92" s="165">
        <f t="shared" si="740"/>
        <v>2109.6972733111179</v>
      </c>
      <c r="JT92" s="165">
        <f t="shared" si="740"/>
        <v>0</v>
      </c>
      <c r="JU92" s="165">
        <f t="shared" si="740"/>
        <v>3326.9950694019176</v>
      </c>
      <c r="JV92" s="165">
        <f t="shared" si="740"/>
        <v>0</v>
      </c>
      <c r="JW92" s="165">
        <f t="shared" si="740"/>
        <v>2277.108021277395</v>
      </c>
      <c r="JX92" s="165">
        <f t="shared" si="740"/>
        <v>10854.236227432802</v>
      </c>
      <c r="JY92" s="165">
        <f t="shared" si="740"/>
        <v>8894.1887395546801</v>
      </c>
      <c r="JZ92" s="165">
        <f t="shared" si="740"/>
        <v>4821.3768708386988</v>
      </c>
      <c r="KA92" s="165">
        <f t="shared" si="740"/>
        <v>5029.2918575722661</v>
      </c>
      <c r="KB92" s="165">
        <f t="shared" si="740"/>
        <v>5029.2918575722661</v>
      </c>
      <c r="KC92" s="165">
        <f t="shared" si="740"/>
        <v>8881.0298358783675</v>
      </c>
      <c r="KD92" s="165">
        <f t="shared" si="740"/>
        <v>8435.939372714065</v>
      </c>
      <c r="KE92" s="165">
        <f t="shared" si="740"/>
        <v>7190.9299572534464</v>
      </c>
      <c r="KF92" s="165">
        <f t="shared" si="740"/>
        <v>5919.1122629977308</v>
      </c>
      <c r="KG92" s="165">
        <f t="shared" si="740"/>
        <v>6622.2625674198125</v>
      </c>
      <c r="KH92" s="165">
        <f t="shared" si="740"/>
        <v>6787.5792977335059</v>
      </c>
      <c r="KI92" s="165">
        <f t="shared" si="740"/>
        <v>6794.8439539543242</v>
      </c>
      <c r="KJ92" s="165">
        <f t="shared" si="740"/>
        <v>8343.6079581479426</v>
      </c>
      <c r="KK92" s="165">
        <f t="shared" si="740"/>
        <v>4506.1536461841479</v>
      </c>
      <c r="KL92" s="165">
        <f t="shared" si="740"/>
        <v>10376.458364414582</v>
      </c>
      <c r="KM92" s="165">
        <f t="shared" si="740"/>
        <v>9017.1518935745571</v>
      </c>
      <c r="KN92" s="165">
        <f t="shared" si="740"/>
        <v>1820.5747398965366</v>
      </c>
      <c r="KO92" s="165">
        <f t="shared" si="740"/>
        <v>4042.1456370756027</v>
      </c>
      <c r="KP92" s="165">
        <f t="shared" si="740"/>
        <v>3369.3681100544159</v>
      </c>
      <c r="KQ92" s="165">
        <f t="shared" si="740"/>
        <v>7778.9025133956966</v>
      </c>
      <c r="KR92" s="165">
        <f t="shared" si="740"/>
        <v>11310.323356110672</v>
      </c>
      <c r="KS92" s="165">
        <f t="shared" si="740"/>
        <v>12757.050805698089</v>
      </c>
      <c r="KT92" s="165">
        <f t="shared" si="740"/>
        <v>13383.767524452947</v>
      </c>
      <c r="KU92" s="165">
        <f t="shared" si="740"/>
        <v>10561.952650462415</v>
      </c>
      <c r="KV92" s="165">
        <f t="shared" si="740"/>
        <v>13958.31504180642</v>
      </c>
      <c r="KW92" s="165">
        <f t="shared" si="740"/>
        <v>14427.847532171963</v>
      </c>
      <c r="KX92" s="165">
        <f t="shared" si="740"/>
        <v>13909.366173247647</v>
      </c>
      <c r="KY92" s="165">
        <f t="shared" si="740"/>
        <v>14546.887115957767</v>
      </c>
      <c r="KZ92" s="165">
        <f t="shared" si="740"/>
        <v>7603.0176877396634</v>
      </c>
      <c r="LA92" s="165">
        <f t="shared" si="740"/>
        <v>3629.4876178196996</v>
      </c>
      <c r="LB92" s="165">
        <f t="shared" si="740"/>
        <v>9175.8857981228284</v>
      </c>
      <c r="LC92" s="165">
        <f t="shared" si="740"/>
        <v>12754.271267075726</v>
      </c>
      <c r="LD92" s="165">
        <f t="shared" si="740"/>
        <v>13294.473407159807</v>
      </c>
      <c r="LE92" s="165">
        <f t="shared" si="740"/>
        <v>10466.951257897439</v>
      </c>
      <c r="LF92" s="165">
        <f t="shared" si="740"/>
        <v>11071.11355267697</v>
      </c>
      <c r="LG92" s="165">
        <f t="shared" si="740"/>
        <v>2909.0728680718994</v>
      </c>
      <c r="LH92" s="165">
        <f t="shared" si="740"/>
        <v>8555.4733572954556</v>
      </c>
      <c r="LI92" s="165">
        <f t="shared" si="740"/>
        <v>11654.395744188472</v>
      </c>
      <c r="LJ92" s="165">
        <f t="shared" si="740"/>
        <v>10008.520371906801</v>
      </c>
      <c r="LK92" s="165">
        <f t="shared" si="740"/>
        <v>12776.76466148906</v>
      </c>
      <c r="LL92" s="165">
        <f t="shared" si="740"/>
        <v>0</v>
      </c>
      <c r="LM92" s="165">
        <f t="shared" si="740"/>
        <v>9954.7578674355718</v>
      </c>
      <c r="LN92" s="165">
        <f t="shared" si="740"/>
        <v>14687.948893889768</v>
      </c>
      <c r="LO92" s="165">
        <f t="shared" ref="LO92:NG92" si="741">IFERROR(LO$84 * LO8 / LO$12, 0)</f>
        <v>11666.003195039888</v>
      </c>
      <c r="LP92" s="165">
        <f t="shared" si="741"/>
        <v>3387.1709177797279</v>
      </c>
      <c r="LQ92" s="165">
        <f t="shared" si="741"/>
        <v>8115.3281507588836</v>
      </c>
      <c r="LR92" s="165">
        <f t="shared" si="741"/>
        <v>12491.380400025029</v>
      </c>
      <c r="LS92" s="165">
        <f t="shared" si="741"/>
        <v>12224.636272265798</v>
      </c>
      <c r="LT92" s="165">
        <f t="shared" si="741"/>
        <v>12000.478378989948</v>
      </c>
      <c r="LU92" s="165">
        <f t="shared" si="741"/>
        <v>9106.6104741808595</v>
      </c>
      <c r="LV92" s="165">
        <f t="shared" si="741"/>
        <v>11386.311274230182</v>
      </c>
      <c r="LW92" s="165">
        <f t="shared" si="741"/>
        <v>12580.895066997198</v>
      </c>
      <c r="LX92" s="165">
        <f t="shared" si="741"/>
        <v>12529.380071830832</v>
      </c>
      <c r="LY92" s="165">
        <f t="shared" si="741"/>
        <v>12836.226005706532</v>
      </c>
      <c r="LZ92" s="165">
        <f t="shared" si="741"/>
        <v>10097.655254071762</v>
      </c>
      <c r="MA92" s="165">
        <f t="shared" si="741"/>
        <v>1772.02722252681</v>
      </c>
      <c r="MB92" s="165">
        <f t="shared" si="741"/>
        <v>5144.2526385913079</v>
      </c>
      <c r="MC92" s="165">
        <f t="shared" si="741"/>
        <v>9528.4961135264293</v>
      </c>
      <c r="MD92" s="165">
        <f t="shared" si="741"/>
        <v>7216.1351267687241</v>
      </c>
      <c r="ME92" s="165">
        <f t="shared" si="741"/>
        <v>12205.736350271856</v>
      </c>
      <c r="MF92" s="165">
        <f t="shared" si="741"/>
        <v>11994.271759579247</v>
      </c>
      <c r="MG92" s="165">
        <f t="shared" si="741"/>
        <v>11955.256785253667</v>
      </c>
      <c r="MH92" s="165">
        <f t="shared" si="741"/>
        <v>15342.402131930652</v>
      </c>
      <c r="MI92" s="165">
        <f t="shared" si="741"/>
        <v>15900.654850787912</v>
      </c>
      <c r="MJ92" s="165">
        <f t="shared" si="741"/>
        <v>15937.488530096898</v>
      </c>
      <c r="MK92" s="165">
        <f t="shared" si="741"/>
        <v>15556.114346687891</v>
      </c>
      <c r="ML92" s="165">
        <f t="shared" si="741"/>
        <v>15575.862245248103</v>
      </c>
      <c r="MM92" s="165">
        <f t="shared" si="741"/>
        <v>15586.694958382961</v>
      </c>
      <c r="MN92" s="165">
        <f t="shared" si="741"/>
        <v>14621.538939397866</v>
      </c>
      <c r="MO92" s="165">
        <f t="shared" si="741"/>
        <v>11986.86596315749</v>
      </c>
      <c r="MP92" s="165">
        <f t="shared" si="741"/>
        <v>15595.158115342618</v>
      </c>
      <c r="MQ92" s="165">
        <f t="shared" si="741"/>
        <v>15565.613970115352</v>
      </c>
      <c r="MR92" s="165">
        <f t="shared" si="741"/>
        <v>15945.543998938956</v>
      </c>
      <c r="MS92" s="165">
        <f t="shared" si="741"/>
        <v>15963.293157152071</v>
      </c>
      <c r="MT92" s="165">
        <f t="shared" si="741"/>
        <v>15939.276426854309</v>
      </c>
      <c r="MU92" s="165">
        <f t="shared" si="741"/>
        <v>16542.67797659801</v>
      </c>
      <c r="MV92" s="165">
        <f t="shared" si="741"/>
        <v>14106.590144641103</v>
      </c>
      <c r="MW92" s="165">
        <f t="shared" si="741"/>
        <v>11981.572450711583</v>
      </c>
      <c r="MX92" s="165">
        <f t="shared" si="741"/>
        <v>11746.732274228167</v>
      </c>
      <c r="MY92" s="165">
        <f t="shared" si="741"/>
        <v>8317.0647019984954</v>
      </c>
      <c r="MZ92" s="165">
        <f t="shared" si="741"/>
        <v>5736.9776372448187</v>
      </c>
      <c r="NA92" s="165">
        <f t="shared" si="741"/>
        <v>13672.43385826025</v>
      </c>
      <c r="NB92" s="165">
        <f t="shared" si="741"/>
        <v>2568.9537334638771</v>
      </c>
      <c r="NC92" s="165">
        <f t="shared" si="741"/>
        <v>15697.984346924562</v>
      </c>
      <c r="ND92" s="165">
        <f t="shared" si="741"/>
        <v>15338.57511511932</v>
      </c>
      <c r="NE92" s="165">
        <f t="shared" si="741"/>
        <v>15750.878089379803</v>
      </c>
      <c r="NF92" s="165">
        <f t="shared" si="741"/>
        <v>5608.913715755948</v>
      </c>
      <c r="NG92" s="165">
        <f t="shared" si="741"/>
        <v>13017.376333565206</v>
      </c>
      <c r="NH92" s="165">
        <f t="shared" si="727"/>
        <v>3032687.9461274603</v>
      </c>
      <c r="NJ92" s="209">
        <f t="shared" si="735"/>
        <v>3033</v>
      </c>
      <c r="NK92" s="209">
        <f t="shared" si="728"/>
        <v>431.05222061155217</v>
      </c>
      <c r="NL92" s="209">
        <f t="shared" si="728"/>
        <v>245.41430801025044</v>
      </c>
      <c r="NM92" s="209">
        <f t="shared" si="728"/>
        <v>200.58560004712265</v>
      </c>
      <c r="NN92" s="209">
        <f t="shared" si="728"/>
        <v>88.441839808299036</v>
      </c>
      <c r="NO92" s="209">
        <f t="shared" si="728"/>
        <v>79.023378744231707</v>
      </c>
      <c r="NP92" s="209">
        <f t="shared" si="728"/>
        <v>74.407782313505336</v>
      </c>
      <c r="NQ92" s="209">
        <f t="shared" si="728"/>
        <v>254.50201594193314</v>
      </c>
      <c r="NR92" s="209">
        <f t="shared" si="728"/>
        <v>385.31708367633303</v>
      </c>
      <c r="NS92" s="209">
        <f t="shared" si="728"/>
        <v>352.58603419683232</v>
      </c>
      <c r="NT92" s="209">
        <f t="shared" si="728"/>
        <v>230.4271718382949</v>
      </c>
      <c r="NU92" s="209">
        <f t="shared" si="728"/>
        <v>288.42737679172166</v>
      </c>
      <c r="NV92" s="209">
        <f t="shared" si="728"/>
        <v>402.50313414738423</v>
      </c>
    </row>
    <row r="93" spans="1:387">
      <c r="B93" s="175" t="s">
        <v>292</v>
      </c>
      <c r="F93" s="153" t="s">
        <v>302</v>
      </c>
      <c r="G93" s="165">
        <f t="shared" ref="G93:BR93" si="742">IFERROR(G$84 * G9 / G$12, 0)</f>
        <v>0</v>
      </c>
      <c r="H93" s="165">
        <f t="shared" si="742"/>
        <v>0</v>
      </c>
      <c r="I93" s="165">
        <f t="shared" si="742"/>
        <v>0</v>
      </c>
      <c r="J93" s="165">
        <f t="shared" si="742"/>
        <v>0</v>
      </c>
      <c r="K93" s="165">
        <f t="shared" si="742"/>
        <v>0</v>
      </c>
      <c r="L93" s="165">
        <f t="shared" si="742"/>
        <v>0</v>
      </c>
      <c r="M93" s="165">
        <f t="shared" si="742"/>
        <v>0</v>
      </c>
      <c r="N93" s="165">
        <f t="shared" si="742"/>
        <v>5382.428206557729</v>
      </c>
      <c r="O93" s="165">
        <f t="shared" si="742"/>
        <v>1480.4245557425138</v>
      </c>
      <c r="P93" s="165">
        <f t="shared" si="742"/>
        <v>1140.4235401219225</v>
      </c>
      <c r="Q93" s="165">
        <f t="shared" si="742"/>
        <v>0</v>
      </c>
      <c r="R93" s="165">
        <f t="shared" si="742"/>
        <v>0</v>
      </c>
      <c r="S93" s="165">
        <f t="shared" si="742"/>
        <v>0</v>
      </c>
      <c r="T93" s="165">
        <f t="shared" si="742"/>
        <v>0</v>
      </c>
      <c r="U93" s="165">
        <f t="shared" si="742"/>
        <v>0</v>
      </c>
      <c r="V93" s="165">
        <f t="shared" si="742"/>
        <v>0</v>
      </c>
      <c r="W93" s="165">
        <f t="shared" si="742"/>
        <v>1156.7158207232321</v>
      </c>
      <c r="X93" s="165">
        <f t="shared" si="742"/>
        <v>3031.1123452133725</v>
      </c>
      <c r="Y93" s="165">
        <f t="shared" si="742"/>
        <v>3654.9025790901164</v>
      </c>
      <c r="Z93" s="165">
        <f t="shared" si="742"/>
        <v>1090.1924228694561</v>
      </c>
      <c r="AA93" s="165">
        <f t="shared" si="742"/>
        <v>4262.9251213138541</v>
      </c>
      <c r="AB93" s="165">
        <f t="shared" si="742"/>
        <v>2151.4556238162604</v>
      </c>
      <c r="AC93" s="165">
        <f t="shared" si="742"/>
        <v>6379.4118233074905</v>
      </c>
      <c r="AD93" s="165">
        <f t="shared" si="742"/>
        <v>4086.8692261078913</v>
      </c>
      <c r="AE93" s="165">
        <f t="shared" si="742"/>
        <v>3651.8323685045666</v>
      </c>
      <c r="AF93" s="165">
        <f t="shared" si="742"/>
        <v>1448.1523907324588</v>
      </c>
      <c r="AG93" s="165">
        <f t="shared" si="742"/>
        <v>2003.3611134224691</v>
      </c>
      <c r="AH93" s="165">
        <f t="shared" si="742"/>
        <v>853.53115927839758</v>
      </c>
      <c r="AI93" s="165">
        <f t="shared" si="742"/>
        <v>1138.5907975697489</v>
      </c>
      <c r="AJ93" s="165">
        <f t="shared" si="742"/>
        <v>1146.2780065815159</v>
      </c>
      <c r="AK93" s="165">
        <f t="shared" si="742"/>
        <v>0</v>
      </c>
      <c r="AL93" s="165">
        <f t="shared" si="742"/>
        <v>742.67593009416566</v>
      </c>
      <c r="AM93" s="165">
        <f t="shared" si="742"/>
        <v>0</v>
      </c>
      <c r="AN93" s="165">
        <f t="shared" si="742"/>
        <v>0</v>
      </c>
      <c r="AO93" s="165">
        <f t="shared" si="742"/>
        <v>0</v>
      </c>
      <c r="AP93" s="165">
        <f t="shared" si="742"/>
        <v>0</v>
      </c>
      <c r="AQ93" s="165">
        <f t="shared" si="742"/>
        <v>0</v>
      </c>
      <c r="AR93" s="165">
        <f t="shared" si="742"/>
        <v>0</v>
      </c>
      <c r="AS93" s="165">
        <f t="shared" si="742"/>
        <v>0</v>
      </c>
      <c r="AT93" s="165">
        <f t="shared" si="742"/>
        <v>0</v>
      </c>
      <c r="AU93" s="165">
        <f t="shared" si="742"/>
        <v>0</v>
      </c>
      <c r="AV93" s="165">
        <f t="shared" si="742"/>
        <v>3215.3898206431159</v>
      </c>
      <c r="AW93" s="165">
        <f t="shared" si="742"/>
        <v>3690.8156201929469</v>
      </c>
      <c r="AX93" s="165">
        <f t="shared" si="742"/>
        <v>11092.357126252593</v>
      </c>
      <c r="AY93" s="165">
        <f t="shared" si="742"/>
        <v>6484.9770031794887</v>
      </c>
      <c r="AZ93" s="165">
        <f t="shared" si="742"/>
        <v>0</v>
      </c>
      <c r="BA93" s="165">
        <f t="shared" si="742"/>
        <v>5366.0279241002227</v>
      </c>
      <c r="BB93" s="165">
        <f t="shared" si="742"/>
        <v>2380.5843443265594</v>
      </c>
      <c r="BC93" s="165">
        <f t="shared" si="742"/>
        <v>0</v>
      </c>
      <c r="BD93" s="165">
        <f t="shared" si="742"/>
        <v>0</v>
      </c>
      <c r="BE93" s="165">
        <f t="shared" si="742"/>
        <v>0</v>
      </c>
      <c r="BF93" s="165">
        <f t="shared" si="742"/>
        <v>0</v>
      </c>
      <c r="BG93" s="165">
        <f t="shared" si="742"/>
        <v>1262.0728283576955</v>
      </c>
      <c r="BH93" s="165">
        <f t="shared" si="742"/>
        <v>1225.2123234468036</v>
      </c>
      <c r="BI93" s="165">
        <f t="shared" si="742"/>
        <v>0</v>
      </c>
      <c r="BJ93" s="165">
        <f t="shared" si="742"/>
        <v>0</v>
      </c>
      <c r="BK93" s="165">
        <f t="shared" si="742"/>
        <v>0</v>
      </c>
      <c r="BL93" s="165">
        <f t="shared" si="742"/>
        <v>0</v>
      </c>
      <c r="BM93" s="165">
        <f t="shared" si="742"/>
        <v>0</v>
      </c>
      <c r="BN93" s="165">
        <f t="shared" si="742"/>
        <v>0</v>
      </c>
      <c r="BO93" s="165">
        <f t="shared" si="742"/>
        <v>0</v>
      </c>
      <c r="BP93" s="165">
        <f t="shared" si="742"/>
        <v>0</v>
      </c>
      <c r="BQ93" s="165">
        <f t="shared" si="742"/>
        <v>0</v>
      </c>
      <c r="BR93" s="165">
        <f t="shared" si="742"/>
        <v>0</v>
      </c>
      <c r="BS93" s="165">
        <f t="shared" ref="BS93:ED93" si="743">IFERROR(BS$84 * BS9 / BS$12, 0)</f>
        <v>0</v>
      </c>
      <c r="BT93" s="165">
        <f t="shared" si="743"/>
        <v>2141.0778762226701</v>
      </c>
      <c r="BU93" s="165">
        <f t="shared" si="743"/>
        <v>1613.1812390377243</v>
      </c>
      <c r="BV93" s="165">
        <f t="shared" si="743"/>
        <v>1088.7545840488365</v>
      </c>
      <c r="BW93" s="165">
        <f t="shared" si="743"/>
        <v>0</v>
      </c>
      <c r="BX93" s="165">
        <f t="shared" si="743"/>
        <v>0</v>
      </c>
      <c r="BY93" s="165">
        <f t="shared" si="743"/>
        <v>0</v>
      </c>
      <c r="BZ93" s="165">
        <f t="shared" si="743"/>
        <v>0</v>
      </c>
      <c r="CA93" s="165">
        <f t="shared" si="743"/>
        <v>0</v>
      </c>
      <c r="CB93" s="165">
        <f t="shared" si="743"/>
        <v>1691.3669289893555</v>
      </c>
      <c r="CC93" s="165">
        <f t="shared" si="743"/>
        <v>0</v>
      </c>
      <c r="CD93" s="165">
        <f t="shared" si="743"/>
        <v>0</v>
      </c>
      <c r="CE93" s="165">
        <f t="shared" si="743"/>
        <v>0</v>
      </c>
      <c r="CF93" s="165">
        <f t="shared" si="743"/>
        <v>0</v>
      </c>
      <c r="CG93" s="165">
        <f t="shared" si="743"/>
        <v>0</v>
      </c>
      <c r="CH93" s="165">
        <f t="shared" si="743"/>
        <v>0</v>
      </c>
      <c r="CI93" s="165">
        <f t="shared" si="743"/>
        <v>0</v>
      </c>
      <c r="CJ93" s="165">
        <f t="shared" si="743"/>
        <v>0</v>
      </c>
      <c r="CK93" s="165">
        <f t="shared" si="743"/>
        <v>0</v>
      </c>
      <c r="CL93" s="165">
        <f t="shared" si="743"/>
        <v>0</v>
      </c>
      <c r="CM93" s="165">
        <f t="shared" si="743"/>
        <v>0</v>
      </c>
      <c r="CN93" s="165">
        <f t="shared" si="743"/>
        <v>0</v>
      </c>
      <c r="CO93" s="165">
        <f t="shared" si="743"/>
        <v>944.33037123389863</v>
      </c>
      <c r="CP93" s="165">
        <f t="shared" si="743"/>
        <v>953.42768710647704</v>
      </c>
      <c r="CQ93" s="165">
        <f t="shared" si="743"/>
        <v>0</v>
      </c>
      <c r="CR93" s="165">
        <f t="shared" si="743"/>
        <v>0</v>
      </c>
      <c r="CS93" s="165">
        <f t="shared" si="743"/>
        <v>682.93770578417343</v>
      </c>
      <c r="CT93" s="165">
        <f t="shared" si="743"/>
        <v>0</v>
      </c>
      <c r="CU93" s="165">
        <f t="shared" si="743"/>
        <v>0</v>
      </c>
      <c r="CV93" s="165">
        <f t="shared" si="743"/>
        <v>837.73036222051701</v>
      </c>
      <c r="CW93" s="165">
        <f t="shared" si="743"/>
        <v>334.66511322881598</v>
      </c>
      <c r="CX93" s="165">
        <f t="shared" si="743"/>
        <v>0</v>
      </c>
      <c r="CY93" s="165">
        <f t="shared" si="743"/>
        <v>0</v>
      </c>
      <c r="CZ93" s="165">
        <f t="shared" si="743"/>
        <v>0</v>
      </c>
      <c r="DA93" s="165">
        <f t="shared" si="743"/>
        <v>1106.7502011117203</v>
      </c>
      <c r="DB93" s="165">
        <f t="shared" si="743"/>
        <v>2969.2028007376985</v>
      </c>
      <c r="DC93" s="165">
        <f t="shared" si="743"/>
        <v>0</v>
      </c>
      <c r="DD93" s="165">
        <f t="shared" si="743"/>
        <v>0</v>
      </c>
      <c r="DE93" s="165">
        <f t="shared" si="743"/>
        <v>780.51327639946112</v>
      </c>
      <c r="DF93" s="165">
        <f t="shared" si="743"/>
        <v>1752.9287932004941</v>
      </c>
      <c r="DG93" s="165">
        <f t="shared" si="743"/>
        <v>1145.2387587898731</v>
      </c>
      <c r="DH93" s="165">
        <f t="shared" si="743"/>
        <v>186.96429174292663</v>
      </c>
      <c r="DI93" s="165">
        <f t="shared" si="743"/>
        <v>0</v>
      </c>
      <c r="DJ93" s="165">
        <f t="shared" si="743"/>
        <v>0</v>
      </c>
      <c r="DK93" s="165">
        <f t="shared" si="743"/>
        <v>3381.7888572835086</v>
      </c>
      <c r="DL93" s="165">
        <f t="shared" si="743"/>
        <v>0</v>
      </c>
      <c r="DM93" s="165">
        <f t="shared" si="743"/>
        <v>0</v>
      </c>
      <c r="DN93" s="165">
        <f t="shared" si="743"/>
        <v>808.68783733365865</v>
      </c>
      <c r="DO93" s="165">
        <f t="shared" si="743"/>
        <v>0</v>
      </c>
      <c r="DP93" s="165">
        <f t="shared" si="743"/>
        <v>0</v>
      </c>
      <c r="DQ93" s="165">
        <f t="shared" si="743"/>
        <v>0</v>
      </c>
      <c r="DR93" s="165">
        <f t="shared" si="743"/>
        <v>0</v>
      </c>
      <c r="DS93" s="165">
        <f t="shared" si="743"/>
        <v>0</v>
      </c>
      <c r="DT93" s="165">
        <f t="shared" si="743"/>
        <v>0</v>
      </c>
      <c r="DU93" s="165">
        <f t="shared" si="743"/>
        <v>0</v>
      </c>
      <c r="DV93" s="165">
        <f t="shared" si="743"/>
        <v>0</v>
      </c>
      <c r="DW93" s="165">
        <f t="shared" si="743"/>
        <v>0</v>
      </c>
      <c r="DX93" s="165">
        <f t="shared" si="743"/>
        <v>0</v>
      </c>
      <c r="DY93" s="165">
        <f t="shared" si="743"/>
        <v>0</v>
      </c>
      <c r="DZ93" s="165">
        <f t="shared" si="743"/>
        <v>0</v>
      </c>
      <c r="EA93" s="165">
        <f t="shared" si="743"/>
        <v>0</v>
      </c>
      <c r="EB93" s="165">
        <f t="shared" si="743"/>
        <v>0</v>
      </c>
      <c r="EC93" s="165">
        <f t="shared" si="743"/>
        <v>0</v>
      </c>
      <c r="ED93" s="165">
        <f t="shared" si="743"/>
        <v>0</v>
      </c>
      <c r="EE93" s="165">
        <f t="shared" ref="EE93:GP93" si="744">IFERROR(EE$84 * EE9 / EE$12, 0)</f>
        <v>1148.7732336342067</v>
      </c>
      <c r="EF93" s="165">
        <f t="shared" si="744"/>
        <v>734.44070888275837</v>
      </c>
      <c r="EG93" s="165">
        <f t="shared" si="744"/>
        <v>0</v>
      </c>
      <c r="EH93" s="165">
        <f t="shared" si="744"/>
        <v>0</v>
      </c>
      <c r="EI93" s="165">
        <f t="shared" si="744"/>
        <v>0</v>
      </c>
      <c r="EJ93" s="165">
        <f t="shared" si="744"/>
        <v>0</v>
      </c>
      <c r="EK93" s="165">
        <f t="shared" si="744"/>
        <v>0</v>
      </c>
      <c r="EL93" s="165">
        <f t="shared" si="744"/>
        <v>0</v>
      </c>
      <c r="EM93" s="165">
        <f t="shared" si="744"/>
        <v>0</v>
      </c>
      <c r="EN93" s="165">
        <f t="shared" si="744"/>
        <v>0</v>
      </c>
      <c r="EO93" s="165">
        <f t="shared" si="744"/>
        <v>0</v>
      </c>
      <c r="EP93" s="165">
        <f t="shared" si="744"/>
        <v>0</v>
      </c>
      <c r="EQ93" s="165">
        <f t="shared" si="744"/>
        <v>0</v>
      </c>
      <c r="ER93" s="165">
        <f t="shared" si="744"/>
        <v>0</v>
      </c>
      <c r="ES93" s="165">
        <f t="shared" si="744"/>
        <v>0</v>
      </c>
      <c r="ET93" s="165">
        <f t="shared" si="744"/>
        <v>0</v>
      </c>
      <c r="EU93" s="165">
        <f t="shared" si="744"/>
        <v>0</v>
      </c>
      <c r="EV93" s="165">
        <f t="shared" si="744"/>
        <v>0</v>
      </c>
      <c r="EW93" s="165">
        <f t="shared" si="744"/>
        <v>0</v>
      </c>
      <c r="EX93" s="165">
        <f t="shared" si="744"/>
        <v>0</v>
      </c>
      <c r="EY93" s="165">
        <f t="shared" si="744"/>
        <v>0</v>
      </c>
      <c r="EZ93" s="165">
        <f t="shared" si="744"/>
        <v>1629.4267253650034</v>
      </c>
      <c r="FA93" s="165">
        <f t="shared" si="744"/>
        <v>1255.7513152950057</v>
      </c>
      <c r="FB93" s="165">
        <f t="shared" si="744"/>
        <v>0</v>
      </c>
      <c r="FC93" s="165">
        <f t="shared" si="744"/>
        <v>0</v>
      </c>
      <c r="FD93" s="165">
        <f t="shared" si="744"/>
        <v>0</v>
      </c>
      <c r="FE93" s="165">
        <f t="shared" si="744"/>
        <v>0</v>
      </c>
      <c r="FF93" s="165">
        <f t="shared" si="744"/>
        <v>0</v>
      </c>
      <c r="FG93" s="165">
        <f t="shared" si="744"/>
        <v>0</v>
      </c>
      <c r="FH93" s="165">
        <f t="shared" si="744"/>
        <v>0</v>
      </c>
      <c r="FI93" s="165">
        <f t="shared" si="744"/>
        <v>0</v>
      </c>
      <c r="FJ93" s="165">
        <f t="shared" si="744"/>
        <v>0</v>
      </c>
      <c r="FK93" s="165">
        <f t="shared" si="744"/>
        <v>0</v>
      </c>
      <c r="FL93" s="165">
        <f t="shared" si="744"/>
        <v>724.87652958098442</v>
      </c>
      <c r="FM93" s="165">
        <f t="shared" si="744"/>
        <v>1482.1878491677264</v>
      </c>
      <c r="FN93" s="165">
        <f t="shared" si="744"/>
        <v>0</v>
      </c>
      <c r="FO93" s="165">
        <f t="shared" si="744"/>
        <v>0</v>
      </c>
      <c r="FP93" s="165">
        <f t="shared" si="744"/>
        <v>1371.7391558868462</v>
      </c>
      <c r="FQ93" s="165">
        <f t="shared" si="744"/>
        <v>1145.6394146773737</v>
      </c>
      <c r="FR93" s="165">
        <f t="shared" si="744"/>
        <v>0</v>
      </c>
      <c r="FS93" s="165">
        <f t="shared" si="744"/>
        <v>1046.0451466694365</v>
      </c>
      <c r="FT93" s="165">
        <f t="shared" si="744"/>
        <v>1611.0517279371525</v>
      </c>
      <c r="FU93" s="165">
        <f t="shared" si="744"/>
        <v>0</v>
      </c>
      <c r="FV93" s="165">
        <f t="shared" si="744"/>
        <v>0</v>
      </c>
      <c r="FW93" s="165">
        <f t="shared" si="744"/>
        <v>0</v>
      </c>
      <c r="FX93" s="165">
        <f t="shared" si="744"/>
        <v>0</v>
      </c>
      <c r="FY93" s="165">
        <f t="shared" si="744"/>
        <v>0</v>
      </c>
      <c r="FZ93" s="165">
        <f t="shared" si="744"/>
        <v>0</v>
      </c>
      <c r="GA93" s="165">
        <f t="shared" si="744"/>
        <v>2240.1971064993913</v>
      </c>
      <c r="GB93" s="165">
        <f t="shared" si="744"/>
        <v>0</v>
      </c>
      <c r="GC93" s="165">
        <f t="shared" si="744"/>
        <v>0</v>
      </c>
      <c r="GD93" s="165">
        <f t="shared" si="744"/>
        <v>0</v>
      </c>
      <c r="GE93" s="165">
        <f t="shared" si="744"/>
        <v>0</v>
      </c>
      <c r="GF93" s="165">
        <f t="shared" si="744"/>
        <v>1420.5521809849345</v>
      </c>
      <c r="GG93" s="165">
        <f t="shared" si="744"/>
        <v>0</v>
      </c>
      <c r="GH93" s="165">
        <f t="shared" si="744"/>
        <v>1608.8466250938909</v>
      </c>
      <c r="GI93" s="165">
        <f t="shared" si="744"/>
        <v>1960.7095480516732</v>
      </c>
      <c r="GJ93" s="165">
        <f t="shared" si="744"/>
        <v>1373.3360291096183</v>
      </c>
      <c r="GK93" s="165">
        <f t="shared" si="744"/>
        <v>1572.5379008862024</v>
      </c>
      <c r="GL93" s="165">
        <f t="shared" si="744"/>
        <v>3590.0935480161911</v>
      </c>
      <c r="GM93" s="165">
        <f t="shared" si="744"/>
        <v>3948.4268803624605</v>
      </c>
      <c r="GN93" s="165">
        <f t="shared" si="744"/>
        <v>0</v>
      </c>
      <c r="GO93" s="165">
        <f t="shared" si="744"/>
        <v>1742.4371603895195</v>
      </c>
      <c r="GP93" s="165">
        <f t="shared" si="744"/>
        <v>1781.7842958426525</v>
      </c>
      <c r="GQ93" s="165">
        <f t="shared" ref="GQ93:JB93" si="745">IFERROR(GQ$84 * GQ9 / GQ$12, 0)</f>
        <v>2045.426230951741</v>
      </c>
      <c r="GR93" s="165">
        <f t="shared" si="745"/>
        <v>1517.1305202304866</v>
      </c>
      <c r="GS93" s="165">
        <f t="shared" si="745"/>
        <v>2328.0892556974422</v>
      </c>
      <c r="GT93" s="165">
        <f t="shared" si="745"/>
        <v>1413.9743050850184</v>
      </c>
      <c r="GU93" s="165">
        <f t="shared" si="745"/>
        <v>2462.4640463082483</v>
      </c>
      <c r="GV93" s="165">
        <f t="shared" si="745"/>
        <v>4344.485000326652</v>
      </c>
      <c r="GW93" s="165">
        <f t="shared" si="745"/>
        <v>2735.219298217668</v>
      </c>
      <c r="GX93" s="165">
        <f t="shared" si="745"/>
        <v>2162.2987462354977</v>
      </c>
      <c r="GY93" s="165">
        <f t="shared" si="745"/>
        <v>3060.4255469384057</v>
      </c>
      <c r="GZ93" s="165">
        <f t="shared" si="745"/>
        <v>2998.3243150736989</v>
      </c>
      <c r="HA93" s="165">
        <f t="shared" si="745"/>
        <v>4742.9610805654393</v>
      </c>
      <c r="HB93" s="165">
        <f t="shared" si="745"/>
        <v>3662.7499852722663</v>
      </c>
      <c r="HC93" s="165">
        <f t="shared" si="745"/>
        <v>3662.792055969664</v>
      </c>
      <c r="HD93" s="165">
        <f t="shared" si="745"/>
        <v>4232.9257952964681</v>
      </c>
      <c r="HE93" s="165">
        <f t="shared" si="745"/>
        <v>5331.8904247669834</v>
      </c>
      <c r="HF93" s="165">
        <f t="shared" si="745"/>
        <v>5384.1978809462726</v>
      </c>
      <c r="HG93" s="165">
        <f t="shared" si="745"/>
        <v>5280.3484044952502</v>
      </c>
      <c r="HH93" s="165">
        <f t="shared" si="745"/>
        <v>4609.6316265350697</v>
      </c>
      <c r="HI93" s="165">
        <f t="shared" si="745"/>
        <v>2529.4571158349836</v>
      </c>
      <c r="HJ93" s="165">
        <f t="shared" si="745"/>
        <v>4169.6239402471419</v>
      </c>
      <c r="HK93" s="165">
        <f t="shared" si="745"/>
        <v>5061.9663195509011</v>
      </c>
      <c r="HL93" s="165">
        <f t="shared" si="745"/>
        <v>5001.2645628307109</v>
      </c>
      <c r="HM93" s="165">
        <f t="shared" si="745"/>
        <v>4984.6239310021301</v>
      </c>
      <c r="HN93" s="165">
        <f t="shared" si="745"/>
        <v>5222.3964231656437</v>
      </c>
      <c r="HO93" s="165">
        <f t="shared" si="745"/>
        <v>1500.384005824455</v>
      </c>
      <c r="HP93" s="165">
        <f t="shared" si="745"/>
        <v>1924.7912611832835</v>
      </c>
      <c r="HQ93" s="165">
        <f t="shared" si="745"/>
        <v>5146.3174331152613</v>
      </c>
      <c r="HR93" s="165">
        <f t="shared" si="745"/>
        <v>5087.0680382672381</v>
      </c>
      <c r="HS93" s="165">
        <f t="shared" si="745"/>
        <v>5069.5510871443876</v>
      </c>
      <c r="HT93" s="165">
        <f t="shared" si="745"/>
        <v>5022.1062299970827</v>
      </c>
      <c r="HU93" s="165">
        <f t="shared" si="745"/>
        <v>4932.4066557336428</v>
      </c>
      <c r="HV93" s="165">
        <f t="shared" si="745"/>
        <v>4628.0495503865523</v>
      </c>
      <c r="HW93" s="165">
        <f t="shared" si="745"/>
        <v>4631.2638765660895</v>
      </c>
      <c r="HX93" s="165">
        <f t="shared" si="745"/>
        <v>4430.5974064749771</v>
      </c>
      <c r="HY93" s="165">
        <f t="shared" si="745"/>
        <v>2801.4087161782013</v>
      </c>
      <c r="HZ93" s="165">
        <f t="shared" si="745"/>
        <v>3656.0474241231404</v>
      </c>
      <c r="IA93" s="165">
        <f t="shared" si="745"/>
        <v>3397.539306459927</v>
      </c>
      <c r="IB93" s="165">
        <f t="shared" si="745"/>
        <v>3293.0795427570151</v>
      </c>
      <c r="IC93" s="165">
        <f t="shared" si="745"/>
        <v>2739.6114986950097</v>
      </c>
      <c r="ID93" s="165">
        <f t="shared" si="745"/>
        <v>774.92104955157049</v>
      </c>
      <c r="IE93" s="165">
        <f t="shared" si="745"/>
        <v>3115.3786015581759</v>
      </c>
      <c r="IF93" s="165">
        <f t="shared" si="745"/>
        <v>3767.9492614617188</v>
      </c>
      <c r="IG93" s="165">
        <f t="shared" si="745"/>
        <v>5093.4936351871474</v>
      </c>
      <c r="IH93" s="165">
        <f t="shared" si="745"/>
        <v>3256.3274725374708</v>
      </c>
      <c r="II93" s="165">
        <f t="shared" si="745"/>
        <v>3522.8007675860481</v>
      </c>
      <c r="IJ93" s="165">
        <f t="shared" si="745"/>
        <v>4198.0380877400912</v>
      </c>
      <c r="IK93" s="165">
        <f t="shared" si="745"/>
        <v>4202.0179789414606</v>
      </c>
      <c r="IL93" s="165">
        <f t="shared" si="745"/>
        <v>5132.9228675182849</v>
      </c>
      <c r="IM93" s="165">
        <f t="shared" si="745"/>
        <v>3229.6780068084508</v>
      </c>
      <c r="IN93" s="165">
        <f t="shared" si="745"/>
        <v>3514.3064182852381</v>
      </c>
      <c r="IO93" s="165">
        <f t="shared" si="745"/>
        <v>3372.4552135406802</v>
      </c>
      <c r="IP93" s="165">
        <f t="shared" si="745"/>
        <v>2418.7203072460757</v>
      </c>
      <c r="IQ93" s="165">
        <f t="shared" si="745"/>
        <v>2907.4439681577451</v>
      </c>
      <c r="IR93" s="165">
        <f t="shared" si="745"/>
        <v>1196.3659477843325</v>
      </c>
      <c r="IS93" s="165">
        <f t="shared" si="745"/>
        <v>2049.0035845666634</v>
      </c>
      <c r="IT93" s="165">
        <f t="shared" si="745"/>
        <v>3592.5201899578374</v>
      </c>
      <c r="IU93" s="165">
        <f t="shared" si="745"/>
        <v>4278.0469643057349</v>
      </c>
      <c r="IV93" s="165">
        <f t="shared" si="745"/>
        <v>4265.8029341912106</v>
      </c>
      <c r="IW93" s="165">
        <f t="shared" si="745"/>
        <v>4139.4172409330613</v>
      </c>
      <c r="IX93" s="165">
        <f t="shared" si="745"/>
        <v>3308.1064037698766</v>
      </c>
      <c r="IY93" s="165">
        <f t="shared" si="745"/>
        <v>3660.2552029215217</v>
      </c>
      <c r="IZ93" s="165">
        <f t="shared" si="745"/>
        <v>3113.9268303394865</v>
      </c>
      <c r="JA93" s="165">
        <f t="shared" si="745"/>
        <v>4255.0069818298462</v>
      </c>
      <c r="JB93" s="165">
        <f t="shared" si="745"/>
        <v>2935.3216255539405</v>
      </c>
      <c r="JC93" s="165">
        <f t="shared" ref="JC93:LN93" si="746">IFERROR(JC$84 * JC9 / JC$12, 0)</f>
        <v>3674.0470515496568</v>
      </c>
      <c r="JD93" s="165">
        <f t="shared" si="746"/>
        <v>3191.9526235174258</v>
      </c>
      <c r="JE93" s="165">
        <f t="shared" si="746"/>
        <v>2728.0060290142424</v>
      </c>
      <c r="JF93" s="165">
        <f t="shared" si="746"/>
        <v>0</v>
      </c>
      <c r="JG93" s="165">
        <f t="shared" si="746"/>
        <v>3126.1256482750264</v>
      </c>
      <c r="JH93" s="165">
        <f t="shared" si="746"/>
        <v>3386.1179360184324</v>
      </c>
      <c r="JI93" s="165">
        <f t="shared" si="746"/>
        <v>2579.6430298726459</v>
      </c>
      <c r="JJ93" s="165">
        <f t="shared" si="746"/>
        <v>2764.3082489981539</v>
      </c>
      <c r="JK93" s="165">
        <f t="shared" si="746"/>
        <v>3578.1124751803304</v>
      </c>
      <c r="JL93" s="165">
        <f t="shared" si="746"/>
        <v>2780.3036234491638</v>
      </c>
      <c r="JM93" s="165">
        <f t="shared" si="746"/>
        <v>0</v>
      </c>
      <c r="JN93" s="165">
        <f t="shared" si="746"/>
        <v>3523.5611884661071</v>
      </c>
      <c r="JO93" s="165">
        <f t="shared" si="746"/>
        <v>2948.317494855075</v>
      </c>
      <c r="JP93" s="165">
        <f t="shared" si="746"/>
        <v>2184.4352306398096</v>
      </c>
      <c r="JQ93" s="165">
        <f t="shared" si="746"/>
        <v>3567.2085421146812</v>
      </c>
      <c r="JR93" s="165">
        <f t="shared" si="746"/>
        <v>0</v>
      </c>
      <c r="JS93" s="165">
        <f t="shared" si="746"/>
        <v>0</v>
      </c>
      <c r="JT93" s="165">
        <f t="shared" si="746"/>
        <v>0</v>
      </c>
      <c r="JU93" s="165">
        <f t="shared" si="746"/>
        <v>0</v>
      </c>
      <c r="JV93" s="165">
        <f t="shared" si="746"/>
        <v>0</v>
      </c>
      <c r="JW93" s="165">
        <f t="shared" si="746"/>
        <v>0</v>
      </c>
      <c r="JX93" s="165">
        <f t="shared" si="746"/>
        <v>1982.0403175665615</v>
      </c>
      <c r="JY93" s="165">
        <f t="shared" si="746"/>
        <v>0</v>
      </c>
      <c r="JZ93" s="165">
        <f t="shared" si="746"/>
        <v>1674.3990658996606</v>
      </c>
      <c r="KA93" s="165">
        <f t="shared" si="746"/>
        <v>1674.4621397516419</v>
      </c>
      <c r="KB93" s="165">
        <f t="shared" si="746"/>
        <v>1674.4621397516419</v>
      </c>
      <c r="KC93" s="165">
        <f t="shared" si="746"/>
        <v>2956.8672177560898</v>
      </c>
      <c r="KD93" s="165">
        <f t="shared" si="746"/>
        <v>2808.677939734569</v>
      </c>
      <c r="KE93" s="165">
        <f t="shared" si="746"/>
        <v>1496.3511610581625</v>
      </c>
      <c r="KF93" s="165">
        <f t="shared" si="746"/>
        <v>1888.6073022996804</v>
      </c>
      <c r="KG93" s="165">
        <f t="shared" si="746"/>
        <v>942.01442865058789</v>
      </c>
      <c r="KH93" s="165">
        <f t="shared" si="746"/>
        <v>847.45052837623928</v>
      </c>
      <c r="KI93" s="165">
        <f t="shared" si="746"/>
        <v>2262.2872625888349</v>
      </c>
      <c r="KJ93" s="165">
        <f t="shared" si="746"/>
        <v>2487.539123057089</v>
      </c>
      <c r="KK93" s="165">
        <f t="shared" si="746"/>
        <v>0</v>
      </c>
      <c r="KL93" s="165">
        <f t="shared" si="746"/>
        <v>1593.2982877670479</v>
      </c>
      <c r="KM93" s="165">
        <f t="shared" si="746"/>
        <v>1374.1879078969312</v>
      </c>
      <c r="KN93" s="165">
        <f t="shared" si="746"/>
        <v>0</v>
      </c>
      <c r="KO93" s="165">
        <f t="shared" si="746"/>
        <v>0</v>
      </c>
      <c r="KP93" s="165">
        <f t="shared" si="746"/>
        <v>0</v>
      </c>
      <c r="KQ93" s="165">
        <f t="shared" si="746"/>
        <v>609.39357494111346</v>
      </c>
      <c r="KR93" s="165">
        <f t="shared" si="746"/>
        <v>3446.6295451226783</v>
      </c>
      <c r="KS93" s="165">
        <f t="shared" si="746"/>
        <v>3893.4106950123701</v>
      </c>
      <c r="KT93" s="165">
        <f t="shared" si="746"/>
        <v>1713.4526653728115</v>
      </c>
      <c r="KU93" s="165">
        <f t="shared" si="746"/>
        <v>0</v>
      </c>
      <c r="KV93" s="165">
        <f t="shared" si="746"/>
        <v>794.22632690816351</v>
      </c>
      <c r="KW93" s="165">
        <f t="shared" si="746"/>
        <v>3802.878032361366</v>
      </c>
      <c r="KX93" s="165">
        <f t="shared" si="746"/>
        <v>3553.5376160467845</v>
      </c>
      <c r="KY93" s="165">
        <f t="shared" si="746"/>
        <v>1338.6071587987799</v>
      </c>
      <c r="KZ93" s="165">
        <f t="shared" si="746"/>
        <v>0</v>
      </c>
      <c r="LA93" s="165">
        <f t="shared" si="746"/>
        <v>0</v>
      </c>
      <c r="LB93" s="165">
        <f t="shared" si="746"/>
        <v>458.1926131632793</v>
      </c>
      <c r="LC93" s="165">
        <f t="shared" si="746"/>
        <v>1774.4553693476166</v>
      </c>
      <c r="LD93" s="165">
        <f t="shared" si="746"/>
        <v>2212.8380272876425</v>
      </c>
      <c r="LE93" s="165">
        <f t="shared" si="746"/>
        <v>0</v>
      </c>
      <c r="LF93" s="165">
        <f t="shared" si="746"/>
        <v>0</v>
      </c>
      <c r="LG93" s="165">
        <f t="shared" si="746"/>
        <v>0</v>
      </c>
      <c r="LH93" s="165">
        <f t="shared" si="746"/>
        <v>1112.6579340291066</v>
      </c>
      <c r="LI93" s="165">
        <f t="shared" si="746"/>
        <v>0</v>
      </c>
      <c r="LJ93" s="165">
        <f t="shared" si="746"/>
        <v>872.49532568585619</v>
      </c>
      <c r="LK93" s="165">
        <f t="shared" si="746"/>
        <v>2649.4149566659803</v>
      </c>
      <c r="LL93" s="165">
        <f t="shared" si="746"/>
        <v>0</v>
      </c>
      <c r="LM93" s="165">
        <f t="shared" si="746"/>
        <v>0</v>
      </c>
      <c r="LN93" s="165">
        <f t="shared" si="746"/>
        <v>4400.6061269859529</v>
      </c>
      <c r="LO93" s="165">
        <f t="shared" ref="LO93:NG93" si="747">IFERROR(LO$84 * LO9 / LO$12, 0)</f>
        <v>223.48319359031717</v>
      </c>
      <c r="LP93" s="165">
        <f t="shared" si="747"/>
        <v>0</v>
      </c>
      <c r="LQ93" s="165">
        <f t="shared" si="747"/>
        <v>0</v>
      </c>
      <c r="LR93" s="165">
        <f t="shared" si="747"/>
        <v>2572.2713443303332</v>
      </c>
      <c r="LS93" s="165">
        <f t="shared" si="747"/>
        <v>2280.1621774308546</v>
      </c>
      <c r="LT93" s="165">
        <f t="shared" si="747"/>
        <v>824.23662625534132</v>
      </c>
      <c r="LU93" s="165">
        <f t="shared" si="747"/>
        <v>848.09895424416572</v>
      </c>
      <c r="LV93" s="165">
        <f t="shared" si="747"/>
        <v>888.21729437893725</v>
      </c>
      <c r="LW93" s="165">
        <f t="shared" si="747"/>
        <v>1288.0109322756698</v>
      </c>
      <c r="LX93" s="165">
        <f t="shared" si="747"/>
        <v>1710.3161658161262</v>
      </c>
      <c r="LY93" s="165">
        <f t="shared" si="747"/>
        <v>4486.7855729712037</v>
      </c>
      <c r="LZ93" s="165">
        <f t="shared" si="747"/>
        <v>0</v>
      </c>
      <c r="MA93" s="165">
        <f t="shared" si="747"/>
        <v>0</v>
      </c>
      <c r="MB93" s="165">
        <f t="shared" si="747"/>
        <v>0</v>
      </c>
      <c r="MC93" s="165">
        <f t="shared" si="747"/>
        <v>0</v>
      </c>
      <c r="MD93" s="165">
        <f t="shared" si="747"/>
        <v>0</v>
      </c>
      <c r="ME93" s="165">
        <f t="shared" si="747"/>
        <v>1140.2855006872683</v>
      </c>
      <c r="MF93" s="165">
        <f t="shared" si="747"/>
        <v>0</v>
      </c>
      <c r="MG93" s="165">
        <f t="shared" si="747"/>
        <v>3474.7537200756592</v>
      </c>
      <c r="MH93" s="165">
        <f t="shared" si="747"/>
        <v>2149.9790454894505</v>
      </c>
      <c r="MI93" s="165">
        <f t="shared" si="747"/>
        <v>3218.5233678375666</v>
      </c>
      <c r="MJ93" s="165">
        <f t="shared" si="747"/>
        <v>4714.8953793560549</v>
      </c>
      <c r="MK93" s="165">
        <f t="shared" si="747"/>
        <v>5086.4969269375597</v>
      </c>
      <c r="ML93" s="165">
        <f t="shared" si="747"/>
        <v>1455.1299040918516</v>
      </c>
      <c r="MM93" s="165">
        <f t="shared" si="747"/>
        <v>970.76138307235431</v>
      </c>
      <c r="MN93" s="165">
        <f t="shared" si="747"/>
        <v>3870.2633010903328</v>
      </c>
      <c r="MO93" s="165">
        <f t="shared" si="747"/>
        <v>0</v>
      </c>
      <c r="MP93" s="165">
        <f t="shared" si="747"/>
        <v>4127.9764311182144</v>
      </c>
      <c r="MQ93" s="165">
        <f t="shared" si="747"/>
        <v>4847.2405927335585</v>
      </c>
      <c r="MR93" s="165">
        <f t="shared" si="747"/>
        <v>5710.3878997761631</v>
      </c>
      <c r="MS93" s="165">
        <f t="shared" si="747"/>
        <v>1988.432901908036</v>
      </c>
      <c r="MT93" s="165">
        <f t="shared" si="747"/>
        <v>5956.3239303597429</v>
      </c>
      <c r="MU93" s="165">
        <f t="shared" si="747"/>
        <v>4269.7831618888777</v>
      </c>
      <c r="MV93" s="165">
        <f t="shared" si="747"/>
        <v>1581.4407632208868</v>
      </c>
      <c r="MW93" s="165">
        <f t="shared" si="747"/>
        <v>0</v>
      </c>
      <c r="MX93" s="165">
        <f t="shared" si="747"/>
        <v>975.47089280676119</v>
      </c>
      <c r="MY93" s="165">
        <f t="shared" si="747"/>
        <v>0</v>
      </c>
      <c r="MZ93" s="165">
        <f t="shared" si="747"/>
        <v>0</v>
      </c>
      <c r="NA93" s="165">
        <f t="shared" si="747"/>
        <v>3138.2222224277066</v>
      </c>
      <c r="NB93" s="165">
        <f t="shared" si="747"/>
        <v>0</v>
      </c>
      <c r="NC93" s="165">
        <f t="shared" si="747"/>
        <v>4590.9051092386435</v>
      </c>
      <c r="ND93" s="165">
        <f t="shared" si="747"/>
        <v>1671.7891486378385</v>
      </c>
      <c r="NE93" s="165">
        <f t="shared" si="747"/>
        <v>1961.973251877416</v>
      </c>
      <c r="NF93" s="165">
        <f t="shared" si="747"/>
        <v>0</v>
      </c>
      <c r="NG93" s="165">
        <f t="shared" si="747"/>
        <v>1216.1109228564421</v>
      </c>
      <c r="NH93" s="165">
        <f t="shared" si="727"/>
        <v>549398.5441056916</v>
      </c>
      <c r="NJ93" s="209">
        <f t="shared" si="735"/>
        <v>549</v>
      </c>
      <c r="NK93" s="209">
        <f t="shared" si="728"/>
        <v>44.058607100952997</v>
      </c>
      <c r="NL93" s="209">
        <f t="shared" si="728"/>
        <v>35.460112920593595</v>
      </c>
      <c r="NM93" s="209">
        <f t="shared" si="728"/>
        <v>8.4321386866389627</v>
      </c>
      <c r="NN93" s="209">
        <f t="shared" si="728"/>
        <v>13.987407997832848</v>
      </c>
      <c r="NO93" s="209">
        <f t="shared" si="728"/>
        <v>4.7683919831769748</v>
      </c>
      <c r="NP93" s="209">
        <f t="shared" si="728"/>
        <v>9.6217369304189102</v>
      </c>
      <c r="NQ93" s="209">
        <f t="shared" si="728"/>
        <v>87.673139743731539</v>
      </c>
      <c r="NR93" s="209">
        <f t="shared" si="728"/>
        <v>121.71076263017196</v>
      </c>
      <c r="NS93" s="209">
        <f t="shared" si="728"/>
        <v>82.152077303508065</v>
      </c>
      <c r="NT93" s="209">
        <f t="shared" si="728"/>
        <v>43.476173277920033</v>
      </c>
      <c r="NU93" s="209">
        <f t="shared" si="728"/>
        <v>29.94084977325716</v>
      </c>
      <c r="NV93" s="209">
        <f t="shared" si="728"/>
        <v>68.117145757488402</v>
      </c>
    </row>
    <row r="94" spans="1:387">
      <c r="B94" s="175" t="s">
        <v>27</v>
      </c>
      <c r="F94" s="153" t="s">
        <v>303</v>
      </c>
      <c r="G94" s="165">
        <f t="shared" ref="G94:BR94" si="748">IFERROR(G$84 * G10 / G$12, 0)</f>
        <v>0</v>
      </c>
      <c r="H94" s="165">
        <f t="shared" si="748"/>
        <v>0</v>
      </c>
      <c r="I94" s="165">
        <f t="shared" si="748"/>
        <v>0</v>
      </c>
      <c r="J94" s="165">
        <f t="shared" si="748"/>
        <v>0</v>
      </c>
      <c r="K94" s="165">
        <f t="shared" si="748"/>
        <v>0</v>
      </c>
      <c r="L94" s="165">
        <f t="shared" si="748"/>
        <v>0</v>
      </c>
      <c r="M94" s="165">
        <f t="shared" si="748"/>
        <v>0</v>
      </c>
      <c r="N94" s="165">
        <f t="shared" si="748"/>
        <v>0</v>
      </c>
      <c r="O94" s="165">
        <f t="shared" si="748"/>
        <v>0</v>
      </c>
      <c r="P94" s="165">
        <f t="shared" si="748"/>
        <v>0</v>
      </c>
      <c r="Q94" s="165">
        <f t="shared" si="748"/>
        <v>0</v>
      </c>
      <c r="R94" s="165">
        <f t="shared" si="748"/>
        <v>0</v>
      </c>
      <c r="S94" s="165">
        <f t="shared" si="748"/>
        <v>0</v>
      </c>
      <c r="T94" s="165">
        <f t="shared" si="748"/>
        <v>0</v>
      </c>
      <c r="U94" s="165">
        <f t="shared" si="748"/>
        <v>0</v>
      </c>
      <c r="V94" s="165">
        <f t="shared" si="748"/>
        <v>0</v>
      </c>
      <c r="W94" s="165">
        <f t="shared" si="748"/>
        <v>0</v>
      </c>
      <c r="X94" s="165">
        <f t="shared" si="748"/>
        <v>0</v>
      </c>
      <c r="Y94" s="165">
        <f t="shared" si="748"/>
        <v>0</v>
      </c>
      <c r="Z94" s="165">
        <f t="shared" si="748"/>
        <v>0</v>
      </c>
      <c r="AA94" s="165">
        <f t="shared" si="748"/>
        <v>0</v>
      </c>
      <c r="AB94" s="165">
        <f t="shared" si="748"/>
        <v>0</v>
      </c>
      <c r="AC94" s="165">
        <f t="shared" si="748"/>
        <v>0</v>
      </c>
      <c r="AD94" s="165">
        <f t="shared" si="748"/>
        <v>0</v>
      </c>
      <c r="AE94" s="165">
        <f t="shared" si="748"/>
        <v>0</v>
      </c>
      <c r="AF94" s="165">
        <f t="shared" si="748"/>
        <v>0</v>
      </c>
      <c r="AG94" s="165">
        <f t="shared" si="748"/>
        <v>0</v>
      </c>
      <c r="AH94" s="165">
        <f t="shared" si="748"/>
        <v>0</v>
      </c>
      <c r="AI94" s="165">
        <f t="shared" si="748"/>
        <v>0</v>
      </c>
      <c r="AJ94" s="165">
        <f t="shared" si="748"/>
        <v>0</v>
      </c>
      <c r="AK94" s="165">
        <f t="shared" si="748"/>
        <v>0</v>
      </c>
      <c r="AL94" s="165">
        <f t="shared" si="748"/>
        <v>0</v>
      </c>
      <c r="AM94" s="165">
        <f t="shared" si="748"/>
        <v>0</v>
      </c>
      <c r="AN94" s="165">
        <f t="shared" si="748"/>
        <v>0</v>
      </c>
      <c r="AO94" s="165">
        <f t="shared" si="748"/>
        <v>0</v>
      </c>
      <c r="AP94" s="165">
        <f t="shared" si="748"/>
        <v>0</v>
      </c>
      <c r="AQ94" s="165">
        <f t="shared" si="748"/>
        <v>0</v>
      </c>
      <c r="AR94" s="165">
        <f t="shared" si="748"/>
        <v>0</v>
      </c>
      <c r="AS94" s="165">
        <f t="shared" si="748"/>
        <v>0</v>
      </c>
      <c r="AT94" s="165">
        <f t="shared" si="748"/>
        <v>0</v>
      </c>
      <c r="AU94" s="165">
        <f t="shared" si="748"/>
        <v>0</v>
      </c>
      <c r="AV94" s="165">
        <f t="shared" si="748"/>
        <v>0</v>
      </c>
      <c r="AW94" s="165">
        <f t="shared" si="748"/>
        <v>0</v>
      </c>
      <c r="AX94" s="165">
        <f t="shared" si="748"/>
        <v>0</v>
      </c>
      <c r="AY94" s="165">
        <f t="shared" si="748"/>
        <v>0</v>
      </c>
      <c r="AZ94" s="165">
        <f t="shared" si="748"/>
        <v>0</v>
      </c>
      <c r="BA94" s="165">
        <f t="shared" si="748"/>
        <v>0</v>
      </c>
      <c r="BB94" s="165">
        <f t="shared" si="748"/>
        <v>0</v>
      </c>
      <c r="BC94" s="165">
        <f t="shared" si="748"/>
        <v>0</v>
      </c>
      <c r="BD94" s="165">
        <f t="shared" si="748"/>
        <v>0</v>
      </c>
      <c r="BE94" s="165">
        <f t="shared" si="748"/>
        <v>0</v>
      </c>
      <c r="BF94" s="165">
        <f t="shared" si="748"/>
        <v>0</v>
      </c>
      <c r="BG94" s="165">
        <f t="shared" si="748"/>
        <v>0</v>
      </c>
      <c r="BH94" s="165">
        <f t="shared" si="748"/>
        <v>0</v>
      </c>
      <c r="BI94" s="165">
        <f t="shared" si="748"/>
        <v>0</v>
      </c>
      <c r="BJ94" s="165">
        <f t="shared" si="748"/>
        <v>0</v>
      </c>
      <c r="BK94" s="165">
        <f t="shared" si="748"/>
        <v>0</v>
      </c>
      <c r="BL94" s="165">
        <f t="shared" si="748"/>
        <v>0</v>
      </c>
      <c r="BM94" s="165">
        <f t="shared" si="748"/>
        <v>0</v>
      </c>
      <c r="BN94" s="165">
        <f t="shared" si="748"/>
        <v>0</v>
      </c>
      <c r="BO94" s="165">
        <f t="shared" si="748"/>
        <v>0</v>
      </c>
      <c r="BP94" s="165">
        <f t="shared" si="748"/>
        <v>0</v>
      </c>
      <c r="BQ94" s="165">
        <f t="shared" si="748"/>
        <v>0</v>
      </c>
      <c r="BR94" s="165">
        <f t="shared" si="748"/>
        <v>0</v>
      </c>
      <c r="BS94" s="165">
        <f t="shared" ref="BS94:ED94" si="749">IFERROR(BS$84 * BS10 / BS$12, 0)</f>
        <v>0</v>
      </c>
      <c r="BT94" s="165">
        <f t="shared" si="749"/>
        <v>0</v>
      </c>
      <c r="BU94" s="165">
        <f t="shared" si="749"/>
        <v>0</v>
      </c>
      <c r="BV94" s="165">
        <f t="shared" si="749"/>
        <v>0</v>
      </c>
      <c r="BW94" s="165">
        <f t="shared" si="749"/>
        <v>0</v>
      </c>
      <c r="BX94" s="165">
        <f t="shared" si="749"/>
        <v>0</v>
      </c>
      <c r="BY94" s="165">
        <f t="shared" si="749"/>
        <v>0</v>
      </c>
      <c r="BZ94" s="165">
        <f t="shared" si="749"/>
        <v>0</v>
      </c>
      <c r="CA94" s="165">
        <f t="shared" si="749"/>
        <v>0</v>
      </c>
      <c r="CB94" s="165">
        <f t="shared" si="749"/>
        <v>0</v>
      </c>
      <c r="CC94" s="165">
        <f t="shared" si="749"/>
        <v>0</v>
      </c>
      <c r="CD94" s="165">
        <f t="shared" si="749"/>
        <v>0</v>
      </c>
      <c r="CE94" s="165">
        <f t="shared" si="749"/>
        <v>0</v>
      </c>
      <c r="CF94" s="165">
        <f t="shared" si="749"/>
        <v>0</v>
      </c>
      <c r="CG94" s="165">
        <f t="shared" si="749"/>
        <v>0</v>
      </c>
      <c r="CH94" s="165">
        <f t="shared" si="749"/>
        <v>0</v>
      </c>
      <c r="CI94" s="165">
        <f t="shared" si="749"/>
        <v>0</v>
      </c>
      <c r="CJ94" s="165">
        <f t="shared" si="749"/>
        <v>0</v>
      </c>
      <c r="CK94" s="165">
        <f t="shared" si="749"/>
        <v>0</v>
      </c>
      <c r="CL94" s="165">
        <f t="shared" si="749"/>
        <v>0</v>
      </c>
      <c r="CM94" s="165">
        <f t="shared" si="749"/>
        <v>0</v>
      </c>
      <c r="CN94" s="165">
        <f t="shared" si="749"/>
        <v>0</v>
      </c>
      <c r="CO94" s="165">
        <f t="shared" si="749"/>
        <v>0</v>
      </c>
      <c r="CP94" s="165">
        <f t="shared" si="749"/>
        <v>0</v>
      </c>
      <c r="CQ94" s="165">
        <f t="shared" si="749"/>
        <v>0</v>
      </c>
      <c r="CR94" s="165">
        <f t="shared" si="749"/>
        <v>0</v>
      </c>
      <c r="CS94" s="165">
        <f t="shared" si="749"/>
        <v>0</v>
      </c>
      <c r="CT94" s="165">
        <f t="shared" si="749"/>
        <v>0</v>
      </c>
      <c r="CU94" s="165">
        <f t="shared" si="749"/>
        <v>0</v>
      </c>
      <c r="CV94" s="165">
        <f t="shared" si="749"/>
        <v>0</v>
      </c>
      <c r="CW94" s="165">
        <f t="shared" si="749"/>
        <v>0</v>
      </c>
      <c r="CX94" s="165">
        <f t="shared" si="749"/>
        <v>0</v>
      </c>
      <c r="CY94" s="165">
        <f t="shared" si="749"/>
        <v>0</v>
      </c>
      <c r="CZ94" s="165">
        <f t="shared" si="749"/>
        <v>0</v>
      </c>
      <c r="DA94" s="165">
        <f t="shared" si="749"/>
        <v>0</v>
      </c>
      <c r="DB94" s="165">
        <f t="shared" si="749"/>
        <v>0</v>
      </c>
      <c r="DC94" s="165">
        <f t="shared" si="749"/>
        <v>0</v>
      </c>
      <c r="DD94" s="165">
        <f t="shared" si="749"/>
        <v>0</v>
      </c>
      <c r="DE94" s="165">
        <f t="shared" si="749"/>
        <v>0</v>
      </c>
      <c r="DF94" s="165">
        <f t="shared" si="749"/>
        <v>0</v>
      </c>
      <c r="DG94" s="165">
        <f t="shared" si="749"/>
        <v>0</v>
      </c>
      <c r="DH94" s="165">
        <f t="shared" si="749"/>
        <v>0</v>
      </c>
      <c r="DI94" s="165">
        <f t="shared" si="749"/>
        <v>0</v>
      </c>
      <c r="DJ94" s="165">
        <f t="shared" si="749"/>
        <v>0</v>
      </c>
      <c r="DK94" s="165">
        <f t="shared" si="749"/>
        <v>0</v>
      </c>
      <c r="DL94" s="165">
        <f t="shared" si="749"/>
        <v>0</v>
      </c>
      <c r="DM94" s="165">
        <f t="shared" si="749"/>
        <v>0</v>
      </c>
      <c r="DN94" s="165">
        <f t="shared" si="749"/>
        <v>0</v>
      </c>
      <c r="DO94" s="165">
        <f t="shared" si="749"/>
        <v>0</v>
      </c>
      <c r="DP94" s="165">
        <f t="shared" si="749"/>
        <v>0</v>
      </c>
      <c r="DQ94" s="165">
        <f t="shared" si="749"/>
        <v>0</v>
      </c>
      <c r="DR94" s="165">
        <f t="shared" si="749"/>
        <v>0</v>
      </c>
      <c r="DS94" s="165">
        <f t="shared" si="749"/>
        <v>0</v>
      </c>
      <c r="DT94" s="165">
        <f t="shared" si="749"/>
        <v>0</v>
      </c>
      <c r="DU94" s="165">
        <f t="shared" si="749"/>
        <v>0</v>
      </c>
      <c r="DV94" s="165">
        <f t="shared" si="749"/>
        <v>0</v>
      </c>
      <c r="DW94" s="165">
        <f t="shared" si="749"/>
        <v>0</v>
      </c>
      <c r="DX94" s="165">
        <f t="shared" si="749"/>
        <v>0</v>
      </c>
      <c r="DY94" s="165">
        <f t="shared" si="749"/>
        <v>0</v>
      </c>
      <c r="DZ94" s="165">
        <f t="shared" si="749"/>
        <v>0</v>
      </c>
      <c r="EA94" s="165">
        <f t="shared" si="749"/>
        <v>0</v>
      </c>
      <c r="EB94" s="165">
        <f t="shared" si="749"/>
        <v>0</v>
      </c>
      <c r="EC94" s="165">
        <f t="shared" si="749"/>
        <v>0</v>
      </c>
      <c r="ED94" s="165">
        <f t="shared" si="749"/>
        <v>0</v>
      </c>
      <c r="EE94" s="165">
        <f t="shared" ref="EE94:GP94" si="750">IFERROR(EE$84 * EE10 / EE$12, 0)</f>
        <v>0</v>
      </c>
      <c r="EF94" s="165">
        <f t="shared" si="750"/>
        <v>0</v>
      </c>
      <c r="EG94" s="165">
        <f t="shared" si="750"/>
        <v>0</v>
      </c>
      <c r="EH94" s="165">
        <f t="shared" si="750"/>
        <v>0</v>
      </c>
      <c r="EI94" s="165">
        <f t="shared" si="750"/>
        <v>0</v>
      </c>
      <c r="EJ94" s="165">
        <f t="shared" si="750"/>
        <v>0</v>
      </c>
      <c r="EK94" s="165">
        <f t="shared" si="750"/>
        <v>0</v>
      </c>
      <c r="EL94" s="165">
        <f t="shared" si="750"/>
        <v>0</v>
      </c>
      <c r="EM94" s="165">
        <f t="shared" si="750"/>
        <v>0</v>
      </c>
      <c r="EN94" s="165">
        <f t="shared" si="750"/>
        <v>0</v>
      </c>
      <c r="EO94" s="165">
        <f t="shared" si="750"/>
        <v>0</v>
      </c>
      <c r="EP94" s="165">
        <f t="shared" si="750"/>
        <v>0</v>
      </c>
      <c r="EQ94" s="165">
        <f t="shared" si="750"/>
        <v>0</v>
      </c>
      <c r="ER94" s="165">
        <f t="shared" si="750"/>
        <v>0</v>
      </c>
      <c r="ES94" s="165">
        <f t="shared" si="750"/>
        <v>0</v>
      </c>
      <c r="ET94" s="165">
        <f t="shared" si="750"/>
        <v>0</v>
      </c>
      <c r="EU94" s="165">
        <f t="shared" si="750"/>
        <v>0</v>
      </c>
      <c r="EV94" s="165">
        <f t="shared" si="750"/>
        <v>0</v>
      </c>
      <c r="EW94" s="165">
        <f t="shared" si="750"/>
        <v>0</v>
      </c>
      <c r="EX94" s="165">
        <f t="shared" si="750"/>
        <v>0</v>
      </c>
      <c r="EY94" s="165">
        <f t="shared" si="750"/>
        <v>0</v>
      </c>
      <c r="EZ94" s="165">
        <f t="shared" si="750"/>
        <v>0</v>
      </c>
      <c r="FA94" s="165">
        <f t="shared" si="750"/>
        <v>0</v>
      </c>
      <c r="FB94" s="165">
        <f t="shared" si="750"/>
        <v>0</v>
      </c>
      <c r="FC94" s="165">
        <f t="shared" si="750"/>
        <v>0</v>
      </c>
      <c r="FD94" s="165">
        <f t="shared" si="750"/>
        <v>0</v>
      </c>
      <c r="FE94" s="165">
        <f t="shared" si="750"/>
        <v>0</v>
      </c>
      <c r="FF94" s="165">
        <f t="shared" si="750"/>
        <v>0</v>
      </c>
      <c r="FG94" s="165">
        <f t="shared" si="750"/>
        <v>0</v>
      </c>
      <c r="FH94" s="165">
        <f t="shared" si="750"/>
        <v>0</v>
      </c>
      <c r="FI94" s="165">
        <f t="shared" si="750"/>
        <v>0</v>
      </c>
      <c r="FJ94" s="165">
        <f t="shared" si="750"/>
        <v>0</v>
      </c>
      <c r="FK94" s="165">
        <f t="shared" si="750"/>
        <v>0</v>
      </c>
      <c r="FL94" s="165">
        <f t="shared" si="750"/>
        <v>0</v>
      </c>
      <c r="FM94" s="165">
        <f t="shared" si="750"/>
        <v>0</v>
      </c>
      <c r="FN94" s="165">
        <f t="shared" si="750"/>
        <v>0</v>
      </c>
      <c r="FO94" s="165">
        <f t="shared" si="750"/>
        <v>0</v>
      </c>
      <c r="FP94" s="165">
        <f t="shared" si="750"/>
        <v>0</v>
      </c>
      <c r="FQ94" s="165">
        <f t="shared" si="750"/>
        <v>0</v>
      </c>
      <c r="FR94" s="165">
        <f t="shared" si="750"/>
        <v>0</v>
      </c>
      <c r="FS94" s="165">
        <f t="shared" si="750"/>
        <v>0</v>
      </c>
      <c r="FT94" s="165">
        <f t="shared" si="750"/>
        <v>0</v>
      </c>
      <c r="FU94" s="165">
        <f t="shared" si="750"/>
        <v>0</v>
      </c>
      <c r="FV94" s="165">
        <f t="shared" si="750"/>
        <v>0</v>
      </c>
      <c r="FW94" s="165">
        <f t="shared" si="750"/>
        <v>0</v>
      </c>
      <c r="FX94" s="165">
        <f t="shared" si="750"/>
        <v>0</v>
      </c>
      <c r="FY94" s="165">
        <f t="shared" si="750"/>
        <v>0</v>
      </c>
      <c r="FZ94" s="165">
        <f t="shared" si="750"/>
        <v>0</v>
      </c>
      <c r="GA94" s="165">
        <f t="shared" si="750"/>
        <v>0</v>
      </c>
      <c r="GB94" s="165">
        <f t="shared" si="750"/>
        <v>0</v>
      </c>
      <c r="GC94" s="165">
        <f t="shared" si="750"/>
        <v>0</v>
      </c>
      <c r="GD94" s="165">
        <f t="shared" si="750"/>
        <v>0</v>
      </c>
      <c r="GE94" s="165">
        <f t="shared" si="750"/>
        <v>0</v>
      </c>
      <c r="GF94" s="165">
        <f t="shared" si="750"/>
        <v>0</v>
      </c>
      <c r="GG94" s="165">
        <f t="shared" si="750"/>
        <v>0</v>
      </c>
      <c r="GH94" s="165">
        <f t="shared" si="750"/>
        <v>0</v>
      </c>
      <c r="GI94" s="165">
        <f t="shared" si="750"/>
        <v>0</v>
      </c>
      <c r="GJ94" s="165">
        <f t="shared" si="750"/>
        <v>0</v>
      </c>
      <c r="GK94" s="165">
        <f t="shared" si="750"/>
        <v>0</v>
      </c>
      <c r="GL94" s="165">
        <f t="shared" si="750"/>
        <v>0</v>
      </c>
      <c r="GM94" s="165">
        <f t="shared" si="750"/>
        <v>0</v>
      </c>
      <c r="GN94" s="165">
        <f t="shared" si="750"/>
        <v>0</v>
      </c>
      <c r="GO94" s="165">
        <f t="shared" si="750"/>
        <v>0</v>
      </c>
      <c r="GP94" s="165">
        <f t="shared" si="750"/>
        <v>0</v>
      </c>
      <c r="GQ94" s="165">
        <f t="shared" ref="GQ94:JB94" si="751">IFERROR(GQ$84 * GQ10 / GQ$12, 0)</f>
        <v>0</v>
      </c>
      <c r="GR94" s="165">
        <f t="shared" si="751"/>
        <v>0</v>
      </c>
      <c r="GS94" s="165">
        <f t="shared" si="751"/>
        <v>0</v>
      </c>
      <c r="GT94" s="165">
        <f t="shared" si="751"/>
        <v>0</v>
      </c>
      <c r="GU94" s="165">
        <f t="shared" si="751"/>
        <v>0</v>
      </c>
      <c r="GV94" s="165">
        <f t="shared" si="751"/>
        <v>0</v>
      </c>
      <c r="GW94" s="165">
        <f t="shared" si="751"/>
        <v>0</v>
      </c>
      <c r="GX94" s="165">
        <f t="shared" si="751"/>
        <v>0</v>
      </c>
      <c r="GY94" s="165">
        <f t="shared" si="751"/>
        <v>0</v>
      </c>
      <c r="GZ94" s="165">
        <f t="shared" si="751"/>
        <v>0</v>
      </c>
      <c r="HA94" s="165">
        <f t="shared" si="751"/>
        <v>0</v>
      </c>
      <c r="HB94" s="165">
        <f t="shared" si="751"/>
        <v>0</v>
      </c>
      <c r="HC94" s="165">
        <f t="shared" si="751"/>
        <v>0</v>
      </c>
      <c r="HD94" s="165">
        <f t="shared" si="751"/>
        <v>0</v>
      </c>
      <c r="HE94" s="165">
        <f t="shared" si="751"/>
        <v>0</v>
      </c>
      <c r="HF94" s="165">
        <f t="shared" si="751"/>
        <v>0</v>
      </c>
      <c r="HG94" s="165">
        <f t="shared" si="751"/>
        <v>0</v>
      </c>
      <c r="HH94" s="165">
        <f t="shared" si="751"/>
        <v>0</v>
      </c>
      <c r="HI94" s="165">
        <f t="shared" si="751"/>
        <v>0</v>
      </c>
      <c r="HJ94" s="165">
        <f t="shared" si="751"/>
        <v>0</v>
      </c>
      <c r="HK94" s="165">
        <f t="shared" si="751"/>
        <v>0</v>
      </c>
      <c r="HL94" s="165">
        <f t="shared" si="751"/>
        <v>0</v>
      </c>
      <c r="HM94" s="165">
        <f t="shared" si="751"/>
        <v>0</v>
      </c>
      <c r="HN94" s="165">
        <f t="shared" si="751"/>
        <v>0</v>
      </c>
      <c r="HO94" s="165">
        <f t="shared" si="751"/>
        <v>0</v>
      </c>
      <c r="HP94" s="165">
        <f t="shared" si="751"/>
        <v>0</v>
      </c>
      <c r="HQ94" s="165">
        <f t="shared" si="751"/>
        <v>0</v>
      </c>
      <c r="HR94" s="165">
        <f t="shared" si="751"/>
        <v>0</v>
      </c>
      <c r="HS94" s="165">
        <f t="shared" si="751"/>
        <v>0</v>
      </c>
      <c r="HT94" s="165">
        <f t="shared" si="751"/>
        <v>0</v>
      </c>
      <c r="HU94" s="165">
        <f t="shared" si="751"/>
        <v>0</v>
      </c>
      <c r="HV94" s="165">
        <f t="shared" si="751"/>
        <v>0</v>
      </c>
      <c r="HW94" s="165">
        <f t="shared" si="751"/>
        <v>0</v>
      </c>
      <c r="HX94" s="165">
        <f t="shared" si="751"/>
        <v>0</v>
      </c>
      <c r="HY94" s="165">
        <f t="shared" si="751"/>
        <v>0</v>
      </c>
      <c r="HZ94" s="165">
        <f t="shared" si="751"/>
        <v>0</v>
      </c>
      <c r="IA94" s="165">
        <f t="shared" si="751"/>
        <v>0</v>
      </c>
      <c r="IB94" s="165">
        <f t="shared" si="751"/>
        <v>0</v>
      </c>
      <c r="IC94" s="165">
        <f t="shared" si="751"/>
        <v>0</v>
      </c>
      <c r="ID94" s="165">
        <f t="shared" si="751"/>
        <v>0</v>
      </c>
      <c r="IE94" s="165">
        <f t="shared" si="751"/>
        <v>0</v>
      </c>
      <c r="IF94" s="165">
        <f t="shared" si="751"/>
        <v>0</v>
      </c>
      <c r="IG94" s="165">
        <f t="shared" si="751"/>
        <v>0</v>
      </c>
      <c r="IH94" s="165">
        <f t="shared" si="751"/>
        <v>0</v>
      </c>
      <c r="II94" s="165">
        <f t="shared" si="751"/>
        <v>0</v>
      </c>
      <c r="IJ94" s="165">
        <f t="shared" si="751"/>
        <v>0</v>
      </c>
      <c r="IK94" s="165">
        <f t="shared" si="751"/>
        <v>0</v>
      </c>
      <c r="IL94" s="165">
        <f t="shared" si="751"/>
        <v>0</v>
      </c>
      <c r="IM94" s="165">
        <f t="shared" si="751"/>
        <v>0</v>
      </c>
      <c r="IN94" s="165">
        <f t="shared" si="751"/>
        <v>0</v>
      </c>
      <c r="IO94" s="165">
        <f t="shared" si="751"/>
        <v>0</v>
      </c>
      <c r="IP94" s="165">
        <f t="shared" si="751"/>
        <v>0</v>
      </c>
      <c r="IQ94" s="165">
        <f t="shared" si="751"/>
        <v>0</v>
      </c>
      <c r="IR94" s="165">
        <f t="shared" si="751"/>
        <v>0</v>
      </c>
      <c r="IS94" s="165">
        <f t="shared" si="751"/>
        <v>0</v>
      </c>
      <c r="IT94" s="165">
        <f t="shared" si="751"/>
        <v>0</v>
      </c>
      <c r="IU94" s="165">
        <f t="shared" si="751"/>
        <v>0</v>
      </c>
      <c r="IV94" s="165">
        <f t="shared" si="751"/>
        <v>0</v>
      </c>
      <c r="IW94" s="165">
        <f t="shared" si="751"/>
        <v>0</v>
      </c>
      <c r="IX94" s="165">
        <f t="shared" si="751"/>
        <v>0</v>
      </c>
      <c r="IY94" s="165">
        <f t="shared" si="751"/>
        <v>0</v>
      </c>
      <c r="IZ94" s="165">
        <f t="shared" si="751"/>
        <v>0</v>
      </c>
      <c r="JA94" s="165">
        <f t="shared" si="751"/>
        <v>0</v>
      </c>
      <c r="JB94" s="165">
        <f t="shared" si="751"/>
        <v>0</v>
      </c>
      <c r="JC94" s="165">
        <f t="shared" ref="JC94:LN94" si="752">IFERROR(JC$84 * JC10 / JC$12, 0)</f>
        <v>0</v>
      </c>
      <c r="JD94" s="165">
        <f t="shared" si="752"/>
        <v>0</v>
      </c>
      <c r="JE94" s="165">
        <f t="shared" si="752"/>
        <v>0</v>
      </c>
      <c r="JF94" s="165">
        <f t="shared" si="752"/>
        <v>0</v>
      </c>
      <c r="JG94" s="165">
        <f t="shared" si="752"/>
        <v>0</v>
      </c>
      <c r="JH94" s="165">
        <f t="shared" si="752"/>
        <v>0</v>
      </c>
      <c r="JI94" s="165">
        <f t="shared" si="752"/>
        <v>0</v>
      </c>
      <c r="JJ94" s="165">
        <f t="shared" si="752"/>
        <v>0</v>
      </c>
      <c r="JK94" s="165">
        <f t="shared" si="752"/>
        <v>0</v>
      </c>
      <c r="JL94" s="165">
        <f t="shared" si="752"/>
        <v>0</v>
      </c>
      <c r="JM94" s="165">
        <f t="shared" si="752"/>
        <v>0</v>
      </c>
      <c r="JN94" s="165">
        <f t="shared" si="752"/>
        <v>0</v>
      </c>
      <c r="JO94" s="165">
        <f t="shared" si="752"/>
        <v>0</v>
      </c>
      <c r="JP94" s="165">
        <f t="shared" si="752"/>
        <v>0</v>
      </c>
      <c r="JQ94" s="165">
        <f t="shared" si="752"/>
        <v>0</v>
      </c>
      <c r="JR94" s="165">
        <f t="shared" si="752"/>
        <v>0</v>
      </c>
      <c r="JS94" s="165">
        <f t="shared" si="752"/>
        <v>0</v>
      </c>
      <c r="JT94" s="165">
        <f t="shared" si="752"/>
        <v>0</v>
      </c>
      <c r="JU94" s="165">
        <f t="shared" si="752"/>
        <v>0</v>
      </c>
      <c r="JV94" s="165">
        <f t="shared" si="752"/>
        <v>0</v>
      </c>
      <c r="JW94" s="165">
        <f t="shared" si="752"/>
        <v>0</v>
      </c>
      <c r="JX94" s="165">
        <f t="shared" si="752"/>
        <v>0</v>
      </c>
      <c r="JY94" s="165">
        <f t="shared" si="752"/>
        <v>0</v>
      </c>
      <c r="JZ94" s="165">
        <f t="shared" si="752"/>
        <v>0</v>
      </c>
      <c r="KA94" s="165">
        <f t="shared" si="752"/>
        <v>0</v>
      </c>
      <c r="KB94" s="165">
        <f t="shared" si="752"/>
        <v>0</v>
      </c>
      <c r="KC94" s="165">
        <f t="shared" si="752"/>
        <v>0</v>
      </c>
      <c r="KD94" s="165">
        <f t="shared" si="752"/>
        <v>0</v>
      </c>
      <c r="KE94" s="165">
        <f t="shared" si="752"/>
        <v>0</v>
      </c>
      <c r="KF94" s="165">
        <f t="shared" si="752"/>
        <v>0</v>
      </c>
      <c r="KG94" s="165">
        <f t="shared" si="752"/>
        <v>0</v>
      </c>
      <c r="KH94" s="165">
        <f t="shared" si="752"/>
        <v>0</v>
      </c>
      <c r="KI94" s="165">
        <f t="shared" si="752"/>
        <v>0</v>
      </c>
      <c r="KJ94" s="165">
        <f t="shared" si="752"/>
        <v>0</v>
      </c>
      <c r="KK94" s="165">
        <f t="shared" si="752"/>
        <v>0</v>
      </c>
      <c r="KL94" s="165">
        <f t="shared" si="752"/>
        <v>0</v>
      </c>
      <c r="KM94" s="165">
        <f t="shared" si="752"/>
        <v>0</v>
      </c>
      <c r="KN94" s="165">
        <f t="shared" si="752"/>
        <v>0</v>
      </c>
      <c r="KO94" s="165">
        <f t="shared" si="752"/>
        <v>0</v>
      </c>
      <c r="KP94" s="165">
        <f t="shared" si="752"/>
        <v>0</v>
      </c>
      <c r="KQ94" s="165">
        <f t="shared" si="752"/>
        <v>0</v>
      </c>
      <c r="KR94" s="165">
        <f t="shared" si="752"/>
        <v>0</v>
      </c>
      <c r="KS94" s="165">
        <f t="shared" si="752"/>
        <v>0</v>
      </c>
      <c r="KT94" s="165">
        <f t="shared" si="752"/>
        <v>0</v>
      </c>
      <c r="KU94" s="165">
        <f t="shared" si="752"/>
        <v>0</v>
      </c>
      <c r="KV94" s="165">
        <f t="shared" si="752"/>
        <v>0</v>
      </c>
      <c r="KW94" s="165">
        <f t="shared" si="752"/>
        <v>0</v>
      </c>
      <c r="KX94" s="165">
        <f t="shared" si="752"/>
        <v>0</v>
      </c>
      <c r="KY94" s="165">
        <f t="shared" si="752"/>
        <v>0</v>
      </c>
      <c r="KZ94" s="165">
        <f t="shared" si="752"/>
        <v>0</v>
      </c>
      <c r="LA94" s="165">
        <f t="shared" si="752"/>
        <v>0</v>
      </c>
      <c r="LB94" s="165">
        <f t="shared" si="752"/>
        <v>0</v>
      </c>
      <c r="LC94" s="165">
        <f t="shared" si="752"/>
        <v>0</v>
      </c>
      <c r="LD94" s="165">
        <f t="shared" si="752"/>
        <v>0</v>
      </c>
      <c r="LE94" s="165">
        <f t="shared" si="752"/>
        <v>0</v>
      </c>
      <c r="LF94" s="165">
        <f t="shared" si="752"/>
        <v>0</v>
      </c>
      <c r="LG94" s="165">
        <f t="shared" si="752"/>
        <v>0</v>
      </c>
      <c r="LH94" s="165">
        <f t="shared" si="752"/>
        <v>0</v>
      </c>
      <c r="LI94" s="165">
        <f t="shared" si="752"/>
        <v>0</v>
      </c>
      <c r="LJ94" s="165">
        <f t="shared" si="752"/>
        <v>0</v>
      </c>
      <c r="LK94" s="165">
        <f t="shared" si="752"/>
        <v>0</v>
      </c>
      <c r="LL94" s="165">
        <f t="shared" si="752"/>
        <v>0</v>
      </c>
      <c r="LM94" s="165">
        <f t="shared" si="752"/>
        <v>0</v>
      </c>
      <c r="LN94" s="165">
        <f t="shared" si="752"/>
        <v>0</v>
      </c>
      <c r="LO94" s="165">
        <f t="shared" ref="LO94:NG94" si="753">IFERROR(LO$84 * LO10 / LO$12, 0)</f>
        <v>0</v>
      </c>
      <c r="LP94" s="165">
        <f t="shared" si="753"/>
        <v>0</v>
      </c>
      <c r="LQ94" s="165">
        <f t="shared" si="753"/>
        <v>0</v>
      </c>
      <c r="LR94" s="165">
        <f t="shared" si="753"/>
        <v>0</v>
      </c>
      <c r="LS94" s="165">
        <f t="shared" si="753"/>
        <v>0</v>
      </c>
      <c r="LT94" s="165">
        <f t="shared" si="753"/>
        <v>0</v>
      </c>
      <c r="LU94" s="165">
        <f t="shared" si="753"/>
        <v>0</v>
      </c>
      <c r="LV94" s="165">
        <f t="shared" si="753"/>
        <v>0</v>
      </c>
      <c r="LW94" s="165">
        <f t="shared" si="753"/>
        <v>0</v>
      </c>
      <c r="LX94" s="165">
        <f t="shared" si="753"/>
        <v>0</v>
      </c>
      <c r="LY94" s="165">
        <f t="shared" si="753"/>
        <v>0</v>
      </c>
      <c r="LZ94" s="165">
        <f t="shared" si="753"/>
        <v>0</v>
      </c>
      <c r="MA94" s="165">
        <f t="shared" si="753"/>
        <v>0</v>
      </c>
      <c r="MB94" s="165">
        <f t="shared" si="753"/>
        <v>0</v>
      </c>
      <c r="MC94" s="165">
        <f t="shared" si="753"/>
        <v>0</v>
      </c>
      <c r="MD94" s="165">
        <f t="shared" si="753"/>
        <v>0</v>
      </c>
      <c r="ME94" s="165">
        <f t="shared" si="753"/>
        <v>0</v>
      </c>
      <c r="MF94" s="165">
        <f t="shared" si="753"/>
        <v>0</v>
      </c>
      <c r="MG94" s="165">
        <f t="shared" si="753"/>
        <v>0</v>
      </c>
      <c r="MH94" s="165">
        <f t="shared" si="753"/>
        <v>0</v>
      </c>
      <c r="MI94" s="165">
        <f t="shared" si="753"/>
        <v>0</v>
      </c>
      <c r="MJ94" s="165">
        <f t="shared" si="753"/>
        <v>0</v>
      </c>
      <c r="MK94" s="165">
        <f t="shared" si="753"/>
        <v>0</v>
      </c>
      <c r="ML94" s="165">
        <f t="shared" si="753"/>
        <v>0</v>
      </c>
      <c r="MM94" s="165">
        <f t="shared" si="753"/>
        <v>0</v>
      </c>
      <c r="MN94" s="165">
        <f t="shared" si="753"/>
        <v>0</v>
      </c>
      <c r="MO94" s="165">
        <f t="shared" si="753"/>
        <v>0</v>
      </c>
      <c r="MP94" s="165">
        <f t="shared" si="753"/>
        <v>0</v>
      </c>
      <c r="MQ94" s="165">
        <f t="shared" si="753"/>
        <v>0</v>
      </c>
      <c r="MR94" s="165">
        <f t="shared" si="753"/>
        <v>0</v>
      </c>
      <c r="MS94" s="165">
        <f t="shared" si="753"/>
        <v>0</v>
      </c>
      <c r="MT94" s="165">
        <f t="shared" si="753"/>
        <v>0</v>
      </c>
      <c r="MU94" s="165">
        <f t="shared" si="753"/>
        <v>0</v>
      </c>
      <c r="MV94" s="165">
        <f t="shared" si="753"/>
        <v>0</v>
      </c>
      <c r="MW94" s="165">
        <f t="shared" si="753"/>
        <v>0</v>
      </c>
      <c r="MX94" s="165">
        <f t="shared" si="753"/>
        <v>0</v>
      </c>
      <c r="MY94" s="165">
        <f t="shared" si="753"/>
        <v>0</v>
      </c>
      <c r="MZ94" s="165">
        <f t="shared" si="753"/>
        <v>0</v>
      </c>
      <c r="NA94" s="165">
        <f t="shared" si="753"/>
        <v>0</v>
      </c>
      <c r="NB94" s="165">
        <f t="shared" si="753"/>
        <v>0</v>
      </c>
      <c r="NC94" s="165">
        <f t="shared" si="753"/>
        <v>0</v>
      </c>
      <c r="ND94" s="165">
        <f t="shared" si="753"/>
        <v>0</v>
      </c>
      <c r="NE94" s="165">
        <f t="shared" si="753"/>
        <v>0</v>
      </c>
      <c r="NF94" s="165">
        <f t="shared" si="753"/>
        <v>0</v>
      </c>
      <c r="NG94" s="165">
        <f t="shared" si="753"/>
        <v>0</v>
      </c>
      <c r="NH94" s="165">
        <f t="shared" si="727"/>
        <v>0</v>
      </c>
      <c r="NJ94" s="209">
        <f t="shared" si="735"/>
        <v>0</v>
      </c>
      <c r="NK94" s="209">
        <f t="shared" si="728"/>
        <v>0</v>
      </c>
      <c r="NL94" s="209">
        <f t="shared" si="728"/>
        <v>0</v>
      </c>
      <c r="NM94" s="209">
        <f t="shared" si="728"/>
        <v>0</v>
      </c>
      <c r="NN94" s="209">
        <f t="shared" si="728"/>
        <v>0</v>
      </c>
      <c r="NO94" s="209">
        <f t="shared" si="728"/>
        <v>0</v>
      </c>
      <c r="NP94" s="209">
        <f t="shared" si="728"/>
        <v>0</v>
      </c>
      <c r="NQ94" s="209">
        <f t="shared" si="728"/>
        <v>0</v>
      </c>
      <c r="NR94" s="209">
        <f t="shared" si="728"/>
        <v>0</v>
      </c>
      <c r="NS94" s="209">
        <f t="shared" si="728"/>
        <v>0</v>
      </c>
      <c r="NT94" s="209">
        <f t="shared" si="728"/>
        <v>0</v>
      </c>
      <c r="NU94" s="209">
        <f t="shared" si="728"/>
        <v>0</v>
      </c>
      <c r="NV94" s="209">
        <f t="shared" si="728"/>
        <v>0</v>
      </c>
    </row>
    <row r="95" spans="1:387">
      <c r="B95" s="175" t="s">
        <v>290</v>
      </c>
      <c r="F95" s="153" t="s">
        <v>304</v>
      </c>
      <c r="G95" s="165">
        <f t="shared" ref="G95:BR95" si="754">IFERROR(G$84 * G11 / G$12, 0)</f>
        <v>0</v>
      </c>
      <c r="H95" s="165">
        <f t="shared" si="754"/>
        <v>173129.98718718617</v>
      </c>
      <c r="I95" s="165">
        <f t="shared" si="754"/>
        <v>163067.87099687362</v>
      </c>
      <c r="J95" s="165">
        <f t="shared" si="754"/>
        <v>171681.53633291813</v>
      </c>
      <c r="K95" s="165">
        <f t="shared" si="754"/>
        <v>183354.95134560909</v>
      </c>
      <c r="L95" s="165">
        <f t="shared" si="754"/>
        <v>181959.81165593935</v>
      </c>
      <c r="M95" s="165">
        <f t="shared" si="754"/>
        <v>182395.45234644166</v>
      </c>
      <c r="N95" s="165">
        <f t="shared" si="754"/>
        <v>187469.47304551001</v>
      </c>
      <c r="O95" s="165">
        <f t="shared" si="754"/>
        <v>187035.11181844407</v>
      </c>
      <c r="P95" s="165">
        <f t="shared" si="754"/>
        <v>179195.09236738776</v>
      </c>
      <c r="Q95" s="165">
        <f t="shared" si="754"/>
        <v>136917.92112374565</v>
      </c>
      <c r="R95" s="165">
        <f t="shared" si="754"/>
        <v>182805.50497717841</v>
      </c>
      <c r="S95" s="165">
        <f t="shared" si="754"/>
        <v>176825.78055701463</v>
      </c>
      <c r="T95" s="165">
        <f t="shared" si="754"/>
        <v>177101.46958635972</v>
      </c>
      <c r="U95" s="165">
        <f t="shared" si="754"/>
        <v>176171.37604524137</v>
      </c>
      <c r="V95" s="165">
        <f t="shared" si="754"/>
        <v>180142.39205830984</v>
      </c>
      <c r="W95" s="165">
        <f t="shared" si="754"/>
        <v>183592.34184114673</v>
      </c>
      <c r="X95" s="165">
        <f t="shared" si="754"/>
        <v>174943.27437214204</v>
      </c>
      <c r="Y95" s="165">
        <f t="shared" si="754"/>
        <v>167818.96965043127</v>
      </c>
      <c r="Z95" s="165">
        <f t="shared" si="754"/>
        <v>175200.86643627044</v>
      </c>
      <c r="AA95" s="165">
        <f t="shared" si="754"/>
        <v>171269.80502243029</v>
      </c>
      <c r="AB95" s="165">
        <f t="shared" si="754"/>
        <v>172876.31132111227</v>
      </c>
      <c r="AC95" s="165">
        <f t="shared" si="754"/>
        <v>170868.68570954644</v>
      </c>
      <c r="AD95" s="165">
        <f t="shared" si="754"/>
        <v>187653.20491585421</v>
      </c>
      <c r="AE95" s="165">
        <f t="shared" si="754"/>
        <v>195624.28258858636</v>
      </c>
      <c r="AF95" s="165">
        <f t="shared" si="754"/>
        <v>186181.87454633976</v>
      </c>
      <c r="AG95" s="165">
        <f t="shared" si="754"/>
        <v>182607.87938563997</v>
      </c>
      <c r="AH95" s="165">
        <f t="shared" si="754"/>
        <v>181985.86579402513</v>
      </c>
      <c r="AI95" s="165">
        <f t="shared" si="754"/>
        <v>182978.85220548802</v>
      </c>
      <c r="AJ95" s="165">
        <f t="shared" si="754"/>
        <v>184214.23605422379</v>
      </c>
      <c r="AK95" s="165">
        <f t="shared" si="754"/>
        <v>182175.99839765759</v>
      </c>
      <c r="AL95" s="165">
        <f t="shared" si="754"/>
        <v>101445.43526633193</v>
      </c>
      <c r="AM95" s="165">
        <f t="shared" si="754"/>
        <v>85361.810955402019</v>
      </c>
      <c r="AN95" s="165">
        <f t="shared" si="754"/>
        <v>90746.657933048147</v>
      </c>
      <c r="AO95" s="165">
        <f t="shared" si="754"/>
        <v>83079.24550181115</v>
      </c>
      <c r="AP95" s="165">
        <f t="shared" si="754"/>
        <v>81539.725404506666</v>
      </c>
      <c r="AQ95" s="165">
        <f t="shared" si="754"/>
        <v>125524.60779891298</v>
      </c>
      <c r="AR95" s="165">
        <f t="shared" si="754"/>
        <v>135524.93003294902</v>
      </c>
      <c r="AS95" s="165">
        <f t="shared" si="754"/>
        <v>137142.68346179932</v>
      </c>
      <c r="AT95" s="165">
        <f t="shared" si="754"/>
        <v>161968.6094941826</v>
      </c>
      <c r="AU95" s="165">
        <f t="shared" si="754"/>
        <v>307383.50009366591</v>
      </c>
      <c r="AV95" s="165">
        <f t="shared" si="754"/>
        <v>292929.65032789839</v>
      </c>
      <c r="AW95" s="165">
        <f t="shared" si="754"/>
        <v>292017.49715620058</v>
      </c>
      <c r="AX95" s="165">
        <f t="shared" si="754"/>
        <v>291809.89965812833</v>
      </c>
      <c r="AY95" s="165">
        <f t="shared" si="754"/>
        <v>288792.70351666282</v>
      </c>
      <c r="AZ95" s="165">
        <f t="shared" si="754"/>
        <v>322761.89369224664</v>
      </c>
      <c r="BA95" s="165">
        <f t="shared" si="754"/>
        <v>309329.31685339002</v>
      </c>
      <c r="BB95" s="165">
        <f t="shared" si="754"/>
        <v>167426.33659992198</v>
      </c>
      <c r="BC95" s="165">
        <f t="shared" si="754"/>
        <v>92932.587481711074</v>
      </c>
      <c r="BD95" s="165">
        <f t="shared" si="754"/>
        <v>105331.55296328841</v>
      </c>
      <c r="BE95" s="165">
        <f t="shared" si="754"/>
        <v>102199.41080491069</v>
      </c>
      <c r="BF95" s="165">
        <f t="shared" si="754"/>
        <v>93193.778048701541</v>
      </c>
      <c r="BG95" s="165">
        <f t="shared" si="754"/>
        <v>113947.89071957661</v>
      </c>
      <c r="BH95" s="165">
        <f t="shared" si="754"/>
        <v>108569.56165587575</v>
      </c>
      <c r="BI95" s="165">
        <f t="shared" si="754"/>
        <v>102146.79616576516</v>
      </c>
      <c r="BJ95" s="165">
        <f t="shared" si="754"/>
        <v>81705.070861657528</v>
      </c>
      <c r="BK95" s="165">
        <f t="shared" si="754"/>
        <v>78911.145411356309</v>
      </c>
      <c r="BL95" s="165">
        <f t="shared" si="754"/>
        <v>107307.16698773896</v>
      </c>
      <c r="BM95" s="165">
        <f t="shared" si="754"/>
        <v>108055.11150557754</v>
      </c>
      <c r="BN95" s="165">
        <f t="shared" si="754"/>
        <v>166254.13915313248</v>
      </c>
      <c r="BO95" s="165">
        <f t="shared" si="754"/>
        <v>159836.88673850597</v>
      </c>
      <c r="BP95" s="165">
        <f t="shared" si="754"/>
        <v>136255.36868102459</v>
      </c>
      <c r="BQ95" s="165">
        <f t="shared" si="754"/>
        <v>116047.12390749982</v>
      </c>
      <c r="BR95" s="165">
        <f t="shared" si="754"/>
        <v>128377.232805369</v>
      </c>
      <c r="BS95" s="165">
        <f t="shared" ref="BS95:ED95" si="755">IFERROR(BS$84 * BS11 / BS$12, 0)</f>
        <v>154978.5827016962</v>
      </c>
      <c r="BT95" s="165">
        <f t="shared" si="755"/>
        <v>157387.85229006747</v>
      </c>
      <c r="BU95" s="165">
        <f t="shared" si="755"/>
        <v>158110.48373815266</v>
      </c>
      <c r="BV95" s="165">
        <f t="shared" si="755"/>
        <v>160065.945704179</v>
      </c>
      <c r="BW95" s="165">
        <f t="shared" si="755"/>
        <v>158435.68079059609</v>
      </c>
      <c r="BX95" s="165">
        <f t="shared" si="755"/>
        <v>153076.48689694784</v>
      </c>
      <c r="BY95" s="165">
        <f t="shared" si="755"/>
        <v>152959.27085238803</v>
      </c>
      <c r="BZ95" s="165">
        <f t="shared" si="755"/>
        <v>144033.9105024981</v>
      </c>
      <c r="CA95" s="165">
        <f t="shared" si="755"/>
        <v>154267.48442548802</v>
      </c>
      <c r="CB95" s="165">
        <f t="shared" si="755"/>
        <v>142091.68200166422</v>
      </c>
      <c r="CC95" s="165">
        <f t="shared" si="755"/>
        <v>141557.34015321863</v>
      </c>
      <c r="CD95" s="165">
        <f t="shared" si="755"/>
        <v>131611.18740965612</v>
      </c>
      <c r="CE95" s="165">
        <f t="shared" si="755"/>
        <v>115208.1690010529</v>
      </c>
      <c r="CF95" s="165">
        <f t="shared" si="755"/>
        <v>91077.256468371372</v>
      </c>
      <c r="CG95" s="165">
        <f t="shared" si="755"/>
        <v>132500.73374902524</v>
      </c>
      <c r="CH95" s="165">
        <f t="shared" si="755"/>
        <v>146128.02947733132</v>
      </c>
      <c r="CI95" s="165">
        <f t="shared" si="755"/>
        <v>139562.97461182097</v>
      </c>
      <c r="CJ95" s="165">
        <f t="shared" si="755"/>
        <v>134027.15497537763</v>
      </c>
      <c r="CK95" s="165">
        <f t="shared" si="755"/>
        <v>127345.37175236037</v>
      </c>
      <c r="CL95" s="165">
        <f t="shared" si="755"/>
        <v>107011.25946128406</v>
      </c>
      <c r="CM95" s="165">
        <f t="shared" si="755"/>
        <v>122360.92177350291</v>
      </c>
      <c r="CN95" s="165">
        <f t="shared" si="755"/>
        <v>132459.90455044075</v>
      </c>
      <c r="CO95" s="165">
        <f t="shared" si="755"/>
        <v>138832.97469588899</v>
      </c>
      <c r="CP95" s="165">
        <f t="shared" si="755"/>
        <v>140170.4382179908</v>
      </c>
      <c r="CQ95" s="165">
        <f t="shared" si="755"/>
        <v>139455.04203289803</v>
      </c>
      <c r="CR95" s="165">
        <f t="shared" si="755"/>
        <v>139475.21718305678</v>
      </c>
      <c r="CS95" s="165">
        <f t="shared" si="755"/>
        <v>84026.551689045504</v>
      </c>
      <c r="CT95" s="165">
        <f t="shared" si="755"/>
        <v>55790.099837745227</v>
      </c>
      <c r="CU95" s="165">
        <f t="shared" si="755"/>
        <v>85298.78516236601</v>
      </c>
      <c r="CV95" s="165">
        <f t="shared" si="755"/>
        <v>81162.344492257937</v>
      </c>
      <c r="CW95" s="165">
        <f t="shared" si="755"/>
        <v>81088.79368635705</v>
      </c>
      <c r="CX95" s="165">
        <f t="shared" si="755"/>
        <v>75906.050229899221</v>
      </c>
      <c r="CY95" s="165">
        <f t="shared" si="755"/>
        <v>79570.055559989021</v>
      </c>
      <c r="CZ95" s="165">
        <f t="shared" si="755"/>
        <v>67211.161336835372</v>
      </c>
      <c r="DA95" s="165">
        <f t="shared" si="755"/>
        <v>92140.739294205574</v>
      </c>
      <c r="DB95" s="165">
        <f t="shared" si="755"/>
        <v>88527.691744985379</v>
      </c>
      <c r="DC95" s="165">
        <f t="shared" si="755"/>
        <v>76513.480789686786</v>
      </c>
      <c r="DD95" s="165">
        <f t="shared" si="755"/>
        <v>91693.886832411736</v>
      </c>
      <c r="DE95" s="165">
        <f t="shared" si="755"/>
        <v>97470.599387489056</v>
      </c>
      <c r="DF95" s="165">
        <f t="shared" si="755"/>
        <v>97291.537823555584</v>
      </c>
      <c r="DG95" s="165">
        <f t="shared" si="755"/>
        <v>95345.023238832116</v>
      </c>
      <c r="DH95" s="165">
        <f t="shared" si="755"/>
        <v>68379.833467478587</v>
      </c>
      <c r="DI95" s="165">
        <f t="shared" si="755"/>
        <v>88828.578285773314</v>
      </c>
      <c r="DJ95" s="165">
        <f t="shared" si="755"/>
        <v>97124.138905488653</v>
      </c>
      <c r="DK95" s="165">
        <f t="shared" si="755"/>
        <v>99368.999457542333</v>
      </c>
      <c r="DL95" s="165">
        <f t="shared" si="755"/>
        <v>79410.723031989633</v>
      </c>
      <c r="DM95" s="165">
        <f t="shared" si="755"/>
        <v>98240.541062517179</v>
      </c>
      <c r="DN95" s="165">
        <f t="shared" si="755"/>
        <v>100989.07417179616</v>
      </c>
      <c r="DO95" s="165">
        <f t="shared" si="755"/>
        <v>98054.462803305403</v>
      </c>
      <c r="DP95" s="165">
        <f t="shared" si="755"/>
        <v>101557.01667228871</v>
      </c>
      <c r="DQ95" s="165">
        <f t="shared" si="755"/>
        <v>91216.113179334163</v>
      </c>
      <c r="DR95" s="165">
        <f t="shared" si="755"/>
        <v>90913.015586474357</v>
      </c>
      <c r="DS95" s="165">
        <f t="shared" si="755"/>
        <v>96585.802910494473</v>
      </c>
      <c r="DT95" s="165">
        <f t="shared" si="755"/>
        <v>68918.460502542861</v>
      </c>
      <c r="DU95" s="165">
        <f t="shared" si="755"/>
        <v>81291.170516682716</v>
      </c>
      <c r="DV95" s="165">
        <f t="shared" si="755"/>
        <v>63162.893913531734</v>
      </c>
      <c r="DW95" s="165">
        <f t="shared" si="755"/>
        <v>23252.574361815641</v>
      </c>
      <c r="DX95" s="165">
        <f t="shared" si="755"/>
        <v>25605.457187177224</v>
      </c>
      <c r="DY95" s="165">
        <f t="shared" si="755"/>
        <v>27814.509576768454</v>
      </c>
      <c r="DZ95" s="165">
        <f t="shared" si="755"/>
        <v>25709.931623716708</v>
      </c>
      <c r="EA95" s="165">
        <f t="shared" si="755"/>
        <v>24108.131249983096</v>
      </c>
      <c r="EB95" s="165">
        <f t="shared" si="755"/>
        <v>21274.414888054209</v>
      </c>
      <c r="EC95" s="165">
        <f t="shared" si="755"/>
        <v>21274.414888054209</v>
      </c>
      <c r="ED95" s="165">
        <f t="shared" si="755"/>
        <v>27141.081882428571</v>
      </c>
      <c r="EE95" s="165">
        <f t="shared" ref="EE95:GP95" si="756">IFERROR(EE$84 * EE11 / EE$12, 0)</f>
        <v>29802.408601305309</v>
      </c>
      <c r="EF95" s="165">
        <f t="shared" si="756"/>
        <v>31939.104924802275</v>
      </c>
      <c r="EG95" s="165">
        <f t="shared" si="756"/>
        <v>31126.0641467893</v>
      </c>
      <c r="EH95" s="165">
        <f t="shared" si="756"/>
        <v>31376.601750061222</v>
      </c>
      <c r="EI95" s="165">
        <f t="shared" si="756"/>
        <v>29096.97159833799</v>
      </c>
      <c r="EJ95" s="165">
        <f t="shared" si="756"/>
        <v>27481.724290556343</v>
      </c>
      <c r="EK95" s="165">
        <f t="shared" si="756"/>
        <v>20065.615466381718</v>
      </c>
      <c r="EL95" s="165">
        <f t="shared" si="756"/>
        <v>27340.890395741153</v>
      </c>
      <c r="EM95" s="165">
        <f t="shared" si="756"/>
        <v>29210.680405723444</v>
      </c>
      <c r="EN95" s="165">
        <f t="shared" si="756"/>
        <v>28645.854724537487</v>
      </c>
      <c r="EO95" s="165">
        <f t="shared" si="756"/>
        <v>27867.629785694608</v>
      </c>
      <c r="EP95" s="165">
        <f t="shared" si="756"/>
        <v>28034.867001439325</v>
      </c>
      <c r="EQ95" s="165">
        <f t="shared" si="756"/>
        <v>18427.969168685795</v>
      </c>
      <c r="ER95" s="165">
        <f t="shared" si="756"/>
        <v>25072.570224753348</v>
      </c>
      <c r="ES95" s="165">
        <f t="shared" si="756"/>
        <v>26900.740471515055</v>
      </c>
      <c r="ET95" s="165">
        <f t="shared" si="756"/>
        <v>25970.651287494118</v>
      </c>
      <c r="EU95" s="165">
        <f t="shared" si="756"/>
        <v>20446.433400700203</v>
      </c>
      <c r="EV95" s="165">
        <f t="shared" si="756"/>
        <v>24988.913166674341</v>
      </c>
      <c r="EW95" s="165">
        <f t="shared" si="756"/>
        <v>24868.064821525488</v>
      </c>
      <c r="EX95" s="165">
        <f t="shared" si="756"/>
        <v>25900.940120617128</v>
      </c>
      <c r="EY95" s="165">
        <f t="shared" si="756"/>
        <v>26170.582798194275</v>
      </c>
      <c r="EZ95" s="165">
        <f t="shared" si="756"/>
        <v>31231.813292397979</v>
      </c>
      <c r="FA95" s="165">
        <f t="shared" si="756"/>
        <v>32628.910334777935</v>
      </c>
      <c r="FB95" s="165">
        <f t="shared" si="756"/>
        <v>59205.952332150744</v>
      </c>
      <c r="FC95" s="165">
        <f t="shared" si="756"/>
        <v>45925.236603973404</v>
      </c>
      <c r="FD95" s="165">
        <f t="shared" si="756"/>
        <v>23512.418462017933</v>
      </c>
      <c r="FE95" s="165">
        <f t="shared" si="756"/>
        <v>0</v>
      </c>
      <c r="FF95" s="165">
        <f t="shared" si="756"/>
        <v>18451.952921881082</v>
      </c>
      <c r="FG95" s="165">
        <f t="shared" si="756"/>
        <v>50477.586707872513</v>
      </c>
      <c r="FH95" s="165">
        <f t="shared" si="756"/>
        <v>59588.705849349062</v>
      </c>
      <c r="FI95" s="165">
        <f t="shared" si="756"/>
        <v>46544.987331036617</v>
      </c>
      <c r="FJ95" s="165">
        <f t="shared" si="756"/>
        <v>56609.764234738395</v>
      </c>
      <c r="FK95" s="165">
        <f t="shared" si="756"/>
        <v>0</v>
      </c>
      <c r="FL95" s="165">
        <f t="shared" si="756"/>
        <v>25680.929068060497</v>
      </c>
      <c r="FM95" s="165">
        <f t="shared" si="756"/>
        <v>75843.477143639058</v>
      </c>
      <c r="FN95" s="165">
        <f t="shared" si="756"/>
        <v>79509.042374439116</v>
      </c>
      <c r="FO95" s="165">
        <f t="shared" si="756"/>
        <v>73872.189945032907</v>
      </c>
      <c r="FP95" s="165">
        <f t="shared" si="756"/>
        <v>86801.228320888331</v>
      </c>
      <c r="FQ95" s="165">
        <f t="shared" si="756"/>
        <v>78212.321083797258</v>
      </c>
      <c r="FR95" s="165">
        <f t="shared" si="756"/>
        <v>62142.269649058289</v>
      </c>
      <c r="FS95" s="165">
        <f t="shared" si="756"/>
        <v>63439.8558636866</v>
      </c>
      <c r="FT95" s="165">
        <f t="shared" si="756"/>
        <v>70918.84501232917</v>
      </c>
      <c r="FU95" s="165">
        <f t="shared" si="756"/>
        <v>75172.461816538387</v>
      </c>
      <c r="FV95" s="165">
        <f t="shared" si="756"/>
        <v>56696.697470683488</v>
      </c>
      <c r="FW95" s="165">
        <f t="shared" si="756"/>
        <v>65446.69199799926</v>
      </c>
      <c r="FX95" s="165">
        <f t="shared" si="756"/>
        <v>68170.070885032765</v>
      </c>
      <c r="FY95" s="165">
        <f t="shared" si="756"/>
        <v>72419.489410693743</v>
      </c>
      <c r="FZ95" s="165">
        <f t="shared" si="756"/>
        <v>72177.307435946044</v>
      </c>
      <c r="GA95" s="165">
        <f t="shared" si="756"/>
        <v>79368.642280678352</v>
      </c>
      <c r="GB95" s="165">
        <f t="shared" si="756"/>
        <v>75516.729543267618</v>
      </c>
      <c r="GC95" s="165">
        <f t="shared" si="756"/>
        <v>69538.934279562542</v>
      </c>
      <c r="GD95" s="165">
        <f t="shared" si="756"/>
        <v>56596.091505966491</v>
      </c>
      <c r="GE95" s="165">
        <f t="shared" si="756"/>
        <v>56175.242851182782</v>
      </c>
      <c r="GF95" s="165">
        <f t="shared" si="756"/>
        <v>97456.776294794123</v>
      </c>
      <c r="GG95" s="165">
        <f t="shared" si="756"/>
        <v>97061.856685482649</v>
      </c>
      <c r="GH95" s="165">
        <f t="shared" si="756"/>
        <v>100516.94696934604</v>
      </c>
      <c r="GI95" s="165">
        <f t="shared" si="756"/>
        <v>101373.46338006917</v>
      </c>
      <c r="GJ95" s="165">
        <f t="shared" si="756"/>
        <v>111579.07339000938</v>
      </c>
      <c r="GK95" s="165">
        <f t="shared" si="756"/>
        <v>111793.05749238854</v>
      </c>
      <c r="GL95" s="165">
        <f t="shared" si="756"/>
        <v>120104.87020071395</v>
      </c>
      <c r="GM95" s="165">
        <f t="shared" si="756"/>
        <v>113619.80016661025</v>
      </c>
      <c r="GN95" s="165">
        <f t="shared" si="756"/>
        <v>96486.56648847762</v>
      </c>
      <c r="GO95" s="165">
        <f t="shared" si="756"/>
        <v>121436.38422302142</v>
      </c>
      <c r="GP95" s="165">
        <f t="shared" si="756"/>
        <v>103664.86760287874</v>
      </c>
      <c r="GQ95" s="165">
        <f t="shared" ref="GQ95:JB95" si="757">IFERROR(GQ$84 * GQ11 / GQ$12, 0)</f>
        <v>104021.19209706673</v>
      </c>
      <c r="GR95" s="165">
        <f t="shared" si="757"/>
        <v>105733.99658785759</v>
      </c>
      <c r="GS95" s="165">
        <f t="shared" si="757"/>
        <v>108168.41090074384</v>
      </c>
      <c r="GT95" s="165">
        <f t="shared" si="757"/>
        <v>108351.57741707067</v>
      </c>
      <c r="GU95" s="165">
        <f t="shared" si="757"/>
        <v>112746.52152949873</v>
      </c>
      <c r="GV95" s="165">
        <f t="shared" si="757"/>
        <v>115731.02323190568</v>
      </c>
      <c r="GW95" s="165">
        <f t="shared" si="757"/>
        <v>117700.79308084256</v>
      </c>
      <c r="GX95" s="165">
        <f t="shared" si="757"/>
        <v>115090.60445394556</v>
      </c>
      <c r="GY95" s="165">
        <f t="shared" si="757"/>
        <v>121880.82010485917</v>
      </c>
      <c r="GZ95" s="165">
        <f t="shared" si="757"/>
        <v>119806.69884197836</v>
      </c>
      <c r="HA95" s="165">
        <f t="shared" si="757"/>
        <v>119728.1583992364</v>
      </c>
      <c r="HB95" s="165">
        <f t="shared" si="757"/>
        <v>120126.85820006269</v>
      </c>
      <c r="HC95" s="165">
        <f t="shared" si="757"/>
        <v>120931.14671524463</v>
      </c>
      <c r="HD95" s="165">
        <f t="shared" si="757"/>
        <v>124628.58536408909</v>
      </c>
      <c r="HE95" s="165">
        <f t="shared" si="757"/>
        <v>123865.87824936191</v>
      </c>
      <c r="HF95" s="165">
        <f t="shared" si="757"/>
        <v>124663.03528341006</v>
      </c>
      <c r="HG95" s="165">
        <f t="shared" si="757"/>
        <v>122258.55624433316</v>
      </c>
      <c r="HH95" s="165">
        <f t="shared" si="757"/>
        <v>121494.49497312216</v>
      </c>
      <c r="HI95" s="165">
        <f t="shared" si="757"/>
        <v>126770.87057235766</v>
      </c>
      <c r="HJ95" s="165">
        <f t="shared" si="757"/>
        <v>129585.09176890549</v>
      </c>
      <c r="HK95" s="165">
        <f t="shared" si="757"/>
        <v>118530.14423242683</v>
      </c>
      <c r="HL95" s="165">
        <f t="shared" si="757"/>
        <v>117858.58585146116</v>
      </c>
      <c r="HM95" s="165">
        <f t="shared" si="757"/>
        <v>116345.44488183384</v>
      </c>
      <c r="HN95" s="165">
        <f t="shared" si="757"/>
        <v>121895.32367866427</v>
      </c>
      <c r="HO95" s="165">
        <f t="shared" si="757"/>
        <v>121997.60805032637</v>
      </c>
      <c r="HP95" s="165">
        <f t="shared" si="757"/>
        <v>120957.78542618187</v>
      </c>
      <c r="HQ95" s="165">
        <f t="shared" si="757"/>
        <v>120891.08239758128</v>
      </c>
      <c r="HR95" s="165">
        <f t="shared" si="757"/>
        <v>119880.60971143586</v>
      </c>
      <c r="HS95" s="165">
        <f t="shared" si="757"/>
        <v>118707.74786312526</v>
      </c>
      <c r="HT95" s="165">
        <f t="shared" si="757"/>
        <v>117220.31424251699</v>
      </c>
      <c r="HU95" s="165">
        <f t="shared" si="757"/>
        <v>115496.397133073</v>
      </c>
      <c r="HV95" s="165">
        <f t="shared" si="757"/>
        <v>108022.68964082949</v>
      </c>
      <c r="HW95" s="165">
        <f t="shared" si="757"/>
        <v>107342.36936281025</v>
      </c>
      <c r="HX95" s="165">
        <f t="shared" si="757"/>
        <v>107910.2552642564</v>
      </c>
      <c r="HY95" s="165">
        <f t="shared" si="757"/>
        <v>105291.74714518122</v>
      </c>
      <c r="HZ95" s="165">
        <f t="shared" si="757"/>
        <v>120860.32424408422</v>
      </c>
      <c r="IA95" s="165">
        <f t="shared" si="757"/>
        <v>118952.30086556116</v>
      </c>
      <c r="IB95" s="165">
        <f t="shared" si="757"/>
        <v>115665.31724177835</v>
      </c>
      <c r="IC95" s="165">
        <f t="shared" si="757"/>
        <v>109267.74506456585</v>
      </c>
      <c r="ID95" s="165">
        <f t="shared" si="757"/>
        <v>108175.54121051946</v>
      </c>
      <c r="IE95" s="165">
        <f t="shared" si="757"/>
        <v>109073.48504197512</v>
      </c>
      <c r="IF95" s="165">
        <f t="shared" si="757"/>
        <v>116886.32506297078</v>
      </c>
      <c r="IG95" s="165">
        <f t="shared" si="757"/>
        <v>129694.45134686645</v>
      </c>
      <c r="IH95" s="165">
        <f t="shared" si="757"/>
        <v>121608.86100690241</v>
      </c>
      <c r="II95" s="165">
        <f t="shared" si="757"/>
        <v>123733.98913446353</v>
      </c>
      <c r="IJ95" s="165">
        <f t="shared" si="757"/>
        <v>130647.79896733606</v>
      </c>
      <c r="IK95" s="165">
        <f t="shared" si="757"/>
        <v>129857.87551342433</v>
      </c>
      <c r="IL95" s="165">
        <f t="shared" si="757"/>
        <v>129785.15820446599</v>
      </c>
      <c r="IM95" s="165">
        <f t="shared" si="757"/>
        <v>128325.79255831818</v>
      </c>
      <c r="IN95" s="165">
        <f t="shared" si="757"/>
        <v>130821.67601692905</v>
      </c>
      <c r="IO95" s="165">
        <f t="shared" si="757"/>
        <v>125541.19954704899</v>
      </c>
      <c r="IP95" s="165">
        <f t="shared" si="757"/>
        <v>99692.355800204721</v>
      </c>
      <c r="IQ95" s="165">
        <f t="shared" si="757"/>
        <v>105737.73331856288</v>
      </c>
      <c r="IR95" s="165">
        <f t="shared" si="757"/>
        <v>105665.5913231454</v>
      </c>
      <c r="IS95" s="165">
        <f t="shared" si="757"/>
        <v>105567.23456185227</v>
      </c>
      <c r="IT95" s="165">
        <f t="shared" si="757"/>
        <v>105766.37628681801</v>
      </c>
      <c r="IU95" s="165">
        <f t="shared" si="757"/>
        <v>110205.13341194943</v>
      </c>
      <c r="IV95" s="165">
        <f t="shared" si="757"/>
        <v>109889.71963002284</v>
      </c>
      <c r="IW95" s="165">
        <f t="shared" si="757"/>
        <v>106633.9460718809</v>
      </c>
      <c r="IX95" s="165">
        <f t="shared" si="757"/>
        <v>102430.11135767413</v>
      </c>
      <c r="IY95" s="165">
        <f t="shared" si="757"/>
        <v>107760.54374868372</v>
      </c>
      <c r="IZ95" s="165">
        <f t="shared" si="757"/>
        <v>106955.59365025048</v>
      </c>
      <c r="JA95" s="165">
        <f t="shared" si="757"/>
        <v>119576.35894049233</v>
      </c>
      <c r="JB95" s="165">
        <f t="shared" si="757"/>
        <v>120985.1039849839</v>
      </c>
      <c r="JC95" s="165">
        <f t="shared" ref="JC95:LN95" si="758">IFERROR(JC$84 * JC11 / JC$12, 0)</f>
        <v>119552.52502929882</v>
      </c>
      <c r="JD95" s="165">
        <f t="shared" si="758"/>
        <v>116084.72561032031</v>
      </c>
      <c r="JE95" s="165">
        <f t="shared" si="758"/>
        <v>120471.66671748705</v>
      </c>
      <c r="JF95" s="165">
        <f t="shared" si="758"/>
        <v>118998.42332620731</v>
      </c>
      <c r="JG95" s="165">
        <f t="shared" si="758"/>
        <v>120796.39272493678</v>
      </c>
      <c r="JH95" s="165">
        <f t="shared" si="758"/>
        <v>130842.73571599247</v>
      </c>
      <c r="JI95" s="165">
        <f t="shared" si="758"/>
        <v>122682.88509802723</v>
      </c>
      <c r="JJ95" s="165">
        <f t="shared" si="758"/>
        <v>106815.43304026092</v>
      </c>
      <c r="JK95" s="165">
        <f t="shared" si="758"/>
        <v>110609.30545983504</v>
      </c>
      <c r="JL95" s="165">
        <f t="shared" si="758"/>
        <v>114595.72949841412</v>
      </c>
      <c r="JM95" s="165">
        <f t="shared" si="758"/>
        <v>114349.9717049739</v>
      </c>
      <c r="JN95" s="165">
        <f t="shared" si="758"/>
        <v>114655.75461225602</v>
      </c>
      <c r="JO95" s="165">
        <f t="shared" si="758"/>
        <v>121520.754519864</v>
      </c>
      <c r="JP95" s="165">
        <f t="shared" si="758"/>
        <v>122776.17630402802</v>
      </c>
      <c r="JQ95" s="165">
        <f t="shared" si="758"/>
        <v>116076.028023652</v>
      </c>
      <c r="JR95" s="165">
        <f t="shared" si="758"/>
        <v>107936.20400661143</v>
      </c>
      <c r="JS95" s="165">
        <f t="shared" si="758"/>
        <v>81706.151312868096</v>
      </c>
      <c r="JT95" s="165">
        <f t="shared" si="758"/>
        <v>16631.368912267168</v>
      </c>
      <c r="JU95" s="165">
        <f t="shared" si="758"/>
        <v>142077.09141671489</v>
      </c>
      <c r="JV95" s="165">
        <f t="shared" si="758"/>
        <v>86249.341191046726</v>
      </c>
      <c r="JW95" s="165">
        <f t="shared" si="758"/>
        <v>142033.51136503203</v>
      </c>
      <c r="JX95" s="165">
        <f t="shared" si="758"/>
        <v>99171.862255288448</v>
      </c>
      <c r="JY95" s="165">
        <f t="shared" si="758"/>
        <v>87150.231365065134</v>
      </c>
      <c r="JZ95" s="165">
        <f t="shared" si="758"/>
        <v>45411.441540678075</v>
      </c>
      <c r="KA95" s="165">
        <f t="shared" si="758"/>
        <v>45413.152169046378</v>
      </c>
      <c r="KB95" s="165">
        <f t="shared" si="758"/>
        <v>45413.152169046378</v>
      </c>
      <c r="KC95" s="165">
        <f t="shared" si="758"/>
        <v>80193.309669897208</v>
      </c>
      <c r="KD95" s="165">
        <f t="shared" si="758"/>
        <v>76174.262554498942</v>
      </c>
      <c r="KE95" s="165">
        <f t="shared" si="758"/>
        <v>64932.162545711348</v>
      </c>
      <c r="KF95" s="165">
        <f t="shared" si="758"/>
        <v>53447.990993098159</v>
      </c>
      <c r="KG95" s="165">
        <f t="shared" si="758"/>
        <v>61316.201758288888</v>
      </c>
      <c r="KH95" s="165">
        <f t="shared" si="758"/>
        <v>61290.021120808946</v>
      </c>
      <c r="KI95" s="165">
        <f t="shared" si="758"/>
        <v>61355.619018627694</v>
      </c>
      <c r="KJ95" s="165">
        <f t="shared" si="758"/>
        <v>80957.635054038692</v>
      </c>
      <c r="KK95" s="165">
        <f t="shared" si="758"/>
        <v>79187.851628961274</v>
      </c>
      <c r="KL95" s="165">
        <f t="shared" si="758"/>
        <v>94280.531380085871</v>
      </c>
      <c r="KM95" s="165">
        <f t="shared" si="758"/>
        <v>99385.193204870608</v>
      </c>
      <c r="KN95" s="165">
        <f t="shared" si="758"/>
        <v>89381.57270382595</v>
      </c>
      <c r="KO95" s="165">
        <f t="shared" si="758"/>
        <v>89939.836992660887</v>
      </c>
      <c r="KP95" s="165">
        <f t="shared" si="758"/>
        <v>88001.972108160058</v>
      </c>
      <c r="KQ95" s="165">
        <f t="shared" si="758"/>
        <v>99164.319667728036</v>
      </c>
      <c r="KR95" s="165">
        <f t="shared" si="758"/>
        <v>112171.49281961482</v>
      </c>
      <c r="KS95" s="165">
        <f t="shared" si="758"/>
        <v>115192.73604993772</v>
      </c>
      <c r="KT95" s="165">
        <f t="shared" si="758"/>
        <v>123921.66294534777</v>
      </c>
      <c r="KU95" s="165">
        <f t="shared" si="758"/>
        <v>128091.80328906052</v>
      </c>
      <c r="KV95" s="165">
        <f t="shared" si="758"/>
        <v>129241.45676733989</v>
      </c>
      <c r="KW95" s="165">
        <f t="shared" si="758"/>
        <v>130279.58090438</v>
      </c>
      <c r="KX95" s="165">
        <f t="shared" si="758"/>
        <v>144563.5838173994</v>
      </c>
      <c r="KY95" s="165">
        <f t="shared" si="758"/>
        <v>157785.42991724235</v>
      </c>
      <c r="KZ95" s="165">
        <f t="shared" si="758"/>
        <v>136349.33700505801</v>
      </c>
      <c r="LA95" s="165">
        <f t="shared" si="758"/>
        <v>130285.46242410965</v>
      </c>
      <c r="LB95" s="165">
        <f t="shared" si="758"/>
        <v>135021.11177097569</v>
      </c>
      <c r="LC95" s="165">
        <f t="shared" si="758"/>
        <v>130725.07322696954</v>
      </c>
      <c r="LD95" s="165">
        <f t="shared" si="758"/>
        <v>130416.80342988939</v>
      </c>
      <c r="LE95" s="165">
        <f t="shared" si="758"/>
        <v>133922.08437606654</v>
      </c>
      <c r="LF95" s="165">
        <f t="shared" si="758"/>
        <v>137912.58254146797</v>
      </c>
      <c r="LG95" s="165">
        <f t="shared" si="758"/>
        <v>122304.45495001372</v>
      </c>
      <c r="LH95" s="165">
        <f t="shared" si="758"/>
        <v>131152.18621910343</v>
      </c>
      <c r="LI95" s="165">
        <f t="shared" si="758"/>
        <v>128303.55363511897</v>
      </c>
      <c r="LJ95" s="165">
        <f t="shared" si="758"/>
        <v>128554.33010560488</v>
      </c>
      <c r="LK95" s="165">
        <f t="shared" si="758"/>
        <v>130122.50705064936</v>
      </c>
      <c r="LL95" s="165">
        <f t="shared" si="758"/>
        <v>128172.61154440393</v>
      </c>
      <c r="LM95" s="165">
        <f t="shared" si="758"/>
        <v>142390.49615683002</v>
      </c>
      <c r="LN95" s="165">
        <f t="shared" si="758"/>
        <v>144086.58727957949</v>
      </c>
      <c r="LO95" s="165">
        <f t="shared" ref="LO95:NG95" si="759">IFERROR(LO$84 * LO11 / LO$12, 0)</f>
        <v>131713.07986377928</v>
      </c>
      <c r="LP95" s="165">
        <f t="shared" si="759"/>
        <v>122786.2461667506</v>
      </c>
      <c r="LQ95" s="165">
        <f t="shared" si="759"/>
        <v>134506.91102733192</v>
      </c>
      <c r="LR95" s="165">
        <f t="shared" si="759"/>
        <v>137818.56121198178</v>
      </c>
      <c r="LS95" s="165">
        <f t="shared" si="759"/>
        <v>122167.8048735187</v>
      </c>
      <c r="LT95" s="165">
        <f t="shared" si="759"/>
        <v>121443.96173185062</v>
      </c>
      <c r="LU95" s="165">
        <f t="shared" si="759"/>
        <v>124959.74444380929</v>
      </c>
      <c r="LV95" s="165">
        <f t="shared" si="759"/>
        <v>130870.82062856729</v>
      </c>
      <c r="LW95" s="165">
        <f t="shared" si="759"/>
        <v>126517.92948413907</v>
      </c>
      <c r="LX95" s="165">
        <f t="shared" si="759"/>
        <v>125999.84349053285</v>
      </c>
      <c r="LY95" s="165">
        <f t="shared" si="759"/>
        <v>125921.46201441725</v>
      </c>
      <c r="LZ95" s="165">
        <f t="shared" si="759"/>
        <v>134901.45058316458</v>
      </c>
      <c r="MA95" s="165">
        <f t="shared" si="759"/>
        <v>134671.19176070386</v>
      </c>
      <c r="MB95" s="165">
        <f t="shared" si="759"/>
        <v>120708.67791165657</v>
      </c>
      <c r="MC95" s="165">
        <f t="shared" si="759"/>
        <v>140408.77706663249</v>
      </c>
      <c r="MD95" s="165">
        <f t="shared" si="759"/>
        <v>141299.12691150626</v>
      </c>
      <c r="ME95" s="165">
        <f t="shared" si="759"/>
        <v>145006.37640721101</v>
      </c>
      <c r="MF95" s="165">
        <f t="shared" si="759"/>
        <v>142851.66716964188</v>
      </c>
      <c r="MG95" s="165">
        <f t="shared" si="759"/>
        <v>157811.81367445746</v>
      </c>
      <c r="MH95" s="165">
        <f t="shared" si="759"/>
        <v>153035.17361422186</v>
      </c>
      <c r="MI95" s="165">
        <f t="shared" si="759"/>
        <v>158208.67051885533</v>
      </c>
      <c r="MJ95" s="165">
        <f t="shared" si="759"/>
        <v>159366.75165011504</v>
      </c>
      <c r="MK95" s="165">
        <f t="shared" si="759"/>
        <v>153621.57871309732</v>
      </c>
      <c r="ML95" s="165">
        <f t="shared" si="759"/>
        <v>153431.80451593181</v>
      </c>
      <c r="MM95" s="165">
        <f t="shared" si="759"/>
        <v>154310.65657870579</v>
      </c>
      <c r="MN95" s="165">
        <f t="shared" si="759"/>
        <v>145118.58045919097</v>
      </c>
      <c r="MO95" s="165">
        <f t="shared" si="759"/>
        <v>142763.42315457159</v>
      </c>
      <c r="MP95" s="165">
        <f t="shared" si="759"/>
        <v>154394.44312297704</v>
      </c>
      <c r="MQ95" s="165">
        <f t="shared" si="759"/>
        <v>154488.51264434101</v>
      </c>
      <c r="MR95" s="165">
        <f t="shared" si="759"/>
        <v>157467.32043517701</v>
      </c>
      <c r="MS95" s="165">
        <f t="shared" si="759"/>
        <v>157642.59901983899</v>
      </c>
      <c r="MT95" s="165">
        <f t="shared" si="759"/>
        <v>158197.10758209691</v>
      </c>
      <c r="MU95" s="165">
        <f t="shared" si="759"/>
        <v>170530.86371058528</v>
      </c>
      <c r="MV95" s="165">
        <f t="shared" si="759"/>
        <v>168009.28739495977</v>
      </c>
      <c r="MW95" s="165">
        <f t="shared" si="759"/>
        <v>160805.63574831071</v>
      </c>
      <c r="MX95" s="165">
        <f t="shared" si="759"/>
        <v>155059.27261551199</v>
      </c>
      <c r="MY95" s="165">
        <f t="shared" si="759"/>
        <v>149358.25000345855</v>
      </c>
      <c r="MZ95" s="165">
        <f t="shared" si="759"/>
        <v>147990.18233309127</v>
      </c>
      <c r="NA95" s="165">
        <f t="shared" si="759"/>
        <v>153106.32577376851</v>
      </c>
      <c r="NB95" s="165">
        <f t="shared" si="759"/>
        <v>140054.78263272511</v>
      </c>
      <c r="NC95" s="165">
        <f t="shared" si="759"/>
        <v>162169.49061882115</v>
      </c>
      <c r="ND95" s="165">
        <f t="shared" si="759"/>
        <v>151854.23229976487</v>
      </c>
      <c r="NE95" s="165">
        <f t="shared" si="759"/>
        <v>155936.09460844309</v>
      </c>
      <c r="NF95" s="165">
        <f t="shared" si="759"/>
        <v>147342.52312288104</v>
      </c>
      <c r="NG95" s="165">
        <f t="shared" si="759"/>
        <v>154260.8747618529</v>
      </c>
      <c r="NH95" s="165">
        <f t="shared" si="727"/>
        <v>41200539.161208592</v>
      </c>
      <c r="NJ95" s="209">
        <f t="shared" si="735"/>
        <v>41201</v>
      </c>
      <c r="NK95" s="209">
        <f t="shared" si="728"/>
        <v>5339.246179685053</v>
      </c>
      <c r="NL95" s="209">
        <f t="shared" si="728"/>
        <v>4369.0845763532179</v>
      </c>
      <c r="NM95" s="209">
        <f t="shared" si="728"/>
        <v>4320.9621067024873</v>
      </c>
      <c r="NN95" s="209">
        <f t="shared" si="728"/>
        <v>2573.077625572902</v>
      </c>
      <c r="NO95" s="209">
        <f t="shared" si="728"/>
        <v>820.77651783670387</v>
      </c>
      <c r="NP95" s="209">
        <f t="shared" si="728"/>
        <v>1724.0151223815024</v>
      </c>
      <c r="NQ95" s="209">
        <f t="shared" si="728"/>
        <v>3538.3779769096841</v>
      </c>
      <c r="NR95" s="209">
        <f t="shared" si="728"/>
        <v>3687.2459459089137</v>
      </c>
      <c r="NS95" s="209">
        <f t="shared" si="728"/>
        <v>3367.3366647915536</v>
      </c>
      <c r="NT95" s="209">
        <f t="shared" si="728"/>
        <v>2772.021949378528</v>
      </c>
      <c r="NU95" s="209">
        <f t="shared" si="728"/>
        <v>3942.4922968252863</v>
      </c>
      <c r="NV95" s="209">
        <f t="shared" si="728"/>
        <v>4745.9021988627446</v>
      </c>
    </row>
    <row r="96" spans="1:387" ht="13.5" thickBot="1">
      <c r="B96" s="152" t="s">
        <v>40</v>
      </c>
      <c r="G96" s="195">
        <f>SUM(G90:G95)</f>
        <v>0</v>
      </c>
      <c r="H96" s="195">
        <f>SUM(H90:H95)</f>
        <v>301002.05020452046</v>
      </c>
      <c r="I96" s="195">
        <f t="shared" ref="I96:BT96" si="760">SUM(I90:I95)</f>
        <v>289868.10381281516</v>
      </c>
      <c r="J96" s="195">
        <f t="shared" si="760"/>
        <v>339346.45772012905</v>
      </c>
      <c r="K96" s="195">
        <f t="shared" si="760"/>
        <v>464338.17930422357</v>
      </c>
      <c r="L96" s="195">
        <f t="shared" si="760"/>
        <v>353270.05825735349</v>
      </c>
      <c r="M96" s="195">
        <f t="shared" si="760"/>
        <v>397291.51193040627</v>
      </c>
      <c r="N96" s="195">
        <f t="shared" si="760"/>
        <v>517908.55826575938</v>
      </c>
      <c r="O96" s="195">
        <f t="shared" si="760"/>
        <v>466564.72691295692</v>
      </c>
      <c r="P96" s="195">
        <f t="shared" si="760"/>
        <v>459357.15212445345</v>
      </c>
      <c r="Q96" s="195">
        <f t="shared" si="760"/>
        <v>275996.06395927881</v>
      </c>
      <c r="R96" s="195">
        <f t="shared" si="760"/>
        <v>396162.73638672585</v>
      </c>
      <c r="S96" s="195">
        <f t="shared" si="760"/>
        <v>377589.25223310001</v>
      </c>
      <c r="T96" s="195">
        <f t="shared" si="760"/>
        <v>366827.72248160129</v>
      </c>
      <c r="U96" s="195">
        <f t="shared" si="760"/>
        <v>371668.83668385644</v>
      </c>
      <c r="V96" s="195">
        <f t="shared" si="760"/>
        <v>404955.12867038499</v>
      </c>
      <c r="W96" s="195">
        <f t="shared" si="760"/>
        <v>511733.67968717963</v>
      </c>
      <c r="X96" s="195">
        <f t="shared" si="760"/>
        <v>477068.21887730394</v>
      </c>
      <c r="Y96" s="195">
        <f t="shared" si="760"/>
        <v>487264.23548730172</v>
      </c>
      <c r="Z96" s="195">
        <f t="shared" si="760"/>
        <v>504439.17391817935</v>
      </c>
      <c r="AA96" s="195">
        <f t="shared" si="760"/>
        <v>497816.64152624668</v>
      </c>
      <c r="AB96" s="195">
        <f t="shared" si="760"/>
        <v>479981.8700890427</v>
      </c>
      <c r="AC96" s="195">
        <f t="shared" si="760"/>
        <v>502973.14684383484</v>
      </c>
      <c r="AD96" s="195">
        <f t="shared" si="760"/>
        <v>548269.43769248226</v>
      </c>
      <c r="AE96" s="195">
        <f t="shared" si="760"/>
        <v>559492.26648250327</v>
      </c>
      <c r="AF96" s="195">
        <f t="shared" si="760"/>
        <v>533665.09431674308</v>
      </c>
      <c r="AG96" s="195">
        <f t="shared" si="760"/>
        <v>528125.17175191652</v>
      </c>
      <c r="AH96" s="195">
        <f t="shared" si="760"/>
        <v>416126.42516509944</v>
      </c>
      <c r="AI96" s="195">
        <f t="shared" si="760"/>
        <v>420240.21344063326</v>
      </c>
      <c r="AJ96" s="195">
        <f t="shared" si="760"/>
        <v>499078.84822928376</v>
      </c>
      <c r="AK96" s="195">
        <f t="shared" si="760"/>
        <v>407828.23711406637</v>
      </c>
      <c r="AL96" s="195">
        <f t="shared" si="760"/>
        <v>259410.54769354488</v>
      </c>
      <c r="AM96" s="195">
        <f t="shared" si="760"/>
        <v>171269.039246242</v>
      </c>
      <c r="AN96" s="195">
        <f t="shared" si="760"/>
        <v>180849.38602186434</v>
      </c>
      <c r="AO96" s="195">
        <f t="shared" si="760"/>
        <v>83079.24550181115</v>
      </c>
      <c r="AP96" s="195">
        <f t="shared" si="760"/>
        <v>121169.67475747425</v>
      </c>
      <c r="AQ96" s="195">
        <f t="shared" si="760"/>
        <v>246720.69615252368</v>
      </c>
      <c r="AR96" s="195">
        <f t="shared" si="760"/>
        <v>267237.60701129021</v>
      </c>
      <c r="AS96" s="195">
        <f t="shared" si="760"/>
        <v>289933.80454284884</v>
      </c>
      <c r="AT96" s="195">
        <f t="shared" si="760"/>
        <v>319927.06917089276</v>
      </c>
      <c r="AU96" s="195">
        <f t="shared" si="760"/>
        <v>526006.84339981154</v>
      </c>
      <c r="AV96" s="195">
        <f t="shared" si="760"/>
        <v>665859.35319690523</v>
      </c>
      <c r="AW96" s="195">
        <f t="shared" si="760"/>
        <v>691258.67646387906</v>
      </c>
      <c r="AX96" s="195">
        <f t="shared" si="760"/>
        <v>853763.35086152423</v>
      </c>
      <c r="AY96" s="195">
        <f t="shared" si="760"/>
        <v>708407.9593277073</v>
      </c>
      <c r="AZ96" s="195">
        <f t="shared" si="760"/>
        <v>420566.21969099186</v>
      </c>
      <c r="BA96" s="195">
        <f t="shared" si="760"/>
        <v>775369.47517790413</v>
      </c>
      <c r="BB96" s="195">
        <f t="shared" si="760"/>
        <v>423227.38294536073</v>
      </c>
      <c r="BC96" s="195">
        <f t="shared" si="760"/>
        <v>187311.19816022553</v>
      </c>
      <c r="BD96" s="195">
        <f t="shared" si="760"/>
        <v>207218.52362829936</v>
      </c>
      <c r="BE96" s="195">
        <f t="shared" si="760"/>
        <v>209163.63430052443</v>
      </c>
      <c r="BF96" s="195">
        <f t="shared" si="760"/>
        <v>185043.41235180513</v>
      </c>
      <c r="BG96" s="195">
        <f t="shared" si="760"/>
        <v>261191.62891306914</v>
      </c>
      <c r="BH96" s="195">
        <f t="shared" si="760"/>
        <v>239678.48125899752</v>
      </c>
      <c r="BI96" s="195">
        <f t="shared" si="760"/>
        <v>190696.55276535885</v>
      </c>
      <c r="BJ96" s="195">
        <f t="shared" si="760"/>
        <v>85034.163153373956</v>
      </c>
      <c r="BK96" s="195">
        <f t="shared" si="760"/>
        <v>155940.60263549644</v>
      </c>
      <c r="BL96" s="195">
        <f t="shared" si="760"/>
        <v>269761.0326570702</v>
      </c>
      <c r="BM96" s="195">
        <f t="shared" si="760"/>
        <v>226606.65578794581</v>
      </c>
      <c r="BN96" s="195">
        <f t="shared" si="760"/>
        <v>375105.87722073717</v>
      </c>
      <c r="BO96" s="195">
        <f t="shared" si="760"/>
        <v>309878.30502708803</v>
      </c>
      <c r="BP96" s="195">
        <f t="shared" si="760"/>
        <v>245150.04277882178</v>
      </c>
      <c r="BQ96" s="195">
        <f t="shared" si="760"/>
        <v>116047.12390749982</v>
      </c>
      <c r="BR96" s="195">
        <f t="shared" si="760"/>
        <v>233922.06389226217</v>
      </c>
      <c r="BS96" s="195">
        <f t="shared" si="760"/>
        <v>403017.06629943266</v>
      </c>
      <c r="BT96" s="195">
        <f t="shared" si="760"/>
        <v>420051.19862602738</v>
      </c>
      <c r="BU96" s="195">
        <f t="shared" ref="BU96:EF96" si="761">SUM(BU90:BU95)</f>
        <v>430630.28818459006</v>
      </c>
      <c r="BV96" s="195">
        <f t="shared" si="761"/>
        <v>372090.55755715049</v>
      </c>
      <c r="BW96" s="195">
        <f t="shared" si="761"/>
        <v>333529.83707019407</v>
      </c>
      <c r="BX96" s="195">
        <f t="shared" si="761"/>
        <v>298287.47627564357</v>
      </c>
      <c r="BY96" s="195">
        <f t="shared" si="761"/>
        <v>296562.53724681574</v>
      </c>
      <c r="BZ96" s="195">
        <f t="shared" si="761"/>
        <v>284626.90171133314</v>
      </c>
      <c r="CA96" s="195">
        <f t="shared" si="761"/>
        <v>372199.01665768382</v>
      </c>
      <c r="CB96" s="195">
        <f t="shared" si="761"/>
        <v>338353.88108418771</v>
      </c>
      <c r="CC96" s="195">
        <f t="shared" si="761"/>
        <v>372752.64868762484</v>
      </c>
      <c r="CD96" s="195">
        <f t="shared" si="761"/>
        <v>254504.36450425984</v>
      </c>
      <c r="CE96" s="195">
        <f t="shared" si="761"/>
        <v>201230.20260333008</v>
      </c>
      <c r="CF96" s="195">
        <f t="shared" si="761"/>
        <v>91077.256468371372</v>
      </c>
      <c r="CG96" s="195">
        <f t="shared" si="761"/>
        <v>252738.83802731909</v>
      </c>
      <c r="CH96" s="195">
        <f t="shared" si="761"/>
        <v>326348.3322053625</v>
      </c>
      <c r="CI96" s="195">
        <f t="shared" si="761"/>
        <v>268282.8211711609</v>
      </c>
      <c r="CJ96" s="195">
        <f t="shared" si="761"/>
        <v>257053.18216698657</v>
      </c>
      <c r="CK96" s="195">
        <f t="shared" si="761"/>
        <v>245834.22538978379</v>
      </c>
      <c r="CL96" s="195">
        <f t="shared" si="761"/>
        <v>107011.25946128406</v>
      </c>
      <c r="CM96" s="195">
        <f t="shared" si="761"/>
        <v>231729.9739733368</v>
      </c>
      <c r="CN96" s="195">
        <f t="shared" si="761"/>
        <v>296225.78736064234</v>
      </c>
      <c r="CO96" s="195">
        <f t="shared" si="761"/>
        <v>356097.31183136755</v>
      </c>
      <c r="CP96" s="195">
        <f t="shared" si="761"/>
        <v>406612.61725261156</v>
      </c>
      <c r="CQ96" s="195">
        <f t="shared" si="761"/>
        <v>354144.41507231002</v>
      </c>
      <c r="CR96" s="195">
        <f t="shared" si="761"/>
        <v>300835.92317640188</v>
      </c>
      <c r="CS96" s="195">
        <f t="shared" si="761"/>
        <v>188818.42665397906</v>
      </c>
      <c r="CT96" s="195">
        <f t="shared" si="761"/>
        <v>122414.51737182625</v>
      </c>
      <c r="CU96" s="195">
        <f t="shared" si="761"/>
        <v>189076.38611213601</v>
      </c>
      <c r="CV96" s="195">
        <f t="shared" si="761"/>
        <v>204163.23955527472</v>
      </c>
      <c r="CW96" s="195">
        <f t="shared" si="761"/>
        <v>175605.9650015079</v>
      </c>
      <c r="CX96" s="195">
        <f t="shared" si="761"/>
        <v>160069.6163446893</v>
      </c>
      <c r="CY96" s="195">
        <f t="shared" si="761"/>
        <v>168278.88073041206</v>
      </c>
      <c r="CZ96" s="195">
        <f t="shared" si="761"/>
        <v>74697.462812705649</v>
      </c>
      <c r="DA96" s="195">
        <f t="shared" si="761"/>
        <v>205868.88328425382</v>
      </c>
      <c r="DB96" s="195">
        <f t="shared" si="761"/>
        <v>227743.80142845566</v>
      </c>
      <c r="DC96" s="195">
        <f t="shared" si="761"/>
        <v>160029.88376685171</v>
      </c>
      <c r="DD96" s="195">
        <f t="shared" si="761"/>
        <v>145104.66623816165</v>
      </c>
      <c r="DE96" s="195">
        <f t="shared" si="761"/>
        <v>239258.27445497687</v>
      </c>
      <c r="DF96" s="195">
        <f t="shared" si="761"/>
        <v>248188.40190824357</v>
      </c>
      <c r="DG96" s="195">
        <f t="shared" si="761"/>
        <v>220730.44548856397</v>
      </c>
      <c r="DH96" s="195">
        <f t="shared" si="761"/>
        <v>155584.58385668905</v>
      </c>
      <c r="DI96" s="195">
        <f t="shared" si="761"/>
        <v>144492.79431755698</v>
      </c>
      <c r="DJ96" s="195">
        <f t="shared" si="761"/>
        <v>224309.4548463712</v>
      </c>
      <c r="DK96" s="195">
        <f t="shared" si="761"/>
        <v>264969.98504890234</v>
      </c>
      <c r="DL96" s="195">
        <f t="shared" si="761"/>
        <v>175187.69586879286</v>
      </c>
      <c r="DM96" s="195">
        <f t="shared" si="761"/>
        <v>214629.33450748824</v>
      </c>
      <c r="DN96" s="195">
        <f t="shared" si="761"/>
        <v>226234.17749406246</v>
      </c>
      <c r="DO96" s="195">
        <f t="shared" si="761"/>
        <v>173926.78495048586</v>
      </c>
      <c r="DP96" s="195">
        <f t="shared" si="761"/>
        <v>253194.77134070481</v>
      </c>
      <c r="DQ96" s="195">
        <f t="shared" si="761"/>
        <v>196868.54316496637</v>
      </c>
      <c r="DR96" s="195">
        <f t="shared" si="761"/>
        <v>190164.18496618397</v>
      </c>
      <c r="DS96" s="195">
        <f t="shared" si="761"/>
        <v>138875.17787679279</v>
      </c>
      <c r="DT96" s="195">
        <f t="shared" si="761"/>
        <v>99104.848610159126</v>
      </c>
      <c r="DU96" s="195">
        <f t="shared" si="761"/>
        <v>149694.17846626646</v>
      </c>
      <c r="DV96" s="195">
        <f t="shared" si="761"/>
        <v>63162.893913531734</v>
      </c>
      <c r="DW96" s="195">
        <f t="shared" si="761"/>
        <v>23252.574361815641</v>
      </c>
      <c r="DX96" s="195">
        <f t="shared" si="761"/>
        <v>25605.457187177224</v>
      </c>
      <c r="DY96" s="195">
        <f t="shared" si="761"/>
        <v>97437.524341302487</v>
      </c>
      <c r="DZ96" s="195">
        <f t="shared" si="761"/>
        <v>90347.839953724266</v>
      </c>
      <c r="EA96" s="195">
        <f t="shared" si="761"/>
        <v>24108.131249983096</v>
      </c>
      <c r="EB96" s="195">
        <f t="shared" si="761"/>
        <v>21274.414888054209</v>
      </c>
      <c r="EC96" s="195">
        <f t="shared" si="761"/>
        <v>21274.414888054209</v>
      </c>
      <c r="ED96" s="195">
        <f t="shared" si="761"/>
        <v>94875.033008586965</v>
      </c>
      <c r="EE96" s="195">
        <f t="shared" si="761"/>
        <v>139357.20820109587</v>
      </c>
      <c r="EF96" s="195">
        <f t="shared" si="761"/>
        <v>151505.5510153636</v>
      </c>
      <c r="EG96" s="195">
        <f t="shared" ref="EG96:GR96" si="762">SUM(EG90:EG95)</f>
        <v>138413.80473671807</v>
      </c>
      <c r="EH96" s="195">
        <f t="shared" si="762"/>
        <v>148154.35956932954</v>
      </c>
      <c r="EI96" s="195">
        <f t="shared" si="762"/>
        <v>59123.16054306904</v>
      </c>
      <c r="EJ96" s="195">
        <f t="shared" si="762"/>
        <v>134722.03427346263</v>
      </c>
      <c r="EK96" s="195">
        <f t="shared" si="762"/>
        <v>94223.172375318711</v>
      </c>
      <c r="EL96" s="195">
        <f t="shared" si="762"/>
        <v>103423.99129850564</v>
      </c>
      <c r="EM96" s="195">
        <f t="shared" si="762"/>
        <v>116350.75842443098</v>
      </c>
      <c r="EN96" s="195">
        <f t="shared" si="762"/>
        <v>106991.27775199618</v>
      </c>
      <c r="EO96" s="195">
        <f t="shared" si="762"/>
        <v>109348.00454576452</v>
      </c>
      <c r="EP96" s="195">
        <f t="shared" si="762"/>
        <v>62358.441612177034</v>
      </c>
      <c r="EQ96" s="195">
        <f t="shared" si="762"/>
        <v>56157.82751471916</v>
      </c>
      <c r="ER96" s="195">
        <f t="shared" si="762"/>
        <v>25072.570224753348</v>
      </c>
      <c r="ES96" s="195">
        <f t="shared" si="762"/>
        <v>94436.506105839013</v>
      </c>
      <c r="ET96" s="195">
        <f t="shared" si="762"/>
        <v>86884.137140966544</v>
      </c>
      <c r="EU96" s="195">
        <f t="shared" si="762"/>
        <v>57678.40313539713</v>
      </c>
      <c r="EV96" s="195">
        <f t="shared" si="762"/>
        <v>24988.913166674341</v>
      </c>
      <c r="EW96" s="195">
        <f t="shared" si="762"/>
        <v>86582.816943273603</v>
      </c>
      <c r="EX96" s="195">
        <f t="shared" si="762"/>
        <v>38881.84916909544</v>
      </c>
      <c r="EY96" s="195">
        <f t="shared" si="762"/>
        <v>110619.63258652091</v>
      </c>
      <c r="EZ96" s="195">
        <f t="shared" si="762"/>
        <v>162476.32571716156</v>
      </c>
      <c r="FA96" s="195">
        <f t="shared" si="762"/>
        <v>172887.1315557936</v>
      </c>
      <c r="FB96" s="195">
        <f t="shared" si="762"/>
        <v>90177.606016768637</v>
      </c>
      <c r="FC96" s="195">
        <f t="shared" si="762"/>
        <v>50167.196044136123</v>
      </c>
      <c r="FD96" s="195">
        <f t="shared" si="762"/>
        <v>23512.418462017933</v>
      </c>
      <c r="FE96" s="195">
        <f t="shared" si="762"/>
        <v>0</v>
      </c>
      <c r="FF96" s="195">
        <f t="shared" si="762"/>
        <v>29685.531206767402</v>
      </c>
      <c r="FG96" s="195">
        <f t="shared" si="762"/>
        <v>77201.094648761849</v>
      </c>
      <c r="FH96" s="195">
        <f t="shared" si="762"/>
        <v>91724.454737860273</v>
      </c>
      <c r="FI96" s="195">
        <f t="shared" si="762"/>
        <v>46544.987331036617</v>
      </c>
      <c r="FJ96" s="195">
        <f t="shared" si="762"/>
        <v>58289.893687896059</v>
      </c>
      <c r="FK96" s="195">
        <f t="shared" si="762"/>
        <v>0</v>
      </c>
      <c r="FL96" s="195">
        <f t="shared" si="762"/>
        <v>52462.33004474108</v>
      </c>
      <c r="FM96" s="195">
        <f t="shared" si="762"/>
        <v>156569.64915288158</v>
      </c>
      <c r="FN96" s="195">
        <f t="shared" si="762"/>
        <v>124698.09516438171</v>
      </c>
      <c r="FO96" s="195">
        <f t="shared" si="762"/>
        <v>114012.73103319932</v>
      </c>
      <c r="FP96" s="195">
        <f t="shared" si="762"/>
        <v>163513.35363590979</v>
      </c>
      <c r="FQ96" s="195">
        <f t="shared" si="762"/>
        <v>155612.63772714301</v>
      </c>
      <c r="FR96" s="195">
        <f t="shared" si="762"/>
        <v>62142.269649058289</v>
      </c>
      <c r="FS96" s="195">
        <f t="shared" si="762"/>
        <v>110706.32242266613</v>
      </c>
      <c r="FT96" s="195">
        <f t="shared" si="762"/>
        <v>143567.57867720953</v>
      </c>
      <c r="FU96" s="195">
        <f t="shared" si="762"/>
        <v>123972.50730243295</v>
      </c>
      <c r="FV96" s="195">
        <f t="shared" si="762"/>
        <v>87806.035956390871</v>
      </c>
      <c r="FW96" s="195">
        <f t="shared" si="762"/>
        <v>113983.67002876807</v>
      </c>
      <c r="FX96" s="195">
        <f t="shared" si="762"/>
        <v>100267.96853854012</v>
      </c>
      <c r="FY96" s="195">
        <f t="shared" si="762"/>
        <v>89174.159279520885</v>
      </c>
      <c r="FZ96" s="195">
        <f t="shared" si="762"/>
        <v>123209.44698235663</v>
      </c>
      <c r="GA96" s="195">
        <f t="shared" si="762"/>
        <v>157566.50768552959</v>
      </c>
      <c r="GB96" s="195">
        <f t="shared" si="762"/>
        <v>119375.81312299197</v>
      </c>
      <c r="GC96" s="195">
        <f t="shared" si="762"/>
        <v>69538.934279562542</v>
      </c>
      <c r="GD96" s="195">
        <f t="shared" si="762"/>
        <v>56596.091505966491</v>
      </c>
      <c r="GE96" s="195">
        <f t="shared" si="762"/>
        <v>56175.242851182782</v>
      </c>
      <c r="GF96" s="195">
        <f t="shared" si="762"/>
        <v>191504.12505060271</v>
      </c>
      <c r="GG96" s="195">
        <f t="shared" si="762"/>
        <v>194605.5029607047</v>
      </c>
      <c r="GH96" s="195">
        <f t="shared" si="762"/>
        <v>212555.22812225454</v>
      </c>
      <c r="GI96" s="195">
        <f t="shared" si="762"/>
        <v>207336.23383007676</v>
      </c>
      <c r="GJ96" s="195">
        <f t="shared" si="762"/>
        <v>244506.38534493069</v>
      </c>
      <c r="GK96" s="195">
        <f t="shared" si="762"/>
        <v>249888.42159032112</v>
      </c>
      <c r="GL96" s="195">
        <f t="shared" si="762"/>
        <v>276945.45263056585</v>
      </c>
      <c r="GM96" s="195">
        <f t="shared" si="762"/>
        <v>264588.79089778574</v>
      </c>
      <c r="GN96" s="195">
        <f t="shared" si="762"/>
        <v>111177.88492015777</v>
      </c>
      <c r="GO96" s="195">
        <f t="shared" si="762"/>
        <v>261467.45920755624</v>
      </c>
      <c r="GP96" s="195">
        <f t="shared" si="762"/>
        <v>228805.52054216468</v>
      </c>
      <c r="GQ96" s="195">
        <f t="shared" si="762"/>
        <v>236622.37404608598</v>
      </c>
      <c r="GR96" s="195">
        <f t="shared" si="762"/>
        <v>239722.60975698993</v>
      </c>
      <c r="GS96" s="195">
        <f t="shared" ref="GS96:JD96" si="763">SUM(GS90:GS95)</f>
        <v>234692.98628905453</v>
      </c>
      <c r="GT96" s="195">
        <f t="shared" si="763"/>
        <v>201018.11459710618</v>
      </c>
      <c r="GU96" s="195">
        <f t="shared" si="763"/>
        <v>247204.06267352903</v>
      </c>
      <c r="GV96" s="195">
        <f t="shared" si="763"/>
        <v>277099.66364765092</v>
      </c>
      <c r="GW96" s="195">
        <f t="shared" si="763"/>
        <v>260443.36602065637</v>
      </c>
      <c r="GX96" s="195">
        <f t="shared" si="763"/>
        <v>258504.66642172157</v>
      </c>
      <c r="GY96" s="195">
        <f t="shared" si="763"/>
        <v>278631.70093638526</v>
      </c>
      <c r="GZ96" s="195">
        <f t="shared" si="763"/>
        <v>283625.23769492982</v>
      </c>
      <c r="HA96" s="195">
        <f t="shared" si="763"/>
        <v>291424.27205579309</v>
      </c>
      <c r="HB96" s="195">
        <f t="shared" si="763"/>
        <v>291183.62480433518</v>
      </c>
      <c r="HC96" s="195">
        <f t="shared" si="763"/>
        <v>293622.10193598183</v>
      </c>
      <c r="HD96" s="195">
        <f t="shared" si="763"/>
        <v>302944.91416111845</v>
      </c>
      <c r="HE96" s="195">
        <f t="shared" si="763"/>
        <v>302924.02945013758</v>
      </c>
      <c r="HF96" s="195">
        <f t="shared" si="763"/>
        <v>304911.29462859966</v>
      </c>
      <c r="HG96" s="195">
        <f t="shared" si="763"/>
        <v>299030.21837335278</v>
      </c>
      <c r="HH96" s="195">
        <f t="shared" si="763"/>
        <v>288884.78545892972</v>
      </c>
      <c r="HI96" s="195">
        <f t="shared" si="763"/>
        <v>282652.27081474487</v>
      </c>
      <c r="HJ96" s="195">
        <f t="shared" si="763"/>
        <v>314176.5032016699</v>
      </c>
      <c r="HK96" s="195">
        <f t="shared" si="763"/>
        <v>341050.16679765657</v>
      </c>
      <c r="HL96" s="195">
        <f t="shared" si="763"/>
        <v>341684.59222399152</v>
      </c>
      <c r="HM96" s="195">
        <f t="shared" si="763"/>
        <v>339426.71837352682</v>
      </c>
      <c r="HN96" s="195">
        <f t="shared" si="763"/>
        <v>352699.0004017484</v>
      </c>
      <c r="HO96" s="195">
        <f t="shared" si="763"/>
        <v>345866.27800079755</v>
      </c>
      <c r="HP96" s="195">
        <f t="shared" si="763"/>
        <v>332519.09542170929</v>
      </c>
      <c r="HQ96" s="195">
        <f t="shared" si="763"/>
        <v>351208.76787662302</v>
      </c>
      <c r="HR96" s="195">
        <f t="shared" si="763"/>
        <v>347546.65473790444</v>
      </c>
      <c r="HS96" s="195">
        <f t="shared" si="763"/>
        <v>345589.84131806745</v>
      </c>
      <c r="HT96" s="195">
        <f t="shared" si="763"/>
        <v>342508.06768024398</v>
      </c>
      <c r="HU96" s="195">
        <f t="shared" si="763"/>
        <v>335721.19175123348</v>
      </c>
      <c r="HV96" s="195">
        <f t="shared" si="763"/>
        <v>313683.39161551651</v>
      </c>
      <c r="HW96" s="195">
        <f t="shared" si="763"/>
        <v>312658.07685224531</v>
      </c>
      <c r="HX96" s="195">
        <f t="shared" si="763"/>
        <v>315112.20991993038</v>
      </c>
      <c r="HY96" s="195">
        <f t="shared" si="763"/>
        <v>303727.45781737712</v>
      </c>
      <c r="HZ96" s="195">
        <f t="shared" si="763"/>
        <v>344138.30232803582</v>
      </c>
      <c r="IA96" s="195">
        <f t="shared" si="763"/>
        <v>300406.6999412041</v>
      </c>
      <c r="IB96" s="195">
        <f t="shared" si="763"/>
        <v>307147.45844225527</v>
      </c>
      <c r="IC96" s="195">
        <f t="shared" si="763"/>
        <v>311065.27096101613</v>
      </c>
      <c r="ID96" s="195">
        <f t="shared" si="763"/>
        <v>272221.22616379865</v>
      </c>
      <c r="IE96" s="195">
        <f t="shared" si="763"/>
        <v>290222.87956193718</v>
      </c>
      <c r="IF96" s="195">
        <f t="shared" si="763"/>
        <v>337743.80587762938</v>
      </c>
      <c r="IG96" s="195">
        <f t="shared" si="763"/>
        <v>377908.12329322152</v>
      </c>
      <c r="IH96" s="195">
        <f t="shared" si="763"/>
        <v>336278.58085068758</v>
      </c>
      <c r="II96" s="195">
        <f t="shared" si="763"/>
        <v>331958.87607134273</v>
      </c>
      <c r="IJ96" s="195">
        <f t="shared" si="763"/>
        <v>373857.13881143188</v>
      </c>
      <c r="IK96" s="195">
        <f t="shared" si="763"/>
        <v>376248.5724059646</v>
      </c>
      <c r="IL96" s="195">
        <f t="shared" si="763"/>
        <v>372092.16559738596</v>
      </c>
      <c r="IM96" s="195">
        <f t="shared" si="763"/>
        <v>333056.41308744822</v>
      </c>
      <c r="IN96" s="195">
        <f t="shared" si="763"/>
        <v>362256.66740569432</v>
      </c>
      <c r="IO96" s="195">
        <f t="shared" si="763"/>
        <v>327109.86029637436</v>
      </c>
      <c r="IP96" s="195">
        <f t="shared" si="763"/>
        <v>295418.28466313065</v>
      </c>
      <c r="IQ96" s="195">
        <f t="shared" si="763"/>
        <v>313674.599078901</v>
      </c>
      <c r="IR96" s="195">
        <f t="shared" si="763"/>
        <v>311751.49303431832</v>
      </c>
      <c r="IS96" s="195">
        <f t="shared" si="763"/>
        <v>306258.16612047929</v>
      </c>
      <c r="IT96" s="195">
        <f t="shared" si="763"/>
        <v>314443.85805627191</v>
      </c>
      <c r="IU96" s="195">
        <f t="shared" si="763"/>
        <v>328175.05812729214</v>
      </c>
      <c r="IV96" s="195">
        <f t="shared" si="763"/>
        <v>327235.80118877027</v>
      </c>
      <c r="IW96" s="195">
        <f t="shared" si="763"/>
        <v>316520.88947088725</v>
      </c>
      <c r="IX96" s="195">
        <f t="shared" si="763"/>
        <v>308289.63495007524</v>
      </c>
      <c r="IY96" s="195">
        <f t="shared" si="763"/>
        <v>317746.56119005376</v>
      </c>
      <c r="IZ96" s="195">
        <f t="shared" si="763"/>
        <v>284200.57677423925</v>
      </c>
      <c r="JA96" s="195">
        <f t="shared" si="763"/>
        <v>355694.40066054952</v>
      </c>
      <c r="JB96" s="195">
        <f t="shared" si="763"/>
        <v>351573.58511329151</v>
      </c>
      <c r="JC96" s="195">
        <f t="shared" si="763"/>
        <v>355043.39197336568</v>
      </c>
      <c r="JD96" s="195">
        <f t="shared" si="763"/>
        <v>339821.76534756622</v>
      </c>
      <c r="JE96" s="195">
        <f t="shared" ref="JE96:LP96" si="764">SUM(JE90:JE95)</f>
        <v>314604.94093920168</v>
      </c>
      <c r="JF96" s="195">
        <f t="shared" si="764"/>
        <v>268725.75002573972</v>
      </c>
      <c r="JG96" s="195">
        <f t="shared" si="764"/>
        <v>326923.4759827833</v>
      </c>
      <c r="JH96" s="195">
        <f t="shared" si="764"/>
        <v>387937.81456509139</v>
      </c>
      <c r="JI96" s="195">
        <f t="shared" si="764"/>
        <v>347673.44347012119</v>
      </c>
      <c r="JJ96" s="195">
        <f t="shared" si="764"/>
        <v>294829.560370174</v>
      </c>
      <c r="JK96" s="195">
        <f t="shared" si="764"/>
        <v>328663.00041171437</v>
      </c>
      <c r="JL96" s="195">
        <f t="shared" si="764"/>
        <v>337376.53677425772</v>
      </c>
      <c r="JM96" s="195">
        <f t="shared" si="764"/>
        <v>327829.76348786149</v>
      </c>
      <c r="JN96" s="195">
        <f t="shared" si="764"/>
        <v>338308.32633142982</v>
      </c>
      <c r="JO96" s="195">
        <f t="shared" si="764"/>
        <v>357778.28132450843</v>
      </c>
      <c r="JP96" s="195">
        <f t="shared" si="764"/>
        <v>347642.46449921688</v>
      </c>
      <c r="JQ96" s="195">
        <f t="shared" si="764"/>
        <v>333673.79750500282</v>
      </c>
      <c r="JR96" s="195">
        <f t="shared" si="764"/>
        <v>254452.2391254385</v>
      </c>
      <c r="JS96" s="195">
        <f t="shared" si="764"/>
        <v>175245.07197821813</v>
      </c>
      <c r="JT96" s="195">
        <f t="shared" si="764"/>
        <v>31799.541450144909</v>
      </c>
      <c r="JU96" s="195">
        <f t="shared" si="764"/>
        <v>255070.38481069746</v>
      </c>
      <c r="JV96" s="195">
        <f t="shared" si="764"/>
        <v>86249.341191046726</v>
      </c>
      <c r="JW96" s="195">
        <f t="shared" si="764"/>
        <v>281586.20471441676</v>
      </c>
      <c r="JX96" s="195">
        <f t="shared" si="764"/>
        <v>288244.27489142801</v>
      </c>
      <c r="JY96" s="195">
        <f t="shared" si="764"/>
        <v>197457.97485355561</v>
      </c>
      <c r="JZ96" s="195">
        <f t="shared" si="764"/>
        <v>136291.71727448725</v>
      </c>
      <c r="KA96" s="195">
        <f t="shared" si="764"/>
        <v>136236.51247542695</v>
      </c>
      <c r="KB96" s="195">
        <f t="shared" si="764"/>
        <v>136236.51247542695</v>
      </c>
      <c r="KC96" s="195">
        <f t="shared" si="764"/>
        <v>240574.73025920865</v>
      </c>
      <c r="KD96" s="195">
        <f t="shared" si="764"/>
        <v>228517.8494587279</v>
      </c>
      <c r="KE96" s="195">
        <f t="shared" si="764"/>
        <v>193894.4672917345</v>
      </c>
      <c r="KF96" s="195">
        <f t="shared" si="764"/>
        <v>160258.39470622523</v>
      </c>
      <c r="KG96" s="195">
        <f t="shared" si="764"/>
        <v>182457.59256214229</v>
      </c>
      <c r="KH96" s="195">
        <f t="shared" si="764"/>
        <v>180832.47306301794</v>
      </c>
      <c r="KI96" s="195">
        <f t="shared" si="764"/>
        <v>182980.92270528449</v>
      </c>
      <c r="KJ96" s="195">
        <f t="shared" si="764"/>
        <v>238814.79683498279</v>
      </c>
      <c r="KK96" s="195">
        <f t="shared" si="764"/>
        <v>182335.72882990353</v>
      </c>
      <c r="KL96" s="195">
        <f t="shared" si="764"/>
        <v>247788.66888281971</v>
      </c>
      <c r="KM96" s="195">
        <f t="shared" si="764"/>
        <v>255454.61637586966</v>
      </c>
      <c r="KN96" s="195">
        <f t="shared" si="764"/>
        <v>169321.251091652</v>
      </c>
      <c r="KO96" s="195">
        <f t="shared" si="764"/>
        <v>184353.96432097524</v>
      </c>
      <c r="KP96" s="195">
        <f t="shared" si="764"/>
        <v>169516.34700882918</v>
      </c>
      <c r="KQ96" s="195">
        <f t="shared" si="764"/>
        <v>247075.6875288492</v>
      </c>
      <c r="KR96" s="195">
        <f t="shared" si="764"/>
        <v>311227.58216860937</v>
      </c>
      <c r="KS96" s="195">
        <f t="shared" si="764"/>
        <v>345216.79403903568</v>
      </c>
      <c r="KT96" s="195">
        <f t="shared" si="764"/>
        <v>313375.25578271732</v>
      </c>
      <c r="KU96" s="195">
        <f t="shared" si="764"/>
        <v>291705.24514305982</v>
      </c>
      <c r="KV96" s="195">
        <f t="shared" si="764"/>
        <v>336448.25261184963</v>
      </c>
      <c r="KW96" s="195">
        <f t="shared" si="764"/>
        <v>389829.53960629163</v>
      </c>
      <c r="KX96" s="195">
        <f t="shared" si="764"/>
        <v>399659.60047186591</v>
      </c>
      <c r="KY96" s="195">
        <f t="shared" si="764"/>
        <v>425404.98944090691</v>
      </c>
      <c r="KZ96" s="195">
        <f t="shared" si="764"/>
        <v>268407.90507879353</v>
      </c>
      <c r="LA96" s="195">
        <f t="shared" si="764"/>
        <v>250785.39920224034</v>
      </c>
      <c r="LB96" s="195">
        <f t="shared" si="764"/>
        <v>334402.5876431755</v>
      </c>
      <c r="LC96" s="195">
        <f t="shared" si="764"/>
        <v>379116.0050318219</v>
      </c>
      <c r="LD96" s="195">
        <f t="shared" si="764"/>
        <v>383138.54269751528</v>
      </c>
      <c r="LE96" s="195">
        <f t="shared" si="764"/>
        <v>283491.99286077428</v>
      </c>
      <c r="LF96" s="195">
        <f t="shared" si="764"/>
        <v>323791.25718652626</v>
      </c>
      <c r="LG96" s="195">
        <f t="shared" si="764"/>
        <v>242631.90624632145</v>
      </c>
      <c r="LH96" s="195">
        <f t="shared" si="764"/>
        <v>296847.62153752084</v>
      </c>
      <c r="LI96" s="195">
        <f t="shared" si="764"/>
        <v>320980.44037410244</v>
      </c>
      <c r="LJ96" s="195">
        <f t="shared" si="764"/>
        <v>327141.5358965983</v>
      </c>
      <c r="LK96" s="195">
        <f t="shared" si="764"/>
        <v>368208.29842471326</v>
      </c>
      <c r="LL96" s="195">
        <f t="shared" si="764"/>
        <v>250624.65482544375</v>
      </c>
      <c r="LM96" s="195">
        <f t="shared" si="764"/>
        <v>326462.31819148391</v>
      </c>
      <c r="LN96" s="195">
        <f t="shared" si="764"/>
        <v>424183.93756591616</v>
      </c>
      <c r="LO96" s="195">
        <f t="shared" si="764"/>
        <v>352624.75938966451</v>
      </c>
      <c r="LP96" s="195">
        <f t="shared" si="764"/>
        <v>260425.87406604469</v>
      </c>
      <c r="LQ96" s="195">
        <f t="shared" ref="LQ96:NG96" si="765">SUM(LQ90:LQ95)</f>
        <v>306344.26618506399</v>
      </c>
      <c r="LR96" s="195">
        <f t="shared" si="765"/>
        <v>383910.00591309898</v>
      </c>
      <c r="LS96" s="195">
        <f t="shared" si="765"/>
        <v>355167.31609623204</v>
      </c>
      <c r="LT96" s="195">
        <f t="shared" si="765"/>
        <v>345012.25726834795</v>
      </c>
      <c r="LU96" s="195">
        <f t="shared" si="765"/>
        <v>347855.2254664292</v>
      </c>
      <c r="LV96" s="195">
        <f t="shared" si="765"/>
        <v>311894.37583614181</v>
      </c>
      <c r="LW96" s="195">
        <f t="shared" si="765"/>
        <v>363844.24434172414</v>
      </c>
      <c r="LX96" s="195">
        <f t="shared" si="765"/>
        <v>370355.2847722994</v>
      </c>
      <c r="LY96" s="195">
        <f t="shared" si="765"/>
        <v>372282.34891355003</v>
      </c>
      <c r="LZ96" s="195">
        <f t="shared" si="765"/>
        <v>305486.78241070849</v>
      </c>
      <c r="MA96" s="195">
        <f t="shared" si="765"/>
        <v>265727.05881241767</v>
      </c>
      <c r="MB96" s="195">
        <f t="shared" si="765"/>
        <v>234758.01524292742</v>
      </c>
      <c r="MC96" s="195">
        <f t="shared" si="765"/>
        <v>289699.62526681647</v>
      </c>
      <c r="MD96" s="195">
        <f t="shared" si="765"/>
        <v>304684.86502878112</v>
      </c>
      <c r="ME96" s="195">
        <f t="shared" si="765"/>
        <v>402021.85425008525</v>
      </c>
      <c r="MF96" s="195">
        <f t="shared" si="765"/>
        <v>331659.96676605917</v>
      </c>
      <c r="MG96" s="195">
        <f t="shared" si="765"/>
        <v>411663.67455325299</v>
      </c>
      <c r="MH96" s="195">
        <f t="shared" si="765"/>
        <v>430715.08591097652</v>
      </c>
      <c r="MI96" s="195">
        <f t="shared" si="765"/>
        <v>425312.21625183232</v>
      </c>
      <c r="MJ96" s="195">
        <f t="shared" si="765"/>
        <v>452354.19574174541</v>
      </c>
      <c r="MK96" s="195">
        <f t="shared" si="765"/>
        <v>440082.44163947075</v>
      </c>
      <c r="ML96" s="195">
        <f t="shared" si="765"/>
        <v>436618.49453062157</v>
      </c>
      <c r="MM96" s="195">
        <f t="shared" si="765"/>
        <v>435237.62659838563</v>
      </c>
      <c r="MN96" s="195">
        <f t="shared" si="765"/>
        <v>413458.88797058829</v>
      </c>
      <c r="MO96" s="195">
        <f t="shared" si="765"/>
        <v>353644.35241705639</v>
      </c>
      <c r="MP96" s="195">
        <f t="shared" si="765"/>
        <v>439616.81725823961</v>
      </c>
      <c r="MQ96" s="195">
        <f t="shared" si="765"/>
        <v>438913.3214007999</v>
      </c>
      <c r="MR96" s="195">
        <f t="shared" si="765"/>
        <v>451595.96196991892</v>
      </c>
      <c r="MS96" s="195">
        <f t="shared" si="765"/>
        <v>448370.32704740495</v>
      </c>
      <c r="MT96" s="195">
        <f t="shared" si="765"/>
        <v>452458.31916910864</v>
      </c>
      <c r="MU96" s="195">
        <f t="shared" si="765"/>
        <v>470633.58630488982</v>
      </c>
      <c r="MV96" s="195">
        <f t="shared" si="765"/>
        <v>375359.83264328667</v>
      </c>
      <c r="MW96" s="195">
        <f t="shared" si="765"/>
        <v>406500.48728689441</v>
      </c>
      <c r="MX96" s="195">
        <f t="shared" si="765"/>
        <v>391546.81653729879</v>
      </c>
      <c r="MY96" s="195">
        <f t="shared" si="765"/>
        <v>331176.50339087198</v>
      </c>
      <c r="MZ96" s="195">
        <f t="shared" si="765"/>
        <v>308863.81627005478</v>
      </c>
      <c r="NA96" s="195">
        <f t="shared" si="765"/>
        <v>400342.08245968819</v>
      </c>
      <c r="NB96" s="195">
        <f t="shared" si="765"/>
        <v>266332.99436251447</v>
      </c>
      <c r="NC96" s="195">
        <f t="shared" si="765"/>
        <v>439388.18366383866</v>
      </c>
      <c r="ND96" s="195">
        <f t="shared" si="765"/>
        <v>430965.60257814243</v>
      </c>
      <c r="NE96" s="195">
        <f t="shared" si="765"/>
        <v>428345.26846058428</v>
      </c>
      <c r="NF96" s="195">
        <f t="shared" si="765"/>
        <v>278242.91852614342</v>
      </c>
      <c r="NG96" s="195">
        <f t="shared" si="765"/>
        <v>390812.08197285474</v>
      </c>
      <c r="NH96" s="196">
        <f t="shared" si="727"/>
        <v>99191062.330795467</v>
      </c>
      <c r="NI96" s="60">
        <f>NH96 - NH84</f>
        <v>0</v>
      </c>
      <c r="NJ96" s="208">
        <f t="shared" si="735"/>
        <v>99191</v>
      </c>
      <c r="NK96" s="208">
        <f t="shared" si="728"/>
        <v>13156.249199569382</v>
      </c>
      <c r="NL96" s="208">
        <f t="shared" si="728"/>
        <v>9221.7022167747436</v>
      </c>
      <c r="NM96" s="208">
        <f t="shared" si="728"/>
        <v>9151.9313328916214</v>
      </c>
      <c r="NN96" s="208">
        <f t="shared" si="728"/>
        <v>5400.448260380992</v>
      </c>
      <c r="NO96" s="208">
        <f t="shared" si="728"/>
        <v>2678.8132674861254</v>
      </c>
      <c r="NP96" s="208">
        <f t="shared" si="728"/>
        <v>2648.2545271756785</v>
      </c>
      <c r="NQ96" s="208">
        <f t="shared" si="728"/>
        <v>7932.699802065893</v>
      </c>
      <c r="NR96" s="208">
        <f t="shared" si="728"/>
        <v>10374.713551884</v>
      </c>
      <c r="NS96" s="208">
        <f t="shared" si="728"/>
        <v>9567.5125325399531</v>
      </c>
      <c r="NT96" s="208">
        <f t="shared" si="728"/>
        <v>7000.812224880282</v>
      </c>
      <c r="NU96" s="208">
        <f t="shared" si="728"/>
        <v>9781.3072069185037</v>
      </c>
      <c r="NV96" s="208">
        <f t="shared" si="728"/>
        <v>12276.618208228207</v>
      </c>
    </row>
    <row r="97" spans="1:386" ht="13.5" thickTop="1">
      <c r="G97" s="181">
        <f>G96 - G84</f>
        <v>0</v>
      </c>
      <c r="H97" s="181">
        <f t="shared" ref="H97:BS97" si="766">H96 - H84</f>
        <v>0</v>
      </c>
      <c r="I97" s="181">
        <f t="shared" si="766"/>
        <v>0</v>
      </c>
      <c r="J97" s="181">
        <f t="shared" si="766"/>
        <v>0</v>
      </c>
      <c r="K97" s="181">
        <f t="shared" si="766"/>
        <v>0</v>
      </c>
      <c r="L97" s="181">
        <f t="shared" si="766"/>
        <v>0</v>
      </c>
      <c r="M97" s="181">
        <f t="shared" si="766"/>
        <v>0</v>
      </c>
      <c r="N97" s="181">
        <f t="shared" si="766"/>
        <v>0</v>
      </c>
      <c r="O97" s="181">
        <f t="shared" si="766"/>
        <v>0</v>
      </c>
      <c r="P97" s="181">
        <f t="shared" si="766"/>
        <v>0</v>
      </c>
      <c r="Q97" s="181">
        <f t="shared" si="766"/>
        <v>0</v>
      </c>
      <c r="R97" s="181">
        <f t="shared" si="766"/>
        <v>0</v>
      </c>
      <c r="S97" s="181">
        <f t="shared" si="766"/>
        <v>0</v>
      </c>
      <c r="T97" s="181">
        <f t="shared" si="766"/>
        <v>0</v>
      </c>
      <c r="U97" s="181">
        <f t="shared" si="766"/>
        <v>0</v>
      </c>
      <c r="V97" s="181">
        <f t="shared" si="766"/>
        <v>0</v>
      </c>
      <c r="W97" s="181">
        <f t="shared" si="766"/>
        <v>0</v>
      </c>
      <c r="X97" s="181">
        <f t="shared" si="766"/>
        <v>0</v>
      </c>
      <c r="Y97" s="181">
        <f t="shared" si="766"/>
        <v>0</v>
      </c>
      <c r="Z97" s="181">
        <f t="shared" si="766"/>
        <v>0</v>
      </c>
      <c r="AA97" s="181">
        <f t="shared" si="766"/>
        <v>0</v>
      </c>
      <c r="AB97" s="181">
        <f t="shared" si="766"/>
        <v>0</v>
      </c>
      <c r="AC97" s="181">
        <f t="shared" si="766"/>
        <v>0</v>
      </c>
      <c r="AD97" s="181">
        <f t="shared" si="766"/>
        <v>0</v>
      </c>
      <c r="AE97" s="181">
        <f t="shared" si="766"/>
        <v>0</v>
      </c>
      <c r="AF97" s="181">
        <f t="shared" si="766"/>
        <v>0</v>
      </c>
      <c r="AG97" s="181">
        <f t="shared" si="766"/>
        <v>0</v>
      </c>
      <c r="AH97" s="181">
        <f t="shared" si="766"/>
        <v>0</v>
      </c>
      <c r="AI97" s="181">
        <f t="shared" si="766"/>
        <v>0</v>
      </c>
      <c r="AJ97" s="181">
        <f t="shared" si="766"/>
        <v>0</v>
      </c>
      <c r="AK97" s="181">
        <f t="shared" si="766"/>
        <v>0</v>
      </c>
      <c r="AL97" s="181">
        <f t="shared" si="766"/>
        <v>0</v>
      </c>
      <c r="AM97" s="181">
        <f t="shared" si="766"/>
        <v>0</v>
      </c>
      <c r="AN97" s="181">
        <f t="shared" si="766"/>
        <v>0</v>
      </c>
      <c r="AO97" s="181">
        <f t="shared" si="766"/>
        <v>0</v>
      </c>
      <c r="AP97" s="181">
        <f t="shared" si="766"/>
        <v>0</v>
      </c>
      <c r="AQ97" s="181">
        <f t="shared" si="766"/>
        <v>0</v>
      </c>
      <c r="AR97" s="181">
        <f t="shared" si="766"/>
        <v>0</v>
      </c>
      <c r="AS97" s="181">
        <f t="shared" si="766"/>
        <v>0</v>
      </c>
      <c r="AT97" s="181">
        <f t="shared" si="766"/>
        <v>0</v>
      </c>
      <c r="AU97" s="181">
        <f t="shared" si="766"/>
        <v>0</v>
      </c>
      <c r="AV97" s="181">
        <f t="shared" si="766"/>
        <v>0</v>
      </c>
      <c r="AW97" s="181">
        <f t="shared" si="766"/>
        <v>0</v>
      </c>
      <c r="AX97" s="181">
        <f t="shared" si="766"/>
        <v>0</v>
      </c>
      <c r="AY97" s="181">
        <f t="shared" si="766"/>
        <v>0</v>
      </c>
      <c r="AZ97" s="181">
        <f t="shared" si="766"/>
        <v>0</v>
      </c>
      <c r="BA97" s="181">
        <f t="shared" si="766"/>
        <v>0</v>
      </c>
      <c r="BB97" s="181">
        <f t="shared" si="766"/>
        <v>0</v>
      </c>
      <c r="BC97" s="181">
        <f t="shared" si="766"/>
        <v>0</v>
      </c>
      <c r="BD97" s="181">
        <f t="shared" si="766"/>
        <v>0</v>
      </c>
      <c r="BE97" s="181">
        <f t="shared" si="766"/>
        <v>0</v>
      </c>
      <c r="BF97" s="181">
        <f t="shared" si="766"/>
        <v>0</v>
      </c>
      <c r="BG97" s="181">
        <f t="shared" si="766"/>
        <v>0</v>
      </c>
      <c r="BH97" s="181">
        <f t="shared" si="766"/>
        <v>0</v>
      </c>
      <c r="BI97" s="181">
        <f t="shared" si="766"/>
        <v>0</v>
      </c>
      <c r="BJ97" s="181">
        <f t="shared" si="766"/>
        <v>0</v>
      </c>
      <c r="BK97" s="181">
        <f t="shared" si="766"/>
        <v>0</v>
      </c>
      <c r="BL97" s="181">
        <f t="shared" si="766"/>
        <v>0</v>
      </c>
      <c r="BM97" s="181">
        <f t="shared" si="766"/>
        <v>0</v>
      </c>
      <c r="BN97" s="181">
        <f t="shared" si="766"/>
        <v>0</v>
      </c>
      <c r="BO97" s="181">
        <f t="shared" si="766"/>
        <v>0</v>
      </c>
      <c r="BP97" s="181">
        <f t="shared" si="766"/>
        <v>0</v>
      </c>
      <c r="BQ97" s="181">
        <f t="shared" si="766"/>
        <v>0</v>
      </c>
      <c r="BR97" s="181">
        <f t="shared" si="766"/>
        <v>0</v>
      </c>
      <c r="BS97" s="181">
        <f t="shared" si="766"/>
        <v>0</v>
      </c>
      <c r="BT97" s="181">
        <f t="shared" ref="BT97:EE97" si="767">BT96 - BT84</f>
        <v>0</v>
      </c>
      <c r="BU97" s="181">
        <f t="shared" si="767"/>
        <v>0</v>
      </c>
      <c r="BV97" s="181">
        <f t="shared" si="767"/>
        <v>0</v>
      </c>
      <c r="BW97" s="181">
        <f t="shared" si="767"/>
        <v>0</v>
      </c>
      <c r="BX97" s="181">
        <f t="shared" si="767"/>
        <v>0</v>
      </c>
      <c r="BY97" s="181">
        <f t="shared" si="767"/>
        <v>0</v>
      </c>
      <c r="BZ97" s="181">
        <f t="shared" si="767"/>
        <v>0</v>
      </c>
      <c r="CA97" s="181">
        <f t="shared" si="767"/>
        <v>0</v>
      </c>
      <c r="CB97" s="181">
        <f t="shared" si="767"/>
        <v>0</v>
      </c>
      <c r="CC97" s="181">
        <f t="shared" si="767"/>
        <v>0</v>
      </c>
      <c r="CD97" s="181">
        <f t="shared" si="767"/>
        <v>0</v>
      </c>
      <c r="CE97" s="181">
        <f t="shared" si="767"/>
        <v>0</v>
      </c>
      <c r="CF97" s="181">
        <f t="shared" si="767"/>
        <v>0</v>
      </c>
      <c r="CG97" s="181">
        <f t="shared" si="767"/>
        <v>0</v>
      </c>
      <c r="CH97" s="181">
        <f t="shared" si="767"/>
        <v>0</v>
      </c>
      <c r="CI97" s="181">
        <f t="shared" si="767"/>
        <v>0</v>
      </c>
      <c r="CJ97" s="181">
        <f t="shared" si="767"/>
        <v>0</v>
      </c>
      <c r="CK97" s="181">
        <f t="shared" si="767"/>
        <v>0</v>
      </c>
      <c r="CL97" s="181">
        <f t="shared" si="767"/>
        <v>0</v>
      </c>
      <c r="CM97" s="181">
        <f t="shared" si="767"/>
        <v>0</v>
      </c>
      <c r="CN97" s="181">
        <f t="shared" si="767"/>
        <v>0</v>
      </c>
      <c r="CO97" s="181">
        <f t="shared" si="767"/>
        <v>0</v>
      </c>
      <c r="CP97" s="181">
        <f t="shared" si="767"/>
        <v>0</v>
      </c>
      <c r="CQ97" s="181">
        <f t="shared" si="767"/>
        <v>0</v>
      </c>
      <c r="CR97" s="181">
        <f t="shared" si="767"/>
        <v>0</v>
      </c>
      <c r="CS97" s="181">
        <f t="shared" si="767"/>
        <v>0</v>
      </c>
      <c r="CT97" s="181">
        <f t="shared" si="767"/>
        <v>0</v>
      </c>
      <c r="CU97" s="181">
        <f t="shared" si="767"/>
        <v>0</v>
      </c>
      <c r="CV97" s="181">
        <f t="shared" si="767"/>
        <v>0</v>
      </c>
      <c r="CW97" s="181">
        <f t="shared" si="767"/>
        <v>0</v>
      </c>
      <c r="CX97" s="181">
        <f t="shared" si="767"/>
        <v>0</v>
      </c>
      <c r="CY97" s="181">
        <f t="shared" si="767"/>
        <v>0</v>
      </c>
      <c r="CZ97" s="181">
        <f t="shared" si="767"/>
        <v>0</v>
      </c>
      <c r="DA97" s="181">
        <f t="shared" si="767"/>
        <v>0</v>
      </c>
      <c r="DB97" s="181">
        <f t="shared" si="767"/>
        <v>0</v>
      </c>
      <c r="DC97" s="181">
        <f t="shared" si="767"/>
        <v>0</v>
      </c>
      <c r="DD97" s="181">
        <f t="shared" si="767"/>
        <v>0</v>
      </c>
      <c r="DE97" s="181">
        <f t="shared" si="767"/>
        <v>0</v>
      </c>
      <c r="DF97" s="181">
        <f t="shared" si="767"/>
        <v>0</v>
      </c>
      <c r="DG97" s="181">
        <f t="shared" si="767"/>
        <v>0</v>
      </c>
      <c r="DH97" s="181">
        <f t="shared" si="767"/>
        <v>0</v>
      </c>
      <c r="DI97" s="181">
        <f t="shared" si="767"/>
        <v>0</v>
      </c>
      <c r="DJ97" s="181">
        <f t="shared" si="767"/>
        <v>0</v>
      </c>
      <c r="DK97" s="181">
        <f t="shared" si="767"/>
        <v>0</v>
      </c>
      <c r="DL97" s="181">
        <f t="shared" si="767"/>
        <v>0</v>
      </c>
      <c r="DM97" s="181">
        <f t="shared" si="767"/>
        <v>0</v>
      </c>
      <c r="DN97" s="181">
        <f t="shared" si="767"/>
        <v>0</v>
      </c>
      <c r="DO97" s="181">
        <f t="shared" si="767"/>
        <v>0</v>
      </c>
      <c r="DP97" s="181">
        <f t="shared" si="767"/>
        <v>0</v>
      </c>
      <c r="DQ97" s="181">
        <f t="shared" si="767"/>
        <v>0</v>
      </c>
      <c r="DR97" s="181">
        <f t="shared" si="767"/>
        <v>0</v>
      </c>
      <c r="DS97" s="181">
        <f t="shared" si="767"/>
        <v>0</v>
      </c>
      <c r="DT97" s="181">
        <f t="shared" si="767"/>
        <v>0</v>
      </c>
      <c r="DU97" s="181">
        <f t="shared" si="767"/>
        <v>0</v>
      </c>
      <c r="DV97" s="181">
        <f t="shared" si="767"/>
        <v>0</v>
      </c>
      <c r="DW97" s="181">
        <f t="shared" si="767"/>
        <v>0</v>
      </c>
      <c r="DX97" s="181">
        <f t="shared" si="767"/>
        <v>0</v>
      </c>
      <c r="DY97" s="181">
        <f t="shared" si="767"/>
        <v>0</v>
      </c>
      <c r="DZ97" s="181">
        <f t="shared" si="767"/>
        <v>0</v>
      </c>
      <c r="EA97" s="181">
        <f t="shared" si="767"/>
        <v>0</v>
      </c>
      <c r="EB97" s="181">
        <f t="shared" si="767"/>
        <v>0</v>
      </c>
      <c r="EC97" s="181">
        <f t="shared" si="767"/>
        <v>0</v>
      </c>
      <c r="ED97" s="181">
        <f t="shared" si="767"/>
        <v>0</v>
      </c>
      <c r="EE97" s="181">
        <f t="shared" si="767"/>
        <v>0</v>
      </c>
      <c r="EF97" s="181">
        <f t="shared" ref="EF97:GQ97" si="768">EF96 - EF84</f>
        <v>0</v>
      </c>
      <c r="EG97" s="181">
        <f t="shared" si="768"/>
        <v>0</v>
      </c>
      <c r="EH97" s="181">
        <f t="shared" si="768"/>
        <v>0</v>
      </c>
      <c r="EI97" s="181">
        <f t="shared" si="768"/>
        <v>0</v>
      </c>
      <c r="EJ97" s="181">
        <f t="shared" si="768"/>
        <v>0</v>
      </c>
      <c r="EK97" s="181">
        <f t="shared" si="768"/>
        <v>0</v>
      </c>
      <c r="EL97" s="181">
        <f t="shared" si="768"/>
        <v>0</v>
      </c>
      <c r="EM97" s="181">
        <f t="shared" si="768"/>
        <v>0</v>
      </c>
      <c r="EN97" s="181">
        <f t="shared" si="768"/>
        <v>0</v>
      </c>
      <c r="EO97" s="181">
        <f t="shared" si="768"/>
        <v>0</v>
      </c>
      <c r="EP97" s="181">
        <f t="shared" si="768"/>
        <v>0</v>
      </c>
      <c r="EQ97" s="181">
        <f t="shared" si="768"/>
        <v>0</v>
      </c>
      <c r="ER97" s="181">
        <f t="shared" si="768"/>
        <v>0</v>
      </c>
      <c r="ES97" s="181">
        <f t="shared" si="768"/>
        <v>0</v>
      </c>
      <c r="ET97" s="181">
        <f t="shared" si="768"/>
        <v>0</v>
      </c>
      <c r="EU97" s="181">
        <f t="shared" si="768"/>
        <v>0</v>
      </c>
      <c r="EV97" s="181">
        <f t="shared" si="768"/>
        <v>0</v>
      </c>
      <c r="EW97" s="181">
        <f t="shared" si="768"/>
        <v>0</v>
      </c>
      <c r="EX97" s="181">
        <f t="shared" si="768"/>
        <v>0</v>
      </c>
      <c r="EY97" s="181">
        <f t="shared" si="768"/>
        <v>0</v>
      </c>
      <c r="EZ97" s="181">
        <f t="shared" si="768"/>
        <v>0</v>
      </c>
      <c r="FA97" s="181">
        <f t="shared" si="768"/>
        <v>0</v>
      </c>
      <c r="FB97" s="181">
        <f t="shared" si="768"/>
        <v>0</v>
      </c>
      <c r="FC97" s="181">
        <f t="shared" si="768"/>
        <v>0</v>
      </c>
      <c r="FD97" s="181">
        <f t="shared" si="768"/>
        <v>0</v>
      </c>
      <c r="FE97" s="181">
        <f t="shared" si="768"/>
        <v>0</v>
      </c>
      <c r="FF97" s="181">
        <f t="shared" si="768"/>
        <v>0</v>
      </c>
      <c r="FG97" s="181">
        <f t="shared" si="768"/>
        <v>0</v>
      </c>
      <c r="FH97" s="181">
        <f t="shared" si="768"/>
        <v>0</v>
      </c>
      <c r="FI97" s="181">
        <f t="shared" si="768"/>
        <v>0</v>
      </c>
      <c r="FJ97" s="181">
        <f t="shared" si="768"/>
        <v>0</v>
      </c>
      <c r="FK97" s="181">
        <f t="shared" si="768"/>
        <v>0</v>
      </c>
      <c r="FL97" s="181">
        <f t="shared" si="768"/>
        <v>0</v>
      </c>
      <c r="FM97" s="181">
        <f t="shared" si="768"/>
        <v>0</v>
      </c>
      <c r="FN97" s="181">
        <f t="shared" si="768"/>
        <v>0</v>
      </c>
      <c r="FO97" s="181">
        <f t="shared" si="768"/>
        <v>0</v>
      </c>
      <c r="FP97" s="181">
        <f t="shared" si="768"/>
        <v>0</v>
      </c>
      <c r="FQ97" s="181">
        <f t="shared" si="768"/>
        <v>0</v>
      </c>
      <c r="FR97" s="181">
        <f t="shared" si="768"/>
        <v>0</v>
      </c>
      <c r="FS97" s="181">
        <f t="shared" si="768"/>
        <v>0</v>
      </c>
      <c r="FT97" s="181">
        <f t="shared" si="768"/>
        <v>0</v>
      </c>
      <c r="FU97" s="181">
        <f t="shared" si="768"/>
        <v>0</v>
      </c>
      <c r="FV97" s="181">
        <f t="shared" si="768"/>
        <v>0</v>
      </c>
      <c r="FW97" s="181">
        <f t="shared" si="768"/>
        <v>0</v>
      </c>
      <c r="FX97" s="181">
        <f t="shared" si="768"/>
        <v>0</v>
      </c>
      <c r="FY97" s="181">
        <f t="shared" si="768"/>
        <v>0</v>
      </c>
      <c r="FZ97" s="181">
        <f t="shared" si="768"/>
        <v>0</v>
      </c>
      <c r="GA97" s="181">
        <f t="shared" si="768"/>
        <v>0</v>
      </c>
      <c r="GB97" s="181">
        <f t="shared" si="768"/>
        <v>0</v>
      </c>
      <c r="GC97" s="181">
        <f t="shared" si="768"/>
        <v>0</v>
      </c>
      <c r="GD97" s="181">
        <f t="shared" si="768"/>
        <v>0</v>
      </c>
      <c r="GE97" s="181">
        <f t="shared" si="768"/>
        <v>0</v>
      </c>
      <c r="GF97" s="181">
        <f t="shared" si="768"/>
        <v>0</v>
      </c>
      <c r="GG97" s="181">
        <f t="shared" si="768"/>
        <v>0</v>
      </c>
      <c r="GH97" s="181">
        <f t="shared" si="768"/>
        <v>0</v>
      </c>
      <c r="GI97" s="181">
        <f t="shared" si="768"/>
        <v>0</v>
      </c>
      <c r="GJ97" s="181">
        <f t="shared" si="768"/>
        <v>0</v>
      </c>
      <c r="GK97" s="181">
        <f t="shared" si="768"/>
        <v>0</v>
      </c>
      <c r="GL97" s="181">
        <f t="shared" si="768"/>
        <v>0</v>
      </c>
      <c r="GM97" s="181">
        <f t="shared" si="768"/>
        <v>0</v>
      </c>
      <c r="GN97" s="181">
        <f t="shared" si="768"/>
        <v>0</v>
      </c>
      <c r="GO97" s="181">
        <f t="shared" si="768"/>
        <v>0</v>
      </c>
      <c r="GP97" s="181">
        <f t="shared" si="768"/>
        <v>0</v>
      </c>
      <c r="GQ97" s="181">
        <f t="shared" si="768"/>
        <v>0</v>
      </c>
      <c r="GR97" s="181">
        <f t="shared" ref="GR97:JC97" si="769">GR96 - GR84</f>
        <v>0</v>
      </c>
      <c r="GS97" s="181">
        <f t="shared" si="769"/>
        <v>0</v>
      </c>
      <c r="GT97" s="181">
        <f t="shared" si="769"/>
        <v>0</v>
      </c>
      <c r="GU97" s="181">
        <f t="shared" si="769"/>
        <v>0</v>
      </c>
      <c r="GV97" s="181">
        <f t="shared" si="769"/>
        <v>0</v>
      </c>
      <c r="GW97" s="181">
        <f t="shared" si="769"/>
        <v>0</v>
      </c>
      <c r="GX97" s="181">
        <f t="shared" si="769"/>
        <v>0</v>
      </c>
      <c r="GY97" s="181">
        <f t="shared" si="769"/>
        <v>0</v>
      </c>
      <c r="GZ97" s="181">
        <f t="shared" si="769"/>
        <v>0</v>
      </c>
      <c r="HA97" s="181">
        <f t="shared" si="769"/>
        <v>0</v>
      </c>
      <c r="HB97" s="181">
        <f t="shared" si="769"/>
        <v>0</v>
      </c>
      <c r="HC97" s="181">
        <f t="shared" si="769"/>
        <v>0</v>
      </c>
      <c r="HD97" s="181">
        <f t="shared" si="769"/>
        <v>0</v>
      </c>
      <c r="HE97" s="181">
        <f t="shared" si="769"/>
        <v>0</v>
      </c>
      <c r="HF97" s="181">
        <f t="shared" si="769"/>
        <v>0</v>
      </c>
      <c r="HG97" s="181">
        <f t="shared" si="769"/>
        <v>0</v>
      </c>
      <c r="HH97" s="181">
        <f t="shared" si="769"/>
        <v>0</v>
      </c>
      <c r="HI97" s="181">
        <f t="shared" si="769"/>
        <v>0</v>
      </c>
      <c r="HJ97" s="181">
        <f t="shared" si="769"/>
        <v>0</v>
      </c>
      <c r="HK97" s="181">
        <f t="shared" si="769"/>
        <v>0</v>
      </c>
      <c r="HL97" s="181">
        <f t="shared" si="769"/>
        <v>0</v>
      </c>
      <c r="HM97" s="181">
        <f t="shared" si="769"/>
        <v>0</v>
      </c>
      <c r="HN97" s="181">
        <f t="shared" si="769"/>
        <v>0</v>
      </c>
      <c r="HO97" s="181">
        <f t="shared" si="769"/>
        <v>0</v>
      </c>
      <c r="HP97" s="181">
        <f t="shared" si="769"/>
        <v>0</v>
      </c>
      <c r="HQ97" s="181">
        <f t="shared" si="769"/>
        <v>0</v>
      </c>
      <c r="HR97" s="181">
        <f t="shared" si="769"/>
        <v>0</v>
      </c>
      <c r="HS97" s="181">
        <f t="shared" si="769"/>
        <v>0</v>
      </c>
      <c r="HT97" s="181">
        <f t="shared" si="769"/>
        <v>0</v>
      </c>
      <c r="HU97" s="181">
        <f t="shared" si="769"/>
        <v>0</v>
      </c>
      <c r="HV97" s="181">
        <f t="shared" si="769"/>
        <v>0</v>
      </c>
      <c r="HW97" s="181">
        <f t="shared" si="769"/>
        <v>0</v>
      </c>
      <c r="HX97" s="181">
        <f t="shared" si="769"/>
        <v>0</v>
      </c>
      <c r="HY97" s="181">
        <f t="shared" si="769"/>
        <v>0</v>
      </c>
      <c r="HZ97" s="181">
        <f t="shared" si="769"/>
        <v>0</v>
      </c>
      <c r="IA97" s="181">
        <f t="shared" si="769"/>
        <v>0</v>
      </c>
      <c r="IB97" s="181">
        <f t="shared" si="769"/>
        <v>0</v>
      </c>
      <c r="IC97" s="181">
        <f t="shared" si="769"/>
        <v>0</v>
      </c>
      <c r="ID97" s="181">
        <f t="shared" si="769"/>
        <v>0</v>
      </c>
      <c r="IE97" s="181">
        <f t="shared" si="769"/>
        <v>0</v>
      </c>
      <c r="IF97" s="181">
        <f t="shared" si="769"/>
        <v>0</v>
      </c>
      <c r="IG97" s="181">
        <f t="shared" si="769"/>
        <v>0</v>
      </c>
      <c r="IH97" s="181">
        <f t="shared" si="769"/>
        <v>0</v>
      </c>
      <c r="II97" s="181">
        <f t="shared" si="769"/>
        <v>0</v>
      </c>
      <c r="IJ97" s="181">
        <f t="shared" si="769"/>
        <v>0</v>
      </c>
      <c r="IK97" s="181">
        <f t="shared" si="769"/>
        <v>0</v>
      </c>
      <c r="IL97" s="181">
        <f t="shared" si="769"/>
        <v>0</v>
      </c>
      <c r="IM97" s="181">
        <f t="shared" si="769"/>
        <v>0</v>
      </c>
      <c r="IN97" s="181">
        <f t="shared" si="769"/>
        <v>0</v>
      </c>
      <c r="IO97" s="181">
        <f t="shared" si="769"/>
        <v>0</v>
      </c>
      <c r="IP97" s="181">
        <f t="shared" si="769"/>
        <v>0</v>
      </c>
      <c r="IQ97" s="181">
        <f t="shared" si="769"/>
        <v>0</v>
      </c>
      <c r="IR97" s="181">
        <f t="shared" si="769"/>
        <v>0</v>
      </c>
      <c r="IS97" s="181">
        <f t="shared" si="769"/>
        <v>0</v>
      </c>
      <c r="IT97" s="181">
        <f t="shared" si="769"/>
        <v>0</v>
      </c>
      <c r="IU97" s="181">
        <f t="shared" si="769"/>
        <v>0</v>
      </c>
      <c r="IV97" s="181">
        <f t="shared" si="769"/>
        <v>0</v>
      </c>
      <c r="IW97" s="181">
        <f t="shared" si="769"/>
        <v>0</v>
      </c>
      <c r="IX97" s="181">
        <f t="shared" si="769"/>
        <v>0</v>
      </c>
      <c r="IY97" s="181">
        <f t="shared" si="769"/>
        <v>0</v>
      </c>
      <c r="IZ97" s="181">
        <f t="shared" si="769"/>
        <v>0</v>
      </c>
      <c r="JA97" s="181">
        <f t="shared" si="769"/>
        <v>0</v>
      </c>
      <c r="JB97" s="181">
        <f t="shared" si="769"/>
        <v>0</v>
      </c>
      <c r="JC97" s="181">
        <f t="shared" si="769"/>
        <v>0</v>
      </c>
      <c r="JD97" s="181">
        <f t="shared" ref="JD97:LO97" si="770">JD96 - JD84</f>
        <v>0</v>
      </c>
      <c r="JE97" s="181">
        <f t="shared" si="770"/>
        <v>0</v>
      </c>
      <c r="JF97" s="181">
        <f t="shared" si="770"/>
        <v>0</v>
      </c>
      <c r="JG97" s="181">
        <f t="shared" si="770"/>
        <v>0</v>
      </c>
      <c r="JH97" s="181">
        <f t="shared" si="770"/>
        <v>0</v>
      </c>
      <c r="JI97" s="181">
        <f t="shared" si="770"/>
        <v>0</v>
      </c>
      <c r="JJ97" s="181">
        <f t="shared" si="770"/>
        <v>0</v>
      </c>
      <c r="JK97" s="181">
        <f t="shared" si="770"/>
        <v>0</v>
      </c>
      <c r="JL97" s="181">
        <f t="shared" si="770"/>
        <v>0</v>
      </c>
      <c r="JM97" s="181">
        <f t="shared" si="770"/>
        <v>0</v>
      </c>
      <c r="JN97" s="181">
        <f t="shared" si="770"/>
        <v>0</v>
      </c>
      <c r="JO97" s="181">
        <f t="shared" si="770"/>
        <v>0</v>
      </c>
      <c r="JP97" s="181">
        <f t="shared" si="770"/>
        <v>0</v>
      </c>
      <c r="JQ97" s="181">
        <f t="shared" si="770"/>
        <v>0</v>
      </c>
      <c r="JR97" s="181">
        <f t="shared" si="770"/>
        <v>0</v>
      </c>
      <c r="JS97" s="181">
        <f t="shared" si="770"/>
        <v>0</v>
      </c>
      <c r="JT97" s="181">
        <f t="shared" si="770"/>
        <v>0</v>
      </c>
      <c r="JU97" s="181">
        <f t="shared" si="770"/>
        <v>0</v>
      </c>
      <c r="JV97" s="181">
        <f t="shared" si="770"/>
        <v>0</v>
      </c>
      <c r="JW97" s="181">
        <f t="shared" si="770"/>
        <v>0</v>
      </c>
      <c r="JX97" s="181">
        <f t="shared" si="770"/>
        <v>0</v>
      </c>
      <c r="JY97" s="181">
        <f t="shared" si="770"/>
        <v>0</v>
      </c>
      <c r="JZ97" s="181">
        <f t="shared" si="770"/>
        <v>0</v>
      </c>
      <c r="KA97" s="181">
        <f t="shared" si="770"/>
        <v>0</v>
      </c>
      <c r="KB97" s="181">
        <f t="shared" si="770"/>
        <v>0</v>
      </c>
      <c r="KC97" s="181">
        <f t="shared" si="770"/>
        <v>0</v>
      </c>
      <c r="KD97" s="181">
        <f t="shared" si="770"/>
        <v>0</v>
      </c>
      <c r="KE97" s="181">
        <f t="shared" si="770"/>
        <v>0</v>
      </c>
      <c r="KF97" s="181">
        <f t="shared" si="770"/>
        <v>0</v>
      </c>
      <c r="KG97" s="181">
        <f t="shared" si="770"/>
        <v>0</v>
      </c>
      <c r="KH97" s="181">
        <f t="shared" si="770"/>
        <v>0</v>
      </c>
      <c r="KI97" s="181">
        <f t="shared" si="770"/>
        <v>0</v>
      </c>
      <c r="KJ97" s="181">
        <f t="shared" si="770"/>
        <v>0</v>
      </c>
      <c r="KK97" s="181">
        <f t="shared" si="770"/>
        <v>0</v>
      </c>
      <c r="KL97" s="181">
        <f t="shared" si="770"/>
        <v>0</v>
      </c>
      <c r="KM97" s="181">
        <f t="shared" si="770"/>
        <v>0</v>
      </c>
      <c r="KN97" s="181">
        <f t="shared" si="770"/>
        <v>0</v>
      </c>
      <c r="KO97" s="181">
        <f t="shared" si="770"/>
        <v>0</v>
      </c>
      <c r="KP97" s="181">
        <f t="shared" si="770"/>
        <v>0</v>
      </c>
      <c r="KQ97" s="181">
        <f t="shared" si="770"/>
        <v>0</v>
      </c>
      <c r="KR97" s="181">
        <f t="shared" si="770"/>
        <v>0</v>
      </c>
      <c r="KS97" s="181">
        <f t="shared" si="770"/>
        <v>0</v>
      </c>
      <c r="KT97" s="181">
        <f t="shared" si="770"/>
        <v>0</v>
      </c>
      <c r="KU97" s="181">
        <f t="shared" si="770"/>
        <v>0</v>
      </c>
      <c r="KV97" s="181">
        <f t="shared" si="770"/>
        <v>0</v>
      </c>
      <c r="KW97" s="181">
        <f t="shared" si="770"/>
        <v>0</v>
      </c>
      <c r="KX97" s="181">
        <f t="shared" si="770"/>
        <v>0</v>
      </c>
      <c r="KY97" s="181">
        <f t="shared" si="770"/>
        <v>0</v>
      </c>
      <c r="KZ97" s="181">
        <f t="shared" si="770"/>
        <v>0</v>
      </c>
      <c r="LA97" s="181">
        <f t="shared" si="770"/>
        <v>0</v>
      </c>
      <c r="LB97" s="181">
        <f t="shared" si="770"/>
        <v>0</v>
      </c>
      <c r="LC97" s="181">
        <f t="shared" si="770"/>
        <v>0</v>
      </c>
      <c r="LD97" s="181">
        <f t="shared" si="770"/>
        <v>0</v>
      </c>
      <c r="LE97" s="181">
        <f t="shared" si="770"/>
        <v>0</v>
      </c>
      <c r="LF97" s="181">
        <f t="shared" si="770"/>
        <v>0</v>
      </c>
      <c r="LG97" s="181">
        <f t="shared" si="770"/>
        <v>0</v>
      </c>
      <c r="LH97" s="181">
        <f t="shared" si="770"/>
        <v>0</v>
      </c>
      <c r="LI97" s="181">
        <f t="shared" si="770"/>
        <v>0</v>
      </c>
      <c r="LJ97" s="181">
        <f t="shared" si="770"/>
        <v>0</v>
      </c>
      <c r="LK97" s="181">
        <f t="shared" si="770"/>
        <v>0</v>
      </c>
      <c r="LL97" s="181">
        <f t="shared" si="770"/>
        <v>0</v>
      </c>
      <c r="LM97" s="181">
        <f t="shared" si="770"/>
        <v>0</v>
      </c>
      <c r="LN97" s="181">
        <f t="shared" si="770"/>
        <v>0</v>
      </c>
      <c r="LO97" s="181">
        <f t="shared" si="770"/>
        <v>0</v>
      </c>
      <c r="LP97" s="181">
        <f t="shared" ref="LP97:NH97" si="771">LP96 - LP84</f>
        <v>0</v>
      </c>
      <c r="LQ97" s="181">
        <f t="shared" si="771"/>
        <v>0</v>
      </c>
      <c r="LR97" s="181">
        <f t="shared" si="771"/>
        <v>0</v>
      </c>
      <c r="LS97" s="181">
        <f t="shared" si="771"/>
        <v>0</v>
      </c>
      <c r="LT97" s="181">
        <f t="shared" si="771"/>
        <v>0</v>
      </c>
      <c r="LU97" s="181">
        <f t="shared" si="771"/>
        <v>0</v>
      </c>
      <c r="LV97" s="181">
        <f t="shared" si="771"/>
        <v>0</v>
      </c>
      <c r="LW97" s="181">
        <f t="shared" si="771"/>
        <v>0</v>
      </c>
      <c r="LX97" s="181">
        <f t="shared" si="771"/>
        <v>0</v>
      </c>
      <c r="LY97" s="181">
        <f t="shared" si="771"/>
        <v>0</v>
      </c>
      <c r="LZ97" s="181">
        <f t="shared" si="771"/>
        <v>0</v>
      </c>
      <c r="MA97" s="181">
        <f t="shared" si="771"/>
        <v>0</v>
      </c>
      <c r="MB97" s="181">
        <f t="shared" si="771"/>
        <v>0</v>
      </c>
      <c r="MC97" s="181">
        <f t="shared" si="771"/>
        <v>0</v>
      </c>
      <c r="MD97" s="181">
        <f t="shared" si="771"/>
        <v>0</v>
      </c>
      <c r="ME97" s="181">
        <f t="shared" si="771"/>
        <v>0</v>
      </c>
      <c r="MF97" s="181">
        <f t="shared" si="771"/>
        <v>0</v>
      </c>
      <c r="MG97" s="181">
        <f t="shared" si="771"/>
        <v>0</v>
      </c>
      <c r="MH97" s="181">
        <f t="shared" si="771"/>
        <v>0</v>
      </c>
      <c r="MI97" s="181">
        <f t="shared" si="771"/>
        <v>0</v>
      </c>
      <c r="MJ97" s="181">
        <f t="shared" si="771"/>
        <v>0</v>
      </c>
      <c r="MK97" s="181">
        <f t="shared" si="771"/>
        <v>0</v>
      </c>
      <c r="ML97" s="181">
        <f t="shared" si="771"/>
        <v>0</v>
      </c>
      <c r="MM97" s="181">
        <f t="shared" si="771"/>
        <v>0</v>
      </c>
      <c r="MN97" s="181">
        <f t="shared" si="771"/>
        <v>0</v>
      </c>
      <c r="MO97" s="181">
        <f t="shared" si="771"/>
        <v>0</v>
      </c>
      <c r="MP97" s="181">
        <f t="shared" si="771"/>
        <v>0</v>
      </c>
      <c r="MQ97" s="181">
        <f t="shared" si="771"/>
        <v>0</v>
      </c>
      <c r="MR97" s="181">
        <f t="shared" si="771"/>
        <v>0</v>
      </c>
      <c r="MS97" s="181">
        <f t="shared" si="771"/>
        <v>0</v>
      </c>
      <c r="MT97" s="181">
        <f t="shared" si="771"/>
        <v>0</v>
      </c>
      <c r="MU97" s="181">
        <f t="shared" si="771"/>
        <v>0</v>
      </c>
      <c r="MV97" s="181">
        <f t="shared" si="771"/>
        <v>0</v>
      </c>
      <c r="MW97" s="181">
        <f t="shared" si="771"/>
        <v>0</v>
      </c>
      <c r="MX97" s="181">
        <f t="shared" si="771"/>
        <v>0</v>
      </c>
      <c r="MY97" s="181">
        <f t="shared" si="771"/>
        <v>0</v>
      </c>
      <c r="MZ97" s="181">
        <f t="shared" si="771"/>
        <v>0</v>
      </c>
      <c r="NA97" s="181">
        <f t="shared" si="771"/>
        <v>0</v>
      </c>
      <c r="NB97" s="181">
        <f t="shared" si="771"/>
        <v>0</v>
      </c>
      <c r="NC97" s="181">
        <f t="shared" si="771"/>
        <v>0</v>
      </c>
      <c r="ND97" s="181">
        <f t="shared" si="771"/>
        <v>0</v>
      </c>
      <c r="NE97" s="181">
        <f t="shared" si="771"/>
        <v>0</v>
      </c>
      <c r="NF97" s="181">
        <f t="shared" si="771"/>
        <v>0</v>
      </c>
      <c r="NG97" s="181">
        <f t="shared" si="771"/>
        <v>0</v>
      </c>
      <c r="NH97" s="181">
        <f t="shared" si="771"/>
        <v>0</v>
      </c>
      <c r="NJ97" s="203"/>
      <c r="NK97" s="203"/>
      <c r="NL97" s="203"/>
      <c r="NM97" s="203"/>
      <c r="NN97" s="203"/>
      <c r="NO97" s="203"/>
      <c r="NP97" s="203"/>
      <c r="NQ97" s="203"/>
      <c r="NR97" s="203"/>
      <c r="NS97" s="203"/>
      <c r="NT97" s="203"/>
      <c r="NU97" s="203"/>
      <c r="NV97" s="203"/>
    </row>
    <row r="98" spans="1:386">
      <c r="NJ98" s="203"/>
      <c r="NK98" s="203"/>
      <c r="NL98" s="203"/>
      <c r="NM98" s="203"/>
      <c r="NN98" s="203"/>
      <c r="NO98" s="203"/>
      <c r="NP98" s="203"/>
      <c r="NQ98" s="203"/>
      <c r="NR98" s="203"/>
      <c r="NS98" s="203"/>
      <c r="NT98" s="203"/>
      <c r="NU98" s="203"/>
      <c r="NV98" s="203"/>
    </row>
    <row r="99" spans="1:386">
      <c r="A99" s="150" t="s">
        <v>395</v>
      </c>
      <c r="NJ99" s="203"/>
      <c r="NK99" s="203"/>
      <c r="NL99" s="203"/>
      <c r="NM99" s="203"/>
      <c r="NN99" s="203"/>
      <c r="NO99" s="203"/>
      <c r="NP99" s="203"/>
      <c r="NQ99" s="203"/>
      <c r="NR99" s="203"/>
      <c r="NS99" s="203"/>
      <c r="NT99" s="203"/>
      <c r="NU99" s="203"/>
      <c r="NV99" s="203"/>
    </row>
    <row r="100" spans="1:386">
      <c r="A100" s="194"/>
      <c r="B100" s="175" t="s">
        <v>291</v>
      </c>
      <c r="F100" s="153" t="s">
        <v>301</v>
      </c>
      <c r="G100" s="165">
        <f>SUMIF($F$6:$F$11, $F100, G$6:G$11)</f>
        <v>0</v>
      </c>
      <c r="H100" s="165">
        <f t="shared" ref="H100:BS101" si="772">SUMIF($F$6:$F$11, $F100, H$6:H$11)</f>
        <v>836.55239999999992</v>
      </c>
      <c r="I100" s="165">
        <f t="shared" si="772"/>
        <v>1254.8286000000003</v>
      </c>
      <c r="J100" s="165">
        <f t="shared" si="772"/>
        <v>3346.2102</v>
      </c>
      <c r="K100" s="165">
        <f t="shared" si="772"/>
        <v>4182.7626</v>
      </c>
      <c r="L100" s="165">
        <f t="shared" si="772"/>
        <v>3555.348</v>
      </c>
      <c r="M100" s="165">
        <f t="shared" si="772"/>
        <v>3415.9227999999998</v>
      </c>
      <c r="N100" s="165">
        <f t="shared" si="772"/>
        <v>4601.0387999999994</v>
      </c>
      <c r="O100" s="165">
        <f t="shared" si="772"/>
        <v>4601.0387999999994</v>
      </c>
      <c r="P100" s="165">
        <f t="shared" si="772"/>
        <v>3764.4864000000002</v>
      </c>
      <c r="Q100" s="165">
        <f t="shared" si="772"/>
        <v>836.55239999999992</v>
      </c>
      <c r="R100" s="165">
        <f t="shared" si="772"/>
        <v>4147.9048000000003</v>
      </c>
      <c r="S100" s="165">
        <f t="shared" si="772"/>
        <v>3137.0700000000006</v>
      </c>
      <c r="T100" s="165">
        <f t="shared" si="772"/>
        <v>3555.3473999999997</v>
      </c>
      <c r="U100" s="165">
        <f t="shared" si="772"/>
        <v>3241.6388999999999</v>
      </c>
      <c r="V100" s="165">
        <f t="shared" si="772"/>
        <v>3590.2045000000003</v>
      </c>
      <c r="W100" s="165">
        <f t="shared" si="772"/>
        <v>4740.4645</v>
      </c>
      <c r="X100" s="165">
        <f t="shared" si="772"/>
        <v>4391.9010000000007</v>
      </c>
      <c r="Y100" s="165">
        <f t="shared" si="772"/>
        <v>5019.3149999999996</v>
      </c>
      <c r="Z100" s="165">
        <f t="shared" si="772"/>
        <v>5019.3149999999996</v>
      </c>
      <c r="AA100" s="165">
        <f t="shared" si="772"/>
        <v>5019.3149999999996</v>
      </c>
      <c r="AB100" s="165">
        <f t="shared" si="772"/>
        <v>5019.3149999999996</v>
      </c>
      <c r="AC100" s="165">
        <f t="shared" si="772"/>
        <v>5019.3149999999996</v>
      </c>
      <c r="AD100" s="165">
        <f t="shared" si="772"/>
        <v>5019.3149999999996</v>
      </c>
      <c r="AE100" s="165">
        <f t="shared" si="772"/>
        <v>5019.3149999999996</v>
      </c>
      <c r="AF100" s="165">
        <f t="shared" si="772"/>
        <v>5019.3149999999996</v>
      </c>
      <c r="AG100" s="165">
        <f t="shared" si="772"/>
        <v>5019.3149999999996</v>
      </c>
      <c r="AH100" s="165">
        <f t="shared" si="772"/>
        <v>3973.6235999999994</v>
      </c>
      <c r="AI100" s="165">
        <f t="shared" si="772"/>
        <v>4182.7608</v>
      </c>
      <c r="AJ100" s="165">
        <f t="shared" si="772"/>
        <v>5019.3144000000011</v>
      </c>
      <c r="AK100" s="165">
        <f t="shared" si="772"/>
        <v>3067.3584000000001</v>
      </c>
      <c r="AL100" s="165">
        <f t="shared" si="772"/>
        <v>2839.4172000000003</v>
      </c>
      <c r="AM100" s="165">
        <f t="shared" si="772"/>
        <v>389.94460000000004</v>
      </c>
      <c r="AN100" s="165">
        <f t="shared" si="772"/>
        <v>0</v>
      </c>
      <c r="AO100" s="165">
        <f t="shared" si="772"/>
        <v>0</v>
      </c>
      <c r="AP100" s="165">
        <f t="shared" si="772"/>
        <v>0</v>
      </c>
      <c r="AQ100" s="165">
        <f t="shared" si="772"/>
        <v>899.64239999999995</v>
      </c>
      <c r="AR100" s="165">
        <f t="shared" si="772"/>
        <v>3016.7466999999997</v>
      </c>
      <c r="AS100" s="165">
        <f t="shared" si="772"/>
        <v>2625.6590000000001</v>
      </c>
      <c r="AT100" s="165">
        <f t="shared" si="772"/>
        <v>2582.4504999999999</v>
      </c>
      <c r="AU100" s="165">
        <f t="shared" si="772"/>
        <v>1917.3742999999999</v>
      </c>
      <c r="AV100" s="165">
        <f t="shared" si="772"/>
        <v>4812.9371000000001</v>
      </c>
      <c r="AW100" s="165">
        <f t="shared" si="772"/>
        <v>4812.9375</v>
      </c>
      <c r="AX100" s="165">
        <f t="shared" si="772"/>
        <v>4812.9375</v>
      </c>
      <c r="AY100" s="165">
        <f t="shared" si="772"/>
        <v>4812.9355999999998</v>
      </c>
      <c r="AZ100" s="165">
        <f t="shared" si="772"/>
        <v>1604.3121999999998</v>
      </c>
      <c r="BA100" s="165">
        <f t="shared" si="772"/>
        <v>4612.3972000000003</v>
      </c>
      <c r="BB100" s="165">
        <f t="shared" si="772"/>
        <v>4400.7240999999995</v>
      </c>
      <c r="BC100" s="165">
        <f t="shared" si="772"/>
        <v>696.33863999999994</v>
      </c>
      <c r="BD100" s="165">
        <f t="shared" si="772"/>
        <v>0</v>
      </c>
      <c r="BE100" s="165">
        <f t="shared" si="772"/>
        <v>662.73019999999997</v>
      </c>
      <c r="BF100" s="165">
        <f t="shared" si="772"/>
        <v>0</v>
      </c>
      <c r="BG100" s="165">
        <f t="shared" si="772"/>
        <v>2602.5837999999999</v>
      </c>
      <c r="BH100" s="165">
        <f t="shared" si="772"/>
        <v>2005.3890999999999</v>
      </c>
      <c r="BI100" s="165">
        <f t="shared" si="772"/>
        <v>0</v>
      </c>
      <c r="BJ100" s="165">
        <f t="shared" si="772"/>
        <v>0</v>
      </c>
      <c r="BK100" s="165">
        <f t="shared" si="772"/>
        <v>0</v>
      </c>
      <c r="BL100" s="165">
        <f t="shared" si="772"/>
        <v>2997.0466999999999</v>
      </c>
      <c r="BM100" s="165">
        <f t="shared" si="772"/>
        <v>1831.1084000000001</v>
      </c>
      <c r="BN100" s="165">
        <f t="shared" si="772"/>
        <v>2432.5373</v>
      </c>
      <c r="BO100" s="165">
        <f t="shared" si="772"/>
        <v>2119.1889000000001</v>
      </c>
      <c r="BP100" s="165">
        <f t="shared" si="772"/>
        <v>399.4676</v>
      </c>
      <c r="BQ100" s="165">
        <f t="shared" si="772"/>
        <v>0</v>
      </c>
      <c r="BR100" s="165">
        <f t="shared" si="772"/>
        <v>0</v>
      </c>
      <c r="BS100" s="165">
        <f t="shared" si="772"/>
        <v>2976.6907000000001</v>
      </c>
      <c r="BT100" s="165">
        <f t="shared" ref="BT100:EE102" si="773">SUMIF($F$6:$F$11, $F100, BT$6:BT$11)</f>
        <v>3356.6876999999999</v>
      </c>
      <c r="BU100" s="165">
        <f t="shared" si="773"/>
        <v>3771.1892000000003</v>
      </c>
      <c r="BV100" s="165">
        <f t="shared" si="773"/>
        <v>3118.183</v>
      </c>
      <c r="BW100" s="165">
        <f t="shared" si="773"/>
        <v>2435.1513</v>
      </c>
      <c r="BX100" s="165">
        <f t="shared" si="773"/>
        <v>2576.1071999999999</v>
      </c>
      <c r="BY100" s="165">
        <f t="shared" si="773"/>
        <v>2124.6118999999999</v>
      </c>
      <c r="BZ100" s="165">
        <f t="shared" si="773"/>
        <v>1924.8779</v>
      </c>
      <c r="CA100" s="165">
        <f t="shared" si="773"/>
        <v>2532.8260999999998</v>
      </c>
      <c r="CB100" s="165">
        <f t="shared" si="773"/>
        <v>3802.5843</v>
      </c>
      <c r="CC100" s="165">
        <f t="shared" si="773"/>
        <v>3142.9796000000001</v>
      </c>
      <c r="CD100" s="165">
        <f t="shared" si="773"/>
        <v>1890.4614999999999</v>
      </c>
      <c r="CE100" s="165">
        <f t="shared" si="773"/>
        <v>99.866839999999996</v>
      </c>
      <c r="CF100" s="165">
        <f t="shared" si="773"/>
        <v>0</v>
      </c>
      <c r="CG100" s="165">
        <f t="shared" si="773"/>
        <v>1325.2276999999999</v>
      </c>
      <c r="CH100" s="165">
        <f t="shared" si="773"/>
        <v>2015.8465000000001</v>
      </c>
      <c r="CI100" s="165">
        <f t="shared" si="773"/>
        <v>665.10040000000004</v>
      </c>
      <c r="CJ100" s="165">
        <f t="shared" si="773"/>
        <v>1159.461</v>
      </c>
      <c r="CK100" s="165">
        <f t="shared" si="773"/>
        <v>1059.5945000000002</v>
      </c>
      <c r="CL100" s="165">
        <f t="shared" si="773"/>
        <v>0</v>
      </c>
      <c r="CM100" s="165">
        <f t="shared" si="773"/>
        <v>485.64290999999997</v>
      </c>
      <c r="CN100" s="165">
        <f t="shared" si="773"/>
        <v>2209.1075999999998</v>
      </c>
      <c r="CO100" s="165">
        <f t="shared" si="773"/>
        <v>3834.9554000000003</v>
      </c>
      <c r="CP100" s="165">
        <f t="shared" si="773"/>
        <v>4252.9319000000005</v>
      </c>
      <c r="CQ100" s="165">
        <f t="shared" si="773"/>
        <v>3555.1765999999998</v>
      </c>
      <c r="CR100" s="165">
        <f t="shared" si="773"/>
        <v>3374.9139999999998</v>
      </c>
      <c r="CS100" s="165">
        <f t="shared" si="773"/>
        <v>1412.9706999999999</v>
      </c>
      <c r="CT100" s="165">
        <f t="shared" si="773"/>
        <v>159.38050000000001</v>
      </c>
      <c r="CU100" s="165">
        <f t="shared" si="773"/>
        <v>2108.9269999999997</v>
      </c>
      <c r="CV100" s="165">
        <f t="shared" si="773"/>
        <v>2793.6667999999995</v>
      </c>
      <c r="CW100" s="165">
        <f t="shared" si="773"/>
        <v>952.91960000000006</v>
      </c>
      <c r="CX100" s="165">
        <f t="shared" si="773"/>
        <v>0</v>
      </c>
      <c r="CY100" s="165">
        <f t="shared" si="773"/>
        <v>223.13290000000001</v>
      </c>
      <c r="CZ100" s="165">
        <f t="shared" si="773"/>
        <v>551.42400000000009</v>
      </c>
      <c r="DA100" s="165">
        <f t="shared" si="773"/>
        <v>1566.0921999999998</v>
      </c>
      <c r="DB100" s="165">
        <f t="shared" si="773"/>
        <v>3462.4789999999998</v>
      </c>
      <c r="DC100" s="165">
        <f t="shared" si="773"/>
        <v>0</v>
      </c>
      <c r="DD100" s="165">
        <f t="shared" si="773"/>
        <v>1102.8479</v>
      </c>
      <c r="DE100" s="165">
        <f t="shared" si="773"/>
        <v>2977.1086999999998</v>
      </c>
      <c r="DF100" s="165">
        <f t="shared" si="773"/>
        <v>3430.6039999999998</v>
      </c>
      <c r="DG100" s="165">
        <f t="shared" si="773"/>
        <v>2206.2637999999997</v>
      </c>
      <c r="DH100" s="165">
        <f t="shared" si="773"/>
        <v>590.74833999999998</v>
      </c>
      <c r="DI100" s="165">
        <f t="shared" si="773"/>
        <v>127.5044</v>
      </c>
      <c r="DJ100" s="165">
        <f t="shared" si="773"/>
        <v>2149.3923999999997</v>
      </c>
      <c r="DK100" s="165">
        <f t="shared" si="773"/>
        <v>3651.7323000000001</v>
      </c>
      <c r="DL100" s="165">
        <f t="shared" si="773"/>
        <v>63.752209999999998</v>
      </c>
      <c r="DM100" s="165">
        <f t="shared" si="773"/>
        <v>1714.5833</v>
      </c>
      <c r="DN100" s="165">
        <f t="shared" si="773"/>
        <v>1351.4362999999998</v>
      </c>
      <c r="DO100" s="165">
        <f t="shared" si="773"/>
        <v>952.9203</v>
      </c>
      <c r="DP100" s="165">
        <f t="shared" si="773"/>
        <v>2304.3568</v>
      </c>
      <c r="DQ100" s="165">
        <f t="shared" si="773"/>
        <v>926.48849999999993</v>
      </c>
      <c r="DR100" s="165">
        <f t="shared" si="773"/>
        <v>0</v>
      </c>
      <c r="DS100" s="165">
        <f t="shared" si="773"/>
        <v>0</v>
      </c>
      <c r="DT100" s="165">
        <f t="shared" si="773"/>
        <v>0</v>
      </c>
      <c r="DU100" s="165">
        <f t="shared" si="773"/>
        <v>127.5044</v>
      </c>
      <c r="DV100" s="165">
        <f t="shared" si="773"/>
        <v>0</v>
      </c>
      <c r="DW100" s="165">
        <f t="shared" si="773"/>
        <v>0</v>
      </c>
      <c r="DX100" s="165">
        <f t="shared" si="773"/>
        <v>0</v>
      </c>
      <c r="DY100" s="165">
        <f t="shared" si="773"/>
        <v>1163.8253999999999</v>
      </c>
      <c r="DZ100" s="165">
        <f t="shared" si="773"/>
        <v>0</v>
      </c>
      <c r="EA100" s="165">
        <f t="shared" si="773"/>
        <v>0</v>
      </c>
      <c r="EB100" s="165">
        <f t="shared" si="773"/>
        <v>0</v>
      </c>
      <c r="EC100" s="165">
        <f t="shared" si="773"/>
        <v>0</v>
      </c>
      <c r="ED100" s="165">
        <f t="shared" si="773"/>
        <v>2705.2188999999998</v>
      </c>
      <c r="EE100" s="165">
        <f t="shared" si="773"/>
        <v>2834.3335999999999</v>
      </c>
      <c r="EF100" s="165">
        <f t="shared" ref="EF100:GQ102" si="774">SUMIF($F$6:$F$11, $F100, EF$6:EF$11)</f>
        <v>3086.7694999999999</v>
      </c>
      <c r="EG100" s="165">
        <f t="shared" si="774"/>
        <v>2337.4771000000001</v>
      </c>
      <c r="EH100" s="165">
        <f t="shared" si="774"/>
        <v>2830.8438000000001</v>
      </c>
      <c r="EI100" s="165">
        <f t="shared" si="774"/>
        <v>638.45629999999994</v>
      </c>
      <c r="EJ100" s="165">
        <f t="shared" si="774"/>
        <v>1410.7155</v>
      </c>
      <c r="EK100" s="165">
        <f t="shared" si="774"/>
        <v>383.40559999999999</v>
      </c>
      <c r="EL100" s="165">
        <f t="shared" si="774"/>
        <v>917.64139999999998</v>
      </c>
      <c r="EM100" s="165">
        <f t="shared" si="774"/>
        <v>1074.3974000000001</v>
      </c>
      <c r="EN100" s="165">
        <f t="shared" si="774"/>
        <v>720.77989999999988</v>
      </c>
      <c r="EO100" s="165">
        <f t="shared" si="774"/>
        <v>1302.1030000000001</v>
      </c>
      <c r="EP100" s="165">
        <f t="shared" si="774"/>
        <v>556.42209000000003</v>
      </c>
      <c r="EQ100" s="165">
        <f t="shared" si="774"/>
        <v>885.13789999999995</v>
      </c>
      <c r="ER100" s="165">
        <f t="shared" si="774"/>
        <v>0</v>
      </c>
      <c r="ES100" s="165">
        <f t="shared" si="774"/>
        <v>1110.6093999999998</v>
      </c>
      <c r="ET100" s="165">
        <f t="shared" si="774"/>
        <v>1204.9874</v>
      </c>
      <c r="EU100" s="165">
        <f t="shared" si="774"/>
        <v>0</v>
      </c>
      <c r="EV100" s="165">
        <f t="shared" si="774"/>
        <v>0</v>
      </c>
      <c r="EW100" s="165">
        <f t="shared" si="774"/>
        <v>287.55417999999997</v>
      </c>
      <c r="EX100" s="165">
        <f t="shared" si="774"/>
        <v>95.851390000000009</v>
      </c>
      <c r="EY100" s="165">
        <f t="shared" si="774"/>
        <v>1071.3762999999999</v>
      </c>
      <c r="EZ100" s="165">
        <f t="shared" si="774"/>
        <v>3676.2471000000005</v>
      </c>
      <c r="FA100" s="165">
        <f t="shared" si="774"/>
        <v>4243.2919999999995</v>
      </c>
      <c r="FB100" s="165">
        <f t="shared" si="774"/>
        <v>0</v>
      </c>
      <c r="FC100" s="165">
        <f t="shared" si="774"/>
        <v>0</v>
      </c>
      <c r="FD100" s="165">
        <f t="shared" si="774"/>
        <v>0</v>
      </c>
      <c r="FE100" s="165">
        <f t="shared" si="774"/>
        <v>0</v>
      </c>
      <c r="FF100" s="165">
        <f t="shared" si="774"/>
        <v>0</v>
      </c>
      <c r="FG100" s="165">
        <f t="shared" si="774"/>
        <v>0</v>
      </c>
      <c r="FH100" s="165">
        <f t="shared" si="774"/>
        <v>1067.6805000000002</v>
      </c>
      <c r="FI100" s="165">
        <f t="shared" si="774"/>
        <v>0</v>
      </c>
      <c r="FJ100" s="165">
        <f t="shared" si="774"/>
        <v>827.76799999999992</v>
      </c>
      <c r="FK100" s="165">
        <f t="shared" si="774"/>
        <v>0</v>
      </c>
      <c r="FL100" s="165">
        <f t="shared" si="774"/>
        <v>1241.6517999999999</v>
      </c>
      <c r="FM100" s="165">
        <f t="shared" si="774"/>
        <v>4378.7525999999998</v>
      </c>
      <c r="FN100" s="165">
        <f t="shared" si="774"/>
        <v>2206.6507999999999</v>
      </c>
      <c r="FO100" s="165">
        <f t="shared" si="774"/>
        <v>1514.5361000000003</v>
      </c>
      <c r="FP100" s="165">
        <f t="shared" si="774"/>
        <v>3724.9593000000004</v>
      </c>
      <c r="FQ100" s="165">
        <f t="shared" si="774"/>
        <v>2930.1601000000001</v>
      </c>
      <c r="FR100" s="165">
        <f t="shared" si="774"/>
        <v>0</v>
      </c>
      <c r="FS100" s="165">
        <f t="shared" si="774"/>
        <v>1688.5077999999999</v>
      </c>
      <c r="FT100" s="165">
        <f t="shared" si="774"/>
        <v>2897.1901000000003</v>
      </c>
      <c r="FU100" s="165">
        <f t="shared" si="774"/>
        <v>1516.1113</v>
      </c>
      <c r="FV100" s="165">
        <f t="shared" si="774"/>
        <v>0</v>
      </c>
      <c r="FW100" s="165">
        <f t="shared" si="774"/>
        <v>1241.6523999999999</v>
      </c>
      <c r="FX100" s="165">
        <f t="shared" si="774"/>
        <v>827.76859999999999</v>
      </c>
      <c r="FY100" s="165">
        <f t="shared" si="774"/>
        <v>98.911779999999993</v>
      </c>
      <c r="FZ100" s="165">
        <f t="shared" si="774"/>
        <v>1613.4472000000003</v>
      </c>
      <c r="GA100" s="165">
        <f t="shared" si="774"/>
        <v>2897.1895</v>
      </c>
      <c r="GB100" s="165">
        <f t="shared" si="774"/>
        <v>1067.6816000000001</v>
      </c>
      <c r="GC100" s="165">
        <f t="shared" si="774"/>
        <v>0</v>
      </c>
      <c r="GD100" s="165">
        <f t="shared" si="774"/>
        <v>0</v>
      </c>
      <c r="GE100" s="165">
        <f t="shared" si="774"/>
        <v>0</v>
      </c>
      <c r="GF100" s="165">
        <f t="shared" si="774"/>
        <v>2185.5385999999999</v>
      </c>
      <c r="GG100" s="165">
        <f t="shared" si="774"/>
        <v>1117.8183999999999</v>
      </c>
      <c r="GH100" s="165">
        <f t="shared" si="774"/>
        <v>2122.4277000000002</v>
      </c>
      <c r="GI100" s="165">
        <f t="shared" si="774"/>
        <v>3229.4272000000001</v>
      </c>
      <c r="GJ100" s="165">
        <f t="shared" si="774"/>
        <v>2842.1415000000002</v>
      </c>
      <c r="GK100" s="165">
        <f t="shared" si="774"/>
        <v>3066.1251999999995</v>
      </c>
      <c r="GL100" s="165">
        <f t="shared" si="774"/>
        <v>3345.7289000000001</v>
      </c>
      <c r="GM100" s="165">
        <f t="shared" si="774"/>
        <v>3800.2500000000005</v>
      </c>
      <c r="GN100" s="165">
        <f t="shared" si="774"/>
        <v>530.3809</v>
      </c>
      <c r="GO100" s="165">
        <f t="shared" si="774"/>
        <v>2228.8089</v>
      </c>
      <c r="GP100" s="165">
        <f t="shared" si="774"/>
        <v>2187.6021000000001</v>
      </c>
      <c r="GQ100" s="165">
        <f t="shared" si="774"/>
        <v>3009.5706</v>
      </c>
      <c r="GR100" s="165">
        <f t="shared" ref="GR100:JC102" si="775">SUMIF($F$6:$F$11, $F100, GR$6:GR$11)</f>
        <v>2967.7740999999996</v>
      </c>
      <c r="GS100" s="165">
        <f t="shared" si="775"/>
        <v>2840.0767999999998</v>
      </c>
      <c r="GT100" s="165">
        <f t="shared" si="775"/>
        <v>2301.8402999999998</v>
      </c>
      <c r="GU100" s="165">
        <f t="shared" si="775"/>
        <v>2660.6653999999999</v>
      </c>
      <c r="GV100" s="165">
        <f t="shared" si="775"/>
        <v>4095.9665000000005</v>
      </c>
      <c r="GW100" s="165">
        <f t="shared" si="775"/>
        <v>2744.3798999999999</v>
      </c>
      <c r="GX100" s="165">
        <f t="shared" si="775"/>
        <v>2567.0306999999998</v>
      </c>
      <c r="GY100" s="165">
        <f t="shared" si="775"/>
        <v>3198.9034000000001</v>
      </c>
      <c r="GZ100" s="165">
        <f t="shared" si="775"/>
        <v>3927.2368999999999</v>
      </c>
      <c r="HA100" s="165">
        <f t="shared" si="775"/>
        <v>4305.9029</v>
      </c>
      <c r="HB100" s="165">
        <f t="shared" si="775"/>
        <v>4305.9029</v>
      </c>
      <c r="HC100" s="165">
        <f t="shared" si="775"/>
        <v>4305.9029</v>
      </c>
      <c r="HD100" s="165">
        <f t="shared" si="775"/>
        <v>4053.4593</v>
      </c>
      <c r="HE100" s="165">
        <f t="shared" si="775"/>
        <v>4305.9029</v>
      </c>
      <c r="HF100" s="165">
        <f t="shared" si="775"/>
        <v>4305.9029</v>
      </c>
      <c r="HG100" s="165">
        <f t="shared" si="775"/>
        <v>4305.9029</v>
      </c>
      <c r="HH100" s="165">
        <f t="shared" si="775"/>
        <v>4305.9029</v>
      </c>
      <c r="HI100" s="165">
        <f t="shared" si="775"/>
        <v>3235.6172999999999</v>
      </c>
      <c r="HJ100" s="165">
        <f t="shared" si="775"/>
        <v>4053.4593</v>
      </c>
      <c r="HK100" s="165">
        <f t="shared" si="775"/>
        <v>5019.3149999999996</v>
      </c>
      <c r="HL100" s="165">
        <f t="shared" si="775"/>
        <v>5019.3149999999996</v>
      </c>
      <c r="HM100" s="165">
        <f t="shared" si="775"/>
        <v>5019.3149999999996</v>
      </c>
      <c r="HN100" s="165">
        <f t="shared" si="775"/>
        <v>5019.3149999999996</v>
      </c>
      <c r="HO100" s="165">
        <f t="shared" si="775"/>
        <v>5019.3149999999996</v>
      </c>
      <c r="HP100" s="165">
        <f t="shared" si="775"/>
        <v>4182.7619999999997</v>
      </c>
      <c r="HQ100" s="165">
        <f t="shared" si="775"/>
        <v>5019.3149999999996</v>
      </c>
      <c r="HR100" s="165">
        <f t="shared" si="775"/>
        <v>5019.3149999999996</v>
      </c>
      <c r="HS100" s="165">
        <f t="shared" si="775"/>
        <v>5019.3149999999996</v>
      </c>
      <c r="HT100" s="165">
        <f t="shared" si="775"/>
        <v>5019.3149999999996</v>
      </c>
      <c r="HU100" s="165">
        <f t="shared" si="775"/>
        <v>5019.3149999999996</v>
      </c>
      <c r="HV100" s="165">
        <f t="shared" si="775"/>
        <v>5019.3149999999996</v>
      </c>
      <c r="HW100" s="165">
        <f t="shared" si="775"/>
        <v>5019.3149999999996</v>
      </c>
      <c r="HX100" s="165">
        <f t="shared" si="775"/>
        <v>5019.3149999999996</v>
      </c>
      <c r="HY100" s="165">
        <f t="shared" si="775"/>
        <v>4810.1772000000001</v>
      </c>
      <c r="HZ100" s="165">
        <f t="shared" si="775"/>
        <v>4391.9010000000007</v>
      </c>
      <c r="IA100" s="165">
        <f t="shared" si="775"/>
        <v>3973.6248000000005</v>
      </c>
      <c r="IB100" s="165">
        <f t="shared" si="775"/>
        <v>4182.7626</v>
      </c>
      <c r="IC100" s="165">
        <f t="shared" si="775"/>
        <v>5019.3149999999996</v>
      </c>
      <c r="ID100" s="165">
        <f t="shared" si="775"/>
        <v>3067.3576000000003</v>
      </c>
      <c r="IE100" s="165">
        <f t="shared" si="775"/>
        <v>4182.7626</v>
      </c>
      <c r="IF100" s="165">
        <f t="shared" si="775"/>
        <v>5019.3149999999996</v>
      </c>
      <c r="IG100" s="165">
        <f t="shared" si="775"/>
        <v>5019.3149999999996</v>
      </c>
      <c r="IH100" s="165">
        <f t="shared" si="775"/>
        <v>5019.3144000000011</v>
      </c>
      <c r="II100" s="165">
        <f t="shared" si="775"/>
        <v>5019.3144000000011</v>
      </c>
      <c r="IJ100" s="165">
        <f t="shared" si="775"/>
        <v>5019.3149999999996</v>
      </c>
      <c r="IK100" s="165">
        <f t="shared" si="775"/>
        <v>5019.3149999999996</v>
      </c>
      <c r="IL100" s="165">
        <f t="shared" si="775"/>
        <v>5019.3144000000011</v>
      </c>
      <c r="IM100" s="165">
        <f t="shared" si="775"/>
        <v>3764.4864000000002</v>
      </c>
      <c r="IN100" s="165">
        <f t="shared" si="775"/>
        <v>4810.1765999999998</v>
      </c>
      <c r="IO100" s="165">
        <f t="shared" si="775"/>
        <v>4391.9010000000007</v>
      </c>
      <c r="IP100" s="165">
        <f t="shared" si="775"/>
        <v>5019.3149999999996</v>
      </c>
      <c r="IQ100" s="165">
        <f t="shared" si="775"/>
        <v>5019.3149999999996</v>
      </c>
      <c r="IR100" s="165">
        <f t="shared" si="775"/>
        <v>5019.3149999999996</v>
      </c>
      <c r="IS100" s="165">
        <f t="shared" si="775"/>
        <v>5019.3137999999999</v>
      </c>
      <c r="IT100" s="165">
        <f t="shared" si="775"/>
        <v>5019.3149999999996</v>
      </c>
      <c r="IU100" s="165">
        <f t="shared" si="775"/>
        <v>5019.3149999999996</v>
      </c>
      <c r="IV100" s="165">
        <f t="shared" si="775"/>
        <v>5019.3149999999996</v>
      </c>
      <c r="IW100" s="165">
        <f t="shared" si="775"/>
        <v>5019.3149999999996</v>
      </c>
      <c r="IX100" s="165">
        <f t="shared" si="775"/>
        <v>5019.3137999999999</v>
      </c>
      <c r="IY100" s="165">
        <f t="shared" si="775"/>
        <v>5019.3149999999996</v>
      </c>
      <c r="IZ100" s="165">
        <f t="shared" si="775"/>
        <v>3973.6242000000002</v>
      </c>
      <c r="JA100" s="165">
        <f t="shared" si="775"/>
        <v>5019.3149999999996</v>
      </c>
      <c r="JB100" s="165">
        <f t="shared" si="775"/>
        <v>5019.3144000000011</v>
      </c>
      <c r="JC100" s="165">
        <f t="shared" si="775"/>
        <v>5019.3149999999996</v>
      </c>
      <c r="JD100" s="165">
        <f t="shared" ref="JD100:LO102" si="776">SUMIF($F$6:$F$11, $F100, JD$6:JD$11)</f>
        <v>5019.3149999999996</v>
      </c>
      <c r="JE100" s="165">
        <f t="shared" si="776"/>
        <v>3555.348</v>
      </c>
      <c r="JF100" s="165">
        <f t="shared" si="776"/>
        <v>2927.9316000000003</v>
      </c>
      <c r="JG100" s="165">
        <f t="shared" si="776"/>
        <v>3764.4864000000002</v>
      </c>
      <c r="JH100" s="165">
        <f t="shared" si="776"/>
        <v>5019.3149999999996</v>
      </c>
      <c r="JI100" s="165">
        <f t="shared" si="776"/>
        <v>4601.0387999999994</v>
      </c>
      <c r="JJ100" s="165">
        <f t="shared" si="776"/>
        <v>4391.9003999999995</v>
      </c>
      <c r="JK100" s="165">
        <f t="shared" si="776"/>
        <v>5019.3149999999996</v>
      </c>
      <c r="JL100" s="165">
        <f t="shared" si="776"/>
        <v>4182.7626</v>
      </c>
      <c r="JM100" s="165">
        <f t="shared" si="776"/>
        <v>4461.6127999999999</v>
      </c>
      <c r="JN100" s="165">
        <f t="shared" si="776"/>
        <v>5019.3149999999996</v>
      </c>
      <c r="JO100" s="165">
        <f t="shared" si="776"/>
        <v>5019.3149999999996</v>
      </c>
      <c r="JP100" s="165">
        <f t="shared" si="776"/>
        <v>4182.7626</v>
      </c>
      <c r="JQ100" s="165">
        <f t="shared" si="776"/>
        <v>5019.3149999999996</v>
      </c>
      <c r="JR100" s="165">
        <f t="shared" si="776"/>
        <v>2927.9316000000003</v>
      </c>
      <c r="JS100" s="165">
        <f t="shared" si="776"/>
        <v>836.55179999999996</v>
      </c>
      <c r="JT100" s="165">
        <f t="shared" si="776"/>
        <v>0</v>
      </c>
      <c r="JU100" s="165">
        <f t="shared" si="776"/>
        <v>669.47849999999994</v>
      </c>
      <c r="JV100" s="165">
        <f t="shared" si="776"/>
        <v>0</v>
      </c>
      <c r="JW100" s="165">
        <f t="shared" si="776"/>
        <v>396.59529999999995</v>
      </c>
      <c r="JX100" s="165">
        <f t="shared" si="776"/>
        <v>4659.7159000000001</v>
      </c>
      <c r="JY100" s="165">
        <f t="shared" si="776"/>
        <v>4347.9537</v>
      </c>
      <c r="JZ100" s="165">
        <f t="shared" si="776"/>
        <v>4523.2741000000005</v>
      </c>
      <c r="KA100" s="165">
        <f t="shared" si="776"/>
        <v>4718.1561000000002</v>
      </c>
      <c r="KB100" s="165">
        <f t="shared" si="776"/>
        <v>4718.1561000000002</v>
      </c>
      <c r="KC100" s="165">
        <f t="shared" si="776"/>
        <v>4718.1561000000002</v>
      </c>
      <c r="KD100" s="165">
        <f t="shared" si="776"/>
        <v>4718.1561000000002</v>
      </c>
      <c r="KE100" s="165">
        <f t="shared" si="776"/>
        <v>4718.1561000000002</v>
      </c>
      <c r="KF100" s="165">
        <f t="shared" si="776"/>
        <v>4718.1561000000002</v>
      </c>
      <c r="KG100" s="165">
        <f t="shared" si="776"/>
        <v>4601.2758000000003</v>
      </c>
      <c r="KH100" s="165">
        <f t="shared" si="776"/>
        <v>4718.1556</v>
      </c>
      <c r="KI100" s="165">
        <f t="shared" si="776"/>
        <v>4718.1556</v>
      </c>
      <c r="KJ100" s="165">
        <f t="shared" si="776"/>
        <v>4390.7952999999998</v>
      </c>
      <c r="KK100" s="165">
        <f t="shared" si="776"/>
        <v>2274.8334000000004</v>
      </c>
      <c r="KL100" s="165">
        <f t="shared" si="776"/>
        <v>4688.9352999999992</v>
      </c>
      <c r="KM100" s="165">
        <f t="shared" si="776"/>
        <v>3865.4032999999999</v>
      </c>
      <c r="KN100" s="165">
        <f t="shared" si="776"/>
        <v>867.77600000000007</v>
      </c>
      <c r="KO100" s="165">
        <f t="shared" si="776"/>
        <v>1914.7275000000002</v>
      </c>
      <c r="KP100" s="165">
        <f t="shared" si="776"/>
        <v>1605.4752000000001</v>
      </c>
      <c r="KQ100" s="165">
        <f t="shared" si="776"/>
        <v>3342.0273999999999</v>
      </c>
      <c r="KR100" s="165">
        <f t="shared" si="776"/>
        <v>4295.7563</v>
      </c>
      <c r="KS100" s="165">
        <f t="shared" si="776"/>
        <v>4718.1561000000002</v>
      </c>
      <c r="KT100" s="165">
        <f t="shared" si="776"/>
        <v>4601.2758000000003</v>
      </c>
      <c r="KU100" s="165">
        <f t="shared" si="776"/>
        <v>3512.9340000000002</v>
      </c>
      <c r="KV100" s="165">
        <f t="shared" si="776"/>
        <v>4601.2758000000003</v>
      </c>
      <c r="KW100" s="165">
        <f t="shared" si="776"/>
        <v>4718.1561000000002</v>
      </c>
      <c r="KX100" s="165">
        <f t="shared" si="776"/>
        <v>4099.1664000000001</v>
      </c>
      <c r="KY100" s="165">
        <f t="shared" si="776"/>
        <v>4249.7483000000002</v>
      </c>
      <c r="KZ100" s="165">
        <f t="shared" si="776"/>
        <v>2570.3544000000002</v>
      </c>
      <c r="LA100" s="165">
        <f t="shared" si="776"/>
        <v>1284.1312</v>
      </c>
      <c r="LB100" s="165">
        <f t="shared" si="776"/>
        <v>3132.6102000000001</v>
      </c>
      <c r="LC100" s="165">
        <f t="shared" si="776"/>
        <v>4497.3510999999999</v>
      </c>
      <c r="LD100" s="165">
        <f t="shared" si="776"/>
        <v>4698.9153999999999</v>
      </c>
      <c r="LE100" s="165">
        <f t="shared" si="776"/>
        <v>3602.6995000000002</v>
      </c>
      <c r="LF100" s="165">
        <f t="shared" si="776"/>
        <v>3700.3896</v>
      </c>
      <c r="LG100" s="165">
        <f t="shared" si="776"/>
        <v>1013.6048999999999</v>
      </c>
      <c r="LH100" s="165">
        <f t="shared" si="776"/>
        <v>3006.9662000000003</v>
      </c>
      <c r="LI100" s="165">
        <f t="shared" si="776"/>
        <v>4187.0785999999998</v>
      </c>
      <c r="LJ100" s="165">
        <f t="shared" si="776"/>
        <v>3588.75</v>
      </c>
      <c r="LK100" s="165">
        <f t="shared" si="776"/>
        <v>4526.1454999999996</v>
      </c>
      <c r="LL100" s="165">
        <f t="shared" si="776"/>
        <v>0</v>
      </c>
      <c r="LM100" s="165">
        <f t="shared" si="776"/>
        <v>3169.7743</v>
      </c>
      <c r="LN100" s="165">
        <f t="shared" si="776"/>
        <v>4698.9155000000001</v>
      </c>
      <c r="LO100" s="165">
        <f t="shared" si="776"/>
        <v>4082.7541000000006</v>
      </c>
      <c r="LP100" s="165">
        <f t="shared" ref="LP100:NG102" si="777">SUMIF($F$6:$F$11, $F100, LP$6:LP$11)</f>
        <v>1174.7288000000001</v>
      </c>
      <c r="LQ100" s="165">
        <f t="shared" si="777"/>
        <v>2781.1315000000004</v>
      </c>
      <c r="LR100" s="165">
        <f t="shared" si="777"/>
        <v>4177.9454000000005</v>
      </c>
      <c r="LS100" s="165">
        <f t="shared" si="777"/>
        <v>4612.5300999999999</v>
      </c>
      <c r="LT100" s="165">
        <f t="shared" si="777"/>
        <v>4554.9400999999998</v>
      </c>
      <c r="LU100" s="165">
        <f t="shared" si="777"/>
        <v>3359.2835999999998</v>
      </c>
      <c r="LV100" s="165">
        <f t="shared" si="777"/>
        <v>4010.5160999999998</v>
      </c>
      <c r="LW100" s="165">
        <f t="shared" si="777"/>
        <v>4583.7349999999997</v>
      </c>
      <c r="LX100" s="165">
        <f t="shared" si="777"/>
        <v>4583.7361999999994</v>
      </c>
      <c r="LY100" s="165">
        <f t="shared" si="777"/>
        <v>4698.9155000000001</v>
      </c>
      <c r="LZ100" s="165">
        <f t="shared" si="777"/>
        <v>3450.3563999999997</v>
      </c>
      <c r="MA100" s="165">
        <f t="shared" si="777"/>
        <v>606.53480000000002</v>
      </c>
      <c r="MB100" s="165">
        <f t="shared" si="777"/>
        <v>1932.5214000000001</v>
      </c>
      <c r="MC100" s="165">
        <f t="shared" si="777"/>
        <v>3373.3022000000001</v>
      </c>
      <c r="MD100" s="165">
        <f t="shared" si="777"/>
        <v>2538.5769</v>
      </c>
      <c r="ME100" s="165">
        <f t="shared" si="777"/>
        <v>4173.6302999999998</v>
      </c>
      <c r="MF100" s="165">
        <f t="shared" si="777"/>
        <v>4173.6278000000002</v>
      </c>
      <c r="MG100" s="165">
        <f t="shared" si="777"/>
        <v>3756.2673</v>
      </c>
      <c r="MH100" s="165">
        <f t="shared" si="777"/>
        <v>5008.3562000000002</v>
      </c>
      <c r="MI100" s="165">
        <f t="shared" si="777"/>
        <v>5008.3562000000002</v>
      </c>
      <c r="MJ100" s="165">
        <f t="shared" si="777"/>
        <v>5008.3562000000002</v>
      </c>
      <c r="MK100" s="165">
        <f t="shared" si="777"/>
        <v>5008.3562000000002</v>
      </c>
      <c r="ML100" s="165">
        <f t="shared" si="777"/>
        <v>5008.3562000000002</v>
      </c>
      <c r="MM100" s="165">
        <f t="shared" si="777"/>
        <v>5008.3562000000002</v>
      </c>
      <c r="MN100" s="165">
        <f t="shared" si="777"/>
        <v>5008.3562000000002</v>
      </c>
      <c r="MO100" s="165">
        <f t="shared" si="777"/>
        <v>4173.6289999999999</v>
      </c>
      <c r="MP100" s="165">
        <f t="shared" si="777"/>
        <v>5008.3562000000002</v>
      </c>
      <c r="MQ100" s="165">
        <f t="shared" si="777"/>
        <v>5008.3562000000002</v>
      </c>
      <c r="MR100" s="165">
        <f t="shared" si="777"/>
        <v>5008.3562000000002</v>
      </c>
      <c r="MS100" s="165">
        <f t="shared" si="777"/>
        <v>5008.3562000000002</v>
      </c>
      <c r="MT100" s="165">
        <f t="shared" si="777"/>
        <v>5008.3562000000002</v>
      </c>
      <c r="MU100" s="165">
        <f t="shared" si="777"/>
        <v>4834.0740999999998</v>
      </c>
      <c r="MV100" s="165">
        <f t="shared" si="777"/>
        <v>4173.6296000000002</v>
      </c>
      <c r="MW100" s="165">
        <f t="shared" si="777"/>
        <v>3685.1813000000002</v>
      </c>
      <c r="MX100" s="165">
        <f t="shared" si="777"/>
        <v>3756.2667000000001</v>
      </c>
      <c r="MY100" s="165">
        <f t="shared" si="777"/>
        <v>2747.2574999999997</v>
      </c>
      <c r="MZ100" s="165">
        <f t="shared" si="777"/>
        <v>1912.5321999999996</v>
      </c>
      <c r="NA100" s="165">
        <f t="shared" si="777"/>
        <v>4416.7111999999997</v>
      </c>
      <c r="NB100" s="165">
        <f t="shared" si="777"/>
        <v>834.72599999999989</v>
      </c>
      <c r="NC100" s="165">
        <f t="shared" si="777"/>
        <v>4799.6750000000002</v>
      </c>
      <c r="ND100" s="165">
        <f t="shared" si="777"/>
        <v>5008.3562000000002</v>
      </c>
      <c r="NE100" s="165">
        <f t="shared" si="777"/>
        <v>5008.3562000000002</v>
      </c>
      <c r="NF100" s="165">
        <f t="shared" si="777"/>
        <v>1878.1330000000003</v>
      </c>
      <c r="NG100" s="165">
        <f t="shared" si="777"/>
        <v>4173.6302999999998</v>
      </c>
      <c r="NH100" s="148">
        <f t="shared" ref="NH100:NH104" si="778">SUM(G100:NG100)</f>
        <v>1060664.5914799995</v>
      </c>
      <c r="NJ100" s="203"/>
      <c r="NK100" s="203"/>
      <c r="NL100" s="203"/>
      <c r="NM100" s="203"/>
      <c r="NN100" s="203"/>
      <c r="NO100" s="203"/>
      <c r="NP100" s="203"/>
      <c r="NQ100" s="203"/>
      <c r="NR100" s="203"/>
      <c r="NS100" s="203"/>
      <c r="NT100" s="203"/>
      <c r="NU100" s="203"/>
      <c r="NV100" s="203"/>
    </row>
    <row r="101" spans="1:386">
      <c r="B101" s="175" t="s">
        <v>292</v>
      </c>
      <c r="F101" s="153" t="s">
        <v>302</v>
      </c>
      <c r="G101" s="165">
        <f t="shared" ref="G101:V102" si="779">SUMIF($F$6:$F$11, $F101, G$6:G$11)</f>
        <v>0</v>
      </c>
      <c r="H101" s="165">
        <f t="shared" si="779"/>
        <v>0</v>
      </c>
      <c r="I101" s="165">
        <f t="shared" si="779"/>
        <v>0</v>
      </c>
      <c r="J101" s="165">
        <f t="shared" si="779"/>
        <v>0</v>
      </c>
      <c r="K101" s="165">
        <f t="shared" si="779"/>
        <v>0</v>
      </c>
      <c r="L101" s="165">
        <f t="shared" si="779"/>
        <v>0</v>
      </c>
      <c r="M101" s="165">
        <f t="shared" si="779"/>
        <v>0</v>
      </c>
      <c r="N101" s="165">
        <f t="shared" si="779"/>
        <v>1403.2840000000001</v>
      </c>
      <c r="O101" s="165">
        <f t="shared" si="779"/>
        <v>389.80119999999999</v>
      </c>
      <c r="P101" s="165">
        <f t="shared" si="779"/>
        <v>311.84089999999998</v>
      </c>
      <c r="Q101" s="165">
        <f t="shared" si="779"/>
        <v>0</v>
      </c>
      <c r="R101" s="165">
        <f t="shared" si="779"/>
        <v>0</v>
      </c>
      <c r="S101" s="165">
        <f t="shared" si="779"/>
        <v>0</v>
      </c>
      <c r="T101" s="165">
        <f t="shared" si="779"/>
        <v>0</v>
      </c>
      <c r="U101" s="165">
        <f t="shared" si="779"/>
        <v>0</v>
      </c>
      <c r="V101" s="165">
        <f t="shared" si="779"/>
        <v>0</v>
      </c>
      <c r="W101" s="165">
        <f t="shared" si="772"/>
        <v>311.84100000000001</v>
      </c>
      <c r="X101" s="165">
        <f t="shared" si="772"/>
        <v>857.56269999999995</v>
      </c>
      <c r="Y101" s="165">
        <f t="shared" si="772"/>
        <v>1091.443</v>
      </c>
      <c r="Z101" s="165">
        <f t="shared" si="772"/>
        <v>311.84100000000001</v>
      </c>
      <c r="AA101" s="165">
        <f t="shared" si="772"/>
        <v>1247.364</v>
      </c>
      <c r="AB101" s="165">
        <f t="shared" si="772"/>
        <v>623.68200000000002</v>
      </c>
      <c r="AC101" s="165">
        <f t="shared" si="772"/>
        <v>1871.046</v>
      </c>
      <c r="AD101" s="165">
        <f t="shared" si="772"/>
        <v>1091.443</v>
      </c>
      <c r="AE101" s="165">
        <f t="shared" si="772"/>
        <v>935.52279999999996</v>
      </c>
      <c r="AF101" s="165">
        <f t="shared" si="772"/>
        <v>389.80119999999999</v>
      </c>
      <c r="AG101" s="165">
        <f t="shared" si="772"/>
        <v>545.72140000000002</v>
      </c>
      <c r="AH101" s="165">
        <f t="shared" si="772"/>
        <v>233.88050000000001</v>
      </c>
      <c r="AI101" s="165">
        <f t="shared" si="772"/>
        <v>311.84089999999998</v>
      </c>
      <c r="AJ101" s="165">
        <f t="shared" si="772"/>
        <v>311.84089999999998</v>
      </c>
      <c r="AK101" s="165">
        <f t="shared" si="772"/>
        <v>0</v>
      </c>
      <c r="AL101" s="165">
        <f t="shared" si="772"/>
        <v>311.54509999999999</v>
      </c>
      <c r="AM101" s="165">
        <f t="shared" si="772"/>
        <v>0</v>
      </c>
      <c r="AN101" s="165">
        <f t="shared" si="772"/>
        <v>0</v>
      </c>
      <c r="AO101" s="165">
        <f t="shared" si="772"/>
        <v>0</v>
      </c>
      <c r="AP101" s="165">
        <f t="shared" si="772"/>
        <v>0</v>
      </c>
      <c r="AQ101" s="165">
        <f t="shared" si="772"/>
        <v>0</v>
      </c>
      <c r="AR101" s="165">
        <f t="shared" si="772"/>
        <v>0</v>
      </c>
      <c r="AS101" s="165">
        <f t="shared" si="772"/>
        <v>0</v>
      </c>
      <c r="AT101" s="165">
        <f t="shared" si="772"/>
        <v>0</v>
      </c>
      <c r="AU101" s="165">
        <f t="shared" si="772"/>
        <v>0</v>
      </c>
      <c r="AV101" s="165">
        <f t="shared" si="772"/>
        <v>545.20450000000005</v>
      </c>
      <c r="AW101" s="165">
        <f t="shared" si="772"/>
        <v>623.09079999999994</v>
      </c>
      <c r="AX101" s="165">
        <f t="shared" si="772"/>
        <v>1869.2719999999999</v>
      </c>
      <c r="AY101" s="165">
        <f t="shared" si="772"/>
        <v>1090.4090000000001</v>
      </c>
      <c r="AZ101" s="165">
        <f t="shared" si="772"/>
        <v>0</v>
      </c>
      <c r="BA101" s="165">
        <f t="shared" si="772"/>
        <v>778.86329999999998</v>
      </c>
      <c r="BB101" s="165">
        <f t="shared" si="772"/>
        <v>700.97640000000001</v>
      </c>
      <c r="BC101" s="165">
        <f t="shared" si="772"/>
        <v>0</v>
      </c>
      <c r="BD101" s="165">
        <f t="shared" si="772"/>
        <v>0</v>
      </c>
      <c r="BE101" s="165">
        <f t="shared" si="772"/>
        <v>0</v>
      </c>
      <c r="BF101" s="165">
        <f t="shared" si="772"/>
        <v>0</v>
      </c>
      <c r="BG101" s="165">
        <f t="shared" si="772"/>
        <v>545.20420000000001</v>
      </c>
      <c r="BH101" s="165">
        <f t="shared" si="772"/>
        <v>545.20389999999998</v>
      </c>
      <c r="BI101" s="165">
        <f t="shared" si="772"/>
        <v>0</v>
      </c>
      <c r="BJ101" s="165">
        <f t="shared" si="772"/>
        <v>0</v>
      </c>
      <c r="BK101" s="165">
        <f t="shared" si="772"/>
        <v>0</v>
      </c>
      <c r="BL101" s="165">
        <f t="shared" si="772"/>
        <v>0</v>
      </c>
      <c r="BM101" s="165">
        <f t="shared" si="772"/>
        <v>0</v>
      </c>
      <c r="BN101" s="165">
        <f t="shared" si="772"/>
        <v>0</v>
      </c>
      <c r="BO101" s="165">
        <f t="shared" si="772"/>
        <v>0</v>
      </c>
      <c r="BP101" s="165">
        <f t="shared" si="772"/>
        <v>0</v>
      </c>
      <c r="BQ101" s="165">
        <f t="shared" si="772"/>
        <v>0</v>
      </c>
      <c r="BR101" s="165">
        <f t="shared" si="772"/>
        <v>0</v>
      </c>
      <c r="BS101" s="165">
        <f t="shared" si="772"/>
        <v>0</v>
      </c>
      <c r="BT101" s="165">
        <f t="shared" si="773"/>
        <v>627.77629999999999</v>
      </c>
      <c r="BU101" s="165">
        <f t="shared" si="773"/>
        <v>470.8322</v>
      </c>
      <c r="BV101" s="165">
        <f t="shared" si="773"/>
        <v>313.88799999999998</v>
      </c>
      <c r="BW101" s="165">
        <f t="shared" si="773"/>
        <v>0</v>
      </c>
      <c r="BX101" s="165">
        <f t="shared" si="773"/>
        <v>0</v>
      </c>
      <c r="BY101" s="165">
        <f t="shared" si="773"/>
        <v>0</v>
      </c>
      <c r="BZ101" s="165">
        <f t="shared" si="773"/>
        <v>0</v>
      </c>
      <c r="CA101" s="165">
        <f t="shared" si="773"/>
        <v>0</v>
      </c>
      <c r="CB101" s="165">
        <f t="shared" si="773"/>
        <v>549.30409999999995</v>
      </c>
      <c r="CC101" s="165">
        <f t="shared" si="773"/>
        <v>0</v>
      </c>
      <c r="CD101" s="165">
        <f t="shared" si="773"/>
        <v>0</v>
      </c>
      <c r="CE101" s="165">
        <f t="shared" si="773"/>
        <v>0</v>
      </c>
      <c r="CF101" s="165">
        <f t="shared" si="773"/>
        <v>0</v>
      </c>
      <c r="CG101" s="165">
        <f t="shared" si="773"/>
        <v>0</v>
      </c>
      <c r="CH101" s="165">
        <f t="shared" si="773"/>
        <v>0</v>
      </c>
      <c r="CI101" s="165">
        <f t="shared" si="773"/>
        <v>0</v>
      </c>
      <c r="CJ101" s="165">
        <f t="shared" si="773"/>
        <v>0</v>
      </c>
      <c r="CK101" s="165">
        <f t="shared" si="773"/>
        <v>0</v>
      </c>
      <c r="CL101" s="165">
        <f t="shared" si="773"/>
        <v>0</v>
      </c>
      <c r="CM101" s="165">
        <f t="shared" si="773"/>
        <v>0</v>
      </c>
      <c r="CN101" s="165">
        <f t="shared" si="773"/>
        <v>0</v>
      </c>
      <c r="CO101" s="165">
        <f t="shared" si="773"/>
        <v>313.88819999999998</v>
      </c>
      <c r="CP101" s="165">
        <f t="shared" si="773"/>
        <v>313.88819999999998</v>
      </c>
      <c r="CQ101" s="165">
        <f t="shared" si="773"/>
        <v>0</v>
      </c>
      <c r="CR101" s="165">
        <f t="shared" si="773"/>
        <v>0</v>
      </c>
      <c r="CS101" s="165">
        <f t="shared" si="773"/>
        <v>316.0505</v>
      </c>
      <c r="CT101" s="165">
        <f t="shared" si="773"/>
        <v>0</v>
      </c>
      <c r="CU101" s="165">
        <f t="shared" si="773"/>
        <v>0</v>
      </c>
      <c r="CV101" s="165">
        <f t="shared" si="773"/>
        <v>395.06330000000003</v>
      </c>
      <c r="CW101" s="165">
        <f t="shared" si="773"/>
        <v>158.02520000000001</v>
      </c>
      <c r="CX101" s="165">
        <f t="shared" si="773"/>
        <v>0</v>
      </c>
      <c r="CY101" s="165">
        <f t="shared" si="773"/>
        <v>0</v>
      </c>
      <c r="CZ101" s="165">
        <f t="shared" si="773"/>
        <v>0</v>
      </c>
      <c r="DA101" s="165">
        <f t="shared" si="773"/>
        <v>474.07589999999999</v>
      </c>
      <c r="DB101" s="165">
        <f t="shared" si="773"/>
        <v>1264.203</v>
      </c>
      <c r="DC101" s="165">
        <f t="shared" si="773"/>
        <v>0</v>
      </c>
      <c r="DD101" s="165">
        <f t="shared" si="773"/>
        <v>0</v>
      </c>
      <c r="DE101" s="165">
        <f t="shared" si="773"/>
        <v>316.05059999999997</v>
      </c>
      <c r="DF101" s="165">
        <f t="shared" si="773"/>
        <v>711.11389999999994</v>
      </c>
      <c r="DG101" s="165">
        <f t="shared" si="773"/>
        <v>474.07600000000002</v>
      </c>
      <c r="DH101" s="165">
        <f t="shared" si="773"/>
        <v>79.012619999999998</v>
      </c>
      <c r="DI101" s="165">
        <f t="shared" si="773"/>
        <v>0</v>
      </c>
      <c r="DJ101" s="165">
        <f t="shared" si="773"/>
        <v>0</v>
      </c>
      <c r="DK101" s="165">
        <f t="shared" si="773"/>
        <v>1343.2149999999999</v>
      </c>
      <c r="DL101" s="165">
        <f t="shared" si="773"/>
        <v>0</v>
      </c>
      <c r="DM101" s="165">
        <f t="shared" si="773"/>
        <v>0</v>
      </c>
      <c r="DN101" s="165">
        <f t="shared" si="773"/>
        <v>316.0505</v>
      </c>
      <c r="DO101" s="165">
        <f t="shared" si="773"/>
        <v>0</v>
      </c>
      <c r="DP101" s="165">
        <f t="shared" si="773"/>
        <v>0</v>
      </c>
      <c r="DQ101" s="165">
        <f t="shared" si="773"/>
        <v>0</v>
      </c>
      <c r="DR101" s="165">
        <f t="shared" si="773"/>
        <v>0</v>
      </c>
      <c r="DS101" s="165">
        <f t="shared" si="773"/>
        <v>0</v>
      </c>
      <c r="DT101" s="165">
        <f t="shared" si="773"/>
        <v>0</v>
      </c>
      <c r="DU101" s="165">
        <f t="shared" si="773"/>
        <v>0</v>
      </c>
      <c r="DV101" s="165">
        <f t="shared" si="773"/>
        <v>0</v>
      </c>
      <c r="DW101" s="165">
        <f t="shared" si="773"/>
        <v>0</v>
      </c>
      <c r="DX101" s="165">
        <f t="shared" si="773"/>
        <v>0</v>
      </c>
      <c r="DY101" s="165">
        <f t="shared" si="773"/>
        <v>0</v>
      </c>
      <c r="DZ101" s="165">
        <f t="shared" si="773"/>
        <v>0</v>
      </c>
      <c r="EA101" s="165">
        <f t="shared" si="773"/>
        <v>0</v>
      </c>
      <c r="EB101" s="165">
        <f t="shared" si="773"/>
        <v>0</v>
      </c>
      <c r="EC101" s="165">
        <f t="shared" si="773"/>
        <v>0</v>
      </c>
      <c r="ED101" s="165">
        <f t="shared" si="773"/>
        <v>0</v>
      </c>
      <c r="EE101" s="165">
        <f t="shared" si="773"/>
        <v>498.90620000000001</v>
      </c>
      <c r="EF101" s="165">
        <f t="shared" si="774"/>
        <v>311.81630000000001</v>
      </c>
      <c r="EG101" s="165">
        <f t="shared" si="774"/>
        <v>0</v>
      </c>
      <c r="EH101" s="165">
        <f t="shared" si="774"/>
        <v>0</v>
      </c>
      <c r="EI101" s="165">
        <f t="shared" si="774"/>
        <v>0</v>
      </c>
      <c r="EJ101" s="165">
        <f t="shared" si="774"/>
        <v>0</v>
      </c>
      <c r="EK101" s="165">
        <f t="shared" si="774"/>
        <v>0</v>
      </c>
      <c r="EL101" s="165">
        <f t="shared" si="774"/>
        <v>0</v>
      </c>
      <c r="EM101" s="165">
        <f t="shared" si="774"/>
        <v>0</v>
      </c>
      <c r="EN101" s="165">
        <f t="shared" si="774"/>
        <v>0</v>
      </c>
      <c r="EO101" s="165">
        <f t="shared" si="774"/>
        <v>0</v>
      </c>
      <c r="EP101" s="165">
        <f t="shared" si="774"/>
        <v>0</v>
      </c>
      <c r="EQ101" s="165">
        <f t="shared" si="774"/>
        <v>0</v>
      </c>
      <c r="ER101" s="165">
        <f t="shared" si="774"/>
        <v>0</v>
      </c>
      <c r="ES101" s="165">
        <f t="shared" si="774"/>
        <v>0</v>
      </c>
      <c r="ET101" s="165">
        <f t="shared" si="774"/>
        <v>0</v>
      </c>
      <c r="EU101" s="165">
        <f t="shared" si="774"/>
        <v>0</v>
      </c>
      <c r="EV101" s="165">
        <f t="shared" si="774"/>
        <v>0</v>
      </c>
      <c r="EW101" s="165">
        <f t="shared" si="774"/>
        <v>0</v>
      </c>
      <c r="EX101" s="165">
        <f t="shared" si="774"/>
        <v>0</v>
      </c>
      <c r="EY101" s="165">
        <f t="shared" si="774"/>
        <v>0</v>
      </c>
      <c r="EZ101" s="165">
        <f t="shared" si="774"/>
        <v>685.99630000000002</v>
      </c>
      <c r="FA101" s="165">
        <f t="shared" si="774"/>
        <v>498.90629999999999</v>
      </c>
      <c r="FB101" s="165">
        <f t="shared" si="774"/>
        <v>0</v>
      </c>
      <c r="FC101" s="165">
        <f t="shared" si="774"/>
        <v>0</v>
      </c>
      <c r="FD101" s="165">
        <f t="shared" si="774"/>
        <v>0</v>
      </c>
      <c r="FE101" s="165">
        <f t="shared" si="774"/>
        <v>0</v>
      </c>
      <c r="FF101" s="165">
        <f t="shared" si="774"/>
        <v>0</v>
      </c>
      <c r="FG101" s="165">
        <f t="shared" si="774"/>
        <v>0</v>
      </c>
      <c r="FH101" s="165">
        <f t="shared" si="774"/>
        <v>0</v>
      </c>
      <c r="FI101" s="165">
        <f t="shared" si="774"/>
        <v>0</v>
      </c>
      <c r="FJ101" s="165">
        <f t="shared" si="774"/>
        <v>0</v>
      </c>
      <c r="FK101" s="165">
        <f t="shared" si="774"/>
        <v>0</v>
      </c>
      <c r="FL101" s="165">
        <f t="shared" si="774"/>
        <v>321.875</v>
      </c>
      <c r="FM101" s="165">
        <f t="shared" si="774"/>
        <v>643.75009999999997</v>
      </c>
      <c r="FN101" s="165">
        <f t="shared" si="774"/>
        <v>0</v>
      </c>
      <c r="FO101" s="165">
        <f t="shared" si="774"/>
        <v>0</v>
      </c>
      <c r="FP101" s="165">
        <f t="shared" si="774"/>
        <v>563.2817</v>
      </c>
      <c r="FQ101" s="165">
        <f t="shared" si="774"/>
        <v>482.81270000000001</v>
      </c>
      <c r="FR101" s="165">
        <f t="shared" si="774"/>
        <v>0</v>
      </c>
      <c r="FS101" s="165">
        <f t="shared" si="774"/>
        <v>482.81259999999997</v>
      </c>
      <c r="FT101" s="165">
        <f t="shared" si="774"/>
        <v>724.21929999999998</v>
      </c>
      <c r="FU101" s="165">
        <f t="shared" si="774"/>
        <v>0</v>
      </c>
      <c r="FV101" s="165">
        <f t="shared" si="774"/>
        <v>0</v>
      </c>
      <c r="FW101" s="165">
        <f t="shared" si="774"/>
        <v>0</v>
      </c>
      <c r="FX101" s="165">
        <f t="shared" si="774"/>
        <v>0</v>
      </c>
      <c r="FY101" s="165">
        <f t="shared" si="774"/>
        <v>0</v>
      </c>
      <c r="FZ101" s="165">
        <f t="shared" si="774"/>
        <v>0</v>
      </c>
      <c r="GA101" s="165">
        <f t="shared" si="774"/>
        <v>885.15689999999995</v>
      </c>
      <c r="GB101" s="165">
        <f t="shared" si="774"/>
        <v>0</v>
      </c>
      <c r="GC101" s="165">
        <f t="shared" si="774"/>
        <v>0</v>
      </c>
      <c r="GD101" s="165">
        <f t="shared" si="774"/>
        <v>0</v>
      </c>
      <c r="GE101" s="165">
        <f t="shared" si="774"/>
        <v>0</v>
      </c>
      <c r="GF101" s="165">
        <f t="shared" si="774"/>
        <v>649.28660000000002</v>
      </c>
      <c r="GG101" s="165">
        <f t="shared" si="774"/>
        <v>0</v>
      </c>
      <c r="GH101" s="165">
        <f t="shared" si="774"/>
        <v>730.44709999999998</v>
      </c>
      <c r="GI101" s="165">
        <f t="shared" si="774"/>
        <v>892.76919999999996</v>
      </c>
      <c r="GJ101" s="165">
        <f t="shared" si="774"/>
        <v>568.12549999999999</v>
      </c>
      <c r="GK101" s="165">
        <f t="shared" si="774"/>
        <v>649.2867</v>
      </c>
      <c r="GL101" s="165">
        <f t="shared" si="774"/>
        <v>1379.7339999999999</v>
      </c>
      <c r="GM101" s="165">
        <f t="shared" si="774"/>
        <v>1460.894</v>
      </c>
      <c r="GN101" s="165">
        <f t="shared" si="774"/>
        <v>0</v>
      </c>
      <c r="GO101" s="165">
        <f t="shared" si="774"/>
        <v>649.2867</v>
      </c>
      <c r="GP101" s="165">
        <f t="shared" si="774"/>
        <v>730.44749999999999</v>
      </c>
      <c r="GQ101" s="165">
        <f t="shared" si="774"/>
        <v>892.76909999999998</v>
      </c>
      <c r="GR101" s="165">
        <f t="shared" si="775"/>
        <v>649.2867</v>
      </c>
      <c r="GS101" s="165">
        <f t="shared" si="775"/>
        <v>973.92920000000004</v>
      </c>
      <c r="GT101" s="165">
        <f t="shared" si="775"/>
        <v>568.1259</v>
      </c>
      <c r="GU101" s="165">
        <f t="shared" si="775"/>
        <v>973.93010000000004</v>
      </c>
      <c r="GV101" s="165">
        <f t="shared" si="775"/>
        <v>1704.377</v>
      </c>
      <c r="GW101" s="165">
        <f t="shared" si="775"/>
        <v>1055.0909999999999</v>
      </c>
      <c r="GX101" s="165">
        <f t="shared" si="775"/>
        <v>811.60839999999996</v>
      </c>
      <c r="GY101" s="165">
        <f t="shared" si="775"/>
        <v>1136.252</v>
      </c>
      <c r="GZ101" s="165">
        <f t="shared" si="775"/>
        <v>1136.252</v>
      </c>
      <c r="HA101" s="165">
        <f t="shared" si="775"/>
        <v>1785.538</v>
      </c>
      <c r="HB101" s="165">
        <f t="shared" si="775"/>
        <v>1379.7339999999999</v>
      </c>
      <c r="HC101" s="165">
        <f t="shared" si="775"/>
        <v>1379.7339999999999</v>
      </c>
      <c r="HD101" s="165">
        <f t="shared" si="775"/>
        <v>1542.056</v>
      </c>
      <c r="HE101" s="165">
        <f t="shared" si="775"/>
        <v>1947.86</v>
      </c>
      <c r="HF101" s="165">
        <f t="shared" si="775"/>
        <v>1947.86</v>
      </c>
      <c r="HG101" s="165">
        <f t="shared" si="775"/>
        <v>1947.86</v>
      </c>
      <c r="HH101" s="165">
        <f t="shared" si="775"/>
        <v>1704.3779999999999</v>
      </c>
      <c r="HI101" s="165">
        <f t="shared" si="775"/>
        <v>892.76919999999996</v>
      </c>
      <c r="HJ101" s="165">
        <f t="shared" si="775"/>
        <v>1460.895</v>
      </c>
      <c r="HK101" s="165">
        <f t="shared" si="775"/>
        <v>1945.6759999999999</v>
      </c>
      <c r="HL101" s="165">
        <f t="shared" si="775"/>
        <v>1945.6759999999999</v>
      </c>
      <c r="HM101" s="165">
        <f t="shared" si="775"/>
        <v>1945.6759999999999</v>
      </c>
      <c r="HN101" s="165">
        <f t="shared" si="775"/>
        <v>1945.675</v>
      </c>
      <c r="HO101" s="165">
        <f t="shared" si="775"/>
        <v>567.48879999999997</v>
      </c>
      <c r="HP101" s="165">
        <f t="shared" si="775"/>
        <v>729.62840000000006</v>
      </c>
      <c r="HQ101" s="165">
        <f t="shared" si="775"/>
        <v>1945.6759999999999</v>
      </c>
      <c r="HR101" s="165">
        <f t="shared" si="775"/>
        <v>1945.6759999999999</v>
      </c>
      <c r="HS101" s="165">
        <f t="shared" si="775"/>
        <v>1945.6759999999999</v>
      </c>
      <c r="HT101" s="165">
        <f t="shared" si="775"/>
        <v>1945.6759999999999</v>
      </c>
      <c r="HU101" s="165">
        <f t="shared" si="775"/>
        <v>1945.6759999999999</v>
      </c>
      <c r="HV101" s="165">
        <f t="shared" si="775"/>
        <v>1945.6759999999999</v>
      </c>
      <c r="HW101" s="165">
        <f t="shared" si="775"/>
        <v>1945.6759999999999</v>
      </c>
      <c r="HX101" s="165">
        <f t="shared" si="775"/>
        <v>1864.606</v>
      </c>
      <c r="HY101" s="165">
        <f t="shared" si="775"/>
        <v>1216.047</v>
      </c>
      <c r="HZ101" s="165">
        <f t="shared" si="775"/>
        <v>1378.1869999999999</v>
      </c>
      <c r="IA101" s="165">
        <f t="shared" si="775"/>
        <v>1297.117</v>
      </c>
      <c r="IB101" s="165">
        <f t="shared" si="775"/>
        <v>1297.117</v>
      </c>
      <c r="IC101" s="165">
        <f t="shared" si="775"/>
        <v>1134.9780000000001</v>
      </c>
      <c r="ID101" s="165">
        <f t="shared" si="775"/>
        <v>324.279</v>
      </c>
      <c r="IE101" s="165">
        <f t="shared" si="775"/>
        <v>1297.117</v>
      </c>
      <c r="IF101" s="165">
        <f t="shared" si="775"/>
        <v>1459.2570000000001</v>
      </c>
      <c r="IG101" s="165">
        <f t="shared" si="775"/>
        <v>1783.5360000000001</v>
      </c>
      <c r="IH101" s="165">
        <f t="shared" si="775"/>
        <v>1216.047</v>
      </c>
      <c r="II101" s="165">
        <f t="shared" si="775"/>
        <v>1297.117</v>
      </c>
      <c r="IJ101" s="165">
        <f t="shared" si="775"/>
        <v>1459.2570000000001</v>
      </c>
      <c r="IK101" s="165">
        <f t="shared" si="775"/>
        <v>1459.2570000000001</v>
      </c>
      <c r="IL101" s="165">
        <f t="shared" si="775"/>
        <v>1783.5360000000001</v>
      </c>
      <c r="IM101" s="165">
        <f t="shared" si="775"/>
        <v>1134.9780000000001</v>
      </c>
      <c r="IN101" s="165">
        <f t="shared" si="775"/>
        <v>1216.047</v>
      </c>
      <c r="IO101" s="165">
        <f t="shared" si="775"/>
        <v>1216.047</v>
      </c>
      <c r="IP101" s="165">
        <f t="shared" si="775"/>
        <v>1054.8620000000001</v>
      </c>
      <c r="IQ101" s="165">
        <f t="shared" si="775"/>
        <v>1195.51</v>
      </c>
      <c r="IR101" s="165">
        <f t="shared" si="775"/>
        <v>492.2688</v>
      </c>
      <c r="IS101" s="165">
        <f t="shared" si="775"/>
        <v>843.88919999999996</v>
      </c>
      <c r="IT101" s="165">
        <f t="shared" si="775"/>
        <v>1476.806</v>
      </c>
      <c r="IU101" s="165">
        <f t="shared" si="775"/>
        <v>1687.779</v>
      </c>
      <c r="IV101" s="165">
        <f t="shared" si="775"/>
        <v>1687.779</v>
      </c>
      <c r="IW101" s="165">
        <f t="shared" si="775"/>
        <v>1687.779</v>
      </c>
      <c r="IX101" s="165">
        <f t="shared" si="775"/>
        <v>1336.1579999999999</v>
      </c>
      <c r="IY101" s="165">
        <f t="shared" si="775"/>
        <v>1476.806</v>
      </c>
      <c r="IZ101" s="165">
        <f t="shared" si="775"/>
        <v>1265.8340000000001</v>
      </c>
      <c r="JA101" s="165">
        <f t="shared" si="775"/>
        <v>1547.13</v>
      </c>
      <c r="JB101" s="165">
        <f t="shared" si="775"/>
        <v>1054.8620000000001</v>
      </c>
      <c r="JC101" s="165">
        <f t="shared" si="775"/>
        <v>1336.1579999999999</v>
      </c>
      <c r="JD101" s="165">
        <f t="shared" si="776"/>
        <v>1195.51</v>
      </c>
      <c r="JE101" s="165">
        <f t="shared" si="776"/>
        <v>984.53750000000002</v>
      </c>
      <c r="JF101" s="165">
        <f t="shared" si="776"/>
        <v>0</v>
      </c>
      <c r="JG101" s="165">
        <f t="shared" si="776"/>
        <v>1125.1859999999999</v>
      </c>
      <c r="JH101" s="165">
        <f t="shared" si="776"/>
        <v>1125.1859999999999</v>
      </c>
      <c r="JI101" s="165">
        <f t="shared" si="776"/>
        <v>914.21320000000003</v>
      </c>
      <c r="JJ101" s="165">
        <f t="shared" si="776"/>
        <v>1125.1859999999999</v>
      </c>
      <c r="JK101" s="165">
        <f t="shared" si="776"/>
        <v>1406.482</v>
      </c>
      <c r="JL101" s="165">
        <f t="shared" si="776"/>
        <v>1054.8620000000001</v>
      </c>
      <c r="JM101" s="165">
        <f t="shared" si="776"/>
        <v>0</v>
      </c>
      <c r="JN101" s="165">
        <f t="shared" si="776"/>
        <v>1336.1579999999999</v>
      </c>
      <c r="JO101" s="165">
        <f t="shared" si="776"/>
        <v>1054.8620000000001</v>
      </c>
      <c r="JP101" s="165">
        <f t="shared" si="776"/>
        <v>773.5652</v>
      </c>
      <c r="JQ101" s="165">
        <f t="shared" si="776"/>
        <v>1336.1579999999999</v>
      </c>
      <c r="JR101" s="165">
        <f t="shared" si="776"/>
        <v>0</v>
      </c>
      <c r="JS101" s="165">
        <f t="shared" si="776"/>
        <v>0</v>
      </c>
      <c r="JT101" s="165">
        <f t="shared" si="776"/>
        <v>0</v>
      </c>
      <c r="JU101" s="165">
        <f t="shared" si="776"/>
        <v>0</v>
      </c>
      <c r="JV101" s="165">
        <f t="shared" si="776"/>
        <v>0</v>
      </c>
      <c r="JW101" s="165">
        <f t="shared" si="776"/>
        <v>0</v>
      </c>
      <c r="JX101" s="165">
        <f t="shared" si="776"/>
        <v>850.88850000000002</v>
      </c>
      <c r="JY101" s="165">
        <f t="shared" si="776"/>
        <v>0</v>
      </c>
      <c r="JZ101" s="165">
        <f t="shared" si="776"/>
        <v>1570.8720000000001</v>
      </c>
      <c r="KA101" s="165">
        <f t="shared" si="776"/>
        <v>1570.8720000000001</v>
      </c>
      <c r="KB101" s="165">
        <f t="shared" si="776"/>
        <v>1570.8720000000001</v>
      </c>
      <c r="KC101" s="165">
        <f t="shared" si="776"/>
        <v>1570.8720000000001</v>
      </c>
      <c r="KD101" s="165">
        <f t="shared" si="776"/>
        <v>1570.8720000000001</v>
      </c>
      <c r="KE101" s="165">
        <f t="shared" si="776"/>
        <v>981.79489999999998</v>
      </c>
      <c r="KF101" s="165">
        <f t="shared" si="776"/>
        <v>1505.4190000000001</v>
      </c>
      <c r="KG101" s="165">
        <f t="shared" si="776"/>
        <v>654.52980000000002</v>
      </c>
      <c r="KH101" s="165">
        <f t="shared" si="776"/>
        <v>589.07650000000001</v>
      </c>
      <c r="KI101" s="165">
        <f t="shared" si="776"/>
        <v>1570.8710000000001</v>
      </c>
      <c r="KJ101" s="165">
        <f t="shared" si="776"/>
        <v>1309.059</v>
      </c>
      <c r="KK101" s="165">
        <f t="shared" si="776"/>
        <v>0</v>
      </c>
      <c r="KL101" s="165">
        <f t="shared" si="776"/>
        <v>719.98289999999997</v>
      </c>
      <c r="KM101" s="165">
        <f t="shared" si="776"/>
        <v>589.07629999999995</v>
      </c>
      <c r="KN101" s="165">
        <f t="shared" si="776"/>
        <v>0</v>
      </c>
      <c r="KO101" s="165">
        <f t="shared" si="776"/>
        <v>0</v>
      </c>
      <c r="KP101" s="165">
        <f t="shared" si="776"/>
        <v>0</v>
      </c>
      <c r="KQ101" s="165">
        <f t="shared" si="776"/>
        <v>261.81200000000001</v>
      </c>
      <c r="KR101" s="165">
        <f t="shared" si="776"/>
        <v>1309.059</v>
      </c>
      <c r="KS101" s="165">
        <f t="shared" si="776"/>
        <v>1439.9659999999999</v>
      </c>
      <c r="KT101" s="165">
        <f t="shared" si="776"/>
        <v>589.07690000000002</v>
      </c>
      <c r="KU101" s="165">
        <f t="shared" si="776"/>
        <v>0</v>
      </c>
      <c r="KV101" s="165">
        <f t="shared" si="776"/>
        <v>261.81200000000001</v>
      </c>
      <c r="KW101" s="165">
        <f t="shared" si="776"/>
        <v>1243.607</v>
      </c>
      <c r="KX101" s="165">
        <f t="shared" si="776"/>
        <v>1047.2470000000001</v>
      </c>
      <c r="KY101" s="165">
        <f t="shared" si="776"/>
        <v>391.06259999999997</v>
      </c>
      <c r="KZ101" s="165">
        <f t="shared" si="776"/>
        <v>0</v>
      </c>
      <c r="LA101" s="165">
        <f t="shared" si="776"/>
        <v>0</v>
      </c>
      <c r="LB101" s="165">
        <f t="shared" si="776"/>
        <v>156.42509999999999</v>
      </c>
      <c r="LC101" s="165">
        <f t="shared" si="776"/>
        <v>625.70010000000002</v>
      </c>
      <c r="LD101" s="165">
        <f t="shared" si="776"/>
        <v>782.12490000000003</v>
      </c>
      <c r="LE101" s="165">
        <f t="shared" si="776"/>
        <v>0</v>
      </c>
      <c r="LF101" s="165">
        <f t="shared" si="776"/>
        <v>0</v>
      </c>
      <c r="LG101" s="165">
        <f t="shared" si="776"/>
        <v>0</v>
      </c>
      <c r="LH101" s="165">
        <f t="shared" si="776"/>
        <v>391.0625</v>
      </c>
      <c r="LI101" s="165">
        <f t="shared" si="776"/>
        <v>0</v>
      </c>
      <c r="LJ101" s="165">
        <f t="shared" si="776"/>
        <v>312.85019999999997</v>
      </c>
      <c r="LK101" s="165">
        <f t="shared" si="776"/>
        <v>938.55039999999997</v>
      </c>
      <c r="LL101" s="165">
        <f t="shared" si="776"/>
        <v>0</v>
      </c>
      <c r="LM101" s="165">
        <f t="shared" si="776"/>
        <v>0</v>
      </c>
      <c r="LN101" s="165">
        <f t="shared" si="776"/>
        <v>1407.826</v>
      </c>
      <c r="LO101" s="165">
        <f t="shared" si="776"/>
        <v>78.212469999999996</v>
      </c>
      <c r="LP101" s="165">
        <f t="shared" si="777"/>
        <v>0</v>
      </c>
      <c r="LQ101" s="165">
        <f t="shared" si="777"/>
        <v>0</v>
      </c>
      <c r="LR101" s="165">
        <f t="shared" si="777"/>
        <v>860.33799999999997</v>
      </c>
      <c r="LS101" s="165">
        <f t="shared" si="777"/>
        <v>860.33780000000002</v>
      </c>
      <c r="LT101" s="165">
        <f t="shared" si="777"/>
        <v>312.84989999999999</v>
      </c>
      <c r="LU101" s="165">
        <f t="shared" si="777"/>
        <v>312.85019999999997</v>
      </c>
      <c r="LV101" s="165">
        <f t="shared" si="777"/>
        <v>312.85019999999997</v>
      </c>
      <c r="LW101" s="165">
        <f t="shared" si="777"/>
        <v>469.27510000000001</v>
      </c>
      <c r="LX101" s="165">
        <f t="shared" si="777"/>
        <v>625.70039999999995</v>
      </c>
      <c r="LY101" s="165">
        <f t="shared" si="777"/>
        <v>1642.463</v>
      </c>
      <c r="LZ101" s="165">
        <f t="shared" si="777"/>
        <v>0</v>
      </c>
      <c r="MA101" s="165">
        <f t="shared" si="777"/>
        <v>0</v>
      </c>
      <c r="MB101" s="165">
        <f t="shared" si="777"/>
        <v>0</v>
      </c>
      <c r="MC101" s="165">
        <f t="shared" si="777"/>
        <v>0</v>
      </c>
      <c r="MD101" s="165">
        <f t="shared" si="777"/>
        <v>0</v>
      </c>
      <c r="ME101" s="165">
        <f t="shared" si="777"/>
        <v>389.90929999999997</v>
      </c>
      <c r="MF101" s="165">
        <f t="shared" si="777"/>
        <v>0</v>
      </c>
      <c r="MG101" s="165">
        <f t="shared" si="777"/>
        <v>1091.7460000000001</v>
      </c>
      <c r="MH101" s="165">
        <f t="shared" si="777"/>
        <v>701.83669999999995</v>
      </c>
      <c r="MI101" s="165">
        <f t="shared" si="777"/>
        <v>1013.764</v>
      </c>
      <c r="MJ101" s="165">
        <f t="shared" si="777"/>
        <v>1481.6559999999999</v>
      </c>
      <c r="MK101" s="165">
        <f t="shared" si="777"/>
        <v>1637.6189999999999</v>
      </c>
      <c r="ML101" s="165">
        <f t="shared" si="777"/>
        <v>467.89120000000003</v>
      </c>
      <c r="MM101" s="165">
        <f t="shared" si="777"/>
        <v>311.92750000000001</v>
      </c>
      <c r="MN101" s="165">
        <f t="shared" si="777"/>
        <v>1325.692</v>
      </c>
      <c r="MO101" s="165">
        <f t="shared" si="777"/>
        <v>0</v>
      </c>
      <c r="MP101" s="165">
        <f t="shared" si="777"/>
        <v>1325.692</v>
      </c>
      <c r="MQ101" s="165">
        <f t="shared" si="777"/>
        <v>1559.6369999999999</v>
      </c>
      <c r="MR101" s="165">
        <f t="shared" si="777"/>
        <v>1793.5830000000001</v>
      </c>
      <c r="MS101" s="165">
        <f t="shared" si="777"/>
        <v>623.85500000000002</v>
      </c>
      <c r="MT101" s="165">
        <f t="shared" si="777"/>
        <v>1871.5650000000001</v>
      </c>
      <c r="MU101" s="165">
        <f t="shared" si="777"/>
        <v>1247.7090000000001</v>
      </c>
      <c r="MV101" s="165">
        <f t="shared" si="777"/>
        <v>467.89109999999999</v>
      </c>
      <c r="MW101" s="165">
        <f t="shared" si="777"/>
        <v>0</v>
      </c>
      <c r="MX101" s="165">
        <f t="shared" si="777"/>
        <v>311.92750000000001</v>
      </c>
      <c r="MY101" s="165">
        <f t="shared" si="777"/>
        <v>0</v>
      </c>
      <c r="MZ101" s="165">
        <f t="shared" si="777"/>
        <v>0</v>
      </c>
      <c r="NA101" s="165">
        <f t="shared" si="777"/>
        <v>1013.764</v>
      </c>
      <c r="NB101" s="165">
        <f t="shared" si="777"/>
        <v>0</v>
      </c>
      <c r="NC101" s="165">
        <f t="shared" si="777"/>
        <v>1403.674</v>
      </c>
      <c r="ND101" s="165">
        <f t="shared" si="777"/>
        <v>545.87310000000002</v>
      </c>
      <c r="NE101" s="165">
        <f t="shared" si="777"/>
        <v>623.85479999999995</v>
      </c>
      <c r="NF101" s="165">
        <f t="shared" si="777"/>
        <v>0</v>
      </c>
      <c r="NG101" s="165">
        <f t="shared" si="777"/>
        <v>389.90940000000001</v>
      </c>
      <c r="NH101" s="148">
        <f t="shared" si="778"/>
        <v>200354.85489000005</v>
      </c>
      <c r="NJ101" s="203"/>
      <c r="NK101" s="203"/>
      <c r="NL101" s="203"/>
      <c r="NM101" s="203"/>
      <c r="NN101" s="203"/>
      <c r="NO101" s="203"/>
      <c r="NP101" s="203"/>
      <c r="NQ101" s="203"/>
      <c r="NR101" s="203"/>
      <c r="NS101" s="203"/>
      <c r="NT101" s="203"/>
      <c r="NU101" s="203"/>
      <c r="NV101" s="203"/>
    </row>
    <row r="102" spans="1:386">
      <c r="B102" s="175" t="s">
        <v>27</v>
      </c>
      <c r="F102" s="153" t="s">
        <v>303</v>
      </c>
      <c r="G102" s="165">
        <f t="shared" si="779"/>
        <v>0</v>
      </c>
      <c r="H102" s="165">
        <f t="shared" ref="H102:BS102" si="780">SUMIF($F$6:$F$11, $F102, H$6:H$11)</f>
        <v>0</v>
      </c>
      <c r="I102" s="165">
        <f t="shared" si="780"/>
        <v>0</v>
      </c>
      <c r="J102" s="165">
        <f t="shared" si="780"/>
        <v>0</v>
      </c>
      <c r="K102" s="165">
        <f t="shared" si="780"/>
        <v>0</v>
      </c>
      <c r="L102" s="165">
        <f t="shared" si="780"/>
        <v>0</v>
      </c>
      <c r="M102" s="165">
        <f t="shared" si="780"/>
        <v>0</v>
      </c>
      <c r="N102" s="165">
        <f t="shared" si="780"/>
        <v>0</v>
      </c>
      <c r="O102" s="165">
        <f t="shared" si="780"/>
        <v>0</v>
      </c>
      <c r="P102" s="165">
        <f t="shared" si="780"/>
        <v>0</v>
      </c>
      <c r="Q102" s="165">
        <f t="shared" si="780"/>
        <v>0</v>
      </c>
      <c r="R102" s="165">
        <f t="shared" si="780"/>
        <v>0</v>
      </c>
      <c r="S102" s="165">
        <f t="shared" si="780"/>
        <v>0</v>
      </c>
      <c r="T102" s="165">
        <f t="shared" si="780"/>
        <v>0</v>
      </c>
      <c r="U102" s="165">
        <f t="shared" si="780"/>
        <v>0</v>
      </c>
      <c r="V102" s="165">
        <f t="shared" si="780"/>
        <v>0</v>
      </c>
      <c r="W102" s="165">
        <f t="shared" si="780"/>
        <v>0</v>
      </c>
      <c r="X102" s="165">
        <f t="shared" si="780"/>
        <v>0</v>
      </c>
      <c r="Y102" s="165">
        <f t="shared" si="780"/>
        <v>0</v>
      </c>
      <c r="Z102" s="165">
        <f t="shared" si="780"/>
        <v>0</v>
      </c>
      <c r="AA102" s="165">
        <f t="shared" si="780"/>
        <v>0</v>
      </c>
      <c r="AB102" s="165">
        <f t="shared" si="780"/>
        <v>0</v>
      </c>
      <c r="AC102" s="165">
        <f t="shared" si="780"/>
        <v>0</v>
      </c>
      <c r="AD102" s="165">
        <f t="shared" si="780"/>
        <v>0</v>
      </c>
      <c r="AE102" s="165">
        <f t="shared" si="780"/>
        <v>0</v>
      </c>
      <c r="AF102" s="165">
        <f t="shared" si="780"/>
        <v>0</v>
      </c>
      <c r="AG102" s="165">
        <f t="shared" si="780"/>
        <v>0</v>
      </c>
      <c r="AH102" s="165">
        <f t="shared" si="780"/>
        <v>0</v>
      </c>
      <c r="AI102" s="165">
        <f t="shared" si="780"/>
        <v>0</v>
      </c>
      <c r="AJ102" s="165">
        <f t="shared" si="780"/>
        <v>0</v>
      </c>
      <c r="AK102" s="165">
        <f t="shared" si="780"/>
        <v>0</v>
      </c>
      <c r="AL102" s="165">
        <f t="shared" si="780"/>
        <v>0</v>
      </c>
      <c r="AM102" s="165">
        <f t="shared" si="780"/>
        <v>0</v>
      </c>
      <c r="AN102" s="165">
        <f t="shared" si="780"/>
        <v>0</v>
      </c>
      <c r="AO102" s="165">
        <f t="shared" si="780"/>
        <v>0</v>
      </c>
      <c r="AP102" s="165">
        <f t="shared" si="780"/>
        <v>0</v>
      </c>
      <c r="AQ102" s="165">
        <f t="shared" si="780"/>
        <v>0</v>
      </c>
      <c r="AR102" s="165">
        <f t="shared" si="780"/>
        <v>0</v>
      </c>
      <c r="AS102" s="165">
        <f t="shared" si="780"/>
        <v>0</v>
      </c>
      <c r="AT102" s="165">
        <f t="shared" si="780"/>
        <v>0</v>
      </c>
      <c r="AU102" s="165">
        <f t="shared" si="780"/>
        <v>0</v>
      </c>
      <c r="AV102" s="165">
        <f t="shared" si="780"/>
        <v>0</v>
      </c>
      <c r="AW102" s="165">
        <f t="shared" si="780"/>
        <v>0</v>
      </c>
      <c r="AX102" s="165">
        <f t="shared" si="780"/>
        <v>0</v>
      </c>
      <c r="AY102" s="165">
        <f t="shared" si="780"/>
        <v>0</v>
      </c>
      <c r="AZ102" s="165">
        <f t="shared" si="780"/>
        <v>0</v>
      </c>
      <c r="BA102" s="165">
        <f t="shared" si="780"/>
        <v>0</v>
      </c>
      <c r="BB102" s="165">
        <f t="shared" si="780"/>
        <v>0</v>
      </c>
      <c r="BC102" s="165">
        <f t="shared" si="780"/>
        <v>0</v>
      </c>
      <c r="BD102" s="165">
        <f t="shared" si="780"/>
        <v>0</v>
      </c>
      <c r="BE102" s="165">
        <f t="shared" si="780"/>
        <v>0</v>
      </c>
      <c r="BF102" s="165">
        <f t="shared" si="780"/>
        <v>0</v>
      </c>
      <c r="BG102" s="165">
        <f t="shared" si="780"/>
        <v>0</v>
      </c>
      <c r="BH102" s="165">
        <f t="shared" si="780"/>
        <v>0</v>
      </c>
      <c r="BI102" s="165">
        <f t="shared" si="780"/>
        <v>0</v>
      </c>
      <c r="BJ102" s="165">
        <f t="shared" si="780"/>
        <v>0</v>
      </c>
      <c r="BK102" s="165">
        <f t="shared" si="780"/>
        <v>0</v>
      </c>
      <c r="BL102" s="165">
        <f t="shared" si="780"/>
        <v>0</v>
      </c>
      <c r="BM102" s="165">
        <f t="shared" si="780"/>
        <v>0</v>
      </c>
      <c r="BN102" s="165">
        <f t="shared" si="780"/>
        <v>0</v>
      </c>
      <c r="BO102" s="165">
        <f t="shared" si="780"/>
        <v>0</v>
      </c>
      <c r="BP102" s="165">
        <f t="shared" si="780"/>
        <v>0</v>
      </c>
      <c r="BQ102" s="165">
        <f t="shared" si="780"/>
        <v>0</v>
      </c>
      <c r="BR102" s="165">
        <f t="shared" si="780"/>
        <v>0</v>
      </c>
      <c r="BS102" s="165">
        <f t="shared" si="780"/>
        <v>0</v>
      </c>
      <c r="BT102" s="165">
        <f t="shared" si="773"/>
        <v>0</v>
      </c>
      <c r="BU102" s="165">
        <f t="shared" si="773"/>
        <v>0</v>
      </c>
      <c r="BV102" s="165">
        <f t="shared" si="773"/>
        <v>0</v>
      </c>
      <c r="BW102" s="165">
        <f t="shared" si="773"/>
        <v>0</v>
      </c>
      <c r="BX102" s="165">
        <f t="shared" si="773"/>
        <v>0</v>
      </c>
      <c r="BY102" s="165">
        <f t="shared" si="773"/>
        <v>0</v>
      </c>
      <c r="BZ102" s="165">
        <f t="shared" si="773"/>
        <v>0</v>
      </c>
      <c r="CA102" s="165">
        <f t="shared" si="773"/>
        <v>0</v>
      </c>
      <c r="CB102" s="165">
        <f t="shared" si="773"/>
        <v>0</v>
      </c>
      <c r="CC102" s="165">
        <f t="shared" si="773"/>
        <v>0</v>
      </c>
      <c r="CD102" s="165">
        <f t="shared" si="773"/>
        <v>0</v>
      </c>
      <c r="CE102" s="165">
        <f t="shared" si="773"/>
        <v>0</v>
      </c>
      <c r="CF102" s="165">
        <f t="shared" si="773"/>
        <v>0</v>
      </c>
      <c r="CG102" s="165">
        <f t="shared" si="773"/>
        <v>0</v>
      </c>
      <c r="CH102" s="165">
        <f t="shared" si="773"/>
        <v>0</v>
      </c>
      <c r="CI102" s="165">
        <f t="shared" si="773"/>
        <v>0</v>
      </c>
      <c r="CJ102" s="165">
        <f t="shared" si="773"/>
        <v>0</v>
      </c>
      <c r="CK102" s="165">
        <f t="shared" si="773"/>
        <v>0</v>
      </c>
      <c r="CL102" s="165">
        <f t="shared" si="773"/>
        <v>0</v>
      </c>
      <c r="CM102" s="165">
        <f t="shared" si="773"/>
        <v>0</v>
      </c>
      <c r="CN102" s="165">
        <f t="shared" si="773"/>
        <v>0</v>
      </c>
      <c r="CO102" s="165">
        <f t="shared" si="773"/>
        <v>0</v>
      </c>
      <c r="CP102" s="165">
        <f t="shared" si="773"/>
        <v>0</v>
      </c>
      <c r="CQ102" s="165">
        <f t="shared" si="773"/>
        <v>0</v>
      </c>
      <c r="CR102" s="165">
        <f t="shared" si="773"/>
        <v>0</v>
      </c>
      <c r="CS102" s="165">
        <f t="shared" si="773"/>
        <v>0</v>
      </c>
      <c r="CT102" s="165">
        <f t="shared" si="773"/>
        <v>0</v>
      </c>
      <c r="CU102" s="165">
        <f t="shared" si="773"/>
        <v>0</v>
      </c>
      <c r="CV102" s="165">
        <f t="shared" si="773"/>
        <v>0</v>
      </c>
      <c r="CW102" s="165">
        <f t="shared" si="773"/>
        <v>0</v>
      </c>
      <c r="CX102" s="165">
        <f t="shared" si="773"/>
        <v>0</v>
      </c>
      <c r="CY102" s="165">
        <f t="shared" si="773"/>
        <v>0</v>
      </c>
      <c r="CZ102" s="165">
        <f t="shared" si="773"/>
        <v>0</v>
      </c>
      <c r="DA102" s="165">
        <f t="shared" si="773"/>
        <v>0</v>
      </c>
      <c r="DB102" s="165">
        <f t="shared" si="773"/>
        <v>0</v>
      </c>
      <c r="DC102" s="165">
        <f t="shared" si="773"/>
        <v>0</v>
      </c>
      <c r="DD102" s="165">
        <f t="shared" si="773"/>
        <v>0</v>
      </c>
      <c r="DE102" s="165">
        <f t="shared" si="773"/>
        <v>0</v>
      </c>
      <c r="DF102" s="165">
        <f t="shared" si="773"/>
        <v>0</v>
      </c>
      <c r="DG102" s="165">
        <f t="shared" si="773"/>
        <v>0</v>
      </c>
      <c r="DH102" s="165">
        <f t="shared" si="773"/>
        <v>0</v>
      </c>
      <c r="DI102" s="165">
        <f t="shared" si="773"/>
        <v>0</v>
      </c>
      <c r="DJ102" s="165">
        <f t="shared" si="773"/>
        <v>0</v>
      </c>
      <c r="DK102" s="165">
        <f t="shared" si="773"/>
        <v>0</v>
      </c>
      <c r="DL102" s="165">
        <f t="shared" si="773"/>
        <v>0</v>
      </c>
      <c r="DM102" s="165">
        <f t="shared" si="773"/>
        <v>0</v>
      </c>
      <c r="DN102" s="165">
        <f t="shared" si="773"/>
        <v>0</v>
      </c>
      <c r="DO102" s="165">
        <f t="shared" si="773"/>
        <v>0</v>
      </c>
      <c r="DP102" s="165">
        <f t="shared" si="773"/>
        <v>0</v>
      </c>
      <c r="DQ102" s="165">
        <f t="shared" si="773"/>
        <v>0</v>
      </c>
      <c r="DR102" s="165">
        <f t="shared" si="773"/>
        <v>0</v>
      </c>
      <c r="DS102" s="165">
        <f t="shared" si="773"/>
        <v>0</v>
      </c>
      <c r="DT102" s="165">
        <f t="shared" si="773"/>
        <v>0</v>
      </c>
      <c r="DU102" s="165">
        <f t="shared" si="773"/>
        <v>0</v>
      </c>
      <c r="DV102" s="165">
        <f t="shared" si="773"/>
        <v>0</v>
      </c>
      <c r="DW102" s="165">
        <f t="shared" si="773"/>
        <v>0</v>
      </c>
      <c r="DX102" s="165">
        <f t="shared" si="773"/>
        <v>0</v>
      </c>
      <c r="DY102" s="165">
        <f t="shared" si="773"/>
        <v>0</v>
      </c>
      <c r="DZ102" s="165">
        <f t="shared" si="773"/>
        <v>0</v>
      </c>
      <c r="EA102" s="165">
        <f t="shared" si="773"/>
        <v>0</v>
      </c>
      <c r="EB102" s="165">
        <f t="shared" si="773"/>
        <v>0</v>
      </c>
      <c r="EC102" s="165">
        <f t="shared" si="773"/>
        <v>0</v>
      </c>
      <c r="ED102" s="165">
        <f t="shared" si="773"/>
        <v>0</v>
      </c>
      <c r="EE102" s="165">
        <f t="shared" si="773"/>
        <v>0</v>
      </c>
      <c r="EF102" s="165">
        <f t="shared" si="774"/>
        <v>0</v>
      </c>
      <c r="EG102" s="165">
        <f t="shared" si="774"/>
        <v>0</v>
      </c>
      <c r="EH102" s="165">
        <f t="shared" si="774"/>
        <v>0</v>
      </c>
      <c r="EI102" s="165">
        <f t="shared" si="774"/>
        <v>0</v>
      </c>
      <c r="EJ102" s="165">
        <f t="shared" si="774"/>
        <v>0</v>
      </c>
      <c r="EK102" s="165">
        <f t="shared" si="774"/>
        <v>0</v>
      </c>
      <c r="EL102" s="165">
        <f t="shared" si="774"/>
        <v>0</v>
      </c>
      <c r="EM102" s="165">
        <f t="shared" si="774"/>
        <v>0</v>
      </c>
      <c r="EN102" s="165">
        <f t="shared" si="774"/>
        <v>0</v>
      </c>
      <c r="EO102" s="165">
        <f t="shared" si="774"/>
        <v>0</v>
      </c>
      <c r="EP102" s="165">
        <f t="shared" si="774"/>
        <v>0</v>
      </c>
      <c r="EQ102" s="165">
        <f t="shared" si="774"/>
        <v>0</v>
      </c>
      <c r="ER102" s="165">
        <f t="shared" si="774"/>
        <v>0</v>
      </c>
      <c r="ES102" s="165">
        <f t="shared" si="774"/>
        <v>0</v>
      </c>
      <c r="ET102" s="165">
        <f t="shared" si="774"/>
        <v>0</v>
      </c>
      <c r="EU102" s="165">
        <f t="shared" si="774"/>
        <v>0</v>
      </c>
      <c r="EV102" s="165">
        <f t="shared" si="774"/>
        <v>0</v>
      </c>
      <c r="EW102" s="165">
        <f t="shared" si="774"/>
        <v>0</v>
      </c>
      <c r="EX102" s="165">
        <f t="shared" si="774"/>
        <v>0</v>
      </c>
      <c r="EY102" s="165">
        <f t="shared" si="774"/>
        <v>0</v>
      </c>
      <c r="EZ102" s="165">
        <f t="shared" si="774"/>
        <v>0</v>
      </c>
      <c r="FA102" s="165">
        <f t="shared" si="774"/>
        <v>0</v>
      </c>
      <c r="FB102" s="165">
        <f t="shared" si="774"/>
        <v>0</v>
      </c>
      <c r="FC102" s="165">
        <f t="shared" si="774"/>
        <v>0</v>
      </c>
      <c r="FD102" s="165">
        <f t="shared" si="774"/>
        <v>0</v>
      </c>
      <c r="FE102" s="165">
        <f t="shared" si="774"/>
        <v>0</v>
      </c>
      <c r="FF102" s="165">
        <f t="shared" si="774"/>
        <v>0</v>
      </c>
      <c r="FG102" s="165">
        <f t="shared" si="774"/>
        <v>0</v>
      </c>
      <c r="FH102" s="165">
        <f t="shared" si="774"/>
        <v>0</v>
      </c>
      <c r="FI102" s="165">
        <f t="shared" si="774"/>
        <v>0</v>
      </c>
      <c r="FJ102" s="165">
        <f t="shared" si="774"/>
        <v>0</v>
      </c>
      <c r="FK102" s="165">
        <f t="shared" si="774"/>
        <v>0</v>
      </c>
      <c r="FL102" s="165">
        <f t="shared" si="774"/>
        <v>0</v>
      </c>
      <c r="FM102" s="165">
        <f t="shared" si="774"/>
        <v>0</v>
      </c>
      <c r="FN102" s="165">
        <f t="shared" si="774"/>
        <v>0</v>
      </c>
      <c r="FO102" s="165">
        <f t="shared" si="774"/>
        <v>0</v>
      </c>
      <c r="FP102" s="165">
        <f t="shared" si="774"/>
        <v>0</v>
      </c>
      <c r="FQ102" s="165">
        <f t="shared" si="774"/>
        <v>0</v>
      </c>
      <c r="FR102" s="165">
        <f t="shared" si="774"/>
        <v>0</v>
      </c>
      <c r="FS102" s="165">
        <f t="shared" si="774"/>
        <v>0</v>
      </c>
      <c r="FT102" s="165">
        <f t="shared" si="774"/>
        <v>0</v>
      </c>
      <c r="FU102" s="165">
        <f t="shared" si="774"/>
        <v>0</v>
      </c>
      <c r="FV102" s="165">
        <f t="shared" si="774"/>
        <v>0</v>
      </c>
      <c r="FW102" s="165">
        <f t="shared" si="774"/>
        <v>0</v>
      </c>
      <c r="FX102" s="165">
        <f t="shared" si="774"/>
        <v>0</v>
      </c>
      <c r="FY102" s="165">
        <f t="shared" si="774"/>
        <v>0</v>
      </c>
      <c r="FZ102" s="165">
        <f t="shared" si="774"/>
        <v>0</v>
      </c>
      <c r="GA102" s="165">
        <f t="shared" si="774"/>
        <v>0</v>
      </c>
      <c r="GB102" s="165">
        <f t="shared" si="774"/>
        <v>0</v>
      </c>
      <c r="GC102" s="165">
        <f t="shared" si="774"/>
        <v>0</v>
      </c>
      <c r="GD102" s="165">
        <f t="shared" si="774"/>
        <v>0</v>
      </c>
      <c r="GE102" s="165">
        <f t="shared" si="774"/>
        <v>0</v>
      </c>
      <c r="GF102" s="165">
        <f t="shared" si="774"/>
        <v>0</v>
      </c>
      <c r="GG102" s="165">
        <f t="shared" si="774"/>
        <v>0</v>
      </c>
      <c r="GH102" s="165">
        <f t="shared" si="774"/>
        <v>0</v>
      </c>
      <c r="GI102" s="165">
        <f t="shared" si="774"/>
        <v>0</v>
      </c>
      <c r="GJ102" s="165">
        <f t="shared" si="774"/>
        <v>0</v>
      </c>
      <c r="GK102" s="165">
        <f t="shared" si="774"/>
        <v>0</v>
      </c>
      <c r="GL102" s="165">
        <f t="shared" si="774"/>
        <v>0</v>
      </c>
      <c r="GM102" s="165">
        <f t="shared" si="774"/>
        <v>0</v>
      </c>
      <c r="GN102" s="165">
        <f t="shared" si="774"/>
        <v>0</v>
      </c>
      <c r="GO102" s="165">
        <f t="shared" si="774"/>
        <v>0</v>
      </c>
      <c r="GP102" s="165">
        <f t="shared" si="774"/>
        <v>0</v>
      </c>
      <c r="GQ102" s="165">
        <f t="shared" si="774"/>
        <v>0</v>
      </c>
      <c r="GR102" s="165">
        <f t="shared" si="775"/>
        <v>0</v>
      </c>
      <c r="GS102" s="165">
        <f t="shared" si="775"/>
        <v>0</v>
      </c>
      <c r="GT102" s="165">
        <f t="shared" si="775"/>
        <v>0</v>
      </c>
      <c r="GU102" s="165">
        <f t="shared" si="775"/>
        <v>0</v>
      </c>
      <c r="GV102" s="165">
        <f t="shared" si="775"/>
        <v>0</v>
      </c>
      <c r="GW102" s="165">
        <f t="shared" si="775"/>
        <v>0</v>
      </c>
      <c r="GX102" s="165">
        <f t="shared" si="775"/>
        <v>0</v>
      </c>
      <c r="GY102" s="165">
        <f t="shared" si="775"/>
        <v>0</v>
      </c>
      <c r="GZ102" s="165">
        <f t="shared" si="775"/>
        <v>0</v>
      </c>
      <c r="HA102" s="165">
        <f t="shared" si="775"/>
        <v>0</v>
      </c>
      <c r="HB102" s="165">
        <f t="shared" si="775"/>
        <v>0</v>
      </c>
      <c r="HC102" s="165">
        <f t="shared" si="775"/>
        <v>0</v>
      </c>
      <c r="HD102" s="165">
        <f t="shared" si="775"/>
        <v>0</v>
      </c>
      <c r="HE102" s="165">
        <f t="shared" si="775"/>
        <v>0</v>
      </c>
      <c r="HF102" s="165">
        <f t="shared" si="775"/>
        <v>0</v>
      </c>
      <c r="HG102" s="165">
        <f t="shared" si="775"/>
        <v>0</v>
      </c>
      <c r="HH102" s="165">
        <f t="shared" si="775"/>
        <v>0</v>
      </c>
      <c r="HI102" s="165">
        <f t="shared" si="775"/>
        <v>0</v>
      </c>
      <c r="HJ102" s="165">
        <f t="shared" si="775"/>
        <v>0</v>
      </c>
      <c r="HK102" s="165">
        <f t="shared" si="775"/>
        <v>0</v>
      </c>
      <c r="HL102" s="165">
        <f t="shared" si="775"/>
        <v>0</v>
      </c>
      <c r="HM102" s="165">
        <f t="shared" si="775"/>
        <v>0</v>
      </c>
      <c r="HN102" s="165">
        <f t="shared" si="775"/>
        <v>0</v>
      </c>
      <c r="HO102" s="165">
        <f t="shared" si="775"/>
        <v>0</v>
      </c>
      <c r="HP102" s="165">
        <f t="shared" si="775"/>
        <v>0</v>
      </c>
      <c r="HQ102" s="165">
        <f t="shared" si="775"/>
        <v>0</v>
      </c>
      <c r="HR102" s="165">
        <f t="shared" si="775"/>
        <v>0</v>
      </c>
      <c r="HS102" s="165">
        <f t="shared" si="775"/>
        <v>0</v>
      </c>
      <c r="HT102" s="165">
        <f t="shared" si="775"/>
        <v>0</v>
      </c>
      <c r="HU102" s="165">
        <f t="shared" si="775"/>
        <v>0</v>
      </c>
      <c r="HV102" s="165">
        <f t="shared" si="775"/>
        <v>0</v>
      </c>
      <c r="HW102" s="165">
        <f t="shared" si="775"/>
        <v>0</v>
      </c>
      <c r="HX102" s="165">
        <f t="shared" si="775"/>
        <v>0</v>
      </c>
      <c r="HY102" s="165">
        <f t="shared" si="775"/>
        <v>0</v>
      </c>
      <c r="HZ102" s="165">
        <f t="shared" si="775"/>
        <v>0</v>
      </c>
      <c r="IA102" s="165">
        <f t="shared" si="775"/>
        <v>0</v>
      </c>
      <c r="IB102" s="165">
        <f t="shared" si="775"/>
        <v>0</v>
      </c>
      <c r="IC102" s="165">
        <f t="shared" si="775"/>
        <v>0</v>
      </c>
      <c r="ID102" s="165">
        <f t="shared" si="775"/>
        <v>0</v>
      </c>
      <c r="IE102" s="165">
        <f t="shared" si="775"/>
        <v>0</v>
      </c>
      <c r="IF102" s="165">
        <f t="shared" si="775"/>
        <v>0</v>
      </c>
      <c r="IG102" s="165">
        <f t="shared" si="775"/>
        <v>0</v>
      </c>
      <c r="IH102" s="165">
        <f t="shared" si="775"/>
        <v>0</v>
      </c>
      <c r="II102" s="165">
        <f t="shared" si="775"/>
        <v>0</v>
      </c>
      <c r="IJ102" s="165">
        <f t="shared" si="775"/>
        <v>0</v>
      </c>
      <c r="IK102" s="165">
        <f t="shared" si="775"/>
        <v>0</v>
      </c>
      <c r="IL102" s="165">
        <f t="shared" si="775"/>
        <v>0</v>
      </c>
      <c r="IM102" s="165">
        <f t="shared" si="775"/>
        <v>0</v>
      </c>
      <c r="IN102" s="165">
        <f t="shared" si="775"/>
        <v>0</v>
      </c>
      <c r="IO102" s="165">
        <f t="shared" si="775"/>
        <v>0</v>
      </c>
      <c r="IP102" s="165">
        <f t="shared" si="775"/>
        <v>0</v>
      </c>
      <c r="IQ102" s="165">
        <f t="shared" si="775"/>
        <v>0</v>
      </c>
      <c r="IR102" s="165">
        <f t="shared" si="775"/>
        <v>0</v>
      </c>
      <c r="IS102" s="165">
        <f t="shared" si="775"/>
        <v>0</v>
      </c>
      <c r="IT102" s="165">
        <f t="shared" si="775"/>
        <v>0</v>
      </c>
      <c r="IU102" s="165">
        <f t="shared" si="775"/>
        <v>0</v>
      </c>
      <c r="IV102" s="165">
        <f t="shared" si="775"/>
        <v>0</v>
      </c>
      <c r="IW102" s="165">
        <f t="shared" si="775"/>
        <v>0</v>
      </c>
      <c r="IX102" s="165">
        <f t="shared" si="775"/>
        <v>0</v>
      </c>
      <c r="IY102" s="165">
        <f t="shared" si="775"/>
        <v>0</v>
      </c>
      <c r="IZ102" s="165">
        <f t="shared" si="775"/>
        <v>0</v>
      </c>
      <c r="JA102" s="165">
        <f t="shared" si="775"/>
        <v>0</v>
      </c>
      <c r="JB102" s="165">
        <f t="shared" si="775"/>
        <v>0</v>
      </c>
      <c r="JC102" s="165">
        <f t="shared" si="775"/>
        <v>0</v>
      </c>
      <c r="JD102" s="165">
        <f t="shared" si="776"/>
        <v>0</v>
      </c>
      <c r="JE102" s="165">
        <f t="shared" si="776"/>
        <v>0</v>
      </c>
      <c r="JF102" s="165">
        <f t="shared" si="776"/>
        <v>0</v>
      </c>
      <c r="JG102" s="165">
        <f t="shared" si="776"/>
        <v>0</v>
      </c>
      <c r="JH102" s="165">
        <f t="shared" si="776"/>
        <v>0</v>
      </c>
      <c r="JI102" s="165">
        <f t="shared" si="776"/>
        <v>0</v>
      </c>
      <c r="JJ102" s="165">
        <f t="shared" si="776"/>
        <v>0</v>
      </c>
      <c r="JK102" s="165">
        <f t="shared" si="776"/>
        <v>0</v>
      </c>
      <c r="JL102" s="165">
        <f t="shared" si="776"/>
        <v>0</v>
      </c>
      <c r="JM102" s="165">
        <f t="shared" si="776"/>
        <v>0</v>
      </c>
      <c r="JN102" s="165">
        <f t="shared" si="776"/>
        <v>0</v>
      </c>
      <c r="JO102" s="165">
        <f t="shared" si="776"/>
        <v>0</v>
      </c>
      <c r="JP102" s="165">
        <f t="shared" si="776"/>
        <v>0</v>
      </c>
      <c r="JQ102" s="165">
        <f t="shared" si="776"/>
        <v>0</v>
      </c>
      <c r="JR102" s="165">
        <f t="shared" si="776"/>
        <v>0</v>
      </c>
      <c r="JS102" s="165">
        <f t="shared" si="776"/>
        <v>0</v>
      </c>
      <c r="JT102" s="165">
        <f t="shared" si="776"/>
        <v>0</v>
      </c>
      <c r="JU102" s="165">
        <f t="shared" si="776"/>
        <v>0</v>
      </c>
      <c r="JV102" s="165">
        <f t="shared" si="776"/>
        <v>0</v>
      </c>
      <c r="JW102" s="165">
        <f t="shared" si="776"/>
        <v>0</v>
      </c>
      <c r="JX102" s="165">
        <f t="shared" si="776"/>
        <v>0</v>
      </c>
      <c r="JY102" s="165">
        <f t="shared" si="776"/>
        <v>0</v>
      </c>
      <c r="JZ102" s="165">
        <f t="shared" si="776"/>
        <v>0</v>
      </c>
      <c r="KA102" s="165">
        <f t="shared" si="776"/>
        <v>0</v>
      </c>
      <c r="KB102" s="165">
        <f t="shared" si="776"/>
        <v>0</v>
      </c>
      <c r="KC102" s="165">
        <f t="shared" si="776"/>
        <v>0</v>
      </c>
      <c r="KD102" s="165">
        <f t="shared" si="776"/>
        <v>0</v>
      </c>
      <c r="KE102" s="165">
        <f t="shared" si="776"/>
        <v>0</v>
      </c>
      <c r="KF102" s="165">
        <f t="shared" si="776"/>
        <v>0</v>
      </c>
      <c r="KG102" s="165">
        <f t="shared" si="776"/>
        <v>0</v>
      </c>
      <c r="KH102" s="165">
        <f t="shared" si="776"/>
        <v>0</v>
      </c>
      <c r="KI102" s="165">
        <f t="shared" si="776"/>
        <v>0</v>
      </c>
      <c r="KJ102" s="165">
        <f t="shared" si="776"/>
        <v>0</v>
      </c>
      <c r="KK102" s="165">
        <f t="shared" si="776"/>
        <v>0</v>
      </c>
      <c r="KL102" s="165">
        <f t="shared" si="776"/>
        <v>0</v>
      </c>
      <c r="KM102" s="165">
        <f t="shared" si="776"/>
        <v>0</v>
      </c>
      <c r="KN102" s="165">
        <f t="shared" si="776"/>
        <v>0</v>
      </c>
      <c r="KO102" s="165">
        <f t="shared" si="776"/>
        <v>0</v>
      </c>
      <c r="KP102" s="165">
        <f t="shared" si="776"/>
        <v>0</v>
      </c>
      <c r="KQ102" s="165">
        <f t="shared" si="776"/>
        <v>0</v>
      </c>
      <c r="KR102" s="165">
        <f t="shared" si="776"/>
        <v>0</v>
      </c>
      <c r="KS102" s="165">
        <f t="shared" si="776"/>
        <v>0</v>
      </c>
      <c r="KT102" s="165">
        <f t="shared" si="776"/>
        <v>0</v>
      </c>
      <c r="KU102" s="165">
        <f t="shared" si="776"/>
        <v>0</v>
      </c>
      <c r="KV102" s="165">
        <f t="shared" si="776"/>
        <v>0</v>
      </c>
      <c r="KW102" s="165">
        <f t="shared" si="776"/>
        <v>0</v>
      </c>
      <c r="KX102" s="165">
        <f t="shared" si="776"/>
        <v>0</v>
      </c>
      <c r="KY102" s="165">
        <f t="shared" si="776"/>
        <v>0</v>
      </c>
      <c r="KZ102" s="165">
        <f t="shared" si="776"/>
        <v>0</v>
      </c>
      <c r="LA102" s="165">
        <f t="shared" si="776"/>
        <v>0</v>
      </c>
      <c r="LB102" s="165">
        <f t="shared" si="776"/>
        <v>0</v>
      </c>
      <c r="LC102" s="165">
        <f t="shared" si="776"/>
        <v>0</v>
      </c>
      <c r="LD102" s="165">
        <f t="shared" si="776"/>
        <v>0</v>
      </c>
      <c r="LE102" s="165">
        <f t="shared" si="776"/>
        <v>0</v>
      </c>
      <c r="LF102" s="165">
        <f t="shared" si="776"/>
        <v>0</v>
      </c>
      <c r="LG102" s="165">
        <f t="shared" si="776"/>
        <v>0</v>
      </c>
      <c r="LH102" s="165">
        <f t="shared" si="776"/>
        <v>0</v>
      </c>
      <c r="LI102" s="165">
        <f t="shared" si="776"/>
        <v>0</v>
      </c>
      <c r="LJ102" s="165">
        <f t="shared" si="776"/>
        <v>0</v>
      </c>
      <c r="LK102" s="165">
        <f t="shared" si="776"/>
        <v>0</v>
      </c>
      <c r="LL102" s="165">
        <f t="shared" si="776"/>
        <v>0</v>
      </c>
      <c r="LM102" s="165">
        <f t="shared" si="776"/>
        <v>0</v>
      </c>
      <c r="LN102" s="165">
        <f t="shared" si="776"/>
        <v>0</v>
      </c>
      <c r="LO102" s="165">
        <f t="shared" si="776"/>
        <v>0</v>
      </c>
      <c r="LP102" s="165">
        <f t="shared" si="777"/>
        <v>0</v>
      </c>
      <c r="LQ102" s="165">
        <f t="shared" si="777"/>
        <v>0</v>
      </c>
      <c r="LR102" s="165">
        <f t="shared" si="777"/>
        <v>0</v>
      </c>
      <c r="LS102" s="165">
        <f t="shared" si="777"/>
        <v>0</v>
      </c>
      <c r="LT102" s="165">
        <f t="shared" si="777"/>
        <v>0</v>
      </c>
      <c r="LU102" s="165">
        <f t="shared" si="777"/>
        <v>0</v>
      </c>
      <c r="LV102" s="165">
        <f t="shared" si="777"/>
        <v>0</v>
      </c>
      <c r="LW102" s="165">
        <f t="shared" si="777"/>
        <v>0</v>
      </c>
      <c r="LX102" s="165">
        <f t="shared" si="777"/>
        <v>0</v>
      </c>
      <c r="LY102" s="165">
        <f t="shared" si="777"/>
        <v>0</v>
      </c>
      <c r="LZ102" s="165">
        <f t="shared" si="777"/>
        <v>0</v>
      </c>
      <c r="MA102" s="165">
        <f t="shared" si="777"/>
        <v>0</v>
      </c>
      <c r="MB102" s="165">
        <f t="shared" si="777"/>
        <v>0</v>
      </c>
      <c r="MC102" s="165">
        <f t="shared" si="777"/>
        <v>0</v>
      </c>
      <c r="MD102" s="165">
        <f t="shared" si="777"/>
        <v>0</v>
      </c>
      <c r="ME102" s="165">
        <f t="shared" si="777"/>
        <v>0</v>
      </c>
      <c r="MF102" s="165">
        <f t="shared" si="777"/>
        <v>0</v>
      </c>
      <c r="MG102" s="165">
        <f t="shared" si="777"/>
        <v>0</v>
      </c>
      <c r="MH102" s="165">
        <f t="shared" si="777"/>
        <v>0</v>
      </c>
      <c r="MI102" s="165">
        <f t="shared" si="777"/>
        <v>0</v>
      </c>
      <c r="MJ102" s="165">
        <f t="shared" si="777"/>
        <v>0</v>
      </c>
      <c r="MK102" s="165">
        <f t="shared" si="777"/>
        <v>0</v>
      </c>
      <c r="ML102" s="165">
        <f t="shared" si="777"/>
        <v>0</v>
      </c>
      <c r="MM102" s="165">
        <f t="shared" si="777"/>
        <v>0</v>
      </c>
      <c r="MN102" s="165">
        <f t="shared" si="777"/>
        <v>0</v>
      </c>
      <c r="MO102" s="165">
        <f t="shared" si="777"/>
        <v>0</v>
      </c>
      <c r="MP102" s="165">
        <f t="shared" si="777"/>
        <v>0</v>
      </c>
      <c r="MQ102" s="165">
        <f t="shared" si="777"/>
        <v>0</v>
      </c>
      <c r="MR102" s="165">
        <f t="shared" si="777"/>
        <v>0</v>
      </c>
      <c r="MS102" s="165">
        <f t="shared" si="777"/>
        <v>0</v>
      </c>
      <c r="MT102" s="165">
        <f t="shared" si="777"/>
        <v>0</v>
      </c>
      <c r="MU102" s="165">
        <f t="shared" si="777"/>
        <v>0</v>
      </c>
      <c r="MV102" s="165">
        <f t="shared" si="777"/>
        <v>0</v>
      </c>
      <c r="MW102" s="165">
        <f t="shared" si="777"/>
        <v>0</v>
      </c>
      <c r="MX102" s="165">
        <f t="shared" si="777"/>
        <v>0</v>
      </c>
      <c r="MY102" s="165">
        <f t="shared" si="777"/>
        <v>0</v>
      </c>
      <c r="MZ102" s="165">
        <f t="shared" si="777"/>
        <v>0</v>
      </c>
      <c r="NA102" s="165">
        <f t="shared" si="777"/>
        <v>0</v>
      </c>
      <c r="NB102" s="165">
        <f t="shared" si="777"/>
        <v>0</v>
      </c>
      <c r="NC102" s="165">
        <f t="shared" si="777"/>
        <v>0</v>
      </c>
      <c r="ND102" s="165">
        <f t="shared" si="777"/>
        <v>0</v>
      </c>
      <c r="NE102" s="165">
        <f t="shared" si="777"/>
        <v>0</v>
      </c>
      <c r="NF102" s="165">
        <f t="shared" si="777"/>
        <v>0</v>
      </c>
      <c r="NG102" s="165">
        <f t="shared" si="777"/>
        <v>0</v>
      </c>
      <c r="NH102" s="148">
        <f t="shared" si="778"/>
        <v>0</v>
      </c>
      <c r="NJ102" s="203"/>
      <c r="NK102" s="203"/>
      <c r="NL102" s="203"/>
      <c r="NM102" s="203"/>
      <c r="NN102" s="203"/>
      <c r="NO102" s="203"/>
      <c r="NP102" s="203"/>
      <c r="NQ102" s="203"/>
      <c r="NR102" s="203"/>
      <c r="NS102" s="203"/>
      <c r="NT102" s="203"/>
      <c r="NU102" s="203"/>
      <c r="NV102" s="203"/>
    </row>
    <row r="103" spans="1:386">
      <c r="A103" s="194"/>
      <c r="B103" s="152" t="s">
        <v>396</v>
      </c>
      <c r="G103" s="165">
        <f>SUM(G100:G102)</f>
        <v>0</v>
      </c>
      <c r="H103" s="165">
        <f t="shared" ref="H103:BS103" si="781">SUM(H100:H102)</f>
        <v>836.55239999999992</v>
      </c>
      <c r="I103" s="165">
        <f t="shared" si="781"/>
        <v>1254.8286000000003</v>
      </c>
      <c r="J103" s="165">
        <f t="shared" si="781"/>
        <v>3346.2102</v>
      </c>
      <c r="K103" s="165">
        <f t="shared" si="781"/>
        <v>4182.7626</v>
      </c>
      <c r="L103" s="165">
        <f t="shared" si="781"/>
        <v>3555.348</v>
      </c>
      <c r="M103" s="165">
        <f t="shared" si="781"/>
        <v>3415.9227999999998</v>
      </c>
      <c r="N103" s="165">
        <f t="shared" si="781"/>
        <v>6004.3227999999999</v>
      </c>
      <c r="O103" s="165">
        <f t="shared" si="781"/>
        <v>4990.8399999999992</v>
      </c>
      <c r="P103" s="165">
        <f t="shared" si="781"/>
        <v>4076.3273000000004</v>
      </c>
      <c r="Q103" s="165">
        <f t="shared" si="781"/>
        <v>836.55239999999992</v>
      </c>
      <c r="R103" s="165">
        <f t="shared" si="781"/>
        <v>4147.9048000000003</v>
      </c>
      <c r="S103" s="165">
        <f t="shared" si="781"/>
        <v>3137.0700000000006</v>
      </c>
      <c r="T103" s="165">
        <f t="shared" si="781"/>
        <v>3555.3473999999997</v>
      </c>
      <c r="U103" s="165">
        <f t="shared" si="781"/>
        <v>3241.6388999999999</v>
      </c>
      <c r="V103" s="165">
        <f t="shared" si="781"/>
        <v>3590.2045000000003</v>
      </c>
      <c r="W103" s="165">
        <f t="shared" si="781"/>
        <v>5052.3055000000004</v>
      </c>
      <c r="X103" s="165">
        <f t="shared" si="781"/>
        <v>5249.4637000000002</v>
      </c>
      <c r="Y103" s="165">
        <f t="shared" si="781"/>
        <v>6110.7579999999998</v>
      </c>
      <c r="Z103" s="165">
        <f t="shared" si="781"/>
        <v>5331.1559999999999</v>
      </c>
      <c r="AA103" s="165">
        <f t="shared" si="781"/>
        <v>6266.6790000000001</v>
      </c>
      <c r="AB103" s="165">
        <f t="shared" si="781"/>
        <v>5642.9969999999994</v>
      </c>
      <c r="AC103" s="165">
        <f t="shared" si="781"/>
        <v>6890.3609999999999</v>
      </c>
      <c r="AD103" s="165">
        <f t="shared" si="781"/>
        <v>6110.7579999999998</v>
      </c>
      <c r="AE103" s="165">
        <f t="shared" si="781"/>
        <v>5954.8377999999993</v>
      </c>
      <c r="AF103" s="165">
        <f t="shared" si="781"/>
        <v>5409.1161999999995</v>
      </c>
      <c r="AG103" s="165">
        <f t="shared" si="781"/>
        <v>5565.0364</v>
      </c>
      <c r="AH103" s="165">
        <f t="shared" si="781"/>
        <v>4207.5040999999992</v>
      </c>
      <c r="AI103" s="165">
        <f t="shared" si="781"/>
        <v>4494.6017000000002</v>
      </c>
      <c r="AJ103" s="165">
        <f t="shared" si="781"/>
        <v>5331.1553000000013</v>
      </c>
      <c r="AK103" s="165">
        <f t="shared" si="781"/>
        <v>3067.3584000000001</v>
      </c>
      <c r="AL103" s="165">
        <f t="shared" si="781"/>
        <v>3150.9623000000001</v>
      </c>
      <c r="AM103" s="165">
        <f t="shared" si="781"/>
        <v>389.94460000000004</v>
      </c>
      <c r="AN103" s="165">
        <f t="shared" si="781"/>
        <v>0</v>
      </c>
      <c r="AO103" s="165">
        <f t="shared" si="781"/>
        <v>0</v>
      </c>
      <c r="AP103" s="165">
        <f t="shared" si="781"/>
        <v>0</v>
      </c>
      <c r="AQ103" s="165">
        <f t="shared" si="781"/>
        <v>899.64239999999995</v>
      </c>
      <c r="AR103" s="165">
        <f t="shared" si="781"/>
        <v>3016.7466999999997</v>
      </c>
      <c r="AS103" s="165">
        <f t="shared" si="781"/>
        <v>2625.6590000000001</v>
      </c>
      <c r="AT103" s="165">
        <f t="shared" si="781"/>
        <v>2582.4504999999999</v>
      </c>
      <c r="AU103" s="165">
        <f t="shared" si="781"/>
        <v>1917.3742999999999</v>
      </c>
      <c r="AV103" s="165">
        <f t="shared" si="781"/>
        <v>5358.1415999999999</v>
      </c>
      <c r="AW103" s="165">
        <f t="shared" si="781"/>
        <v>5436.0282999999999</v>
      </c>
      <c r="AX103" s="165">
        <f t="shared" si="781"/>
        <v>6682.2094999999999</v>
      </c>
      <c r="AY103" s="165">
        <f t="shared" si="781"/>
        <v>5903.3446000000004</v>
      </c>
      <c r="AZ103" s="165">
        <f t="shared" si="781"/>
        <v>1604.3121999999998</v>
      </c>
      <c r="BA103" s="165">
        <f t="shared" si="781"/>
        <v>5391.2605000000003</v>
      </c>
      <c r="BB103" s="165">
        <f t="shared" si="781"/>
        <v>5101.700499999999</v>
      </c>
      <c r="BC103" s="165">
        <f t="shared" si="781"/>
        <v>696.33863999999994</v>
      </c>
      <c r="BD103" s="165">
        <f t="shared" si="781"/>
        <v>0</v>
      </c>
      <c r="BE103" s="165">
        <f t="shared" si="781"/>
        <v>662.73019999999997</v>
      </c>
      <c r="BF103" s="165">
        <f t="shared" si="781"/>
        <v>0</v>
      </c>
      <c r="BG103" s="165">
        <f t="shared" si="781"/>
        <v>3147.788</v>
      </c>
      <c r="BH103" s="165">
        <f t="shared" si="781"/>
        <v>2550.5929999999998</v>
      </c>
      <c r="BI103" s="165">
        <f t="shared" si="781"/>
        <v>0</v>
      </c>
      <c r="BJ103" s="165">
        <f t="shared" si="781"/>
        <v>0</v>
      </c>
      <c r="BK103" s="165">
        <f t="shared" si="781"/>
        <v>0</v>
      </c>
      <c r="BL103" s="165">
        <f t="shared" si="781"/>
        <v>2997.0466999999999</v>
      </c>
      <c r="BM103" s="165">
        <f t="shared" si="781"/>
        <v>1831.1084000000001</v>
      </c>
      <c r="BN103" s="165">
        <f t="shared" si="781"/>
        <v>2432.5373</v>
      </c>
      <c r="BO103" s="165">
        <f t="shared" si="781"/>
        <v>2119.1889000000001</v>
      </c>
      <c r="BP103" s="165">
        <f t="shared" si="781"/>
        <v>399.4676</v>
      </c>
      <c r="BQ103" s="165">
        <f t="shared" si="781"/>
        <v>0</v>
      </c>
      <c r="BR103" s="165">
        <f t="shared" si="781"/>
        <v>0</v>
      </c>
      <c r="BS103" s="165">
        <f t="shared" si="781"/>
        <v>2976.6907000000001</v>
      </c>
      <c r="BT103" s="165">
        <f t="shared" ref="BT103:EE103" si="782">SUM(BT100:BT102)</f>
        <v>3984.4639999999999</v>
      </c>
      <c r="BU103" s="165">
        <f t="shared" si="782"/>
        <v>4242.0214000000005</v>
      </c>
      <c r="BV103" s="165">
        <f t="shared" si="782"/>
        <v>3432.0709999999999</v>
      </c>
      <c r="BW103" s="165">
        <f t="shared" si="782"/>
        <v>2435.1513</v>
      </c>
      <c r="BX103" s="165">
        <f t="shared" si="782"/>
        <v>2576.1071999999999</v>
      </c>
      <c r="BY103" s="165">
        <f t="shared" si="782"/>
        <v>2124.6118999999999</v>
      </c>
      <c r="BZ103" s="165">
        <f t="shared" si="782"/>
        <v>1924.8779</v>
      </c>
      <c r="CA103" s="165">
        <f t="shared" si="782"/>
        <v>2532.8260999999998</v>
      </c>
      <c r="CB103" s="165">
        <f t="shared" si="782"/>
        <v>4351.8883999999998</v>
      </c>
      <c r="CC103" s="165">
        <f t="shared" si="782"/>
        <v>3142.9796000000001</v>
      </c>
      <c r="CD103" s="165">
        <f t="shared" si="782"/>
        <v>1890.4614999999999</v>
      </c>
      <c r="CE103" s="165">
        <f t="shared" si="782"/>
        <v>99.866839999999996</v>
      </c>
      <c r="CF103" s="165">
        <f t="shared" si="782"/>
        <v>0</v>
      </c>
      <c r="CG103" s="165">
        <f t="shared" si="782"/>
        <v>1325.2276999999999</v>
      </c>
      <c r="CH103" s="165">
        <f t="shared" si="782"/>
        <v>2015.8465000000001</v>
      </c>
      <c r="CI103" s="165">
        <f t="shared" si="782"/>
        <v>665.10040000000004</v>
      </c>
      <c r="CJ103" s="165">
        <f t="shared" si="782"/>
        <v>1159.461</v>
      </c>
      <c r="CK103" s="165">
        <f t="shared" si="782"/>
        <v>1059.5945000000002</v>
      </c>
      <c r="CL103" s="165">
        <f t="shared" si="782"/>
        <v>0</v>
      </c>
      <c r="CM103" s="165">
        <f t="shared" si="782"/>
        <v>485.64290999999997</v>
      </c>
      <c r="CN103" s="165">
        <f t="shared" si="782"/>
        <v>2209.1075999999998</v>
      </c>
      <c r="CO103" s="165">
        <f t="shared" si="782"/>
        <v>4148.8436000000002</v>
      </c>
      <c r="CP103" s="165">
        <f t="shared" si="782"/>
        <v>4566.8201000000008</v>
      </c>
      <c r="CQ103" s="165">
        <f t="shared" si="782"/>
        <v>3555.1765999999998</v>
      </c>
      <c r="CR103" s="165">
        <f t="shared" si="782"/>
        <v>3374.9139999999998</v>
      </c>
      <c r="CS103" s="165">
        <f t="shared" si="782"/>
        <v>1729.0211999999999</v>
      </c>
      <c r="CT103" s="165">
        <f t="shared" si="782"/>
        <v>159.38050000000001</v>
      </c>
      <c r="CU103" s="165">
        <f t="shared" si="782"/>
        <v>2108.9269999999997</v>
      </c>
      <c r="CV103" s="165">
        <f t="shared" si="782"/>
        <v>3188.7300999999998</v>
      </c>
      <c r="CW103" s="165">
        <f t="shared" si="782"/>
        <v>1110.9448</v>
      </c>
      <c r="CX103" s="165">
        <f t="shared" si="782"/>
        <v>0</v>
      </c>
      <c r="CY103" s="165">
        <f t="shared" si="782"/>
        <v>223.13290000000001</v>
      </c>
      <c r="CZ103" s="165">
        <f t="shared" si="782"/>
        <v>551.42400000000009</v>
      </c>
      <c r="DA103" s="165">
        <f t="shared" si="782"/>
        <v>2040.1680999999999</v>
      </c>
      <c r="DB103" s="165">
        <f t="shared" si="782"/>
        <v>4726.6819999999998</v>
      </c>
      <c r="DC103" s="165">
        <f t="shared" si="782"/>
        <v>0</v>
      </c>
      <c r="DD103" s="165">
        <f t="shared" si="782"/>
        <v>1102.8479</v>
      </c>
      <c r="DE103" s="165">
        <f t="shared" si="782"/>
        <v>3293.1592999999998</v>
      </c>
      <c r="DF103" s="165">
        <f t="shared" si="782"/>
        <v>4141.7178999999996</v>
      </c>
      <c r="DG103" s="165">
        <f t="shared" si="782"/>
        <v>2680.3397999999997</v>
      </c>
      <c r="DH103" s="165">
        <f t="shared" si="782"/>
        <v>669.76095999999995</v>
      </c>
      <c r="DI103" s="165">
        <f t="shared" si="782"/>
        <v>127.5044</v>
      </c>
      <c r="DJ103" s="165">
        <f t="shared" si="782"/>
        <v>2149.3923999999997</v>
      </c>
      <c r="DK103" s="165">
        <f t="shared" si="782"/>
        <v>4994.9472999999998</v>
      </c>
      <c r="DL103" s="165">
        <f t="shared" si="782"/>
        <v>63.752209999999998</v>
      </c>
      <c r="DM103" s="165">
        <f t="shared" si="782"/>
        <v>1714.5833</v>
      </c>
      <c r="DN103" s="165">
        <f t="shared" si="782"/>
        <v>1667.4867999999999</v>
      </c>
      <c r="DO103" s="165">
        <f t="shared" si="782"/>
        <v>952.9203</v>
      </c>
      <c r="DP103" s="165">
        <f t="shared" si="782"/>
        <v>2304.3568</v>
      </c>
      <c r="DQ103" s="165">
        <f t="shared" si="782"/>
        <v>926.48849999999993</v>
      </c>
      <c r="DR103" s="165">
        <f t="shared" si="782"/>
        <v>0</v>
      </c>
      <c r="DS103" s="165">
        <f t="shared" si="782"/>
        <v>0</v>
      </c>
      <c r="DT103" s="165">
        <f t="shared" si="782"/>
        <v>0</v>
      </c>
      <c r="DU103" s="165">
        <f t="shared" si="782"/>
        <v>127.5044</v>
      </c>
      <c r="DV103" s="165">
        <f t="shared" si="782"/>
        <v>0</v>
      </c>
      <c r="DW103" s="165">
        <f t="shared" si="782"/>
        <v>0</v>
      </c>
      <c r="DX103" s="165">
        <f t="shared" si="782"/>
        <v>0</v>
      </c>
      <c r="DY103" s="165">
        <f t="shared" si="782"/>
        <v>1163.8253999999999</v>
      </c>
      <c r="DZ103" s="165">
        <f t="shared" si="782"/>
        <v>0</v>
      </c>
      <c r="EA103" s="165">
        <f t="shared" si="782"/>
        <v>0</v>
      </c>
      <c r="EB103" s="165">
        <f t="shared" si="782"/>
        <v>0</v>
      </c>
      <c r="EC103" s="165">
        <f t="shared" si="782"/>
        <v>0</v>
      </c>
      <c r="ED103" s="165">
        <f t="shared" si="782"/>
        <v>2705.2188999999998</v>
      </c>
      <c r="EE103" s="165">
        <f t="shared" si="782"/>
        <v>3333.2397999999998</v>
      </c>
      <c r="EF103" s="165">
        <f t="shared" ref="EF103:GQ103" si="783">SUM(EF100:EF102)</f>
        <v>3398.5857999999998</v>
      </c>
      <c r="EG103" s="165">
        <f t="shared" si="783"/>
        <v>2337.4771000000001</v>
      </c>
      <c r="EH103" s="165">
        <f t="shared" si="783"/>
        <v>2830.8438000000001</v>
      </c>
      <c r="EI103" s="165">
        <f t="shared" si="783"/>
        <v>638.45629999999994</v>
      </c>
      <c r="EJ103" s="165">
        <f t="shared" si="783"/>
        <v>1410.7155</v>
      </c>
      <c r="EK103" s="165">
        <f t="shared" si="783"/>
        <v>383.40559999999999</v>
      </c>
      <c r="EL103" s="165">
        <f t="shared" si="783"/>
        <v>917.64139999999998</v>
      </c>
      <c r="EM103" s="165">
        <f t="shared" si="783"/>
        <v>1074.3974000000001</v>
      </c>
      <c r="EN103" s="165">
        <f t="shared" si="783"/>
        <v>720.77989999999988</v>
      </c>
      <c r="EO103" s="165">
        <f t="shared" si="783"/>
        <v>1302.1030000000001</v>
      </c>
      <c r="EP103" s="165">
        <f t="shared" si="783"/>
        <v>556.42209000000003</v>
      </c>
      <c r="EQ103" s="165">
        <f t="shared" si="783"/>
        <v>885.13789999999995</v>
      </c>
      <c r="ER103" s="165">
        <f t="shared" si="783"/>
        <v>0</v>
      </c>
      <c r="ES103" s="165">
        <f t="shared" si="783"/>
        <v>1110.6093999999998</v>
      </c>
      <c r="ET103" s="165">
        <f t="shared" si="783"/>
        <v>1204.9874</v>
      </c>
      <c r="EU103" s="165">
        <f t="shared" si="783"/>
        <v>0</v>
      </c>
      <c r="EV103" s="165">
        <f t="shared" si="783"/>
        <v>0</v>
      </c>
      <c r="EW103" s="165">
        <f t="shared" si="783"/>
        <v>287.55417999999997</v>
      </c>
      <c r="EX103" s="165">
        <f t="shared" si="783"/>
        <v>95.851390000000009</v>
      </c>
      <c r="EY103" s="165">
        <f t="shared" si="783"/>
        <v>1071.3762999999999</v>
      </c>
      <c r="EZ103" s="165">
        <f t="shared" si="783"/>
        <v>4362.2434000000003</v>
      </c>
      <c r="FA103" s="165">
        <f t="shared" si="783"/>
        <v>4742.1982999999991</v>
      </c>
      <c r="FB103" s="165">
        <f t="shared" si="783"/>
        <v>0</v>
      </c>
      <c r="FC103" s="165">
        <f t="shared" si="783"/>
        <v>0</v>
      </c>
      <c r="FD103" s="165">
        <f t="shared" si="783"/>
        <v>0</v>
      </c>
      <c r="FE103" s="165">
        <f t="shared" si="783"/>
        <v>0</v>
      </c>
      <c r="FF103" s="165">
        <f t="shared" si="783"/>
        <v>0</v>
      </c>
      <c r="FG103" s="165">
        <f t="shared" si="783"/>
        <v>0</v>
      </c>
      <c r="FH103" s="165">
        <f t="shared" si="783"/>
        <v>1067.6805000000002</v>
      </c>
      <c r="FI103" s="165">
        <f t="shared" si="783"/>
        <v>0</v>
      </c>
      <c r="FJ103" s="165">
        <f t="shared" si="783"/>
        <v>827.76799999999992</v>
      </c>
      <c r="FK103" s="165">
        <f t="shared" si="783"/>
        <v>0</v>
      </c>
      <c r="FL103" s="165">
        <f t="shared" si="783"/>
        <v>1563.5267999999999</v>
      </c>
      <c r="FM103" s="165">
        <f t="shared" si="783"/>
        <v>5022.5027</v>
      </c>
      <c r="FN103" s="165">
        <f t="shared" si="783"/>
        <v>2206.6507999999999</v>
      </c>
      <c r="FO103" s="165">
        <f t="shared" si="783"/>
        <v>1514.5361000000003</v>
      </c>
      <c r="FP103" s="165">
        <f t="shared" si="783"/>
        <v>4288.241</v>
      </c>
      <c r="FQ103" s="165">
        <f t="shared" si="783"/>
        <v>3412.9728</v>
      </c>
      <c r="FR103" s="165">
        <f t="shared" si="783"/>
        <v>0</v>
      </c>
      <c r="FS103" s="165">
        <f t="shared" si="783"/>
        <v>2171.3203999999996</v>
      </c>
      <c r="FT103" s="165">
        <f t="shared" si="783"/>
        <v>3621.4094000000005</v>
      </c>
      <c r="FU103" s="165">
        <f t="shared" si="783"/>
        <v>1516.1113</v>
      </c>
      <c r="FV103" s="165">
        <f t="shared" si="783"/>
        <v>0</v>
      </c>
      <c r="FW103" s="165">
        <f t="shared" si="783"/>
        <v>1241.6523999999999</v>
      </c>
      <c r="FX103" s="165">
        <f t="shared" si="783"/>
        <v>827.76859999999999</v>
      </c>
      <c r="FY103" s="165">
        <f t="shared" si="783"/>
        <v>98.911779999999993</v>
      </c>
      <c r="FZ103" s="165">
        <f t="shared" si="783"/>
        <v>1613.4472000000003</v>
      </c>
      <c r="GA103" s="165">
        <f t="shared" si="783"/>
        <v>3782.3463999999999</v>
      </c>
      <c r="GB103" s="165">
        <f t="shared" si="783"/>
        <v>1067.6816000000001</v>
      </c>
      <c r="GC103" s="165">
        <f t="shared" si="783"/>
        <v>0</v>
      </c>
      <c r="GD103" s="165">
        <f t="shared" si="783"/>
        <v>0</v>
      </c>
      <c r="GE103" s="165">
        <f t="shared" si="783"/>
        <v>0</v>
      </c>
      <c r="GF103" s="165">
        <f t="shared" si="783"/>
        <v>2834.8251999999998</v>
      </c>
      <c r="GG103" s="165">
        <f t="shared" si="783"/>
        <v>1117.8183999999999</v>
      </c>
      <c r="GH103" s="165">
        <f t="shared" si="783"/>
        <v>2852.8748000000001</v>
      </c>
      <c r="GI103" s="165">
        <f t="shared" si="783"/>
        <v>4122.1963999999998</v>
      </c>
      <c r="GJ103" s="165">
        <f t="shared" si="783"/>
        <v>3410.2670000000003</v>
      </c>
      <c r="GK103" s="165">
        <f t="shared" si="783"/>
        <v>3715.4118999999996</v>
      </c>
      <c r="GL103" s="165">
        <f t="shared" si="783"/>
        <v>4725.4629000000004</v>
      </c>
      <c r="GM103" s="165">
        <f t="shared" si="783"/>
        <v>5261.1440000000002</v>
      </c>
      <c r="GN103" s="165">
        <f t="shared" si="783"/>
        <v>530.3809</v>
      </c>
      <c r="GO103" s="165">
        <f t="shared" si="783"/>
        <v>2878.0956000000001</v>
      </c>
      <c r="GP103" s="165">
        <f t="shared" si="783"/>
        <v>2918.0496000000003</v>
      </c>
      <c r="GQ103" s="165">
        <f t="shared" si="783"/>
        <v>3902.3397</v>
      </c>
      <c r="GR103" s="165">
        <f t="shared" ref="GR103:JC103" si="784">SUM(GR100:GR102)</f>
        <v>3617.0607999999997</v>
      </c>
      <c r="GS103" s="165">
        <f t="shared" si="784"/>
        <v>3814.0059999999999</v>
      </c>
      <c r="GT103" s="165">
        <f t="shared" si="784"/>
        <v>2869.9661999999998</v>
      </c>
      <c r="GU103" s="165">
        <f t="shared" si="784"/>
        <v>3634.5954999999999</v>
      </c>
      <c r="GV103" s="165">
        <f t="shared" si="784"/>
        <v>5800.3435000000009</v>
      </c>
      <c r="GW103" s="165">
        <f t="shared" si="784"/>
        <v>3799.4708999999998</v>
      </c>
      <c r="GX103" s="165">
        <f t="shared" si="784"/>
        <v>3378.6390999999999</v>
      </c>
      <c r="GY103" s="165">
        <f t="shared" si="784"/>
        <v>4335.1553999999996</v>
      </c>
      <c r="GZ103" s="165">
        <f t="shared" si="784"/>
        <v>5063.4889000000003</v>
      </c>
      <c r="HA103" s="165">
        <f t="shared" si="784"/>
        <v>6091.4408999999996</v>
      </c>
      <c r="HB103" s="165">
        <f t="shared" si="784"/>
        <v>5685.6368999999995</v>
      </c>
      <c r="HC103" s="165">
        <f t="shared" si="784"/>
        <v>5685.6368999999995</v>
      </c>
      <c r="HD103" s="165">
        <f t="shared" si="784"/>
        <v>5595.5153</v>
      </c>
      <c r="HE103" s="165">
        <f t="shared" si="784"/>
        <v>6253.7628999999997</v>
      </c>
      <c r="HF103" s="165">
        <f t="shared" si="784"/>
        <v>6253.7628999999997</v>
      </c>
      <c r="HG103" s="165">
        <f t="shared" si="784"/>
        <v>6253.7628999999997</v>
      </c>
      <c r="HH103" s="165">
        <f t="shared" si="784"/>
        <v>6010.2808999999997</v>
      </c>
      <c r="HI103" s="165">
        <f t="shared" si="784"/>
        <v>4128.3864999999996</v>
      </c>
      <c r="HJ103" s="165">
        <f t="shared" si="784"/>
        <v>5514.3543</v>
      </c>
      <c r="HK103" s="165">
        <f t="shared" si="784"/>
        <v>6964.991</v>
      </c>
      <c r="HL103" s="165">
        <f t="shared" si="784"/>
        <v>6964.991</v>
      </c>
      <c r="HM103" s="165">
        <f t="shared" si="784"/>
        <v>6964.991</v>
      </c>
      <c r="HN103" s="165">
        <f t="shared" si="784"/>
        <v>6964.99</v>
      </c>
      <c r="HO103" s="165">
        <f t="shared" si="784"/>
        <v>5586.8037999999997</v>
      </c>
      <c r="HP103" s="165">
        <f t="shared" si="784"/>
        <v>4912.3904000000002</v>
      </c>
      <c r="HQ103" s="165">
        <f t="shared" si="784"/>
        <v>6964.991</v>
      </c>
      <c r="HR103" s="165">
        <f t="shared" si="784"/>
        <v>6964.991</v>
      </c>
      <c r="HS103" s="165">
        <f t="shared" si="784"/>
        <v>6964.991</v>
      </c>
      <c r="HT103" s="165">
        <f t="shared" si="784"/>
        <v>6964.991</v>
      </c>
      <c r="HU103" s="165">
        <f t="shared" si="784"/>
        <v>6964.991</v>
      </c>
      <c r="HV103" s="165">
        <f t="shared" si="784"/>
        <v>6964.991</v>
      </c>
      <c r="HW103" s="165">
        <f t="shared" si="784"/>
        <v>6964.991</v>
      </c>
      <c r="HX103" s="165">
        <f t="shared" si="784"/>
        <v>6883.9209999999994</v>
      </c>
      <c r="HY103" s="165">
        <f t="shared" si="784"/>
        <v>6026.2242000000006</v>
      </c>
      <c r="HZ103" s="165">
        <f t="shared" si="784"/>
        <v>5770.0880000000006</v>
      </c>
      <c r="IA103" s="165">
        <f t="shared" si="784"/>
        <v>5270.7418000000007</v>
      </c>
      <c r="IB103" s="165">
        <f t="shared" si="784"/>
        <v>5479.8796000000002</v>
      </c>
      <c r="IC103" s="165">
        <f t="shared" si="784"/>
        <v>6154.2929999999997</v>
      </c>
      <c r="ID103" s="165">
        <f t="shared" si="784"/>
        <v>3391.6366000000003</v>
      </c>
      <c r="IE103" s="165">
        <f t="shared" si="784"/>
        <v>5479.8796000000002</v>
      </c>
      <c r="IF103" s="165">
        <f t="shared" si="784"/>
        <v>6478.5720000000001</v>
      </c>
      <c r="IG103" s="165">
        <f t="shared" si="784"/>
        <v>6802.8509999999997</v>
      </c>
      <c r="IH103" s="165">
        <f t="shared" si="784"/>
        <v>6235.3614000000016</v>
      </c>
      <c r="II103" s="165">
        <f t="shared" si="784"/>
        <v>6316.4314000000013</v>
      </c>
      <c r="IJ103" s="165">
        <f t="shared" si="784"/>
        <v>6478.5720000000001</v>
      </c>
      <c r="IK103" s="165">
        <f t="shared" si="784"/>
        <v>6478.5720000000001</v>
      </c>
      <c r="IL103" s="165">
        <f t="shared" si="784"/>
        <v>6802.8504000000012</v>
      </c>
      <c r="IM103" s="165">
        <f t="shared" si="784"/>
        <v>4899.4644000000008</v>
      </c>
      <c r="IN103" s="165">
        <f t="shared" si="784"/>
        <v>6026.2235999999994</v>
      </c>
      <c r="IO103" s="165">
        <f t="shared" si="784"/>
        <v>5607.9480000000003</v>
      </c>
      <c r="IP103" s="165">
        <f t="shared" si="784"/>
        <v>6074.1769999999997</v>
      </c>
      <c r="IQ103" s="165">
        <f t="shared" si="784"/>
        <v>6214.8249999999998</v>
      </c>
      <c r="IR103" s="165">
        <f t="shared" si="784"/>
        <v>5511.5837999999994</v>
      </c>
      <c r="IS103" s="165">
        <f t="shared" si="784"/>
        <v>5863.2029999999995</v>
      </c>
      <c r="IT103" s="165">
        <f t="shared" si="784"/>
        <v>6496.1209999999992</v>
      </c>
      <c r="IU103" s="165">
        <f t="shared" si="784"/>
        <v>6707.0939999999991</v>
      </c>
      <c r="IV103" s="165">
        <f t="shared" si="784"/>
        <v>6707.0939999999991</v>
      </c>
      <c r="IW103" s="165">
        <f t="shared" si="784"/>
        <v>6707.0939999999991</v>
      </c>
      <c r="IX103" s="165">
        <f t="shared" si="784"/>
        <v>6355.4717999999993</v>
      </c>
      <c r="IY103" s="165">
        <f t="shared" si="784"/>
        <v>6496.1209999999992</v>
      </c>
      <c r="IZ103" s="165">
        <f t="shared" si="784"/>
        <v>5239.4582</v>
      </c>
      <c r="JA103" s="165">
        <f t="shared" si="784"/>
        <v>6566.4449999999997</v>
      </c>
      <c r="JB103" s="165">
        <f t="shared" si="784"/>
        <v>6074.1764000000012</v>
      </c>
      <c r="JC103" s="165">
        <f t="shared" si="784"/>
        <v>6355.473</v>
      </c>
      <c r="JD103" s="165">
        <f t="shared" ref="JD103:LO103" si="785">SUM(JD100:JD102)</f>
        <v>6214.8249999999998</v>
      </c>
      <c r="JE103" s="165">
        <f t="shared" si="785"/>
        <v>4539.8855000000003</v>
      </c>
      <c r="JF103" s="165">
        <f t="shared" si="785"/>
        <v>2927.9316000000003</v>
      </c>
      <c r="JG103" s="165">
        <f t="shared" si="785"/>
        <v>4889.6724000000004</v>
      </c>
      <c r="JH103" s="165">
        <f t="shared" si="785"/>
        <v>6144.5009999999993</v>
      </c>
      <c r="JI103" s="165">
        <f t="shared" si="785"/>
        <v>5515.2519999999995</v>
      </c>
      <c r="JJ103" s="165">
        <f t="shared" si="785"/>
        <v>5517.0863999999992</v>
      </c>
      <c r="JK103" s="165">
        <f t="shared" si="785"/>
        <v>6425.7969999999996</v>
      </c>
      <c r="JL103" s="165">
        <f t="shared" si="785"/>
        <v>5237.6246000000001</v>
      </c>
      <c r="JM103" s="165">
        <f t="shared" si="785"/>
        <v>4461.6127999999999</v>
      </c>
      <c r="JN103" s="165">
        <f t="shared" si="785"/>
        <v>6355.473</v>
      </c>
      <c r="JO103" s="165">
        <f t="shared" si="785"/>
        <v>6074.1769999999997</v>
      </c>
      <c r="JP103" s="165">
        <f t="shared" si="785"/>
        <v>4956.3278</v>
      </c>
      <c r="JQ103" s="165">
        <f t="shared" si="785"/>
        <v>6355.473</v>
      </c>
      <c r="JR103" s="165">
        <f t="shared" si="785"/>
        <v>2927.9316000000003</v>
      </c>
      <c r="JS103" s="165">
        <f t="shared" si="785"/>
        <v>836.55179999999996</v>
      </c>
      <c r="JT103" s="165">
        <f t="shared" si="785"/>
        <v>0</v>
      </c>
      <c r="JU103" s="165">
        <f t="shared" si="785"/>
        <v>669.47849999999994</v>
      </c>
      <c r="JV103" s="165">
        <f t="shared" si="785"/>
        <v>0</v>
      </c>
      <c r="JW103" s="165">
        <f t="shared" si="785"/>
        <v>396.59529999999995</v>
      </c>
      <c r="JX103" s="165">
        <f t="shared" si="785"/>
        <v>5510.6044000000002</v>
      </c>
      <c r="JY103" s="165">
        <f t="shared" si="785"/>
        <v>4347.9537</v>
      </c>
      <c r="JZ103" s="165">
        <f t="shared" si="785"/>
        <v>6094.1461000000008</v>
      </c>
      <c r="KA103" s="165">
        <f t="shared" si="785"/>
        <v>6289.0281000000004</v>
      </c>
      <c r="KB103" s="165">
        <f t="shared" si="785"/>
        <v>6289.0281000000004</v>
      </c>
      <c r="KC103" s="165">
        <f t="shared" si="785"/>
        <v>6289.0281000000004</v>
      </c>
      <c r="KD103" s="165">
        <f t="shared" si="785"/>
        <v>6289.0281000000004</v>
      </c>
      <c r="KE103" s="165">
        <f t="shared" si="785"/>
        <v>5699.951</v>
      </c>
      <c r="KF103" s="165">
        <f t="shared" si="785"/>
        <v>6223.5751</v>
      </c>
      <c r="KG103" s="165">
        <f t="shared" si="785"/>
        <v>5255.8056000000006</v>
      </c>
      <c r="KH103" s="165">
        <f t="shared" si="785"/>
        <v>5307.2321000000002</v>
      </c>
      <c r="KI103" s="165">
        <f t="shared" si="785"/>
        <v>6289.0266000000001</v>
      </c>
      <c r="KJ103" s="165">
        <f t="shared" si="785"/>
        <v>5699.8543</v>
      </c>
      <c r="KK103" s="165">
        <f t="shared" si="785"/>
        <v>2274.8334000000004</v>
      </c>
      <c r="KL103" s="165">
        <f t="shared" si="785"/>
        <v>5408.9181999999992</v>
      </c>
      <c r="KM103" s="165">
        <f t="shared" si="785"/>
        <v>4454.4795999999997</v>
      </c>
      <c r="KN103" s="165">
        <f t="shared" si="785"/>
        <v>867.77600000000007</v>
      </c>
      <c r="KO103" s="165">
        <f t="shared" si="785"/>
        <v>1914.7275000000002</v>
      </c>
      <c r="KP103" s="165">
        <f t="shared" si="785"/>
        <v>1605.4752000000001</v>
      </c>
      <c r="KQ103" s="165">
        <f t="shared" si="785"/>
        <v>3603.8393999999998</v>
      </c>
      <c r="KR103" s="165">
        <f t="shared" si="785"/>
        <v>5604.8153000000002</v>
      </c>
      <c r="KS103" s="165">
        <f t="shared" si="785"/>
        <v>6158.1221000000005</v>
      </c>
      <c r="KT103" s="165">
        <f t="shared" si="785"/>
        <v>5190.3527000000004</v>
      </c>
      <c r="KU103" s="165">
        <f t="shared" si="785"/>
        <v>3512.9340000000002</v>
      </c>
      <c r="KV103" s="165">
        <f t="shared" si="785"/>
        <v>4863.0878000000002</v>
      </c>
      <c r="KW103" s="165">
        <f t="shared" si="785"/>
        <v>5961.7631000000001</v>
      </c>
      <c r="KX103" s="165">
        <f t="shared" si="785"/>
        <v>5146.4134000000004</v>
      </c>
      <c r="KY103" s="165">
        <f t="shared" si="785"/>
        <v>4640.8109000000004</v>
      </c>
      <c r="KZ103" s="165">
        <f t="shared" si="785"/>
        <v>2570.3544000000002</v>
      </c>
      <c r="LA103" s="165">
        <f t="shared" si="785"/>
        <v>1284.1312</v>
      </c>
      <c r="LB103" s="165">
        <f t="shared" si="785"/>
        <v>3289.0353</v>
      </c>
      <c r="LC103" s="165">
        <f t="shared" si="785"/>
        <v>5123.0511999999999</v>
      </c>
      <c r="LD103" s="165">
        <f t="shared" si="785"/>
        <v>5481.0402999999997</v>
      </c>
      <c r="LE103" s="165">
        <f t="shared" si="785"/>
        <v>3602.6995000000002</v>
      </c>
      <c r="LF103" s="165">
        <f t="shared" si="785"/>
        <v>3700.3896</v>
      </c>
      <c r="LG103" s="165">
        <f t="shared" si="785"/>
        <v>1013.6048999999999</v>
      </c>
      <c r="LH103" s="165">
        <f t="shared" si="785"/>
        <v>3398.0287000000003</v>
      </c>
      <c r="LI103" s="165">
        <f t="shared" si="785"/>
        <v>4187.0785999999998</v>
      </c>
      <c r="LJ103" s="165">
        <f t="shared" si="785"/>
        <v>3901.6001999999999</v>
      </c>
      <c r="LK103" s="165">
        <f t="shared" si="785"/>
        <v>5464.6958999999997</v>
      </c>
      <c r="LL103" s="165">
        <f t="shared" si="785"/>
        <v>0</v>
      </c>
      <c r="LM103" s="165">
        <f t="shared" si="785"/>
        <v>3169.7743</v>
      </c>
      <c r="LN103" s="165">
        <f t="shared" si="785"/>
        <v>6106.7415000000001</v>
      </c>
      <c r="LO103" s="165">
        <f t="shared" si="785"/>
        <v>4160.9665700000005</v>
      </c>
      <c r="LP103" s="165">
        <f t="shared" ref="LP103:NG103" si="786">SUM(LP100:LP102)</f>
        <v>1174.7288000000001</v>
      </c>
      <c r="LQ103" s="165">
        <f t="shared" si="786"/>
        <v>2781.1315000000004</v>
      </c>
      <c r="LR103" s="165">
        <f t="shared" si="786"/>
        <v>5038.2834000000003</v>
      </c>
      <c r="LS103" s="165">
        <f t="shared" si="786"/>
        <v>5472.8679000000002</v>
      </c>
      <c r="LT103" s="165">
        <f t="shared" si="786"/>
        <v>4867.79</v>
      </c>
      <c r="LU103" s="165">
        <f t="shared" si="786"/>
        <v>3672.1337999999996</v>
      </c>
      <c r="LV103" s="165">
        <f t="shared" si="786"/>
        <v>4323.3662999999997</v>
      </c>
      <c r="LW103" s="165">
        <f t="shared" si="786"/>
        <v>5053.0100999999995</v>
      </c>
      <c r="LX103" s="165">
        <f t="shared" si="786"/>
        <v>5209.4365999999991</v>
      </c>
      <c r="LY103" s="165">
        <f t="shared" si="786"/>
        <v>6341.3784999999998</v>
      </c>
      <c r="LZ103" s="165">
        <f t="shared" si="786"/>
        <v>3450.3563999999997</v>
      </c>
      <c r="MA103" s="165">
        <f t="shared" si="786"/>
        <v>606.53480000000002</v>
      </c>
      <c r="MB103" s="165">
        <f t="shared" si="786"/>
        <v>1932.5214000000001</v>
      </c>
      <c r="MC103" s="165">
        <f t="shared" si="786"/>
        <v>3373.3022000000001</v>
      </c>
      <c r="MD103" s="165">
        <f t="shared" si="786"/>
        <v>2538.5769</v>
      </c>
      <c r="ME103" s="165">
        <f t="shared" si="786"/>
        <v>4563.5396000000001</v>
      </c>
      <c r="MF103" s="165">
        <f t="shared" si="786"/>
        <v>4173.6278000000002</v>
      </c>
      <c r="MG103" s="165">
        <f t="shared" si="786"/>
        <v>4848.0133000000005</v>
      </c>
      <c r="MH103" s="165">
        <f t="shared" si="786"/>
        <v>5710.1929</v>
      </c>
      <c r="MI103" s="165">
        <f t="shared" si="786"/>
        <v>6022.1202000000003</v>
      </c>
      <c r="MJ103" s="165">
        <f t="shared" si="786"/>
        <v>6490.0122000000001</v>
      </c>
      <c r="MK103" s="165">
        <f t="shared" si="786"/>
        <v>6645.9751999999999</v>
      </c>
      <c r="ML103" s="165">
        <f t="shared" si="786"/>
        <v>5476.2474000000002</v>
      </c>
      <c r="MM103" s="165">
        <f t="shared" si="786"/>
        <v>5320.2837</v>
      </c>
      <c r="MN103" s="165">
        <f t="shared" si="786"/>
        <v>6334.0482000000002</v>
      </c>
      <c r="MO103" s="165">
        <f t="shared" si="786"/>
        <v>4173.6289999999999</v>
      </c>
      <c r="MP103" s="165">
        <f t="shared" si="786"/>
        <v>6334.0482000000002</v>
      </c>
      <c r="MQ103" s="165">
        <f t="shared" si="786"/>
        <v>6567.9931999999999</v>
      </c>
      <c r="MR103" s="165">
        <f t="shared" si="786"/>
        <v>6801.9392000000007</v>
      </c>
      <c r="MS103" s="165">
        <f t="shared" si="786"/>
        <v>5632.2111999999997</v>
      </c>
      <c r="MT103" s="165">
        <f t="shared" si="786"/>
        <v>6879.9212000000007</v>
      </c>
      <c r="MU103" s="165">
        <f t="shared" si="786"/>
        <v>6081.7830999999996</v>
      </c>
      <c r="MV103" s="165">
        <f t="shared" si="786"/>
        <v>4641.5207</v>
      </c>
      <c r="MW103" s="165">
        <f t="shared" si="786"/>
        <v>3685.1813000000002</v>
      </c>
      <c r="MX103" s="165">
        <f t="shared" si="786"/>
        <v>4068.1941999999999</v>
      </c>
      <c r="MY103" s="165">
        <f t="shared" si="786"/>
        <v>2747.2574999999997</v>
      </c>
      <c r="MZ103" s="165">
        <f t="shared" si="786"/>
        <v>1912.5321999999996</v>
      </c>
      <c r="NA103" s="165">
        <f t="shared" si="786"/>
        <v>5430.4751999999999</v>
      </c>
      <c r="NB103" s="165">
        <f t="shared" si="786"/>
        <v>834.72599999999989</v>
      </c>
      <c r="NC103" s="165">
        <f t="shared" si="786"/>
        <v>6203.3490000000002</v>
      </c>
      <c r="ND103" s="165">
        <f t="shared" si="786"/>
        <v>5554.2293</v>
      </c>
      <c r="NE103" s="165">
        <f t="shared" si="786"/>
        <v>5632.2110000000002</v>
      </c>
      <c r="NF103" s="165">
        <f t="shared" si="786"/>
        <v>1878.1330000000003</v>
      </c>
      <c r="NG103" s="165">
        <f t="shared" si="786"/>
        <v>4563.5396999999994</v>
      </c>
      <c r="NH103" s="211">
        <f>IF(ABS(SUM(NH100:NH102) - SUM(G103:NG103)) &gt; 0.01, #VALUE!, SUM(NH100:NH102))</f>
        <v>1261019.4463699996</v>
      </c>
      <c r="NJ103" s="203"/>
      <c r="NK103" s="203"/>
      <c r="NL103" s="203"/>
      <c r="NM103" s="203"/>
      <c r="NN103" s="203"/>
      <c r="NO103" s="203"/>
      <c r="NP103" s="203"/>
      <c r="NQ103" s="203"/>
      <c r="NR103" s="203"/>
      <c r="NS103" s="203"/>
      <c r="NT103" s="203"/>
      <c r="NU103" s="203"/>
      <c r="NV103" s="203"/>
    </row>
    <row r="104" spans="1:386" ht="13.5" thickBot="1">
      <c r="B104" s="152" t="s">
        <v>397</v>
      </c>
      <c r="F104" s="169">
        <v>2.0910000000000002E-2</v>
      </c>
      <c r="G104" s="183">
        <f>G103 * 10 * $F104</f>
        <v>0</v>
      </c>
      <c r="H104" s="183">
        <f t="shared" ref="H104:BS104" si="787">H103 * 10 * $F104</f>
        <v>174.92310684</v>
      </c>
      <c r="I104" s="183">
        <f t="shared" si="787"/>
        <v>262.38466026000009</v>
      </c>
      <c r="J104" s="183">
        <f t="shared" si="787"/>
        <v>699.69255282000006</v>
      </c>
      <c r="K104" s="183">
        <f t="shared" si="787"/>
        <v>874.61565966000012</v>
      </c>
      <c r="L104" s="183">
        <f t="shared" si="787"/>
        <v>743.42326679999996</v>
      </c>
      <c r="M104" s="183">
        <f t="shared" si="787"/>
        <v>714.26945747999991</v>
      </c>
      <c r="N104" s="183">
        <f t="shared" si="787"/>
        <v>1255.5038974800002</v>
      </c>
      <c r="O104" s="183">
        <f t="shared" si="787"/>
        <v>1043.584644</v>
      </c>
      <c r="P104" s="183">
        <f t="shared" si="787"/>
        <v>852.36003843000003</v>
      </c>
      <c r="Q104" s="183">
        <f t="shared" si="787"/>
        <v>174.92310684</v>
      </c>
      <c r="R104" s="183">
        <f t="shared" si="787"/>
        <v>867.32689368000013</v>
      </c>
      <c r="S104" s="183">
        <f t="shared" si="787"/>
        <v>655.96133700000019</v>
      </c>
      <c r="T104" s="183">
        <f t="shared" si="787"/>
        <v>743.42314133999992</v>
      </c>
      <c r="U104" s="183">
        <f t="shared" si="787"/>
        <v>677.82669399000008</v>
      </c>
      <c r="V104" s="183">
        <f t="shared" si="787"/>
        <v>750.71176095000021</v>
      </c>
      <c r="W104" s="183">
        <f t="shared" si="787"/>
        <v>1056.4370800500003</v>
      </c>
      <c r="X104" s="183">
        <f t="shared" si="787"/>
        <v>1097.6628596700002</v>
      </c>
      <c r="Y104" s="183">
        <f t="shared" si="787"/>
        <v>1277.7594978000002</v>
      </c>
      <c r="Z104" s="183">
        <f t="shared" si="787"/>
        <v>1114.7447196000001</v>
      </c>
      <c r="AA104" s="183">
        <f t="shared" si="787"/>
        <v>1310.3625789</v>
      </c>
      <c r="AB104" s="183">
        <f t="shared" si="787"/>
        <v>1179.9506727</v>
      </c>
      <c r="AC104" s="183">
        <f t="shared" si="787"/>
        <v>1440.7744851000002</v>
      </c>
      <c r="AD104" s="183">
        <f t="shared" si="787"/>
        <v>1277.7594978000002</v>
      </c>
      <c r="AE104" s="183">
        <f t="shared" si="787"/>
        <v>1245.1565839800001</v>
      </c>
      <c r="AF104" s="183">
        <f t="shared" si="787"/>
        <v>1131.04619742</v>
      </c>
      <c r="AG104" s="183">
        <f t="shared" si="787"/>
        <v>1163.6491112400001</v>
      </c>
      <c r="AH104" s="183">
        <f t="shared" si="787"/>
        <v>879.78910730999985</v>
      </c>
      <c r="AI104" s="183">
        <f t="shared" si="787"/>
        <v>939.82121547000008</v>
      </c>
      <c r="AJ104" s="183">
        <f t="shared" si="787"/>
        <v>1114.7445732300005</v>
      </c>
      <c r="AK104" s="183">
        <f t="shared" si="787"/>
        <v>641.38464144000011</v>
      </c>
      <c r="AL104" s="183">
        <f t="shared" si="787"/>
        <v>658.86621693000006</v>
      </c>
      <c r="AM104" s="183">
        <f t="shared" si="787"/>
        <v>81.53741586000001</v>
      </c>
      <c r="AN104" s="183">
        <f t="shared" si="787"/>
        <v>0</v>
      </c>
      <c r="AO104" s="183">
        <f t="shared" si="787"/>
        <v>0</v>
      </c>
      <c r="AP104" s="183">
        <f t="shared" si="787"/>
        <v>0</v>
      </c>
      <c r="AQ104" s="183">
        <f t="shared" si="787"/>
        <v>188.11522583999999</v>
      </c>
      <c r="AR104" s="183">
        <f t="shared" si="787"/>
        <v>630.80173496999998</v>
      </c>
      <c r="AS104" s="183">
        <f t="shared" si="787"/>
        <v>549.02529690000006</v>
      </c>
      <c r="AT104" s="183">
        <f t="shared" si="787"/>
        <v>539.99039955000001</v>
      </c>
      <c r="AU104" s="183">
        <f t="shared" si="787"/>
        <v>400.92296613000002</v>
      </c>
      <c r="AV104" s="183">
        <f t="shared" si="787"/>
        <v>1120.38740856</v>
      </c>
      <c r="AW104" s="183">
        <f t="shared" si="787"/>
        <v>1136.67351753</v>
      </c>
      <c r="AX104" s="183">
        <f t="shared" si="787"/>
        <v>1397.2500064500002</v>
      </c>
      <c r="AY104" s="183">
        <f t="shared" si="787"/>
        <v>1234.3893558600003</v>
      </c>
      <c r="AZ104" s="183">
        <f t="shared" si="787"/>
        <v>335.46168102000001</v>
      </c>
      <c r="BA104" s="183">
        <f t="shared" si="787"/>
        <v>1127.3125705500001</v>
      </c>
      <c r="BB104" s="183">
        <f t="shared" si="787"/>
        <v>1066.7655745499999</v>
      </c>
      <c r="BC104" s="183">
        <f t="shared" si="787"/>
        <v>145.604409624</v>
      </c>
      <c r="BD104" s="183">
        <f t="shared" si="787"/>
        <v>0</v>
      </c>
      <c r="BE104" s="183">
        <f t="shared" si="787"/>
        <v>138.57688482</v>
      </c>
      <c r="BF104" s="183">
        <f t="shared" si="787"/>
        <v>0</v>
      </c>
      <c r="BG104" s="183">
        <f t="shared" si="787"/>
        <v>658.20247080000001</v>
      </c>
      <c r="BH104" s="183">
        <f t="shared" si="787"/>
        <v>533.32899630000009</v>
      </c>
      <c r="BI104" s="183">
        <f t="shared" si="787"/>
        <v>0</v>
      </c>
      <c r="BJ104" s="183">
        <f t="shared" si="787"/>
        <v>0</v>
      </c>
      <c r="BK104" s="183">
        <f t="shared" si="787"/>
        <v>0</v>
      </c>
      <c r="BL104" s="183">
        <f t="shared" si="787"/>
        <v>626.68246496999996</v>
      </c>
      <c r="BM104" s="183">
        <f t="shared" si="787"/>
        <v>382.88476644000008</v>
      </c>
      <c r="BN104" s="183">
        <f t="shared" si="787"/>
        <v>508.64354943000001</v>
      </c>
      <c r="BO104" s="183">
        <f t="shared" si="787"/>
        <v>443.12239899000008</v>
      </c>
      <c r="BP104" s="183">
        <f t="shared" si="787"/>
        <v>83.528675160000006</v>
      </c>
      <c r="BQ104" s="183">
        <f t="shared" si="787"/>
        <v>0</v>
      </c>
      <c r="BR104" s="183">
        <f t="shared" si="787"/>
        <v>0</v>
      </c>
      <c r="BS104" s="183">
        <f t="shared" si="787"/>
        <v>622.42602537000005</v>
      </c>
      <c r="BT104" s="183">
        <f t="shared" ref="BT104:EE104" si="788">BT103 * 10 * $F104</f>
        <v>833.1514224</v>
      </c>
      <c r="BU104" s="183">
        <f t="shared" si="788"/>
        <v>887.00667474000022</v>
      </c>
      <c r="BV104" s="183">
        <f t="shared" si="788"/>
        <v>717.64604610000004</v>
      </c>
      <c r="BW104" s="183">
        <f t="shared" si="788"/>
        <v>509.19013683000003</v>
      </c>
      <c r="BX104" s="183">
        <f t="shared" si="788"/>
        <v>538.66401552000002</v>
      </c>
      <c r="BY104" s="183">
        <f t="shared" si="788"/>
        <v>444.25634829000001</v>
      </c>
      <c r="BZ104" s="183">
        <f t="shared" si="788"/>
        <v>402.49196889000001</v>
      </c>
      <c r="CA104" s="183">
        <f t="shared" si="788"/>
        <v>529.61393751000003</v>
      </c>
      <c r="CB104" s="183">
        <f t="shared" si="788"/>
        <v>909.97986444000003</v>
      </c>
      <c r="CC104" s="183">
        <f t="shared" si="788"/>
        <v>657.19703436000009</v>
      </c>
      <c r="CD104" s="183">
        <f t="shared" si="788"/>
        <v>395.29549965000001</v>
      </c>
      <c r="CE104" s="183">
        <f t="shared" si="788"/>
        <v>20.882156244000001</v>
      </c>
      <c r="CF104" s="183">
        <f t="shared" si="788"/>
        <v>0</v>
      </c>
      <c r="CG104" s="183">
        <f t="shared" si="788"/>
        <v>277.10511206999996</v>
      </c>
      <c r="CH104" s="183">
        <f t="shared" si="788"/>
        <v>421.51350315000002</v>
      </c>
      <c r="CI104" s="183">
        <f t="shared" si="788"/>
        <v>139.07249364000003</v>
      </c>
      <c r="CJ104" s="183">
        <f t="shared" si="788"/>
        <v>242.44329510000003</v>
      </c>
      <c r="CK104" s="183">
        <f t="shared" si="788"/>
        <v>221.56120995000003</v>
      </c>
      <c r="CL104" s="183">
        <f t="shared" si="788"/>
        <v>0</v>
      </c>
      <c r="CM104" s="183">
        <f t="shared" si="788"/>
        <v>101.54793248099999</v>
      </c>
      <c r="CN104" s="183">
        <f t="shared" si="788"/>
        <v>461.92439915999995</v>
      </c>
      <c r="CO104" s="183">
        <f t="shared" si="788"/>
        <v>867.52319676000013</v>
      </c>
      <c r="CP104" s="183">
        <f t="shared" si="788"/>
        <v>954.9220829100002</v>
      </c>
      <c r="CQ104" s="183">
        <f t="shared" si="788"/>
        <v>743.38742705999994</v>
      </c>
      <c r="CR104" s="183">
        <f t="shared" si="788"/>
        <v>705.6945174</v>
      </c>
      <c r="CS104" s="183">
        <f t="shared" si="788"/>
        <v>361.53833292000002</v>
      </c>
      <c r="CT104" s="183">
        <f t="shared" si="788"/>
        <v>33.326462550000002</v>
      </c>
      <c r="CU104" s="183">
        <f t="shared" si="788"/>
        <v>440.97663569999997</v>
      </c>
      <c r="CV104" s="183">
        <f t="shared" si="788"/>
        <v>666.76346391000004</v>
      </c>
      <c r="CW104" s="183">
        <f t="shared" si="788"/>
        <v>232.29855768000002</v>
      </c>
      <c r="CX104" s="183">
        <f t="shared" si="788"/>
        <v>0</v>
      </c>
      <c r="CY104" s="183">
        <f t="shared" si="788"/>
        <v>46.65708939000001</v>
      </c>
      <c r="CZ104" s="183">
        <f t="shared" si="788"/>
        <v>115.30275840000002</v>
      </c>
      <c r="DA104" s="183">
        <f t="shared" si="788"/>
        <v>426.59914970999995</v>
      </c>
      <c r="DB104" s="183">
        <f t="shared" si="788"/>
        <v>988.34920620000003</v>
      </c>
      <c r="DC104" s="183">
        <f t="shared" si="788"/>
        <v>0</v>
      </c>
      <c r="DD104" s="183">
        <f t="shared" si="788"/>
        <v>230.60549589000001</v>
      </c>
      <c r="DE104" s="183">
        <f t="shared" si="788"/>
        <v>688.59960963000003</v>
      </c>
      <c r="DF104" s="183">
        <f t="shared" si="788"/>
        <v>866.03321288999996</v>
      </c>
      <c r="DG104" s="183">
        <f t="shared" si="788"/>
        <v>560.45905217999996</v>
      </c>
      <c r="DH104" s="183">
        <f t="shared" si="788"/>
        <v>140.04701673600002</v>
      </c>
      <c r="DI104" s="183">
        <f t="shared" si="788"/>
        <v>26.661170040000005</v>
      </c>
      <c r="DJ104" s="183">
        <f t="shared" si="788"/>
        <v>449.43795083999998</v>
      </c>
      <c r="DK104" s="183">
        <f t="shared" si="788"/>
        <v>1044.4434804300001</v>
      </c>
      <c r="DL104" s="183">
        <f t="shared" si="788"/>
        <v>13.330587111000002</v>
      </c>
      <c r="DM104" s="183">
        <f t="shared" si="788"/>
        <v>358.51936803000001</v>
      </c>
      <c r="DN104" s="183">
        <f t="shared" si="788"/>
        <v>348.67148987999997</v>
      </c>
      <c r="DO104" s="183">
        <f t="shared" si="788"/>
        <v>199.25563473</v>
      </c>
      <c r="DP104" s="183">
        <f t="shared" si="788"/>
        <v>481.84100688000001</v>
      </c>
      <c r="DQ104" s="183">
        <f t="shared" si="788"/>
        <v>193.72874534999997</v>
      </c>
      <c r="DR104" s="183">
        <f t="shared" si="788"/>
        <v>0</v>
      </c>
      <c r="DS104" s="183">
        <f t="shared" si="788"/>
        <v>0</v>
      </c>
      <c r="DT104" s="183">
        <f t="shared" si="788"/>
        <v>0</v>
      </c>
      <c r="DU104" s="183">
        <f t="shared" si="788"/>
        <v>26.661170040000005</v>
      </c>
      <c r="DV104" s="183">
        <f t="shared" si="788"/>
        <v>0</v>
      </c>
      <c r="DW104" s="183">
        <f t="shared" si="788"/>
        <v>0</v>
      </c>
      <c r="DX104" s="183">
        <f t="shared" si="788"/>
        <v>0</v>
      </c>
      <c r="DY104" s="183">
        <f t="shared" si="788"/>
        <v>243.35589113999998</v>
      </c>
      <c r="DZ104" s="183">
        <f t="shared" si="788"/>
        <v>0</v>
      </c>
      <c r="EA104" s="183">
        <f t="shared" si="788"/>
        <v>0</v>
      </c>
      <c r="EB104" s="183">
        <f t="shared" si="788"/>
        <v>0</v>
      </c>
      <c r="EC104" s="183">
        <f t="shared" si="788"/>
        <v>0</v>
      </c>
      <c r="ED104" s="183">
        <f t="shared" si="788"/>
        <v>565.66127199000005</v>
      </c>
      <c r="EE104" s="183">
        <f t="shared" si="788"/>
        <v>696.98044218000007</v>
      </c>
      <c r="EF104" s="183">
        <f t="shared" ref="EF104:GQ104" si="789">EF103 * 10 * $F104</f>
        <v>710.64429078000001</v>
      </c>
      <c r="EG104" s="183">
        <f t="shared" si="789"/>
        <v>488.76646161000002</v>
      </c>
      <c r="EH104" s="183">
        <f t="shared" si="789"/>
        <v>591.92943858000012</v>
      </c>
      <c r="EI104" s="183">
        <f t="shared" si="789"/>
        <v>133.50121232999999</v>
      </c>
      <c r="EJ104" s="183">
        <f t="shared" si="789"/>
        <v>294.98061105000005</v>
      </c>
      <c r="EK104" s="183">
        <f t="shared" si="789"/>
        <v>80.170110960000002</v>
      </c>
      <c r="EL104" s="183">
        <f t="shared" si="789"/>
        <v>191.87881674000002</v>
      </c>
      <c r="EM104" s="183">
        <f t="shared" si="789"/>
        <v>224.65649634000002</v>
      </c>
      <c r="EN104" s="183">
        <f t="shared" si="789"/>
        <v>150.71507708999999</v>
      </c>
      <c r="EO104" s="183">
        <f t="shared" si="789"/>
        <v>272.26973730000003</v>
      </c>
      <c r="EP104" s="183">
        <f t="shared" si="789"/>
        <v>116.34785901900001</v>
      </c>
      <c r="EQ104" s="183">
        <f t="shared" si="789"/>
        <v>185.08233489</v>
      </c>
      <c r="ER104" s="183">
        <f t="shared" si="789"/>
        <v>0</v>
      </c>
      <c r="ES104" s="183">
        <f t="shared" si="789"/>
        <v>232.22842553999996</v>
      </c>
      <c r="ET104" s="183">
        <f t="shared" si="789"/>
        <v>251.96286534000001</v>
      </c>
      <c r="EU104" s="183">
        <f t="shared" si="789"/>
        <v>0</v>
      </c>
      <c r="EV104" s="183">
        <f t="shared" si="789"/>
        <v>0</v>
      </c>
      <c r="EW104" s="183">
        <f t="shared" si="789"/>
        <v>60.127579038</v>
      </c>
      <c r="EX104" s="183">
        <f t="shared" si="789"/>
        <v>20.042525649000005</v>
      </c>
      <c r="EY104" s="183">
        <f t="shared" si="789"/>
        <v>224.02478432999999</v>
      </c>
      <c r="EZ104" s="183">
        <f t="shared" si="789"/>
        <v>912.14509494000004</v>
      </c>
      <c r="FA104" s="183">
        <f t="shared" si="789"/>
        <v>991.59366452999996</v>
      </c>
      <c r="FB104" s="183">
        <f t="shared" si="789"/>
        <v>0</v>
      </c>
      <c r="FC104" s="183">
        <f t="shared" si="789"/>
        <v>0</v>
      </c>
      <c r="FD104" s="183">
        <f t="shared" si="789"/>
        <v>0</v>
      </c>
      <c r="FE104" s="183">
        <f t="shared" si="789"/>
        <v>0</v>
      </c>
      <c r="FF104" s="183">
        <f t="shared" si="789"/>
        <v>0</v>
      </c>
      <c r="FG104" s="183">
        <f t="shared" si="789"/>
        <v>0</v>
      </c>
      <c r="FH104" s="183">
        <f t="shared" si="789"/>
        <v>223.25199255000007</v>
      </c>
      <c r="FI104" s="183">
        <f t="shared" si="789"/>
        <v>0</v>
      </c>
      <c r="FJ104" s="183">
        <f t="shared" si="789"/>
        <v>173.08628879999998</v>
      </c>
      <c r="FK104" s="183">
        <f t="shared" si="789"/>
        <v>0</v>
      </c>
      <c r="FL104" s="183">
        <f t="shared" si="789"/>
        <v>326.93345388</v>
      </c>
      <c r="FM104" s="183">
        <f t="shared" si="789"/>
        <v>1050.2053145700002</v>
      </c>
      <c r="FN104" s="183">
        <f t="shared" si="789"/>
        <v>461.41068228</v>
      </c>
      <c r="FO104" s="183">
        <f t="shared" si="789"/>
        <v>316.68949851000008</v>
      </c>
      <c r="FP104" s="183">
        <f t="shared" si="789"/>
        <v>896.6711931000001</v>
      </c>
      <c r="FQ104" s="183">
        <f t="shared" si="789"/>
        <v>713.65261248000013</v>
      </c>
      <c r="FR104" s="183">
        <f t="shared" si="789"/>
        <v>0</v>
      </c>
      <c r="FS104" s="183">
        <f t="shared" si="789"/>
        <v>454.02309564000001</v>
      </c>
      <c r="FT104" s="183">
        <f t="shared" si="789"/>
        <v>757.23670554000012</v>
      </c>
      <c r="FU104" s="183">
        <f t="shared" si="789"/>
        <v>317.01887283000002</v>
      </c>
      <c r="FV104" s="183">
        <f t="shared" si="789"/>
        <v>0</v>
      </c>
      <c r="FW104" s="183">
        <f t="shared" si="789"/>
        <v>259.62951684000001</v>
      </c>
      <c r="FX104" s="183">
        <f t="shared" si="789"/>
        <v>173.08641426</v>
      </c>
      <c r="FY104" s="183">
        <f t="shared" si="789"/>
        <v>20.682453198000001</v>
      </c>
      <c r="FZ104" s="183">
        <f t="shared" si="789"/>
        <v>337.37180952000011</v>
      </c>
      <c r="GA104" s="183">
        <f t="shared" si="789"/>
        <v>790.88863224000011</v>
      </c>
      <c r="GB104" s="183">
        <f t="shared" si="789"/>
        <v>223.25222256000004</v>
      </c>
      <c r="GC104" s="183">
        <f t="shared" si="789"/>
        <v>0</v>
      </c>
      <c r="GD104" s="183">
        <f t="shared" si="789"/>
        <v>0</v>
      </c>
      <c r="GE104" s="183">
        <f t="shared" si="789"/>
        <v>0</v>
      </c>
      <c r="GF104" s="183">
        <f t="shared" si="789"/>
        <v>592.76194931999999</v>
      </c>
      <c r="GG104" s="183">
        <f t="shared" si="789"/>
        <v>233.73582744000001</v>
      </c>
      <c r="GH104" s="183">
        <f t="shared" si="789"/>
        <v>596.53612068000007</v>
      </c>
      <c r="GI104" s="183">
        <f t="shared" si="789"/>
        <v>861.95126724000011</v>
      </c>
      <c r="GJ104" s="183">
        <f t="shared" si="789"/>
        <v>713.08682970000018</v>
      </c>
      <c r="GK104" s="183">
        <f t="shared" si="789"/>
        <v>776.89262829000006</v>
      </c>
      <c r="GL104" s="183">
        <f t="shared" si="789"/>
        <v>988.09429239000008</v>
      </c>
      <c r="GM104" s="183">
        <f t="shared" si="789"/>
        <v>1100.1052104</v>
      </c>
      <c r="GN104" s="183">
        <f t="shared" si="789"/>
        <v>110.90264619000001</v>
      </c>
      <c r="GO104" s="183">
        <f t="shared" si="789"/>
        <v>601.8097899600001</v>
      </c>
      <c r="GP104" s="183">
        <f t="shared" si="789"/>
        <v>610.16417136000007</v>
      </c>
      <c r="GQ104" s="183">
        <f t="shared" si="789"/>
        <v>815.97923127000001</v>
      </c>
      <c r="GR104" s="183">
        <f t="shared" ref="GR104:JC104" si="790">GR103 * 10 * $F104</f>
        <v>756.32741328000009</v>
      </c>
      <c r="GS104" s="183">
        <f t="shared" si="790"/>
        <v>797.5086546</v>
      </c>
      <c r="GT104" s="183">
        <f t="shared" si="790"/>
        <v>600.10993241999995</v>
      </c>
      <c r="GU104" s="183">
        <f t="shared" si="790"/>
        <v>759.99391905000004</v>
      </c>
      <c r="GV104" s="183">
        <f t="shared" si="790"/>
        <v>1212.8518258500003</v>
      </c>
      <c r="GW104" s="183">
        <f t="shared" si="790"/>
        <v>794.46936518999996</v>
      </c>
      <c r="GX104" s="183">
        <f t="shared" si="790"/>
        <v>706.47343580999996</v>
      </c>
      <c r="GY104" s="183">
        <f t="shared" si="790"/>
        <v>906.48099414000001</v>
      </c>
      <c r="GZ104" s="183">
        <f t="shared" si="790"/>
        <v>1058.7755289900001</v>
      </c>
      <c r="HA104" s="183">
        <f t="shared" si="790"/>
        <v>1273.72029219</v>
      </c>
      <c r="HB104" s="183">
        <f t="shared" si="790"/>
        <v>1188.8666757899998</v>
      </c>
      <c r="HC104" s="183">
        <f t="shared" si="790"/>
        <v>1188.8666757899998</v>
      </c>
      <c r="HD104" s="183">
        <f t="shared" si="790"/>
        <v>1170.0222492299999</v>
      </c>
      <c r="HE104" s="183">
        <f t="shared" si="790"/>
        <v>1307.66182239</v>
      </c>
      <c r="HF104" s="183">
        <f t="shared" si="790"/>
        <v>1307.66182239</v>
      </c>
      <c r="HG104" s="183">
        <f t="shared" si="790"/>
        <v>1307.66182239</v>
      </c>
      <c r="HH104" s="183">
        <f t="shared" si="790"/>
        <v>1256.74973619</v>
      </c>
      <c r="HI104" s="183">
        <f t="shared" si="790"/>
        <v>863.24561715000004</v>
      </c>
      <c r="HJ104" s="183">
        <f t="shared" si="790"/>
        <v>1153.0514841300001</v>
      </c>
      <c r="HK104" s="183">
        <f t="shared" si="790"/>
        <v>1456.3796181000002</v>
      </c>
      <c r="HL104" s="183">
        <f t="shared" si="790"/>
        <v>1456.3796181000002</v>
      </c>
      <c r="HM104" s="183">
        <f t="shared" si="790"/>
        <v>1456.3796181000002</v>
      </c>
      <c r="HN104" s="183">
        <f t="shared" si="790"/>
        <v>1456.3794089999999</v>
      </c>
      <c r="HO104" s="183">
        <f t="shared" si="790"/>
        <v>1168.2006745800002</v>
      </c>
      <c r="HP104" s="183">
        <f t="shared" si="790"/>
        <v>1027.1808326400001</v>
      </c>
      <c r="HQ104" s="183">
        <f t="shared" si="790"/>
        <v>1456.3796181000002</v>
      </c>
      <c r="HR104" s="183">
        <f t="shared" si="790"/>
        <v>1456.3796181000002</v>
      </c>
      <c r="HS104" s="183">
        <f t="shared" si="790"/>
        <v>1456.3796181000002</v>
      </c>
      <c r="HT104" s="183">
        <f t="shared" si="790"/>
        <v>1456.3796181000002</v>
      </c>
      <c r="HU104" s="183">
        <f t="shared" si="790"/>
        <v>1456.3796181000002</v>
      </c>
      <c r="HV104" s="183">
        <f t="shared" si="790"/>
        <v>1456.3796181000002</v>
      </c>
      <c r="HW104" s="183">
        <f t="shared" si="790"/>
        <v>1456.3796181000002</v>
      </c>
      <c r="HX104" s="183">
        <f t="shared" si="790"/>
        <v>1439.4278810999999</v>
      </c>
      <c r="HY104" s="183">
        <f t="shared" si="790"/>
        <v>1260.0834802200002</v>
      </c>
      <c r="HZ104" s="183">
        <f t="shared" si="790"/>
        <v>1206.5254008000002</v>
      </c>
      <c r="IA104" s="183">
        <f t="shared" si="790"/>
        <v>1102.1121103800001</v>
      </c>
      <c r="IB104" s="183">
        <f t="shared" si="790"/>
        <v>1145.8428243600001</v>
      </c>
      <c r="IC104" s="183">
        <f t="shared" si="790"/>
        <v>1286.8626663</v>
      </c>
      <c r="ID104" s="183">
        <f t="shared" si="790"/>
        <v>709.19121306000011</v>
      </c>
      <c r="IE104" s="183">
        <f t="shared" si="790"/>
        <v>1145.8428243600001</v>
      </c>
      <c r="IF104" s="183">
        <f t="shared" si="790"/>
        <v>1354.6694052</v>
      </c>
      <c r="IG104" s="183">
        <f t="shared" si="790"/>
        <v>1422.4761441000001</v>
      </c>
      <c r="IH104" s="183">
        <f t="shared" si="790"/>
        <v>1303.8140687400005</v>
      </c>
      <c r="II104" s="183">
        <f t="shared" si="790"/>
        <v>1320.7658057400004</v>
      </c>
      <c r="IJ104" s="183">
        <f t="shared" si="790"/>
        <v>1354.6694052</v>
      </c>
      <c r="IK104" s="183">
        <f t="shared" si="790"/>
        <v>1354.6694052</v>
      </c>
      <c r="IL104" s="183">
        <f t="shared" si="790"/>
        <v>1422.4760186400003</v>
      </c>
      <c r="IM104" s="183">
        <f t="shared" si="790"/>
        <v>1024.4780060400003</v>
      </c>
      <c r="IN104" s="183">
        <f t="shared" si="790"/>
        <v>1260.0833547599998</v>
      </c>
      <c r="IO104" s="183">
        <f t="shared" si="790"/>
        <v>1172.6219268000002</v>
      </c>
      <c r="IP104" s="183">
        <f t="shared" si="790"/>
        <v>1270.1104107000001</v>
      </c>
      <c r="IQ104" s="183">
        <f t="shared" si="790"/>
        <v>1299.5199075</v>
      </c>
      <c r="IR104" s="183">
        <f t="shared" si="790"/>
        <v>1152.47217258</v>
      </c>
      <c r="IS104" s="183">
        <f t="shared" si="790"/>
        <v>1225.9957473000002</v>
      </c>
      <c r="IT104" s="183">
        <f t="shared" si="790"/>
        <v>1358.3389010999999</v>
      </c>
      <c r="IU104" s="183">
        <f t="shared" si="790"/>
        <v>1402.4533553999997</v>
      </c>
      <c r="IV104" s="183">
        <f t="shared" si="790"/>
        <v>1402.4533553999997</v>
      </c>
      <c r="IW104" s="183">
        <f t="shared" si="790"/>
        <v>1402.4533553999997</v>
      </c>
      <c r="IX104" s="183">
        <f t="shared" si="790"/>
        <v>1328.9291533799999</v>
      </c>
      <c r="IY104" s="183">
        <f t="shared" si="790"/>
        <v>1358.3389010999999</v>
      </c>
      <c r="IZ104" s="183">
        <f t="shared" si="790"/>
        <v>1095.5707096200001</v>
      </c>
      <c r="JA104" s="183">
        <f t="shared" si="790"/>
        <v>1373.0436495000001</v>
      </c>
      <c r="JB104" s="183">
        <f t="shared" si="790"/>
        <v>1270.1102852400004</v>
      </c>
      <c r="JC104" s="183">
        <f t="shared" si="790"/>
        <v>1328.9294043</v>
      </c>
      <c r="JD104" s="183">
        <f t="shared" ref="JD104:LO104" si="791">JD103 * 10 * $F104</f>
        <v>1299.5199075</v>
      </c>
      <c r="JE104" s="183">
        <f t="shared" si="791"/>
        <v>949.29005805000008</v>
      </c>
      <c r="JF104" s="183">
        <f t="shared" si="791"/>
        <v>612.23049756000012</v>
      </c>
      <c r="JG104" s="183">
        <f t="shared" si="791"/>
        <v>1022.4304988400002</v>
      </c>
      <c r="JH104" s="183">
        <f t="shared" si="791"/>
        <v>1284.8151591000001</v>
      </c>
      <c r="JI104" s="183">
        <f t="shared" si="791"/>
        <v>1153.2391932</v>
      </c>
      <c r="JJ104" s="183">
        <f t="shared" si="791"/>
        <v>1153.6227662399999</v>
      </c>
      <c r="JK104" s="183">
        <f t="shared" si="791"/>
        <v>1343.6341527</v>
      </c>
      <c r="JL104" s="183">
        <f t="shared" si="791"/>
        <v>1095.1873038600002</v>
      </c>
      <c r="JM104" s="183">
        <f t="shared" si="791"/>
        <v>932.92323648000001</v>
      </c>
      <c r="JN104" s="183">
        <f t="shared" si="791"/>
        <v>1328.9294043</v>
      </c>
      <c r="JO104" s="183">
        <f t="shared" si="791"/>
        <v>1270.1104107000001</v>
      </c>
      <c r="JP104" s="183">
        <f t="shared" si="791"/>
        <v>1036.3681429800001</v>
      </c>
      <c r="JQ104" s="183">
        <f t="shared" si="791"/>
        <v>1328.9294043</v>
      </c>
      <c r="JR104" s="183">
        <f t="shared" si="791"/>
        <v>612.23049756000012</v>
      </c>
      <c r="JS104" s="183">
        <f t="shared" si="791"/>
        <v>174.92298138000001</v>
      </c>
      <c r="JT104" s="183">
        <f t="shared" si="791"/>
        <v>0</v>
      </c>
      <c r="JU104" s="183">
        <f t="shared" si="791"/>
        <v>139.98795435</v>
      </c>
      <c r="JV104" s="183">
        <f t="shared" si="791"/>
        <v>0</v>
      </c>
      <c r="JW104" s="183">
        <f t="shared" si="791"/>
        <v>82.92807723</v>
      </c>
      <c r="JX104" s="183">
        <f t="shared" si="791"/>
        <v>1152.26738004</v>
      </c>
      <c r="JY104" s="183">
        <f t="shared" si="791"/>
        <v>909.15711867000005</v>
      </c>
      <c r="JZ104" s="183">
        <f t="shared" si="791"/>
        <v>1274.2859495100004</v>
      </c>
      <c r="KA104" s="183">
        <f t="shared" si="791"/>
        <v>1315.0357757100001</v>
      </c>
      <c r="KB104" s="183">
        <f t="shared" si="791"/>
        <v>1315.0357757100001</v>
      </c>
      <c r="KC104" s="183">
        <f t="shared" si="791"/>
        <v>1315.0357757100001</v>
      </c>
      <c r="KD104" s="183">
        <f t="shared" si="791"/>
        <v>1315.0357757100001</v>
      </c>
      <c r="KE104" s="183">
        <f t="shared" si="791"/>
        <v>1191.8597541000001</v>
      </c>
      <c r="KF104" s="183">
        <f t="shared" si="791"/>
        <v>1301.3495534100002</v>
      </c>
      <c r="KG104" s="183">
        <f t="shared" si="791"/>
        <v>1098.9889509600002</v>
      </c>
      <c r="KH104" s="183">
        <f t="shared" si="791"/>
        <v>1109.7422321100003</v>
      </c>
      <c r="KI104" s="183">
        <f t="shared" si="791"/>
        <v>1315.0354620600001</v>
      </c>
      <c r="KJ104" s="183">
        <f t="shared" si="791"/>
        <v>1191.8395341299999</v>
      </c>
      <c r="KK104" s="183">
        <f t="shared" si="791"/>
        <v>475.66766394000007</v>
      </c>
      <c r="KL104" s="183">
        <f t="shared" si="791"/>
        <v>1131.0047956199999</v>
      </c>
      <c r="KM104" s="183">
        <f t="shared" si="791"/>
        <v>931.43168435999996</v>
      </c>
      <c r="KN104" s="183">
        <f t="shared" si="791"/>
        <v>181.4519616</v>
      </c>
      <c r="KO104" s="183">
        <f t="shared" si="791"/>
        <v>400.36952025000005</v>
      </c>
      <c r="KP104" s="183">
        <f t="shared" si="791"/>
        <v>335.70486432000001</v>
      </c>
      <c r="KQ104" s="183">
        <f t="shared" si="791"/>
        <v>753.56281854000008</v>
      </c>
      <c r="KR104" s="183">
        <f t="shared" si="791"/>
        <v>1171.9668792300001</v>
      </c>
      <c r="KS104" s="183">
        <f t="shared" si="791"/>
        <v>1287.6633311100002</v>
      </c>
      <c r="KT104" s="183">
        <f t="shared" si="791"/>
        <v>1085.3027495700001</v>
      </c>
      <c r="KU104" s="183">
        <f t="shared" si="791"/>
        <v>734.55449940000017</v>
      </c>
      <c r="KV104" s="183">
        <f t="shared" si="791"/>
        <v>1016.8716589800001</v>
      </c>
      <c r="KW104" s="183">
        <f t="shared" si="791"/>
        <v>1246.60466421</v>
      </c>
      <c r="KX104" s="183">
        <f t="shared" si="791"/>
        <v>1076.1150419400001</v>
      </c>
      <c r="KY104" s="183">
        <f t="shared" si="791"/>
        <v>970.39355919000013</v>
      </c>
      <c r="KZ104" s="183">
        <f t="shared" si="791"/>
        <v>537.46110504000012</v>
      </c>
      <c r="LA104" s="183">
        <f t="shared" si="791"/>
        <v>268.51183392000002</v>
      </c>
      <c r="LB104" s="183">
        <f t="shared" si="791"/>
        <v>687.73728123000012</v>
      </c>
      <c r="LC104" s="183">
        <f t="shared" si="791"/>
        <v>1071.2300059200002</v>
      </c>
      <c r="LD104" s="183">
        <f t="shared" si="791"/>
        <v>1146.0855267300001</v>
      </c>
      <c r="LE104" s="183">
        <f t="shared" si="791"/>
        <v>753.32446545000016</v>
      </c>
      <c r="LF104" s="183">
        <f t="shared" si="791"/>
        <v>773.75146536000011</v>
      </c>
      <c r="LG104" s="183">
        <f t="shared" si="791"/>
        <v>211.94478458999998</v>
      </c>
      <c r="LH104" s="183">
        <f t="shared" si="791"/>
        <v>710.52780117000009</v>
      </c>
      <c r="LI104" s="183">
        <f t="shared" si="791"/>
        <v>875.51813526000001</v>
      </c>
      <c r="LJ104" s="183">
        <f t="shared" si="791"/>
        <v>815.82460182000011</v>
      </c>
      <c r="LK104" s="183">
        <f t="shared" si="791"/>
        <v>1142.6679126900001</v>
      </c>
      <c r="LL104" s="183">
        <f t="shared" si="791"/>
        <v>0</v>
      </c>
      <c r="LM104" s="183">
        <f t="shared" si="791"/>
        <v>662.79980613000009</v>
      </c>
      <c r="LN104" s="183">
        <f t="shared" si="791"/>
        <v>1276.9196476500001</v>
      </c>
      <c r="LO104" s="183">
        <f t="shared" si="791"/>
        <v>870.05810978700015</v>
      </c>
      <c r="LP104" s="183">
        <f t="shared" ref="LP104:NG104" si="792">LP103 * 10 * $F104</f>
        <v>245.63579208000002</v>
      </c>
      <c r="LQ104" s="183">
        <f t="shared" si="792"/>
        <v>581.53459665000014</v>
      </c>
      <c r="LR104" s="183">
        <f t="shared" si="792"/>
        <v>1053.50505894</v>
      </c>
      <c r="LS104" s="183">
        <f t="shared" si="792"/>
        <v>1144.3766778900001</v>
      </c>
      <c r="LT104" s="183">
        <f t="shared" si="792"/>
        <v>1017.8548890000001</v>
      </c>
      <c r="LU104" s="183">
        <f t="shared" si="792"/>
        <v>767.84317757999997</v>
      </c>
      <c r="LV104" s="183">
        <f t="shared" si="792"/>
        <v>904.01589333000004</v>
      </c>
      <c r="LW104" s="183">
        <f t="shared" si="792"/>
        <v>1056.58441191</v>
      </c>
      <c r="LX104" s="183">
        <f t="shared" si="792"/>
        <v>1089.29319306</v>
      </c>
      <c r="LY104" s="183">
        <f t="shared" si="792"/>
        <v>1325.98224435</v>
      </c>
      <c r="LZ104" s="183">
        <f t="shared" si="792"/>
        <v>721.46952324000006</v>
      </c>
      <c r="MA104" s="183">
        <f t="shared" si="792"/>
        <v>126.82642668000001</v>
      </c>
      <c r="MB104" s="183">
        <f t="shared" si="792"/>
        <v>404.09022474000005</v>
      </c>
      <c r="MC104" s="183">
        <f t="shared" si="792"/>
        <v>705.35749002</v>
      </c>
      <c r="MD104" s="183">
        <f t="shared" si="792"/>
        <v>530.81642979000003</v>
      </c>
      <c r="ME104" s="183">
        <f t="shared" si="792"/>
        <v>954.23613036000006</v>
      </c>
      <c r="MF104" s="183">
        <f t="shared" si="792"/>
        <v>872.70557298000017</v>
      </c>
      <c r="MG104" s="183">
        <f t="shared" si="792"/>
        <v>1013.7195810300001</v>
      </c>
      <c r="MH104" s="183">
        <f t="shared" si="792"/>
        <v>1194.0013353900001</v>
      </c>
      <c r="MI104" s="183">
        <f t="shared" si="792"/>
        <v>1259.2253338200003</v>
      </c>
      <c r="MJ104" s="183">
        <f t="shared" si="792"/>
        <v>1357.0615510200003</v>
      </c>
      <c r="MK104" s="183">
        <f t="shared" si="792"/>
        <v>1389.6734143199999</v>
      </c>
      <c r="ML104" s="183">
        <f t="shared" si="792"/>
        <v>1145.0833313400001</v>
      </c>
      <c r="MM104" s="183">
        <f t="shared" si="792"/>
        <v>1112.4713216700002</v>
      </c>
      <c r="MN104" s="183">
        <f t="shared" si="792"/>
        <v>1324.4494786200003</v>
      </c>
      <c r="MO104" s="183">
        <f t="shared" si="792"/>
        <v>872.70582390000004</v>
      </c>
      <c r="MP104" s="183">
        <f t="shared" si="792"/>
        <v>1324.4494786200003</v>
      </c>
      <c r="MQ104" s="183">
        <f t="shared" si="792"/>
        <v>1373.36737812</v>
      </c>
      <c r="MR104" s="183">
        <f t="shared" si="792"/>
        <v>1422.2854867200003</v>
      </c>
      <c r="MS104" s="183">
        <f t="shared" si="792"/>
        <v>1177.6953619199999</v>
      </c>
      <c r="MT104" s="183">
        <f t="shared" si="792"/>
        <v>1438.59152292</v>
      </c>
      <c r="MU104" s="183">
        <f t="shared" si="792"/>
        <v>1271.70084621</v>
      </c>
      <c r="MV104" s="183">
        <f t="shared" si="792"/>
        <v>970.54197837000015</v>
      </c>
      <c r="MW104" s="183">
        <f t="shared" si="792"/>
        <v>770.57140983000011</v>
      </c>
      <c r="MX104" s="183">
        <f t="shared" si="792"/>
        <v>850.65940721999993</v>
      </c>
      <c r="MY104" s="183">
        <f t="shared" si="792"/>
        <v>574.45154324999999</v>
      </c>
      <c r="MZ104" s="183">
        <f t="shared" si="792"/>
        <v>399.91048301999996</v>
      </c>
      <c r="NA104" s="183">
        <f t="shared" si="792"/>
        <v>1135.5123643200002</v>
      </c>
      <c r="NB104" s="183">
        <f t="shared" si="792"/>
        <v>174.54120659999998</v>
      </c>
      <c r="NC104" s="183">
        <f t="shared" si="792"/>
        <v>1297.1202759000003</v>
      </c>
      <c r="ND104" s="183">
        <f t="shared" si="792"/>
        <v>1161.3893466300001</v>
      </c>
      <c r="NE104" s="183">
        <f t="shared" si="792"/>
        <v>1177.6953201000001</v>
      </c>
      <c r="NF104" s="183">
        <f t="shared" si="792"/>
        <v>392.71761030000005</v>
      </c>
      <c r="NG104" s="183">
        <f t="shared" si="792"/>
        <v>954.23615127000005</v>
      </c>
      <c r="NH104" s="212">
        <f t="shared" si="778"/>
        <v>263679.16623596707</v>
      </c>
      <c r="NJ104" s="213">
        <f t="shared" ref="NJ104" si="793">ROUND(SUM(NK104:NV104), 0)</f>
        <v>264</v>
      </c>
      <c r="NK104" s="213">
        <f t="shared" ref="NK104:NV104" si="794">SUMIF($G$3:$NG$3, NK$83, $G104:$NG104) / 1000</f>
        <v>27.361973039280002</v>
      </c>
      <c r="NL104" s="213">
        <f t="shared" si="794"/>
        <v>12.952779363654001</v>
      </c>
      <c r="NM104" s="213">
        <f t="shared" si="794"/>
        <v>13.639790923604997</v>
      </c>
      <c r="NN104" s="213">
        <f t="shared" si="794"/>
        <v>8.9401066471170001</v>
      </c>
      <c r="NO104" s="213">
        <f t="shared" si="794"/>
        <v>7.6390649913659994</v>
      </c>
      <c r="NP104" s="213">
        <f t="shared" si="794"/>
        <v>7.4950907587980007</v>
      </c>
      <c r="NQ104" s="213">
        <f t="shared" si="794"/>
        <v>27.612519231210005</v>
      </c>
      <c r="NR104" s="213">
        <f t="shared" si="794"/>
        <v>40.502169038220003</v>
      </c>
      <c r="NS104" s="213">
        <f t="shared" si="794"/>
        <v>34.867102923270004</v>
      </c>
      <c r="NT104" s="213">
        <f t="shared" si="794"/>
        <v>27.855857202480003</v>
      </c>
      <c r="NU104" s="213">
        <f t="shared" si="794"/>
        <v>23.213768151387004</v>
      </c>
      <c r="NV104" s="213">
        <f t="shared" si="794"/>
        <v>31.598943965580002</v>
      </c>
    </row>
    <row r="105" spans="1:386" ht="13.5" thickTop="1"/>
  </sheetData>
  <phoneticPr fontId="32" type="noConversion"/>
  <conditionalFormatting sqref="NI96">
    <cfRule type="expression" dxfId="13" priority="3">
      <formula>ABS(NI96)&gt;0.01</formula>
    </cfRule>
  </conditionalFormatting>
  <conditionalFormatting sqref="NI86">
    <cfRule type="expression" dxfId="12" priority="2">
      <formula>ABS(NI86)&gt;0.01</formula>
    </cfRule>
  </conditionalFormatting>
  <conditionalFormatting sqref="NH44">
    <cfRule type="expression" dxfId="11" priority="1">
      <formula>ABS(NH44)&gt;0.01</formula>
    </cfRule>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sheetPr>
  <dimension ref="A1:AJ649"/>
  <sheetViews>
    <sheetView showGridLines="0" topLeftCell="N1" zoomScaleNormal="100" workbookViewId="0">
      <pane ySplit="4" topLeftCell="A5" activePane="bottomLeft" state="frozen"/>
      <selection activeCell="A7" sqref="A7"/>
      <selection pane="bottomLeft" activeCell="Y7" sqref="Y7:AJ7"/>
    </sheetView>
  </sheetViews>
  <sheetFormatPr defaultColWidth="9.140625" defaultRowHeight="15"/>
  <cols>
    <col min="1" max="1" width="10.7109375" style="197" customWidth="1"/>
    <col min="2" max="2" width="9.140625" style="197"/>
    <col min="3" max="3" width="14.42578125" style="197" customWidth="1"/>
    <col min="4" max="4" width="16.42578125" style="197" customWidth="1"/>
    <col min="5" max="5" width="8.7109375" style="197" customWidth="1"/>
    <col min="6" max="7" width="11.7109375" style="197" customWidth="1"/>
    <col min="8" max="8" width="22.7109375" style="197" customWidth="1"/>
    <col min="9" max="9" width="18.28515625" style="197" bestFit="1" customWidth="1"/>
    <col min="10" max="10" width="10.7109375" style="197" customWidth="1"/>
    <col min="11" max="12" width="8.28515625" style="197" bestFit="1" customWidth="1"/>
    <col min="13" max="15" width="15.7109375" style="197" customWidth="1"/>
    <col min="16" max="17" width="9.140625" style="197"/>
    <col min="18" max="18" width="9.7109375" style="197" bestFit="1" customWidth="1"/>
    <col min="19" max="22" width="9.140625" style="197"/>
    <col min="23" max="24" width="12.7109375" style="197" customWidth="1"/>
    <col min="25" max="27" width="11.7109375" style="197" customWidth="1"/>
    <col min="28" max="16384" width="9.140625" style="197"/>
  </cols>
  <sheetData>
    <row r="1" spans="1:36" ht="18.75">
      <c r="A1" s="368" t="s">
        <v>371</v>
      </c>
    </row>
    <row r="2" spans="1:36">
      <c r="A2" s="198"/>
      <c r="M2" t="e">
        <v>#VALUE!</v>
      </c>
      <c r="N2" t="e">
        <v>#VALUE!</v>
      </c>
      <c r="O2" t="e">
        <v>#VALUE!</v>
      </c>
      <c r="Q2" s="197" t="s">
        <v>667</v>
      </c>
      <c r="R2" s="198"/>
      <c r="W2" s="202" t="s">
        <v>387</v>
      </c>
      <c r="X2" s="202"/>
      <c r="Y2" s="234" t="s">
        <v>613</v>
      </c>
      <c r="Z2" s="229"/>
      <c r="AA2" s="229"/>
      <c r="AB2" s="229"/>
      <c r="AC2" s="229"/>
      <c r="AD2" s="229"/>
      <c r="AE2" s="229"/>
      <c r="AF2" s="229"/>
      <c r="AG2" s="229"/>
      <c r="AH2" s="229"/>
      <c r="AI2" s="229"/>
      <c r="AJ2" s="229"/>
    </row>
    <row r="3" spans="1:36">
      <c r="A3" s="198" t="s">
        <v>372</v>
      </c>
      <c r="I3" s="197" t="s">
        <v>668</v>
      </c>
      <c r="J3" s="197">
        <v>0</v>
      </c>
      <c r="M3" s="369"/>
      <c r="N3" s="369" t="s">
        <v>373</v>
      </c>
      <c r="O3" s="370">
        <v>163472.2656249998</v>
      </c>
      <c r="Q3" s="197" t="s">
        <v>143</v>
      </c>
      <c r="R3" s="197" t="s">
        <v>180</v>
      </c>
      <c r="S3" s="197" t="s">
        <v>178</v>
      </c>
      <c r="T3" s="197" t="s">
        <v>179</v>
      </c>
      <c r="U3" s="197" t="s">
        <v>179</v>
      </c>
      <c r="W3" s="203"/>
      <c r="X3" s="203"/>
      <c r="Y3" s="233">
        <f>DATE('CGK-3'!G7, Y4, 1)</f>
        <v>44927</v>
      </c>
      <c r="Z3" s="233">
        <f>DATE('CGK-3'!H7, Z4, 1)</f>
        <v>44958</v>
      </c>
      <c r="AA3" s="233">
        <f>DATE('CGK-3'!I7, AA4, 1)</f>
        <v>44986</v>
      </c>
      <c r="AB3" s="233">
        <f>DATE('CGK-3'!J7, AB4, 1)</f>
        <v>45017</v>
      </c>
      <c r="AC3" s="233">
        <f>DATE('CGK-3'!K7, AC4, 1)</f>
        <v>45047</v>
      </c>
      <c r="AD3" s="233">
        <f>DATE('CGK-3'!L7, AD4, 1)</f>
        <v>45078</v>
      </c>
      <c r="AE3" s="233">
        <f>DATE('CGK-3'!M7, AE4, 1)</f>
        <v>45108</v>
      </c>
      <c r="AF3" s="233">
        <f>DATE('CGK-3'!N7, AF4, 1)</f>
        <v>45139</v>
      </c>
      <c r="AG3" s="233">
        <f>DATE('CGK-3'!O7, AG4, 1)</f>
        <v>45170</v>
      </c>
      <c r="AH3" s="233">
        <f>DATE('CGK-3'!P7, AH4, 1)</f>
        <v>45200</v>
      </c>
      <c r="AI3" s="233">
        <f>DATE('CGK-3'!Q7, AI4, 1)</f>
        <v>45231</v>
      </c>
      <c r="AJ3" s="233">
        <f>DATE('CGK-3'!R7, AJ4, 1)</f>
        <v>45261</v>
      </c>
    </row>
    <row r="4" spans="1:36">
      <c r="A4" s="197" t="s">
        <v>374</v>
      </c>
      <c r="B4" s="197" t="s">
        <v>375</v>
      </c>
      <c r="C4" s="197" t="s">
        <v>172</v>
      </c>
      <c r="D4" s="197" t="s">
        <v>173</v>
      </c>
      <c r="E4" s="197" t="s">
        <v>376</v>
      </c>
      <c r="F4" s="197" t="s">
        <v>377</v>
      </c>
      <c r="G4" s="197" t="s">
        <v>378</v>
      </c>
      <c r="H4" s="197" t="s">
        <v>175</v>
      </c>
      <c r="I4" s="197" t="s">
        <v>174</v>
      </c>
      <c r="J4" s="197" t="s">
        <v>379</v>
      </c>
      <c r="K4" s="197" t="s">
        <v>380</v>
      </c>
      <c r="L4" s="197" t="s">
        <v>381</v>
      </c>
      <c r="M4" s="197" t="s">
        <v>384</v>
      </c>
      <c r="N4" s="197" t="s">
        <v>385</v>
      </c>
      <c r="O4" s="197" t="s">
        <v>386</v>
      </c>
      <c r="R4" s="197">
        <v>1</v>
      </c>
      <c r="S4" s="227">
        <v>3</v>
      </c>
      <c r="T4" s="227">
        <v>2</v>
      </c>
      <c r="W4" s="228" t="s">
        <v>485</v>
      </c>
      <c r="X4" s="232" t="s">
        <v>40</v>
      </c>
      <c r="Y4" s="205">
        <f>'CGK-3'!G6</f>
        <v>1</v>
      </c>
      <c r="Z4" s="206">
        <f>'CGK-3'!H6</f>
        <v>2</v>
      </c>
      <c r="AA4" s="206">
        <f>'CGK-3'!I6</f>
        <v>3</v>
      </c>
      <c r="AB4" s="206">
        <f>'CGK-3'!J6</f>
        <v>4</v>
      </c>
      <c r="AC4" s="206">
        <f>'CGK-3'!K6</f>
        <v>5</v>
      </c>
      <c r="AD4" s="206">
        <f>'CGK-3'!L6</f>
        <v>6</v>
      </c>
      <c r="AE4" s="206">
        <f>'CGK-3'!M6</f>
        <v>7</v>
      </c>
      <c r="AF4" s="206">
        <f>'CGK-3'!N6</f>
        <v>8</v>
      </c>
      <c r="AG4" s="206">
        <f>'CGK-3'!O6</f>
        <v>9</v>
      </c>
      <c r="AH4" s="206">
        <f>'CGK-3'!P6</f>
        <v>10</v>
      </c>
      <c r="AI4" s="206">
        <f>'CGK-3'!Q6</f>
        <v>11</v>
      </c>
      <c r="AJ4" s="207">
        <f>'CGK-3'!R6</f>
        <v>12</v>
      </c>
    </row>
    <row r="5" spans="1:36">
      <c r="A5" s="197" t="s">
        <v>176</v>
      </c>
      <c r="B5" s="197">
        <v>413550</v>
      </c>
      <c r="C5" s="371">
        <v>44131</v>
      </c>
      <c r="D5" s="197" t="s">
        <v>177</v>
      </c>
      <c r="E5" s="372">
        <v>44927</v>
      </c>
      <c r="F5" s="371">
        <v>44866</v>
      </c>
      <c r="G5" s="371">
        <v>45016</v>
      </c>
      <c r="H5" s="372" t="s">
        <v>383</v>
      </c>
      <c r="I5" s="197" t="s">
        <v>180</v>
      </c>
      <c r="J5" s="373">
        <v>77500</v>
      </c>
      <c r="K5" s="374">
        <v>0</v>
      </c>
      <c r="L5" s="374">
        <v>-0.74</v>
      </c>
      <c r="M5" s="375">
        <v>2.8593671875000002</v>
      </c>
      <c r="N5" s="374">
        <v>-0.81449218749999996</v>
      </c>
      <c r="O5" s="373">
        <v>5773.1445312499982</v>
      </c>
      <c r="Q5" s="199">
        <v>44927</v>
      </c>
      <c r="R5" s="376">
        <v>2.8593671875000002</v>
      </c>
      <c r="S5" s="376">
        <v>4.1087812499999998</v>
      </c>
      <c r="T5" s="376">
        <v>3.6738593750000001</v>
      </c>
      <c r="U5" s="200"/>
      <c r="W5" s="230" t="s">
        <v>482</v>
      </c>
      <c r="X5" s="231">
        <f>SUM(Y5:AJ5)</f>
        <v>0</v>
      </c>
      <c r="Y5" s="231">
        <f>SUMIFS(FGDeals23[M2M_Dollars], FGDeals23[CM], Y$3, FGDeals23[STRATEGY], "*" &amp; $W5 &amp; "*") / 1000</f>
        <v>0</v>
      </c>
      <c r="Z5" s="231">
        <f>SUMIFS(FGDeals23[M2M_Dollars], FGDeals23[CM], Z$3, FGDeals23[STRATEGY], "*" &amp; $W5 &amp; "*") / 1000</f>
        <v>0</v>
      </c>
      <c r="AA5" s="231">
        <f>SUMIFS(FGDeals23[M2M_Dollars], FGDeals23[CM], AA$3, FGDeals23[STRATEGY], "*" &amp; $W5 &amp; "*") / 1000+U114/1000</f>
        <v>0</v>
      </c>
      <c r="AB5" s="231">
        <f>SUMIFS(FGDeals23[M2M_Dollars], FGDeals23[CM], AB$3, FGDeals23[STRATEGY], "*" &amp; $W5 &amp; "*") / 1000</f>
        <v>0</v>
      </c>
      <c r="AC5" s="231">
        <f>SUMIFS(FGDeals23[M2M_Dollars], FGDeals23[CM], AC$3, FGDeals23[STRATEGY], "*" &amp; $W5 &amp; "*") / 1000</f>
        <v>0</v>
      </c>
      <c r="AD5" s="231">
        <f>SUMIFS(FGDeals23[M2M_Dollars], FGDeals23[CM], AD$3, FGDeals23[STRATEGY], "*" &amp; $W5 &amp; "*") / 1000</f>
        <v>0</v>
      </c>
      <c r="AE5" s="231">
        <f>SUMIFS(FGDeals23[M2M_Dollars], FGDeals23[CM], AE$3, FGDeals23[STRATEGY], "*" &amp; $W5 &amp; "*") / 1000</f>
        <v>0</v>
      </c>
      <c r="AF5" s="231">
        <f>SUMIFS(FGDeals23[M2M_Dollars], FGDeals23[CM], AF$3, FGDeals23[STRATEGY], "*" &amp; $W5 &amp; "*") / 1000</f>
        <v>0</v>
      </c>
      <c r="AG5" s="231">
        <f>SUMIFS(FGDeals23[M2M_Dollars], FGDeals23[CM], AG$3, FGDeals23[STRATEGY], "*" &amp; $W5 &amp; "*") / 1000</f>
        <v>0</v>
      </c>
      <c r="AH5" s="231">
        <f>SUMIFS(FGDeals23[M2M_Dollars], FGDeals23[CM], AH$3, FGDeals23[STRATEGY], "*" &amp; $W5 &amp; "*") / 1000</f>
        <v>0</v>
      </c>
      <c r="AI5" s="231">
        <f>SUMIFS(FGDeals23[M2M_Dollars], FGDeals23[CM], AI$3, FGDeals23[STRATEGY], "*" &amp; $W5 &amp; "*") / 1000</f>
        <v>0</v>
      </c>
      <c r="AJ5" s="231">
        <f>SUMIFS(FGDeals23[M2M_Dollars], FGDeals23[CM], AJ$3, FGDeals23[STRATEGY], "*" &amp; $W5 &amp; "*") / 1000</f>
        <v>0</v>
      </c>
    </row>
    <row r="6" spans="1:36">
      <c r="A6" s="197" t="s">
        <v>176</v>
      </c>
      <c r="B6" s="197">
        <v>413551</v>
      </c>
      <c r="C6" s="371">
        <v>44131</v>
      </c>
      <c r="D6" s="197" t="s">
        <v>382</v>
      </c>
      <c r="E6" s="372">
        <v>44927</v>
      </c>
      <c r="F6" s="371">
        <v>44866</v>
      </c>
      <c r="G6" s="371">
        <v>45016</v>
      </c>
      <c r="H6" s="372" t="s">
        <v>383</v>
      </c>
      <c r="I6" s="197" t="s">
        <v>178</v>
      </c>
      <c r="J6" s="373">
        <v>-77500</v>
      </c>
      <c r="K6" s="374">
        <v>0</v>
      </c>
      <c r="L6" s="374">
        <v>0.14000000000000001</v>
      </c>
      <c r="M6" s="375">
        <v>4.1087812499999998</v>
      </c>
      <c r="N6" s="374">
        <v>0.43492187499999968</v>
      </c>
      <c r="O6" s="373">
        <v>22856.445312499975</v>
      </c>
      <c r="Q6" s="199">
        <f>EDATE(Q5, 1)</f>
        <v>44958</v>
      </c>
      <c r="R6" s="376">
        <v>2.827203125</v>
      </c>
      <c r="S6" s="376">
        <v>3.9931796875000001</v>
      </c>
      <c r="T6" s="376">
        <v>3.592828125</v>
      </c>
      <c r="U6" s="200"/>
      <c r="W6" s="230" t="s">
        <v>484</v>
      </c>
      <c r="X6" s="231">
        <f t="shared" ref="X6:X7" si="0">SUM(Y6:AJ6)</f>
        <v>0</v>
      </c>
      <c r="Y6" s="231">
        <f>SUMIFS(FGDeals23[M2M_Dollars], FGDeals23[CM], Y$3, FGDeals23[STRATEGY], "*" &amp; $W6 &amp; "*") / 1000</f>
        <v>0</v>
      </c>
      <c r="Z6" s="231">
        <f>SUMIFS(FGDeals23[M2M_Dollars], FGDeals23[CM], Z$3, FGDeals23[STRATEGY], "*" &amp; $W6 &amp; "*") / 1000</f>
        <v>0</v>
      </c>
      <c r="AA6" s="231">
        <f>SUMIFS(FGDeals23[M2M_Dollars], FGDeals23[CM], AA$3, FGDeals23[STRATEGY], "*" &amp; $W6 &amp; "*") / 1000</f>
        <v>0</v>
      </c>
      <c r="AB6" s="231">
        <f>SUMIFS(FGDeals23[M2M_Dollars], FGDeals23[CM], AB$3, FGDeals23[STRATEGY], "*" &amp; $W6 &amp; "*") / 1000</f>
        <v>0</v>
      </c>
      <c r="AC6" s="231">
        <f>SUMIFS(FGDeals23[M2M_Dollars], FGDeals23[CM], AC$3, FGDeals23[STRATEGY], "*" &amp; $W6 &amp; "*") / 1000</f>
        <v>0</v>
      </c>
      <c r="AD6" s="231">
        <f>SUMIFS(FGDeals23[M2M_Dollars], FGDeals23[CM], AD$3, FGDeals23[STRATEGY], "*" &amp; $W6 &amp; "*") / 1000</f>
        <v>0</v>
      </c>
      <c r="AE6" s="231">
        <f>SUMIFS(FGDeals23[M2M_Dollars], FGDeals23[CM], AE$3, FGDeals23[STRATEGY], "*" &amp; $W6 &amp; "*") / 1000</f>
        <v>0</v>
      </c>
      <c r="AF6" s="231">
        <f>SUMIFS(FGDeals23[M2M_Dollars], FGDeals23[CM], AF$3, FGDeals23[STRATEGY], "*" &amp; $W6 &amp; "*") / 1000</f>
        <v>0</v>
      </c>
      <c r="AG6" s="231">
        <f>SUMIFS(FGDeals23[M2M_Dollars], FGDeals23[CM], AG$3, FGDeals23[STRATEGY], "*" &amp; $W6 &amp; "*") / 1000</f>
        <v>0</v>
      </c>
      <c r="AH6" s="231">
        <f>SUMIFS(FGDeals23[M2M_Dollars], FGDeals23[CM], AH$3, FGDeals23[STRATEGY], "*" &amp; $W6 &amp; "*") / 1000</f>
        <v>0</v>
      </c>
      <c r="AI6" s="231">
        <f>SUMIFS(FGDeals23[M2M_Dollars], FGDeals23[CM], AI$3, FGDeals23[STRATEGY], "*" &amp; $W6 &amp; "*") / 1000</f>
        <v>0</v>
      </c>
      <c r="AJ6" s="231">
        <f>SUMIFS(FGDeals23[M2M_Dollars], FGDeals23[CM], AJ$3, FGDeals23[STRATEGY], "*" &amp; $W6 &amp; "*") / 1000</f>
        <v>0</v>
      </c>
    </row>
    <row r="7" spans="1:36">
      <c r="A7" s="197" t="s">
        <v>176</v>
      </c>
      <c r="B7" s="197">
        <v>413554</v>
      </c>
      <c r="C7" s="371">
        <v>44138</v>
      </c>
      <c r="D7" s="197" t="s">
        <v>177</v>
      </c>
      <c r="E7" s="372">
        <v>44927</v>
      </c>
      <c r="F7" s="371">
        <v>44866</v>
      </c>
      <c r="G7" s="371">
        <v>45016</v>
      </c>
      <c r="H7" s="372" t="s">
        <v>383</v>
      </c>
      <c r="I7" s="197" t="s">
        <v>180</v>
      </c>
      <c r="J7" s="373">
        <v>77500</v>
      </c>
      <c r="K7" s="374">
        <v>0</v>
      </c>
      <c r="L7" s="374">
        <v>-0.75</v>
      </c>
      <c r="M7" s="375">
        <v>2.8593671875000002</v>
      </c>
      <c r="N7" s="374">
        <v>-0.81449218749999996</v>
      </c>
      <c r="O7" s="373">
        <v>4998.1445312499973</v>
      </c>
      <c r="Q7" s="199">
        <f t="shared" ref="Q7:Q16" si="1">EDATE(Q6, 1)</f>
        <v>44986</v>
      </c>
      <c r="R7" s="376">
        <v>2.5724140625</v>
      </c>
      <c r="S7" s="376">
        <v>3.5367500000000001</v>
      </c>
      <c r="T7" s="376">
        <v>3.329328125</v>
      </c>
      <c r="U7" s="200"/>
      <c r="W7" s="230" t="s">
        <v>483</v>
      </c>
      <c r="X7" s="231">
        <f t="shared" si="0"/>
        <v>163.47226562499981</v>
      </c>
      <c r="Y7" s="231">
        <f>SUMIFS(FGDeals23[M2M_Dollars], FGDeals23[CM], Y$3, FGDeals23[STRATEGY], "*" &amp; $W7 &amp; "*") / 1000</f>
        <v>178.46796874999976</v>
      </c>
      <c r="Z7" s="231">
        <f>SUMIFS(FGDeals23[M2M_Dollars], FGDeals23[CM], Z$3, FGDeals23[STRATEGY], "*" &amp; $W7 &amp; "*") / 1000</f>
        <v>114.471875</v>
      </c>
      <c r="AA7" s="231">
        <f>SUMIFS(FGDeals23[M2M_Dollars], FGDeals23[CM], AA$3, FGDeals23[STRATEGY], "*" &amp; $W7 &amp; "*") / 1000</f>
        <v>1.7195312500000173</v>
      </c>
      <c r="AB7" s="231">
        <f>SUMIFS(FGDeals23[M2M_Dollars], FGDeals23[CM], AB$3, FGDeals23[STRATEGY], "*" &amp; $W7 &amp; "*") / 1000</f>
        <v>-68.932617187500014</v>
      </c>
      <c r="AC7" s="231">
        <f>SUMIFS(FGDeals23[M2M_Dollars], FGDeals23[CM], AC$3, FGDeals23[STRATEGY], "*" &amp; $W7 &amp; "*") / 1000</f>
        <v>-56.381250000000001</v>
      </c>
      <c r="AD7" s="231">
        <f>SUMIFS(FGDeals23[M2M_Dollars], FGDeals23[CM], AD$3, FGDeals23[STRATEGY], "*" &amp; $W7 &amp; "*") / 1000</f>
        <v>-45.272460937500057</v>
      </c>
      <c r="AE7" s="231">
        <f>SUMIFS(FGDeals23[M2M_Dollars], FGDeals23[CM], AE$3, FGDeals23[STRATEGY], "*" &amp; $W7 &amp; "*") / 1000</f>
        <v>-2.0252929687499823</v>
      </c>
      <c r="AF7" s="231">
        <f>SUMIFS(FGDeals23[M2M_Dollars], FGDeals23[CM], AF$3, FGDeals23[STRATEGY], "*" &amp; $W7 &amp; "*") / 1000</f>
        <v>1.4622070312499431</v>
      </c>
      <c r="AG7" s="231">
        <f>SUMIFS(FGDeals23[M2M_Dollars], FGDeals23[CM], AG$3, FGDeals23[STRATEGY], "*" &amp; $W7 &amp; "*") / 1000</f>
        <v>-0.93164062499991795</v>
      </c>
      <c r="AH7" s="231">
        <f>SUMIFS(FGDeals23[M2M_Dollars], FGDeals23[CM], AH$3, FGDeals23[STRATEGY], "*" &amp; $W7 &amp; "*") / 1000</f>
        <v>-36.128320312499945</v>
      </c>
      <c r="AI7" s="231">
        <f>SUMIFS(FGDeals23[M2M_Dollars], FGDeals23[CM], AI$3, FGDeals23[STRATEGY], "*" &amp; $W7 &amp; "*") / 1000</f>
        <v>29.2265625</v>
      </c>
      <c r="AJ7" s="231">
        <f>SUMIFS(FGDeals23[M2M_Dollars], FGDeals23[CM], AJ$3, FGDeals23[STRATEGY], "*" &amp; $W7 &amp; "*") / 1000</f>
        <v>47.795703124999974</v>
      </c>
    </row>
    <row r="8" spans="1:36">
      <c r="A8" s="197" t="s">
        <v>176</v>
      </c>
      <c r="B8" s="197">
        <v>413555</v>
      </c>
      <c r="C8" s="371">
        <v>44138</v>
      </c>
      <c r="D8" s="197" t="s">
        <v>382</v>
      </c>
      <c r="E8" s="372">
        <v>44927</v>
      </c>
      <c r="F8" s="371">
        <v>44866</v>
      </c>
      <c r="G8" s="371">
        <v>45016</v>
      </c>
      <c r="H8" s="372" t="s">
        <v>383</v>
      </c>
      <c r="I8" s="197" t="s">
        <v>178</v>
      </c>
      <c r="J8" s="373">
        <v>-77500</v>
      </c>
      <c r="K8" s="374">
        <v>0</v>
      </c>
      <c r="L8" s="374">
        <v>0.16</v>
      </c>
      <c r="M8" s="375">
        <v>4.1087812499999998</v>
      </c>
      <c r="N8" s="374">
        <v>0.43492187499999968</v>
      </c>
      <c r="O8" s="373">
        <v>21306.445312499975</v>
      </c>
      <c r="Q8" s="199">
        <f t="shared" si="1"/>
        <v>45017</v>
      </c>
      <c r="R8" s="376">
        <v>2.1706015624999999</v>
      </c>
      <c r="S8" s="376">
        <v>2.5867343749999998</v>
      </c>
      <c r="T8" s="376">
        <v>2.85509375</v>
      </c>
      <c r="U8" s="200"/>
      <c r="W8" s="197" t="s">
        <v>40</v>
      </c>
      <c r="X8" s="201">
        <f>SUM(X5:X7)</f>
        <v>163.47226562499981</v>
      </c>
      <c r="Y8" s="201">
        <f t="shared" ref="Y8:AJ8" si="2">SUM(Y5:Y7)</f>
        <v>178.46796874999976</v>
      </c>
      <c r="Z8" s="201">
        <f t="shared" si="2"/>
        <v>114.471875</v>
      </c>
      <c r="AA8" s="201">
        <f t="shared" si="2"/>
        <v>1.7195312500000173</v>
      </c>
      <c r="AB8" s="201">
        <f t="shared" si="2"/>
        <v>-68.932617187500014</v>
      </c>
      <c r="AC8" s="201">
        <f t="shared" si="2"/>
        <v>-56.381250000000001</v>
      </c>
      <c r="AD8" s="201">
        <f t="shared" si="2"/>
        <v>-45.272460937500057</v>
      </c>
      <c r="AE8" s="201">
        <f t="shared" si="2"/>
        <v>-2.0252929687499823</v>
      </c>
      <c r="AF8" s="201">
        <f t="shared" si="2"/>
        <v>1.4622070312499431</v>
      </c>
      <c r="AG8" s="201">
        <f t="shared" si="2"/>
        <v>-0.93164062499991795</v>
      </c>
      <c r="AH8" s="201">
        <f t="shared" si="2"/>
        <v>-36.128320312499945</v>
      </c>
      <c r="AI8" s="201">
        <f t="shared" si="2"/>
        <v>29.2265625</v>
      </c>
      <c r="AJ8" s="201">
        <f t="shared" si="2"/>
        <v>47.795703124999974</v>
      </c>
    </row>
    <row r="9" spans="1:36">
      <c r="A9" s="197" t="s">
        <v>176</v>
      </c>
      <c r="B9" s="197">
        <v>413801</v>
      </c>
      <c r="C9" s="371">
        <v>44306</v>
      </c>
      <c r="D9" s="197" t="s">
        <v>177</v>
      </c>
      <c r="E9" s="372">
        <v>44927</v>
      </c>
      <c r="F9" s="371">
        <v>44927</v>
      </c>
      <c r="G9" s="371">
        <v>45291</v>
      </c>
      <c r="H9" s="372" t="s">
        <v>383</v>
      </c>
      <c r="I9" s="197" t="s">
        <v>180</v>
      </c>
      <c r="J9" s="373">
        <v>77500</v>
      </c>
      <c r="K9" s="374">
        <v>0</v>
      </c>
      <c r="L9" s="374">
        <v>-0.68</v>
      </c>
      <c r="M9" s="375">
        <v>2.8593671875000002</v>
      </c>
      <c r="N9" s="374">
        <v>-0.81449218749999996</v>
      </c>
      <c r="O9" s="373">
        <v>10423.144531249993</v>
      </c>
      <c r="Q9" s="199">
        <f t="shared" si="1"/>
        <v>45047</v>
      </c>
      <c r="R9" s="376">
        <v>2.0390156250000002</v>
      </c>
      <c r="S9" s="376">
        <v>2.5190156250000002</v>
      </c>
      <c r="T9" s="376">
        <v>2.7923749999999998</v>
      </c>
      <c r="U9" s="200"/>
      <c r="Y9"/>
      <c r="Z9"/>
      <c r="AA9"/>
    </row>
    <row r="10" spans="1:36">
      <c r="A10" s="197" t="s">
        <v>176</v>
      </c>
      <c r="B10" s="197">
        <v>413802</v>
      </c>
      <c r="C10" s="371">
        <v>44306</v>
      </c>
      <c r="D10" s="197" t="s">
        <v>382</v>
      </c>
      <c r="E10" s="372">
        <v>44927</v>
      </c>
      <c r="F10" s="371">
        <v>44927</v>
      </c>
      <c r="G10" s="371">
        <v>45291</v>
      </c>
      <c r="H10" s="372" t="s">
        <v>383</v>
      </c>
      <c r="I10" s="197" t="s">
        <v>178</v>
      </c>
      <c r="J10" s="373">
        <v>-77500</v>
      </c>
      <c r="K10" s="374">
        <v>0</v>
      </c>
      <c r="L10" s="374">
        <v>7.0000000000000007E-2</v>
      </c>
      <c r="M10" s="375">
        <v>4.1087812499999998</v>
      </c>
      <c r="N10" s="374">
        <v>0.43492187499999968</v>
      </c>
      <c r="O10" s="373">
        <v>28281.445312499975</v>
      </c>
      <c r="Q10" s="199">
        <f t="shared" si="1"/>
        <v>45078</v>
      </c>
      <c r="R10" s="376">
        <v>2.0393046875</v>
      </c>
      <c r="S10" s="376">
        <v>2.5605937499999998</v>
      </c>
      <c r="T10" s="376">
        <v>2.826453125</v>
      </c>
      <c r="U10" s="200"/>
      <c r="Y10"/>
      <c r="Z10"/>
      <c r="AA10"/>
    </row>
    <row r="11" spans="1:36">
      <c r="A11" s="197" t="s">
        <v>176</v>
      </c>
      <c r="B11" s="197">
        <v>413875</v>
      </c>
      <c r="C11" s="371">
        <v>44350</v>
      </c>
      <c r="D11" s="197" t="s">
        <v>177</v>
      </c>
      <c r="E11" s="372">
        <v>44927</v>
      </c>
      <c r="F11" s="371">
        <v>44927</v>
      </c>
      <c r="G11" s="371">
        <v>45291</v>
      </c>
      <c r="H11" s="372" t="s">
        <v>383</v>
      </c>
      <c r="I11" s="197" t="s">
        <v>180</v>
      </c>
      <c r="J11" s="373">
        <v>77500</v>
      </c>
      <c r="K11" s="374">
        <v>0</v>
      </c>
      <c r="L11" s="374">
        <v>-0.66249999999999998</v>
      </c>
      <c r="M11" s="375">
        <v>2.8593671875000002</v>
      </c>
      <c r="N11" s="374">
        <v>-0.81449218749999996</v>
      </c>
      <c r="O11" s="373">
        <v>11779.394531249998</v>
      </c>
      <c r="Q11" s="199">
        <f t="shared" si="1"/>
        <v>45108</v>
      </c>
      <c r="R11" s="376">
        <v>2.0986484375000001</v>
      </c>
      <c r="S11" s="376">
        <v>2.8124375000000001</v>
      </c>
      <c r="T11" s="376">
        <v>2.8679843749999998</v>
      </c>
      <c r="U11" s="200"/>
      <c r="Y11"/>
      <c r="Z11"/>
      <c r="AA11"/>
    </row>
    <row r="12" spans="1:36">
      <c r="A12" s="197" t="s">
        <v>176</v>
      </c>
      <c r="B12" s="197">
        <v>413876</v>
      </c>
      <c r="C12" s="371">
        <v>44350</v>
      </c>
      <c r="D12" s="197" t="s">
        <v>382</v>
      </c>
      <c r="E12" s="372">
        <v>44927</v>
      </c>
      <c r="F12" s="371">
        <v>44927</v>
      </c>
      <c r="G12" s="371">
        <v>45291</v>
      </c>
      <c r="H12" s="372" t="s">
        <v>383</v>
      </c>
      <c r="I12" s="197" t="s">
        <v>178</v>
      </c>
      <c r="J12" s="373">
        <v>-77500</v>
      </c>
      <c r="K12" s="374">
        <v>0</v>
      </c>
      <c r="L12" s="374">
        <v>0.105</v>
      </c>
      <c r="M12" s="375">
        <v>4.1087812499999998</v>
      </c>
      <c r="N12" s="374">
        <v>0.43492187499999968</v>
      </c>
      <c r="O12" s="373">
        <v>25568.945312499978</v>
      </c>
      <c r="Q12" s="199">
        <f t="shared" si="1"/>
        <v>45139</v>
      </c>
      <c r="R12" s="376">
        <v>2.1057109375</v>
      </c>
      <c r="S12" s="376">
        <v>2.8344999999999998</v>
      </c>
      <c r="T12" s="376">
        <v>2.8800468750000001</v>
      </c>
      <c r="U12" s="200"/>
      <c r="Y12"/>
      <c r="Z12"/>
      <c r="AA12"/>
    </row>
    <row r="13" spans="1:36">
      <c r="A13" s="197" t="s">
        <v>176</v>
      </c>
      <c r="B13" s="197">
        <v>413889</v>
      </c>
      <c r="C13" s="371">
        <v>44358</v>
      </c>
      <c r="D13" s="197" t="s">
        <v>382</v>
      </c>
      <c r="E13" s="372">
        <v>44927</v>
      </c>
      <c r="F13" s="371">
        <v>44866</v>
      </c>
      <c r="G13" s="371">
        <v>45016</v>
      </c>
      <c r="H13" s="372" t="s">
        <v>383</v>
      </c>
      <c r="I13" s="197" t="s">
        <v>178</v>
      </c>
      <c r="J13" s="373">
        <v>-77500</v>
      </c>
      <c r="K13" s="374">
        <v>0</v>
      </c>
      <c r="L13" s="374">
        <v>0.34</v>
      </c>
      <c r="M13" s="375">
        <v>4.1087812499999998</v>
      </c>
      <c r="N13" s="374">
        <v>0.43492187499999968</v>
      </c>
      <c r="O13" s="373">
        <v>7356.4453124999736</v>
      </c>
      <c r="Q13" s="199">
        <f t="shared" si="1"/>
        <v>45170</v>
      </c>
      <c r="R13" s="376">
        <v>2.1076171874999998</v>
      </c>
      <c r="S13" s="376">
        <v>2.8259765625000002</v>
      </c>
      <c r="T13" s="376">
        <v>2.8688281249999998</v>
      </c>
      <c r="U13" s="200"/>
      <c r="Y13"/>
      <c r="Z13"/>
      <c r="AA13"/>
    </row>
    <row r="14" spans="1:36">
      <c r="A14" s="197" t="s">
        <v>176</v>
      </c>
      <c r="B14" s="197">
        <v>413890</v>
      </c>
      <c r="C14" s="371">
        <v>44358</v>
      </c>
      <c r="D14" s="197" t="s">
        <v>177</v>
      </c>
      <c r="E14" s="372">
        <v>44927</v>
      </c>
      <c r="F14" s="371">
        <v>44866</v>
      </c>
      <c r="G14" s="371">
        <v>45016</v>
      </c>
      <c r="H14" s="372" t="s">
        <v>383</v>
      </c>
      <c r="I14" s="197" t="s">
        <v>180</v>
      </c>
      <c r="J14" s="373">
        <v>77500</v>
      </c>
      <c r="K14" s="374">
        <v>0</v>
      </c>
      <c r="L14" s="374">
        <v>-0.7</v>
      </c>
      <c r="M14" s="375">
        <v>2.8593671875000002</v>
      </c>
      <c r="N14" s="374">
        <v>-0.81449218749999996</v>
      </c>
      <c r="O14" s="373">
        <v>8873.14453125</v>
      </c>
      <c r="Q14" s="199">
        <f t="shared" si="1"/>
        <v>45200</v>
      </c>
      <c r="R14" s="376">
        <v>2.1586562499999999</v>
      </c>
      <c r="S14" s="376">
        <v>2.7257656250000002</v>
      </c>
      <c r="T14" s="376">
        <v>2.8964687499999999</v>
      </c>
      <c r="U14" s="200"/>
      <c r="Y14"/>
      <c r="Z14"/>
      <c r="AA14"/>
    </row>
    <row r="15" spans="1:36">
      <c r="A15" s="197" t="s">
        <v>176</v>
      </c>
      <c r="B15" s="197">
        <v>413985</v>
      </c>
      <c r="C15" s="371">
        <v>44399</v>
      </c>
      <c r="D15" s="197" t="s">
        <v>177</v>
      </c>
      <c r="E15" s="372">
        <v>44927</v>
      </c>
      <c r="F15" s="371">
        <v>44866</v>
      </c>
      <c r="G15" s="371">
        <v>45016</v>
      </c>
      <c r="H15" s="372" t="s">
        <v>383</v>
      </c>
      <c r="I15" s="197" t="s">
        <v>180</v>
      </c>
      <c r="J15" s="373">
        <v>77500</v>
      </c>
      <c r="K15" s="374">
        <v>0</v>
      </c>
      <c r="L15" s="374">
        <v>-0.72550000000000003</v>
      </c>
      <c r="M15" s="375">
        <v>2.8593671875000002</v>
      </c>
      <c r="N15" s="374">
        <v>-0.81449218749999996</v>
      </c>
      <c r="O15" s="373">
        <v>6896.8945312499945</v>
      </c>
      <c r="Q15" s="199">
        <f t="shared" si="1"/>
        <v>45231</v>
      </c>
      <c r="R15" s="376">
        <v>2.3183671874999998</v>
      </c>
      <c r="S15" s="376">
        <v>3.2719609374999998</v>
      </c>
      <c r="T15" s="376">
        <v>2.9823906249999999</v>
      </c>
      <c r="U15" s="200"/>
      <c r="Y15"/>
      <c r="Z15"/>
      <c r="AA15"/>
    </row>
    <row r="16" spans="1:36">
      <c r="A16" s="197" t="s">
        <v>176</v>
      </c>
      <c r="B16" s="197">
        <v>413986</v>
      </c>
      <c r="C16" s="371">
        <v>44399</v>
      </c>
      <c r="D16" s="197" t="s">
        <v>382</v>
      </c>
      <c r="E16" s="372">
        <v>44927</v>
      </c>
      <c r="F16" s="371">
        <v>44866</v>
      </c>
      <c r="G16" s="371">
        <v>45016</v>
      </c>
      <c r="H16" s="372" t="s">
        <v>383</v>
      </c>
      <c r="I16" s="197" t="s">
        <v>178</v>
      </c>
      <c r="J16" s="373">
        <v>-77500</v>
      </c>
      <c r="K16" s="374">
        <v>0</v>
      </c>
      <c r="L16" s="374">
        <v>0.35449999999999998</v>
      </c>
      <c r="M16" s="375">
        <v>4.1087812499999998</v>
      </c>
      <c r="N16" s="374">
        <v>0.43492187499999968</v>
      </c>
      <c r="O16" s="373">
        <v>6232.6953124999764</v>
      </c>
      <c r="Q16" s="199">
        <f t="shared" si="1"/>
        <v>45261</v>
      </c>
      <c r="R16" s="376">
        <v>2.4620234375000001</v>
      </c>
      <c r="S16" s="376">
        <v>3.5291328124999999</v>
      </c>
      <c r="T16" s="376">
        <v>3.1589375</v>
      </c>
      <c r="U16" s="200"/>
      <c r="Y16"/>
      <c r="Z16"/>
      <c r="AA16"/>
    </row>
    <row r="17" spans="1:27">
      <c r="A17" s="197" t="s">
        <v>176</v>
      </c>
      <c r="B17" s="197">
        <v>414078</v>
      </c>
      <c r="C17" s="371">
        <v>44438</v>
      </c>
      <c r="D17" s="197" t="s">
        <v>177</v>
      </c>
      <c r="E17" s="372">
        <v>44927</v>
      </c>
      <c r="F17" s="371">
        <v>44866</v>
      </c>
      <c r="G17" s="371">
        <v>45016</v>
      </c>
      <c r="H17" s="372" t="s">
        <v>383</v>
      </c>
      <c r="I17" s="197" t="s">
        <v>180</v>
      </c>
      <c r="J17" s="373">
        <v>77500</v>
      </c>
      <c r="K17" s="374">
        <v>0</v>
      </c>
      <c r="L17" s="374">
        <v>-0.755</v>
      </c>
      <c r="M17" s="375">
        <v>2.8593671875000002</v>
      </c>
      <c r="N17" s="374">
        <v>-0.81449218749999996</v>
      </c>
      <c r="O17" s="373">
        <v>4610.6445312499973</v>
      </c>
      <c r="Y17"/>
      <c r="Z17"/>
      <c r="AA17"/>
    </row>
    <row r="18" spans="1:27">
      <c r="A18" s="197" t="s">
        <v>176</v>
      </c>
      <c r="B18" s="197">
        <v>414079</v>
      </c>
      <c r="C18" s="371">
        <v>44438</v>
      </c>
      <c r="D18" s="197" t="s">
        <v>382</v>
      </c>
      <c r="E18" s="372">
        <v>44927</v>
      </c>
      <c r="F18" s="371">
        <v>44866</v>
      </c>
      <c r="G18" s="371">
        <v>45016</v>
      </c>
      <c r="H18" s="372" t="s">
        <v>383</v>
      </c>
      <c r="I18" s="197" t="s">
        <v>178</v>
      </c>
      <c r="J18" s="373">
        <v>-77500</v>
      </c>
      <c r="K18" s="374">
        <v>0</v>
      </c>
      <c r="L18" s="374">
        <v>0.35</v>
      </c>
      <c r="M18" s="375">
        <v>4.1087812499999998</v>
      </c>
      <c r="N18" s="374">
        <v>0.43492187499999968</v>
      </c>
      <c r="O18" s="373">
        <v>6581.4453124999773</v>
      </c>
    </row>
    <row r="19" spans="1:27">
      <c r="A19" s="197" t="s">
        <v>176</v>
      </c>
      <c r="B19" s="197">
        <v>414096</v>
      </c>
      <c r="C19" s="371">
        <v>44440</v>
      </c>
      <c r="D19" s="197" t="s">
        <v>382</v>
      </c>
      <c r="E19" s="372">
        <v>44927</v>
      </c>
      <c r="F19" s="371">
        <v>44866</v>
      </c>
      <c r="G19" s="371">
        <v>45016</v>
      </c>
      <c r="H19" s="372" t="s">
        <v>383</v>
      </c>
      <c r="I19" s="197" t="s">
        <v>178</v>
      </c>
      <c r="J19" s="373">
        <v>-77500</v>
      </c>
      <c r="K19" s="374">
        <v>0</v>
      </c>
      <c r="L19" s="374">
        <v>0.33</v>
      </c>
      <c r="M19" s="375">
        <v>4.1087812499999998</v>
      </c>
      <c r="N19" s="374">
        <v>0.43492187499999968</v>
      </c>
      <c r="O19" s="373">
        <v>8131.4453124999736</v>
      </c>
    </row>
    <row r="20" spans="1:27">
      <c r="A20" s="197" t="s">
        <v>176</v>
      </c>
      <c r="B20" s="197">
        <v>414097</v>
      </c>
      <c r="C20" s="371">
        <v>44440</v>
      </c>
      <c r="D20" s="197" t="s">
        <v>177</v>
      </c>
      <c r="E20" s="372">
        <v>44927</v>
      </c>
      <c r="F20" s="371">
        <v>44866</v>
      </c>
      <c r="G20" s="371">
        <v>45016</v>
      </c>
      <c r="H20" s="372" t="s">
        <v>383</v>
      </c>
      <c r="I20" s="197" t="s">
        <v>180</v>
      </c>
      <c r="J20" s="373">
        <v>77500</v>
      </c>
      <c r="K20" s="374">
        <v>0</v>
      </c>
      <c r="L20" s="374">
        <v>-0.83</v>
      </c>
      <c r="M20" s="375">
        <v>2.8593671875000002</v>
      </c>
      <c r="N20" s="374">
        <v>-0.81449218749999996</v>
      </c>
      <c r="O20" s="373">
        <v>-1201.8554687499995</v>
      </c>
    </row>
    <row r="21" spans="1:27">
      <c r="A21" s="197" t="s">
        <v>176</v>
      </c>
      <c r="B21" s="197">
        <v>413550</v>
      </c>
      <c r="C21" s="371">
        <v>44131</v>
      </c>
      <c r="D21" s="197" t="s">
        <v>177</v>
      </c>
      <c r="E21" s="372">
        <v>44958</v>
      </c>
      <c r="F21" s="371">
        <v>44866</v>
      </c>
      <c r="G21" s="371">
        <v>45016</v>
      </c>
      <c r="H21" s="372" t="s">
        <v>383</v>
      </c>
      <c r="I21" s="197" t="s">
        <v>180</v>
      </c>
      <c r="J21" s="373">
        <v>70000</v>
      </c>
      <c r="K21" s="374">
        <v>0</v>
      </c>
      <c r="L21" s="374">
        <v>-0.74</v>
      </c>
      <c r="M21" s="375">
        <v>2.827203125</v>
      </c>
      <c r="N21" s="374">
        <v>-0.765625</v>
      </c>
      <c r="O21" s="373">
        <v>1793.7500000000007</v>
      </c>
    </row>
    <row r="22" spans="1:27">
      <c r="A22" s="197" t="s">
        <v>176</v>
      </c>
      <c r="B22" s="197">
        <v>413551</v>
      </c>
      <c r="C22" s="371">
        <v>44131</v>
      </c>
      <c r="D22" s="197" t="s">
        <v>382</v>
      </c>
      <c r="E22" s="372">
        <v>44958</v>
      </c>
      <c r="F22" s="371">
        <v>44866</v>
      </c>
      <c r="G22" s="371">
        <v>45016</v>
      </c>
      <c r="H22" s="372" t="s">
        <v>383</v>
      </c>
      <c r="I22" s="197" t="s">
        <v>178</v>
      </c>
      <c r="J22" s="373">
        <v>-70000</v>
      </c>
      <c r="K22" s="374">
        <v>0</v>
      </c>
      <c r="L22" s="374">
        <v>0.14000000000000001</v>
      </c>
      <c r="M22" s="375">
        <v>3.9931796875000001</v>
      </c>
      <c r="N22" s="374">
        <v>0.40035156250000004</v>
      </c>
      <c r="O22" s="373">
        <v>18224.609375</v>
      </c>
    </row>
    <row r="23" spans="1:27">
      <c r="A23" s="197" t="s">
        <v>176</v>
      </c>
      <c r="B23" s="197">
        <v>413554</v>
      </c>
      <c r="C23" s="371">
        <v>44138</v>
      </c>
      <c r="D23" s="197" t="s">
        <v>177</v>
      </c>
      <c r="E23" s="372">
        <v>44958</v>
      </c>
      <c r="F23" s="371">
        <v>44866</v>
      </c>
      <c r="G23" s="371">
        <v>45016</v>
      </c>
      <c r="H23" s="372" t="s">
        <v>383</v>
      </c>
      <c r="I23" s="197" t="s">
        <v>180</v>
      </c>
      <c r="J23" s="373">
        <v>70000</v>
      </c>
      <c r="K23" s="374">
        <v>0</v>
      </c>
      <c r="L23" s="374">
        <v>-0.75</v>
      </c>
      <c r="M23" s="375">
        <v>2.827203125</v>
      </c>
      <c r="N23" s="374">
        <v>-0.765625</v>
      </c>
      <c r="O23" s="373">
        <v>1093.75</v>
      </c>
    </row>
    <row r="24" spans="1:27">
      <c r="A24" s="197" t="s">
        <v>176</v>
      </c>
      <c r="B24" s="197">
        <v>413555</v>
      </c>
      <c r="C24" s="371">
        <v>44138</v>
      </c>
      <c r="D24" s="197" t="s">
        <v>382</v>
      </c>
      <c r="E24" s="372">
        <v>44958</v>
      </c>
      <c r="F24" s="371">
        <v>44866</v>
      </c>
      <c r="G24" s="371">
        <v>45016</v>
      </c>
      <c r="H24" s="372" t="s">
        <v>383</v>
      </c>
      <c r="I24" s="197" t="s">
        <v>178</v>
      </c>
      <c r="J24" s="373">
        <v>-70000</v>
      </c>
      <c r="K24" s="374">
        <v>0</v>
      </c>
      <c r="L24" s="374">
        <v>0.16</v>
      </c>
      <c r="M24" s="375">
        <v>3.9931796875000001</v>
      </c>
      <c r="N24" s="374">
        <v>0.40035156250000004</v>
      </c>
      <c r="O24" s="373">
        <v>16824.609375000004</v>
      </c>
    </row>
    <row r="25" spans="1:27">
      <c r="A25" s="197" t="s">
        <v>176</v>
      </c>
      <c r="B25" s="197">
        <v>413801</v>
      </c>
      <c r="C25" s="371">
        <v>44306</v>
      </c>
      <c r="D25" s="197" t="s">
        <v>177</v>
      </c>
      <c r="E25" s="372">
        <v>44958</v>
      </c>
      <c r="F25" s="371">
        <v>44927</v>
      </c>
      <c r="G25" s="371">
        <v>45291</v>
      </c>
      <c r="H25" s="372" t="s">
        <v>383</v>
      </c>
      <c r="I25" s="197" t="s">
        <v>180</v>
      </c>
      <c r="J25" s="373">
        <v>70000</v>
      </c>
      <c r="K25" s="374">
        <v>0</v>
      </c>
      <c r="L25" s="374">
        <v>-0.68</v>
      </c>
      <c r="M25" s="375">
        <v>2.827203125</v>
      </c>
      <c r="N25" s="374">
        <v>-0.765625</v>
      </c>
      <c r="O25" s="373">
        <v>5993.7499999999964</v>
      </c>
    </row>
    <row r="26" spans="1:27">
      <c r="A26" s="197" t="s">
        <v>176</v>
      </c>
      <c r="B26" s="197">
        <v>413802</v>
      </c>
      <c r="C26" s="371">
        <v>44306</v>
      </c>
      <c r="D26" s="197" t="s">
        <v>382</v>
      </c>
      <c r="E26" s="372">
        <v>44958</v>
      </c>
      <c r="F26" s="371">
        <v>44927</v>
      </c>
      <c r="G26" s="371">
        <v>45291</v>
      </c>
      <c r="H26" s="372" t="s">
        <v>383</v>
      </c>
      <c r="I26" s="197" t="s">
        <v>178</v>
      </c>
      <c r="J26" s="373">
        <v>-70000</v>
      </c>
      <c r="K26" s="374">
        <v>0</v>
      </c>
      <c r="L26" s="374">
        <v>7.0000000000000007E-2</v>
      </c>
      <c r="M26" s="375">
        <v>3.9931796875000001</v>
      </c>
      <c r="N26" s="374">
        <v>0.40035156250000004</v>
      </c>
      <c r="O26" s="373">
        <v>23124.609375000004</v>
      </c>
    </row>
    <row r="27" spans="1:27">
      <c r="A27" s="197" t="s">
        <v>176</v>
      </c>
      <c r="B27" s="197">
        <v>413875</v>
      </c>
      <c r="C27" s="371">
        <v>44350</v>
      </c>
      <c r="D27" s="197" t="s">
        <v>177</v>
      </c>
      <c r="E27" s="372">
        <v>44958</v>
      </c>
      <c r="F27" s="371">
        <v>44927</v>
      </c>
      <c r="G27" s="371">
        <v>45291</v>
      </c>
      <c r="H27" s="372" t="s">
        <v>383</v>
      </c>
      <c r="I27" s="197" t="s">
        <v>180</v>
      </c>
      <c r="J27" s="373">
        <v>70000</v>
      </c>
      <c r="K27" s="374">
        <v>0</v>
      </c>
      <c r="L27" s="374">
        <v>-0.66249999999999998</v>
      </c>
      <c r="M27" s="375">
        <v>2.827203125</v>
      </c>
      <c r="N27" s="374">
        <v>-0.765625</v>
      </c>
      <c r="O27" s="373">
        <v>7218.7500000000018</v>
      </c>
    </row>
    <row r="28" spans="1:27">
      <c r="A28" s="197" t="s">
        <v>176</v>
      </c>
      <c r="B28" s="197">
        <v>413876</v>
      </c>
      <c r="C28" s="371">
        <v>44350</v>
      </c>
      <c r="D28" s="197" t="s">
        <v>382</v>
      </c>
      <c r="E28" s="372">
        <v>44958</v>
      </c>
      <c r="F28" s="371">
        <v>44927</v>
      </c>
      <c r="G28" s="371">
        <v>45291</v>
      </c>
      <c r="H28" s="372" t="s">
        <v>383</v>
      </c>
      <c r="I28" s="197" t="s">
        <v>178</v>
      </c>
      <c r="J28" s="373">
        <v>-70000</v>
      </c>
      <c r="K28" s="374">
        <v>0</v>
      </c>
      <c r="L28" s="374">
        <v>0.105</v>
      </c>
      <c r="M28" s="375">
        <v>3.9931796875000001</v>
      </c>
      <c r="N28" s="374">
        <v>0.40035156250000004</v>
      </c>
      <c r="O28" s="373">
        <v>20674.609375000004</v>
      </c>
    </row>
    <row r="29" spans="1:27">
      <c r="A29" s="197" t="s">
        <v>176</v>
      </c>
      <c r="B29" s="197">
        <v>413889</v>
      </c>
      <c r="C29" s="371">
        <v>44358</v>
      </c>
      <c r="D29" s="197" t="s">
        <v>382</v>
      </c>
      <c r="E29" s="372">
        <v>44958</v>
      </c>
      <c r="F29" s="371">
        <v>44866</v>
      </c>
      <c r="G29" s="371">
        <v>45016</v>
      </c>
      <c r="H29" s="372" t="s">
        <v>383</v>
      </c>
      <c r="I29" s="197" t="s">
        <v>178</v>
      </c>
      <c r="J29" s="373">
        <v>-70000</v>
      </c>
      <c r="K29" s="374">
        <v>0</v>
      </c>
      <c r="L29" s="374">
        <v>0.34</v>
      </c>
      <c r="M29" s="375">
        <v>3.9931796875000001</v>
      </c>
      <c r="N29" s="374">
        <v>0.40035156250000004</v>
      </c>
      <c r="O29" s="373">
        <v>4224.6093750000009</v>
      </c>
    </row>
    <row r="30" spans="1:27">
      <c r="A30" s="197" t="s">
        <v>176</v>
      </c>
      <c r="B30" s="197">
        <v>413890</v>
      </c>
      <c r="C30" s="371">
        <v>44358</v>
      </c>
      <c r="D30" s="197" t="s">
        <v>177</v>
      </c>
      <c r="E30" s="372">
        <v>44958</v>
      </c>
      <c r="F30" s="371">
        <v>44866</v>
      </c>
      <c r="G30" s="371">
        <v>45016</v>
      </c>
      <c r="H30" s="372" t="s">
        <v>383</v>
      </c>
      <c r="I30" s="197" t="s">
        <v>180</v>
      </c>
      <c r="J30" s="373">
        <v>70000</v>
      </c>
      <c r="K30" s="374">
        <v>0</v>
      </c>
      <c r="L30" s="374">
        <v>-0.7</v>
      </c>
      <c r="M30" s="375">
        <v>2.827203125</v>
      </c>
      <c r="N30" s="374">
        <v>-0.765625</v>
      </c>
      <c r="O30" s="373">
        <v>4593.7500000000027</v>
      </c>
    </row>
    <row r="31" spans="1:27">
      <c r="A31" s="197" t="s">
        <v>176</v>
      </c>
      <c r="B31" s="197">
        <v>413985</v>
      </c>
      <c r="C31" s="371">
        <v>44399</v>
      </c>
      <c r="D31" s="197" t="s">
        <v>177</v>
      </c>
      <c r="E31" s="372">
        <v>44958</v>
      </c>
      <c r="F31" s="371">
        <v>44866</v>
      </c>
      <c r="G31" s="371">
        <v>45016</v>
      </c>
      <c r="H31" s="372" t="s">
        <v>383</v>
      </c>
      <c r="I31" s="197" t="s">
        <v>180</v>
      </c>
      <c r="J31" s="373">
        <v>70000</v>
      </c>
      <c r="K31" s="374">
        <v>0</v>
      </c>
      <c r="L31" s="374">
        <v>-0.72550000000000003</v>
      </c>
      <c r="M31" s="375">
        <v>2.827203125</v>
      </c>
      <c r="N31" s="374">
        <v>-0.765625</v>
      </c>
      <c r="O31" s="373">
        <v>2808.7499999999977</v>
      </c>
    </row>
    <row r="32" spans="1:27">
      <c r="A32" s="197" t="s">
        <v>176</v>
      </c>
      <c r="B32" s="197">
        <v>413986</v>
      </c>
      <c r="C32" s="371">
        <v>44399</v>
      </c>
      <c r="D32" s="197" t="s">
        <v>382</v>
      </c>
      <c r="E32" s="372">
        <v>44958</v>
      </c>
      <c r="F32" s="371">
        <v>44866</v>
      </c>
      <c r="G32" s="371">
        <v>45016</v>
      </c>
      <c r="H32" s="372" t="s">
        <v>383</v>
      </c>
      <c r="I32" s="197" t="s">
        <v>178</v>
      </c>
      <c r="J32" s="373">
        <v>-70000</v>
      </c>
      <c r="K32" s="374">
        <v>0</v>
      </c>
      <c r="L32" s="374">
        <v>0.35449999999999998</v>
      </c>
      <c r="M32" s="375">
        <v>3.9931796875000001</v>
      </c>
      <c r="N32" s="374">
        <v>0.40035156250000004</v>
      </c>
      <c r="O32" s="373">
        <v>3209.6093750000036</v>
      </c>
    </row>
    <row r="33" spans="1:15">
      <c r="A33" s="197" t="s">
        <v>176</v>
      </c>
      <c r="B33" s="197">
        <v>414078</v>
      </c>
      <c r="C33" s="371">
        <v>44438</v>
      </c>
      <c r="D33" s="197" t="s">
        <v>177</v>
      </c>
      <c r="E33" s="372">
        <v>44958</v>
      </c>
      <c r="F33" s="371">
        <v>44866</v>
      </c>
      <c r="G33" s="371">
        <v>45016</v>
      </c>
      <c r="H33" s="372" t="s">
        <v>383</v>
      </c>
      <c r="I33" s="197" t="s">
        <v>180</v>
      </c>
      <c r="J33" s="373">
        <v>70000</v>
      </c>
      <c r="K33" s="374">
        <v>0</v>
      </c>
      <c r="L33" s="374">
        <v>-0.755</v>
      </c>
      <c r="M33" s="375">
        <v>2.827203125</v>
      </c>
      <c r="N33" s="374">
        <v>-0.765625</v>
      </c>
      <c r="O33" s="373">
        <v>743.74999999999966</v>
      </c>
    </row>
    <row r="34" spans="1:15">
      <c r="A34" s="197" t="s">
        <v>176</v>
      </c>
      <c r="B34" s="197">
        <v>414079</v>
      </c>
      <c r="C34" s="371">
        <v>44438</v>
      </c>
      <c r="D34" s="197" t="s">
        <v>382</v>
      </c>
      <c r="E34" s="372">
        <v>44958</v>
      </c>
      <c r="F34" s="371">
        <v>44866</v>
      </c>
      <c r="G34" s="371">
        <v>45016</v>
      </c>
      <c r="H34" s="372" t="s">
        <v>383</v>
      </c>
      <c r="I34" s="197" t="s">
        <v>178</v>
      </c>
      <c r="J34" s="373">
        <v>-70000</v>
      </c>
      <c r="K34" s="374">
        <v>0</v>
      </c>
      <c r="L34" s="374">
        <v>0.35</v>
      </c>
      <c r="M34" s="375">
        <v>3.9931796875000001</v>
      </c>
      <c r="N34" s="374">
        <v>0.40035156250000004</v>
      </c>
      <c r="O34" s="373">
        <v>3524.6093750000041</v>
      </c>
    </row>
    <row r="35" spans="1:15">
      <c r="A35" s="197" t="s">
        <v>176</v>
      </c>
      <c r="B35" s="197">
        <v>414096</v>
      </c>
      <c r="C35" s="371">
        <v>44440</v>
      </c>
      <c r="D35" s="197" t="s">
        <v>382</v>
      </c>
      <c r="E35" s="372">
        <v>44958</v>
      </c>
      <c r="F35" s="371">
        <v>44866</v>
      </c>
      <c r="G35" s="371">
        <v>45016</v>
      </c>
      <c r="H35" s="372" t="s">
        <v>383</v>
      </c>
      <c r="I35" s="197" t="s">
        <v>178</v>
      </c>
      <c r="J35" s="373">
        <v>-70000</v>
      </c>
      <c r="K35" s="374">
        <v>0</v>
      </c>
      <c r="L35" s="374">
        <v>0.33</v>
      </c>
      <c r="M35" s="375">
        <v>3.9931796875000001</v>
      </c>
      <c r="N35" s="374">
        <v>0.40035156250000004</v>
      </c>
      <c r="O35" s="373">
        <v>4924.6093750000018</v>
      </c>
    </row>
    <row r="36" spans="1:15">
      <c r="A36" s="197" t="s">
        <v>176</v>
      </c>
      <c r="B36" s="197">
        <v>414097</v>
      </c>
      <c r="C36" s="371">
        <v>44440</v>
      </c>
      <c r="D36" s="197" t="s">
        <v>177</v>
      </c>
      <c r="E36" s="372">
        <v>44958</v>
      </c>
      <c r="F36" s="371">
        <v>44866</v>
      </c>
      <c r="G36" s="371">
        <v>45016</v>
      </c>
      <c r="H36" s="372" t="s">
        <v>383</v>
      </c>
      <c r="I36" s="197" t="s">
        <v>180</v>
      </c>
      <c r="J36" s="373">
        <v>70000</v>
      </c>
      <c r="K36" s="374">
        <v>0</v>
      </c>
      <c r="L36" s="374">
        <v>-0.83</v>
      </c>
      <c r="M36" s="375">
        <v>2.827203125</v>
      </c>
      <c r="N36" s="374">
        <v>-0.765625</v>
      </c>
      <c r="O36" s="373">
        <v>-4506.2499999999973</v>
      </c>
    </row>
    <row r="37" spans="1:15">
      <c r="A37" s="197" t="s">
        <v>176</v>
      </c>
      <c r="B37" s="197">
        <v>413550</v>
      </c>
      <c r="C37" s="371">
        <v>44131</v>
      </c>
      <c r="D37" s="197" t="s">
        <v>177</v>
      </c>
      <c r="E37" s="372">
        <v>44986</v>
      </c>
      <c r="F37" s="371">
        <v>44866</v>
      </c>
      <c r="G37" s="371">
        <v>45016</v>
      </c>
      <c r="H37" s="372" t="s">
        <v>383</v>
      </c>
      <c r="I37" s="197" t="s">
        <v>180</v>
      </c>
      <c r="J37" s="373">
        <v>77500</v>
      </c>
      <c r="K37" s="374">
        <v>0</v>
      </c>
      <c r="L37" s="374">
        <v>-0.74</v>
      </c>
      <c r="M37" s="375">
        <v>2.5724140625</v>
      </c>
      <c r="N37" s="374">
        <v>-0.75691406249999993</v>
      </c>
      <c r="O37" s="373">
        <v>1310.8398437499952</v>
      </c>
    </row>
    <row r="38" spans="1:15">
      <c r="A38" s="197" t="s">
        <v>176</v>
      </c>
      <c r="B38" s="197">
        <v>413551</v>
      </c>
      <c r="C38" s="371">
        <v>44131</v>
      </c>
      <c r="D38" s="197" t="s">
        <v>382</v>
      </c>
      <c r="E38" s="372">
        <v>44986</v>
      </c>
      <c r="F38" s="371">
        <v>44866</v>
      </c>
      <c r="G38" s="371">
        <v>45016</v>
      </c>
      <c r="H38" s="372" t="s">
        <v>383</v>
      </c>
      <c r="I38" s="197" t="s">
        <v>178</v>
      </c>
      <c r="J38" s="373">
        <v>-77500</v>
      </c>
      <c r="K38" s="374">
        <v>0</v>
      </c>
      <c r="L38" s="374">
        <v>0.14000000000000001</v>
      </c>
      <c r="M38" s="375">
        <v>3.5367500000000001</v>
      </c>
      <c r="N38" s="374">
        <v>0.20742187500000009</v>
      </c>
      <c r="O38" s="373">
        <v>5225.1953125000055</v>
      </c>
    </row>
    <row r="39" spans="1:15">
      <c r="A39" s="197" t="s">
        <v>176</v>
      </c>
      <c r="B39" s="197">
        <v>413554</v>
      </c>
      <c r="C39" s="371">
        <v>44138</v>
      </c>
      <c r="D39" s="197" t="s">
        <v>177</v>
      </c>
      <c r="E39" s="372">
        <v>44986</v>
      </c>
      <c r="F39" s="371">
        <v>44866</v>
      </c>
      <c r="G39" s="371">
        <v>45016</v>
      </c>
      <c r="H39" s="372" t="s">
        <v>383</v>
      </c>
      <c r="I39" s="197" t="s">
        <v>180</v>
      </c>
      <c r="J39" s="373">
        <v>77500</v>
      </c>
      <c r="K39" s="374">
        <v>0</v>
      </c>
      <c r="L39" s="374">
        <v>-0.75</v>
      </c>
      <c r="M39" s="375">
        <v>2.5724140625</v>
      </c>
      <c r="N39" s="374">
        <v>-0.75691406249999993</v>
      </c>
      <c r="O39" s="373">
        <v>535.83984374999454</v>
      </c>
    </row>
    <row r="40" spans="1:15">
      <c r="A40" s="197" t="s">
        <v>176</v>
      </c>
      <c r="B40" s="197">
        <v>413555</v>
      </c>
      <c r="C40" s="371">
        <v>44138</v>
      </c>
      <c r="D40" s="197" t="s">
        <v>382</v>
      </c>
      <c r="E40" s="372">
        <v>44986</v>
      </c>
      <c r="F40" s="371">
        <v>44866</v>
      </c>
      <c r="G40" s="371">
        <v>45016</v>
      </c>
      <c r="H40" s="372" t="s">
        <v>383</v>
      </c>
      <c r="I40" s="197" t="s">
        <v>178</v>
      </c>
      <c r="J40" s="373">
        <v>-77500</v>
      </c>
      <c r="K40" s="374">
        <v>0</v>
      </c>
      <c r="L40" s="374">
        <v>0.16</v>
      </c>
      <c r="M40" s="375">
        <v>3.5367500000000001</v>
      </c>
      <c r="N40" s="374">
        <v>0.20742187500000009</v>
      </c>
      <c r="O40" s="373">
        <v>3675.1953125000068</v>
      </c>
    </row>
    <row r="41" spans="1:15">
      <c r="A41" s="197" t="s">
        <v>176</v>
      </c>
      <c r="B41" s="197">
        <v>413801</v>
      </c>
      <c r="C41" s="371">
        <v>44306</v>
      </c>
      <c r="D41" s="197" t="s">
        <v>177</v>
      </c>
      <c r="E41" s="372">
        <v>44986</v>
      </c>
      <c r="F41" s="371">
        <v>44927</v>
      </c>
      <c r="G41" s="371">
        <v>45291</v>
      </c>
      <c r="H41" s="372" t="s">
        <v>383</v>
      </c>
      <c r="I41" s="197" t="s">
        <v>180</v>
      </c>
      <c r="J41" s="373">
        <v>77500</v>
      </c>
      <c r="K41" s="374">
        <v>0</v>
      </c>
      <c r="L41" s="374">
        <v>-0.68</v>
      </c>
      <c r="M41" s="375">
        <v>2.5724140625</v>
      </c>
      <c r="N41" s="374">
        <v>-0.75691406249999993</v>
      </c>
      <c r="O41" s="373">
        <v>5960.8398437499909</v>
      </c>
    </row>
    <row r="42" spans="1:15">
      <c r="A42" s="197" t="s">
        <v>176</v>
      </c>
      <c r="B42" s="197">
        <v>413802</v>
      </c>
      <c r="C42" s="371">
        <v>44306</v>
      </c>
      <c r="D42" s="197" t="s">
        <v>382</v>
      </c>
      <c r="E42" s="372">
        <v>44986</v>
      </c>
      <c r="F42" s="371">
        <v>44927</v>
      </c>
      <c r="G42" s="371">
        <v>45291</v>
      </c>
      <c r="H42" s="372" t="s">
        <v>383</v>
      </c>
      <c r="I42" s="197" t="s">
        <v>178</v>
      </c>
      <c r="J42" s="373">
        <v>-77500</v>
      </c>
      <c r="K42" s="374">
        <v>0</v>
      </c>
      <c r="L42" s="374">
        <v>7.0000000000000007E-2</v>
      </c>
      <c r="M42" s="375">
        <v>3.5367500000000001</v>
      </c>
      <c r="N42" s="374">
        <v>0.20742187500000009</v>
      </c>
      <c r="O42" s="373">
        <v>10650.195312500007</v>
      </c>
    </row>
    <row r="43" spans="1:15">
      <c r="A43" s="197" t="s">
        <v>176</v>
      </c>
      <c r="B43" s="197">
        <v>413875</v>
      </c>
      <c r="C43" s="371">
        <v>44350</v>
      </c>
      <c r="D43" s="197" t="s">
        <v>177</v>
      </c>
      <c r="E43" s="372">
        <v>44986</v>
      </c>
      <c r="F43" s="371">
        <v>44927</v>
      </c>
      <c r="G43" s="371">
        <v>45291</v>
      </c>
      <c r="H43" s="372" t="s">
        <v>383</v>
      </c>
      <c r="I43" s="197" t="s">
        <v>180</v>
      </c>
      <c r="J43" s="373">
        <v>77500</v>
      </c>
      <c r="K43" s="374">
        <v>0</v>
      </c>
      <c r="L43" s="374">
        <v>-0.66249999999999998</v>
      </c>
      <c r="M43" s="375">
        <v>2.5724140625</v>
      </c>
      <c r="N43" s="374">
        <v>-0.75691406249999993</v>
      </c>
      <c r="O43" s="373">
        <v>7317.0898437499964</v>
      </c>
    </row>
    <row r="44" spans="1:15">
      <c r="A44" s="197" t="s">
        <v>176</v>
      </c>
      <c r="B44" s="197">
        <v>413876</v>
      </c>
      <c r="C44" s="371">
        <v>44350</v>
      </c>
      <c r="D44" s="197" t="s">
        <v>382</v>
      </c>
      <c r="E44" s="372">
        <v>44986</v>
      </c>
      <c r="F44" s="371">
        <v>44927</v>
      </c>
      <c r="G44" s="371">
        <v>45291</v>
      </c>
      <c r="H44" s="372" t="s">
        <v>383</v>
      </c>
      <c r="I44" s="197" t="s">
        <v>178</v>
      </c>
      <c r="J44" s="373">
        <v>-77500</v>
      </c>
      <c r="K44" s="374">
        <v>0</v>
      </c>
      <c r="L44" s="374">
        <v>0.105</v>
      </c>
      <c r="M44" s="375">
        <v>3.5367500000000001</v>
      </c>
      <c r="N44" s="374">
        <v>0.20742187500000009</v>
      </c>
      <c r="O44" s="373">
        <v>7937.6953125000073</v>
      </c>
    </row>
    <row r="45" spans="1:15">
      <c r="A45" s="197" t="s">
        <v>176</v>
      </c>
      <c r="B45" s="197">
        <v>413889</v>
      </c>
      <c r="C45" s="371">
        <v>44358</v>
      </c>
      <c r="D45" s="197" t="s">
        <v>382</v>
      </c>
      <c r="E45" s="372">
        <v>44986</v>
      </c>
      <c r="F45" s="371">
        <v>44866</v>
      </c>
      <c r="G45" s="371">
        <v>45016</v>
      </c>
      <c r="H45" s="372" t="s">
        <v>383</v>
      </c>
      <c r="I45" s="197" t="s">
        <v>178</v>
      </c>
      <c r="J45" s="373">
        <v>-77500</v>
      </c>
      <c r="K45" s="374">
        <v>0</v>
      </c>
      <c r="L45" s="374">
        <v>0.34</v>
      </c>
      <c r="M45" s="375">
        <v>3.5367500000000001</v>
      </c>
      <c r="N45" s="374">
        <v>0.20742187500000009</v>
      </c>
      <c r="O45" s="373">
        <v>-10274.804687499995</v>
      </c>
    </row>
    <row r="46" spans="1:15">
      <c r="A46" s="197" t="s">
        <v>176</v>
      </c>
      <c r="B46" s="197">
        <v>413890</v>
      </c>
      <c r="C46" s="371">
        <v>44358</v>
      </c>
      <c r="D46" s="197" t="s">
        <v>177</v>
      </c>
      <c r="E46" s="372">
        <v>44986</v>
      </c>
      <c r="F46" s="371">
        <v>44866</v>
      </c>
      <c r="G46" s="371">
        <v>45016</v>
      </c>
      <c r="H46" s="372" t="s">
        <v>383</v>
      </c>
      <c r="I46" s="197" t="s">
        <v>180</v>
      </c>
      <c r="J46" s="373">
        <v>77500</v>
      </c>
      <c r="K46" s="374">
        <v>0</v>
      </c>
      <c r="L46" s="374">
        <v>-0.7</v>
      </c>
      <c r="M46" s="375">
        <v>2.5724140625</v>
      </c>
      <c r="N46" s="374">
        <v>-0.75691406249999993</v>
      </c>
      <c r="O46" s="373">
        <v>4410.8398437499982</v>
      </c>
    </row>
    <row r="47" spans="1:15">
      <c r="A47" s="197" t="s">
        <v>176</v>
      </c>
      <c r="B47" s="197">
        <v>413985</v>
      </c>
      <c r="C47" s="371">
        <v>44399</v>
      </c>
      <c r="D47" s="197" t="s">
        <v>177</v>
      </c>
      <c r="E47" s="372">
        <v>44986</v>
      </c>
      <c r="F47" s="371">
        <v>44866</v>
      </c>
      <c r="G47" s="371">
        <v>45016</v>
      </c>
      <c r="H47" s="372" t="s">
        <v>383</v>
      </c>
      <c r="I47" s="197" t="s">
        <v>180</v>
      </c>
      <c r="J47" s="373">
        <v>77500</v>
      </c>
      <c r="K47" s="374">
        <v>0</v>
      </c>
      <c r="L47" s="374">
        <v>-0.72550000000000003</v>
      </c>
      <c r="M47" s="375">
        <v>2.5724140625</v>
      </c>
      <c r="N47" s="374">
        <v>-0.75691406249999993</v>
      </c>
      <c r="O47" s="373">
        <v>2434.5898437499918</v>
      </c>
    </row>
    <row r="48" spans="1:15">
      <c r="A48" s="197" t="s">
        <v>176</v>
      </c>
      <c r="B48" s="197">
        <v>413986</v>
      </c>
      <c r="C48" s="371">
        <v>44399</v>
      </c>
      <c r="D48" s="197" t="s">
        <v>382</v>
      </c>
      <c r="E48" s="372">
        <v>44986</v>
      </c>
      <c r="F48" s="371">
        <v>44866</v>
      </c>
      <c r="G48" s="371">
        <v>45016</v>
      </c>
      <c r="H48" s="372" t="s">
        <v>383</v>
      </c>
      <c r="I48" s="197" t="s">
        <v>178</v>
      </c>
      <c r="J48" s="373">
        <v>-77500</v>
      </c>
      <c r="K48" s="374">
        <v>0</v>
      </c>
      <c r="L48" s="374">
        <v>0.35449999999999998</v>
      </c>
      <c r="M48" s="375">
        <v>3.5367500000000001</v>
      </c>
      <c r="N48" s="374">
        <v>0.20742187500000009</v>
      </c>
      <c r="O48" s="373">
        <v>-11398.554687499991</v>
      </c>
    </row>
    <row r="49" spans="1:15">
      <c r="A49" s="197" t="s">
        <v>176</v>
      </c>
      <c r="B49" s="197">
        <v>414078</v>
      </c>
      <c r="C49" s="371">
        <v>44438</v>
      </c>
      <c r="D49" s="197" t="s">
        <v>177</v>
      </c>
      <c r="E49" s="372">
        <v>44986</v>
      </c>
      <c r="F49" s="371">
        <v>44866</v>
      </c>
      <c r="G49" s="371">
        <v>45016</v>
      </c>
      <c r="H49" s="372" t="s">
        <v>383</v>
      </c>
      <c r="I49" s="197" t="s">
        <v>180</v>
      </c>
      <c r="J49" s="373">
        <v>77500</v>
      </c>
      <c r="K49" s="374">
        <v>0</v>
      </c>
      <c r="L49" s="374">
        <v>-0.755</v>
      </c>
      <c r="M49" s="375">
        <v>2.5724140625</v>
      </c>
      <c r="N49" s="374">
        <v>-0.75691406249999993</v>
      </c>
      <c r="O49" s="373">
        <v>148.33984374999415</v>
      </c>
    </row>
    <row r="50" spans="1:15">
      <c r="A50" s="197" t="s">
        <v>176</v>
      </c>
      <c r="B50" s="197">
        <v>414079</v>
      </c>
      <c r="C50" s="371">
        <v>44438</v>
      </c>
      <c r="D50" s="197" t="s">
        <v>382</v>
      </c>
      <c r="E50" s="372">
        <v>44986</v>
      </c>
      <c r="F50" s="371">
        <v>44866</v>
      </c>
      <c r="G50" s="371">
        <v>45016</v>
      </c>
      <c r="H50" s="372" t="s">
        <v>383</v>
      </c>
      <c r="I50" s="197" t="s">
        <v>178</v>
      </c>
      <c r="J50" s="373">
        <v>-77500</v>
      </c>
      <c r="K50" s="374">
        <v>0</v>
      </c>
      <c r="L50" s="374">
        <v>0.35</v>
      </c>
      <c r="M50" s="375">
        <v>3.5367500000000001</v>
      </c>
      <c r="N50" s="374">
        <v>0.20742187500000009</v>
      </c>
      <c r="O50" s="373">
        <v>-11049.804687499991</v>
      </c>
    </row>
    <row r="51" spans="1:15">
      <c r="A51" s="197" t="s">
        <v>176</v>
      </c>
      <c r="B51" s="197">
        <v>414096</v>
      </c>
      <c r="C51" s="371">
        <v>44440</v>
      </c>
      <c r="D51" s="197" t="s">
        <v>382</v>
      </c>
      <c r="E51" s="372">
        <v>44986</v>
      </c>
      <c r="F51" s="371">
        <v>44866</v>
      </c>
      <c r="G51" s="371">
        <v>45016</v>
      </c>
      <c r="H51" s="372" t="s">
        <v>383</v>
      </c>
      <c r="I51" s="197" t="s">
        <v>178</v>
      </c>
      <c r="J51" s="373">
        <v>-77500</v>
      </c>
      <c r="K51" s="374">
        <v>0</v>
      </c>
      <c r="L51" s="374">
        <v>0.33</v>
      </c>
      <c r="M51" s="375">
        <v>3.5367500000000001</v>
      </c>
      <c r="N51" s="374">
        <v>0.20742187500000009</v>
      </c>
      <c r="O51" s="373">
        <v>-9499.8046874999945</v>
      </c>
    </row>
    <row r="52" spans="1:15">
      <c r="A52" s="197" t="s">
        <v>176</v>
      </c>
      <c r="B52" s="197">
        <v>414097</v>
      </c>
      <c r="C52" s="371">
        <v>44440</v>
      </c>
      <c r="D52" s="197" t="s">
        <v>177</v>
      </c>
      <c r="E52" s="372">
        <v>44986</v>
      </c>
      <c r="F52" s="371">
        <v>44866</v>
      </c>
      <c r="G52" s="371">
        <v>45016</v>
      </c>
      <c r="H52" s="372" t="s">
        <v>383</v>
      </c>
      <c r="I52" s="197" t="s">
        <v>180</v>
      </c>
      <c r="J52" s="373">
        <v>77500</v>
      </c>
      <c r="K52" s="374">
        <v>0</v>
      </c>
      <c r="L52" s="374">
        <v>-0.83</v>
      </c>
      <c r="M52" s="375">
        <v>2.5724140625</v>
      </c>
      <c r="N52" s="374">
        <v>-0.75691406249999993</v>
      </c>
      <c r="O52" s="373">
        <v>-5664.1601562500027</v>
      </c>
    </row>
    <row r="53" spans="1:15">
      <c r="A53" s="197" t="s">
        <v>176</v>
      </c>
      <c r="B53" s="197">
        <v>413801</v>
      </c>
      <c r="C53" s="371">
        <v>44306</v>
      </c>
      <c r="D53" s="197" t="s">
        <v>177</v>
      </c>
      <c r="E53" s="372">
        <v>45017</v>
      </c>
      <c r="F53" s="371">
        <v>44927</v>
      </c>
      <c r="G53" s="371">
        <v>45291</v>
      </c>
      <c r="H53" s="372" t="s">
        <v>383</v>
      </c>
      <c r="I53" s="197" t="s">
        <v>180</v>
      </c>
      <c r="J53" s="373">
        <v>75000</v>
      </c>
      <c r="K53" s="374">
        <v>0</v>
      </c>
      <c r="L53" s="374">
        <v>-0.68</v>
      </c>
      <c r="M53" s="375">
        <v>2.1706015624999999</v>
      </c>
      <c r="N53" s="374">
        <v>-0.68449218750000007</v>
      </c>
      <c r="O53" s="373">
        <v>336.91406250000165</v>
      </c>
    </row>
    <row r="54" spans="1:15">
      <c r="A54" s="197" t="s">
        <v>176</v>
      </c>
      <c r="B54" s="197">
        <v>413802</v>
      </c>
      <c r="C54" s="371">
        <v>44306</v>
      </c>
      <c r="D54" s="197" t="s">
        <v>382</v>
      </c>
      <c r="E54" s="372">
        <v>45017</v>
      </c>
      <c r="F54" s="371">
        <v>44927</v>
      </c>
      <c r="G54" s="371">
        <v>45291</v>
      </c>
      <c r="H54" s="372" t="s">
        <v>383</v>
      </c>
      <c r="I54" s="197" t="s">
        <v>178</v>
      </c>
      <c r="J54" s="373">
        <v>-75000</v>
      </c>
      <c r="K54" s="374">
        <v>0</v>
      </c>
      <c r="L54" s="374">
        <v>7.0000000000000007E-2</v>
      </c>
      <c r="M54" s="375">
        <v>2.5867343749999998</v>
      </c>
      <c r="N54" s="374">
        <v>-0.26835937500000018</v>
      </c>
      <c r="O54" s="373">
        <v>-25376.953125000015</v>
      </c>
    </row>
    <row r="55" spans="1:15">
      <c r="A55" s="197" t="s">
        <v>176</v>
      </c>
      <c r="B55" s="197">
        <v>413875</v>
      </c>
      <c r="C55" s="371">
        <v>44350</v>
      </c>
      <c r="D55" s="197" t="s">
        <v>177</v>
      </c>
      <c r="E55" s="372">
        <v>45017</v>
      </c>
      <c r="F55" s="371">
        <v>44927</v>
      </c>
      <c r="G55" s="371">
        <v>45291</v>
      </c>
      <c r="H55" s="372" t="s">
        <v>383</v>
      </c>
      <c r="I55" s="197" t="s">
        <v>180</v>
      </c>
      <c r="J55" s="373">
        <v>75000</v>
      </c>
      <c r="K55" s="374">
        <v>0</v>
      </c>
      <c r="L55" s="374">
        <v>-0.66249999999999998</v>
      </c>
      <c r="M55" s="375">
        <v>2.1706015624999999</v>
      </c>
      <c r="N55" s="374">
        <v>-0.68449218750000007</v>
      </c>
      <c r="O55" s="373">
        <v>1649.414062500007</v>
      </c>
    </row>
    <row r="56" spans="1:15">
      <c r="A56" s="197" t="s">
        <v>176</v>
      </c>
      <c r="B56" s="197">
        <v>413876</v>
      </c>
      <c r="C56" s="371">
        <v>44350</v>
      </c>
      <c r="D56" s="197" t="s">
        <v>382</v>
      </c>
      <c r="E56" s="372">
        <v>45017</v>
      </c>
      <c r="F56" s="371">
        <v>44927</v>
      </c>
      <c r="G56" s="371">
        <v>45291</v>
      </c>
      <c r="H56" s="372" t="s">
        <v>383</v>
      </c>
      <c r="I56" s="197" t="s">
        <v>178</v>
      </c>
      <c r="J56" s="373">
        <v>-75000</v>
      </c>
      <c r="K56" s="374">
        <v>0</v>
      </c>
      <c r="L56" s="374">
        <v>0.105</v>
      </c>
      <c r="M56" s="375">
        <v>2.5867343749999998</v>
      </c>
      <c r="N56" s="374">
        <v>-0.26835937500000018</v>
      </c>
      <c r="O56" s="373">
        <v>-28001.953125000011</v>
      </c>
    </row>
    <row r="57" spans="1:15">
      <c r="A57" s="197" t="s">
        <v>176</v>
      </c>
      <c r="B57" s="197">
        <v>413891</v>
      </c>
      <c r="C57" s="371">
        <v>44358</v>
      </c>
      <c r="D57" s="197" t="s">
        <v>177</v>
      </c>
      <c r="E57" s="372">
        <v>45017</v>
      </c>
      <c r="F57" s="371">
        <v>45017</v>
      </c>
      <c r="G57" s="371">
        <v>45230</v>
      </c>
      <c r="H57" s="372" t="s">
        <v>383</v>
      </c>
      <c r="I57" s="197" t="s">
        <v>180</v>
      </c>
      <c r="J57" s="373">
        <v>75000</v>
      </c>
      <c r="K57" s="374">
        <v>0</v>
      </c>
      <c r="L57" s="374">
        <v>-0.71</v>
      </c>
      <c r="M57" s="375">
        <v>2.1706015624999999</v>
      </c>
      <c r="N57" s="374">
        <v>-0.68449218750000007</v>
      </c>
      <c r="O57" s="373">
        <v>-1913.085937499992</v>
      </c>
    </row>
    <row r="58" spans="1:15">
      <c r="A58" s="197" t="s">
        <v>176</v>
      </c>
      <c r="B58" s="197">
        <v>413892</v>
      </c>
      <c r="C58" s="371">
        <v>44358</v>
      </c>
      <c r="D58" s="197" t="s">
        <v>382</v>
      </c>
      <c r="E58" s="372">
        <v>45017</v>
      </c>
      <c r="F58" s="371">
        <v>45017</v>
      </c>
      <c r="G58" s="371">
        <v>45230</v>
      </c>
      <c r="H58" s="372" t="s">
        <v>383</v>
      </c>
      <c r="I58" s="197" t="s">
        <v>178</v>
      </c>
      <c r="J58" s="373">
        <v>-75000</v>
      </c>
      <c r="K58" s="374">
        <v>0</v>
      </c>
      <c r="L58" s="374">
        <v>-0.06</v>
      </c>
      <c r="M58" s="375">
        <v>2.5867343749999998</v>
      </c>
      <c r="N58" s="374">
        <v>-0.26835937500000018</v>
      </c>
      <c r="O58" s="373">
        <v>-15626.953125000013</v>
      </c>
    </row>
    <row r="59" spans="1:15">
      <c r="A59" s="197" t="s">
        <v>176</v>
      </c>
      <c r="B59" s="197">
        <v>413801</v>
      </c>
      <c r="C59" s="371">
        <v>44306</v>
      </c>
      <c r="D59" s="197" t="s">
        <v>177</v>
      </c>
      <c r="E59" s="372">
        <v>45047</v>
      </c>
      <c r="F59" s="371">
        <v>44927</v>
      </c>
      <c r="G59" s="371">
        <v>45291</v>
      </c>
      <c r="H59" s="372" t="s">
        <v>383</v>
      </c>
      <c r="I59" s="197" t="s">
        <v>180</v>
      </c>
      <c r="J59" s="373">
        <v>77500</v>
      </c>
      <c r="K59" s="374">
        <v>0</v>
      </c>
      <c r="L59" s="374">
        <v>-0.68</v>
      </c>
      <c r="M59" s="375">
        <v>2.0390156250000002</v>
      </c>
      <c r="N59" s="374">
        <v>-0.75335937499999961</v>
      </c>
      <c r="O59" s="373">
        <v>5685.3515624999663</v>
      </c>
    </row>
    <row r="60" spans="1:15">
      <c r="A60" s="197" t="s">
        <v>176</v>
      </c>
      <c r="B60" s="197">
        <v>413802</v>
      </c>
      <c r="C60" s="371">
        <v>44306</v>
      </c>
      <c r="D60" s="197" t="s">
        <v>382</v>
      </c>
      <c r="E60" s="372">
        <v>45047</v>
      </c>
      <c r="F60" s="371">
        <v>44927</v>
      </c>
      <c r="G60" s="371">
        <v>45291</v>
      </c>
      <c r="H60" s="372" t="s">
        <v>383</v>
      </c>
      <c r="I60" s="197" t="s">
        <v>178</v>
      </c>
      <c r="J60" s="373">
        <v>-77500</v>
      </c>
      <c r="K60" s="374">
        <v>0</v>
      </c>
      <c r="L60" s="374">
        <v>7.0000000000000007E-2</v>
      </c>
      <c r="M60" s="375">
        <v>2.5190156250000002</v>
      </c>
      <c r="N60" s="374">
        <v>-0.27335937499999963</v>
      </c>
      <c r="O60" s="373">
        <v>-26610.351562499971</v>
      </c>
    </row>
    <row r="61" spans="1:15">
      <c r="A61" s="197" t="s">
        <v>176</v>
      </c>
      <c r="B61" s="197">
        <v>413875</v>
      </c>
      <c r="C61" s="371">
        <v>44350</v>
      </c>
      <c r="D61" s="197" t="s">
        <v>177</v>
      </c>
      <c r="E61" s="372">
        <v>45047</v>
      </c>
      <c r="F61" s="371">
        <v>44927</v>
      </c>
      <c r="G61" s="371">
        <v>45291</v>
      </c>
      <c r="H61" s="372" t="s">
        <v>383</v>
      </c>
      <c r="I61" s="197" t="s">
        <v>180</v>
      </c>
      <c r="J61" s="373">
        <v>77500</v>
      </c>
      <c r="K61" s="374">
        <v>0</v>
      </c>
      <c r="L61" s="374">
        <v>-0.66249999999999998</v>
      </c>
      <c r="M61" s="375">
        <v>2.0390156250000002</v>
      </c>
      <c r="N61" s="374">
        <v>-0.75335937499999961</v>
      </c>
      <c r="O61" s="373">
        <v>7041.6015624999718</v>
      </c>
    </row>
    <row r="62" spans="1:15">
      <c r="A62" s="197" t="s">
        <v>176</v>
      </c>
      <c r="B62" s="197">
        <v>413876</v>
      </c>
      <c r="C62" s="371">
        <v>44350</v>
      </c>
      <c r="D62" s="197" t="s">
        <v>382</v>
      </c>
      <c r="E62" s="372">
        <v>45047</v>
      </c>
      <c r="F62" s="371">
        <v>44927</v>
      </c>
      <c r="G62" s="371">
        <v>45291</v>
      </c>
      <c r="H62" s="372" t="s">
        <v>383</v>
      </c>
      <c r="I62" s="197" t="s">
        <v>178</v>
      </c>
      <c r="J62" s="373">
        <v>-77500</v>
      </c>
      <c r="K62" s="374">
        <v>0</v>
      </c>
      <c r="L62" s="374">
        <v>0.105</v>
      </c>
      <c r="M62" s="375">
        <v>2.5190156250000002</v>
      </c>
      <c r="N62" s="374">
        <v>-0.27335937499999963</v>
      </c>
      <c r="O62" s="373">
        <v>-29322.851562499971</v>
      </c>
    </row>
    <row r="63" spans="1:15">
      <c r="A63" s="197" t="s">
        <v>176</v>
      </c>
      <c r="B63" s="197">
        <v>413891</v>
      </c>
      <c r="C63" s="371">
        <v>44358</v>
      </c>
      <c r="D63" s="197" t="s">
        <v>177</v>
      </c>
      <c r="E63" s="372">
        <v>45047</v>
      </c>
      <c r="F63" s="371">
        <v>45017</v>
      </c>
      <c r="G63" s="371">
        <v>45230</v>
      </c>
      <c r="H63" s="372" t="s">
        <v>383</v>
      </c>
      <c r="I63" s="197" t="s">
        <v>180</v>
      </c>
      <c r="J63" s="373">
        <v>77500</v>
      </c>
      <c r="K63" s="374">
        <v>0</v>
      </c>
      <c r="L63" s="374">
        <v>-0.71</v>
      </c>
      <c r="M63" s="375">
        <v>2.0390156250000002</v>
      </c>
      <c r="N63" s="374">
        <v>-0.75335937499999961</v>
      </c>
      <c r="O63" s="373">
        <v>3360.3515624999723</v>
      </c>
    </row>
    <row r="64" spans="1:15">
      <c r="A64" s="197" t="s">
        <v>176</v>
      </c>
      <c r="B64" s="197">
        <v>413892</v>
      </c>
      <c r="C64" s="371">
        <v>44358</v>
      </c>
      <c r="D64" s="197" t="s">
        <v>382</v>
      </c>
      <c r="E64" s="372">
        <v>45047</v>
      </c>
      <c r="F64" s="371">
        <v>45017</v>
      </c>
      <c r="G64" s="371">
        <v>45230</v>
      </c>
      <c r="H64" s="372" t="s">
        <v>383</v>
      </c>
      <c r="I64" s="197" t="s">
        <v>178</v>
      </c>
      <c r="J64" s="373">
        <v>-77500</v>
      </c>
      <c r="K64" s="374">
        <v>0</v>
      </c>
      <c r="L64" s="374">
        <v>-0.06</v>
      </c>
      <c r="M64" s="375">
        <v>2.5190156250000002</v>
      </c>
      <c r="N64" s="374">
        <v>-0.27335937499999963</v>
      </c>
      <c r="O64" s="373">
        <v>-16535.351562499971</v>
      </c>
    </row>
    <row r="65" spans="1:15">
      <c r="A65" s="197" t="s">
        <v>176</v>
      </c>
      <c r="B65" s="197">
        <v>413801</v>
      </c>
      <c r="C65" s="371">
        <v>44306</v>
      </c>
      <c r="D65" s="197" t="s">
        <v>177</v>
      </c>
      <c r="E65" s="372">
        <v>45078</v>
      </c>
      <c r="F65" s="371">
        <v>44927</v>
      </c>
      <c r="G65" s="371">
        <v>45291</v>
      </c>
      <c r="H65" s="372" t="s">
        <v>383</v>
      </c>
      <c r="I65" s="197" t="s">
        <v>180</v>
      </c>
      <c r="J65" s="373">
        <v>75000</v>
      </c>
      <c r="K65" s="374">
        <v>0</v>
      </c>
      <c r="L65" s="374">
        <v>-0.68</v>
      </c>
      <c r="M65" s="375">
        <v>2.0393046875</v>
      </c>
      <c r="N65" s="374">
        <v>-0.78714843749999996</v>
      </c>
      <c r="O65" s="373">
        <v>8036.1328124999936</v>
      </c>
    </row>
    <row r="66" spans="1:15">
      <c r="A66" s="197" t="s">
        <v>176</v>
      </c>
      <c r="B66" s="197">
        <v>413802</v>
      </c>
      <c r="C66" s="371">
        <v>44306</v>
      </c>
      <c r="D66" s="197" t="s">
        <v>382</v>
      </c>
      <c r="E66" s="372">
        <v>45078</v>
      </c>
      <c r="F66" s="371">
        <v>44927</v>
      </c>
      <c r="G66" s="371">
        <v>45291</v>
      </c>
      <c r="H66" s="372" t="s">
        <v>383</v>
      </c>
      <c r="I66" s="197" t="s">
        <v>178</v>
      </c>
      <c r="J66" s="373">
        <v>-75000</v>
      </c>
      <c r="K66" s="374">
        <v>0</v>
      </c>
      <c r="L66" s="374">
        <v>7.0000000000000007E-2</v>
      </c>
      <c r="M66" s="375">
        <v>2.5605937499999998</v>
      </c>
      <c r="N66" s="374">
        <v>-0.26585937500000023</v>
      </c>
      <c r="O66" s="373">
        <v>-25189.453125000018</v>
      </c>
    </row>
    <row r="67" spans="1:15">
      <c r="A67" s="197" t="s">
        <v>176</v>
      </c>
      <c r="B67" s="197">
        <v>413875</v>
      </c>
      <c r="C67" s="371">
        <v>44350</v>
      </c>
      <c r="D67" s="197" t="s">
        <v>177</v>
      </c>
      <c r="E67" s="372">
        <v>45078</v>
      </c>
      <c r="F67" s="371">
        <v>44927</v>
      </c>
      <c r="G67" s="371">
        <v>45291</v>
      </c>
      <c r="H67" s="372" t="s">
        <v>383</v>
      </c>
      <c r="I67" s="197" t="s">
        <v>180</v>
      </c>
      <c r="J67" s="373">
        <v>75000</v>
      </c>
      <c r="K67" s="374">
        <v>0</v>
      </c>
      <c r="L67" s="374">
        <v>-0.66249999999999998</v>
      </c>
      <c r="M67" s="375">
        <v>2.0393046875</v>
      </c>
      <c r="N67" s="374">
        <v>-0.78714843749999996</v>
      </c>
      <c r="O67" s="373">
        <v>9348.6328124999982</v>
      </c>
    </row>
    <row r="68" spans="1:15">
      <c r="A68" s="197" t="s">
        <v>176</v>
      </c>
      <c r="B68" s="197">
        <v>413876</v>
      </c>
      <c r="C68" s="371">
        <v>44350</v>
      </c>
      <c r="D68" s="197" t="s">
        <v>382</v>
      </c>
      <c r="E68" s="372">
        <v>45078</v>
      </c>
      <c r="F68" s="371">
        <v>44927</v>
      </c>
      <c r="G68" s="371">
        <v>45291</v>
      </c>
      <c r="H68" s="372" t="s">
        <v>383</v>
      </c>
      <c r="I68" s="197" t="s">
        <v>178</v>
      </c>
      <c r="J68" s="373">
        <v>-75000</v>
      </c>
      <c r="K68" s="374">
        <v>0</v>
      </c>
      <c r="L68" s="374">
        <v>0.105</v>
      </c>
      <c r="M68" s="375">
        <v>2.5605937499999998</v>
      </c>
      <c r="N68" s="374">
        <v>-0.26585937500000023</v>
      </c>
      <c r="O68" s="373">
        <v>-27814.453125000015</v>
      </c>
    </row>
    <row r="69" spans="1:15">
      <c r="A69" s="197" t="s">
        <v>176</v>
      </c>
      <c r="B69" s="197">
        <v>413891</v>
      </c>
      <c r="C69" s="371">
        <v>44358</v>
      </c>
      <c r="D69" s="197" t="s">
        <v>177</v>
      </c>
      <c r="E69" s="372">
        <v>45078</v>
      </c>
      <c r="F69" s="371">
        <v>45017</v>
      </c>
      <c r="G69" s="371">
        <v>45230</v>
      </c>
      <c r="H69" s="372" t="s">
        <v>383</v>
      </c>
      <c r="I69" s="197" t="s">
        <v>180</v>
      </c>
      <c r="J69" s="373">
        <v>75000</v>
      </c>
      <c r="K69" s="374">
        <v>0</v>
      </c>
      <c r="L69" s="374">
        <v>-0.71</v>
      </c>
      <c r="M69" s="375">
        <v>2.0393046875</v>
      </c>
      <c r="N69" s="374">
        <v>-0.78714843749999996</v>
      </c>
      <c r="O69" s="373">
        <v>5786.1328125</v>
      </c>
    </row>
    <row r="70" spans="1:15">
      <c r="A70" s="197" t="s">
        <v>176</v>
      </c>
      <c r="B70" s="197">
        <v>413892</v>
      </c>
      <c r="C70" s="371">
        <v>44358</v>
      </c>
      <c r="D70" s="197" t="s">
        <v>382</v>
      </c>
      <c r="E70" s="372">
        <v>45078</v>
      </c>
      <c r="F70" s="371">
        <v>45017</v>
      </c>
      <c r="G70" s="371">
        <v>45230</v>
      </c>
      <c r="H70" s="372" t="s">
        <v>383</v>
      </c>
      <c r="I70" s="197" t="s">
        <v>178</v>
      </c>
      <c r="J70" s="373">
        <v>-75000</v>
      </c>
      <c r="K70" s="374">
        <v>0</v>
      </c>
      <c r="L70" s="374">
        <v>-0.06</v>
      </c>
      <c r="M70" s="375">
        <v>2.5605937499999998</v>
      </c>
      <c r="N70" s="374">
        <v>-0.26585937500000023</v>
      </c>
      <c r="O70" s="373">
        <v>-15439.453125000018</v>
      </c>
    </row>
    <row r="71" spans="1:15">
      <c r="A71" s="197" t="s">
        <v>176</v>
      </c>
      <c r="B71" s="197">
        <v>413801</v>
      </c>
      <c r="C71" s="371">
        <v>44306</v>
      </c>
      <c r="D71" s="197" t="s">
        <v>177</v>
      </c>
      <c r="E71" s="372">
        <v>45108</v>
      </c>
      <c r="F71" s="371">
        <v>44927</v>
      </c>
      <c r="G71" s="371">
        <v>45291</v>
      </c>
      <c r="H71" s="372" t="s">
        <v>383</v>
      </c>
      <c r="I71" s="197" t="s">
        <v>180</v>
      </c>
      <c r="J71" s="373">
        <v>77500</v>
      </c>
      <c r="K71" s="374">
        <v>0</v>
      </c>
      <c r="L71" s="374">
        <v>-0.68</v>
      </c>
      <c r="M71" s="375">
        <v>2.0986484375000001</v>
      </c>
      <c r="N71" s="374">
        <v>-0.76933593749999973</v>
      </c>
      <c r="O71" s="373">
        <v>6923.5351562499754</v>
      </c>
    </row>
    <row r="72" spans="1:15">
      <c r="A72" s="197" t="s">
        <v>176</v>
      </c>
      <c r="B72" s="197">
        <v>413802</v>
      </c>
      <c r="C72" s="371">
        <v>44306</v>
      </c>
      <c r="D72" s="197" t="s">
        <v>382</v>
      </c>
      <c r="E72" s="372">
        <v>45108</v>
      </c>
      <c r="F72" s="371">
        <v>44927</v>
      </c>
      <c r="G72" s="371">
        <v>45291</v>
      </c>
      <c r="H72" s="372" t="s">
        <v>383</v>
      </c>
      <c r="I72" s="197" t="s">
        <v>178</v>
      </c>
      <c r="J72" s="373">
        <v>-77500</v>
      </c>
      <c r="K72" s="374">
        <v>0</v>
      </c>
      <c r="L72" s="374">
        <v>7.0000000000000007E-2</v>
      </c>
      <c r="M72" s="375">
        <v>2.8124375000000001</v>
      </c>
      <c r="N72" s="374">
        <v>-5.5546874999999662E-2</v>
      </c>
      <c r="O72" s="373">
        <v>-9729.8828124999745</v>
      </c>
    </row>
    <row r="73" spans="1:15">
      <c r="A73" s="197" t="s">
        <v>176</v>
      </c>
      <c r="B73" s="197">
        <v>413875</v>
      </c>
      <c r="C73" s="371">
        <v>44350</v>
      </c>
      <c r="D73" s="197" t="s">
        <v>177</v>
      </c>
      <c r="E73" s="372">
        <v>45108</v>
      </c>
      <c r="F73" s="371">
        <v>44927</v>
      </c>
      <c r="G73" s="371">
        <v>45291</v>
      </c>
      <c r="H73" s="372" t="s">
        <v>383</v>
      </c>
      <c r="I73" s="197" t="s">
        <v>180</v>
      </c>
      <c r="J73" s="373">
        <v>77500</v>
      </c>
      <c r="K73" s="374">
        <v>0</v>
      </c>
      <c r="L73" s="374">
        <v>-0.66249999999999998</v>
      </c>
      <c r="M73" s="375">
        <v>2.0986484375000001</v>
      </c>
      <c r="N73" s="374">
        <v>-0.76933593749999973</v>
      </c>
      <c r="O73" s="373">
        <v>8279.7851562499818</v>
      </c>
    </row>
    <row r="74" spans="1:15">
      <c r="A74" s="197" t="s">
        <v>176</v>
      </c>
      <c r="B74" s="197">
        <v>413876</v>
      </c>
      <c r="C74" s="371">
        <v>44350</v>
      </c>
      <c r="D74" s="197" t="s">
        <v>382</v>
      </c>
      <c r="E74" s="372">
        <v>45108</v>
      </c>
      <c r="F74" s="371">
        <v>44927</v>
      </c>
      <c r="G74" s="371">
        <v>45291</v>
      </c>
      <c r="H74" s="372" t="s">
        <v>383</v>
      </c>
      <c r="I74" s="197" t="s">
        <v>178</v>
      </c>
      <c r="J74" s="373">
        <v>-77500</v>
      </c>
      <c r="K74" s="374">
        <v>0</v>
      </c>
      <c r="L74" s="374">
        <v>0.105</v>
      </c>
      <c r="M74" s="375">
        <v>2.8124375000000001</v>
      </c>
      <c r="N74" s="374">
        <v>-5.5546874999999662E-2</v>
      </c>
      <c r="O74" s="373">
        <v>-12442.382812499973</v>
      </c>
    </row>
    <row r="75" spans="1:15">
      <c r="A75" s="197" t="s">
        <v>176</v>
      </c>
      <c r="B75" s="197">
        <v>413891</v>
      </c>
      <c r="C75" s="371">
        <v>44358</v>
      </c>
      <c r="D75" s="197" t="s">
        <v>177</v>
      </c>
      <c r="E75" s="372">
        <v>45108</v>
      </c>
      <c r="F75" s="371">
        <v>45017</v>
      </c>
      <c r="G75" s="371">
        <v>45230</v>
      </c>
      <c r="H75" s="372" t="s">
        <v>383</v>
      </c>
      <c r="I75" s="197" t="s">
        <v>180</v>
      </c>
      <c r="J75" s="373">
        <v>77500</v>
      </c>
      <c r="K75" s="374">
        <v>0</v>
      </c>
      <c r="L75" s="374">
        <v>-0.71</v>
      </c>
      <c r="M75" s="375">
        <v>2.0986484375000001</v>
      </c>
      <c r="N75" s="374">
        <v>-0.76933593749999973</v>
      </c>
      <c r="O75" s="373">
        <v>4598.5351562499818</v>
      </c>
    </row>
    <row r="76" spans="1:15">
      <c r="A76" s="197" t="s">
        <v>176</v>
      </c>
      <c r="B76" s="197">
        <v>413892</v>
      </c>
      <c r="C76" s="371">
        <v>44358</v>
      </c>
      <c r="D76" s="197" t="s">
        <v>382</v>
      </c>
      <c r="E76" s="372">
        <v>45108</v>
      </c>
      <c r="F76" s="371">
        <v>45017</v>
      </c>
      <c r="G76" s="371">
        <v>45230</v>
      </c>
      <c r="H76" s="372" t="s">
        <v>383</v>
      </c>
      <c r="I76" s="197" t="s">
        <v>178</v>
      </c>
      <c r="J76" s="373">
        <v>-77500</v>
      </c>
      <c r="K76" s="374">
        <v>0</v>
      </c>
      <c r="L76" s="374">
        <v>-0.06</v>
      </c>
      <c r="M76" s="375">
        <v>2.8124375000000001</v>
      </c>
      <c r="N76" s="374">
        <v>-5.5546874999999662E-2</v>
      </c>
      <c r="O76" s="373">
        <v>345.11718750002598</v>
      </c>
    </row>
    <row r="77" spans="1:15">
      <c r="A77" s="197" t="s">
        <v>176</v>
      </c>
      <c r="B77" s="197">
        <v>413801</v>
      </c>
      <c r="C77" s="371">
        <v>44306</v>
      </c>
      <c r="D77" s="197" t="s">
        <v>177</v>
      </c>
      <c r="E77" s="372">
        <v>45139</v>
      </c>
      <c r="F77" s="371">
        <v>44927</v>
      </c>
      <c r="G77" s="371">
        <v>45291</v>
      </c>
      <c r="H77" s="372" t="s">
        <v>383</v>
      </c>
      <c r="I77" s="197" t="s">
        <v>180</v>
      </c>
      <c r="J77" s="373">
        <v>77500</v>
      </c>
      <c r="K77" s="374">
        <v>0</v>
      </c>
      <c r="L77" s="374">
        <v>-0.68</v>
      </c>
      <c r="M77" s="375">
        <v>2.1057109375</v>
      </c>
      <c r="N77" s="374">
        <v>-0.77433593750000007</v>
      </c>
      <c r="O77" s="373">
        <v>7311.0351562500018</v>
      </c>
    </row>
    <row r="78" spans="1:15">
      <c r="A78" s="197" t="s">
        <v>176</v>
      </c>
      <c r="B78" s="197">
        <v>413802</v>
      </c>
      <c r="C78" s="371">
        <v>44306</v>
      </c>
      <c r="D78" s="197" t="s">
        <v>382</v>
      </c>
      <c r="E78" s="372">
        <v>45139</v>
      </c>
      <c r="F78" s="371">
        <v>44927</v>
      </c>
      <c r="G78" s="371">
        <v>45291</v>
      </c>
      <c r="H78" s="372" t="s">
        <v>383</v>
      </c>
      <c r="I78" s="197" t="s">
        <v>178</v>
      </c>
      <c r="J78" s="373">
        <v>-77500</v>
      </c>
      <c r="K78" s="374">
        <v>0</v>
      </c>
      <c r="L78" s="374">
        <v>7.0000000000000007E-2</v>
      </c>
      <c r="M78" s="375">
        <v>2.8344999999999998</v>
      </c>
      <c r="N78" s="374">
        <v>-4.554687500000032E-2</v>
      </c>
      <c r="O78" s="373">
        <v>-8954.8828125000255</v>
      </c>
    </row>
    <row r="79" spans="1:15">
      <c r="A79" s="197" t="s">
        <v>176</v>
      </c>
      <c r="B79" s="197">
        <v>413875</v>
      </c>
      <c r="C79" s="371">
        <v>44350</v>
      </c>
      <c r="D79" s="197" t="s">
        <v>177</v>
      </c>
      <c r="E79" s="372">
        <v>45139</v>
      </c>
      <c r="F79" s="371">
        <v>44927</v>
      </c>
      <c r="G79" s="371">
        <v>45291</v>
      </c>
      <c r="H79" s="372" t="s">
        <v>383</v>
      </c>
      <c r="I79" s="197" t="s">
        <v>180</v>
      </c>
      <c r="J79" s="373">
        <v>77500</v>
      </c>
      <c r="K79" s="374">
        <v>0</v>
      </c>
      <c r="L79" s="374">
        <v>-0.66249999999999998</v>
      </c>
      <c r="M79" s="375">
        <v>2.1057109375</v>
      </c>
      <c r="N79" s="374">
        <v>-0.77433593750000007</v>
      </c>
      <c r="O79" s="373">
        <v>8667.2851562500073</v>
      </c>
    </row>
    <row r="80" spans="1:15">
      <c r="A80" s="197" t="s">
        <v>176</v>
      </c>
      <c r="B80" s="197">
        <v>413876</v>
      </c>
      <c r="C80" s="371">
        <v>44350</v>
      </c>
      <c r="D80" s="197" t="s">
        <v>382</v>
      </c>
      <c r="E80" s="372">
        <v>45139</v>
      </c>
      <c r="F80" s="371">
        <v>44927</v>
      </c>
      <c r="G80" s="371">
        <v>45291</v>
      </c>
      <c r="H80" s="372" t="s">
        <v>383</v>
      </c>
      <c r="I80" s="197" t="s">
        <v>178</v>
      </c>
      <c r="J80" s="373">
        <v>-77500</v>
      </c>
      <c r="K80" s="374">
        <v>0</v>
      </c>
      <c r="L80" s="374">
        <v>0.105</v>
      </c>
      <c r="M80" s="375">
        <v>2.8344999999999998</v>
      </c>
      <c r="N80" s="374">
        <v>-4.554687500000032E-2</v>
      </c>
      <c r="O80" s="373">
        <v>-11667.382812500024</v>
      </c>
    </row>
    <row r="81" spans="1:15">
      <c r="A81" s="197" t="s">
        <v>176</v>
      </c>
      <c r="B81" s="197">
        <v>413891</v>
      </c>
      <c r="C81" s="371">
        <v>44358</v>
      </c>
      <c r="D81" s="197" t="s">
        <v>177</v>
      </c>
      <c r="E81" s="372">
        <v>45139</v>
      </c>
      <c r="F81" s="371">
        <v>45017</v>
      </c>
      <c r="G81" s="371">
        <v>45230</v>
      </c>
      <c r="H81" s="372" t="s">
        <v>383</v>
      </c>
      <c r="I81" s="197" t="s">
        <v>180</v>
      </c>
      <c r="J81" s="373">
        <v>77500</v>
      </c>
      <c r="K81" s="374">
        <v>0</v>
      </c>
      <c r="L81" s="374">
        <v>-0.71</v>
      </c>
      <c r="M81" s="375">
        <v>2.1057109375</v>
      </c>
      <c r="N81" s="374">
        <v>-0.77433593750000007</v>
      </c>
      <c r="O81" s="373">
        <v>4986.0351562500082</v>
      </c>
    </row>
    <row r="82" spans="1:15">
      <c r="A82" s="197" t="s">
        <v>176</v>
      </c>
      <c r="B82" s="197">
        <v>413892</v>
      </c>
      <c r="C82" s="371">
        <v>44358</v>
      </c>
      <c r="D82" s="197" t="s">
        <v>382</v>
      </c>
      <c r="E82" s="372">
        <v>45139</v>
      </c>
      <c r="F82" s="371">
        <v>45017</v>
      </c>
      <c r="G82" s="371">
        <v>45230</v>
      </c>
      <c r="H82" s="372" t="s">
        <v>383</v>
      </c>
      <c r="I82" s="197" t="s">
        <v>178</v>
      </c>
      <c r="J82" s="373">
        <v>-77500</v>
      </c>
      <c r="K82" s="374">
        <v>0</v>
      </c>
      <c r="L82" s="374">
        <v>-0.06</v>
      </c>
      <c r="M82" s="375">
        <v>2.8344999999999998</v>
      </c>
      <c r="N82" s="374">
        <v>-4.554687500000032E-2</v>
      </c>
      <c r="O82" s="373">
        <v>1120.117187499975</v>
      </c>
    </row>
    <row r="83" spans="1:15">
      <c r="A83" s="197" t="s">
        <v>176</v>
      </c>
      <c r="B83" s="197">
        <v>413801</v>
      </c>
      <c r="C83" s="371">
        <v>44306</v>
      </c>
      <c r="D83" s="197" t="s">
        <v>177</v>
      </c>
      <c r="E83" s="372">
        <v>45170</v>
      </c>
      <c r="F83" s="371">
        <v>44927</v>
      </c>
      <c r="G83" s="371">
        <v>45291</v>
      </c>
      <c r="H83" s="372" t="s">
        <v>383</v>
      </c>
      <c r="I83" s="197" t="s">
        <v>180</v>
      </c>
      <c r="J83" s="373">
        <v>75000</v>
      </c>
      <c r="K83" s="374">
        <v>0</v>
      </c>
      <c r="L83" s="374">
        <v>-0.68</v>
      </c>
      <c r="M83" s="375">
        <v>2.1076171874999998</v>
      </c>
      <c r="N83" s="374">
        <v>-0.76121093750000002</v>
      </c>
      <c r="O83" s="373">
        <v>6090.8203124999973</v>
      </c>
    </row>
    <row r="84" spans="1:15">
      <c r="A84" s="197" t="s">
        <v>176</v>
      </c>
      <c r="B84" s="197">
        <v>413802</v>
      </c>
      <c r="C84" s="371">
        <v>44306</v>
      </c>
      <c r="D84" s="197" t="s">
        <v>382</v>
      </c>
      <c r="E84" s="372">
        <v>45170</v>
      </c>
      <c r="F84" s="371">
        <v>44927</v>
      </c>
      <c r="G84" s="371">
        <v>45291</v>
      </c>
      <c r="H84" s="372" t="s">
        <v>383</v>
      </c>
      <c r="I84" s="197" t="s">
        <v>178</v>
      </c>
      <c r="J84" s="373">
        <v>-75000</v>
      </c>
      <c r="K84" s="374">
        <v>0</v>
      </c>
      <c r="L84" s="374">
        <v>7.0000000000000007E-2</v>
      </c>
      <c r="M84" s="375">
        <v>2.8259765625000002</v>
      </c>
      <c r="N84" s="374">
        <v>-4.2851562499999662E-2</v>
      </c>
      <c r="O84" s="373">
        <v>-8463.8671874999745</v>
      </c>
    </row>
    <row r="85" spans="1:15">
      <c r="A85" s="197" t="s">
        <v>176</v>
      </c>
      <c r="B85" s="197">
        <v>413875</v>
      </c>
      <c r="C85" s="371">
        <v>44350</v>
      </c>
      <c r="D85" s="197" t="s">
        <v>177</v>
      </c>
      <c r="E85" s="372">
        <v>45170</v>
      </c>
      <c r="F85" s="371">
        <v>44927</v>
      </c>
      <c r="G85" s="371">
        <v>45291</v>
      </c>
      <c r="H85" s="372" t="s">
        <v>383</v>
      </c>
      <c r="I85" s="197" t="s">
        <v>180</v>
      </c>
      <c r="J85" s="373">
        <v>75000</v>
      </c>
      <c r="K85" s="374">
        <v>0</v>
      </c>
      <c r="L85" s="374">
        <v>-0.66249999999999998</v>
      </c>
      <c r="M85" s="375">
        <v>2.1076171874999998</v>
      </c>
      <c r="N85" s="374">
        <v>-0.76121093750000002</v>
      </c>
      <c r="O85" s="373">
        <v>7403.3203125000027</v>
      </c>
    </row>
    <row r="86" spans="1:15">
      <c r="A86" s="197" t="s">
        <v>176</v>
      </c>
      <c r="B86" s="197">
        <v>413876</v>
      </c>
      <c r="C86" s="371">
        <v>44350</v>
      </c>
      <c r="D86" s="197" t="s">
        <v>382</v>
      </c>
      <c r="E86" s="372">
        <v>45170</v>
      </c>
      <c r="F86" s="371">
        <v>44927</v>
      </c>
      <c r="G86" s="371">
        <v>45291</v>
      </c>
      <c r="H86" s="372" t="s">
        <v>383</v>
      </c>
      <c r="I86" s="197" t="s">
        <v>178</v>
      </c>
      <c r="J86" s="373">
        <v>-75000</v>
      </c>
      <c r="K86" s="374">
        <v>0</v>
      </c>
      <c r="L86" s="374">
        <v>0.105</v>
      </c>
      <c r="M86" s="375">
        <v>2.8259765625000002</v>
      </c>
      <c r="N86" s="374">
        <v>-4.2851562499999662E-2</v>
      </c>
      <c r="O86" s="373">
        <v>-11088.867187499973</v>
      </c>
    </row>
    <row r="87" spans="1:15">
      <c r="A87" s="197" t="s">
        <v>176</v>
      </c>
      <c r="B87" s="197">
        <v>413891</v>
      </c>
      <c r="C87" s="371">
        <v>44358</v>
      </c>
      <c r="D87" s="197" t="s">
        <v>177</v>
      </c>
      <c r="E87" s="372">
        <v>45170</v>
      </c>
      <c r="F87" s="371">
        <v>45017</v>
      </c>
      <c r="G87" s="371">
        <v>45230</v>
      </c>
      <c r="H87" s="372" t="s">
        <v>383</v>
      </c>
      <c r="I87" s="197" t="s">
        <v>180</v>
      </c>
      <c r="J87" s="373">
        <v>75000</v>
      </c>
      <c r="K87" s="374">
        <v>0</v>
      </c>
      <c r="L87" s="374">
        <v>-0.71</v>
      </c>
      <c r="M87" s="375">
        <v>2.1076171874999998</v>
      </c>
      <c r="N87" s="374">
        <v>-0.76121093750000002</v>
      </c>
      <c r="O87" s="373">
        <v>3840.8203125000041</v>
      </c>
    </row>
    <row r="88" spans="1:15">
      <c r="A88" s="197" t="s">
        <v>176</v>
      </c>
      <c r="B88" s="197">
        <v>413892</v>
      </c>
      <c r="C88" s="371">
        <v>44358</v>
      </c>
      <c r="D88" s="197" t="s">
        <v>382</v>
      </c>
      <c r="E88" s="372">
        <v>45170</v>
      </c>
      <c r="F88" s="371">
        <v>45017</v>
      </c>
      <c r="G88" s="371">
        <v>45230</v>
      </c>
      <c r="H88" s="372" t="s">
        <v>383</v>
      </c>
      <c r="I88" s="197" t="s">
        <v>178</v>
      </c>
      <c r="J88" s="373">
        <v>-75000</v>
      </c>
      <c r="K88" s="374">
        <v>0</v>
      </c>
      <c r="L88" s="374">
        <v>-0.06</v>
      </c>
      <c r="M88" s="375">
        <v>2.8259765625000002</v>
      </c>
      <c r="N88" s="374">
        <v>-4.2851562499999662E-2</v>
      </c>
      <c r="O88" s="373">
        <v>1286.1328125000252</v>
      </c>
    </row>
    <row r="89" spans="1:15">
      <c r="A89" s="197" t="s">
        <v>176</v>
      </c>
      <c r="B89" s="197">
        <v>413801</v>
      </c>
      <c r="C89" s="371">
        <v>44306</v>
      </c>
      <c r="D89" s="197" t="s">
        <v>177</v>
      </c>
      <c r="E89" s="372">
        <v>45200</v>
      </c>
      <c r="F89" s="371">
        <v>44927</v>
      </c>
      <c r="G89" s="371">
        <v>45291</v>
      </c>
      <c r="H89" s="372" t="s">
        <v>383</v>
      </c>
      <c r="I89" s="197" t="s">
        <v>180</v>
      </c>
      <c r="J89" s="373">
        <v>77500</v>
      </c>
      <c r="K89" s="374">
        <v>0</v>
      </c>
      <c r="L89" s="374">
        <v>-0.68</v>
      </c>
      <c r="M89" s="375">
        <v>2.1586562499999999</v>
      </c>
      <c r="N89" s="374">
        <v>-0.73781249999999998</v>
      </c>
      <c r="O89" s="373">
        <v>4480.4687499999945</v>
      </c>
    </row>
    <row r="90" spans="1:15">
      <c r="A90" s="197" t="s">
        <v>176</v>
      </c>
      <c r="B90" s="197">
        <v>413802</v>
      </c>
      <c r="C90" s="371">
        <v>44306</v>
      </c>
      <c r="D90" s="197" t="s">
        <v>382</v>
      </c>
      <c r="E90" s="372">
        <v>45200</v>
      </c>
      <c r="F90" s="371">
        <v>44927</v>
      </c>
      <c r="G90" s="371">
        <v>45291</v>
      </c>
      <c r="H90" s="372" t="s">
        <v>383</v>
      </c>
      <c r="I90" s="197" t="s">
        <v>178</v>
      </c>
      <c r="J90" s="373">
        <v>-77500</v>
      </c>
      <c r="K90" s="374">
        <v>0</v>
      </c>
      <c r="L90" s="374">
        <v>7.0000000000000007E-2</v>
      </c>
      <c r="M90" s="375">
        <v>2.7257656250000002</v>
      </c>
      <c r="N90" s="374">
        <v>-0.17070312499999973</v>
      </c>
      <c r="O90" s="373">
        <v>-18654.492187499978</v>
      </c>
    </row>
    <row r="91" spans="1:15">
      <c r="A91" s="197" t="s">
        <v>176</v>
      </c>
      <c r="B91" s="197">
        <v>413875</v>
      </c>
      <c r="C91" s="371">
        <v>44350</v>
      </c>
      <c r="D91" s="197" t="s">
        <v>177</v>
      </c>
      <c r="E91" s="372">
        <v>45200</v>
      </c>
      <c r="F91" s="371">
        <v>44927</v>
      </c>
      <c r="G91" s="371">
        <v>45291</v>
      </c>
      <c r="H91" s="372" t="s">
        <v>383</v>
      </c>
      <c r="I91" s="197" t="s">
        <v>180</v>
      </c>
      <c r="J91" s="373">
        <v>77500</v>
      </c>
      <c r="K91" s="374">
        <v>0</v>
      </c>
      <c r="L91" s="374">
        <v>-0.66249999999999998</v>
      </c>
      <c r="M91" s="375">
        <v>2.1586562499999999</v>
      </c>
      <c r="N91" s="374">
        <v>-0.73781249999999998</v>
      </c>
      <c r="O91" s="373">
        <v>5836.71875</v>
      </c>
    </row>
    <row r="92" spans="1:15">
      <c r="A92" s="197" t="s">
        <v>176</v>
      </c>
      <c r="B92" s="197">
        <v>413876</v>
      </c>
      <c r="C92" s="371">
        <v>44350</v>
      </c>
      <c r="D92" s="197" t="s">
        <v>382</v>
      </c>
      <c r="E92" s="372">
        <v>45200</v>
      </c>
      <c r="F92" s="371">
        <v>44927</v>
      </c>
      <c r="G92" s="371">
        <v>45291</v>
      </c>
      <c r="H92" s="372" t="s">
        <v>383</v>
      </c>
      <c r="I92" s="197" t="s">
        <v>178</v>
      </c>
      <c r="J92" s="373">
        <v>-77500</v>
      </c>
      <c r="K92" s="374">
        <v>0</v>
      </c>
      <c r="L92" s="374">
        <v>0.105</v>
      </c>
      <c r="M92" s="375">
        <v>2.7257656250000002</v>
      </c>
      <c r="N92" s="374">
        <v>-0.17070312499999973</v>
      </c>
      <c r="O92" s="373">
        <v>-21366.992187499978</v>
      </c>
    </row>
    <row r="93" spans="1:15">
      <c r="A93" s="197" t="s">
        <v>176</v>
      </c>
      <c r="B93" s="197">
        <v>413891</v>
      </c>
      <c r="C93" s="371">
        <v>44358</v>
      </c>
      <c r="D93" s="197" t="s">
        <v>177</v>
      </c>
      <c r="E93" s="372">
        <v>45200</v>
      </c>
      <c r="F93" s="371">
        <v>45017</v>
      </c>
      <c r="G93" s="371">
        <v>45230</v>
      </c>
      <c r="H93" s="372" t="s">
        <v>383</v>
      </c>
      <c r="I93" s="197" t="s">
        <v>180</v>
      </c>
      <c r="J93" s="373">
        <v>77500</v>
      </c>
      <c r="K93" s="374">
        <v>0</v>
      </c>
      <c r="L93" s="374">
        <v>-0.71</v>
      </c>
      <c r="M93" s="375">
        <v>2.1586562499999999</v>
      </c>
      <c r="N93" s="374">
        <v>-0.73781249999999998</v>
      </c>
      <c r="O93" s="373">
        <v>2155.4687500000014</v>
      </c>
    </row>
    <row r="94" spans="1:15">
      <c r="A94" s="197" t="s">
        <v>176</v>
      </c>
      <c r="B94" s="197">
        <v>413892</v>
      </c>
      <c r="C94" s="371">
        <v>44358</v>
      </c>
      <c r="D94" s="197" t="s">
        <v>382</v>
      </c>
      <c r="E94" s="372">
        <v>45200</v>
      </c>
      <c r="F94" s="371">
        <v>45017</v>
      </c>
      <c r="G94" s="371">
        <v>45230</v>
      </c>
      <c r="H94" s="372" t="s">
        <v>383</v>
      </c>
      <c r="I94" s="197" t="s">
        <v>178</v>
      </c>
      <c r="J94" s="373">
        <v>-77500</v>
      </c>
      <c r="K94" s="374">
        <v>0</v>
      </c>
      <c r="L94" s="374">
        <v>-0.06</v>
      </c>
      <c r="M94" s="375">
        <v>2.7257656250000002</v>
      </c>
      <c r="N94" s="374">
        <v>-0.17070312499999973</v>
      </c>
      <c r="O94" s="373">
        <v>-8579.49218749998</v>
      </c>
    </row>
    <row r="95" spans="1:15">
      <c r="A95" s="197" t="s">
        <v>176</v>
      </c>
      <c r="B95" s="197">
        <v>413801</v>
      </c>
      <c r="C95" s="371">
        <v>44306</v>
      </c>
      <c r="D95" s="197" t="s">
        <v>177</v>
      </c>
      <c r="E95" s="372">
        <v>45231</v>
      </c>
      <c r="F95" s="371">
        <v>44927</v>
      </c>
      <c r="G95" s="371">
        <v>45291</v>
      </c>
      <c r="H95" s="372" t="s">
        <v>383</v>
      </c>
      <c r="I95" s="197" t="s">
        <v>180</v>
      </c>
      <c r="J95" s="373">
        <v>75000</v>
      </c>
      <c r="K95" s="374">
        <v>0</v>
      </c>
      <c r="L95" s="374">
        <v>-0.68</v>
      </c>
      <c r="M95" s="375">
        <v>2.3183671874999998</v>
      </c>
      <c r="N95" s="374">
        <v>-0.66402343750000004</v>
      </c>
      <c r="O95" s="373">
        <v>-1198.2421875000009</v>
      </c>
    </row>
    <row r="96" spans="1:15">
      <c r="A96" s="197" t="s">
        <v>176</v>
      </c>
      <c r="B96" s="197">
        <v>413802</v>
      </c>
      <c r="C96" s="371">
        <v>44306</v>
      </c>
      <c r="D96" s="197" t="s">
        <v>382</v>
      </c>
      <c r="E96" s="372">
        <v>45231</v>
      </c>
      <c r="F96" s="371">
        <v>44927</v>
      </c>
      <c r="G96" s="371">
        <v>45291</v>
      </c>
      <c r="H96" s="372" t="s">
        <v>383</v>
      </c>
      <c r="I96" s="197" t="s">
        <v>178</v>
      </c>
      <c r="J96" s="373">
        <v>-75000</v>
      </c>
      <c r="K96" s="374">
        <v>0</v>
      </c>
      <c r="L96" s="374">
        <v>7.0000000000000007E-2</v>
      </c>
      <c r="M96" s="375">
        <v>3.2719609374999998</v>
      </c>
      <c r="N96" s="374">
        <v>0.28957031249999998</v>
      </c>
      <c r="O96" s="373">
        <v>16467.773437499996</v>
      </c>
    </row>
    <row r="97" spans="1:15">
      <c r="A97" s="197" t="s">
        <v>176</v>
      </c>
      <c r="B97" s="197">
        <v>413875</v>
      </c>
      <c r="C97" s="371">
        <v>44350</v>
      </c>
      <c r="D97" s="197" t="s">
        <v>177</v>
      </c>
      <c r="E97" s="372">
        <v>45231</v>
      </c>
      <c r="F97" s="371">
        <v>44927</v>
      </c>
      <c r="G97" s="371">
        <v>45291</v>
      </c>
      <c r="H97" s="372" t="s">
        <v>383</v>
      </c>
      <c r="I97" s="197" t="s">
        <v>180</v>
      </c>
      <c r="J97" s="373">
        <v>75000</v>
      </c>
      <c r="K97" s="374">
        <v>0</v>
      </c>
      <c r="L97" s="374">
        <v>-0.66249999999999998</v>
      </c>
      <c r="M97" s="375">
        <v>2.3183671874999998</v>
      </c>
      <c r="N97" s="374">
        <v>-0.66402343750000004</v>
      </c>
      <c r="O97" s="373">
        <v>114.25781250000433</v>
      </c>
    </row>
    <row r="98" spans="1:15">
      <c r="A98" s="197" t="s">
        <v>176</v>
      </c>
      <c r="B98" s="197">
        <v>413876</v>
      </c>
      <c r="C98" s="371">
        <v>44350</v>
      </c>
      <c r="D98" s="197" t="s">
        <v>382</v>
      </c>
      <c r="E98" s="372">
        <v>45231</v>
      </c>
      <c r="F98" s="371">
        <v>44927</v>
      </c>
      <c r="G98" s="371">
        <v>45291</v>
      </c>
      <c r="H98" s="372" t="s">
        <v>383</v>
      </c>
      <c r="I98" s="197" t="s">
        <v>178</v>
      </c>
      <c r="J98" s="373">
        <v>-75000</v>
      </c>
      <c r="K98" s="374">
        <v>0</v>
      </c>
      <c r="L98" s="374">
        <v>0.105</v>
      </c>
      <c r="M98" s="375">
        <v>3.2719609374999998</v>
      </c>
      <c r="N98" s="374">
        <v>0.28957031249999998</v>
      </c>
      <c r="O98" s="373">
        <v>13842.7734375</v>
      </c>
    </row>
    <row r="99" spans="1:15">
      <c r="A99" s="197" t="s">
        <v>176</v>
      </c>
      <c r="B99" s="197">
        <v>413801</v>
      </c>
      <c r="C99" s="371">
        <v>44306</v>
      </c>
      <c r="D99" s="197" t="s">
        <v>177</v>
      </c>
      <c r="E99" s="372">
        <v>45261</v>
      </c>
      <c r="F99" s="371">
        <v>44927</v>
      </c>
      <c r="G99" s="371">
        <v>45291</v>
      </c>
      <c r="H99" s="372" t="s">
        <v>383</v>
      </c>
      <c r="I99" s="197" t="s">
        <v>180</v>
      </c>
      <c r="J99" s="373">
        <v>77500</v>
      </c>
      <c r="K99" s="374">
        <v>0</v>
      </c>
      <c r="L99" s="374">
        <v>-0.68</v>
      </c>
      <c r="M99" s="375">
        <v>2.4620234375000001</v>
      </c>
      <c r="N99" s="374">
        <v>-0.69691406249999988</v>
      </c>
      <c r="O99" s="373">
        <v>1310.8398437499866</v>
      </c>
    </row>
    <row r="100" spans="1:15">
      <c r="A100" s="197" t="s">
        <v>176</v>
      </c>
      <c r="B100" s="197">
        <v>413802</v>
      </c>
      <c r="C100" s="371">
        <v>44306</v>
      </c>
      <c r="D100" s="197" t="s">
        <v>382</v>
      </c>
      <c r="E100" s="372">
        <v>45261</v>
      </c>
      <c r="F100" s="371">
        <v>44927</v>
      </c>
      <c r="G100" s="371">
        <v>45291</v>
      </c>
      <c r="H100" s="372" t="s">
        <v>383</v>
      </c>
      <c r="I100" s="197" t="s">
        <v>178</v>
      </c>
      <c r="J100" s="373">
        <v>-77500</v>
      </c>
      <c r="K100" s="374">
        <v>0</v>
      </c>
      <c r="L100" s="374">
        <v>7.0000000000000007E-2</v>
      </c>
      <c r="M100" s="375">
        <v>3.5291328124999999</v>
      </c>
      <c r="N100" s="374">
        <v>0.37019531249999993</v>
      </c>
      <c r="O100" s="373">
        <v>23265.136718749993</v>
      </c>
    </row>
    <row r="101" spans="1:15">
      <c r="A101" s="197" t="s">
        <v>176</v>
      </c>
      <c r="B101" s="197">
        <v>413875</v>
      </c>
      <c r="C101" s="371">
        <v>44350</v>
      </c>
      <c r="D101" s="197" t="s">
        <v>177</v>
      </c>
      <c r="E101" s="372">
        <v>45261</v>
      </c>
      <c r="F101" s="371">
        <v>44927</v>
      </c>
      <c r="G101" s="371">
        <v>45291</v>
      </c>
      <c r="H101" s="372" t="s">
        <v>383</v>
      </c>
      <c r="I101" s="197" t="s">
        <v>180</v>
      </c>
      <c r="J101" s="373">
        <v>77500</v>
      </c>
      <c r="K101" s="374">
        <v>0</v>
      </c>
      <c r="L101" s="374">
        <v>-0.66249999999999998</v>
      </c>
      <c r="M101" s="375">
        <v>2.4620234375000001</v>
      </c>
      <c r="N101" s="374">
        <v>-0.69691406249999988</v>
      </c>
      <c r="O101" s="373">
        <v>2667.0898437499923</v>
      </c>
    </row>
    <row r="102" spans="1:15">
      <c r="A102" s="197" t="s">
        <v>176</v>
      </c>
      <c r="B102" s="197">
        <v>413876</v>
      </c>
      <c r="C102" s="371">
        <v>44350</v>
      </c>
      <c r="D102" s="197" t="s">
        <v>382</v>
      </c>
      <c r="E102" s="372">
        <v>45261</v>
      </c>
      <c r="F102" s="371">
        <v>44927</v>
      </c>
      <c r="G102" s="371">
        <v>45291</v>
      </c>
      <c r="H102" s="372" t="s">
        <v>383</v>
      </c>
      <c r="I102" s="197" t="s">
        <v>178</v>
      </c>
      <c r="J102" s="373">
        <v>-77500</v>
      </c>
      <c r="K102" s="374">
        <v>0</v>
      </c>
      <c r="L102" s="374">
        <v>0.105</v>
      </c>
      <c r="M102" s="375">
        <v>3.5291328124999999</v>
      </c>
      <c r="N102" s="374">
        <v>0.37019531249999993</v>
      </c>
      <c r="O102" s="373">
        <v>20552.636718749996</v>
      </c>
    </row>
    <row r="103" spans="1:15">
      <c r="C103" s="371"/>
      <c r="E103" s="372"/>
      <c r="F103" s="372"/>
      <c r="G103" s="372"/>
      <c r="H103" s="372"/>
      <c r="J103" s="373"/>
      <c r="K103" s="374"/>
      <c r="L103" s="374"/>
      <c r="M103" s="374"/>
      <c r="N103" s="374"/>
      <c r="O103" s="373"/>
    </row>
    <row r="104" spans="1:15">
      <c r="C104" s="371"/>
      <c r="E104" s="372"/>
      <c r="F104" s="372"/>
      <c r="G104" s="372"/>
      <c r="H104" s="372"/>
      <c r="J104" s="373"/>
      <c r="K104" s="374"/>
      <c r="L104" s="374"/>
      <c r="M104" s="374"/>
      <c r="N104" s="374"/>
      <c r="O104" s="373"/>
    </row>
    <row r="105" spans="1:15">
      <c r="C105" s="371"/>
      <c r="E105" s="372"/>
      <c r="F105" s="372"/>
      <c r="G105" s="372"/>
      <c r="H105" s="372"/>
      <c r="J105" s="373"/>
      <c r="K105" s="374"/>
      <c r="L105" s="374"/>
      <c r="M105" s="374"/>
      <c r="N105" s="374"/>
      <c r="O105" s="373"/>
    </row>
    <row r="106" spans="1:15">
      <c r="C106" s="371"/>
      <c r="E106" s="372"/>
      <c r="F106" s="372"/>
      <c r="G106" s="372"/>
      <c r="H106" s="372"/>
      <c r="J106" s="373"/>
      <c r="K106" s="374"/>
      <c r="L106" s="374"/>
      <c r="M106" s="374"/>
      <c r="N106" s="374"/>
      <c r="O106" s="373"/>
    </row>
    <row r="107" spans="1:15">
      <c r="C107" s="371"/>
      <c r="E107" s="372"/>
      <c r="F107" s="372"/>
      <c r="G107" s="372"/>
      <c r="H107" s="372"/>
      <c r="J107" s="373"/>
      <c r="K107" s="374"/>
      <c r="L107" s="374"/>
      <c r="M107" s="374"/>
      <c r="N107" s="374"/>
      <c r="O107" s="373"/>
    </row>
    <row r="108" spans="1:15">
      <c r="C108" s="371"/>
      <c r="E108" s="372"/>
      <c r="F108" s="372"/>
      <c r="G108" s="372"/>
      <c r="H108" s="372"/>
      <c r="J108" s="373"/>
      <c r="K108" s="374"/>
      <c r="L108" s="374"/>
      <c r="M108" s="374"/>
      <c r="N108" s="374"/>
      <c r="O108" s="373"/>
    </row>
    <row r="109" spans="1:15">
      <c r="C109" s="371"/>
      <c r="E109" s="372"/>
      <c r="F109" s="372"/>
      <c r="G109" s="372"/>
      <c r="H109" s="372"/>
      <c r="J109" s="373"/>
      <c r="K109" s="374"/>
      <c r="L109" s="374"/>
      <c r="M109" s="374"/>
      <c r="N109" s="374"/>
      <c r="O109" s="373"/>
    </row>
    <row r="110" spans="1:15">
      <c r="C110" s="371"/>
      <c r="E110" s="372"/>
      <c r="F110" s="372"/>
      <c r="G110" s="372"/>
      <c r="H110" s="372"/>
      <c r="J110" s="373"/>
      <c r="K110" s="374"/>
      <c r="L110" s="374"/>
      <c r="M110" s="374"/>
      <c r="N110" s="374"/>
      <c r="O110" s="373"/>
    </row>
    <row r="111" spans="1:15">
      <c r="C111" s="371"/>
      <c r="E111" s="372"/>
      <c r="F111" s="372"/>
      <c r="G111" s="372"/>
      <c r="H111" s="372"/>
      <c r="J111" s="373"/>
      <c r="K111" s="374"/>
      <c r="L111" s="374"/>
      <c r="M111" s="374"/>
      <c r="N111" s="374"/>
      <c r="O111" s="373"/>
    </row>
    <row r="112" spans="1:15">
      <c r="C112" s="371"/>
      <c r="E112" s="372"/>
      <c r="F112" s="372"/>
      <c r="G112" s="372"/>
      <c r="H112" s="372"/>
      <c r="J112" s="373"/>
      <c r="K112" s="374"/>
      <c r="L112" s="374"/>
      <c r="M112" s="374"/>
      <c r="N112" s="374"/>
      <c r="O112" s="373"/>
    </row>
    <row r="113" spans="3:15">
      <c r="C113" s="371"/>
      <c r="E113" s="372"/>
      <c r="F113" s="372"/>
      <c r="G113" s="372"/>
      <c r="H113" s="372"/>
      <c r="J113" s="373"/>
      <c r="K113" s="374"/>
      <c r="L113" s="374"/>
      <c r="M113" s="374"/>
      <c r="N113" s="374"/>
      <c r="O113" s="373"/>
    </row>
    <row r="114" spans="3:15">
      <c r="C114" s="371"/>
      <c r="E114" s="372"/>
      <c r="F114" s="372"/>
      <c r="G114" s="372"/>
      <c r="H114" s="372"/>
      <c r="J114" s="373"/>
      <c r="K114" s="374"/>
      <c r="L114" s="374"/>
      <c r="M114" s="374"/>
      <c r="N114" s="374"/>
      <c r="O114" s="373"/>
    </row>
    <row r="115" spans="3:15">
      <c r="C115" s="371"/>
      <c r="E115" s="372"/>
      <c r="F115" s="372"/>
      <c r="G115" s="372"/>
      <c r="H115" s="372"/>
      <c r="J115" s="373"/>
      <c r="K115" s="374"/>
      <c r="L115" s="374"/>
      <c r="M115" s="374"/>
      <c r="N115" s="374"/>
      <c r="O115" s="373"/>
    </row>
    <row r="116" spans="3:15">
      <c r="C116" s="371"/>
      <c r="E116" s="372"/>
      <c r="F116" s="372"/>
      <c r="G116" s="372"/>
      <c r="H116" s="372"/>
      <c r="J116" s="373"/>
      <c r="K116" s="374"/>
      <c r="L116" s="374"/>
      <c r="M116" s="374"/>
      <c r="N116" s="374"/>
      <c r="O116" s="373"/>
    </row>
    <row r="117" spans="3:15">
      <c r="C117" s="371"/>
      <c r="E117" s="372"/>
      <c r="F117" s="372"/>
      <c r="G117" s="372"/>
      <c r="H117" s="372"/>
      <c r="J117" s="373"/>
      <c r="K117" s="374"/>
      <c r="L117" s="374"/>
      <c r="M117" s="374"/>
      <c r="N117" s="374"/>
      <c r="O117" s="373"/>
    </row>
    <row r="118" spans="3:15">
      <c r="C118" s="371"/>
      <c r="E118" s="372"/>
      <c r="F118" s="372"/>
      <c r="G118" s="372"/>
      <c r="H118" s="372"/>
      <c r="J118" s="373"/>
      <c r="K118" s="374"/>
      <c r="L118" s="374"/>
      <c r="M118" s="374"/>
      <c r="N118" s="374"/>
      <c r="O118" s="373"/>
    </row>
    <row r="119" spans="3:15">
      <c r="C119" s="371"/>
      <c r="E119" s="372"/>
      <c r="F119" s="372"/>
      <c r="G119" s="372"/>
      <c r="H119" s="372"/>
      <c r="J119" s="373"/>
      <c r="K119" s="374"/>
      <c r="L119" s="374"/>
      <c r="M119" s="374"/>
      <c r="N119" s="374"/>
      <c r="O119" s="373"/>
    </row>
    <row r="120" spans="3:15">
      <c r="C120" s="371"/>
      <c r="E120" s="372"/>
      <c r="F120" s="372"/>
      <c r="G120" s="372"/>
      <c r="H120" s="372"/>
      <c r="J120" s="373"/>
      <c r="K120" s="374"/>
      <c r="L120" s="374"/>
      <c r="M120" s="374"/>
      <c r="N120" s="374"/>
      <c r="O120" s="373"/>
    </row>
    <row r="121" spans="3:15">
      <c r="C121" s="371"/>
      <c r="E121" s="372"/>
      <c r="F121" s="372"/>
      <c r="G121" s="372"/>
      <c r="H121" s="372"/>
      <c r="J121" s="373"/>
      <c r="K121" s="374"/>
      <c r="L121" s="374"/>
      <c r="M121" s="374"/>
      <c r="N121" s="374"/>
      <c r="O121" s="373"/>
    </row>
    <row r="122" spans="3:15">
      <c r="C122" s="371"/>
      <c r="E122" s="372"/>
      <c r="F122" s="372"/>
      <c r="G122" s="372"/>
      <c r="H122" s="372"/>
      <c r="J122" s="373"/>
      <c r="K122" s="374"/>
      <c r="L122" s="374"/>
      <c r="M122" s="374"/>
      <c r="N122" s="374"/>
      <c r="O122" s="373"/>
    </row>
    <row r="123" spans="3:15">
      <c r="C123" s="371"/>
      <c r="E123" s="372"/>
      <c r="F123" s="372"/>
      <c r="G123" s="372"/>
      <c r="H123" s="372"/>
      <c r="J123" s="373"/>
      <c r="K123" s="374"/>
      <c r="L123" s="374"/>
      <c r="M123" s="374"/>
      <c r="N123" s="374"/>
      <c r="O123" s="373"/>
    </row>
    <row r="124" spans="3:15">
      <c r="C124" s="371"/>
      <c r="E124" s="372"/>
      <c r="F124" s="372"/>
      <c r="G124" s="372"/>
      <c r="H124" s="372"/>
      <c r="J124" s="373"/>
      <c r="K124" s="374"/>
      <c r="L124" s="374"/>
      <c r="M124" s="374"/>
      <c r="N124" s="374"/>
      <c r="O124" s="373"/>
    </row>
    <row r="125" spans="3:15">
      <c r="C125" s="371"/>
      <c r="E125" s="372"/>
      <c r="F125" s="372"/>
      <c r="G125" s="372"/>
      <c r="H125" s="372"/>
      <c r="J125" s="373"/>
      <c r="K125" s="374"/>
      <c r="L125" s="374"/>
      <c r="M125" s="374"/>
      <c r="N125" s="374"/>
      <c r="O125" s="373"/>
    </row>
    <row r="126" spans="3:15">
      <c r="C126" s="371"/>
      <c r="E126" s="372"/>
      <c r="F126" s="372"/>
      <c r="G126" s="372"/>
      <c r="H126" s="372"/>
      <c r="J126" s="373"/>
      <c r="K126" s="374"/>
      <c r="L126" s="374"/>
      <c r="M126" s="374"/>
      <c r="N126" s="374"/>
      <c r="O126" s="373"/>
    </row>
    <row r="127" spans="3:15">
      <c r="C127" s="371"/>
      <c r="E127" s="372"/>
      <c r="F127" s="372"/>
      <c r="G127" s="372"/>
      <c r="H127" s="372"/>
      <c r="J127" s="373"/>
      <c r="K127" s="374"/>
      <c r="L127" s="374"/>
      <c r="M127" s="374"/>
      <c r="N127" s="374"/>
      <c r="O127" s="373"/>
    </row>
    <row r="128" spans="3:15">
      <c r="C128" s="371"/>
      <c r="E128" s="372"/>
      <c r="F128" s="372"/>
      <c r="G128" s="372"/>
      <c r="H128" s="372"/>
      <c r="J128" s="373"/>
      <c r="K128" s="374"/>
      <c r="L128" s="374"/>
      <c r="M128" s="374"/>
      <c r="N128" s="374"/>
      <c r="O128" s="373"/>
    </row>
    <row r="129" spans="3:15">
      <c r="C129" s="371"/>
      <c r="E129" s="372"/>
      <c r="F129" s="372"/>
      <c r="G129" s="372"/>
      <c r="H129" s="372"/>
      <c r="J129" s="373"/>
      <c r="K129" s="374"/>
      <c r="L129" s="374"/>
      <c r="M129" s="374"/>
      <c r="N129" s="374"/>
      <c r="O129" s="373"/>
    </row>
    <row r="130" spans="3:15">
      <c r="C130" s="371"/>
      <c r="E130" s="372"/>
      <c r="F130" s="372"/>
      <c r="G130" s="372"/>
      <c r="H130" s="372"/>
      <c r="J130" s="373"/>
      <c r="K130" s="374"/>
      <c r="L130" s="374"/>
      <c r="M130" s="374"/>
      <c r="N130" s="374"/>
      <c r="O130" s="373"/>
    </row>
    <row r="131" spans="3:15">
      <c r="C131" s="371"/>
      <c r="E131" s="372"/>
      <c r="F131" s="372"/>
      <c r="G131" s="372"/>
      <c r="H131" s="372"/>
      <c r="J131" s="373"/>
      <c r="K131" s="374"/>
      <c r="L131" s="374"/>
      <c r="M131" s="374"/>
      <c r="N131" s="374"/>
      <c r="O131" s="373"/>
    </row>
    <row r="132" spans="3:15">
      <c r="C132" s="371"/>
      <c r="E132" s="372"/>
      <c r="F132" s="372"/>
      <c r="G132" s="372"/>
      <c r="H132" s="372"/>
      <c r="J132" s="373"/>
      <c r="K132" s="374"/>
      <c r="L132" s="374"/>
      <c r="M132" s="374"/>
      <c r="N132" s="374"/>
      <c r="O132" s="373"/>
    </row>
    <row r="133" spans="3:15">
      <c r="C133" s="371"/>
      <c r="E133" s="372"/>
      <c r="F133" s="372"/>
      <c r="G133" s="372"/>
      <c r="H133" s="372"/>
      <c r="J133" s="373"/>
      <c r="K133" s="374"/>
      <c r="L133" s="374"/>
      <c r="M133" s="374"/>
      <c r="N133" s="374"/>
      <c r="O133" s="373"/>
    </row>
    <row r="134" spans="3:15">
      <c r="C134" s="371"/>
      <c r="E134" s="372"/>
      <c r="F134" s="372"/>
      <c r="G134" s="372"/>
      <c r="H134" s="372"/>
      <c r="J134" s="373"/>
      <c r="K134" s="374"/>
      <c r="L134" s="374"/>
      <c r="M134" s="374"/>
      <c r="N134" s="374"/>
      <c r="O134" s="373"/>
    </row>
    <row r="135" spans="3:15">
      <c r="C135" s="371"/>
      <c r="E135" s="372"/>
      <c r="F135" s="372"/>
      <c r="G135" s="372"/>
      <c r="H135" s="372"/>
      <c r="J135" s="373"/>
      <c r="K135" s="374"/>
      <c r="L135" s="374"/>
      <c r="M135" s="374"/>
      <c r="N135" s="374"/>
      <c r="O135" s="373"/>
    </row>
    <row r="136" spans="3:15">
      <c r="C136" s="371"/>
      <c r="E136" s="372"/>
      <c r="F136" s="372"/>
      <c r="G136" s="372"/>
      <c r="H136" s="372"/>
      <c r="J136" s="373"/>
      <c r="K136" s="374"/>
      <c r="L136" s="374"/>
      <c r="M136" s="374"/>
      <c r="N136" s="374"/>
      <c r="O136" s="373"/>
    </row>
    <row r="137" spans="3:15">
      <c r="C137" s="371"/>
      <c r="E137" s="372"/>
      <c r="F137" s="372"/>
      <c r="G137" s="372"/>
      <c r="H137" s="372"/>
      <c r="J137" s="373"/>
      <c r="K137" s="374"/>
      <c r="L137" s="374"/>
      <c r="M137" s="374"/>
      <c r="N137" s="374"/>
      <c r="O137" s="373"/>
    </row>
    <row r="138" spans="3:15">
      <c r="C138" s="371"/>
      <c r="E138" s="372"/>
      <c r="F138" s="372"/>
      <c r="G138" s="372"/>
      <c r="H138" s="372"/>
      <c r="J138" s="373"/>
      <c r="K138" s="374"/>
      <c r="L138" s="374"/>
      <c r="M138" s="374"/>
      <c r="N138" s="374"/>
      <c r="O138" s="373"/>
    </row>
    <row r="139" spans="3:15">
      <c r="C139" s="371"/>
      <c r="E139" s="372"/>
      <c r="F139" s="372"/>
      <c r="G139" s="372"/>
      <c r="H139" s="372"/>
      <c r="J139" s="373"/>
      <c r="K139" s="374"/>
      <c r="L139" s="374"/>
      <c r="M139" s="374"/>
      <c r="N139" s="374"/>
      <c r="O139" s="373"/>
    </row>
    <row r="140" spans="3:15">
      <c r="C140" s="371"/>
      <c r="E140" s="372"/>
      <c r="F140" s="372"/>
      <c r="G140" s="372"/>
      <c r="H140" s="372"/>
      <c r="J140" s="373"/>
      <c r="K140" s="374"/>
      <c r="L140" s="374"/>
      <c r="M140" s="374"/>
      <c r="N140" s="374"/>
      <c r="O140" s="373"/>
    </row>
    <row r="141" spans="3:15">
      <c r="C141" s="371"/>
      <c r="E141" s="372"/>
      <c r="F141" s="372"/>
      <c r="G141" s="372"/>
      <c r="H141" s="372"/>
      <c r="J141" s="373"/>
      <c r="K141" s="374"/>
      <c r="L141" s="374"/>
      <c r="M141" s="374"/>
      <c r="N141" s="374"/>
      <c r="O141" s="373"/>
    </row>
    <row r="142" spans="3:15">
      <c r="C142" s="371"/>
      <c r="E142" s="372"/>
      <c r="F142" s="372"/>
      <c r="G142" s="372"/>
      <c r="H142" s="372"/>
      <c r="J142" s="373"/>
      <c r="K142" s="374"/>
      <c r="L142" s="374"/>
      <c r="M142" s="374"/>
      <c r="N142" s="374"/>
      <c r="O142" s="373"/>
    </row>
    <row r="143" spans="3:15">
      <c r="C143" s="371"/>
      <c r="E143" s="372"/>
      <c r="F143" s="372"/>
      <c r="G143" s="372"/>
      <c r="H143" s="372"/>
      <c r="J143" s="373"/>
      <c r="K143" s="374"/>
      <c r="L143" s="374"/>
      <c r="M143" s="374"/>
      <c r="N143" s="374"/>
      <c r="O143" s="373"/>
    </row>
    <row r="144" spans="3:15">
      <c r="C144" s="371"/>
      <c r="E144" s="372"/>
      <c r="F144" s="372"/>
      <c r="G144" s="372"/>
      <c r="H144" s="372"/>
      <c r="J144" s="373"/>
      <c r="K144" s="374"/>
      <c r="L144" s="374"/>
      <c r="M144" s="374"/>
      <c r="N144" s="374"/>
      <c r="O144" s="373"/>
    </row>
    <row r="145" spans="3:15">
      <c r="C145" s="371"/>
      <c r="E145" s="372"/>
      <c r="F145" s="372"/>
      <c r="G145" s="372"/>
      <c r="H145" s="372"/>
      <c r="J145" s="373"/>
      <c r="K145" s="374"/>
      <c r="L145" s="374"/>
      <c r="M145" s="374"/>
      <c r="N145" s="374"/>
      <c r="O145" s="373"/>
    </row>
    <row r="146" spans="3:15">
      <c r="C146" s="371"/>
      <c r="E146" s="372"/>
      <c r="F146" s="372"/>
      <c r="G146" s="372"/>
      <c r="H146" s="372"/>
      <c r="J146" s="373"/>
      <c r="K146" s="374"/>
      <c r="L146" s="374"/>
      <c r="M146" s="374"/>
      <c r="N146" s="374"/>
      <c r="O146" s="373"/>
    </row>
    <row r="147" spans="3:15">
      <c r="C147" s="371"/>
      <c r="E147" s="372"/>
      <c r="F147" s="372"/>
      <c r="G147" s="372"/>
      <c r="H147" s="372"/>
      <c r="J147" s="373"/>
      <c r="K147" s="374"/>
      <c r="L147" s="374"/>
      <c r="M147" s="374"/>
      <c r="N147" s="374"/>
      <c r="O147" s="373"/>
    </row>
    <row r="148" spans="3:15">
      <c r="C148" s="371"/>
      <c r="E148" s="372"/>
      <c r="F148" s="372"/>
      <c r="G148" s="372"/>
      <c r="H148" s="372"/>
      <c r="J148" s="373"/>
      <c r="K148" s="374"/>
      <c r="L148" s="374"/>
      <c r="M148" s="374"/>
      <c r="N148" s="374"/>
      <c r="O148" s="373"/>
    </row>
    <row r="149" spans="3:15">
      <c r="C149" s="371"/>
      <c r="E149" s="372"/>
      <c r="F149" s="372"/>
      <c r="G149" s="372"/>
      <c r="H149" s="372"/>
      <c r="J149" s="373"/>
      <c r="K149" s="374"/>
      <c r="L149" s="374"/>
      <c r="M149" s="374"/>
      <c r="N149" s="374"/>
      <c r="O149" s="373"/>
    </row>
    <row r="150" spans="3:15">
      <c r="C150" s="371"/>
      <c r="E150" s="372"/>
      <c r="F150" s="372"/>
      <c r="G150" s="372"/>
      <c r="H150" s="372"/>
      <c r="J150" s="373"/>
      <c r="K150" s="374"/>
      <c r="L150" s="374"/>
      <c r="M150" s="374"/>
      <c r="N150" s="374"/>
      <c r="O150" s="373"/>
    </row>
    <row r="151" spans="3:15">
      <c r="C151" s="371"/>
      <c r="E151" s="372"/>
      <c r="F151" s="372"/>
      <c r="G151" s="372"/>
      <c r="H151" s="372"/>
      <c r="J151" s="373"/>
      <c r="K151" s="374"/>
      <c r="L151" s="374"/>
      <c r="M151" s="374"/>
      <c r="N151" s="374"/>
      <c r="O151" s="373"/>
    </row>
    <row r="152" spans="3:15">
      <c r="C152" s="371"/>
      <c r="E152" s="372"/>
      <c r="F152" s="372"/>
      <c r="G152" s="372"/>
      <c r="H152" s="372"/>
      <c r="J152" s="373"/>
      <c r="K152" s="374"/>
      <c r="L152" s="374"/>
      <c r="M152" s="374"/>
      <c r="N152" s="374"/>
      <c r="O152" s="373"/>
    </row>
    <row r="153" spans="3:15">
      <c r="C153" s="371"/>
      <c r="E153" s="372"/>
      <c r="F153" s="372"/>
      <c r="G153" s="372"/>
      <c r="H153" s="372"/>
      <c r="J153" s="373"/>
      <c r="K153" s="374"/>
      <c r="L153" s="374"/>
      <c r="M153" s="374"/>
      <c r="N153" s="374"/>
      <c r="O153" s="373"/>
    </row>
    <row r="154" spans="3:15">
      <c r="C154" s="371"/>
      <c r="E154" s="372"/>
      <c r="F154" s="372"/>
      <c r="G154" s="372"/>
      <c r="H154" s="372"/>
      <c r="J154" s="373"/>
      <c r="K154" s="374"/>
      <c r="L154" s="374"/>
      <c r="M154" s="374"/>
      <c r="N154" s="374"/>
      <c r="O154" s="373"/>
    </row>
    <row r="155" spans="3:15">
      <c r="C155" s="371"/>
      <c r="E155" s="372"/>
      <c r="F155" s="372"/>
      <c r="G155" s="372"/>
      <c r="H155" s="372"/>
      <c r="J155" s="373"/>
      <c r="K155" s="374"/>
      <c r="L155" s="374"/>
      <c r="M155" s="374"/>
      <c r="N155" s="374"/>
      <c r="O155" s="373"/>
    </row>
    <row r="156" spans="3:15">
      <c r="C156" s="371"/>
      <c r="E156" s="372"/>
      <c r="F156" s="372"/>
      <c r="G156" s="372"/>
      <c r="H156" s="372"/>
      <c r="J156" s="373"/>
      <c r="K156" s="374"/>
      <c r="L156" s="374"/>
      <c r="M156" s="374"/>
      <c r="N156" s="374"/>
      <c r="O156" s="373"/>
    </row>
    <row r="157" spans="3:15">
      <c r="C157" s="371"/>
      <c r="E157" s="372"/>
      <c r="F157" s="372"/>
      <c r="G157" s="372"/>
      <c r="H157" s="372"/>
      <c r="J157" s="373"/>
      <c r="K157" s="374"/>
      <c r="L157" s="374"/>
      <c r="M157" s="374"/>
      <c r="N157" s="374"/>
      <c r="O157" s="373"/>
    </row>
    <row r="158" spans="3:15">
      <c r="C158" s="371"/>
      <c r="E158" s="372"/>
      <c r="F158" s="372"/>
      <c r="G158" s="372"/>
      <c r="H158" s="372"/>
      <c r="J158" s="373"/>
      <c r="K158" s="374"/>
      <c r="L158" s="374"/>
      <c r="M158" s="374"/>
      <c r="N158" s="374"/>
      <c r="O158" s="373"/>
    </row>
    <row r="159" spans="3:15">
      <c r="C159" s="371"/>
      <c r="E159" s="372"/>
      <c r="F159" s="372"/>
      <c r="G159" s="372"/>
      <c r="H159" s="372"/>
      <c r="J159" s="373"/>
      <c r="K159" s="374"/>
      <c r="L159" s="374"/>
      <c r="M159" s="374"/>
      <c r="N159" s="374"/>
      <c r="O159" s="373"/>
    </row>
    <row r="160" spans="3:15">
      <c r="C160" s="371"/>
      <c r="E160" s="372"/>
      <c r="F160" s="372"/>
      <c r="G160" s="372"/>
      <c r="H160" s="372"/>
      <c r="J160" s="373"/>
      <c r="K160" s="374"/>
      <c r="L160" s="374"/>
      <c r="M160" s="374"/>
      <c r="N160" s="374"/>
      <c r="O160" s="373"/>
    </row>
    <row r="161" spans="3:15">
      <c r="C161" s="371"/>
      <c r="E161" s="372"/>
      <c r="F161" s="372"/>
      <c r="G161" s="372"/>
      <c r="H161" s="372"/>
      <c r="J161" s="373"/>
      <c r="K161" s="374"/>
      <c r="L161" s="374"/>
      <c r="M161" s="374"/>
      <c r="N161" s="374"/>
      <c r="O161" s="373"/>
    </row>
    <row r="162" spans="3:15">
      <c r="C162" s="371"/>
      <c r="E162" s="372"/>
      <c r="F162" s="372"/>
      <c r="G162" s="372"/>
      <c r="H162" s="372"/>
      <c r="J162" s="373"/>
      <c r="K162" s="374"/>
      <c r="L162" s="374"/>
      <c r="M162" s="374"/>
      <c r="N162" s="374"/>
      <c r="O162" s="373"/>
    </row>
    <row r="163" spans="3:15">
      <c r="C163" s="371"/>
      <c r="E163" s="372"/>
      <c r="F163" s="372"/>
      <c r="G163" s="372"/>
      <c r="H163" s="372"/>
      <c r="J163" s="373"/>
      <c r="K163" s="374"/>
      <c r="L163" s="374"/>
      <c r="M163" s="374"/>
      <c r="N163" s="374"/>
      <c r="O163" s="373"/>
    </row>
    <row r="164" spans="3:15">
      <c r="C164" s="371"/>
      <c r="E164" s="372"/>
      <c r="F164" s="372"/>
      <c r="G164" s="372"/>
      <c r="H164" s="372"/>
      <c r="J164" s="373"/>
      <c r="K164" s="374"/>
      <c r="L164" s="374"/>
      <c r="M164" s="374"/>
      <c r="N164" s="374"/>
      <c r="O164" s="373"/>
    </row>
    <row r="165" spans="3:15">
      <c r="C165" s="371"/>
      <c r="E165" s="372"/>
      <c r="F165" s="372"/>
      <c r="G165" s="372"/>
      <c r="H165" s="372"/>
      <c r="J165" s="373"/>
      <c r="K165" s="374"/>
      <c r="L165" s="374"/>
      <c r="M165" s="374"/>
      <c r="N165" s="374"/>
      <c r="O165" s="373"/>
    </row>
    <row r="166" spans="3:15">
      <c r="C166" s="371"/>
      <c r="E166" s="372"/>
      <c r="F166" s="372"/>
      <c r="G166" s="372"/>
      <c r="H166" s="372"/>
      <c r="J166" s="373"/>
      <c r="K166" s="374"/>
      <c r="L166" s="374"/>
      <c r="M166" s="374"/>
      <c r="N166" s="374"/>
      <c r="O166" s="373"/>
    </row>
    <row r="167" spans="3:15">
      <c r="C167" s="371"/>
      <c r="E167" s="372"/>
      <c r="F167" s="372"/>
      <c r="G167" s="372"/>
      <c r="H167" s="372"/>
      <c r="J167" s="373"/>
      <c r="K167" s="374"/>
      <c r="L167" s="374"/>
      <c r="M167" s="374"/>
      <c r="N167" s="374"/>
      <c r="O167" s="373"/>
    </row>
    <row r="168" spans="3:15">
      <c r="C168" s="371"/>
      <c r="E168" s="372"/>
      <c r="F168" s="372"/>
      <c r="G168" s="372"/>
      <c r="H168" s="372"/>
      <c r="J168" s="373"/>
      <c r="K168" s="374"/>
      <c r="L168" s="374"/>
      <c r="M168" s="374"/>
      <c r="N168" s="374"/>
      <c r="O168" s="373"/>
    </row>
    <row r="169" spans="3:15">
      <c r="C169" s="371"/>
      <c r="E169" s="372"/>
      <c r="F169" s="372"/>
      <c r="G169" s="372"/>
      <c r="H169" s="372"/>
      <c r="J169" s="373"/>
      <c r="K169" s="374"/>
      <c r="L169" s="374"/>
      <c r="M169" s="374"/>
      <c r="N169" s="374"/>
      <c r="O169" s="373"/>
    </row>
    <row r="170" spans="3:15">
      <c r="C170" s="371"/>
      <c r="E170" s="372"/>
      <c r="F170" s="372"/>
      <c r="G170" s="372"/>
      <c r="H170" s="372"/>
      <c r="J170" s="373"/>
      <c r="K170" s="374"/>
      <c r="L170" s="374"/>
      <c r="M170" s="374"/>
      <c r="N170" s="374"/>
      <c r="O170" s="373"/>
    </row>
    <row r="171" spans="3:15">
      <c r="C171" s="371"/>
      <c r="E171" s="372"/>
      <c r="F171" s="372"/>
      <c r="G171" s="372"/>
      <c r="H171" s="372"/>
      <c r="J171" s="373"/>
      <c r="K171" s="374"/>
      <c r="L171" s="374"/>
      <c r="M171" s="374"/>
      <c r="N171" s="374"/>
      <c r="O171" s="373"/>
    </row>
    <row r="172" spans="3:15">
      <c r="C172" s="371"/>
      <c r="E172" s="372"/>
      <c r="F172" s="372"/>
      <c r="G172" s="372"/>
      <c r="H172" s="372"/>
      <c r="J172" s="373"/>
      <c r="K172" s="374"/>
      <c r="L172" s="374"/>
      <c r="M172" s="374"/>
      <c r="N172" s="374"/>
      <c r="O172" s="373"/>
    </row>
    <row r="173" spans="3:15">
      <c r="C173" s="371"/>
      <c r="E173" s="372"/>
      <c r="F173" s="372"/>
      <c r="G173" s="372"/>
      <c r="H173" s="372"/>
      <c r="J173" s="373"/>
      <c r="K173" s="374"/>
      <c r="L173" s="374"/>
      <c r="M173" s="374"/>
      <c r="N173" s="374"/>
      <c r="O173" s="373"/>
    </row>
    <row r="174" spans="3:15">
      <c r="C174" s="371"/>
      <c r="E174" s="372"/>
      <c r="F174" s="372"/>
      <c r="G174" s="372"/>
      <c r="H174" s="372"/>
      <c r="J174" s="373"/>
      <c r="K174" s="374"/>
      <c r="L174" s="374"/>
      <c r="M174" s="374"/>
      <c r="N174" s="374"/>
      <c r="O174" s="373"/>
    </row>
    <row r="175" spans="3:15">
      <c r="C175" s="371"/>
      <c r="E175" s="372"/>
      <c r="F175" s="372"/>
      <c r="G175" s="372"/>
      <c r="H175" s="372"/>
      <c r="J175" s="373"/>
      <c r="K175" s="374"/>
      <c r="L175" s="374"/>
      <c r="M175" s="374"/>
      <c r="N175" s="374"/>
      <c r="O175" s="373"/>
    </row>
    <row r="176" spans="3:15">
      <c r="C176" s="371"/>
      <c r="E176" s="372"/>
      <c r="F176" s="372"/>
      <c r="G176" s="372"/>
      <c r="H176" s="372"/>
      <c r="J176" s="373"/>
      <c r="K176" s="374"/>
      <c r="L176" s="374"/>
      <c r="M176" s="374"/>
      <c r="N176" s="374"/>
      <c r="O176" s="373"/>
    </row>
    <row r="177" spans="3:15">
      <c r="C177" s="371"/>
      <c r="E177" s="372"/>
      <c r="F177" s="372"/>
      <c r="G177" s="372"/>
      <c r="H177" s="372"/>
      <c r="J177" s="373"/>
      <c r="K177" s="374"/>
      <c r="L177" s="374"/>
      <c r="M177" s="374"/>
      <c r="N177" s="374"/>
      <c r="O177" s="373"/>
    </row>
    <row r="178" spans="3:15">
      <c r="C178" s="371"/>
      <c r="E178" s="372"/>
      <c r="F178" s="372"/>
      <c r="G178" s="372"/>
      <c r="H178" s="372"/>
      <c r="J178" s="373"/>
      <c r="K178" s="374"/>
      <c r="L178" s="374"/>
      <c r="M178" s="374"/>
      <c r="N178" s="374"/>
      <c r="O178" s="373"/>
    </row>
    <row r="179" spans="3:15">
      <c r="C179" s="371"/>
      <c r="E179" s="372"/>
      <c r="F179" s="372"/>
      <c r="G179" s="372"/>
      <c r="H179" s="372"/>
      <c r="J179" s="373"/>
      <c r="K179" s="374"/>
      <c r="L179" s="374"/>
      <c r="M179" s="374"/>
      <c r="N179" s="374"/>
      <c r="O179" s="373"/>
    </row>
    <row r="180" spans="3:15">
      <c r="C180" s="371"/>
      <c r="E180" s="372"/>
      <c r="F180" s="372"/>
      <c r="G180" s="372"/>
      <c r="H180" s="372"/>
      <c r="J180" s="373"/>
      <c r="K180" s="374"/>
      <c r="L180" s="374"/>
      <c r="M180" s="374"/>
      <c r="N180" s="374"/>
      <c r="O180" s="373"/>
    </row>
    <row r="181" spans="3:15">
      <c r="C181" s="371"/>
      <c r="E181" s="372"/>
      <c r="F181" s="372"/>
      <c r="G181" s="372"/>
      <c r="H181" s="372"/>
      <c r="J181" s="373"/>
      <c r="K181" s="374"/>
      <c r="L181" s="374"/>
      <c r="M181" s="374"/>
      <c r="N181" s="374"/>
      <c r="O181" s="373"/>
    </row>
    <row r="182" spans="3:15">
      <c r="C182" s="371"/>
      <c r="E182" s="372"/>
      <c r="F182" s="372"/>
      <c r="G182" s="372"/>
      <c r="H182" s="372"/>
      <c r="J182" s="373"/>
      <c r="K182" s="374"/>
      <c r="L182" s="374"/>
      <c r="M182" s="374"/>
      <c r="N182" s="374"/>
      <c r="O182" s="373"/>
    </row>
    <row r="183" spans="3:15">
      <c r="C183" s="371"/>
      <c r="E183" s="372"/>
      <c r="F183" s="372"/>
      <c r="G183" s="372"/>
      <c r="H183" s="372"/>
      <c r="J183" s="373"/>
      <c r="K183" s="374"/>
      <c r="L183" s="374"/>
      <c r="M183" s="374"/>
      <c r="N183" s="374"/>
      <c r="O183" s="373"/>
    </row>
    <row r="184" spans="3:15">
      <c r="C184" s="371"/>
      <c r="E184" s="372"/>
      <c r="F184" s="372"/>
      <c r="G184" s="372"/>
      <c r="H184" s="372"/>
      <c r="J184" s="373"/>
      <c r="K184" s="374"/>
      <c r="L184" s="374"/>
      <c r="M184" s="374"/>
      <c r="N184" s="374"/>
      <c r="O184" s="373"/>
    </row>
    <row r="185" spans="3:15">
      <c r="C185" s="371"/>
      <c r="E185" s="372"/>
      <c r="F185" s="372"/>
      <c r="G185" s="372"/>
      <c r="H185" s="372"/>
      <c r="J185" s="373"/>
      <c r="K185" s="374"/>
      <c r="L185" s="374"/>
      <c r="M185" s="374"/>
      <c r="N185" s="374"/>
      <c r="O185" s="373"/>
    </row>
    <row r="186" spans="3:15">
      <c r="C186" s="371"/>
      <c r="E186" s="372"/>
      <c r="F186" s="372"/>
      <c r="G186" s="372"/>
      <c r="H186" s="372"/>
      <c r="J186" s="373"/>
      <c r="K186" s="374"/>
      <c r="L186" s="374"/>
      <c r="M186" s="374"/>
      <c r="N186" s="374"/>
      <c r="O186" s="373"/>
    </row>
    <row r="187" spans="3:15">
      <c r="C187" s="371"/>
      <c r="E187" s="372"/>
      <c r="F187" s="372"/>
      <c r="G187" s="372"/>
      <c r="H187" s="372"/>
      <c r="J187" s="373"/>
      <c r="K187" s="374"/>
      <c r="L187" s="374"/>
      <c r="M187" s="374"/>
      <c r="N187" s="374"/>
      <c r="O187" s="373"/>
    </row>
    <row r="188" spans="3:15">
      <c r="C188" s="371"/>
      <c r="E188" s="372"/>
      <c r="F188" s="372"/>
      <c r="G188" s="372"/>
      <c r="H188" s="372"/>
      <c r="J188" s="373"/>
      <c r="K188" s="374"/>
      <c r="L188" s="374"/>
      <c r="M188" s="374"/>
      <c r="N188" s="374"/>
      <c r="O188" s="373"/>
    </row>
    <row r="189" spans="3:15">
      <c r="C189" s="371"/>
      <c r="E189" s="372"/>
      <c r="F189" s="372"/>
      <c r="G189" s="372"/>
      <c r="H189" s="372"/>
      <c r="J189" s="373"/>
      <c r="K189" s="374"/>
      <c r="L189" s="374"/>
      <c r="M189" s="374"/>
      <c r="N189" s="374"/>
      <c r="O189" s="373"/>
    </row>
    <row r="190" spans="3:15">
      <c r="C190" s="371"/>
      <c r="E190" s="372"/>
      <c r="F190" s="372"/>
      <c r="G190" s="372"/>
      <c r="H190" s="372"/>
      <c r="J190" s="373"/>
      <c r="K190" s="374"/>
      <c r="L190" s="374"/>
      <c r="M190" s="374"/>
      <c r="N190" s="374"/>
      <c r="O190" s="373"/>
    </row>
    <row r="191" spans="3:15">
      <c r="C191" s="371"/>
      <c r="E191" s="372"/>
      <c r="F191" s="372"/>
      <c r="G191" s="372"/>
      <c r="H191" s="372"/>
      <c r="J191" s="373"/>
      <c r="K191" s="374"/>
      <c r="L191" s="374"/>
      <c r="M191" s="374"/>
      <c r="N191" s="374"/>
      <c r="O191" s="373"/>
    </row>
    <row r="192" spans="3:15">
      <c r="C192" s="371"/>
      <c r="E192" s="372"/>
      <c r="F192" s="372"/>
      <c r="G192" s="372"/>
      <c r="H192" s="372"/>
      <c r="J192" s="373"/>
      <c r="K192" s="374"/>
      <c r="L192" s="374"/>
      <c r="M192" s="374"/>
      <c r="N192" s="374"/>
      <c r="O192" s="373"/>
    </row>
    <row r="193" spans="3:15">
      <c r="C193" s="371"/>
      <c r="E193" s="372"/>
      <c r="F193" s="372"/>
      <c r="G193" s="372"/>
      <c r="H193" s="372"/>
      <c r="J193" s="373"/>
      <c r="K193" s="374"/>
      <c r="L193" s="374"/>
      <c r="M193" s="374"/>
      <c r="N193" s="374"/>
      <c r="O193" s="373"/>
    </row>
    <row r="194" spans="3:15">
      <c r="C194" s="371"/>
      <c r="E194" s="372"/>
      <c r="F194" s="372"/>
      <c r="G194" s="372"/>
      <c r="H194" s="372"/>
      <c r="J194" s="373"/>
      <c r="K194" s="374"/>
      <c r="L194" s="374"/>
      <c r="M194" s="374"/>
      <c r="N194" s="374"/>
      <c r="O194" s="373"/>
    </row>
    <row r="195" spans="3:15">
      <c r="C195" s="371"/>
      <c r="E195" s="372"/>
      <c r="F195" s="372"/>
      <c r="G195" s="372"/>
      <c r="H195" s="372"/>
      <c r="J195" s="373"/>
      <c r="K195" s="374"/>
      <c r="L195" s="374"/>
      <c r="M195" s="374"/>
      <c r="N195" s="374"/>
      <c r="O195" s="373"/>
    </row>
    <row r="196" spans="3:15">
      <c r="C196" s="371"/>
      <c r="E196" s="372"/>
      <c r="F196" s="372"/>
      <c r="G196" s="372"/>
      <c r="H196" s="372"/>
      <c r="J196" s="373"/>
      <c r="K196" s="374"/>
      <c r="L196" s="374"/>
      <c r="M196" s="374"/>
      <c r="N196" s="374"/>
      <c r="O196" s="373"/>
    </row>
    <row r="197" spans="3:15">
      <c r="C197" s="371"/>
      <c r="E197" s="372"/>
      <c r="F197" s="372"/>
      <c r="G197" s="372"/>
      <c r="H197" s="372"/>
      <c r="J197" s="373"/>
      <c r="K197" s="374"/>
      <c r="L197" s="374"/>
      <c r="M197" s="374"/>
      <c r="N197" s="374"/>
      <c r="O197" s="373"/>
    </row>
    <row r="198" spans="3:15">
      <c r="C198" s="371"/>
      <c r="E198" s="372"/>
      <c r="F198" s="372"/>
      <c r="G198" s="372"/>
      <c r="H198" s="372"/>
      <c r="J198" s="373"/>
      <c r="K198" s="374"/>
      <c r="L198" s="374"/>
      <c r="M198" s="374"/>
      <c r="N198" s="374"/>
      <c r="O198" s="373"/>
    </row>
    <row r="199" spans="3:15">
      <c r="C199" s="371"/>
      <c r="E199" s="372"/>
      <c r="F199" s="372"/>
      <c r="G199" s="372"/>
      <c r="H199" s="372"/>
      <c r="J199" s="373"/>
      <c r="K199" s="374"/>
      <c r="L199" s="374"/>
      <c r="M199" s="374"/>
      <c r="N199" s="374"/>
      <c r="O199" s="373"/>
    </row>
    <row r="200" spans="3:15">
      <c r="C200" s="371"/>
      <c r="E200" s="372"/>
      <c r="F200" s="372"/>
      <c r="G200" s="372"/>
      <c r="H200" s="372"/>
      <c r="J200" s="373"/>
      <c r="K200" s="374"/>
      <c r="L200" s="374"/>
      <c r="M200" s="374"/>
      <c r="N200" s="374"/>
      <c r="O200" s="373"/>
    </row>
    <row r="201" spans="3:15">
      <c r="C201" s="371"/>
      <c r="E201" s="372"/>
      <c r="F201" s="372"/>
      <c r="G201" s="372"/>
      <c r="H201" s="372"/>
      <c r="J201" s="373"/>
      <c r="K201" s="374"/>
      <c r="L201" s="374"/>
      <c r="M201" s="374"/>
      <c r="N201" s="374"/>
      <c r="O201" s="373"/>
    </row>
    <row r="202" spans="3:15">
      <c r="C202" s="371"/>
      <c r="E202" s="372"/>
      <c r="F202" s="372"/>
      <c r="G202" s="372"/>
      <c r="H202" s="372"/>
      <c r="J202" s="373"/>
      <c r="K202" s="374"/>
      <c r="L202" s="374"/>
      <c r="M202" s="374"/>
      <c r="N202" s="374"/>
      <c r="O202" s="373"/>
    </row>
    <row r="203" spans="3:15">
      <c r="C203" s="371"/>
      <c r="E203" s="372"/>
      <c r="F203" s="372"/>
      <c r="G203" s="372"/>
      <c r="H203" s="372"/>
      <c r="J203" s="373"/>
      <c r="K203" s="374"/>
      <c r="L203" s="374"/>
      <c r="M203" s="374"/>
      <c r="N203" s="374"/>
      <c r="O203" s="373"/>
    </row>
    <row r="204" spans="3:15">
      <c r="C204" s="371"/>
      <c r="E204" s="372"/>
      <c r="F204" s="372"/>
      <c r="G204" s="372"/>
      <c r="H204" s="372"/>
      <c r="J204" s="373"/>
      <c r="K204" s="374"/>
      <c r="L204" s="374"/>
      <c r="M204" s="374"/>
      <c r="N204" s="374"/>
      <c r="O204" s="373"/>
    </row>
    <row r="205" spans="3:15">
      <c r="C205" s="371"/>
      <c r="E205" s="372"/>
      <c r="F205" s="372"/>
      <c r="G205" s="372"/>
      <c r="H205" s="372"/>
      <c r="J205" s="373"/>
      <c r="K205" s="374"/>
      <c r="L205" s="374"/>
      <c r="M205" s="374"/>
      <c r="N205" s="374"/>
      <c r="O205" s="373"/>
    </row>
    <row r="206" spans="3:15">
      <c r="C206" s="371"/>
      <c r="E206" s="372"/>
      <c r="F206" s="372"/>
      <c r="G206" s="372"/>
      <c r="H206" s="372"/>
      <c r="J206" s="373"/>
      <c r="K206" s="374"/>
      <c r="L206" s="374"/>
      <c r="M206" s="374"/>
      <c r="N206" s="374"/>
      <c r="O206" s="373"/>
    </row>
    <row r="207" spans="3:15">
      <c r="C207" s="371"/>
      <c r="E207" s="372"/>
      <c r="F207" s="372"/>
      <c r="G207" s="372"/>
      <c r="H207" s="372"/>
      <c r="J207" s="373"/>
      <c r="K207" s="374"/>
      <c r="L207" s="374"/>
      <c r="M207" s="374"/>
      <c r="N207" s="374"/>
      <c r="O207" s="373"/>
    </row>
    <row r="208" spans="3:15">
      <c r="C208" s="371"/>
      <c r="E208" s="372"/>
      <c r="F208" s="372"/>
      <c r="G208" s="372"/>
      <c r="H208" s="372"/>
      <c r="J208" s="373"/>
      <c r="K208" s="374"/>
      <c r="L208" s="374"/>
      <c r="M208" s="374"/>
      <c r="N208" s="374"/>
      <c r="O208" s="373"/>
    </row>
    <row r="209" spans="3:15">
      <c r="C209" s="371"/>
      <c r="E209" s="372"/>
      <c r="F209" s="372"/>
      <c r="G209" s="372"/>
      <c r="H209" s="372"/>
      <c r="J209" s="373"/>
      <c r="K209" s="374"/>
      <c r="L209" s="374"/>
      <c r="M209" s="374"/>
      <c r="N209" s="374"/>
      <c r="O209" s="373"/>
    </row>
    <row r="210" spans="3:15">
      <c r="C210" s="371"/>
      <c r="E210" s="372"/>
      <c r="F210" s="372"/>
      <c r="G210" s="372"/>
      <c r="H210" s="372"/>
      <c r="J210" s="373"/>
      <c r="K210" s="374"/>
      <c r="L210" s="374"/>
      <c r="M210" s="374"/>
      <c r="N210" s="374"/>
      <c r="O210" s="373"/>
    </row>
    <row r="211" spans="3:15">
      <c r="C211" s="371"/>
      <c r="E211" s="372"/>
      <c r="F211" s="372"/>
      <c r="G211" s="372"/>
      <c r="H211" s="372"/>
      <c r="J211" s="373"/>
      <c r="K211" s="374"/>
      <c r="L211" s="374"/>
      <c r="M211" s="374"/>
      <c r="N211" s="374"/>
      <c r="O211" s="373"/>
    </row>
    <row r="212" spans="3:15">
      <c r="C212" s="371"/>
      <c r="E212" s="372"/>
      <c r="F212" s="372"/>
      <c r="G212" s="372"/>
      <c r="H212" s="372"/>
      <c r="J212" s="373"/>
      <c r="K212" s="374"/>
      <c r="L212" s="374"/>
      <c r="M212" s="374"/>
      <c r="N212" s="374"/>
      <c r="O212" s="373"/>
    </row>
    <row r="213" spans="3:15">
      <c r="C213" s="371"/>
      <c r="E213" s="372"/>
      <c r="F213" s="372"/>
      <c r="G213" s="372"/>
      <c r="H213" s="372"/>
      <c r="J213" s="373"/>
      <c r="K213" s="374"/>
      <c r="L213" s="374"/>
      <c r="M213" s="374"/>
      <c r="N213" s="374"/>
      <c r="O213" s="373"/>
    </row>
    <row r="214" spans="3:15">
      <c r="C214" s="371"/>
      <c r="E214" s="372"/>
      <c r="F214" s="372"/>
      <c r="G214" s="372"/>
      <c r="H214" s="372"/>
      <c r="J214" s="373"/>
      <c r="K214" s="374"/>
      <c r="L214" s="374"/>
      <c r="M214" s="374"/>
      <c r="N214" s="374"/>
      <c r="O214" s="373"/>
    </row>
    <row r="215" spans="3:15">
      <c r="C215" s="371"/>
      <c r="E215" s="372"/>
      <c r="F215" s="372"/>
      <c r="G215" s="372"/>
      <c r="H215" s="372"/>
      <c r="J215" s="373"/>
      <c r="K215" s="374"/>
      <c r="L215" s="374"/>
      <c r="M215" s="374"/>
      <c r="N215" s="374"/>
      <c r="O215" s="373"/>
    </row>
    <row r="216" spans="3:15">
      <c r="C216" s="371"/>
      <c r="E216" s="372"/>
      <c r="F216" s="372"/>
      <c r="G216" s="372"/>
      <c r="H216" s="372"/>
      <c r="J216" s="373"/>
      <c r="K216" s="374"/>
      <c r="L216" s="374"/>
      <c r="M216" s="374"/>
      <c r="N216" s="374"/>
      <c r="O216" s="373"/>
    </row>
    <row r="217" spans="3:15">
      <c r="C217" s="371"/>
      <c r="E217" s="372"/>
      <c r="F217" s="372"/>
      <c r="G217" s="372"/>
      <c r="H217" s="372"/>
      <c r="J217" s="373"/>
      <c r="K217" s="374"/>
      <c r="L217" s="374"/>
      <c r="M217" s="374"/>
      <c r="N217" s="374"/>
      <c r="O217" s="373"/>
    </row>
    <row r="218" spans="3:15">
      <c r="C218" s="371"/>
      <c r="E218" s="372"/>
      <c r="F218" s="372"/>
      <c r="G218" s="372"/>
      <c r="H218" s="372"/>
      <c r="J218" s="373"/>
      <c r="K218" s="374"/>
      <c r="L218" s="374"/>
      <c r="M218" s="374"/>
      <c r="N218" s="374"/>
      <c r="O218" s="373"/>
    </row>
    <row r="219" spans="3:15">
      <c r="C219" s="371"/>
      <c r="E219" s="372"/>
      <c r="F219" s="372"/>
      <c r="G219" s="372"/>
      <c r="H219" s="372"/>
      <c r="J219" s="373"/>
      <c r="K219" s="374"/>
      <c r="L219" s="374"/>
      <c r="M219" s="374"/>
      <c r="N219" s="374"/>
      <c r="O219" s="373"/>
    </row>
    <row r="220" spans="3:15">
      <c r="C220" s="371"/>
      <c r="E220" s="372"/>
      <c r="F220" s="372"/>
      <c r="G220" s="372"/>
      <c r="H220" s="372"/>
      <c r="J220" s="373"/>
      <c r="K220" s="374"/>
      <c r="L220" s="374"/>
      <c r="M220" s="374"/>
      <c r="N220" s="374"/>
      <c r="O220" s="373"/>
    </row>
    <row r="221" spans="3:15">
      <c r="C221" s="371"/>
      <c r="E221" s="372"/>
      <c r="F221" s="372"/>
      <c r="G221" s="372"/>
      <c r="H221" s="372"/>
      <c r="J221" s="373"/>
      <c r="K221" s="374"/>
      <c r="L221" s="374"/>
      <c r="M221" s="374"/>
      <c r="N221" s="374"/>
      <c r="O221" s="373"/>
    </row>
    <row r="222" spans="3:15">
      <c r="C222" s="371"/>
      <c r="E222" s="372"/>
      <c r="F222" s="372"/>
      <c r="G222" s="372"/>
      <c r="H222" s="372"/>
      <c r="J222" s="373"/>
      <c r="K222" s="374"/>
      <c r="L222" s="374"/>
      <c r="M222" s="374"/>
      <c r="N222" s="374"/>
      <c r="O222" s="373"/>
    </row>
    <row r="223" spans="3:15">
      <c r="C223" s="371"/>
      <c r="E223" s="372"/>
      <c r="F223" s="372"/>
      <c r="G223" s="372"/>
      <c r="H223" s="372"/>
      <c r="J223" s="373"/>
      <c r="K223" s="374"/>
      <c r="L223" s="374"/>
      <c r="M223" s="374"/>
      <c r="N223" s="374"/>
      <c r="O223" s="373"/>
    </row>
    <row r="224" spans="3:15">
      <c r="C224" s="371"/>
      <c r="E224" s="372"/>
      <c r="F224" s="372"/>
      <c r="G224" s="372"/>
      <c r="H224" s="372"/>
      <c r="J224" s="373"/>
      <c r="K224" s="374"/>
      <c r="L224" s="374"/>
      <c r="M224" s="374"/>
      <c r="N224" s="374"/>
      <c r="O224" s="373"/>
    </row>
    <row r="225" spans="3:15">
      <c r="C225" s="371"/>
      <c r="E225" s="372"/>
      <c r="F225" s="372"/>
      <c r="G225" s="372"/>
      <c r="H225" s="372"/>
      <c r="J225" s="373"/>
      <c r="K225" s="374"/>
      <c r="L225" s="374"/>
      <c r="M225" s="374"/>
      <c r="N225" s="374"/>
      <c r="O225" s="373"/>
    </row>
    <row r="226" spans="3:15">
      <c r="C226" s="371"/>
      <c r="E226" s="372"/>
      <c r="F226" s="372"/>
      <c r="G226" s="372"/>
      <c r="H226" s="372"/>
      <c r="J226" s="373"/>
      <c r="K226" s="374"/>
      <c r="L226" s="374"/>
      <c r="M226" s="374"/>
      <c r="N226" s="374"/>
      <c r="O226" s="373"/>
    </row>
    <row r="227" spans="3:15">
      <c r="C227" s="371"/>
      <c r="E227" s="372"/>
      <c r="F227" s="372"/>
      <c r="G227" s="372"/>
      <c r="H227" s="372"/>
      <c r="J227" s="373"/>
      <c r="K227" s="374"/>
      <c r="L227" s="374"/>
      <c r="M227" s="374"/>
      <c r="N227" s="374"/>
      <c r="O227" s="373"/>
    </row>
    <row r="228" spans="3:15">
      <c r="C228" s="371"/>
      <c r="E228" s="372"/>
      <c r="F228" s="372"/>
      <c r="G228" s="372"/>
      <c r="H228" s="372"/>
      <c r="J228" s="373"/>
      <c r="K228" s="374"/>
      <c r="L228" s="374"/>
      <c r="M228" s="374"/>
      <c r="N228" s="374"/>
      <c r="O228" s="373"/>
    </row>
    <row r="229" spans="3:15">
      <c r="C229" s="371"/>
      <c r="E229" s="372"/>
      <c r="F229" s="372"/>
      <c r="G229" s="372"/>
      <c r="H229" s="372"/>
      <c r="J229" s="373"/>
      <c r="K229" s="374"/>
      <c r="L229" s="374"/>
      <c r="M229" s="374"/>
      <c r="N229" s="374"/>
      <c r="O229" s="373"/>
    </row>
    <row r="230" spans="3:15">
      <c r="C230" s="371"/>
      <c r="E230" s="372"/>
      <c r="F230" s="372"/>
      <c r="G230" s="372"/>
      <c r="H230" s="372"/>
      <c r="J230" s="373"/>
      <c r="K230" s="374"/>
      <c r="L230" s="374"/>
      <c r="M230" s="374"/>
      <c r="N230" s="374"/>
      <c r="O230" s="373"/>
    </row>
    <row r="231" spans="3:15">
      <c r="C231" s="371"/>
      <c r="E231" s="372"/>
      <c r="F231" s="372"/>
      <c r="G231" s="372"/>
      <c r="H231" s="372"/>
      <c r="J231" s="373"/>
      <c r="K231" s="374"/>
      <c r="L231" s="374"/>
      <c r="M231" s="374"/>
      <c r="N231" s="374"/>
      <c r="O231" s="373"/>
    </row>
    <row r="232" spans="3:15">
      <c r="C232" s="371"/>
      <c r="E232" s="372"/>
      <c r="F232" s="372"/>
      <c r="G232" s="372"/>
      <c r="H232" s="372"/>
      <c r="J232" s="373"/>
      <c r="K232" s="374"/>
      <c r="L232" s="374"/>
      <c r="M232" s="374"/>
      <c r="N232" s="374"/>
      <c r="O232" s="373"/>
    </row>
    <row r="233" spans="3:15">
      <c r="C233" s="371"/>
      <c r="E233" s="372"/>
      <c r="F233" s="372"/>
      <c r="G233" s="372"/>
      <c r="H233" s="372"/>
      <c r="J233" s="373"/>
      <c r="K233" s="374"/>
      <c r="L233" s="374"/>
      <c r="M233" s="374"/>
      <c r="N233" s="374"/>
      <c r="O233" s="373"/>
    </row>
    <row r="234" spans="3:15">
      <c r="C234" s="371"/>
      <c r="E234" s="372"/>
      <c r="F234" s="372"/>
      <c r="G234" s="372"/>
      <c r="H234" s="372"/>
      <c r="J234" s="373"/>
      <c r="K234" s="374"/>
      <c r="L234" s="374"/>
      <c r="M234" s="374"/>
      <c r="N234" s="374"/>
      <c r="O234" s="373"/>
    </row>
    <row r="235" spans="3:15">
      <c r="C235" s="371"/>
      <c r="E235" s="372"/>
      <c r="F235" s="372"/>
      <c r="G235" s="372"/>
      <c r="H235" s="372"/>
      <c r="J235" s="373"/>
      <c r="K235" s="374"/>
      <c r="L235" s="374"/>
      <c r="M235" s="374"/>
      <c r="N235" s="374"/>
      <c r="O235" s="373"/>
    </row>
    <row r="236" spans="3:15">
      <c r="C236" s="371"/>
      <c r="E236" s="372"/>
      <c r="F236" s="372"/>
      <c r="G236" s="372"/>
      <c r="H236" s="372"/>
      <c r="J236" s="373"/>
      <c r="K236" s="374"/>
      <c r="L236" s="374"/>
      <c r="M236" s="374"/>
      <c r="N236" s="374"/>
      <c r="O236" s="373"/>
    </row>
    <row r="237" spans="3:15">
      <c r="C237" s="371"/>
      <c r="E237" s="372"/>
      <c r="F237" s="372"/>
      <c r="G237" s="372"/>
      <c r="H237" s="372"/>
      <c r="J237" s="373"/>
      <c r="K237" s="374"/>
      <c r="L237" s="374"/>
      <c r="M237" s="374"/>
      <c r="N237" s="374"/>
      <c r="O237" s="373"/>
    </row>
    <row r="238" spans="3:15">
      <c r="C238" s="371"/>
      <c r="E238" s="372"/>
      <c r="F238" s="372"/>
      <c r="G238" s="372"/>
      <c r="H238" s="372"/>
      <c r="J238" s="373"/>
      <c r="K238" s="374"/>
      <c r="L238" s="374"/>
      <c r="M238" s="374"/>
      <c r="N238" s="374"/>
      <c r="O238" s="373"/>
    </row>
    <row r="239" spans="3:15">
      <c r="C239" s="371"/>
      <c r="E239" s="372"/>
      <c r="F239" s="372"/>
      <c r="G239" s="372"/>
      <c r="H239" s="372"/>
      <c r="J239" s="373"/>
      <c r="K239" s="374"/>
      <c r="L239" s="374"/>
      <c r="M239" s="374"/>
      <c r="N239" s="374"/>
      <c r="O239" s="373"/>
    </row>
    <row r="240" spans="3:15">
      <c r="C240" s="371"/>
      <c r="E240" s="372"/>
      <c r="F240" s="372"/>
      <c r="G240" s="372"/>
      <c r="H240" s="372"/>
      <c r="J240" s="373"/>
      <c r="K240" s="374"/>
      <c r="L240" s="374"/>
      <c r="M240" s="374"/>
      <c r="N240" s="374"/>
      <c r="O240" s="373"/>
    </row>
    <row r="241" spans="3:15">
      <c r="C241" s="371"/>
      <c r="E241" s="372"/>
      <c r="F241" s="372"/>
      <c r="G241" s="372"/>
      <c r="H241" s="372"/>
      <c r="J241" s="373"/>
      <c r="K241" s="374"/>
      <c r="L241" s="374"/>
      <c r="M241" s="374"/>
      <c r="N241" s="374"/>
      <c r="O241" s="373"/>
    </row>
    <row r="242" spans="3:15">
      <c r="C242" s="371"/>
      <c r="E242" s="372"/>
      <c r="F242" s="372"/>
      <c r="G242" s="372"/>
      <c r="H242" s="372"/>
      <c r="J242" s="373"/>
      <c r="K242" s="374"/>
      <c r="L242" s="374"/>
      <c r="M242" s="374"/>
      <c r="N242" s="374"/>
      <c r="O242" s="373"/>
    </row>
    <row r="243" spans="3:15">
      <c r="C243" s="371"/>
      <c r="E243" s="372"/>
      <c r="F243" s="372"/>
      <c r="G243" s="372"/>
      <c r="H243" s="372"/>
      <c r="J243" s="373"/>
      <c r="K243" s="374"/>
      <c r="L243" s="374"/>
      <c r="M243" s="374"/>
      <c r="N243" s="374"/>
      <c r="O243" s="373"/>
    </row>
    <row r="244" spans="3:15">
      <c r="C244" s="371"/>
      <c r="E244" s="372"/>
      <c r="F244" s="372"/>
      <c r="G244" s="372"/>
      <c r="H244" s="372"/>
      <c r="J244" s="373"/>
      <c r="K244" s="374"/>
      <c r="L244" s="374"/>
      <c r="M244" s="374"/>
      <c r="N244" s="374"/>
      <c r="O244" s="373"/>
    </row>
    <row r="245" spans="3:15">
      <c r="C245" s="371"/>
      <c r="E245" s="372"/>
      <c r="F245" s="372"/>
      <c r="G245" s="372"/>
      <c r="H245" s="372"/>
      <c r="J245" s="373"/>
      <c r="K245" s="374"/>
      <c r="L245" s="374"/>
      <c r="M245" s="374"/>
      <c r="N245" s="374"/>
      <c r="O245" s="373"/>
    </row>
    <row r="246" spans="3:15">
      <c r="C246" s="371"/>
      <c r="E246" s="372"/>
      <c r="F246" s="372"/>
      <c r="G246" s="372"/>
      <c r="H246" s="372"/>
      <c r="J246" s="373"/>
      <c r="K246" s="374"/>
      <c r="L246" s="374"/>
      <c r="M246" s="374"/>
      <c r="N246" s="374"/>
      <c r="O246" s="373"/>
    </row>
    <row r="247" spans="3:15">
      <c r="C247" s="371"/>
      <c r="E247" s="372"/>
      <c r="F247" s="372"/>
      <c r="G247" s="372"/>
      <c r="H247" s="372"/>
      <c r="J247" s="373"/>
      <c r="K247" s="374"/>
      <c r="L247" s="374"/>
      <c r="M247" s="374"/>
      <c r="N247" s="374"/>
      <c r="O247" s="373"/>
    </row>
    <row r="248" spans="3:15">
      <c r="C248" s="371"/>
      <c r="E248" s="372"/>
      <c r="F248" s="372"/>
      <c r="G248" s="372"/>
      <c r="H248" s="372"/>
      <c r="J248" s="373"/>
      <c r="K248" s="374"/>
      <c r="L248" s="374"/>
      <c r="M248" s="374"/>
      <c r="N248" s="374"/>
      <c r="O248" s="373"/>
    </row>
    <row r="249" spans="3:15">
      <c r="C249" s="371"/>
      <c r="E249" s="372"/>
      <c r="F249" s="372"/>
      <c r="G249" s="372"/>
      <c r="H249" s="372"/>
      <c r="J249" s="373"/>
      <c r="K249" s="374"/>
      <c r="L249" s="374"/>
      <c r="M249" s="374"/>
      <c r="N249" s="374"/>
      <c r="O249" s="373"/>
    </row>
    <row r="250" spans="3:15">
      <c r="C250" s="371"/>
      <c r="E250" s="372"/>
      <c r="F250" s="372"/>
      <c r="G250" s="372"/>
      <c r="H250" s="372"/>
      <c r="J250" s="373"/>
      <c r="K250" s="374"/>
      <c r="L250" s="374"/>
      <c r="M250" s="374"/>
      <c r="N250" s="374"/>
      <c r="O250" s="373"/>
    </row>
    <row r="251" spans="3:15">
      <c r="C251" s="371"/>
      <c r="E251" s="372"/>
      <c r="F251" s="372"/>
      <c r="G251" s="372"/>
      <c r="H251" s="372"/>
      <c r="J251" s="373"/>
      <c r="K251" s="374"/>
      <c r="L251" s="374"/>
      <c r="M251" s="374"/>
      <c r="N251" s="374"/>
      <c r="O251" s="373"/>
    </row>
    <row r="252" spans="3:15">
      <c r="C252" s="371"/>
      <c r="E252" s="372"/>
      <c r="F252" s="372"/>
      <c r="G252" s="372"/>
      <c r="H252" s="372"/>
      <c r="J252" s="373"/>
      <c r="K252" s="374"/>
      <c r="L252" s="374"/>
      <c r="M252" s="374"/>
      <c r="N252" s="374"/>
      <c r="O252" s="373"/>
    </row>
    <row r="253" spans="3:15">
      <c r="C253" s="371"/>
      <c r="E253" s="372"/>
      <c r="F253" s="372"/>
      <c r="G253" s="372"/>
      <c r="H253" s="372"/>
      <c r="J253" s="373"/>
      <c r="K253" s="374"/>
      <c r="L253" s="374"/>
      <c r="M253" s="374"/>
      <c r="N253" s="374"/>
      <c r="O253" s="373"/>
    </row>
    <row r="254" spans="3:15">
      <c r="C254" s="371"/>
      <c r="E254" s="372"/>
      <c r="F254" s="372"/>
      <c r="G254" s="372"/>
      <c r="H254" s="372"/>
      <c r="J254" s="373"/>
      <c r="K254" s="374"/>
      <c r="L254" s="374"/>
      <c r="M254" s="374"/>
      <c r="N254" s="374"/>
      <c r="O254" s="373"/>
    </row>
    <row r="255" spans="3:15">
      <c r="C255" s="371"/>
      <c r="E255" s="372"/>
      <c r="F255" s="372"/>
      <c r="G255" s="372"/>
      <c r="H255" s="372"/>
      <c r="J255" s="373"/>
      <c r="K255" s="374"/>
      <c r="L255" s="374"/>
      <c r="M255" s="374"/>
      <c r="N255" s="374"/>
      <c r="O255" s="373"/>
    </row>
    <row r="256" spans="3:15">
      <c r="C256" s="371"/>
      <c r="E256" s="372"/>
      <c r="F256" s="372"/>
      <c r="G256" s="372"/>
      <c r="H256" s="372"/>
      <c r="J256" s="373"/>
      <c r="K256" s="374"/>
      <c r="L256" s="374"/>
      <c r="M256" s="374"/>
      <c r="N256" s="374"/>
      <c r="O256" s="373"/>
    </row>
    <row r="257" spans="3:15">
      <c r="C257" s="371"/>
      <c r="E257" s="372"/>
      <c r="F257" s="372"/>
      <c r="G257" s="372"/>
      <c r="H257" s="372"/>
      <c r="J257" s="373"/>
      <c r="K257" s="374"/>
      <c r="L257" s="374"/>
      <c r="M257" s="374"/>
      <c r="N257" s="374"/>
      <c r="O257" s="373"/>
    </row>
    <row r="258" spans="3:15">
      <c r="C258" s="371"/>
      <c r="E258" s="372"/>
      <c r="F258" s="372"/>
      <c r="G258" s="372"/>
      <c r="H258" s="372"/>
      <c r="J258" s="373"/>
      <c r="K258" s="374"/>
      <c r="L258" s="374"/>
      <c r="M258" s="374"/>
      <c r="N258" s="374"/>
      <c r="O258" s="373"/>
    </row>
    <row r="259" spans="3:15">
      <c r="C259" s="371"/>
      <c r="E259" s="372"/>
      <c r="F259" s="372"/>
      <c r="G259" s="372"/>
      <c r="H259" s="372"/>
      <c r="J259" s="373"/>
      <c r="K259" s="374"/>
      <c r="L259" s="374"/>
      <c r="M259" s="374"/>
      <c r="N259" s="374"/>
      <c r="O259" s="373"/>
    </row>
    <row r="260" spans="3:15">
      <c r="C260" s="371"/>
      <c r="E260" s="372"/>
      <c r="F260" s="372"/>
      <c r="G260" s="372"/>
      <c r="H260" s="372"/>
      <c r="J260" s="373"/>
      <c r="K260" s="374"/>
      <c r="L260" s="374"/>
      <c r="M260" s="374"/>
      <c r="N260" s="374"/>
      <c r="O260" s="373"/>
    </row>
    <row r="261" spans="3:15">
      <c r="C261" s="371"/>
      <c r="E261" s="372"/>
      <c r="F261" s="372"/>
      <c r="G261" s="372"/>
      <c r="H261" s="372"/>
      <c r="J261" s="373"/>
      <c r="K261" s="374"/>
      <c r="L261" s="374"/>
      <c r="M261" s="374"/>
      <c r="N261" s="374"/>
      <c r="O261" s="373"/>
    </row>
    <row r="262" spans="3:15">
      <c r="C262" s="371"/>
      <c r="E262" s="372"/>
      <c r="F262" s="372"/>
      <c r="G262" s="372"/>
      <c r="H262" s="372"/>
      <c r="J262" s="373"/>
      <c r="K262" s="374"/>
      <c r="L262" s="374"/>
      <c r="M262" s="374"/>
      <c r="N262" s="374"/>
      <c r="O262" s="373"/>
    </row>
    <row r="263" spans="3:15">
      <c r="C263" s="371"/>
      <c r="E263" s="372"/>
      <c r="F263" s="372"/>
      <c r="G263" s="372"/>
      <c r="H263" s="372"/>
      <c r="J263" s="373"/>
      <c r="K263" s="374"/>
      <c r="L263" s="374"/>
      <c r="M263" s="374"/>
      <c r="N263" s="374"/>
      <c r="O263" s="373"/>
    </row>
    <row r="264" spans="3:15">
      <c r="C264" s="371"/>
      <c r="E264" s="372"/>
      <c r="F264" s="372"/>
      <c r="G264" s="372"/>
      <c r="H264" s="372"/>
      <c r="J264" s="373"/>
      <c r="K264" s="374"/>
      <c r="L264" s="374"/>
      <c r="M264" s="374"/>
      <c r="N264" s="374"/>
      <c r="O264" s="373"/>
    </row>
    <row r="265" spans="3:15">
      <c r="C265" s="371"/>
      <c r="E265" s="372"/>
      <c r="F265" s="372"/>
      <c r="G265" s="372"/>
      <c r="H265" s="372"/>
      <c r="J265" s="373"/>
      <c r="K265" s="374"/>
      <c r="L265" s="374"/>
      <c r="M265" s="374"/>
      <c r="N265" s="374"/>
      <c r="O265" s="373"/>
    </row>
    <row r="266" spans="3:15">
      <c r="C266" s="371"/>
      <c r="E266" s="372"/>
      <c r="F266" s="372"/>
      <c r="G266" s="372"/>
      <c r="H266" s="372"/>
      <c r="J266" s="373"/>
      <c r="K266" s="374"/>
      <c r="L266" s="374"/>
      <c r="M266" s="374"/>
      <c r="N266" s="374"/>
      <c r="O266" s="373"/>
    </row>
    <row r="267" spans="3:15">
      <c r="C267" s="371"/>
      <c r="E267" s="372"/>
      <c r="F267" s="372"/>
      <c r="G267" s="372"/>
      <c r="H267" s="372"/>
      <c r="J267" s="373"/>
      <c r="K267" s="374"/>
      <c r="L267" s="374"/>
      <c r="M267" s="374"/>
      <c r="N267" s="374"/>
      <c r="O267" s="373"/>
    </row>
    <row r="268" spans="3:15">
      <c r="C268" s="371"/>
      <c r="E268" s="372"/>
      <c r="F268" s="372"/>
      <c r="G268" s="372"/>
      <c r="H268" s="372"/>
      <c r="J268" s="373"/>
      <c r="K268" s="374"/>
      <c r="L268" s="374"/>
      <c r="M268" s="374"/>
      <c r="N268" s="374"/>
      <c r="O268" s="373"/>
    </row>
    <row r="269" spans="3:15">
      <c r="C269" s="371"/>
      <c r="E269" s="372"/>
      <c r="F269" s="372"/>
      <c r="G269" s="372"/>
      <c r="H269" s="372"/>
      <c r="J269" s="373"/>
      <c r="K269" s="374"/>
      <c r="L269" s="374"/>
      <c r="M269" s="374"/>
      <c r="N269" s="374"/>
      <c r="O269" s="373"/>
    </row>
    <row r="270" spans="3:15">
      <c r="C270" s="371"/>
      <c r="E270" s="372"/>
      <c r="F270" s="372"/>
      <c r="G270" s="372"/>
      <c r="H270" s="372"/>
      <c r="J270" s="373"/>
      <c r="K270" s="374"/>
      <c r="L270" s="374"/>
      <c r="M270" s="374"/>
      <c r="N270" s="374"/>
      <c r="O270" s="373"/>
    </row>
    <row r="271" spans="3:15">
      <c r="C271" s="371"/>
      <c r="E271" s="372"/>
      <c r="F271" s="372"/>
      <c r="G271" s="372"/>
      <c r="H271" s="372"/>
      <c r="J271" s="373"/>
      <c r="K271" s="374"/>
      <c r="L271" s="374"/>
      <c r="M271" s="374"/>
      <c r="N271" s="374"/>
      <c r="O271" s="373"/>
    </row>
    <row r="272" spans="3:15">
      <c r="C272" s="371"/>
      <c r="E272" s="372"/>
      <c r="F272" s="372"/>
      <c r="G272" s="372"/>
      <c r="H272" s="372"/>
      <c r="J272" s="373"/>
      <c r="K272" s="374"/>
      <c r="L272" s="374"/>
      <c r="M272" s="374"/>
      <c r="N272" s="374"/>
      <c r="O272" s="373"/>
    </row>
    <row r="273" spans="3:15">
      <c r="C273" s="371"/>
      <c r="E273" s="372"/>
      <c r="F273" s="372"/>
      <c r="G273" s="372"/>
      <c r="H273" s="372"/>
      <c r="J273" s="373"/>
      <c r="K273" s="374"/>
      <c r="L273" s="374"/>
      <c r="M273" s="374"/>
      <c r="N273" s="374"/>
      <c r="O273" s="373"/>
    </row>
    <row r="274" spans="3:15">
      <c r="C274" s="371"/>
      <c r="E274" s="372"/>
      <c r="F274" s="372"/>
      <c r="G274" s="372"/>
      <c r="H274" s="372"/>
      <c r="J274" s="373"/>
      <c r="K274" s="374"/>
      <c r="L274" s="374"/>
      <c r="M274" s="374"/>
      <c r="N274" s="374"/>
      <c r="O274" s="373"/>
    </row>
    <row r="275" spans="3:15">
      <c r="C275" s="371"/>
      <c r="E275" s="372"/>
      <c r="F275" s="372"/>
      <c r="G275" s="372"/>
      <c r="H275" s="372"/>
      <c r="J275" s="373"/>
      <c r="K275" s="374"/>
      <c r="L275" s="374"/>
      <c r="M275" s="374"/>
      <c r="N275" s="374"/>
      <c r="O275" s="373"/>
    </row>
    <row r="276" spans="3:15">
      <c r="C276" s="371"/>
      <c r="E276" s="372"/>
      <c r="F276" s="372"/>
      <c r="G276" s="372"/>
      <c r="H276" s="372"/>
      <c r="J276" s="373"/>
      <c r="K276" s="374"/>
      <c r="L276" s="374"/>
      <c r="M276" s="374"/>
      <c r="N276" s="374"/>
      <c r="O276" s="373"/>
    </row>
    <row r="277" spans="3:15">
      <c r="C277" s="371"/>
      <c r="E277" s="372"/>
      <c r="F277" s="372"/>
      <c r="G277" s="372"/>
      <c r="H277" s="372"/>
      <c r="J277" s="373"/>
      <c r="K277" s="374"/>
      <c r="L277" s="374"/>
      <c r="M277" s="374"/>
      <c r="N277" s="374"/>
      <c r="O277" s="373"/>
    </row>
    <row r="278" spans="3:15">
      <c r="C278" s="371"/>
      <c r="E278" s="372"/>
      <c r="F278" s="372"/>
      <c r="G278" s="372"/>
      <c r="H278" s="372"/>
      <c r="J278" s="373"/>
      <c r="K278" s="374"/>
      <c r="L278" s="374"/>
      <c r="M278" s="374"/>
      <c r="N278" s="374"/>
      <c r="O278" s="373"/>
    </row>
    <row r="279" spans="3:15">
      <c r="C279" s="371"/>
      <c r="E279" s="372"/>
      <c r="F279" s="372"/>
      <c r="G279" s="372"/>
      <c r="H279" s="372"/>
      <c r="J279" s="373"/>
      <c r="K279" s="374"/>
      <c r="L279" s="374"/>
      <c r="M279" s="374"/>
      <c r="N279" s="374"/>
      <c r="O279" s="373"/>
    </row>
    <row r="280" spans="3:15">
      <c r="C280" s="371"/>
      <c r="E280" s="372"/>
      <c r="F280" s="372"/>
      <c r="G280" s="372"/>
      <c r="H280" s="372"/>
      <c r="J280" s="373"/>
      <c r="K280" s="374"/>
      <c r="L280" s="374"/>
      <c r="M280" s="374"/>
      <c r="N280" s="374"/>
      <c r="O280" s="373"/>
    </row>
    <row r="281" spans="3:15">
      <c r="C281" s="371"/>
      <c r="E281" s="372"/>
      <c r="F281" s="372"/>
      <c r="G281" s="372"/>
      <c r="H281" s="372"/>
      <c r="J281" s="373"/>
      <c r="K281" s="374"/>
      <c r="L281" s="374"/>
      <c r="M281" s="374"/>
      <c r="N281" s="374"/>
      <c r="O281" s="373"/>
    </row>
    <row r="282" spans="3:15">
      <c r="C282" s="371"/>
      <c r="E282" s="372"/>
      <c r="F282" s="372"/>
      <c r="G282" s="372"/>
      <c r="H282" s="372"/>
      <c r="J282" s="373"/>
      <c r="K282" s="374"/>
      <c r="L282" s="374"/>
      <c r="M282" s="374"/>
      <c r="N282" s="374"/>
      <c r="O282" s="373"/>
    </row>
    <row r="283" spans="3:15">
      <c r="C283" s="371"/>
      <c r="E283" s="372"/>
      <c r="F283" s="372"/>
      <c r="G283" s="372"/>
      <c r="H283" s="372"/>
      <c r="J283" s="373"/>
      <c r="K283" s="374"/>
      <c r="L283" s="374"/>
      <c r="M283" s="374"/>
      <c r="N283" s="374"/>
      <c r="O283" s="373"/>
    </row>
    <row r="284" spans="3:15">
      <c r="C284" s="371"/>
      <c r="E284" s="372"/>
      <c r="F284" s="372"/>
      <c r="G284" s="372"/>
      <c r="H284" s="372"/>
      <c r="J284" s="373"/>
      <c r="K284" s="374"/>
      <c r="L284" s="374"/>
      <c r="M284" s="374"/>
      <c r="N284" s="374"/>
      <c r="O284" s="373"/>
    </row>
    <row r="285" spans="3:15">
      <c r="C285" s="371"/>
      <c r="E285" s="372"/>
      <c r="F285" s="372"/>
      <c r="G285" s="372"/>
      <c r="H285" s="372"/>
      <c r="J285" s="373"/>
      <c r="K285" s="374"/>
      <c r="L285" s="374"/>
      <c r="M285" s="374"/>
      <c r="N285" s="374"/>
      <c r="O285" s="373"/>
    </row>
    <row r="286" spans="3:15">
      <c r="C286" s="371"/>
      <c r="E286" s="372"/>
      <c r="F286" s="372"/>
      <c r="G286" s="372"/>
      <c r="H286" s="372"/>
      <c r="J286" s="373"/>
      <c r="K286" s="374"/>
      <c r="L286" s="374"/>
      <c r="M286" s="374"/>
      <c r="N286" s="374"/>
      <c r="O286" s="373"/>
    </row>
    <row r="287" spans="3:15">
      <c r="C287" s="371"/>
      <c r="E287" s="372"/>
      <c r="F287" s="372"/>
      <c r="G287" s="372"/>
      <c r="H287" s="372"/>
      <c r="J287" s="373"/>
      <c r="K287" s="374"/>
      <c r="L287" s="374"/>
      <c r="M287" s="374"/>
      <c r="N287" s="374"/>
      <c r="O287" s="373"/>
    </row>
    <row r="288" spans="3:15">
      <c r="C288" s="371"/>
      <c r="E288" s="372"/>
      <c r="F288" s="372"/>
      <c r="G288" s="372"/>
      <c r="H288" s="372"/>
      <c r="J288" s="373"/>
      <c r="K288" s="374"/>
      <c r="L288" s="374"/>
      <c r="M288" s="374"/>
      <c r="N288" s="374"/>
      <c r="O288" s="373"/>
    </row>
    <row r="289" spans="3:15">
      <c r="C289" s="371"/>
      <c r="E289" s="372"/>
      <c r="F289" s="372"/>
      <c r="G289" s="372"/>
      <c r="H289" s="372"/>
      <c r="J289" s="373"/>
      <c r="K289" s="374"/>
      <c r="L289" s="374"/>
      <c r="M289" s="374"/>
      <c r="N289" s="374"/>
      <c r="O289" s="373"/>
    </row>
    <row r="290" spans="3:15">
      <c r="C290" s="371"/>
      <c r="E290" s="372"/>
      <c r="F290" s="372"/>
      <c r="G290" s="372"/>
      <c r="H290" s="372"/>
      <c r="J290" s="373"/>
      <c r="K290" s="374"/>
      <c r="L290" s="374"/>
      <c r="M290" s="374"/>
      <c r="N290" s="374"/>
      <c r="O290" s="373"/>
    </row>
    <row r="291" spans="3:15">
      <c r="C291" s="371"/>
      <c r="E291" s="372"/>
      <c r="F291" s="372"/>
      <c r="G291" s="372"/>
      <c r="H291" s="372"/>
      <c r="J291" s="373"/>
      <c r="K291" s="374"/>
      <c r="L291" s="374"/>
      <c r="M291" s="374"/>
      <c r="N291" s="374"/>
      <c r="O291" s="373"/>
    </row>
    <row r="292" spans="3:15">
      <c r="C292" s="371"/>
      <c r="E292" s="372"/>
      <c r="F292" s="372"/>
      <c r="G292" s="372"/>
      <c r="H292" s="372"/>
      <c r="J292" s="373"/>
      <c r="K292" s="374"/>
      <c r="L292" s="374"/>
      <c r="M292" s="374"/>
      <c r="N292" s="374"/>
      <c r="O292" s="373"/>
    </row>
    <row r="293" spans="3:15">
      <c r="C293" s="371"/>
      <c r="E293" s="372"/>
      <c r="F293" s="372"/>
      <c r="G293" s="372"/>
      <c r="H293" s="372"/>
      <c r="J293" s="373"/>
      <c r="K293" s="374"/>
      <c r="L293" s="374"/>
      <c r="M293" s="374"/>
      <c r="N293" s="374"/>
      <c r="O293" s="373"/>
    </row>
    <row r="294" spans="3:15">
      <c r="C294" s="371"/>
      <c r="E294" s="372"/>
      <c r="F294" s="372"/>
      <c r="G294" s="372"/>
      <c r="H294" s="372"/>
      <c r="J294" s="373"/>
      <c r="K294" s="374"/>
      <c r="L294" s="374"/>
      <c r="M294" s="374"/>
      <c r="N294" s="374"/>
      <c r="O294" s="373"/>
    </row>
    <row r="295" spans="3:15">
      <c r="C295" s="371"/>
      <c r="E295" s="372"/>
      <c r="F295" s="372"/>
      <c r="G295" s="372"/>
      <c r="H295" s="372"/>
      <c r="J295" s="373"/>
      <c r="K295" s="374"/>
      <c r="L295" s="374"/>
      <c r="M295" s="374"/>
      <c r="N295" s="374"/>
      <c r="O295" s="373"/>
    </row>
    <row r="296" spans="3:15">
      <c r="C296" s="371"/>
      <c r="E296" s="372"/>
      <c r="F296" s="372"/>
      <c r="G296" s="372"/>
      <c r="H296" s="372"/>
      <c r="J296" s="373"/>
      <c r="K296" s="374"/>
      <c r="L296" s="374"/>
      <c r="M296" s="374"/>
      <c r="N296" s="374"/>
      <c r="O296" s="373"/>
    </row>
    <row r="297" spans="3:15">
      <c r="C297" s="371"/>
      <c r="E297" s="372"/>
      <c r="F297" s="372"/>
      <c r="G297" s="372"/>
      <c r="H297" s="372"/>
      <c r="J297" s="373"/>
      <c r="K297" s="374"/>
      <c r="L297" s="374"/>
      <c r="M297" s="374"/>
      <c r="N297" s="374"/>
      <c r="O297" s="373"/>
    </row>
    <row r="298" spans="3:15">
      <c r="C298" s="371"/>
      <c r="E298" s="372"/>
      <c r="F298" s="372"/>
      <c r="G298" s="372"/>
      <c r="H298" s="372"/>
      <c r="J298" s="373"/>
      <c r="K298" s="374"/>
      <c r="L298" s="374"/>
      <c r="M298" s="374"/>
      <c r="N298" s="374"/>
      <c r="O298" s="373"/>
    </row>
    <row r="299" spans="3:15">
      <c r="C299" s="371"/>
      <c r="E299" s="372"/>
      <c r="F299" s="372"/>
      <c r="G299" s="372"/>
      <c r="H299" s="372"/>
      <c r="J299" s="373"/>
      <c r="K299" s="374"/>
      <c r="L299" s="374"/>
      <c r="M299" s="374"/>
      <c r="N299" s="374"/>
      <c r="O299" s="373"/>
    </row>
    <row r="300" spans="3:15">
      <c r="C300" s="371"/>
      <c r="E300" s="372"/>
      <c r="F300" s="372"/>
      <c r="G300" s="372"/>
      <c r="H300" s="372"/>
      <c r="J300" s="373"/>
      <c r="K300" s="374"/>
      <c r="L300" s="374"/>
      <c r="M300" s="374"/>
      <c r="N300" s="374"/>
      <c r="O300" s="373"/>
    </row>
    <row r="301" spans="3:15">
      <c r="C301" s="371"/>
      <c r="E301" s="372"/>
      <c r="F301" s="372"/>
      <c r="G301" s="372"/>
      <c r="H301" s="372"/>
      <c r="J301" s="373"/>
      <c r="K301" s="374"/>
      <c r="L301" s="374"/>
      <c r="M301" s="374"/>
      <c r="N301" s="374"/>
      <c r="O301" s="373"/>
    </row>
    <row r="302" spans="3:15">
      <c r="C302" s="371"/>
      <c r="E302" s="372"/>
      <c r="F302" s="372"/>
      <c r="G302" s="372"/>
      <c r="H302" s="372"/>
      <c r="J302" s="373"/>
      <c r="K302" s="374"/>
      <c r="L302" s="374"/>
      <c r="M302" s="374"/>
      <c r="N302" s="374"/>
      <c r="O302" s="373"/>
    </row>
    <row r="303" spans="3:15">
      <c r="C303" s="371"/>
      <c r="E303" s="372"/>
      <c r="F303" s="372"/>
      <c r="G303" s="372"/>
      <c r="H303" s="372"/>
      <c r="J303" s="373"/>
      <c r="K303" s="374"/>
      <c r="L303" s="374"/>
      <c r="M303" s="374"/>
      <c r="N303" s="374"/>
      <c r="O303" s="373"/>
    </row>
    <row r="304" spans="3:15">
      <c r="C304" s="371"/>
      <c r="E304" s="372"/>
      <c r="F304" s="372"/>
      <c r="G304" s="372"/>
      <c r="H304" s="372"/>
      <c r="J304" s="373"/>
      <c r="K304" s="374"/>
      <c r="L304" s="374"/>
      <c r="M304" s="374"/>
      <c r="N304" s="374"/>
      <c r="O304" s="373"/>
    </row>
    <row r="305" spans="3:15">
      <c r="C305" s="371"/>
      <c r="E305" s="372"/>
      <c r="F305" s="372"/>
      <c r="G305" s="372"/>
      <c r="H305" s="372"/>
      <c r="J305" s="373"/>
      <c r="K305" s="374"/>
      <c r="L305" s="374"/>
      <c r="M305" s="374"/>
      <c r="N305" s="374"/>
      <c r="O305" s="373"/>
    </row>
    <row r="306" spans="3:15">
      <c r="C306" s="371"/>
      <c r="E306" s="372"/>
      <c r="F306" s="372"/>
      <c r="G306" s="372"/>
      <c r="H306" s="372"/>
      <c r="J306" s="373"/>
      <c r="K306" s="374"/>
      <c r="L306" s="374"/>
      <c r="M306" s="374"/>
      <c r="N306" s="374"/>
      <c r="O306" s="373"/>
    </row>
    <row r="307" spans="3:15">
      <c r="C307" s="371"/>
      <c r="E307" s="372"/>
      <c r="F307" s="372"/>
      <c r="G307" s="372"/>
      <c r="H307" s="372"/>
      <c r="J307" s="373"/>
      <c r="K307" s="374"/>
      <c r="L307" s="374"/>
      <c r="M307" s="374"/>
      <c r="N307" s="374"/>
      <c r="O307" s="373"/>
    </row>
    <row r="308" spans="3:15">
      <c r="C308" s="371"/>
      <c r="E308" s="372"/>
      <c r="F308" s="372"/>
      <c r="G308" s="372"/>
      <c r="H308" s="372"/>
      <c r="J308" s="373"/>
      <c r="K308" s="374"/>
      <c r="L308" s="374"/>
      <c r="M308" s="374"/>
      <c r="N308" s="374"/>
      <c r="O308" s="373"/>
    </row>
    <row r="309" spans="3:15">
      <c r="C309" s="371"/>
      <c r="E309" s="372"/>
      <c r="F309" s="372"/>
      <c r="G309" s="372"/>
      <c r="H309" s="372"/>
      <c r="J309" s="373"/>
      <c r="K309" s="374"/>
      <c r="L309" s="374"/>
      <c r="M309" s="374"/>
      <c r="N309" s="374"/>
      <c r="O309" s="373"/>
    </row>
    <row r="310" spans="3:15">
      <c r="C310" s="371"/>
      <c r="E310" s="372"/>
      <c r="F310" s="372"/>
      <c r="G310" s="372"/>
      <c r="H310" s="372"/>
      <c r="J310" s="373"/>
      <c r="K310" s="374"/>
      <c r="L310" s="374"/>
      <c r="M310" s="374"/>
      <c r="N310" s="374"/>
      <c r="O310" s="373"/>
    </row>
    <row r="311" spans="3:15">
      <c r="C311" s="371"/>
      <c r="E311" s="372"/>
      <c r="F311" s="372"/>
      <c r="G311" s="372"/>
      <c r="H311" s="372"/>
      <c r="J311" s="373"/>
      <c r="K311" s="374"/>
      <c r="L311" s="374"/>
      <c r="M311" s="374"/>
      <c r="N311" s="374"/>
      <c r="O311" s="373"/>
    </row>
    <row r="312" spans="3:15">
      <c r="C312" s="371"/>
      <c r="E312" s="372"/>
      <c r="F312" s="372"/>
      <c r="G312" s="372"/>
      <c r="H312" s="372"/>
      <c r="J312" s="373"/>
      <c r="K312" s="374"/>
      <c r="L312" s="374"/>
      <c r="M312" s="374"/>
      <c r="N312" s="374"/>
      <c r="O312" s="373"/>
    </row>
    <row r="313" spans="3:15">
      <c r="C313" s="371"/>
      <c r="E313" s="372"/>
      <c r="F313" s="372"/>
      <c r="G313" s="372"/>
      <c r="H313" s="372"/>
      <c r="J313" s="373"/>
      <c r="K313" s="374"/>
      <c r="L313" s="374"/>
      <c r="M313" s="374"/>
      <c r="N313" s="374"/>
      <c r="O313" s="373"/>
    </row>
    <row r="314" spans="3:15">
      <c r="C314" s="371"/>
      <c r="E314" s="372"/>
      <c r="F314" s="372"/>
      <c r="G314" s="372"/>
      <c r="H314" s="372"/>
      <c r="J314" s="373"/>
      <c r="K314" s="374"/>
      <c r="L314" s="374"/>
      <c r="M314" s="374"/>
      <c r="N314" s="374"/>
      <c r="O314" s="373"/>
    </row>
    <row r="315" spans="3:15">
      <c r="C315" s="371"/>
      <c r="E315" s="372"/>
      <c r="F315" s="372"/>
      <c r="G315" s="372"/>
      <c r="H315" s="372"/>
      <c r="J315" s="373"/>
      <c r="K315" s="374"/>
      <c r="L315" s="374"/>
      <c r="M315" s="374"/>
      <c r="N315" s="374"/>
      <c r="O315" s="373"/>
    </row>
    <row r="316" spans="3:15">
      <c r="C316" s="371"/>
      <c r="E316" s="372"/>
      <c r="F316" s="372"/>
      <c r="G316" s="372"/>
      <c r="H316" s="372"/>
      <c r="J316" s="373"/>
      <c r="K316" s="374"/>
      <c r="L316" s="374"/>
      <c r="M316" s="374"/>
      <c r="N316" s="374"/>
      <c r="O316" s="373"/>
    </row>
    <row r="317" spans="3:15">
      <c r="C317" s="371"/>
      <c r="E317" s="372"/>
      <c r="F317" s="372"/>
      <c r="G317" s="372"/>
      <c r="H317" s="372"/>
      <c r="J317" s="373"/>
      <c r="K317" s="374"/>
      <c r="L317" s="374"/>
      <c r="M317" s="374"/>
      <c r="N317" s="374"/>
      <c r="O317" s="373"/>
    </row>
    <row r="318" spans="3:15">
      <c r="C318" s="371"/>
      <c r="E318" s="372"/>
      <c r="F318" s="372"/>
      <c r="G318" s="372"/>
      <c r="H318" s="372"/>
      <c r="J318" s="373"/>
      <c r="K318" s="374"/>
      <c r="L318" s="374"/>
      <c r="M318" s="374"/>
      <c r="N318" s="374"/>
      <c r="O318" s="373"/>
    </row>
    <row r="319" spans="3:15">
      <c r="C319" s="371"/>
      <c r="E319" s="372"/>
      <c r="F319" s="372"/>
      <c r="G319" s="372"/>
      <c r="H319" s="372"/>
      <c r="J319" s="373"/>
      <c r="K319" s="374"/>
      <c r="L319" s="374"/>
      <c r="M319" s="374"/>
      <c r="N319" s="374"/>
      <c r="O319" s="373"/>
    </row>
    <row r="320" spans="3:15">
      <c r="C320" s="371"/>
      <c r="E320" s="372"/>
      <c r="F320" s="372"/>
      <c r="G320" s="372"/>
      <c r="H320" s="372"/>
      <c r="J320" s="373"/>
      <c r="K320" s="374"/>
      <c r="L320" s="374"/>
      <c r="M320" s="374"/>
      <c r="N320" s="374"/>
      <c r="O320" s="373"/>
    </row>
    <row r="321" spans="3:15">
      <c r="C321" s="371"/>
      <c r="E321" s="372"/>
      <c r="F321" s="372"/>
      <c r="G321" s="372"/>
      <c r="H321" s="372"/>
      <c r="J321" s="373"/>
      <c r="K321" s="374"/>
      <c r="L321" s="374"/>
      <c r="M321" s="374"/>
      <c r="N321" s="374"/>
      <c r="O321" s="373"/>
    </row>
    <row r="322" spans="3:15">
      <c r="C322" s="371"/>
      <c r="E322" s="372"/>
      <c r="F322" s="372"/>
      <c r="G322" s="372"/>
      <c r="H322" s="372"/>
      <c r="J322" s="373"/>
      <c r="K322" s="374"/>
      <c r="L322" s="374"/>
      <c r="M322" s="374"/>
      <c r="N322" s="374"/>
      <c r="O322" s="373"/>
    </row>
    <row r="323" spans="3:15">
      <c r="C323" s="371"/>
      <c r="E323" s="372"/>
      <c r="F323" s="372"/>
      <c r="G323" s="372"/>
      <c r="H323" s="372"/>
      <c r="J323" s="373"/>
      <c r="K323" s="374"/>
      <c r="L323" s="374"/>
      <c r="M323" s="374"/>
      <c r="N323" s="374"/>
      <c r="O323" s="373"/>
    </row>
    <row r="324" spans="3:15">
      <c r="C324" s="371"/>
      <c r="E324" s="372"/>
      <c r="F324" s="372"/>
      <c r="G324" s="372"/>
      <c r="H324" s="372"/>
      <c r="J324" s="373"/>
      <c r="K324" s="374"/>
      <c r="L324" s="374"/>
      <c r="M324" s="374"/>
      <c r="N324" s="374"/>
      <c r="O324" s="373"/>
    </row>
    <row r="325" spans="3:15">
      <c r="C325" s="371"/>
      <c r="E325" s="372"/>
      <c r="F325" s="372"/>
      <c r="G325" s="372"/>
      <c r="H325" s="372"/>
      <c r="J325" s="373"/>
      <c r="K325" s="374"/>
      <c r="L325" s="374"/>
      <c r="M325" s="374"/>
      <c r="N325" s="374"/>
      <c r="O325" s="373"/>
    </row>
    <row r="326" spans="3:15">
      <c r="C326" s="371"/>
      <c r="E326" s="372"/>
      <c r="F326" s="372"/>
      <c r="G326" s="372"/>
      <c r="H326" s="372"/>
      <c r="J326" s="373"/>
      <c r="K326" s="374"/>
      <c r="L326" s="374"/>
      <c r="M326" s="374"/>
      <c r="N326" s="374"/>
      <c r="O326" s="373"/>
    </row>
    <row r="327" spans="3:15">
      <c r="C327" s="371"/>
      <c r="E327" s="372"/>
      <c r="F327" s="372"/>
      <c r="G327" s="372"/>
      <c r="H327" s="372"/>
      <c r="J327" s="373"/>
      <c r="K327" s="374"/>
      <c r="L327" s="374"/>
      <c r="M327" s="374"/>
      <c r="N327" s="374"/>
      <c r="O327" s="373"/>
    </row>
    <row r="328" spans="3:15">
      <c r="C328" s="371"/>
      <c r="E328" s="372"/>
      <c r="F328" s="372"/>
      <c r="G328" s="372"/>
      <c r="H328" s="372"/>
      <c r="J328" s="373"/>
      <c r="K328" s="374"/>
      <c r="L328" s="374"/>
      <c r="M328" s="374"/>
      <c r="N328" s="374"/>
      <c r="O328" s="373"/>
    </row>
    <row r="329" spans="3:15">
      <c r="C329" s="371"/>
      <c r="E329" s="372"/>
      <c r="F329" s="372"/>
      <c r="G329" s="372"/>
      <c r="H329" s="372"/>
      <c r="J329" s="373"/>
      <c r="K329" s="374"/>
      <c r="L329" s="374"/>
      <c r="M329" s="374"/>
      <c r="N329" s="374"/>
      <c r="O329" s="373"/>
    </row>
    <row r="330" spans="3:15">
      <c r="C330" s="371"/>
      <c r="E330" s="372"/>
      <c r="F330" s="372"/>
      <c r="G330" s="372"/>
      <c r="H330" s="372"/>
      <c r="J330" s="373"/>
      <c r="K330" s="374"/>
      <c r="L330" s="374"/>
      <c r="M330" s="374"/>
      <c r="N330" s="374"/>
      <c r="O330" s="373"/>
    </row>
    <row r="331" spans="3:15">
      <c r="C331" s="371"/>
      <c r="E331" s="372"/>
      <c r="F331" s="372"/>
      <c r="G331" s="372"/>
      <c r="H331" s="372"/>
      <c r="J331" s="373"/>
      <c r="K331" s="374"/>
      <c r="L331" s="374"/>
      <c r="M331" s="374"/>
      <c r="N331" s="374"/>
      <c r="O331" s="373"/>
    </row>
    <row r="332" spans="3:15">
      <c r="C332" s="371"/>
      <c r="E332" s="372"/>
      <c r="F332" s="372"/>
      <c r="G332" s="372"/>
      <c r="H332" s="372"/>
      <c r="J332" s="373"/>
      <c r="K332" s="374"/>
      <c r="L332" s="374"/>
      <c r="M332" s="374"/>
      <c r="N332" s="374"/>
      <c r="O332" s="373"/>
    </row>
    <row r="333" spans="3:15">
      <c r="C333" s="371"/>
      <c r="E333" s="372"/>
      <c r="F333" s="372"/>
      <c r="G333" s="372"/>
      <c r="H333" s="372"/>
      <c r="J333" s="373"/>
      <c r="K333" s="374"/>
      <c r="L333" s="374"/>
      <c r="M333" s="374"/>
      <c r="N333" s="374"/>
      <c r="O333" s="373"/>
    </row>
    <row r="334" spans="3:15">
      <c r="C334" s="371"/>
      <c r="E334" s="372"/>
      <c r="F334" s="372"/>
      <c r="G334" s="372"/>
      <c r="H334" s="372"/>
      <c r="J334" s="373"/>
      <c r="K334" s="374"/>
      <c r="L334" s="374"/>
      <c r="M334" s="374"/>
      <c r="N334" s="374"/>
      <c r="O334" s="373"/>
    </row>
    <row r="335" spans="3:15">
      <c r="C335" s="371"/>
      <c r="E335" s="372"/>
      <c r="F335" s="372"/>
      <c r="G335" s="372"/>
      <c r="H335" s="372"/>
      <c r="J335" s="373"/>
      <c r="K335" s="374"/>
      <c r="L335" s="374"/>
      <c r="M335" s="374"/>
      <c r="N335" s="374"/>
      <c r="O335" s="373"/>
    </row>
    <row r="336" spans="3:15">
      <c r="C336" s="371"/>
      <c r="E336" s="372"/>
      <c r="F336" s="372"/>
      <c r="G336" s="372"/>
      <c r="H336" s="372"/>
      <c r="J336" s="373"/>
      <c r="K336" s="374"/>
      <c r="L336" s="374"/>
      <c r="M336" s="374"/>
      <c r="N336" s="374"/>
      <c r="O336" s="373"/>
    </row>
    <row r="337" spans="3:15">
      <c r="C337" s="371"/>
      <c r="E337" s="372"/>
      <c r="F337" s="372"/>
      <c r="G337" s="372"/>
      <c r="H337" s="372"/>
      <c r="J337" s="373"/>
      <c r="K337" s="374"/>
      <c r="L337" s="374"/>
      <c r="M337" s="374"/>
      <c r="N337" s="374"/>
      <c r="O337" s="373"/>
    </row>
    <row r="338" spans="3:15">
      <c r="C338" s="371"/>
      <c r="E338" s="372"/>
      <c r="F338" s="372"/>
      <c r="G338" s="372"/>
      <c r="H338" s="372"/>
      <c r="J338" s="373"/>
      <c r="K338" s="374"/>
      <c r="L338" s="374"/>
      <c r="M338" s="374"/>
      <c r="N338" s="374"/>
      <c r="O338" s="373"/>
    </row>
    <row r="339" spans="3:15">
      <c r="C339" s="371"/>
      <c r="E339" s="372"/>
      <c r="F339" s="372"/>
      <c r="G339" s="372"/>
      <c r="H339" s="372"/>
      <c r="J339" s="373"/>
      <c r="K339" s="374"/>
      <c r="L339" s="374"/>
      <c r="M339" s="374"/>
      <c r="N339" s="374"/>
      <c r="O339" s="373"/>
    </row>
    <row r="340" spans="3:15">
      <c r="C340" s="371"/>
      <c r="E340" s="372"/>
      <c r="F340" s="372"/>
      <c r="G340" s="372"/>
      <c r="H340" s="372"/>
      <c r="J340" s="373"/>
      <c r="K340" s="374"/>
      <c r="L340" s="374"/>
      <c r="M340" s="374"/>
      <c r="N340" s="374"/>
      <c r="O340" s="373"/>
    </row>
    <row r="341" spans="3:15">
      <c r="C341" s="371"/>
      <c r="E341" s="372"/>
      <c r="F341" s="372"/>
      <c r="G341" s="372"/>
      <c r="H341" s="372"/>
      <c r="J341" s="373"/>
      <c r="K341" s="374"/>
      <c r="L341" s="374"/>
      <c r="M341" s="374"/>
      <c r="N341" s="374"/>
      <c r="O341" s="373"/>
    </row>
    <row r="342" spans="3:15">
      <c r="C342" s="371"/>
      <c r="E342" s="372"/>
      <c r="F342" s="372"/>
      <c r="G342" s="372"/>
      <c r="H342" s="372"/>
      <c r="J342" s="373"/>
      <c r="K342" s="374"/>
      <c r="L342" s="374"/>
      <c r="M342" s="374"/>
      <c r="N342" s="374"/>
      <c r="O342" s="373"/>
    </row>
    <row r="343" spans="3:15">
      <c r="C343" s="371"/>
      <c r="E343" s="372"/>
      <c r="F343" s="372"/>
      <c r="G343" s="372"/>
      <c r="H343" s="372"/>
      <c r="J343" s="373"/>
      <c r="K343" s="374"/>
      <c r="L343" s="374"/>
      <c r="M343" s="374"/>
      <c r="N343" s="374"/>
      <c r="O343" s="373"/>
    </row>
    <row r="344" spans="3:15">
      <c r="C344" s="371"/>
      <c r="E344" s="372"/>
      <c r="F344" s="372"/>
      <c r="G344" s="372"/>
      <c r="H344" s="372"/>
      <c r="J344" s="373"/>
      <c r="K344" s="374"/>
      <c r="L344" s="374"/>
      <c r="M344" s="374"/>
      <c r="N344" s="374"/>
      <c r="O344" s="373"/>
    </row>
    <row r="345" spans="3:15">
      <c r="C345" s="371"/>
      <c r="E345" s="372"/>
      <c r="F345" s="372"/>
      <c r="G345" s="372"/>
      <c r="H345" s="372"/>
      <c r="J345" s="373"/>
      <c r="K345" s="374"/>
      <c r="L345" s="374"/>
      <c r="M345" s="374"/>
      <c r="N345" s="374"/>
      <c r="O345" s="373"/>
    </row>
    <row r="346" spans="3:15">
      <c r="C346" s="371"/>
      <c r="E346" s="372"/>
      <c r="F346" s="372"/>
      <c r="G346" s="372"/>
      <c r="H346" s="372"/>
      <c r="J346" s="373"/>
      <c r="K346" s="374"/>
      <c r="L346" s="374"/>
      <c r="M346" s="374"/>
      <c r="N346" s="374"/>
      <c r="O346" s="373"/>
    </row>
    <row r="347" spans="3:15">
      <c r="C347" s="371"/>
      <c r="E347" s="372"/>
      <c r="F347" s="372"/>
      <c r="G347" s="372"/>
      <c r="H347" s="372"/>
      <c r="J347" s="373"/>
      <c r="K347" s="374"/>
      <c r="L347" s="374"/>
      <c r="M347" s="374"/>
      <c r="N347" s="374"/>
      <c r="O347" s="373"/>
    </row>
    <row r="348" spans="3:15">
      <c r="C348" s="371"/>
      <c r="E348" s="372"/>
      <c r="F348" s="372"/>
      <c r="G348" s="372"/>
      <c r="H348" s="372"/>
      <c r="J348" s="373"/>
      <c r="K348" s="374"/>
      <c r="L348" s="374"/>
      <c r="M348" s="374"/>
      <c r="N348" s="374"/>
      <c r="O348" s="373"/>
    </row>
    <row r="349" spans="3:15">
      <c r="C349" s="371"/>
      <c r="E349" s="372"/>
      <c r="F349" s="372"/>
      <c r="G349" s="372"/>
      <c r="H349" s="372"/>
      <c r="J349" s="373"/>
      <c r="K349" s="374"/>
      <c r="L349" s="374"/>
      <c r="M349" s="374"/>
      <c r="N349" s="374"/>
      <c r="O349" s="373"/>
    </row>
    <row r="350" spans="3:15">
      <c r="C350" s="371"/>
      <c r="E350" s="372"/>
      <c r="F350" s="372"/>
      <c r="G350" s="372"/>
      <c r="H350" s="372"/>
      <c r="J350" s="373"/>
      <c r="K350" s="374"/>
      <c r="L350" s="374"/>
      <c r="M350" s="374"/>
      <c r="N350" s="374"/>
      <c r="O350" s="373"/>
    </row>
    <row r="351" spans="3:15">
      <c r="C351" s="371"/>
      <c r="E351" s="372"/>
      <c r="F351" s="372"/>
      <c r="G351" s="372"/>
      <c r="H351" s="372"/>
      <c r="J351" s="373"/>
      <c r="K351" s="374"/>
      <c r="L351" s="374"/>
      <c r="M351" s="374"/>
      <c r="N351" s="374"/>
      <c r="O351" s="373"/>
    </row>
    <row r="352" spans="3:15">
      <c r="C352" s="371"/>
      <c r="E352" s="372"/>
      <c r="F352" s="372"/>
      <c r="G352" s="372"/>
      <c r="H352" s="372"/>
      <c r="J352" s="373"/>
      <c r="K352" s="374"/>
      <c r="L352" s="374"/>
      <c r="M352" s="374"/>
      <c r="N352" s="374"/>
      <c r="O352" s="373"/>
    </row>
    <row r="353" spans="3:15">
      <c r="C353" s="371"/>
      <c r="E353" s="372"/>
      <c r="F353" s="372"/>
      <c r="G353" s="372"/>
      <c r="H353" s="372"/>
      <c r="J353" s="373"/>
      <c r="K353" s="374"/>
      <c r="L353" s="374"/>
      <c r="M353" s="374"/>
      <c r="N353" s="374"/>
      <c r="O353" s="373"/>
    </row>
    <row r="354" spans="3:15">
      <c r="C354" s="371"/>
      <c r="E354" s="372"/>
      <c r="F354" s="372"/>
      <c r="G354" s="372"/>
      <c r="H354" s="372"/>
      <c r="J354" s="373"/>
      <c r="K354" s="374"/>
      <c r="L354" s="374"/>
      <c r="M354" s="374"/>
      <c r="N354" s="374"/>
      <c r="O354" s="373"/>
    </row>
    <row r="355" spans="3:15">
      <c r="C355" s="371"/>
      <c r="E355" s="372"/>
      <c r="F355" s="372"/>
      <c r="G355" s="372"/>
      <c r="H355" s="372"/>
      <c r="J355" s="373"/>
      <c r="K355" s="374"/>
      <c r="L355" s="374"/>
      <c r="M355" s="374"/>
      <c r="N355" s="374"/>
      <c r="O355" s="373"/>
    </row>
    <row r="356" spans="3:15">
      <c r="C356" s="371"/>
      <c r="E356" s="372"/>
      <c r="F356" s="372"/>
      <c r="G356" s="372"/>
      <c r="H356" s="372"/>
      <c r="J356" s="373"/>
      <c r="K356" s="374"/>
      <c r="L356" s="374"/>
      <c r="M356" s="374"/>
      <c r="N356" s="374"/>
      <c r="O356" s="373"/>
    </row>
    <row r="357" spans="3:15">
      <c r="C357" s="371"/>
      <c r="E357" s="372"/>
      <c r="F357" s="372"/>
      <c r="G357" s="372"/>
      <c r="H357" s="372"/>
      <c r="J357" s="373"/>
      <c r="K357" s="374"/>
      <c r="L357" s="374"/>
      <c r="M357" s="374"/>
      <c r="N357" s="374"/>
      <c r="O357" s="373"/>
    </row>
    <row r="358" spans="3:15">
      <c r="C358" s="371"/>
      <c r="E358" s="372"/>
      <c r="F358" s="372"/>
      <c r="G358" s="372"/>
      <c r="H358" s="372"/>
      <c r="J358" s="373"/>
      <c r="K358" s="374"/>
      <c r="L358" s="374"/>
      <c r="M358" s="374"/>
      <c r="N358" s="374"/>
      <c r="O358" s="373"/>
    </row>
    <row r="359" spans="3:15">
      <c r="C359" s="371"/>
      <c r="E359" s="372"/>
      <c r="F359" s="372"/>
      <c r="G359" s="372"/>
      <c r="H359" s="372"/>
      <c r="J359" s="373"/>
      <c r="K359" s="374"/>
      <c r="L359" s="374"/>
      <c r="M359" s="374"/>
      <c r="N359" s="374"/>
      <c r="O359" s="373"/>
    </row>
    <row r="360" spans="3:15">
      <c r="C360" s="371"/>
      <c r="E360" s="372"/>
      <c r="F360" s="372"/>
      <c r="G360" s="372"/>
      <c r="H360" s="372"/>
      <c r="J360" s="373"/>
      <c r="K360" s="374"/>
      <c r="L360" s="374"/>
      <c r="M360" s="374"/>
      <c r="N360" s="374"/>
      <c r="O360" s="373"/>
    </row>
    <row r="361" spans="3:15">
      <c r="C361" s="371"/>
      <c r="E361" s="372"/>
      <c r="F361" s="372"/>
      <c r="G361" s="372"/>
      <c r="H361" s="372"/>
      <c r="J361" s="373"/>
      <c r="K361" s="374"/>
      <c r="L361" s="374"/>
      <c r="M361" s="374"/>
      <c r="N361" s="374"/>
      <c r="O361" s="373"/>
    </row>
    <row r="362" spans="3:15">
      <c r="C362" s="371"/>
      <c r="E362" s="372"/>
      <c r="F362" s="372"/>
      <c r="G362" s="372"/>
      <c r="H362" s="372"/>
      <c r="J362" s="373"/>
      <c r="K362" s="374"/>
      <c r="L362" s="374"/>
      <c r="M362" s="374"/>
      <c r="N362" s="374"/>
      <c r="O362" s="373"/>
    </row>
    <row r="363" spans="3:15">
      <c r="C363" s="371"/>
      <c r="E363" s="372"/>
      <c r="F363" s="372"/>
      <c r="G363" s="372"/>
      <c r="H363" s="372"/>
      <c r="J363" s="373"/>
      <c r="K363" s="374"/>
      <c r="L363" s="374"/>
      <c r="M363" s="374"/>
      <c r="N363" s="374"/>
      <c r="O363" s="373"/>
    </row>
    <row r="364" spans="3:15">
      <c r="C364" s="371"/>
      <c r="E364" s="372"/>
      <c r="F364" s="372"/>
      <c r="G364" s="372"/>
      <c r="H364" s="372"/>
      <c r="J364" s="373"/>
      <c r="K364" s="374"/>
      <c r="L364" s="374"/>
      <c r="M364" s="374"/>
      <c r="N364" s="374"/>
      <c r="O364" s="373"/>
    </row>
    <row r="365" spans="3:15">
      <c r="C365" s="371"/>
      <c r="E365" s="372"/>
      <c r="F365" s="372"/>
      <c r="G365" s="372"/>
      <c r="H365" s="372"/>
      <c r="J365" s="373"/>
      <c r="K365" s="374"/>
      <c r="L365" s="374"/>
      <c r="M365" s="374"/>
      <c r="N365" s="374"/>
      <c r="O365" s="373"/>
    </row>
    <row r="366" spans="3:15">
      <c r="C366" s="371"/>
      <c r="E366" s="372"/>
      <c r="F366" s="372"/>
      <c r="G366" s="372"/>
      <c r="H366" s="372"/>
      <c r="J366" s="373"/>
      <c r="K366" s="374"/>
      <c r="L366" s="374"/>
      <c r="M366" s="374"/>
      <c r="N366" s="374"/>
      <c r="O366" s="373"/>
    </row>
    <row r="367" spans="3:15">
      <c r="C367" s="371"/>
      <c r="E367" s="372"/>
      <c r="F367" s="372"/>
      <c r="G367" s="372"/>
      <c r="H367" s="372"/>
      <c r="J367" s="373"/>
      <c r="K367" s="374"/>
      <c r="L367" s="374"/>
      <c r="M367" s="374"/>
      <c r="N367" s="374"/>
      <c r="O367" s="373"/>
    </row>
    <row r="368" spans="3:15">
      <c r="C368" s="371"/>
      <c r="E368" s="372"/>
      <c r="F368" s="372"/>
      <c r="G368" s="372"/>
      <c r="H368" s="372"/>
      <c r="J368" s="373"/>
      <c r="K368" s="374"/>
      <c r="L368" s="374"/>
      <c r="M368" s="374"/>
      <c r="N368" s="374"/>
      <c r="O368" s="373"/>
    </row>
    <row r="369" spans="3:15">
      <c r="C369" s="371"/>
      <c r="E369" s="372"/>
      <c r="F369" s="372"/>
      <c r="G369" s="372"/>
      <c r="H369" s="372"/>
      <c r="J369" s="373"/>
      <c r="K369" s="374"/>
      <c r="L369" s="374"/>
      <c r="M369" s="374"/>
      <c r="N369" s="374"/>
      <c r="O369" s="373"/>
    </row>
    <row r="370" spans="3:15">
      <c r="C370" s="371"/>
      <c r="E370" s="372"/>
      <c r="F370" s="372"/>
      <c r="G370" s="372"/>
      <c r="H370" s="372"/>
      <c r="J370" s="373"/>
      <c r="K370" s="374"/>
      <c r="L370" s="374"/>
      <c r="M370" s="374"/>
      <c r="N370" s="374"/>
      <c r="O370" s="373"/>
    </row>
    <row r="371" spans="3:15">
      <c r="C371" s="371"/>
      <c r="E371" s="372"/>
      <c r="F371" s="372"/>
      <c r="G371" s="372"/>
      <c r="H371" s="372"/>
      <c r="J371" s="373"/>
      <c r="K371" s="374"/>
      <c r="L371" s="374"/>
      <c r="M371" s="374"/>
      <c r="N371" s="374"/>
      <c r="O371" s="373"/>
    </row>
    <row r="372" spans="3:15">
      <c r="C372" s="371"/>
      <c r="E372" s="372"/>
      <c r="F372" s="372"/>
      <c r="G372" s="372"/>
      <c r="H372" s="372"/>
      <c r="J372" s="373"/>
      <c r="K372" s="374"/>
      <c r="L372" s="374"/>
      <c r="M372" s="374"/>
      <c r="N372" s="374"/>
      <c r="O372" s="373"/>
    </row>
    <row r="373" spans="3:15">
      <c r="C373" s="371"/>
      <c r="E373" s="372"/>
      <c r="F373" s="372"/>
      <c r="G373" s="372"/>
      <c r="H373" s="372"/>
      <c r="J373" s="373"/>
      <c r="K373" s="374"/>
      <c r="L373" s="374"/>
      <c r="M373" s="374"/>
      <c r="N373" s="374"/>
      <c r="O373" s="373"/>
    </row>
    <row r="374" spans="3:15">
      <c r="C374" s="371"/>
      <c r="E374" s="372"/>
      <c r="F374" s="372"/>
      <c r="G374" s="372"/>
      <c r="H374" s="372"/>
      <c r="J374" s="373"/>
      <c r="K374" s="374"/>
      <c r="L374" s="374"/>
      <c r="M374" s="374"/>
      <c r="N374" s="374"/>
      <c r="O374" s="373"/>
    </row>
    <row r="375" spans="3:15">
      <c r="C375" s="371"/>
      <c r="E375" s="372"/>
      <c r="F375" s="372"/>
      <c r="G375" s="372"/>
      <c r="H375" s="372"/>
      <c r="J375" s="373"/>
      <c r="K375" s="374"/>
      <c r="L375" s="374"/>
      <c r="M375" s="374"/>
      <c r="N375" s="374"/>
      <c r="O375" s="373"/>
    </row>
    <row r="376" spans="3:15">
      <c r="C376" s="371"/>
      <c r="E376" s="372"/>
      <c r="F376" s="372"/>
      <c r="G376" s="372"/>
      <c r="H376" s="372"/>
      <c r="J376" s="373"/>
      <c r="K376" s="374"/>
      <c r="L376" s="374"/>
      <c r="M376" s="374"/>
      <c r="N376" s="374"/>
      <c r="O376" s="373"/>
    </row>
    <row r="377" spans="3:15">
      <c r="C377" s="371"/>
      <c r="E377" s="372"/>
      <c r="F377" s="372"/>
      <c r="G377" s="372"/>
      <c r="H377" s="372"/>
      <c r="J377" s="373"/>
      <c r="K377" s="374"/>
      <c r="L377" s="374"/>
      <c r="M377" s="374"/>
      <c r="N377" s="374"/>
      <c r="O377" s="373"/>
    </row>
    <row r="378" spans="3:15">
      <c r="C378" s="371"/>
      <c r="E378" s="372"/>
      <c r="F378" s="372"/>
      <c r="G378" s="372"/>
      <c r="H378" s="372"/>
      <c r="J378" s="373"/>
      <c r="K378" s="374"/>
      <c r="L378" s="374"/>
      <c r="M378" s="374"/>
      <c r="N378" s="374"/>
      <c r="O378" s="373"/>
    </row>
    <row r="379" spans="3:15">
      <c r="C379" s="371"/>
      <c r="E379" s="372"/>
      <c r="F379" s="372"/>
      <c r="G379" s="372"/>
      <c r="H379" s="372"/>
      <c r="J379" s="373"/>
      <c r="K379" s="374"/>
      <c r="L379" s="374"/>
      <c r="M379" s="374"/>
      <c r="N379" s="374"/>
      <c r="O379" s="373"/>
    </row>
    <row r="380" spans="3:15">
      <c r="C380" s="371"/>
      <c r="E380" s="372"/>
      <c r="F380" s="372"/>
      <c r="G380" s="372"/>
      <c r="H380" s="372"/>
      <c r="J380" s="373"/>
      <c r="K380" s="374"/>
      <c r="L380" s="374"/>
      <c r="M380" s="374"/>
      <c r="N380" s="374"/>
      <c r="O380" s="373"/>
    </row>
    <row r="381" spans="3:15">
      <c r="C381" s="371"/>
      <c r="E381" s="372"/>
      <c r="F381" s="372"/>
      <c r="G381" s="372"/>
      <c r="H381" s="372"/>
      <c r="J381" s="373"/>
      <c r="K381" s="374"/>
      <c r="L381" s="374"/>
      <c r="M381" s="374"/>
      <c r="N381" s="374"/>
      <c r="O381" s="373"/>
    </row>
    <row r="382" spans="3:15">
      <c r="C382" s="371"/>
      <c r="E382" s="372"/>
      <c r="F382" s="372"/>
      <c r="G382" s="372"/>
      <c r="H382" s="372"/>
      <c r="J382" s="373"/>
      <c r="K382" s="374"/>
      <c r="L382" s="374"/>
      <c r="M382" s="374"/>
      <c r="N382" s="374"/>
      <c r="O382" s="373"/>
    </row>
    <row r="383" spans="3:15">
      <c r="C383" s="371"/>
      <c r="E383" s="372"/>
      <c r="F383" s="372"/>
      <c r="G383" s="372"/>
      <c r="H383" s="372"/>
      <c r="J383" s="373"/>
      <c r="K383" s="374"/>
      <c r="L383" s="374"/>
      <c r="M383" s="374"/>
      <c r="N383" s="374"/>
      <c r="O383" s="373"/>
    </row>
    <row r="384" spans="3:15">
      <c r="C384" s="371"/>
      <c r="E384" s="372"/>
      <c r="F384" s="372"/>
      <c r="G384" s="372"/>
      <c r="H384" s="372"/>
      <c r="J384" s="373"/>
      <c r="K384" s="374"/>
      <c r="L384" s="374"/>
      <c r="M384" s="374"/>
      <c r="N384" s="374"/>
      <c r="O384" s="373"/>
    </row>
    <row r="385" spans="3:15">
      <c r="C385" s="371"/>
      <c r="E385" s="372"/>
      <c r="F385" s="372"/>
      <c r="G385" s="372"/>
      <c r="H385" s="372"/>
      <c r="J385" s="373"/>
      <c r="K385" s="374"/>
      <c r="L385" s="374"/>
      <c r="M385" s="374"/>
      <c r="N385" s="374"/>
      <c r="O385" s="373"/>
    </row>
    <row r="386" spans="3:15">
      <c r="C386" s="371"/>
      <c r="E386" s="372"/>
      <c r="F386" s="372"/>
      <c r="G386" s="372"/>
      <c r="H386" s="372"/>
      <c r="J386" s="373"/>
      <c r="K386" s="374"/>
      <c r="L386" s="374"/>
      <c r="M386" s="374"/>
      <c r="N386" s="374"/>
      <c r="O386" s="373"/>
    </row>
    <row r="387" spans="3:15">
      <c r="C387" s="371"/>
      <c r="E387" s="372"/>
      <c r="F387" s="372"/>
      <c r="G387" s="372"/>
      <c r="H387" s="372"/>
      <c r="J387" s="373"/>
      <c r="K387" s="374"/>
      <c r="L387" s="374"/>
      <c r="M387" s="374"/>
      <c r="N387" s="374"/>
      <c r="O387" s="373"/>
    </row>
    <row r="388" spans="3:15">
      <c r="C388" s="371"/>
      <c r="E388" s="372"/>
      <c r="F388" s="372"/>
      <c r="G388" s="372"/>
      <c r="H388" s="372"/>
      <c r="J388" s="373"/>
      <c r="K388" s="374"/>
      <c r="L388" s="374"/>
      <c r="M388" s="374"/>
      <c r="N388" s="374"/>
      <c r="O388" s="373"/>
    </row>
    <row r="389" spans="3:15">
      <c r="C389" s="371"/>
      <c r="E389" s="372"/>
      <c r="F389" s="372"/>
      <c r="G389" s="372"/>
      <c r="H389" s="372"/>
      <c r="J389" s="373"/>
      <c r="K389" s="374"/>
      <c r="L389" s="374"/>
      <c r="M389" s="374"/>
      <c r="N389" s="374"/>
      <c r="O389" s="373"/>
    </row>
    <row r="390" spans="3:15">
      <c r="C390" s="371"/>
      <c r="E390" s="372"/>
      <c r="F390" s="372"/>
      <c r="G390" s="372"/>
      <c r="H390" s="372"/>
      <c r="J390" s="373"/>
      <c r="K390" s="374"/>
      <c r="L390" s="374"/>
      <c r="M390" s="374"/>
      <c r="N390" s="374"/>
      <c r="O390" s="373"/>
    </row>
    <row r="391" spans="3:15">
      <c r="C391" s="371"/>
      <c r="E391" s="372"/>
      <c r="F391" s="372"/>
      <c r="G391" s="372"/>
      <c r="H391" s="372"/>
      <c r="J391" s="373"/>
      <c r="K391" s="374"/>
      <c r="L391" s="374"/>
      <c r="M391" s="374"/>
      <c r="N391" s="374"/>
      <c r="O391" s="373"/>
    </row>
    <row r="392" spans="3:15">
      <c r="C392" s="371"/>
      <c r="E392" s="372"/>
      <c r="F392" s="372"/>
      <c r="G392" s="372"/>
      <c r="H392" s="372"/>
      <c r="J392" s="373"/>
      <c r="K392" s="374"/>
      <c r="L392" s="374"/>
      <c r="M392" s="374"/>
      <c r="N392" s="374"/>
      <c r="O392" s="373"/>
    </row>
    <row r="393" spans="3:15">
      <c r="C393" s="371"/>
      <c r="E393" s="372"/>
      <c r="F393" s="372"/>
      <c r="G393" s="372"/>
      <c r="H393" s="372"/>
      <c r="J393" s="373"/>
      <c r="K393" s="374"/>
      <c r="L393" s="374"/>
      <c r="M393" s="374"/>
      <c r="N393" s="374"/>
      <c r="O393" s="373"/>
    </row>
    <row r="394" spans="3:15">
      <c r="C394" s="371"/>
      <c r="E394" s="372"/>
      <c r="F394" s="372"/>
      <c r="G394" s="372"/>
      <c r="H394" s="372"/>
      <c r="J394" s="373"/>
      <c r="K394" s="374"/>
      <c r="L394" s="374"/>
      <c r="M394" s="374"/>
      <c r="N394" s="374"/>
      <c r="O394" s="373"/>
    </row>
    <row r="395" spans="3:15">
      <c r="C395" s="371"/>
      <c r="E395" s="372"/>
      <c r="F395" s="372"/>
      <c r="G395" s="372"/>
      <c r="H395" s="372"/>
      <c r="J395" s="373"/>
      <c r="K395" s="374"/>
      <c r="L395" s="374"/>
      <c r="M395" s="374"/>
      <c r="N395" s="374"/>
      <c r="O395" s="373"/>
    </row>
    <row r="396" spans="3:15">
      <c r="C396" s="371"/>
      <c r="E396" s="372"/>
      <c r="F396" s="372"/>
      <c r="G396" s="372"/>
      <c r="H396" s="372"/>
      <c r="J396" s="373"/>
      <c r="K396" s="374"/>
      <c r="L396" s="374"/>
      <c r="M396" s="374"/>
      <c r="N396" s="374"/>
      <c r="O396" s="373"/>
    </row>
    <row r="397" spans="3:15">
      <c r="C397" s="371"/>
      <c r="E397" s="372"/>
      <c r="F397" s="372"/>
      <c r="G397" s="372"/>
      <c r="H397" s="372"/>
      <c r="J397" s="373"/>
      <c r="K397" s="374"/>
      <c r="L397" s="374"/>
      <c r="M397" s="374"/>
      <c r="N397" s="374"/>
      <c r="O397" s="373"/>
    </row>
    <row r="398" spans="3:15">
      <c r="C398" s="371"/>
      <c r="E398" s="372"/>
      <c r="F398" s="372"/>
      <c r="G398" s="372"/>
      <c r="H398" s="372"/>
      <c r="J398" s="373"/>
      <c r="K398" s="374"/>
      <c r="L398" s="374"/>
      <c r="M398" s="374"/>
      <c r="N398" s="374"/>
      <c r="O398" s="373"/>
    </row>
    <row r="399" spans="3:15">
      <c r="C399" s="371"/>
      <c r="E399" s="372"/>
      <c r="F399" s="372"/>
      <c r="G399" s="372"/>
      <c r="H399" s="372"/>
      <c r="J399" s="373"/>
      <c r="K399" s="374"/>
      <c r="L399" s="374"/>
      <c r="M399" s="374"/>
      <c r="N399" s="374"/>
      <c r="O399" s="373"/>
    </row>
    <row r="400" spans="3:15">
      <c r="C400" s="371"/>
      <c r="E400" s="372"/>
      <c r="F400" s="372"/>
      <c r="G400" s="372"/>
      <c r="H400" s="372"/>
      <c r="J400" s="373"/>
      <c r="K400" s="374"/>
      <c r="L400" s="374"/>
      <c r="M400" s="374"/>
      <c r="N400" s="374"/>
      <c r="O400" s="373"/>
    </row>
    <row r="401" spans="3:15">
      <c r="C401" s="371"/>
      <c r="E401" s="372"/>
      <c r="F401" s="372"/>
      <c r="G401" s="372"/>
      <c r="H401" s="372"/>
      <c r="J401" s="373"/>
      <c r="K401" s="374"/>
      <c r="L401" s="374"/>
      <c r="M401" s="374"/>
      <c r="N401" s="374"/>
      <c r="O401" s="373"/>
    </row>
    <row r="402" spans="3:15">
      <c r="C402" s="371"/>
      <c r="E402" s="372"/>
      <c r="F402" s="372"/>
      <c r="G402" s="372"/>
      <c r="H402" s="372"/>
      <c r="J402" s="373"/>
      <c r="K402" s="374"/>
      <c r="L402" s="374"/>
      <c r="M402" s="374"/>
      <c r="N402" s="374"/>
      <c r="O402" s="373"/>
    </row>
    <row r="403" spans="3:15">
      <c r="C403" s="371"/>
      <c r="E403" s="372"/>
      <c r="F403" s="372"/>
      <c r="G403" s="372"/>
      <c r="H403" s="372"/>
      <c r="J403" s="373"/>
      <c r="K403" s="374"/>
      <c r="L403" s="374"/>
      <c r="M403" s="374"/>
      <c r="N403" s="374"/>
      <c r="O403" s="373"/>
    </row>
    <row r="404" spans="3:15">
      <c r="C404" s="371"/>
      <c r="E404" s="372"/>
      <c r="F404" s="372"/>
      <c r="G404" s="372"/>
      <c r="H404" s="372"/>
      <c r="J404" s="373"/>
      <c r="K404" s="374"/>
      <c r="L404" s="374"/>
      <c r="M404" s="374"/>
      <c r="N404" s="374"/>
      <c r="O404" s="373"/>
    </row>
    <row r="405" spans="3:15">
      <c r="C405" s="371"/>
      <c r="E405" s="372"/>
      <c r="F405" s="372"/>
      <c r="G405" s="372"/>
      <c r="H405" s="372"/>
      <c r="J405" s="373"/>
      <c r="K405" s="374"/>
      <c r="L405" s="374"/>
      <c r="M405" s="374"/>
      <c r="N405" s="374"/>
      <c r="O405" s="373"/>
    </row>
    <row r="406" spans="3:15">
      <c r="C406" s="371"/>
      <c r="E406" s="372"/>
      <c r="F406" s="372"/>
      <c r="G406" s="372"/>
      <c r="H406" s="372"/>
      <c r="J406" s="373"/>
      <c r="K406" s="374"/>
      <c r="L406" s="374"/>
      <c r="M406" s="374"/>
      <c r="N406" s="374"/>
      <c r="O406" s="373"/>
    </row>
    <row r="407" spans="3:15">
      <c r="C407" s="371"/>
      <c r="E407" s="372"/>
      <c r="F407" s="372"/>
      <c r="G407" s="372"/>
      <c r="H407" s="372"/>
      <c r="J407" s="373"/>
      <c r="K407" s="374"/>
      <c r="L407" s="374"/>
      <c r="M407" s="374"/>
      <c r="N407" s="374"/>
      <c r="O407" s="373"/>
    </row>
    <row r="408" spans="3:15">
      <c r="C408" s="371"/>
      <c r="E408" s="372"/>
      <c r="F408" s="372"/>
      <c r="G408" s="372"/>
      <c r="H408" s="372"/>
      <c r="J408" s="373"/>
      <c r="K408" s="374"/>
      <c r="L408" s="374"/>
      <c r="M408" s="374"/>
      <c r="N408" s="374"/>
      <c r="O408" s="373"/>
    </row>
    <row r="409" spans="3:15">
      <c r="C409" s="371"/>
      <c r="E409" s="372"/>
      <c r="F409" s="372"/>
      <c r="G409" s="372"/>
      <c r="H409" s="372"/>
      <c r="J409" s="373"/>
      <c r="K409" s="374"/>
      <c r="L409" s="374"/>
      <c r="M409" s="374"/>
      <c r="N409" s="374"/>
      <c r="O409" s="373"/>
    </row>
    <row r="410" spans="3:15">
      <c r="C410" s="371"/>
      <c r="E410" s="372"/>
      <c r="F410" s="372"/>
      <c r="G410" s="372"/>
      <c r="H410" s="372"/>
      <c r="J410" s="373"/>
      <c r="K410" s="374"/>
      <c r="L410" s="374"/>
      <c r="M410" s="374"/>
      <c r="N410" s="374"/>
      <c r="O410" s="373"/>
    </row>
    <row r="411" spans="3:15">
      <c r="C411" s="371"/>
      <c r="E411" s="372"/>
      <c r="F411" s="372"/>
      <c r="G411" s="372"/>
      <c r="H411" s="372"/>
      <c r="J411" s="373"/>
      <c r="K411" s="374"/>
      <c r="L411" s="374"/>
      <c r="M411" s="374"/>
      <c r="N411" s="374"/>
      <c r="O411" s="373"/>
    </row>
    <row r="412" spans="3:15">
      <c r="C412" s="371"/>
      <c r="E412" s="372"/>
      <c r="F412" s="372"/>
      <c r="G412" s="372"/>
      <c r="H412" s="372"/>
      <c r="J412" s="373"/>
      <c r="K412" s="374"/>
      <c r="L412" s="374"/>
      <c r="M412" s="374"/>
      <c r="N412" s="374"/>
      <c r="O412" s="373"/>
    </row>
    <row r="413" spans="3:15">
      <c r="C413" s="371"/>
      <c r="E413" s="372"/>
      <c r="F413" s="372"/>
      <c r="G413" s="372"/>
      <c r="H413" s="372"/>
      <c r="J413" s="373"/>
      <c r="K413" s="374"/>
      <c r="L413" s="374"/>
      <c r="M413" s="374"/>
      <c r="N413" s="374"/>
      <c r="O413" s="373"/>
    </row>
    <row r="414" spans="3:15">
      <c r="C414" s="371"/>
      <c r="E414" s="372"/>
      <c r="F414" s="372"/>
      <c r="G414" s="372"/>
      <c r="H414" s="372"/>
      <c r="J414" s="373"/>
      <c r="K414" s="374"/>
      <c r="L414" s="374"/>
      <c r="M414" s="374"/>
      <c r="N414" s="374"/>
      <c r="O414" s="373"/>
    </row>
    <row r="415" spans="3:15">
      <c r="C415" s="371"/>
      <c r="E415" s="372"/>
      <c r="F415" s="372"/>
      <c r="G415" s="372"/>
      <c r="H415" s="372"/>
      <c r="J415" s="373"/>
      <c r="K415" s="374"/>
      <c r="L415" s="374"/>
      <c r="M415" s="374"/>
      <c r="N415" s="374"/>
      <c r="O415" s="373"/>
    </row>
    <row r="416" spans="3:15">
      <c r="C416" s="371"/>
      <c r="E416" s="372"/>
      <c r="F416" s="372"/>
      <c r="G416" s="372"/>
      <c r="H416" s="372"/>
      <c r="J416" s="373"/>
      <c r="K416" s="374"/>
      <c r="L416" s="374"/>
      <c r="M416" s="374"/>
      <c r="N416" s="374"/>
      <c r="O416" s="373"/>
    </row>
    <row r="417" spans="3:15">
      <c r="C417" s="371"/>
      <c r="E417" s="372"/>
      <c r="F417" s="372"/>
      <c r="G417" s="372"/>
      <c r="H417" s="372"/>
      <c r="J417" s="373"/>
      <c r="K417" s="374"/>
      <c r="L417" s="374"/>
      <c r="M417" s="374"/>
      <c r="N417" s="374"/>
      <c r="O417" s="373"/>
    </row>
    <row r="418" spans="3:15">
      <c r="C418" s="371"/>
      <c r="E418" s="372"/>
      <c r="F418" s="372"/>
      <c r="G418" s="372"/>
      <c r="H418" s="372"/>
      <c r="J418" s="373"/>
      <c r="K418" s="374"/>
      <c r="L418" s="374"/>
      <c r="M418" s="374"/>
      <c r="N418" s="374"/>
      <c r="O418" s="373"/>
    </row>
    <row r="419" spans="3:15">
      <c r="C419" s="371"/>
      <c r="E419" s="372"/>
      <c r="F419" s="372"/>
      <c r="G419" s="372"/>
      <c r="H419" s="372"/>
      <c r="J419" s="373"/>
      <c r="K419" s="374"/>
      <c r="L419" s="374"/>
      <c r="M419" s="374"/>
      <c r="N419" s="374"/>
      <c r="O419" s="373"/>
    </row>
    <row r="420" spans="3:15">
      <c r="C420" s="371"/>
      <c r="E420" s="372"/>
      <c r="F420" s="372"/>
      <c r="G420" s="372"/>
      <c r="H420" s="372"/>
      <c r="J420" s="373"/>
      <c r="K420" s="374"/>
      <c r="L420" s="374"/>
      <c r="M420" s="374"/>
      <c r="N420" s="374"/>
      <c r="O420" s="373"/>
    </row>
    <row r="421" spans="3:15">
      <c r="C421" s="371"/>
      <c r="E421" s="372"/>
      <c r="F421" s="372"/>
      <c r="G421" s="372"/>
      <c r="H421" s="372"/>
      <c r="J421" s="373"/>
      <c r="K421" s="374"/>
      <c r="L421" s="374"/>
      <c r="M421" s="374"/>
      <c r="N421" s="374"/>
      <c r="O421" s="373"/>
    </row>
    <row r="422" spans="3:15">
      <c r="C422" s="371"/>
      <c r="E422" s="372"/>
      <c r="F422" s="372"/>
      <c r="G422" s="372"/>
      <c r="H422" s="372"/>
      <c r="J422" s="373"/>
      <c r="K422" s="374"/>
      <c r="L422" s="374"/>
      <c r="M422" s="374"/>
      <c r="N422" s="374"/>
      <c r="O422" s="373"/>
    </row>
    <row r="423" spans="3:15">
      <c r="C423" s="371"/>
      <c r="E423" s="372"/>
      <c r="F423" s="372"/>
      <c r="G423" s="372"/>
      <c r="H423" s="372"/>
      <c r="J423" s="373"/>
      <c r="K423" s="374"/>
      <c r="L423" s="374"/>
      <c r="M423" s="374"/>
      <c r="N423" s="374"/>
      <c r="O423" s="373"/>
    </row>
    <row r="424" spans="3:15">
      <c r="C424" s="371"/>
      <c r="E424" s="372"/>
      <c r="F424" s="372"/>
      <c r="G424" s="372"/>
      <c r="H424" s="372"/>
      <c r="J424" s="373"/>
      <c r="K424" s="374"/>
      <c r="L424" s="374"/>
      <c r="M424" s="374"/>
      <c r="N424" s="374"/>
      <c r="O424" s="373"/>
    </row>
    <row r="425" spans="3:15">
      <c r="C425" s="371"/>
      <c r="E425" s="372"/>
      <c r="F425" s="372"/>
      <c r="G425" s="372"/>
      <c r="H425" s="372"/>
      <c r="J425" s="373"/>
      <c r="K425" s="374"/>
      <c r="L425" s="374"/>
      <c r="M425" s="374"/>
      <c r="N425" s="374"/>
      <c r="O425" s="373"/>
    </row>
    <row r="426" spans="3:15">
      <c r="C426" s="371"/>
      <c r="E426" s="372"/>
      <c r="F426" s="372"/>
      <c r="G426" s="372"/>
      <c r="H426" s="372"/>
      <c r="J426" s="373"/>
      <c r="K426" s="374"/>
      <c r="L426" s="374"/>
      <c r="M426" s="374"/>
      <c r="N426" s="374"/>
      <c r="O426" s="373"/>
    </row>
    <row r="427" spans="3:15">
      <c r="C427" s="371"/>
      <c r="E427" s="372"/>
      <c r="F427" s="372"/>
      <c r="G427" s="372"/>
      <c r="H427" s="372"/>
      <c r="J427" s="373"/>
      <c r="K427" s="374"/>
      <c r="L427" s="374"/>
      <c r="M427" s="374"/>
      <c r="N427" s="374"/>
      <c r="O427" s="373"/>
    </row>
    <row r="428" spans="3:15">
      <c r="C428" s="371"/>
      <c r="E428" s="372"/>
      <c r="F428" s="372"/>
      <c r="G428" s="372"/>
      <c r="H428" s="372"/>
      <c r="J428" s="373"/>
      <c r="K428" s="374"/>
      <c r="L428" s="374"/>
      <c r="M428" s="374"/>
      <c r="N428" s="374"/>
      <c r="O428" s="373"/>
    </row>
    <row r="429" spans="3:15">
      <c r="C429" s="371"/>
      <c r="E429" s="372"/>
      <c r="F429" s="372"/>
      <c r="G429" s="372"/>
      <c r="H429" s="372"/>
      <c r="J429" s="373"/>
      <c r="K429" s="374"/>
      <c r="L429" s="374"/>
      <c r="M429" s="374"/>
      <c r="N429" s="374"/>
      <c r="O429" s="373"/>
    </row>
    <row r="430" spans="3:15">
      <c r="C430" s="371"/>
      <c r="E430" s="372"/>
      <c r="F430" s="372"/>
      <c r="G430" s="372"/>
      <c r="H430" s="372"/>
      <c r="J430" s="373"/>
      <c r="K430" s="374"/>
      <c r="L430" s="374"/>
      <c r="M430" s="374"/>
      <c r="N430" s="374"/>
      <c r="O430" s="373"/>
    </row>
    <row r="431" spans="3:15">
      <c r="C431" s="371"/>
      <c r="E431" s="372"/>
      <c r="F431" s="372"/>
      <c r="G431" s="372"/>
      <c r="H431" s="372"/>
      <c r="J431" s="373"/>
      <c r="K431" s="374"/>
      <c r="L431" s="374"/>
      <c r="M431" s="374"/>
      <c r="N431" s="374"/>
      <c r="O431" s="373"/>
    </row>
    <row r="432" spans="3:15">
      <c r="C432" s="371"/>
      <c r="E432" s="372"/>
      <c r="F432" s="372"/>
      <c r="G432" s="372"/>
      <c r="H432" s="372"/>
      <c r="J432" s="373"/>
      <c r="K432" s="374"/>
      <c r="L432" s="374"/>
      <c r="M432" s="374"/>
      <c r="N432" s="374"/>
      <c r="O432" s="373"/>
    </row>
    <row r="433" spans="3:15">
      <c r="C433" s="371"/>
      <c r="E433" s="372"/>
      <c r="F433" s="372"/>
      <c r="G433" s="372"/>
      <c r="H433" s="372"/>
      <c r="J433" s="373"/>
      <c r="K433" s="374"/>
      <c r="L433" s="374"/>
      <c r="M433" s="374"/>
      <c r="N433" s="374"/>
      <c r="O433" s="373"/>
    </row>
    <row r="434" spans="3:15">
      <c r="C434" s="371"/>
      <c r="E434" s="372"/>
      <c r="F434" s="372"/>
      <c r="G434" s="372"/>
      <c r="H434" s="372"/>
      <c r="J434" s="373"/>
      <c r="K434" s="374"/>
      <c r="L434" s="374"/>
      <c r="M434" s="374"/>
      <c r="N434" s="374"/>
      <c r="O434" s="373"/>
    </row>
    <row r="435" spans="3:15">
      <c r="C435" s="371"/>
      <c r="E435" s="372"/>
      <c r="F435" s="372"/>
      <c r="G435" s="372"/>
      <c r="H435" s="372"/>
      <c r="J435" s="373"/>
      <c r="K435" s="374"/>
      <c r="L435" s="374"/>
      <c r="M435" s="374"/>
      <c r="N435" s="374"/>
      <c r="O435" s="373"/>
    </row>
    <row r="436" spans="3:15">
      <c r="C436" s="371"/>
      <c r="E436" s="372"/>
      <c r="F436" s="372"/>
      <c r="G436" s="372"/>
      <c r="H436" s="372"/>
      <c r="J436" s="373"/>
      <c r="K436" s="374"/>
      <c r="L436" s="374"/>
      <c r="M436" s="374"/>
      <c r="N436" s="374"/>
      <c r="O436" s="373"/>
    </row>
    <row r="437" spans="3:15">
      <c r="C437" s="371"/>
      <c r="E437" s="372"/>
      <c r="F437" s="372"/>
      <c r="G437" s="372"/>
      <c r="H437" s="372"/>
      <c r="J437" s="373"/>
      <c r="K437" s="374"/>
      <c r="L437" s="374"/>
      <c r="M437" s="374"/>
      <c r="N437" s="374"/>
      <c r="O437" s="373"/>
    </row>
    <row r="438" spans="3:15">
      <c r="C438" s="371"/>
      <c r="E438" s="372"/>
      <c r="F438" s="372"/>
      <c r="G438" s="372"/>
      <c r="H438" s="372"/>
      <c r="J438" s="373"/>
      <c r="K438" s="374"/>
      <c r="L438" s="374"/>
      <c r="M438" s="374"/>
      <c r="N438" s="374"/>
      <c r="O438" s="373"/>
    </row>
    <row r="439" spans="3:15">
      <c r="C439" s="371"/>
      <c r="E439" s="372"/>
      <c r="F439" s="372"/>
      <c r="G439" s="372"/>
      <c r="H439" s="372"/>
      <c r="J439" s="373"/>
      <c r="K439" s="374"/>
      <c r="L439" s="374"/>
      <c r="M439" s="374"/>
      <c r="N439" s="374"/>
      <c r="O439" s="373"/>
    </row>
    <row r="440" spans="3:15">
      <c r="C440" s="371"/>
      <c r="E440" s="372"/>
      <c r="F440" s="372"/>
      <c r="G440" s="372"/>
      <c r="H440" s="372"/>
      <c r="J440" s="373"/>
      <c r="K440" s="374"/>
      <c r="L440" s="374"/>
      <c r="M440" s="374"/>
      <c r="N440" s="374"/>
      <c r="O440" s="373"/>
    </row>
    <row r="441" spans="3:15">
      <c r="C441" s="371"/>
      <c r="E441" s="372"/>
      <c r="F441" s="372"/>
      <c r="G441" s="372"/>
      <c r="H441" s="372"/>
      <c r="J441" s="373"/>
      <c r="K441" s="374"/>
      <c r="L441" s="374"/>
      <c r="M441" s="374"/>
      <c r="N441" s="374"/>
      <c r="O441" s="373"/>
    </row>
    <row r="442" spans="3:15">
      <c r="C442" s="371"/>
      <c r="E442" s="372"/>
      <c r="F442" s="372"/>
      <c r="G442" s="372"/>
      <c r="H442" s="372"/>
      <c r="J442" s="373"/>
      <c r="K442" s="374"/>
      <c r="L442" s="374"/>
      <c r="M442" s="374"/>
      <c r="N442" s="374"/>
      <c r="O442" s="373"/>
    </row>
    <row r="443" spans="3:15">
      <c r="C443" s="371"/>
      <c r="E443" s="372"/>
      <c r="F443" s="372"/>
      <c r="G443" s="372"/>
      <c r="H443" s="372"/>
      <c r="J443" s="373"/>
      <c r="K443" s="374"/>
      <c r="L443" s="374"/>
      <c r="M443" s="374"/>
      <c r="N443" s="374"/>
      <c r="O443" s="373"/>
    </row>
    <row r="444" spans="3:15">
      <c r="C444" s="371"/>
      <c r="E444" s="372"/>
      <c r="F444" s="372"/>
      <c r="G444" s="372"/>
      <c r="H444" s="372"/>
      <c r="J444" s="373"/>
      <c r="K444" s="374"/>
      <c r="L444" s="374"/>
      <c r="M444" s="374"/>
      <c r="N444" s="374"/>
      <c r="O444" s="373"/>
    </row>
    <row r="445" spans="3:15">
      <c r="C445" s="371"/>
      <c r="E445" s="372"/>
      <c r="F445" s="372"/>
      <c r="G445" s="372"/>
      <c r="H445" s="372"/>
      <c r="J445" s="373"/>
      <c r="K445" s="374"/>
      <c r="L445" s="374"/>
      <c r="M445" s="374"/>
      <c r="N445" s="374"/>
      <c r="O445" s="373"/>
    </row>
    <row r="446" spans="3:15">
      <c r="C446" s="371"/>
      <c r="E446" s="372"/>
      <c r="F446" s="372"/>
      <c r="G446" s="372"/>
      <c r="H446" s="372"/>
      <c r="J446" s="373"/>
      <c r="K446" s="374"/>
      <c r="L446" s="374"/>
      <c r="M446" s="374"/>
      <c r="N446" s="374"/>
      <c r="O446" s="373"/>
    </row>
    <row r="447" spans="3:15">
      <c r="C447" s="371"/>
      <c r="E447" s="372"/>
      <c r="F447" s="372"/>
      <c r="G447" s="372"/>
      <c r="H447" s="372"/>
      <c r="J447" s="373"/>
      <c r="K447" s="374"/>
      <c r="L447" s="374"/>
      <c r="M447" s="374"/>
      <c r="N447" s="374"/>
      <c r="O447" s="373"/>
    </row>
    <row r="448" spans="3:15">
      <c r="C448" s="371"/>
      <c r="E448" s="372"/>
      <c r="F448" s="372"/>
      <c r="G448" s="372"/>
      <c r="H448" s="372"/>
      <c r="J448" s="373"/>
      <c r="K448" s="374"/>
      <c r="L448" s="374"/>
      <c r="M448" s="374"/>
      <c r="N448" s="374"/>
      <c r="O448" s="373"/>
    </row>
    <row r="449" spans="3:15">
      <c r="C449" s="371"/>
      <c r="E449" s="372"/>
      <c r="F449" s="372"/>
      <c r="G449" s="372"/>
      <c r="H449" s="372"/>
      <c r="J449" s="373"/>
      <c r="K449" s="374"/>
      <c r="L449" s="374"/>
      <c r="M449" s="374"/>
      <c r="N449" s="374"/>
      <c r="O449" s="373"/>
    </row>
    <row r="450" spans="3:15">
      <c r="C450" s="371"/>
      <c r="E450" s="372"/>
      <c r="F450" s="372"/>
      <c r="G450" s="372"/>
      <c r="H450" s="372"/>
      <c r="J450" s="373"/>
      <c r="K450" s="374"/>
      <c r="L450" s="374"/>
      <c r="M450" s="374"/>
      <c r="N450" s="374"/>
      <c r="O450" s="373"/>
    </row>
    <row r="451" spans="3:15">
      <c r="C451" s="371"/>
      <c r="E451" s="372"/>
      <c r="F451" s="372"/>
      <c r="G451" s="372"/>
      <c r="H451" s="372"/>
      <c r="J451" s="373"/>
      <c r="K451" s="374"/>
      <c r="L451" s="374"/>
      <c r="M451" s="374"/>
      <c r="N451" s="374"/>
      <c r="O451" s="373"/>
    </row>
    <row r="452" spans="3:15">
      <c r="C452" s="371"/>
      <c r="E452" s="372"/>
      <c r="F452" s="372"/>
      <c r="G452" s="372"/>
      <c r="H452" s="372"/>
      <c r="J452" s="373"/>
      <c r="K452" s="374"/>
      <c r="L452" s="374"/>
      <c r="M452" s="374"/>
      <c r="N452" s="374"/>
      <c r="O452" s="373"/>
    </row>
    <row r="453" spans="3:15">
      <c r="C453" s="371"/>
      <c r="E453" s="372"/>
      <c r="F453" s="372"/>
      <c r="G453" s="372"/>
      <c r="H453" s="372"/>
      <c r="J453" s="373"/>
      <c r="K453" s="374"/>
      <c r="L453" s="374"/>
      <c r="M453" s="374"/>
      <c r="N453" s="374"/>
      <c r="O453" s="373"/>
    </row>
    <row r="454" spans="3:15">
      <c r="C454" s="371"/>
      <c r="E454" s="372"/>
      <c r="F454" s="372"/>
      <c r="G454" s="372"/>
      <c r="H454" s="372"/>
      <c r="J454" s="373"/>
      <c r="K454" s="374"/>
      <c r="L454" s="374"/>
      <c r="M454" s="374"/>
      <c r="N454" s="374"/>
      <c r="O454" s="373"/>
    </row>
    <row r="455" spans="3:15">
      <c r="C455" s="371"/>
      <c r="E455" s="372"/>
      <c r="F455" s="372"/>
      <c r="G455" s="372"/>
      <c r="H455" s="372"/>
      <c r="J455" s="373"/>
      <c r="K455" s="374"/>
      <c r="L455" s="374"/>
      <c r="M455" s="374"/>
      <c r="N455" s="374"/>
      <c r="O455" s="373"/>
    </row>
    <row r="456" spans="3:15">
      <c r="C456" s="371"/>
      <c r="E456" s="372"/>
      <c r="F456" s="372"/>
      <c r="G456" s="372"/>
      <c r="H456" s="372"/>
      <c r="J456" s="373"/>
      <c r="K456" s="374"/>
      <c r="L456" s="374"/>
      <c r="M456" s="374"/>
      <c r="N456" s="374"/>
      <c r="O456" s="373"/>
    </row>
    <row r="457" spans="3:15">
      <c r="C457" s="371"/>
      <c r="E457" s="372"/>
      <c r="F457" s="372"/>
      <c r="G457" s="372"/>
      <c r="H457" s="372"/>
      <c r="J457" s="373"/>
      <c r="K457" s="374"/>
      <c r="L457" s="374"/>
      <c r="M457" s="374"/>
      <c r="N457" s="374"/>
      <c r="O457" s="373"/>
    </row>
    <row r="458" spans="3:15">
      <c r="C458" s="371"/>
      <c r="E458" s="372"/>
      <c r="F458" s="372"/>
      <c r="G458" s="372"/>
      <c r="H458" s="372"/>
      <c r="J458" s="373"/>
      <c r="K458" s="374"/>
      <c r="L458" s="374"/>
      <c r="M458" s="374"/>
      <c r="N458" s="374"/>
      <c r="O458" s="373"/>
    </row>
    <row r="459" spans="3:15">
      <c r="C459" s="371"/>
      <c r="E459" s="372"/>
      <c r="F459" s="372"/>
      <c r="G459" s="372"/>
      <c r="H459" s="372"/>
      <c r="J459" s="373"/>
      <c r="K459" s="374"/>
      <c r="L459" s="374"/>
      <c r="M459" s="374"/>
      <c r="N459" s="374"/>
      <c r="O459" s="373"/>
    </row>
    <row r="460" spans="3:15">
      <c r="C460" s="371"/>
      <c r="E460" s="372"/>
      <c r="F460" s="372"/>
      <c r="G460" s="372"/>
      <c r="H460" s="372"/>
      <c r="J460" s="373"/>
      <c r="K460" s="374"/>
      <c r="L460" s="374"/>
      <c r="M460" s="374"/>
      <c r="N460" s="374"/>
      <c r="O460" s="373"/>
    </row>
    <row r="461" spans="3:15">
      <c r="C461" s="371"/>
      <c r="E461" s="372"/>
      <c r="F461" s="372"/>
      <c r="G461" s="372"/>
      <c r="H461" s="372"/>
      <c r="J461" s="373"/>
      <c r="K461" s="374"/>
      <c r="L461" s="374"/>
      <c r="M461" s="374"/>
      <c r="N461" s="374"/>
      <c r="O461" s="373"/>
    </row>
    <row r="462" spans="3:15">
      <c r="C462" s="371"/>
      <c r="E462" s="372"/>
      <c r="F462" s="372"/>
      <c r="G462" s="372"/>
      <c r="H462" s="372"/>
      <c r="J462" s="373"/>
      <c r="K462" s="374"/>
      <c r="L462" s="374"/>
      <c r="M462" s="374"/>
      <c r="N462" s="374"/>
      <c r="O462" s="373"/>
    </row>
    <row r="463" spans="3:15">
      <c r="C463" s="371"/>
      <c r="E463" s="372"/>
      <c r="F463" s="372"/>
      <c r="G463" s="372"/>
      <c r="H463" s="372"/>
      <c r="J463" s="373"/>
      <c r="K463" s="374"/>
      <c r="L463" s="374"/>
      <c r="M463" s="374"/>
      <c r="N463" s="374"/>
      <c r="O463" s="373"/>
    </row>
    <row r="464" spans="3:15">
      <c r="C464" s="371"/>
      <c r="E464" s="372"/>
      <c r="F464" s="372"/>
      <c r="G464" s="372"/>
      <c r="H464" s="372"/>
      <c r="J464" s="373"/>
      <c r="K464" s="374"/>
      <c r="L464" s="374"/>
      <c r="M464" s="374"/>
      <c r="N464" s="374"/>
      <c r="O464" s="373"/>
    </row>
    <row r="465" spans="3:15">
      <c r="C465" s="371"/>
      <c r="E465" s="372"/>
      <c r="F465" s="372"/>
      <c r="G465" s="372"/>
      <c r="H465" s="372"/>
      <c r="J465" s="373"/>
      <c r="K465" s="374"/>
      <c r="L465" s="374"/>
      <c r="M465" s="374"/>
      <c r="N465" s="374"/>
      <c r="O465" s="373"/>
    </row>
    <row r="466" spans="3:15">
      <c r="C466" s="371"/>
      <c r="E466" s="372"/>
      <c r="F466" s="372"/>
      <c r="G466" s="372"/>
      <c r="H466" s="372"/>
      <c r="J466" s="373"/>
      <c r="K466" s="374"/>
      <c r="L466" s="374"/>
      <c r="M466" s="374"/>
      <c r="N466" s="374"/>
      <c r="O466" s="373"/>
    </row>
    <row r="467" spans="3:15">
      <c r="C467" s="371"/>
      <c r="E467" s="372"/>
      <c r="F467" s="372"/>
      <c r="G467" s="372"/>
      <c r="H467" s="372"/>
      <c r="J467" s="373"/>
      <c r="K467" s="374"/>
      <c r="L467" s="374"/>
      <c r="M467" s="374"/>
      <c r="N467" s="374"/>
      <c r="O467" s="373"/>
    </row>
    <row r="468" spans="3:15">
      <c r="C468" s="371"/>
      <c r="E468" s="372"/>
      <c r="F468" s="372"/>
      <c r="G468" s="372"/>
      <c r="H468" s="372"/>
      <c r="J468" s="373"/>
      <c r="K468" s="374"/>
      <c r="L468" s="374"/>
      <c r="M468" s="374"/>
      <c r="N468" s="374"/>
      <c r="O468" s="373"/>
    </row>
    <row r="469" spans="3:15">
      <c r="C469" s="371"/>
      <c r="E469" s="372"/>
      <c r="F469" s="372"/>
      <c r="G469" s="372"/>
      <c r="H469" s="372"/>
      <c r="J469" s="373"/>
      <c r="K469" s="374"/>
      <c r="L469" s="374"/>
      <c r="M469" s="374"/>
      <c r="N469" s="374"/>
      <c r="O469" s="373"/>
    </row>
    <row r="470" spans="3:15">
      <c r="C470" s="371"/>
      <c r="E470" s="372"/>
      <c r="F470" s="372"/>
      <c r="G470" s="372"/>
      <c r="H470" s="372"/>
      <c r="J470" s="373"/>
      <c r="K470" s="374"/>
      <c r="L470" s="374"/>
      <c r="M470" s="374"/>
      <c r="N470" s="374"/>
      <c r="O470" s="373"/>
    </row>
    <row r="471" spans="3:15">
      <c r="C471" s="371"/>
      <c r="E471" s="372"/>
      <c r="F471" s="372"/>
      <c r="G471" s="372"/>
      <c r="H471" s="372"/>
      <c r="J471" s="373"/>
      <c r="K471" s="374"/>
      <c r="L471" s="374"/>
      <c r="M471" s="374"/>
      <c r="N471" s="374"/>
      <c r="O471" s="373"/>
    </row>
    <row r="472" spans="3:15">
      <c r="C472" s="371"/>
      <c r="E472" s="372"/>
      <c r="F472" s="372"/>
      <c r="G472" s="372"/>
      <c r="H472" s="372"/>
      <c r="J472" s="373"/>
      <c r="K472" s="374"/>
      <c r="L472" s="374"/>
      <c r="M472" s="374"/>
      <c r="N472" s="374"/>
      <c r="O472" s="373"/>
    </row>
    <row r="473" spans="3:15">
      <c r="C473" s="371"/>
      <c r="E473" s="372"/>
      <c r="F473" s="372"/>
      <c r="G473" s="372"/>
      <c r="H473" s="372"/>
      <c r="J473" s="373"/>
      <c r="K473" s="374"/>
      <c r="L473" s="374"/>
      <c r="M473" s="374"/>
      <c r="N473" s="374"/>
      <c r="O473" s="373"/>
    </row>
    <row r="474" spans="3:15">
      <c r="C474" s="371"/>
      <c r="E474" s="372"/>
      <c r="F474" s="372"/>
      <c r="G474" s="372"/>
      <c r="H474" s="372"/>
      <c r="J474" s="373"/>
      <c r="K474" s="374"/>
      <c r="L474" s="374"/>
      <c r="M474" s="374"/>
      <c r="N474" s="374"/>
      <c r="O474" s="373"/>
    </row>
    <row r="475" spans="3:15">
      <c r="C475" s="371"/>
      <c r="E475" s="372"/>
      <c r="F475" s="372"/>
      <c r="G475" s="372"/>
      <c r="H475" s="372"/>
      <c r="J475" s="373"/>
      <c r="K475" s="374"/>
      <c r="L475" s="374"/>
      <c r="M475" s="374"/>
      <c r="N475" s="374"/>
      <c r="O475" s="373"/>
    </row>
    <row r="476" spans="3:15">
      <c r="C476" s="371"/>
      <c r="E476" s="372"/>
      <c r="F476" s="372"/>
      <c r="G476" s="372"/>
      <c r="H476" s="372"/>
      <c r="J476" s="373"/>
      <c r="K476" s="374"/>
      <c r="L476" s="374"/>
      <c r="M476" s="374"/>
      <c r="N476" s="374"/>
      <c r="O476" s="373"/>
    </row>
    <row r="477" spans="3:15">
      <c r="C477" s="371"/>
      <c r="E477" s="372"/>
      <c r="F477" s="372"/>
      <c r="G477" s="372"/>
      <c r="H477" s="372"/>
      <c r="J477" s="373"/>
      <c r="K477" s="374"/>
      <c r="L477" s="374"/>
      <c r="M477" s="374"/>
      <c r="N477" s="374"/>
      <c r="O477" s="373"/>
    </row>
    <row r="478" spans="3:15">
      <c r="C478" s="371"/>
      <c r="E478" s="372"/>
      <c r="F478" s="372"/>
      <c r="G478" s="372"/>
      <c r="H478" s="372"/>
      <c r="J478" s="373"/>
      <c r="K478" s="374"/>
      <c r="L478" s="374"/>
      <c r="M478" s="374"/>
      <c r="N478" s="374"/>
      <c r="O478" s="373"/>
    </row>
    <row r="479" spans="3:15">
      <c r="C479" s="371"/>
      <c r="E479" s="372"/>
      <c r="F479" s="372"/>
      <c r="G479" s="372"/>
      <c r="H479" s="372"/>
      <c r="J479" s="373"/>
      <c r="K479" s="374"/>
      <c r="L479" s="374"/>
      <c r="M479" s="374"/>
      <c r="N479" s="374"/>
      <c r="O479" s="373"/>
    </row>
    <row r="480" spans="3:15">
      <c r="C480" s="371"/>
      <c r="E480" s="372"/>
      <c r="F480" s="372"/>
      <c r="G480" s="372"/>
      <c r="H480" s="372"/>
      <c r="J480" s="373"/>
      <c r="K480" s="374"/>
      <c r="L480" s="374"/>
      <c r="M480" s="374"/>
      <c r="N480" s="374"/>
      <c r="O480" s="373"/>
    </row>
    <row r="481" spans="3:15">
      <c r="C481" s="371"/>
      <c r="E481" s="372"/>
      <c r="F481" s="372"/>
      <c r="G481" s="372"/>
      <c r="H481" s="372"/>
      <c r="J481" s="373"/>
      <c r="K481" s="374"/>
      <c r="L481" s="374"/>
      <c r="M481" s="374"/>
      <c r="N481" s="374"/>
      <c r="O481" s="373"/>
    </row>
    <row r="482" spans="3:15">
      <c r="C482" s="371"/>
      <c r="E482" s="372"/>
      <c r="F482" s="372"/>
      <c r="G482" s="372"/>
      <c r="H482" s="372"/>
      <c r="J482" s="373"/>
      <c r="K482" s="374"/>
      <c r="L482" s="374"/>
      <c r="M482" s="374"/>
      <c r="N482" s="374"/>
      <c r="O482" s="373"/>
    </row>
    <row r="483" spans="3:15">
      <c r="C483" s="371"/>
      <c r="E483" s="372"/>
      <c r="F483" s="372"/>
      <c r="G483" s="372"/>
      <c r="H483" s="372"/>
      <c r="J483" s="373"/>
      <c r="K483" s="374"/>
      <c r="L483" s="374"/>
      <c r="M483" s="374"/>
      <c r="N483" s="374"/>
      <c r="O483" s="373"/>
    </row>
    <row r="484" spans="3:15">
      <c r="C484" s="371"/>
      <c r="E484" s="372"/>
      <c r="F484" s="372"/>
      <c r="G484" s="372"/>
      <c r="H484" s="372"/>
      <c r="J484" s="373"/>
      <c r="K484" s="374"/>
      <c r="L484" s="374"/>
      <c r="M484" s="374"/>
      <c r="N484" s="374"/>
      <c r="O484" s="373"/>
    </row>
    <row r="485" spans="3:15">
      <c r="C485" s="371"/>
      <c r="E485" s="372"/>
      <c r="F485" s="372"/>
      <c r="G485" s="372"/>
      <c r="H485" s="372"/>
      <c r="J485" s="373"/>
      <c r="K485" s="374"/>
      <c r="L485" s="374"/>
      <c r="M485" s="374"/>
      <c r="N485" s="374"/>
      <c r="O485" s="373"/>
    </row>
    <row r="486" spans="3:15">
      <c r="C486" s="371"/>
      <c r="E486" s="372"/>
      <c r="F486" s="372"/>
      <c r="G486" s="372"/>
      <c r="H486" s="372"/>
      <c r="J486" s="373"/>
      <c r="K486" s="374"/>
      <c r="L486" s="374"/>
      <c r="M486" s="374"/>
      <c r="N486" s="374"/>
      <c r="O486" s="373"/>
    </row>
    <row r="487" spans="3:15">
      <c r="C487" s="371"/>
      <c r="E487" s="372"/>
      <c r="F487" s="372"/>
      <c r="G487" s="372"/>
      <c r="H487" s="372"/>
      <c r="J487" s="373"/>
      <c r="K487" s="374"/>
      <c r="L487" s="374"/>
      <c r="M487" s="374"/>
      <c r="N487" s="374"/>
      <c r="O487" s="373"/>
    </row>
    <row r="488" spans="3:15">
      <c r="C488" s="371"/>
      <c r="E488" s="372"/>
      <c r="F488" s="372"/>
      <c r="G488" s="372"/>
      <c r="H488" s="372"/>
      <c r="J488" s="373"/>
      <c r="K488" s="374"/>
      <c r="L488" s="374"/>
      <c r="M488" s="374"/>
      <c r="N488" s="374"/>
      <c r="O488" s="373"/>
    </row>
    <row r="489" spans="3:15">
      <c r="C489" s="371"/>
      <c r="E489" s="372"/>
      <c r="F489" s="372"/>
      <c r="G489" s="372"/>
      <c r="H489" s="372"/>
      <c r="J489" s="373"/>
      <c r="K489" s="374"/>
      <c r="L489" s="374"/>
      <c r="M489" s="374"/>
      <c r="N489" s="374"/>
      <c r="O489" s="373"/>
    </row>
    <row r="490" spans="3:15">
      <c r="C490" s="371"/>
      <c r="E490" s="372"/>
      <c r="F490" s="372"/>
      <c r="G490" s="372"/>
      <c r="H490" s="372"/>
      <c r="J490" s="373"/>
      <c r="K490" s="374"/>
      <c r="L490" s="374"/>
      <c r="M490" s="374"/>
      <c r="N490" s="374"/>
      <c r="O490" s="373"/>
    </row>
    <row r="491" spans="3:15">
      <c r="C491" s="371"/>
      <c r="E491" s="372"/>
      <c r="F491" s="372"/>
      <c r="G491" s="372"/>
      <c r="H491" s="372"/>
      <c r="J491" s="373"/>
      <c r="K491" s="374"/>
      <c r="L491" s="374"/>
      <c r="M491" s="374"/>
      <c r="N491" s="374"/>
      <c r="O491" s="373"/>
    </row>
    <row r="492" spans="3:15">
      <c r="C492" s="371"/>
      <c r="E492" s="372"/>
      <c r="F492" s="372"/>
      <c r="G492" s="372"/>
      <c r="H492" s="372"/>
      <c r="J492" s="373"/>
      <c r="K492" s="374"/>
      <c r="L492" s="374"/>
      <c r="M492" s="374"/>
      <c r="N492" s="374"/>
      <c r="O492" s="373"/>
    </row>
    <row r="493" spans="3:15">
      <c r="C493" s="371"/>
      <c r="E493" s="372"/>
      <c r="F493" s="372"/>
      <c r="G493" s="372"/>
      <c r="H493" s="372"/>
      <c r="J493" s="373"/>
      <c r="K493" s="374"/>
      <c r="L493" s="374"/>
      <c r="M493" s="374"/>
      <c r="N493" s="374"/>
      <c r="O493" s="373"/>
    </row>
    <row r="494" spans="3:15">
      <c r="C494" s="371"/>
      <c r="E494" s="372"/>
      <c r="F494" s="372"/>
      <c r="G494" s="372"/>
      <c r="H494" s="372"/>
      <c r="J494" s="373"/>
      <c r="K494" s="374"/>
      <c r="L494" s="374"/>
      <c r="M494" s="374"/>
      <c r="N494" s="374"/>
      <c r="O494" s="373"/>
    </row>
    <row r="495" spans="3:15">
      <c r="C495" s="371"/>
      <c r="E495" s="372"/>
      <c r="F495" s="372"/>
      <c r="G495" s="372"/>
      <c r="H495" s="372"/>
      <c r="J495" s="373"/>
      <c r="K495" s="374"/>
      <c r="L495" s="374"/>
      <c r="M495" s="374"/>
      <c r="N495" s="374"/>
      <c r="O495" s="373"/>
    </row>
    <row r="496" spans="3:15">
      <c r="C496" s="371"/>
      <c r="E496" s="372"/>
      <c r="F496" s="372"/>
      <c r="G496" s="372"/>
      <c r="H496" s="372"/>
      <c r="J496" s="373"/>
      <c r="K496" s="374"/>
      <c r="L496" s="374"/>
      <c r="M496" s="374"/>
      <c r="N496" s="374"/>
      <c r="O496" s="373"/>
    </row>
    <row r="497" spans="3:15">
      <c r="C497" s="371"/>
      <c r="E497" s="372"/>
      <c r="F497" s="372"/>
      <c r="G497" s="372"/>
      <c r="H497" s="372"/>
      <c r="J497" s="373"/>
      <c r="K497" s="374"/>
      <c r="L497" s="374"/>
      <c r="M497" s="374"/>
      <c r="N497" s="374"/>
      <c r="O497" s="373"/>
    </row>
    <row r="498" spans="3:15">
      <c r="C498" s="371"/>
      <c r="E498" s="372"/>
      <c r="F498" s="372"/>
      <c r="G498" s="372"/>
      <c r="H498" s="372"/>
      <c r="J498" s="373"/>
      <c r="K498" s="374"/>
      <c r="L498" s="374"/>
      <c r="M498" s="374"/>
      <c r="N498" s="374"/>
      <c r="O498" s="373"/>
    </row>
    <row r="499" spans="3:15">
      <c r="C499" s="371"/>
      <c r="E499" s="372"/>
      <c r="F499" s="372"/>
      <c r="G499" s="372"/>
      <c r="H499" s="372"/>
      <c r="J499" s="373"/>
      <c r="K499" s="374"/>
      <c r="L499" s="374"/>
      <c r="M499" s="374"/>
      <c r="N499" s="374"/>
      <c r="O499" s="373"/>
    </row>
    <row r="500" spans="3:15">
      <c r="C500" s="371"/>
      <c r="E500" s="372"/>
      <c r="F500" s="372"/>
      <c r="G500" s="372"/>
      <c r="H500" s="372"/>
      <c r="J500" s="373"/>
      <c r="K500" s="374"/>
      <c r="L500" s="374"/>
      <c r="M500" s="374"/>
      <c r="N500" s="374"/>
      <c r="O500" s="373"/>
    </row>
    <row r="501" spans="3:15">
      <c r="C501" s="371"/>
      <c r="E501" s="372"/>
      <c r="F501" s="372"/>
      <c r="G501" s="372"/>
      <c r="H501" s="372"/>
      <c r="J501" s="373"/>
      <c r="K501" s="374"/>
      <c r="L501" s="374"/>
      <c r="M501" s="374"/>
      <c r="N501" s="374"/>
      <c r="O501" s="373"/>
    </row>
    <row r="502" spans="3:15">
      <c r="C502" s="371"/>
      <c r="E502" s="372"/>
      <c r="F502" s="372"/>
      <c r="G502" s="372"/>
      <c r="H502" s="372"/>
      <c r="J502" s="373"/>
      <c r="K502" s="374"/>
      <c r="L502" s="374"/>
      <c r="M502" s="374"/>
      <c r="N502" s="374"/>
      <c r="O502" s="373"/>
    </row>
    <row r="503" spans="3:15">
      <c r="C503" s="371"/>
      <c r="E503" s="372"/>
      <c r="F503" s="372"/>
      <c r="G503" s="372"/>
      <c r="H503" s="372"/>
      <c r="J503" s="373"/>
      <c r="K503" s="374"/>
      <c r="L503" s="374"/>
      <c r="M503" s="374"/>
      <c r="N503" s="374"/>
      <c r="O503" s="373"/>
    </row>
    <row r="504" spans="3:15">
      <c r="C504" s="371"/>
      <c r="E504" s="372"/>
      <c r="F504" s="372"/>
      <c r="G504" s="372"/>
      <c r="H504" s="372"/>
      <c r="J504" s="373"/>
      <c r="K504" s="374"/>
      <c r="L504" s="374"/>
      <c r="M504" s="374"/>
      <c r="N504" s="374"/>
      <c r="O504" s="373"/>
    </row>
    <row r="505" spans="3:15">
      <c r="C505" s="371"/>
      <c r="E505" s="372"/>
      <c r="F505" s="372"/>
      <c r="G505" s="372"/>
      <c r="H505" s="372"/>
      <c r="J505" s="373"/>
      <c r="K505" s="374"/>
      <c r="L505" s="374"/>
      <c r="M505" s="374"/>
      <c r="N505" s="374"/>
      <c r="O505" s="373"/>
    </row>
    <row r="506" spans="3:15">
      <c r="C506" s="371"/>
      <c r="E506" s="372"/>
      <c r="F506" s="372"/>
      <c r="G506" s="372"/>
      <c r="H506" s="372"/>
      <c r="J506" s="373"/>
      <c r="K506" s="374"/>
      <c r="L506" s="374"/>
      <c r="M506" s="374"/>
      <c r="N506" s="374"/>
      <c r="O506" s="373"/>
    </row>
    <row r="507" spans="3:15">
      <c r="C507" s="371"/>
      <c r="E507" s="372"/>
      <c r="F507" s="372"/>
      <c r="G507" s="372"/>
      <c r="H507" s="372"/>
      <c r="J507" s="373"/>
      <c r="K507" s="374"/>
      <c r="L507" s="374"/>
      <c r="M507" s="374"/>
      <c r="N507" s="374"/>
      <c r="O507" s="373"/>
    </row>
    <row r="508" spans="3:15">
      <c r="C508" s="371"/>
      <c r="E508" s="372"/>
      <c r="F508" s="372"/>
      <c r="G508" s="372"/>
      <c r="H508" s="372"/>
      <c r="J508" s="373"/>
      <c r="K508" s="374"/>
      <c r="L508" s="374"/>
      <c r="M508" s="374"/>
      <c r="N508" s="374"/>
      <c r="O508" s="373"/>
    </row>
    <row r="509" spans="3:15">
      <c r="C509" s="371"/>
      <c r="E509" s="372"/>
      <c r="F509" s="372"/>
      <c r="G509" s="372"/>
      <c r="H509" s="372"/>
      <c r="J509" s="373"/>
      <c r="K509" s="374"/>
      <c r="L509" s="374"/>
      <c r="M509" s="374"/>
      <c r="N509" s="374"/>
      <c r="O509" s="373"/>
    </row>
    <row r="510" spans="3:15">
      <c r="C510" s="371"/>
      <c r="E510" s="372"/>
      <c r="F510" s="372"/>
      <c r="G510" s="372"/>
      <c r="H510" s="372"/>
      <c r="J510" s="373"/>
      <c r="K510" s="374"/>
      <c r="L510" s="374"/>
      <c r="M510" s="374"/>
      <c r="N510" s="374"/>
      <c r="O510" s="373"/>
    </row>
    <row r="511" spans="3:15">
      <c r="C511" s="371"/>
      <c r="E511" s="372"/>
      <c r="F511" s="372"/>
      <c r="G511" s="372"/>
      <c r="H511" s="372"/>
      <c r="J511" s="373"/>
      <c r="K511" s="374"/>
      <c r="L511" s="374"/>
      <c r="M511" s="374"/>
      <c r="N511" s="374"/>
      <c r="O511" s="373"/>
    </row>
    <row r="512" spans="3:15">
      <c r="C512" s="371"/>
      <c r="E512" s="372"/>
      <c r="F512" s="372"/>
      <c r="G512" s="372"/>
      <c r="H512" s="372"/>
      <c r="J512" s="373"/>
      <c r="K512" s="374"/>
      <c r="L512" s="374"/>
      <c r="M512" s="374"/>
      <c r="N512" s="374"/>
      <c r="O512" s="373"/>
    </row>
    <row r="513" spans="3:15">
      <c r="C513" s="371"/>
      <c r="E513" s="372"/>
      <c r="F513" s="372"/>
      <c r="G513" s="372"/>
      <c r="H513" s="372"/>
      <c r="J513" s="373"/>
      <c r="K513" s="374"/>
      <c r="L513" s="374"/>
      <c r="M513" s="374"/>
      <c r="N513" s="374"/>
      <c r="O513" s="373"/>
    </row>
    <row r="514" spans="3:15">
      <c r="C514" s="371"/>
      <c r="E514" s="372"/>
      <c r="F514" s="372"/>
      <c r="G514" s="372"/>
      <c r="H514" s="372"/>
      <c r="J514" s="373"/>
      <c r="K514" s="374"/>
      <c r="L514" s="374"/>
      <c r="M514" s="374"/>
      <c r="N514" s="374"/>
      <c r="O514" s="373"/>
    </row>
    <row r="515" spans="3:15">
      <c r="C515" s="371"/>
      <c r="E515" s="372"/>
      <c r="F515" s="372"/>
      <c r="G515" s="372"/>
      <c r="H515" s="372"/>
      <c r="J515" s="373"/>
      <c r="K515" s="374"/>
      <c r="L515" s="374"/>
      <c r="M515" s="374"/>
      <c r="N515" s="374"/>
      <c r="O515" s="373"/>
    </row>
    <row r="516" spans="3:15">
      <c r="C516" s="371"/>
      <c r="E516" s="372"/>
      <c r="F516" s="372"/>
      <c r="G516" s="372"/>
      <c r="H516" s="372"/>
      <c r="J516" s="373"/>
      <c r="K516" s="374"/>
      <c r="L516" s="374"/>
      <c r="M516" s="374"/>
      <c r="N516" s="374"/>
      <c r="O516" s="373"/>
    </row>
    <row r="517" spans="3:15">
      <c r="C517" s="371"/>
      <c r="E517" s="372"/>
      <c r="F517" s="372"/>
      <c r="G517" s="372"/>
      <c r="H517" s="372"/>
      <c r="J517" s="373"/>
      <c r="K517" s="374"/>
      <c r="L517" s="374"/>
      <c r="M517" s="374"/>
      <c r="N517" s="374"/>
      <c r="O517" s="373"/>
    </row>
    <row r="518" spans="3:15">
      <c r="C518" s="371"/>
      <c r="E518" s="372"/>
      <c r="F518" s="372"/>
      <c r="G518" s="372"/>
      <c r="H518" s="372"/>
      <c r="J518" s="373"/>
      <c r="K518" s="374"/>
      <c r="L518" s="374"/>
      <c r="M518" s="374"/>
      <c r="N518" s="374"/>
      <c r="O518" s="373"/>
    </row>
    <row r="519" spans="3:15">
      <c r="C519" s="371"/>
      <c r="E519" s="372"/>
      <c r="F519" s="372"/>
      <c r="G519" s="372"/>
      <c r="H519" s="372"/>
      <c r="J519" s="373"/>
      <c r="K519" s="374"/>
      <c r="L519" s="374"/>
      <c r="M519" s="374"/>
      <c r="N519" s="374"/>
      <c r="O519" s="373"/>
    </row>
    <row r="520" spans="3:15">
      <c r="C520" s="371"/>
      <c r="E520" s="372"/>
      <c r="F520" s="372"/>
      <c r="G520" s="372"/>
      <c r="H520" s="372"/>
      <c r="J520" s="373"/>
      <c r="K520" s="374"/>
      <c r="L520" s="374"/>
      <c r="M520" s="374"/>
      <c r="N520" s="374"/>
      <c r="O520" s="373"/>
    </row>
    <row r="521" spans="3:15">
      <c r="C521" s="371"/>
      <c r="E521" s="372"/>
      <c r="F521" s="372"/>
      <c r="G521" s="372"/>
      <c r="H521" s="372"/>
      <c r="J521" s="373"/>
      <c r="K521" s="374"/>
      <c r="L521" s="374"/>
      <c r="M521" s="374"/>
      <c r="N521" s="374"/>
      <c r="O521" s="373"/>
    </row>
    <row r="522" spans="3:15">
      <c r="C522" s="371"/>
      <c r="E522" s="372"/>
      <c r="F522" s="372"/>
      <c r="G522" s="372"/>
      <c r="H522" s="372"/>
      <c r="J522" s="373"/>
      <c r="K522" s="374"/>
      <c r="L522" s="374"/>
      <c r="M522" s="374"/>
      <c r="N522" s="374"/>
      <c r="O522" s="373"/>
    </row>
    <row r="523" spans="3:15">
      <c r="C523" s="371"/>
      <c r="E523" s="372"/>
      <c r="F523" s="372"/>
      <c r="G523" s="372"/>
      <c r="H523" s="372"/>
      <c r="J523" s="373"/>
      <c r="K523" s="374"/>
      <c r="L523" s="374"/>
      <c r="M523" s="374"/>
      <c r="N523" s="374"/>
      <c r="O523" s="373"/>
    </row>
    <row r="524" spans="3:15">
      <c r="C524" s="371"/>
      <c r="E524" s="372"/>
      <c r="F524" s="372"/>
      <c r="G524" s="372"/>
      <c r="H524" s="372"/>
      <c r="J524" s="373"/>
      <c r="K524" s="374"/>
      <c r="L524" s="374"/>
      <c r="M524" s="374"/>
      <c r="N524" s="374"/>
      <c r="O524" s="373"/>
    </row>
    <row r="525" spans="3:15">
      <c r="C525" s="371"/>
      <c r="E525" s="372"/>
      <c r="F525" s="372"/>
      <c r="G525" s="372"/>
      <c r="H525" s="372"/>
      <c r="J525" s="373"/>
      <c r="K525" s="374"/>
      <c r="L525" s="374"/>
      <c r="M525" s="374"/>
      <c r="N525" s="374"/>
      <c r="O525" s="373"/>
    </row>
    <row r="526" spans="3:15">
      <c r="C526" s="371"/>
      <c r="E526" s="372"/>
      <c r="F526" s="372"/>
      <c r="G526" s="372"/>
      <c r="H526" s="372"/>
      <c r="J526" s="373"/>
      <c r="K526" s="374"/>
      <c r="L526" s="374"/>
      <c r="M526" s="374"/>
      <c r="N526" s="374"/>
      <c r="O526" s="373"/>
    </row>
    <row r="527" spans="3:15">
      <c r="C527" s="371"/>
      <c r="E527" s="372"/>
      <c r="F527" s="372"/>
      <c r="G527" s="372"/>
      <c r="H527" s="372"/>
      <c r="J527" s="373"/>
      <c r="K527" s="374"/>
      <c r="L527" s="374"/>
      <c r="M527" s="374"/>
      <c r="N527" s="374"/>
      <c r="O527" s="373"/>
    </row>
    <row r="528" spans="3:15">
      <c r="C528" s="371"/>
      <c r="E528" s="372"/>
      <c r="F528" s="372"/>
      <c r="G528" s="372"/>
      <c r="H528" s="372"/>
      <c r="J528" s="373"/>
      <c r="K528" s="374"/>
      <c r="L528" s="374"/>
      <c r="M528" s="374"/>
      <c r="N528" s="374"/>
      <c r="O528" s="373"/>
    </row>
    <row r="529" spans="3:15">
      <c r="C529" s="371"/>
      <c r="E529" s="372"/>
      <c r="F529" s="372"/>
      <c r="G529" s="372"/>
      <c r="H529" s="372"/>
      <c r="J529" s="373"/>
      <c r="K529" s="374"/>
      <c r="L529" s="374"/>
      <c r="M529" s="374"/>
      <c r="N529" s="374"/>
      <c r="O529" s="373"/>
    </row>
    <row r="530" spans="3:15">
      <c r="C530" s="371"/>
      <c r="E530" s="372"/>
      <c r="F530" s="372"/>
      <c r="G530" s="372"/>
      <c r="H530" s="372"/>
      <c r="J530" s="373"/>
      <c r="K530" s="374"/>
      <c r="L530" s="374"/>
      <c r="M530" s="374"/>
      <c r="N530" s="374"/>
      <c r="O530" s="373"/>
    </row>
    <row r="531" spans="3:15">
      <c r="C531" s="371"/>
      <c r="E531" s="372"/>
      <c r="F531" s="372"/>
      <c r="G531" s="372"/>
      <c r="H531" s="372"/>
      <c r="J531" s="373"/>
      <c r="K531" s="374"/>
      <c r="L531" s="374"/>
      <c r="M531" s="374"/>
      <c r="N531" s="374"/>
      <c r="O531" s="373"/>
    </row>
    <row r="532" spans="3:15">
      <c r="C532" s="371"/>
      <c r="E532" s="372"/>
      <c r="F532" s="372"/>
      <c r="G532" s="372"/>
      <c r="H532" s="372"/>
      <c r="J532" s="373"/>
      <c r="K532" s="374"/>
      <c r="L532" s="374"/>
      <c r="M532" s="374"/>
      <c r="N532" s="374"/>
      <c r="O532" s="373"/>
    </row>
    <row r="533" spans="3:15">
      <c r="C533" s="371"/>
      <c r="E533" s="372"/>
      <c r="F533" s="372"/>
      <c r="G533" s="372"/>
      <c r="H533" s="372"/>
      <c r="J533" s="373"/>
      <c r="K533" s="374"/>
      <c r="L533" s="374"/>
      <c r="M533" s="374"/>
      <c r="N533" s="374"/>
      <c r="O533" s="373"/>
    </row>
    <row r="534" spans="3:15">
      <c r="C534" s="371"/>
      <c r="E534" s="372"/>
      <c r="F534" s="372"/>
      <c r="G534" s="372"/>
      <c r="H534" s="372"/>
      <c r="J534" s="373"/>
      <c r="K534" s="374"/>
      <c r="L534" s="374"/>
      <c r="M534" s="374"/>
      <c r="N534" s="374"/>
      <c r="O534" s="373"/>
    </row>
    <row r="535" spans="3:15">
      <c r="C535" s="371"/>
      <c r="E535" s="372"/>
      <c r="F535" s="372"/>
      <c r="G535" s="372"/>
      <c r="H535" s="372"/>
      <c r="J535" s="373"/>
      <c r="K535" s="374"/>
      <c r="L535" s="374"/>
      <c r="M535" s="374"/>
      <c r="N535" s="374"/>
      <c r="O535" s="373"/>
    </row>
    <row r="536" spans="3:15">
      <c r="C536" s="371"/>
      <c r="E536" s="372"/>
      <c r="F536" s="372"/>
      <c r="G536" s="372"/>
      <c r="H536" s="372"/>
      <c r="J536" s="373"/>
      <c r="K536" s="374"/>
      <c r="L536" s="374"/>
      <c r="M536" s="374"/>
      <c r="N536" s="374"/>
      <c r="O536" s="373"/>
    </row>
    <row r="537" spans="3:15">
      <c r="C537" s="371"/>
      <c r="E537" s="372"/>
      <c r="F537" s="372"/>
      <c r="G537" s="372"/>
      <c r="H537" s="372"/>
      <c r="J537" s="373"/>
      <c r="K537" s="374"/>
      <c r="L537" s="374"/>
      <c r="M537" s="374"/>
      <c r="N537" s="374"/>
      <c r="O537" s="373"/>
    </row>
    <row r="538" spans="3:15">
      <c r="C538" s="371"/>
      <c r="E538" s="372"/>
      <c r="F538" s="372"/>
      <c r="G538" s="372"/>
      <c r="H538" s="372"/>
      <c r="J538" s="373"/>
      <c r="K538" s="374"/>
      <c r="L538" s="374"/>
      <c r="M538" s="374"/>
      <c r="N538" s="374"/>
      <c r="O538" s="373"/>
    </row>
    <row r="539" spans="3:15">
      <c r="C539" s="371"/>
      <c r="E539" s="372"/>
      <c r="F539" s="372"/>
      <c r="G539" s="372"/>
      <c r="H539" s="372"/>
      <c r="J539" s="373"/>
      <c r="K539" s="374"/>
      <c r="L539" s="374"/>
      <c r="M539" s="374"/>
      <c r="N539" s="374"/>
      <c r="O539" s="373"/>
    </row>
    <row r="540" spans="3:15">
      <c r="C540" s="371"/>
      <c r="E540" s="372"/>
      <c r="F540" s="372"/>
      <c r="G540" s="372"/>
      <c r="H540" s="372"/>
      <c r="J540" s="373"/>
      <c r="K540" s="374"/>
      <c r="L540" s="374"/>
      <c r="M540" s="374"/>
      <c r="N540" s="374"/>
      <c r="O540" s="373"/>
    </row>
    <row r="541" spans="3:15">
      <c r="C541" s="371"/>
      <c r="E541" s="372"/>
      <c r="F541" s="372"/>
      <c r="G541" s="372"/>
      <c r="H541" s="372"/>
      <c r="J541" s="373"/>
      <c r="K541" s="374"/>
      <c r="L541" s="374"/>
      <c r="M541" s="374"/>
      <c r="N541" s="374"/>
      <c r="O541" s="373"/>
    </row>
    <row r="542" spans="3:15">
      <c r="C542" s="371"/>
      <c r="E542" s="372"/>
      <c r="F542" s="372"/>
      <c r="G542" s="372"/>
      <c r="H542" s="372"/>
      <c r="J542" s="373"/>
      <c r="K542" s="374"/>
      <c r="L542" s="374"/>
      <c r="M542" s="374"/>
      <c r="N542" s="374"/>
      <c r="O542" s="373"/>
    </row>
    <row r="543" spans="3:15">
      <c r="C543" s="371"/>
      <c r="E543" s="372"/>
      <c r="F543" s="372"/>
      <c r="G543" s="372"/>
      <c r="H543" s="372"/>
      <c r="J543" s="373"/>
      <c r="K543" s="374"/>
      <c r="L543" s="374"/>
      <c r="M543" s="374"/>
      <c r="N543" s="374"/>
      <c r="O543" s="373"/>
    </row>
    <row r="544" spans="3:15">
      <c r="C544" s="371"/>
      <c r="E544" s="372"/>
      <c r="F544" s="372"/>
      <c r="G544" s="372"/>
      <c r="H544" s="372"/>
      <c r="J544" s="373"/>
      <c r="K544" s="374"/>
      <c r="L544" s="374"/>
      <c r="M544" s="374"/>
      <c r="N544" s="374"/>
      <c r="O544" s="373"/>
    </row>
    <row r="545" spans="3:15">
      <c r="C545" s="371"/>
      <c r="E545" s="372"/>
      <c r="F545" s="372"/>
      <c r="G545" s="372"/>
      <c r="H545" s="372"/>
      <c r="J545" s="373"/>
      <c r="K545" s="374"/>
      <c r="L545" s="374"/>
      <c r="M545" s="374"/>
      <c r="N545" s="374"/>
      <c r="O545" s="373"/>
    </row>
    <row r="546" spans="3:15">
      <c r="C546" s="371"/>
      <c r="E546" s="372"/>
      <c r="F546" s="372"/>
      <c r="G546" s="372"/>
      <c r="H546" s="372"/>
      <c r="J546" s="373"/>
      <c r="K546" s="374"/>
      <c r="L546" s="374"/>
      <c r="M546" s="374"/>
      <c r="N546" s="374"/>
      <c r="O546" s="373"/>
    </row>
    <row r="547" spans="3:15">
      <c r="C547" s="371"/>
      <c r="E547" s="372"/>
      <c r="F547" s="372"/>
      <c r="G547" s="372"/>
      <c r="H547" s="372"/>
      <c r="J547" s="373"/>
      <c r="K547" s="374"/>
      <c r="L547" s="374"/>
      <c r="M547" s="374"/>
      <c r="N547" s="374"/>
      <c r="O547" s="373"/>
    </row>
    <row r="548" spans="3:15">
      <c r="C548" s="371"/>
      <c r="E548" s="372"/>
      <c r="F548" s="372"/>
      <c r="G548" s="372"/>
      <c r="H548" s="372"/>
      <c r="J548" s="373"/>
      <c r="K548" s="374"/>
      <c r="L548" s="374"/>
      <c r="M548" s="374"/>
      <c r="N548" s="374"/>
      <c r="O548" s="373"/>
    </row>
    <row r="549" spans="3:15">
      <c r="C549" s="371"/>
      <c r="E549" s="372"/>
      <c r="F549" s="372"/>
      <c r="G549" s="372"/>
      <c r="H549" s="372"/>
      <c r="J549" s="373"/>
      <c r="K549" s="374"/>
      <c r="L549" s="374"/>
      <c r="M549" s="374"/>
      <c r="N549" s="374"/>
      <c r="O549" s="373"/>
    </row>
    <row r="550" spans="3:15">
      <c r="C550" s="371"/>
      <c r="E550" s="372"/>
      <c r="F550" s="372"/>
      <c r="G550" s="372"/>
      <c r="H550" s="372"/>
      <c r="J550" s="373"/>
      <c r="K550" s="374"/>
      <c r="L550" s="374"/>
      <c r="M550" s="374"/>
      <c r="N550" s="374"/>
      <c r="O550" s="373"/>
    </row>
    <row r="551" spans="3:15">
      <c r="C551" s="371"/>
      <c r="E551" s="372"/>
      <c r="F551" s="372"/>
      <c r="G551" s="372"/>
      <c r="H551" s="372"/>
      <c r="J551" s="373"/>
      <c r="K551" s="374"/>
      <c r="L551" s="374"/>
      <c r="M551" s="374"/>
      <c r="N551" s="374"/>
      <c r="O551" s="373"/>
    </row>
    <row r="552" spans="3:15">
      <c r="C552" s="371"/>
      <c r="E552" s="372"/>
      <c r="F552" s="372"/>
      <c r="G552" s="372"/>
      <c r="H552" s="372"/>
      <c r="J552" s="373"/>
      <c r="K552" s="374"/>
      <c r="L552" s="374"/>
      <c r="M552" s="374"/>
      <c r="N552" s="374"/>
      <c r="O552" s="373"/>
    </row>
    <row r="553" spans="3:15">
      <c r="C553" s="371"/>
      <c r="E553" s="372"/>
      <c r="F553" s="372"/>
      <c r="G553" s="372"/>
      <c r="H553" s="372"/>
      <c r="J553" s="373"/>
      <c r="K553" s="374"/>
      <c r="L553" s="374"/>
      <c r="M553" s="374"/>
      <c r="N553" s="374"/>
      <c r="O553" s="373"/>
    </row>
    <row r="554" spans="3:15">
      <c r="C554" s="371"/>
      <c r="E554" s="372"/>
      <c r="F554" s="372"/>
      <c r="G554" s="372"/>
      <c r="H554" s="372"/>
      <c r="J554" s="373"/>
      <c r="K554" s="374"/>
      <c r="L554" s="374"/>
      <c r="M554" s="374"/>
      <c r="N554" s="374"/>
      <c r="O554" s="373"/>
    </row>
    <row r="555" spans="3:15">
      <c r="C555" s="371"/>
      <c r="E555" s="372"/>
      <c r="F555" s="372"/>
      <c r="G555" s="372"/>
      <c r="H555" s="372"/>
      <c r="J555" s="373"/>
      <c r="K555" s="374"/>
      <c r="L555" s="374"/>
      <c r="M555" s="374"/>
      <c r="N555" s="374"/>
      <c r="O555" s="373"/>
    </row>
    <row r="556" spans="3:15">
      <c r="C556" s="371"/>
      <c r="E556" s="372"/>
      <c r="F556" s="372"/>
      <c r="G556" s="372"/>
      <c r="H556" s="372"/>
      <c r="J556" s="373"/>
      <c r="K556" s="374"/>
      <c r="L556" s="374"/>
      <c r="M556" s="374"/>
      <c r="N556" s="374"/>
      <c r="O556" s="373"/>
    </row>
    <row r="557" spans="3:15">
      <c r="C557" s="371"/>
      <c r="E557" s="372"/>
      <c r="F557" s="372"/>
      <c r="G557" s="372"/>
      <c r="H557" s="372"/>
      <c r="J557" s="373"/>
      <c r="K557" s="374"/>
      <c r="L557" s="374"/>
      <c r="M557" s="374"/>
      <c r="N557" s="374"/>
      <c r="O557" s="373"/>
    </row>
    <row r="558" spans="3:15">
      <c r="C558" s="371"/>
      <c r="E558" s="372"/>
      <c r="F558" s="372"/>
      <c r="G558" s="372"/>
      <c r="H558" s="372"/>
      <c r="J558" s="373"/>
      <c r="K558" s="374"/>
      <c r="L558" s="374"/>
      <c r="M558" s="374"/>
      <c r="N558" s="374"/>
      <c r="O558" s="373"/>
    </row>
    <row r="559" spans="3:15">
      <c r="C559" s="371"/>
      <c r="E559" s="372"/>
      <c r="F559" s="372"/>
      <c r="G559" s="372"/>
      <c r="H559" s="372"/>
      <c r="J559" s="373"/>
      <c r="K559" s="374"/>
      <c r="L559" s="374"/>
      <c r="M559" s="374"/>
      <c r="N559" s="374"/>
      <c r="O559" s="373"/>
    </row>
    <row r="560" spans="3:15">
      <c r="C560" s="371"/>
      <c r="E560" s="372"/>
      <c r="F560" s="372"/>
      <c r="G560" s="372"/>
      <c r="H560" s="372"/>
      <c r="J560" s="373"/>
      <c r="K560" s="374"/>
      <c r="L560" s="374"/>
      <c r="M560" s="374"/>
      <c r="N560" s="374"/>
      <c r="O560" s="373"/>
    </row>
    <row r="561" spans="3:15">
      <c r="C561" s="371"/>
      <c r="E561" s="372"/>
      <c r="F561" s="372"/>
      <c r="G561" s="372"/>
      <c r="H561" s="372"/>
      <c r="J561" s="373"/>
      <c r="K561" s="374"/>
      <c r="L561" s="374"/>
      <c r="M561" s="374"/>
      <c r="N561" s="374"/>
      <c r="O561" s="373"/>
    </row>
    <row r="562" spans="3:15">
      <c r="C562" s="371"/>
      <c r="E562" s="372"/>
      <c r="F562" s="372"/>
      <c r="G562" s="372"/>
      <c r="H562" s="372"/>
      <c r="J562" s="373"/>
      <c r="K562" s="374"/>
      <c r="L562" s="374"/>
      <c r="M562" s="374"/>
      <c r="N562" s="374"/>
      <c r="O562" s="373"/>
    </row>
    <row r="563" spans="3:15">
      <c r="C563" s="371"/>
      <c r="E563" s="372"/>
      <c r="F563" s="372"/>
      <c r="G563" s="372"/>
      <c r="H563" s="372"/>
      <c r="J563" s="373"/>
      <c r="K563" s="374"/>
      <c r="L563" s="374"/>
      <c r="M563" s="374"/>
      <c r="N563" s="374"/>
      <c r="O563" s="373"/>
    </row>
    <row r="564" spans="3:15">
      <c r="C564" s="371"/>
      <c r="E564" s="372"/>
      <c r="F564" s="372"/>
      <c r="G564" s="372"/>
      <c r="H564" s="372"/>
      <c r="J564" s="373"/>
      <c r="K564" s="374"/>
      <c r="L564" s="374"/>
      <c r="M564" s="374"/>
      <c r="N564" s="374"/>
      <c r="O564" s="373"/>
    </row>
    <row r="565" spans="3:15">
      <c r="C565" s="371"/>
      <c r="E565" s="372"/>
      <c r="F565" s="372"/>
      <c r="G565" s="372"/>
      <c r="H565" s="372"/>
      <c r="J565" s="373"/>
      <c r="K565" s="374"/>
      <c r="L565" s="374"/>
      <c r="M565" s="374"/>
      <c r="N565" s="374"/>
      <c r="O565" s="373"/>
    </row>
    <row r="566" spans="3:15">
      <c r="C566" s="371"/>
      <c r="E566" s="372"/>
      <c r="F566" s="372"/>
      <c r="G566" s="372"/>
      <c r="H566" s="372"/>
      <c r="J566" s="373"/>
      <c r="K566" s="374"/>
      <c r="L566" s="374"/>
      <c r="M566" s="374"/>
      <c r="N566" s="374"/>
      <c r="O566" s="373"/>
    </row>
    <row r="567" spans="3:15">
      <c r="C567" s="371"/>
      <c r="E567" s="372"/>
      <c r="F567" s="372"/>
      <c r="G567" s="372"/>
      <c r="H567" s="372"/>
      <c r="J567" s="373"/>
      <c r="K567" s="374"/>
      <c r="L567" s="374"/>
      <c r="M567" s="374"/>
      <c r="N567" s="374"/>
      <c r="O567" s="373"/>
    </row>
    <row r="568" spans="3:15">
      <c r="C568" s="371"/>
      <c r="E568" s="372"/>
      <c r="F568" s="372"/>
      <c r="G568" s="372"/>
      <c r="H568" s="372"/>
      <c r="J568" s="373"/>
      <c r="K568" s="374"/>
      <c r="L568" s="374"/>
      <c r="M568" s="374"/>
      <c r="N568" s="374"/>
      <c r="O568" s="373"/>
    </row>
    <row r="569" spans="3:15">
      <c r="C569" s="371"/>
      <c r="E569" s="372"/>
      <c r="F569" s="372"/>
      <c r="G569" s="372"/>
      <c r="H569" s="372"/>
      <c r="J569" s="373"/>
      <c r="K569" s="374"/>
      <c r="L569" s="374"/>
      <c r="M569" s="374"/>
      <c r="N569" s="374"/>
      <c r="O569" s="373"/>
    </row>
    <row r="570" spans="3:15">
      <c r="C570" s="371"/>
      <c r="E570" s="372"/>
      <c r="F570" s="372"/>
      <c r="G570" s="372"/>
      <c r="H570" s="372"/>
      <c r="J570" s="373"/>
      <c r="K570" s="374"/>
      <c r="L570" s="374"/>
      <c r="M570" s="374"/>
      <c r="N570" s="374"/>
      <c r="O570" s="373"/>
    </row>
    <row r="571" spans="3:15">
      <c r="C571" s="371"/>
      <c r="E571" s="372"/>
      <c r="F571" s="372"/>
      <c r="G571" s="372"/>
      <c r="H571" s="372"/>
      <c r="J571" s="373"/>
      <c r="K571" s="374"/>
      <c r="L571" s="374"/>
      <c r="M571" s="374"/>
      <c r="N571" s="374"/>
      <c r="O571" s="373"/>
    </row>
    <row r="572" spans="3:15">
      <c r="C572" s="371"/>
      <c r="E572" s="372"/>
      <c r="F572" s="372"/>
      <c r="G572" s="372"/>
      <c r="H572" s="372"/>
      <c r="J572" s="373"/>
      <c r="K572" s="374"/>
      <c r="L572" s="374"/>
      <c r="M572" s="374"/>
      <c r="N572" s="374"/>
      <c r="O572" s="373"/>
    </row>
    <row r="573" spans="3:15">
      <c r="C573" s="371"/>
      <c r="E573" s="372"/>
      <c r="F573" s="372"/>
      <c r="G573" s="372"/>
      <c r="H573" s="372"/>
      <c r="J573" s="373"/>
      <c r="K573" s="374"/>
      <c r="L573" s="374"/>
      <c r="M573" s="374"/>
      <c r="N573" s="374"/>
      <c r="O573" s="373"/>
    </row>
    <row r="574" spans="3:15">
      <c r="C574" s="371"/>
      <c r="E574" s="372"/>
      <c r="F574" s="372"/>
      <c r="G574" s="372"/>
      <c r="H574" s="372"/>
      <c r="J574" s="373"/>
      <c r="K574" s="374"/>
      <c r="L574" s="374"/>
      <c r="M574" s="374"/>
      <c r="N574" s="374"/>
      <c r="O574" s="373"/>
    </row>
    <row r="575" spans="3:15">
      <c r="C575" s="371"/>
      <c r="E575" s="372"/>
      <c r="F575" s="372"/>
      <c r="G575" s="372"/>
      <c r="H575" s="372"/>
      <c r="J575" s="373"/>
      <c r="K575" s="374"/>
      <c r="L575" s="374"/>
      <c r="M575" s="374"/>
      <c r="N575" s="374"/>
      <c r="O575" s="373"/>
    </row>
    <row r="576" spans="3:15">
      <c r="C576" s="371"/>
      <c r="E576" s="372"/>
      <c r="F576" s="372"/>
      <c r="G576" s="372"/>
      <c r="H576" s="372"/>
      <c r="J576" s="373"/>
      <c r="K576" s="374"/>
      <c r="L576" s="374"/>
      <c r="M576" s="374"/>
      <c r="N576" s="374"/>
      <c r="O576" s="373"/>
    </row>
    <row r="577" spans="3:15">
      <c r="C577" s="371"/>
      <c r="E577" s="372"/>
      <c r="F577" s="372"/>
      <c r="G577" s="372"/>
      <c r="H577" s="372"/>
      <c r="J577" s="373"/>
      <c r="K577" s="374"/>
      <c r="L577" s="374"/>
      <c r="M577" s="374"/>
      <c r="N577" s="374"/>
      <c r="O577" s="373"/>
    </row>
    <row r="578" spans="3:15">
      <c r="C578" s="371"/>
      <c r="E578" s="372"/>
      <c r="F578" s="372"/>
      <c r="G578" s="372"/>
      <c r="H578" s="372"/>
      <c r="J578" s="373"/>
      <c r="K578" s="374"/>
      <c r="L578" s="374"/>
      <c r="M578" s="374"/>
      <c r="N578" s="374"/>
      <c r="O578" s="373"/>
    </row>
    <row r="579" spans="3:15">
      <c r="C579" s="371"/>
      <c r="E579" s="372"/>
      <c r="F579" s="372"/>
      <c r="G579" s="372"/>
      <c r="H579" s="372"/>
      <c r="J579" s="373"/>
      <c r="K579" s="374"/>
      <c r="L579" s="374"/>
      <c r="M579" s="374"/>
      <c r="N579" s="374"/>
      <c r="O579" s="373"/>
    </row>
    <row r="580" spans="3:15">
      <c r="C580" s="371"/>
      <c r="E580" s="372"/>
      <c r="F580" s="372"/>
      <c r="G580" s="372"/>
      <c r="H580" s="372"/>
      <c r="J580" s="373"/>
      <c r="K580" s="374"/>
      <c r="L580" s="374"/>
      <c r="M580" s="374"/>
      <c r="N580" s="374"/>
      <c r="O580" s="373"/>
    </row>
    <row r="581" spans="3:15">
      <c r="C581" s="371"/>
      <c r="E581" s="372"/>
      <c r="F581" s="372"/>
      <c r="G581" s="372"/>
      <c r="H581" s="372"/>
      <c r="J581" s="373"/>
      <c r="K581" s="374"/>
      <c r="L581" s="374"/>
      <c r="M581" s="374"/>
      <c r="N581" s="374"/>
      <c r="O581" s="373"/>
    </row>
    <row r="582" spans="3:15">
      <c r="C582" s="371"/>
      <c r="E582" s="372"/>
      <c r="F582" s="372"/>
      <c r="G582" s="372"/>
      <c r="H582" s="372"/>
      <c r="J582" s="373"/>
      <c r="K582" s="374"/>
      <c r="L582" s="374"/>
      <c r="M582" s="374"/>
      <c r="N582" s="374"/>
      <c r="O582" s="373"/>
    </row>
    <row r="583" spans="3:15">
      <c r="C583" s="371"/>
      <c r="E583" s="372"/>
      <c r="F583" s="372"/>
      <c r="G583" s="372"/>
      <c r="H583" s="372"/>
      <c r="J583" s="373"/>
      <c r="K583" s="374"/>
      <c r="L583" s="374"/>
      <c r="M583" s="374"/>
      <c r="N583" s="374"/>
      <c r="O583" s="373"/>
    </row>
    <row r="584" spans="3:15">
      <c r="C584" s="371"/>
      <c r="E584" s="372"/>
      <c r="F584" s="372"/>
      <c r="G584" s="372"/>
      <c r="H584" s="372"/>
      <c r="J584" s="373"/>
      <c r="K584" s="374"/>
      <c r="L584" s="374"/>
      <c r="M584" s="374"/>
      <c r="N584" s="374"/>
      <c r="O584" s="373"/>
    </row>
    <row r="585" spans="3:15">
      <c r="C585" s="371"/>
      <c r="E585" s="372"/>
      <c r="F585" s="372"/>
      <c r="G585" s="372"/>
      <c r="H585" s="372"/>
      <c r="J585" s="373"/>
      <c r="K585" s="374"/>
      <c r="L585" s="374"/>
      <c r="M585" s="374"/>
      <c r="N585" s="374"/>
      <c r="O585" s="373"/>
    </row>
    <row r="586" spans="3:15">
      <c r="C586" s="371"/>
      <c r="E586" s="372"/>
      <c r="F586" s="372"/>
      <c r="G586" s="372"/>
      <c r="H586" s="372"/>
      <c r="J586" s="373"/>
      <c r="K586" s="374"/>
      <c r="L586" s="374"/>
      <c r="M586" s="374"/>
      <c r="N586" s="374"/>
      <c r="O586" s="373"/>
    </row>
    <row r="587" spans="3:15">
      <c r="C587" s="371"/>
      <c r="E587" s="372"/>
      <c r="F587" s="372"/>
      <c r="G587" s="372"/>
      <c r="H587" s="372"/>
      <c r="J587" s="373"/>
      <c r="K587" s="374"/>
      <c r="L587" s="374"/>
      <c r="M587" s="374"/>
      <c r="N587" s="374"/>
      <c r="O587" s="373"/>
    </row>
    <row r="588" spans="3:15">
      <c r="C588" s="371"/>
      <c r="E588" s="372"/>
      <c r="F588" s="372"/>
      <c r="G588" s="372"/>
      <c r="H588" s="372"/>
      <c r="J588" s="373"/>
      <c r="K588" s="374"/>
      <c r="L588" s="374"/>
      <c r="M588" s="374"/>
      <c r="N588" s="374"/>
      <c r="O588" s="373"/>
    </row>
    <row r="589" spans="3:15">
      <c r="C589" s="371"/>
      <c r="E589" s="372"/>
      <c r="F589" s="372"/>
      <c r="G589" s="372"/>
      <c r="H589" s="372"/>
      <c r="J589" s="373"/>
      <c r="K589" s="374"/>
      <c r="L589" s="374"/>
      <c r="M589" s="374"/>
      <c r="N589" s="374"/>
      <c r="O589" s="373"/>
    </row>
    <row r="590" spans="3:15">
      <c r="C590" s="371"/>
      <c r="E590" s="372"/>
      <c r="F590" s="372"/>
      <c r="G590" s="372"/>
      <c r="H590" s="372"/>
      <c r="J590" s="373"/>
      <c r="K590" s="374"/>
      <c r="L590" s="374"/>
      <c r="M590" s="374"/>
      <c r="N590" s="374"/>
      <c r="O590" s="373"/>
    </row>
    <row r="591" spans="3:15">
      <c r="C591" s="371"/>
      <c r="E591" s="372"/>
      <c r="F591" s="372"/>
      <c r="G591" s="372"/>
      <c r="H591" s="372"/>
      <c r="J591" s="373"/>
      <c r="K591" s="374"/>
      <c r="L591" s="374"/>
      <c r="M591" s="374"/>
      <c r="N591" s="374"/>
      <c r="O591" s="373"/>
    </row>
    <row r="592" spans="3:15">
      <c r="C592" s="371"/>
      <c r="E592" s="372"/>
      <c r="F592" s="372"/>
      <c r="G592" s="372"/>
      <c r="H592" s="372"/>
      <c r="J592" s="373"/>
      <c r="K592" s="374"/>
      <c r="L592" s="374"/>
      <c r="M592" s="374"/>
      <c r="N592" s="374"/>
      <c r="O592" s="373"/>
    </row>
    <row r="593" spans="3:15">
      <c r="C593" s="371"/>
      <c r="E593" s="372"/>
      <c r="F593" s="372"/>
      <c r="G593" s="372"/>
      <c r="H593" s="372"/>
      <c r="J593" s="373"/>
      <c r="K593" s="374"/>
      <c r="L593" s="374"/>
      <c r="M593" s="374"/>
      <c r="N593" s="374"/>
      <c r="O593" s="373"/>
    </row>
    <row r="594" spans="3:15">
      <c r="C594" s="371"/>
      <c r="E594" s="372"/>
      <c r="F594" s="372"/>
      <c r="G594" s="372"/>
      <c r="H594" s="372"/>
      <c r="J594" s="373"/>
      <c r="K594" s="374"/>
      <c r="L594" s="374"/>
      <c r="M594" s="374"/>
      <c r="N594" s="374"/>
      <c r="O594" s="373"/>
    </row>
    <row r="595" spans="3:15">
      <c r="C595" s="371"/>
      <c r="E595" s="372"/>
      <c r="F595" s="372"/>
      <c r="G595" s="372"/>
      <c r="H595" s="372"/>
      <c r="J595" s="373"/>
      <c r="K595" s="374"/>
      <c r="L595" s="374"/>
      <c r="M595" s="374"/>
      <c r="N595" s="374"/>
      <c r="O595" s="373"/>
    </row>
    <row r="596" spans="3:15">
      <c r="C596" s="371"/>
      <c r="E596" s="372"/>
      <c r="F596" s="372"/>
      <c r="G596" s="372"/>
      <c r="H596" s="372"/>
      <c r="J596" s="373"/>
      <c r="K596" s="374"/>
      <c r="L596" s="374"/>
      <c r="M596" s="374"/>
      <c r="N596" s="374"/>
      <c r="O596" s="373"/>
    </row>
    <row r="597" spans="3:15">
      <c r="C597" s="371"/>
      <c r="E597" s="372"/>
      <c r="F597" s="372"/>
      <c r="G597" s="372"/>
      <c r="H597" s="372"/>
      <c r="J597" s="373"/>
      <c r="K597" s="374"/>
      <c r="L597" s="374"/>
      <c r="M597" s="374"/>
      <c r="N597" s="374"/>
      <c r="O597" s="373"/>
    </row>
    <row r="598" spans="3:15">
      <c r="C598" s="371"/>
      <c r="E598" s="372"/>
      <c r="F598" s="372"/>
      <c r="G598" s="372"/>
      <c r="H598" s="372"/>
      <c r="J598" s="373"/>
      <c r="K598" s="374"/>
      <c r="L598" s="374"/>
      <c r="M598" s="374"/>
      <c r="N598" s="374"/>
      <c r="O598" s="373"/>
    </row>
    <row r="599" spans="3:15">
      <c r="C599" s="371"/>
      <c r="E599" s="372"/>
      <c r="F599" s="372"/>
      <c r="G599" s="372"/>
      <c r="H599" s="372"/>
      <c r="J599" s="373"/>
      <c r="K599" s="374"/>
      <c r="L599" s="374"/>
      <c r="M599" s="374"/>
      <c r="N599" s="374"/>
      <c r="O599" s="373"/>
    </row>
    <row r="600" spans="3:15">
      <c r="C600" s="371"/>
      <c r="E600" s="372"/>
      <c r="F600" s="372"/>
      <c r="G600" s="372"/>
      <c r="H600" s="372"/>
      <c r="J600" s="373"/>
      <c r="K600" s="374"/>
      <c r="L600" s="374"/>
      <c r="M600" s="374"/>
      <c r="N600" s="374"/>
      <c r="O600" s="373"/>
    </row>
    <row r="601" spans="3:15">
      <c r="C601" s="371"/>
      <c r="E601" s="372"/>
      <c r="F601" s="372"/>
      <c r="G601" s="372"/>
      <c r="H601" s="372"/>
      <c r="J601" s="373"/>
      <c r="K601" s="374"/>
      <c r="L601" s="374"/>
      <c r="M601" s="374"/>
      <c r="N601" s="374"/>
      <c r="O601" s="373"/>
    </row>
    <row r="602" spans="3:15">
      <c r="C602" s="371"/>
      <c r="E602" s="372"/>
      <c r="F602" s="372"/>
      <c r="G602" s="372"/>
      <c r="H602" s="372"/>
      <c r="J602" s="373"/>
      <c r="K602" s="374"/>
      <c r="L602" s="374"/>
      <c r="M602" s="374"/>
      <c r="N602" s="374"/>
      <c r="O602" s="373"/>
    </row>
    <row r="603" spans="3:15">
      <c r="C603" s="371"/>
      <c r="E603" s="372"/>
      <c r="F603" s="372"/>
      <c r="G603" s="372"/>
      <c r="H603" s="372"/>
      <c r="J603" s="373"/>
      <c r="K603" s="374"/>
      <c r="L603" s="374"/>
      <c r="M603" s="374"/>
      <c r="N603" s="374"/>
      <c r="O603" s="373"/>
    </row>
    <row r="604" spans="3:15">
      <c r="C604" s="371"/>
      <c r="E604" s="372"/>
      <c r="F604" s="372"/>
      <c r="G604" s="372"/>
      <c r="H604" s="372"/>
      <c r="J604" s="373"/>
      <c r="K604" s="374"/>
      <c r="L604" s="374"/>
      <c r="M604" s="374"/>
      <c r="N604" s="374"/>
      <c r="O604" s="373"/>
    </row>
    <row r="605" spans="3:15">
      <c r="C605" s="371"/>
      <c r="E605" s="372"/>
      <c r="F605" s="372"/>
      <c r="G605" s="372"/>
      <c r="H605" s="372"/>
      <c r="J605" s="373"/>
      <c r="K605" s="374"/>
      <c r="L605" s="374"/>
      <c r="M605" s="374"/>
      <c r="N605" s="374"/>
      <c r="O605" s="373"/>
    </row>
    <row r="606" spans="3:15">
      <c r="C606" s="371"/>
      <c r="E606" s="372"/>
      <c r="F606" s="372"/>
      <c r="G606" s="372"/>
      <c r="H606" s="372"/>
      <c r="J606" s="373"/>
      <c r="K606" s="374"/>
      <c r="L606" s="374"/>
      <c r="M606" s="374"/>
      <c r="N606" s="374"/>
      <c r="O606" s="373"/>
    </row>
    <row r="607" spans="3:15">
      <c r="C607" s="371"/>
      <c r="E607" s="372"/>
      <c r="F607" s="372"/>
      <c r="G607" s="372"/>
      <c r="H607" s="372"/>
      <c r="J607" s="373"/>
      <c r="K607" s="374"/>
      <c r="L607" s="374"/>
      <c r="M607" s="374"/>
      <c r="N607" s="374"/>
      <c r="O607" s="373"/>
    </row>
    <row r="608" spans="3:15">
      <c r="C608" s="371"/>
      <c r="E608" s="372"/>
      <c r="F608" s="372"/>
      <c r="G608" s="372"/>
      <c r="H608" s="372"/>
      <c r="J608" s="373"/>
      <c r="K608" s="374"/>
      <c r="L608" s="374"/>
      <c r="M608" s="374"/>
      <c r="N608" s="374"/>
      <c r="O608" s="373"/>
    </row>
    <row r="609" spans="3:15">
      <c r="C609" s="371"/>
      <c r="E609" s="372"/>
      <c r="F609" s="372"/>
      <c r="G609" s="372"/>
      <c r="H609" s="372"/>
      <c r="J609" s="373"/>
      <c r="K609" s="374"/>
      <c r="L609" s="374"/>
      <c r="M609" s="374"/>
      <c r="N609" s="374"/>
      <c r="O609" s="373"/>
    </row>
    <row r="610" spans="3:15">
      <c r="C610" s="371"/>
      <c r="E610" s="372"/>
      <c r="F610" s="372"/>
      <c r="G610" s="372"/>
      <c r="H610" s="372"/>
      <c r="J610" s="373"/>
      <c r="K610" s="374"/>
      <c r="L610" s="374"/>
      <c r="M610" s="374"/>
      <c r="N610" s="374"/>
      <c r="O610" s="373"/>
    </row>
    <row r="611" spans="3:15">
      <c r="C611" s="371"/>
      <c r="E611" s="372"/>
      <c r="F611" s="372"/>
      <c r="G611" s="372"/>
      <c r="H611" s="372"/>
      <c r="J611" s="373"/>
      <c r="K611" s="374"/>
      <c r="L611" s="374"/>
      <c r="M611" s="374"/>
      <c r="N611" s="374"/>
      <c r="O611" s="373"/>
    </row>
    <row r="612" spans="3:15">
      <c r="C612" s="371"/>
      <c r="E612" s="372"/>
      <c r="F612" s="372"/>
      <c r="G612" s="372"/>
      <c r="H612" s="372"/>
      <c r="J612" s="373"/>
      <c r="K612" s="374"/>
      <c r="L612" s="374"/>
      <c r="M612" s="374"/>
      <c r="N612" s="374"/>
      <c r="O612" s="373"/>
    </row>
    <row r="613" spans="3:15">
      <c r="C613" s="371"/>
      <c r="E613" s="372"/>
      <c r="F613" s="372"/>
      <c r="G613" s="372"/>
      <c r="H613" s="372"/>
      <c r="J613" s="373"/>
      <c r="K613" s="374"/>
      <c r="L613" s="374"/>
      <c r="M613" s="374"/>
      <c r="N613" s="374"/>
      <c r="O613" s="373"/>
    </row>
    <row r="614" spans="3:15">
      <c r="C614" s="371"/>
      <c r="E614" s="372"/>
      <c r="F614" s="372"/>
      <c r="G614" s="372"/>
      <c r="H614" s="372"/>
      <c r="J614" s="373"/>
      <c r="K614" s="374"/>
      <c r="L614" s="374"/>
      <c r="M614" s="374"/>
      <c r="N614" s="374"/>
      <c r="O614" s="373"/>
    </row>
    <row r="615" spans="3:15">
      <c r="C615" s="371"/>
      <c r="E615" s="372"/>
      <c r="F615" s="372"/>
      <c r="G615" s="372"/>
      <c r="H615" s="372"/>
      <c r="J615" s="373"/>
      <c r="K615" s="374"/>
      <c r="L615" s="374"/>
      <c r="M615" s="374"/>
      <c r="N615" s="374"/>
      <c r="O615" s="373"/>
    </row>
    <row r="616" spans="3:15">
      <c r="C616" s="371"/>
      <c r="E616" s="372"/>
      <c r="F616" s="372"/>
      <c r="G616" s="372"/>
      <c r="H616" s="372"/>
      <c r="J616" s="373"/>
      <c r="K616" s="374"/>
      <c r="L616" s="374"/>
      <c r="M616" s="374"/>
      <c r="N616" s="374"/>
      <c r="O616" s="373"/>
    </row>
    <row r="617" spans="3:15">
      <c r="C617" s="371"/>
      <c r="E617" s="372"/>
      <c r="F617" s="372"/>
      <c r="G617" s="372"/>
      <c r="H617" s="372"/>
      <c r="J617" s="373"/>
      <c r="K617" s="374"/>
      <c r="L617" s="374"/>
      <c r="M617" s="374"/>
      <c r="N617" s="374"/>
      <c r="O617" s="373"/>
    </row>
    <row r="618" spans="3:15">
      <c r="C618" s="371"/>
      <c r="E618" s="372"/>
      <c r="F618" s="372"/>
      <c r="G618" s="372"/>
      <c r="H618" s="372"/>
      <c r="J618" s="373"/>
      <c r="K618" s="374"/>
      <c r="L618" s="374"/>
      <c r="M618" s="374"/>
      <c r="N618" s="374"/>
      <c r="O618" s="373"/>
    </row>
    <row r="619" spans="3:15">
      <c r="C619" s="371"/>
      <c r="E619" s="372"/>
      <c r="F619" s="372"/>
      <c r="G619" s="372"/>
      <c r="H619" s="372"/>
      <c r="J619" s="373"/>
      <c r="K619" s="374"/>
      <c r="L619" s="374"/>
      <c r="M619" s="374"/>
      <c r="N619" s="374"/>
      <c r="O619" s="373"/>
    </row>
    <row r="620" spans="3:15">
      <c r="C620" s="371"/>
      <c r="E620" s="372"/>
      <c r="F620" s="372"/>
      <c r="G620" s="372"/>
      <c r="H620" s="372"/>
      <c r="J620" s="373"/>
      <c r="K620" s="374"/>
      <c r="L620" s="374"/>
      <c r="M620" s="374"/>
      <c r="N620" s="374"/>
      <c r="O620" s="373"/>
    </row>
    <row r="621" spans="3:15">
      <c r="C621" s="371"/>
      <c r="E621" s="372"/>
      <c r="F621" s="372"/>
      <c r="G621" s="372"/>
      <c r="H621" s="372"/>
      <c r="J621" s="373"/>
      <c r="K621" s="374"/>
      <c r="L621" s="374"/>
      <c r="M621" s="374"/>
      <c r="N621" s="374"/>
      <c r="O621" s="373"/>
    </row>
    <row r="622" spans="3:15">
      <c r="C622" s="371"/>
      <c r="E622" s="372"/>
      <c r="F622" s="372"/>
      <c r="G622" s="372"/>
      <c r="H622" s="372"/>
      <c r="J622" s="373"/>
      <c r="K622" s="374"/>
      <c r="L622" s="374"/>
      <c r="M622" s="374"/>
      <c r="N622" s="374"/>
      <c r="O622" s="373"/>
    </row>
    <row r="623" spans="3:15">
      <c r="C623" s="371"/>
      <c r="E623" s="372"/>
      <c r="F623" s="372"/>
      <c r="G623" s="372"/>
      <c r="H623" s="372"/>
      <c r="J623" s="373"/>
      <c r="K623" s="374"/>
      <c r="L623" s="374"/>
      <c r="M623" s="374"/>
      <c r="N623" s="374"/>
      <c r="O623" s="373"/>
    </row>
    <row r="624" spans="3:15">
      <c r="C624" s="371"/>
      <c r="E624" s="372"/>
      <c r="F624" s="372"/>
      <c r="G624" s="372"/>
      <c r="H624" s="372"/>
      <c r="J624" s="373"/>
      <c r="K624" s="374"/>
      <c r="L624" s="374"/>
      <c r="M624" s="374"/>
      <c r="N624" s="374"/>
      <c r="O624" s="373"/>
    </row>
    <row r="625" spans="3:15">
      <c r="C625" s="371"/>
      <c r="E625" s="372"/>
      <c r="F625" s="372"/>
      <c r="G625" s="372"/>
      <c r="H625" s="372"/>
      <c r="J625" s="373"/>
      <c r="K625" s="374"/>
      <c r="L625" s="374"/>
      <c r="M625" s="374"/>
      <c r="N625" s="374"/>
      <c r="O625" s="373"/>
    </row>
    <row r="626" spans="3:15">
      <c r="C626" s="371"/>
      <c r="E626" s="372"/>
      <c r="F626" s="372"/>
      <c r="G626" s="372"/>
      <c r="H626" s="372"/>
      <c r="J626" s="373"/>
      <c r="K626" s="374"/>
      <c r="L626" s="374"/>
      <c r="M626" s="374"/>
      <c r="N626" s="374"/>
      <c r="O626" s="373"/>
    </row>
    <row r="627" spans="3:15">
      <c r="C627" s="371"/>
      <c r="E627" s="372"/>
      <c r="F627" s="372"/>
      <c r="G627" s="372"/>
      <c r="H627" s="372"/>
      <c r="J627" s="373"/>
      <c r="K627" s="374"/>
      <c r="L627" s="374"/>
      <c r="M627" s="374"/>
      <c r="N627" s="374"/>
      <c r="O627" s="373"/>
    </row>
    <row r="628" spans="3:15">
      <c r="C628" s="371"/>
      <c r="E628" s="372"/>
      <c r="F628" s="372"/>
      <c r="G628" s="372"/>
      <c r="H628" s="372"/>
      <c r="J628" s="373"/>
      <c r="K628" s="374"/>
      <c r="L628" s="374"/>
      <c r="M628" s="374"/>
      <c r="N628" s="374"/>
      <c r="O628" s="373"/>
    </row>
    <row r="629" spans="3:15">
      <c r="C629" s="371"/>
      <c r="E629" s="372"/>
      <c r="F629" s="372"/>
      <c r="G629" s="372"/>
      <c r="H629" s="372"/>
      <c r="J629" s="373"/>
      <c r="K629" s="374"/>
      <c r="L629" s="374"/>
      <c r="M629" s="374"/>
      <c r="N629" s="374"/>
      <c r="O629" s="373"/>
    </row>
    <row r="630" spans="3:15">
      <c r="C630" s="371"/>
      <c r="E630" s="372"/>
      <c r="F630" s="372"/>
      <c r="G630" s="372"/>
      <c r="H630" s="372"/>
      <c r="J630" s="373"/>
      <c r="K630" s="374"/>
      <c r="L630" s="374"/>
      <c r="M630" s="374"/>
      <c r="N630" s="374"/>
      <c r="O630" s="373"/>
    </row>
    <row r="631" spans="3:15">
      <c r="C631" s="371"/>
      <c r="E631" s="372"/>
      <c r="F631" s="372"/>
      <c r="G631" s="372"/>
      <c r="H631" s="372"/>
      <c r="J631" s="373"/>
      <c r="K631" s="374"/>
      <c r="L631" s="374"/>
      <c r="M631" s="374"/>
      <c r="N631" s="374"/>
      <c r="O631" s="373"/>
    </row>
    <row r="632" spans="3:15">
      <c r="C632" s="371"/>
      <c r="E632" s="372"/>
      <c r="F632" s="372"/>
      <c r="G632" s="372"/>
      <c r="H632" s="372"/>
      <c r="J632" s="373"/>
      <c r="K632" s="374"/>
      <c r="L632" s="374"/>
      <c r="M632" s="374"/>
      <c r="N632" s="374"/>
      <c r="O632" s="373"/>
    </row>
    <row r="633" spans="3:15">
      <c r="C633" s="371"/>
      <c r="E633" s="372"/>
      <c r="F633" s="372"/>
      <c r="G633" s="372"/>
      <c r="H633" s="372"/>
      <c r="J633" s="373"/>
      <c r="K633" s="374"/>
      <c r="L633" s="374"/>
      <c r="M633" s="374"/>
      <c r="N633" s="374"/>
      <c r="O633" s="373"/>
    </row>
    <row r="634" spans="3:15">
      <c r="C634" s="371"/>
      <c r="E634" s="372"/>
      <c r="F634" s="372"/>
      <c r="G634" s="372"/>
      <c r="H634" s="372"/>
      <c r="J634" s="373"/>
      <c r="K634" s="374"/>
      <c r="L634" s="374"/>
      <c r="M634" s="374"/>
      <c r="N634" s="374"/>
      <c r="O634" s="373"/>
    </row>
    <row r="635" spans="3:15">
      <c r="C635" s="371"/>
      <c r="E635" s="372"/>
      <c r="F635" s="372"/>
      <c r="G635" s="372"/>
      <c r="H635" s="372"/>
      <c r="J635" s="373"/>
      <c r="K635" s="374"/>
      <c r="L635" s="374"/>
      <c r="M635" s="374"/>
      <c r="N635" s="374"/>
      <c r="O635" s="373"/>
    </row>
    <row r="636" spans="3:15">
      <c r="C636" s="371"/>
      <c r="E636" s="372"/>
      <c r="F636" s="372"/>
      <c r="G636" s="372"/>
      <c r="H636" s="372"/>
      <c r="J636" s="373"/>
      <c r="K636" s="374"/>
      <c r="L636" s="374"/>
      <c r="M636" s="374"/>
      <c r="N636" s="374"/>
      <c r="O636" s="373"/>
    </row>
    <row r="637" spans="3:15">
      <c r="C637" s="371"/>
      <c r="E637" s="372"/>
      <c r="F637" s="372"/>
      <c r="G637" s="372"/>
      <c r="H637" s="372"/>
      <c r="J637" s="373"/>
      <c r="K637" s="374"/>
      <c r="L637" s="374"/>
      <c r="M637" s="374"/>
      <c r="N637" s="374"/>
      <c r="O637" s="373"/>
    </row>
    <row r="638" spans="3:15">
      <c r="C638" s="371"/>
      <c r="E638" s="372"/>
      <c r="F638" s="372"/>
      <c r="G638" s="372"/>
      <c r="H638" s="372"/>
      <c r="J638" s="373"/>
      <c r="K638" s="374"/>
      <c r="L638" s="374"/>
      <c r="M638" s="374"/>
      <c r="N638" s="374"/>
      <c r="O638" s="373"/>
    </row>
    <row r="639" spans="3:15">
      <c r="C639" s="371"/>
      <c r="E639" s="372"/>
      <c r="F639" s="372"/>
      <c r="G639" s="372"/>
      <c r="H639" s="372"/>
      <c r="J639" s="373"/>
      <c r="K639" s="374"/>
      <c r="L639" s="374"/>
      <c r="M639" s="374"/>
      <c r="N639" s="374"/>
      <c r="O639" s="373"/>
    </row>
    <row r="640" spans="3:15">
      <c r="C640" s="371"/>
      <c r="E640" s="372"/>
      <c r="F640" s="372"/>
      <c r="G640" s="372"/>
      <c r="H640" s="372"/>
      <c r="J640" s="373"/>
      <c r="K640" s="374"/>
      <c r="L640" s="374"/>
      <c r="M640" s="374"/>
      <c r="N640" s="374"/>
      <c r="O640" s="373"/>
    </row>
    <row r="641" spans="3:15">
      <c r="C641" s="371"/>
      <c r="E641" s="372"/>
      <c r="F641" s="372"/>
      <c r="G641" s="372"/>
      <c r="H641" s="372"/>
      <c r="J641" s="373"/>
      <c r="K641" s="374"/>
      <c r="L641" s="374"/>
      <c r="M641" s="374"/>
      <c r="N641" s="374"/>
      <c r="O641" s="373"/>
    </row>
    <row r="642" spans="3:15">
      <c r="C642" s="371"/>
      <c r="E642" s="372"/>
      <c r="F642" s="372"/>
      <c r="G642" s="372"/>
      <c r="H642" s="372"/>
      <c r="J642" s="373"/>
      <c r="K642" s="374"/>
      <c r="L642" s="374"/>
      <c r="M642" s="374"/>
      <c r="N642" s="374"/>
      <c r="O642" s="373"/>
    </row>
    <row r="643" spans="3:15">
      <c r="C643" s="371"/>
      <c r="E643" s="372"/>
      <c r="F643" s="372"/>
      <c r="G643" s="372"/>
      <c r="H643" s="372"/>
      <c r="J643" s="373"/>
      <c r="K643" s="374"/>
      <c r="L643" s="374"/>
      <c r="M643" s="374"/>
      <c r="N643" s="374"/>
      <c r="O643" s="373"/>
    </row>
    <row r="644" spans="3:15">
      <c r="C644" s="371"/>
      <c r="E644" s="372"/>
      <c r="F644" s="372"/>
      <c r="G644" s="372"/>
      <c r="H644" s="372"/>
      <c r="J644" s="373"/>
      <c r="K644" s="374"/>
      <c r="L644" s="374"/>
      <c r="M644" s="374"/>
      <c r="N644" s="374"/>
      <c r="O644" s="373"/>
    </row>
    <row r="645" spans="3:15">
      <c r="C645" s="371"/>
      <c r="E645" s="372"/>
      <c r="F645" s="372"/>
      <c r="G645" s="372"/>
      <c r="H645" s="372"/>
      <c r="J645" s="373"/>
      <c r="K645" s="374"/>
      <c r="L645" s="374"/>
      <c r="M645" s="374"/>
      <c r="N645" s="374"/>
      <c r="O645" s="373"/>
    </row>
    <row r="646" spans="3:15">
      <c r="C646" s="371"/>
      <c r="E646" s="372"/>
      <c r="F646" s="372"/>
      <c r="G646" s="372"/>
      <c r="H646" s="372"/>
      <c r="J646" s="373"/>
      <c r="K646" s="374"/>
      <c r="L646" s="374"/>
      <c r="M646" s="374"/>
      <c r="N646" s="374"/>
      <c r="O646" s="373"/>
    </row>
    <row r="647" spans="3:15">
      <c r="C647" s="371"/>
      <c r="E647" s="372"/>
      <c r="F647" s="372"/>
      <c r="G647" s="372"/>
      <c r="H647" s="372"/>
      <c r="J647" s="373"/>
      <c r="K647" s="374"/>
      <c r="L647" s="374"/>
      <c r="M647" s="374"/>
      <c r="N647" s="374"/>
      <c r="O647" s="373"/>
    </row>
    <row r="648" spans="3:15">
      <c r="C648" s="371"/>
      <c r="E648" s="372"/>
      <c r="F648" s="372"/>
      <c r="G648" s="372"/>
      <c r="H648" s="372"/>
      <c r="J648" s="373"/>
      <c r="K648" s="374"/>
      <c r="L648" s="374"/>
      <c r="M648" s="374"/>
      <c r="N648" s="374"/>
      <c r="O648" s="373"/>
    </row>
    <row r="649" spans="3:15">
      <c r="C649" s="371"/>
      <c r="E649" s="372"/>
      <c r="F649" s="372"/>
      <c r="G649" s="372"/>
      <c r="H649" s="372"/>
      <c r="J649" s="373"/>
      <c r="K649" s="374"/>
      <c r="L649" s="374"/>
      <c r="M649" s="374"/>
      <c r="N649" s="374"/>
      <c r="O649" s="373"/>
    </row>
  </sheetData>
  <pageMargins left="0.7" right="0.7" top="0.75" bottom="0.75" header="0.3" footer="0.3"/>
  <pageSetup orientation="portrait" r:id="rId1"/>
  <headerFooter>
    <oddHeader>&amp;CConfidential per Protective Order</oddHeader>
    <oddFooter>&amp;L&amp;A&amp;R&amp;P of &amp;N</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FFFF00"/>
  </sheetPr>
  <dimension ref="A1:A29"/>
  <sheetViews>
    <sheetView workbookViewId="0"/>
  </sheetViews>
  <sheetFormatPr defaultRowHeight="12.75"/>
  <cols>
    <col min="1" max="1" width="113" customWidth="1"/>
  </cols>
  <sheetData>
    <row r="1" spans="1:1" ht="20.25">
      <c r="A1" s="279" t="s">
        <v>563</v>
      </c>
    </row>
    <row r="2" spans="1:1">
      <c r="A2" s="150"/>
    </row>
    <row r="3" spans="1:1">
      <c r="A3" t="s">
        <v>433</v>
      </c>
    </row>
    <row r="4" spans="1:1" ht="25.5">
      <c r="A4" s="218" t="s">
        <v>436</v>
      </c>
    </row>
    <row r="5" spans="1:1" ht="25.5">
      <c r="A5" s="218" t="s">
        <v>434</v>
      </c>
    </row>
    <row r="6" spans="1:1" ht="25.5">
      <c r="A6" s="218" t="s">
        <v>435</v>
      </c>
    </row>
    <row r="8" spans="1:1">
      <c r="A8" t="s">
        <v>437</v>
      </c>
    </row>
    <row r="9" spans="1:1" ht="25.5">
      <c r="A9" s="218" t="s">
        <v>438</v>
      </c>
    </row>
    <row r="10" spans="1:1" ht="25.5">
      <c r="A10" s="218" t="s">
        <v>439</v>
      </c>
    </row>
    <row r="13" spans="1:1" ht="25.5">
      <c r="A13" s="218" t="s">
        <v>440</v>
      </c>
    </row>
    <row r="15" spans="1:1">
      <c r="A15" s="219" t="s">
        <v>446</v>
      </c>
    </row>
    <row r="16" spans="1:1">
      <c r="A16" s="7" t="s">
        <v>413</v>
      </c>
    </row>
    <row r="17" spans="1:1">
      <c r="A17" s="7" t="s">
        <v>414</v>
      </c>
    </row>
    <row r="18" spans="1:1">
      <c r="A18" s="7" t="s">
        <v>443</v>
      </c>
    </row>
    <row r="19" spans="1:1">
      <c r="A19" s="7" t="s">
        <v>416</v>
      </c>
    </row>
    <row r="20" spans="1:1">
      <c r="A20" s="7" t="s">
        <v>417</v>
      </c>
    </row>
    <row r="21" spans="1:1">
      <c r="A21" s="7" t="s">
        <v>444</v>
      </c>
    </row>
    <row r="22" spans="1:1">
      <c r="A22" s="7" t="s">
        <v>419</v>
      </c>
    </row>
    <row r="24" spans="1:1">
      <c r="A24" s="219" t="s">
        <v>445</v>
      </c>
    </row>
    <row r="25" spans="1:1">
      <c r="A25" s="7" t="s">
        <v>441</v>
      </c>
    </row>
    <row r="26" spans="1:1">
      <c r="A26" s="7" t="s">
        <v>442</v>
      </c>
    </row>
    <row r="27" spans="1:1">
      <c r="A27" s="7"/>
    </row>
    <row r="28" spans="1:1">
      <c r="A28" s="220" t="s">
        <v>447</v>
      </c>
    </row>
    <row r="29" spans="1:1">
      <c r="A29" s="139" t="s">
        <v>448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A1:D787"/>
  <sheetViews>
    <sheetView workbookViewId="0">
      <pane ySplit="1" topLeftCell="A44" activePane="bottomLeft" state="frozen"/>
      <selection activeCell="H26" sqref="H26"/>
      <selection pane="bottomLeft" activeCell="A66" sqref="A66"/>
    </sheetView>
  </sheetViews>
  <sheetFormatPr defaultRowHeight="12.75"/>
  <cols>
    <col min="1" max="1" width="41.7109375" style="7" bestFit="1" customWidth="1"/>
    <col min="2" max="2" width="35.7109375" bestFit="1" customWidth="1"/>
    <col min="3" max="4" width="14.140625" customWidth="1"/>
    <col min="5" max="5" width="12.7109375" bestFit="1" customWidth="1"/>
    <col min="6" max="6" width="4.5703125" bestFit="1" customWidth="1"/>
  </cols>
  <sheetData>
    <row r="1" spans="1:4">
      <c r="A1" s="1" t="s">
        <v>0</v>
      </c>
      <c r="B1" s="2" t="s">
        <v>1</v>
      </c>
      <c r="C1" s="2" t="s">
        <v>2</v>
      </c>
      <c r="D1" s="2" t="s">
        <v>3</v>
      </c>
    </row>
    <row r="2" spans="1:4">
      <c r="A2" s="3" t="s">
        <v>215</v>
      </c>
      <c r="B2" s="4" t="s">
        <v>4</v>
      </c>
      <c r="C2" s="4"/>
      <c r="D2" s="4"/>
    </row>
    <row r="3" spans="1:4">
      <c r="A3" s="5" t="s">
        <v>216</v>
      </c>
      <c r="B3" s="4" t="s">
        <v>10</v>
      </c>
      <c r="C3" s="4"/>
      <c r="D3" s="4"/>
    </row>
    <row r="4" spans="1:4">
      <c r="A4" t="s">
        <v>398</v>
      </c>
      <c r="B4" s="4" t="s">
        <v>398</v>
      </c>
      <c r="C4" s="4"/>
      <c r="D4" s="4"/>
    </row>
    <row r="5" spans="1:4">
      <c r="A5" s="3" t="s">
        <v>217</v>
      </c>
      <c r="B5" s="6" t="s">
        <v>5</v>
      </c>
      <c r="C5" s="4"/>
      <c r="D5" s="4"/>
    </row>
    <row r="6" spans="1:4">
      <c r="A6" s="3" t="s">
        <v>218</v>
      </c>
      <c r="B6" s="66" t="s">
        <v>5</v>
      </c>
      <c r="C6" s="4"/>
      <c r="D6" s="4"/>
    </row>
    <row r="7" spans="1:4">
      <c r="A7" s="3" t="s">
        <v>219</v>
      </c>
      <c r="B7" s="6" t="s">
        <v>5</v>
      </c>
      <c r="C7" s="4"/>
      <c r="D7" s="4"/>
    </row>
    <row r="8" spans="1:4">
      <c r="A8" s="3" t="s">
        <v>220</v>
      </c>
      <c r="B8" s="6" t="s">
        <v>5</v>
      </c>
      <c r="C8" s="4"/>
      <c r="D8" s="4"/>
    </row>
    <row r="9" spans="1:4">
      <c r="A9" s="3" t="s">
        <v>221</v>
      </c>
      <c r="B9" s="6" t="s">
        <v>5</v>
      </c>
      <c r="C9" s="4"/>
      <c r="D9" s="4"/>
    </row>
    <row r="10" spans="1:4">
      <c r="A10" s="3" t="s">
        <v>222</v>
      </c>
      <c r="B10" s="6" t="s">
        <v>5</v>
      </c>
      <c r="C10" s="4"/>
      <c r="D10" s="4"/>
    </row>
    <row r="11" spans="1:4">
      <c r="A11" s="3" t="s">
        <v>225</v>
      </c>
      <c r="B11" s="4" t="s">
        <v>6</v>
      </c>
      <c r="C11" s="6" t="s">
        <v>7</v>
      </c>
      <c r="D11" s="4"/>
    </row>
    <row r="12" spans="1:4">
      <c r="A12" s="3" t="s">
        <v>223</v>
      </c>
      <c r="B12" s="4" t="s">
        <v>8</v>
      </c>
      <c r="C12" s="4"/>
      <c r="D12" s="4"/>
    </row>
    <row r="13" spans="1:4">
      <c r="A13" s="3" t="s">
        <v>224</v>
      </c>
      <c r="B13" s="6" t="s">
        <v>8</v>
      </c>
      <c r="C13" s="4"/>
      <c r="D13" s="4"/>
    </row>
    <row r="14" spans="1:4">
      <c r="A14" s="3" t="s">
        <v>226</v>
      </c>
      <c r="B14" s="4" t="s">
        <v>9</v>
      </c>
      <c r="C14" s="4"/>
      <c r="D14" s="4"/>
    </row>
    <row r="15" spans="1:4">
      <c r="A15" t="s">
        <v>227</v>
      </c>
      <c r="B15" s="4" t="s">
        <v>10</v>
      </c>
      <c r="C15" s="4"/>
      <c r="D15" s="4"/>
    </row>
    <row r="16" spans="1:4">
      <c r="A16" s="3" t="s">
        <v>228</v>
      </c>
      <c r="B16" s="4" t="s">
        <v>11</v>
      </c>
      <c r="C16" s="4"/>
      <c r="D16" s="4"/>
    </row>
    <row r="17" spans="1:4">
      <c r="A17" s="3" t="s">
        <v>229</v>
      </c>
      <c r="B17" s="4" t="s">
        <v>11</v>
      </c>
      <c r="C17" s="4"/>
      <c r="D17" s="4"/>
    </row>
    <row r="18" spans="1:4">
      <c r="A18" s="3" t="s">
        <v>230</v>
      </c>
      <c r="B18" s="4" t="s">
        <v>12</v>
      </c>
      <c r="C18" s="4"/>
      <c r="D18" s="4"/>
    </row>
    <row r="19" spans="1:4">
      <c r="A19" s="3" t="s">
        <v>288</v>
      </c>
      <c r="B19" s="4" t="s">
        <v>12</v>
      </c>
      <c r="C19" s="4"/>
      <c r="D19" s="4"/>
    </row>
    <row r="20" spans="1:4">
      <c r="A20" s="4" t="s">
        <v>231</v>
      </c>
      <c r="B20" s="4" t="s">
        <v>10</v>
      </c>
      <c r="C20" s="4"/>
      <c r="D20" s="4"/>
    </row>
    <row r="21" spans="1:4">
      <c r="A21" s="4" t="s">
        <v>689</v>
      </c>
      <c r="B21" s="4" t="s">
        <v>10</v>
      </c>
      <c r="C21" s="4"/>
      <c r="D21" s="4"/>
    </row>
    <row r="22" spans="1:4">
      <c r="A22" s="3" t="s">
        <v>232</v>
      </c>
      <c r="B22" s="4" t="s">
        <v>170</v>
      </c>
      <c r="C22" s="4"/>
      <c r="D22" s="4"/>
    </row>
    <row r="23" spans="1:4">
      <c r="A23" s="3" t="s">
        <v>233</v>
      </c>
      <c r="B23" s="4" t="s">
        <v>171</v>
      </c>
      <c r="C23" s="4"/>
      <c r="D23" s="4"/>
    </row>
    <row r="24" spans="1:4">
      <c r="A24" s="4" t="s">
        <v>399</v>
      </c>
      <c r="B24" s="4" t="s">
        <v>500</v>
      </c>
      <c r="C24" s="4"/>
      <c r="D24" s="4"/>
    </row>
    <row r="25" spans="1:4">
      <c r="A25" s="4" t="s">
        <v>400</v>
      </c>
      <c r="B25" s="4" t="s">
        <v>500</v>
      </c>
      <c r="C25" s="4"/>
      <c r="D25" s="4"/>
    </row>
    <row r="26" spans="1:4">
      <c r="A26" s="4" t="s">
        <v>401</v>
      </c>
      <c r="B26" s="4" t="s">
        <v>500</v>
      </c>
      <c r="C26" s="4"/>
      <c r="D26" s="4"/>
    </row>
    <row r="27" spans="1:4">
      <c r="A27" s="4" t="s">
        <v>614</v>
      </c>
      <c r="B27" s="4" t="s">
        <v>500</v>
      </c>
      <c r="C27" s="4"/>
      <c r="D27" s="4"/>
    </row>
    <row r="28" spans="1:4">
      <c r="A28" s="4" t="s">
        <v>615</v>
      </c>
      <c r="B28" s="4" t="s">
        <v>500</v>
      </c>
      <c r="C28" s="4"/>
      <c r="D28" s="4"/>
    </row>
    <row r="29" spans="1:4">
      <c r="A29" s="4" t="s">
        <v>616</v>
      </c>
      <c r="B29" s="4" t="s">
        <v>500</v>
      </c>
      <c r="C29" s="4"/>
      <c r="D29" s="4"/>
    </row>
    <row r="30" spans="1:4">
      <c r="A30" s="4" t="s">
        <v>617</v>
      </c>
      <c r="B30" s="4" t="s">
        <v>500</v>
      </c>
      <c r="C30" s="4"/>
      <c r="D30" s="4"/>
    </row>
    <row r="31" spans="1:4">
      <c r="A31" s="4" t="s">
        <v>618</v>
      </c>
      <c r="B31" s="4" t="s">
        <v>500</v>
      </c>
      <c r="C31" s="4"/>
      <c r="D31" s="4"/>
    </row>
    <row r="32" spans="1:4">
      <c r="A32" s="4" t="s">
        <v>619</v>
      </c>
      <c r="B32" s="4" t="s">
        <v>500</v>
      </c>
      <c r="C32" s="4"/>
      <c r="D32" s="4"/>
    </row>
    <row r="33" spans="1:4">
      <c r="A33" s="4" t="s">
        <v>620</v>
      </c>
      <c r="B33" s="4" t="s">
        <v>500</v>
      </c>
      <c r="C33" s="4"/>
      <c r="D33" s="4"/>
    </row>
    <row r="34" spans="1:4">
      <c r="A34" s="4" t="s">
        <v>621</v>
      </c>
      <c r="B34" s="4" t="s">
        <v>500</v>
      </c>
      <c r="C34" s="4"/>
      <c r="D34" s="4"/>
    </row>
    <row r="35" spans="1:4">
      <c r="A35" s="4" t="s">
        <v>622</v>
      </c>
      <c r="B35" s="4" t="s">
        <v>500</v>
      </c>
      <c r="C35" s="4"/>
      <c r="D35" s="4"/>
    </row>
    <row r="36" spans="1:4">
      <c r="A36" s="4" t="s">
        <v>623</v>
      </c>
      <c r="B36" s="4" t="s">
        <v>500</v>
      </c>
      <c r="C36" s="4"/>
      <c r="D36" s="4"/>
    </row>
    <row r="37" spans="1:4">
      <c r="A37" s="4" t="s">
        <v>624</v>
      </c>
      <c r="B37" s="4" t="s">
        <v>500</v>
      </c>
      <c r="C37" s="4"/>
      <c r="D37" s="4"/>
    </row>
    <row r="38" spans="1:4">
      <c r="A38" s="4" t="s">
        <v>625</v>
      </c>
      <c r="B38" s="4" t="s">
        <v>500</v>
      </c>
      <c r="C38" s="4"/>
      <c r="D38" s="4"/>
    </row>
    <row r="39" spans="1:4">
      <c r="A39" s="4" t="s">
        <v>626</v>
      </c>
      <c r="B39" s="4" t="s">
        <v>500</v>
      </c>
      <c r="C39" s="4"/>
      <c r="D39" s="4"/>
    </row>
    <row r="40" spans="1:4">
      <c r="A40" s="4" t="s">
        <v>627</v>
      </c>
      <c r="B40" s="4" t="s">
        <v>500</v>
      </c>
      <c r="C40" s="4"/>
      <c r="D40" s="4"/>
    </row>
    <row r="41" spans="1:4">
      <c r="A41" s="4" t="s">
        <v>628</v>
      </c>
      <c r="B41" s="4" t="s">
        <v>500</v>
      </c>
      <c r="C41" s="4"/>
      <c r="D41" s="4"/>
    </row>
    <row r="42" spans="1:4">
      <c r="A42" s="4" t="s">
        <v>234</v>
      </c>
      <c r="B42" s="6" t="s">
        <v>10</v>
      </c>
      <c r="C42" s="4"/>
      <c r="D42" s="4"/>
    </row>
    <row r="43" spans="1:4">
      <c r="A43" s="4" t="s">
        <v>235</v>
      </c>
      <c r="B43" s="6" t="s">
        <v>10</v>
      </c>
      <c r="C43" s="4"/>
      <c r="D43" s="4"/>
    </row>
    <row r="44" spans="1:4">
      <c r="A44" s="3" t="s">
        <v>236</v>
      </c>
      <c r="B44" s="6" t="s">
        <v>13</v>
      </c>
      <c r="C44" s="4"/>
      <c r="D44" s="4"/>
    </row>
    <row r="45" spans="1:4">
      <c r="A45" s="8" t="s">
        <v>237</v>
      </c>
      <c r="B45" s="6" t="s">
        <v>14</v>
      </c>
      <c r="C45" s="4"/>
      <c r="D45" s="4"/>
    </row>
    <row r="46" spans="1:4">
      <c r="A46" s="3" t="s">
        <v>15</v>
      </c>
      <c r="B46" s="4" t="s">
        <v>15</v>
      </c>
      <c r="C46" s="4"/>
      <c r="D46" s="4"/>
    </row>
    <row r="47" spans="1:4">
      <c r="A47" s="3" t="s">
        <v>286</v>
      </c>
      <c r="B47" s="4" t="s">
        <v>15</v>
      </c>
      <c r="C47" s="4"/>
      <c r="D47" s="4"/>
    </row>
    <row r="48" spans="1:4">
      <c r="A48" s="3" t="s">
        <v>238</v>
      </c>
      <c r="B48" s="4" t="s">
        <v>162</v>
      </c>
      <c r="C48" s="4"/>
      <c r="D48" s="4"/>
    </row>
    <row r="49" spans="1:4">
      <c r="A49" s="3" t="s">
        <v>239</v>
      </c>
      <c r="B49" s="4" t="s">
        <v>162</v>
      </c>
      <c r="C49" s="4"/>
      <c r="D49" s="4"/>
    </row>
    <row r="50" spans="1:4">
      <c r="A50" s="3" t="s">
        <v>240</v>
      </c>
      <c r="B50" s="4" t="s">
        <v>162</v>
      </c>
      <c r="C50" s="4"/>
      <c r="D50" s="4"/>
    </row>
    <row r="51" spans="1:4">
      <c r="A51" s="3" t="s">
        <v>241</v>
      </c>
      <c r="B51" s="4" t="s">
        <v>16</v>
      </c>
      <c r="C51" s="6" t="s">
        <v>17</v>
      </c>
      <c r="D51" s="4"/>
    </row>
    <row r="52" spans="1:4" s="7" customFormat="1">
      <c r="A52" s="8" t="s">
        <v>18</v>
      </c>
      <c r="B52" s="8" t="s">
        <v>18</v>
      </c>
      <c r="C52" s="3"/>
      <c r="D52" s="3"/>
    </row>
    <row r="53" spans="1:4">
      <c r="A53" s="3" t="s">
        <v>242</v>
      </c>
      <c r="B53" s="4" t="s">
        <v>19</v>
      </c>
      <c r="C53" s="6" t="s">
        <v>17</v>
      </c>
      <c r="D53" s="4"/>
    </row>
    <row r="54" spans="1:4">
      <c r="A54" s="3" t="s">
        <v>20</v>
      </c>
      <c r="B54" s="3" t="s">
        <v>508</v>
      </c>
      <c r="C54" s="4"/>
      <c r="D54" s="4"/>
    </row>
    <row r="55" spans="1:4">
      <c r="A55" s="3" t="s">
        <v>21</v>
      </c>
      <c r="B55" s="4" t="s">
        <v>500</v>
      </c>
      <c r="C55" s="4"/>
      <c r="D55" s="4"/>
    </row>
    <row r="56" spans="1:4">
      <c r="A56" s="4" t="s">
        <v>243</v>
      </c>
      <c r="B56" s="6" t="s">
        <v>10</v>
      </c>
      <c r="C56" s="4"/>
      <c r="D56" s="4"/>
    </row>
    <row r="57" spans="1:4">
      <c r="A57" s="3" t="s">
        <v>244</v>
      </c>
      <c r="B57" s="4" t="s">
        <v>22</v>
      </c>
      <c r="C57" s="6" t="s">
        <v>17</v>
      </c>
      <c r="D57" s="4"/>
    </row>
    <row r="58" spans="1:4">
      <c r="A58" s="3" t="s">
        <v>23</v>
      </c>
      <c r="B58" s="6" t="s">
        <v>24</v>
      </c>
      <c r="C58" s="4"/>
      <c r="D58" s="4"/>
    </row>
    <row r="59" spans="1:4">
      <c r="A59" s="3" t="s">
        <v>245</v>
      </c>
      <c r="B59" s="6" t="s">
        <v>25</v>
      </c>
      <c r="C59" s="4"/>
      <c r="D59" s="4"/>
    </row>
    <row r="60" spans="1:4">
      <c r="A60" s="3" t="s">
        <v>246</v>
      </c>
      <c r="B60" s="6" t="s">
        <v>25</v>
      </c>
      <c r="C60" s="4"/>
      <c r="D60" s="4"/>
    </row>
    <row r="61" spans="1:4">
      <c r="A61" s="3" t="s">
        <v>247</v>
      </c>
      <c r="B61" s="6" t="s">
        <v>26</v>
      </c>
      <c r="C61" s="6" t="s">
        <v>17</v>
      </c>
      <c r="D61" s="4"/>
    </row>
    <row r="62" spans="1:4">
      <c r="A62" s="3" t="s">
        <v>248</v>
      </c>
      <c r="B62" s="6" t="s">
        <v>27</v>
      </c>
      <c r="C62" s="6"/>
      <c r="D62" s="4"/>
    </row>
    <row r="63" spans="1:4">
      <c r="A63" s="3" t="s">
        <v>249</v>
      </c>
      <c r="B63" s="6" t="s">
        <v>27</v>
      </c>
      <c r="C63" s="6"/>
      <c r="D63" s="4"/>
    </row>
    <row r="64" spans="1:4">
      <c r="A64" s="3" t="s">
        <v>250</v>
      </c>
      <c r="B64" s="4" t="s">
        <v>28</v>
      </c>
      <c r="C64" s="6" t="s">
        <v>7</v>
      </c>
      <c r="D64" s="4"/>
    </row>
    <row r="65" spans="1:4">
      <c r="A65" s="3" t="s">
        <v>251</v>
      </c>
      <c r="B65" s="4" t="s">
        <v>28</v>
      </c>
      <c r="C65" s="6" t="s">
        <v>7</v>
      </c>
      <c r="D65" s="4"/>
    </row>
    <row r="66" spans="1:4">
      <c r="A66" s="3" t="s">
        <v>252</v>
      </c>
      <c r="B66" s="4" t="s">
        <v>28</v>
      </c>
      <c r="C66" s="6" t="s">
        <v>7</v>
      </c>
      <c r="D66" s="4"/>
    </row>
    <row r="67" spans="1:4">
      <c r="A67" s="3" t="s">
        <v>253</v>
      </c>
      <c r="B67" s="4" t="s">
        <v>28</v>
      </c>
      <c r="C67" s="6" t="s">
        <v>7</v>
      </c>
      <c r="D67" s="4"/>
    </row>
    <row r="68" spans="1:4">
      <c r="A68" s="3" t="s">
        <v>254</v>
      </c>
      <c r="B68" s="4" t="s">
        <v>28</v>
      </c>
      <c r="C68" s="6" t="s">
        <v>7</v>
      </c>
      <c r="D68" s="4"/>
    </row>
    <row r="69" spans="1:4">
      <c r="A69" s="3" t="s">
        <v>255</v>
      </c>
      <c r="B69" s="6" t="s">
        <v>29</v>
      </c>
      <c r="C69" s="4"/>
      <c r="D69" s="4"/>
    </row>
    <row r="70" spans="1:4">
      <c r="A70" s="3" t="s">
        <v>256</v>
      </c>
      <c r="B70" s="6" t="s">
        <v>10</v>
      </c>
      <c r="C70" s="4"/>
      <c r="D70" s="4"/>
    </row>
    <row r="71" spans="1:4">
      <c r="A71" s="3" t="s">
        <v>257</v>
      </c>
      <c r="B71" s="6" t="s">
        <v>30</v>
      </c>
      <c r="C71" s="6" t="s">
        <v>17</v>
      </c>
      <c r="D71" s="4"/>
    </row>
    <row r="72" spans="1:4">
      <c r="A72" s="3" t="s">
        <v>258</v>
      </c>
      <c r="B72" s="4" t="s">
        <v>31</v>
      </c>
      <c r="C72" s="6" t="s">
        <v>32</v>
      </c>
      <c r="D72" s="4"/>
    </row>
    <row r="73" spans="1:4">
      <c r="A73" s="3" t="s">
        <v>261</v>
      </c>
      <c r="B73" t="s">
        <v>33</v>
      </c>
      <c r="C73" s="6"/>
      <c r="D73" s="4"/>
    </row>
    <row r="74" spans="1:4">
      <c r="A74" s="3" t="s">
        <v>259</v>
      </c>
      <c r="B74" s="6" t="s">
        <v>34</v>
      </c>
      <c r="C74" s="4"/>
      <c r="D74" s="4"/>
    </row>
    <row r="75" spans="1:4">
      <c r="A75" s="3" t="s">
        <v>260</v>
      </c>
      <c r="B75" s="6" t="s">
        <v>34</v>
      </c>
      <c r="C75" s="4"/>
      <c r="D75" s="4"/>
    </row>
    <row r="76" spans="1:4">
      <c r="A76" s="9" t="s">
        <v>35</v>
      </c>
      <c r="B76" s="4" t="s">
        <v>35</v>
      </c>
      <c r="C76" s="4"/>
      <c r="D76" s="4"/>
    </row>
    <row r="77" spans="1:4">
      <c r="A77" s="3" t="s">
        <v>262</v>
      </c>
      <c r="B77" s="4" t="s">
        <v>163</v>
      </c>
      <c r="C77" s="6" t="s">
        <v>32</v>
      </c>
      <c r="D77" s="4"/>
    </row>
    <row r="78" spans="1:4">
      <c r="A78" s="3" t="s">
        <v>263</v>
      </c>
      <c r="B78" s="4" t="s">
        <v>163</v>
      </c>
      <c r="C78" s="6" t="s">
        <v>32</v>
      </c>
      <c r="D78" s="4"/>
    </row>
    <row r="79" spans="1:4">
      <c r="A79" s="4" t="s">
        <v>264</v>
      </c>
      <c r="B79" s="6" t="s">
        <v>10</v>
      </c>
      <c r="C79" s="4"/>
      <c r="D79" s="4"/>
    </row>
    <row r="80" spans="1:4">
      <c r="A80" s="3" t="s">
        <v>265</v>
      </c>
      <c r="B80" s="4" t="s">
        <v>4</v>
      </c>
      <c r="C80" s="4"/>
      <c r="D80" s="4"/>
    </row>
    <row r="81" spans="1:4">
      <c r="A81" s="4" t="s">
        <v>266</v>
      </c>
      <c r="B81" s="6" t="s">
        <v>10</v>
      </c>
      <c r="C81" s="4"/>
      <c r="D81" s="4"/>
    </row>
    <row r="82" spans="1:4">
      <c r="A82" s="3" t="s">
        <v>267</v>
      </c>
      <c r="B82" s="6" t="s">
        <v>38</v>
      </c>
      <c r="C82" s="4"/>
      <c r="D82" s="4"/>
    </row>
    <row r="83" spans="1:4">
      <c r="A83" s="3" t="s">
        <v>268</v>
      </c>
      <c r="B83" s="6" t="s">
        <v>39</v>
      </c>
      <c r="C83" s="4"/>
      <c r="D83" s="4"/>
    </row>
    <row r="84" spans="1:4">
      <c r="A84" s="3" t="s">
        <v>40</v>
      </c>
      <c r="B84" s="4" t="s">
        <v>40</v>
      </c>
      <c r="C84" s="4"/>
      <c r="D84" s="4"/>
    </row>
    <row r="85" spans="1:4">
      <c r="A85" s="10" t="s">
        <v>41</v>
      </c>
      <c r="B85" s="4" t="s">
        <v>41</v>
      </c>
      <c r="C85" s="4"/>
      <c r="D85" s="4"/>
    </row>
    <row r="86" spans="1:4">
      <c r="A86" s="3" t="s">
        <v>42</v>
      </c>
      <c r="B86" s="4" t="s">
        <v>42</v>
      </c>
      <c r="C86" s="4"/>
      <c r="D86" s="4"/>
    </row>
    <row r="87" spans="1:4">
      <c r="A87" s="3" t="s">
        <v>269</v>
      </c>
      <c r="B87" s="4" t="s">
        <v>43</v>
      </c>
      <c r="C87" s="6" t="s">
        <v>17</v>
      </c>
      <c r="D87" s="4"/>
    </row>
    <row r="88" spans="1:4">
      <c r="A88" s="3" t="s">
        <v>44</v>
      </c>
      <c r="B88" s="4" t="s">
        <v>44</v>
      </c>
      <c r="C88" s="4"/>
      <c r="D88" s="4"/>
    </row>
    <row r="89" spans="1:4">
      <c r="A89" s="3" t="s">
        <v>270</v>
      </c>
      <c r="B89" s="4" t="s">
        <v>44</v>
      </c>
      <c r="C89" s="4"/>
      <c r="D89" s="4"/>
    </row>
    <row r="90" spans="1:4">
      <c r="A90" s="3" t="s">
        <v>45</v>
      </c>
      <c r="B90" s="4" t="s">
        <v>31</v>
      </c>
      <c r="C90" s="6" t="s">
        <v>32</v>
      </c>
      <c r="D90" s="4"/>
    </row>
    <row r="91" spans="1:4">
      <c r="A91" s="3" t="s">
        <v>271</v>
      </c>
      <c r="B91" s="4" t="s">
        <v>46</v>
      </c>
      <c r="C91" s="6" t="s">
        <v>32</v>
      </c>
      <c r="D91" s="4"/>
    </row>
    <row r="92" spans="1:4">
      <c r="A92" s="3"/>
      <c r="B92" s="6"/>
      <c r="C92" s="4"/>
      <c r="D92" s="4"/>
    </row>
    <row r="93" spans="1:4">
      <c r="A93" s="3"/>
      <c r="B93" s="6"/>
      <c r="C93" s="4"/>
      <c r="D93" s="4"/>
    </row>
    <row r="94" spans="1:4">
      <c r="A94" s="3"/>
      <c r="B94" s="6"/>
      <c r="C94" s="4"/>
      <c r="D94" s="4"/>
    </row>
    <row r="95" spans="1:4">
      <c r="A95" s="3"/>
      <c r="B95" s="6"/>
      <c r="C95" s="4"/>
      <c r="D95" s="4"/>
    </row>
    <row r="96" spans="1:4">
      <c r="A96" s="3"/>
      <c r="B96" s="6"/>
      <c r="C96" s="4"/>
      <c r="D96" s="4"/>
    </row>
    <row r="97" spans="1:4">
      <c r="A97" s="3"/>
      <c r="B97" s="6"/>
      <c r="C97" s="4"/>
      <c r="D97" s="4"/>
    </row>
    <row r="98" spans="1:4">
      <c r="A98" s="3"/>
      <c r="B98" s="6"/>
      <c r="C98" s="4"/>
      <c r="D98" s="4"/>
    </row>
    <row r="99" spans="1:4">
      <c r="A99" s="3"/>
      <c r="B99" s="6"/>
      <c r="C99" s="4"/>
      <c r="D99" s="4"/>
    </row>
    <row r="100" spans="1:4">
      <c r="A100" s="3"/>
      <c r="B100" s="6"/>
      <c r="C100" s="4"/>
      <c r="D100" s="4"/>
    </row>
    <row r="101" spans="1:4">
      <c r="A101" s="3"/>
      <c r="B101" s="6"/>
      <c r="C101" s="4"/>
      <c r="D101" s="4"/>
    </row>
    <row r="102" spans="1:4">
      <c r="A102" s="3"/>
      <c r="B102" s="6"/>
      <c r="C102" s="4"/>
      <c r="D102" s="4"/>
    </row>
    <row r="103" spans="1:4">
      <c r="A103" s="3"/>
      <c r="B103" s="6"/>
      <c r="C103" s="4"/>
      <c r="D103" s="4"/>
    </row>
    <row r="104" spans="1:4">
      <c r="A104" s="3"/>
      <c r="B104" s="6"/>
      <c r="C104" s="4"/>
      <c r="D104" s="4"/>
    </row>
    <row r="105" spans="1:4">
      <c r="A105" s="3"/>
      <c r="B105" s="6"/>
      <c r="C105" s="4"/>
      <c r="D105" s="4"/>
    </row>
    <row r="106" spans="1:4">
      <c r="A106" s="3"/>
      <c r="B106" s="6"/>
      <c r="C106" s="4"/>
      <c r="D106" s="4"/>
    </row>
    <row r="107" spans="1:4">
      <c r="A107" s="3"/>
      <c r="B107" s="6"/>
      <c r="C107" s="4"/>
      <c r="D107" s="4"/>
    </row>
    <row r="108" spans="1:4">
      <c r="A108" s="3"/>
      <c r="B108" s="6"/>
      <c r="C108" s="4"/>
      <c r="D108" s="4"/>
    </row>
    <row r="109" spans="1:4">
      <c r="A109" s="3"/>
      <c r="B109" s="6"/>
      <c r="C109" s="4"/>
      <c r="D109" s="4"/>
    </row>
    <row r="110" spans="1:4">
      <c r="A110" s="3"/>
      <c r="B110" s="6"/>
      <c r="C110" s="4"/>
      <c r="D110" s="4"/>
    </row>
    <row r="111" spans="1:4">
      <c r="A111" s="3"/>
      <c r="B111" s="6"/>
      <c r="C111" s="4"/>
      <c r="D111" s="4"/>
    </row>
    <row r="112" spans="1:4">
      <c r="A112" s="3"/>
      <c r="B112" s="6"/>
      <c r="C112" s="4"/>
      <c r="D112" s="4"/>
    </row>
    <row r="113" spans="1:4">
      <c r="A113" s="3"/>
      <c r="B113" s="6"/>
      <c r="C113" s="4"/>
      <c r="D113" s="4"/>
    </row>
    <row r="114" spans="1:4">
      <c r="A114" s="3"/>
      <c r="B114" s="6"/>
      <c r="C114" s="4"/>
      <c r="D114" s="4"/>
    </row>
    <row r="115" spans="1:4">
      <c r="A115" s="3"/>
      <c r="B115" s="6"/>
      <c r="C115" s="4"/>
      <c r="D115" s="4"/>
    </row>
    <row r="116" spans="1:4">
      <c r="A116" s="3"/>
      <c r="B116" s="6"/>
      <c r="C116" s="4"/>
      <c r="D116" s="4"/>
    </row>
    <row r="117" spans="1:4">
      <c r="A117" s="3"/>
      <c r="B117" s="6"/>
      <c r="C117" s="4"/>
      <c r="D117" s="4"/>
    </row>
    <row r="118" spans="1:4">
      <c r="A118" s="3"/>
      <c r="B118" s="6"/>
      <c r="C118" s="4"/>
      <c r="D118" s="4"/>
    </row>
    <row r="119" spans="1:4">
      <c r="A119" s="3"/>
      <c r="B119" s="6"/>
      <c r="C119" s="4"/>
      <c r="D119" s="4"/>
    </row>
    <row r="120" spans="1:4">
      <c r="A120" s="3"/>
      <c r="B120" s="6"/>
      <c r="C120" s="4"/>
      <c r="D120" s="4"/>
    </row>
    <row r="121" spans="1:4">
      <c r="A121" s="3"/>
      <c r="B121" s="6"/>
      <c r="C121" s="4"/>
      <c r="D121" s="4"/>
    </row>
    <row r="122" spans="1:4">
      <c r="A122" s="3"/>
      <c r="B122" s="6"/>
      <c r="C122" s="4"/>
      <c r="D122" s="4"/>
    </row>
    <row r="123" spans="1:4">
      <c r="A123" s="3"/>
      <c r="B123" s="6"/>
      <c r="C123" s="4"/>
      <c r="D123" s="4"/>
    </row>
    <row r="124" spans="1:4">
      <c r="A124" s="3"/>
      <c r="B124" s="6"/>
      <c r="C124" s="4"/>
      <c r="D124" s="4"/>
    </row>
    <row r="125" spans="1:4">
      <c r="A125" s="3"/>
      <c r="B125" s="6"/>
      <c r="C125" s="4"/>
      <c r="D125" s="4"/>
    </row>
    <row r="126" spans="1:4">
      <c r="A126" s="3"/>
      <c r="B126" s="6"/>
      <c r="C126" s="4"/>
      <c r="D126" s="4"/>
    </row>
    <row r="127" spans="1:4">
      <c r="A127" s="3"/>
      <c r="B127" s="6"/>
      <c r="C127" s="4"/>
      <c r="D127" s="4"/>
    </row>
    <row r="128" spans="1:4">
      <c r="A128" s="3"/>
      <c r="B128" s="6"/>
      <c r="C128" s="4"/>
      <c r="D128" s="4"/>
    </row>
    <row r="129" spans="1:4">
      <c r="A129" s="3"/>
      <c r="B129" s="6"/>
      <c r="C129" s="4"/>
      <c r="D129" s="4"/>
    </row>
    <row r="130" spans="1:4">
      <c r="A130" s="3"/>
      <c r="B130" s="6"/>
      <c r="C130" s="4"/>
      <c r="D130" s="4"/>
    </row>
    <row r="131" spans="1:4">
      <c r="A131" s="3"/>
      <c r="B131" s="6"/>
      <c r="C131" s="4"/>
      <c r="D131" s="4"/>
    </row>
    <row r="132" spans="1:4">
      <c r="A132" s="3"/>
      <c r="B132" s="6"/>
      <c r="C132" s="4"/>
      <c r="D132" s="4"/>
    </row>
    <row r="133" spans="1:4">
      <c r="A133" s="3"/>
      <c r="B133" s="6"/>
      <c r="C133" s="4"/>
      <c r="D133" s="4"/>
    </row>
    <row r="134" spans="1:4">
      <c r="A134" s="3"/>
      <c r="B134" s="6"/>
      <c r="C134" s="4"/>
      <c r="D134" s="4"/>
    </row>
    <row r="135" spans="1:4">
      <c r="A135" s="3"/>
      <c r="B135" s="6"/>
      <c r="C135" s="4"/>
      <c r="D135" s="4"/>
    </row>
    <row r="136" spans="1:4">
      <c r="A136" s="3"/>
      <c r="B136" s="6"/>
      <c r="C136" s="4"/>
      <c r="D136" s="4"/>
    </row>
    <row r="137" spans="1:4">
      <c r="A137" s="3"/>
      <c r="B137" s="6"/>
      <c r="C137" s="4"/>
      <c r="D137" s="4"/>
    </row>
    <row r="138" spans="1:4">
      <c r="A138" s="3"/>
      <c r="B138" s="6"/>
      <c r="C138" s="4"/>
      <c r="D138" s="4"/>
    </row>
    <row r="139" spans="1:4">
      <c r="A139" s="3"/>
      <c r="B139" s="6"/>
      <c r="C139" s="4"/>
      <c r="D139" s="4"/>
    </row>
    <row r="140" spans="1:4">
      <c r="A140" s="3"/>
      <c r="B140" s="6"/>
      <c r="C140" s="4"/>
      <c r="D140" s="4"/>
    </row>
    <row r="141" spans="1:4">
      <c r="A141" s="3"/>
      <c r="B141" s="6"/>
      <c r="C141" s="4"/>
      <c r="D141" s="4"/>
    </row>
    <row r="142" spans="1:4">
      <c r="A142" s="3"/>
      <c r="B142" s="6"/>
      <c r="C142" s="4"/>
      <c r="D142" s="4"/>
    </row>
    <row r="143" spans="1:4">
      <c r="A143" s="3"/>
      <c r="B143" s="6"/>
      <c r="C143" s="4"/>
      <c r="D143" s="4"/>
    </row>
    <row r="144" spans="1:4">
      <c r="A144" s="3"/>
      <c r="B144" s="6"/>
      <c r="C144" s="4"/>
      <c r="D144" s="4"/>
    </row>
    <row r="145" spans="1:4">
      <c r="A145" s="3"/>
      <c r="B145" s="6"/>
      <c r="C145" s="4"/>
      <c r="D145" s="4"/>
    </row>
    <row r="146" spans="1:4">
      <c r="A146" s="3"/>
      <c r="B146" s="6"/>
      <c r="C146" s="4"/>
      <c r="D146" s="4"/>
    </row>
    <row r="147" spans="1:4">
      <c r="A147" s="3"/>
      <c r="B147" s="6"/>
      <c r="C147" s="4"/>
      <c r="D147" s="4"/>
    </row>
    <row r="148" spans="1:4">
      <c r="A148" s="3"/>
      <c r="B148" s="6"/>
      <c r="C148" s="4"/>
      <c r="D148" s="4"/>
    </row>
    <row r="149" spans="1:4">
      <c r="A149" s="3"/>
      <c r="B149" s="6"/>
      <c r="C149" s="4"/>
      <c r="D149" s="4"/>
    </row>
    <row r="150" spans="1:4">
      <c r="A150" s="3"/>
      <c r="B150" s="6"/>
      <c r="C150" s="4"/>
      <c r="D150" s="4"/>
    </row>
    <row r="151" spans="1:4">
      <c r="A151" s="3"/>
      <c r="B151" s="6"/>
      <c r="C151" s="4"/>
      <c r="D151" s="4"/>
    </row>
    <row r="152" spans="1:4">
      <c r="A152" s="3"/>
      <c r="B152" s="6"/>
      <c r="C152" s="4"/>
      <c r="D152" s="4"/>
    </row>
    <row r="153" spans="1:4">
      <c r="A153" s="3"/>
      <c r="B153" s="6"/>
      <c r="C153" s="4"/>
      <c r="D153" s="4"/>
    </row>
    <row r="154" spans="1:4">
      <c r="A154" s="3"/>
      <c r="B154" s="6"/>
      <c r="C154" s="4"/>
      <c r="D154" s="4"/>
    </row>
    <row r="155" spans="1:4">
      <c r="A155" s="3"/>
      <c r="B155" s="6"/>
      <c r="C155" s="4"/>
      <c r="D155" s="4"/>
    </row>
    <row r="156" spans="1:4">
      <c r="A156" s="3"/>
      <c r="B156" s="6"/>
      <c r="C156" s="4"/>
      <c r="D156" s="4"/>
    </row>
    <row r="157" spans="1:4">
      <c r="A157" s="3"/>
      <c r="B157" s="6"/>
      <c r="C157" s="4"/>
      <c r="D157" s="4"/>
    </row>
    <row r="158" spans="1:4">
      <c r="A158" s="3"/>
      <c r="B158" s="6"/>
      <c r="C158" s="4"/>
      <c r="D158" s="4"/>
    </row>
    <row r="159" spans="1:4">
      <c r="A159" s="3"/>
      <c r="B159" s="6"/>
      <c r="C159" s="4"/>
      <c r="D159" s="4"/>
    </row>
    <row r="160" spans="1:4">
      <c r="A160" s="3"/>
      <c r="B160" s="6"/>
      <c r="C160" s="4"/>
      <c r="D160" s="4"/>
    </row>
    <row r="161" spans="1:4">
      <c r="A161" s="3"/>
      <c r="B161" s="6"/>
      <c r="C161" s="4"/>
      <c r="D161" s="4"/>
    </row>
    <row r="162" spans="1:4">
      <c r="A162" s="3"/>
      <c r="B162" s="6"/>
      <c r="C162" s="4"/>
      <c r="D162" s="4"/>
    </row>
    <row r="163" spans="1:4">
      <c r="A163" s="3"/>
      <c r="B163" s="6"/>
      <c r="C163" s="4"/>
      <c r="D163" s="4"/>
    </row>
    <row r="164" spans="1:4">
      <c r="A164" s="3"/>
      <c r="B164" s="6"/>
      <c r="C164" s="4"/>
      <c r="D164" s="4"/>
    </row>
    <row r="165" spans="1:4">
      <c r="A165" s="3"/>
      <c r="B165" s="6"/>
      <c r="C165" s="4"/>
      <c r="D165" s="4"/>
    </row>
    <row r="166" spans="1:4">
      <c r="A166" s="3"/>
      <c r="B166" s="6"/>
      <c r="C166" s="4"/>
      <c r="D166" s="4"/>
    </row>
    <row r="167" spans="1:4">
      <c r="A167" s="3"/>
      <c r="B167" s="6"/>
      <c r="C167" s="4"/>
      <c r="D167" s="4"/>
    </row>
    <row r="168" spans="1:4">
      <c r="A168" s="3"/>
      <c r="B168" s="6"/>
      <c r="C168" s="4"/>
      <c r="D168" s="4"/>
    </row>
    <row r="169" spans="1:4">
      <c r="A169" s="3"/>
      <c r="B169" s="6"/>
      <c r="C169" s="4"/>
      <c r="D169" s="4"/>
    </row>
    <row r="170" spans="1:4">
      <c r="A170" s="3"/>
      <c r="B170" s="6"/>
      <c r="C170" s="4"/>
      <c r="D170" s="4"/>
    </row>
    <row r="171" spans="1:4">
      <c r="A171" s="3"/>
      <c r="B171" s="6"/>
      <c r="C171" s="4"/>
      <c r="D171" s="4"/>
    </row>
    <row r="172" spans="1:4">
      <c r="A172" s="3"/>
      <c r="B172" s="6"/>
      <c r="C172" s="4"/>
      <c r="D172" s="4"/>
    </row>
    <row r="173" spans="1:4">
      <c r="A173" s="3"/>
      <c r="B173" s="6"/>
      <c r="C173" s="4"/>
      <c r="D173" s="4"/>
    </row>
    <row r="174" spans="1:4">
      <c r="A174" s="3"/>
      <c r="B174" s="6"/>
      <c r="C174" s="4"/>
      <c r="D174" s="4"/>
    </row>
    <row r="175" spans="1:4">
      <c r="A175" s="3"/>
      <c r="B175" s="6"/>
      <c r="C175" s="4"/>
      <c r="D175" s="4"/>
    </row>
    <row r="176" spans="1:4">
      <c r="A176" s="3"/>
      <c r="B176" s="6"/>
      <c r="C176" s="4"/>
      <c r="D176" s="4"/>
    </row>
    <row r="177" spans="1:4">
      <c r="A177" s="3"/>
      <c r="B177" s="6"/>
      <c r="C177" s="4"/>
      <c r="D177" s="4"/>
    </row>
    <row r="178" spans="1:4">
      <c r="A178" s="3"/>
      <c r="B178" s="6"/>
      <c r="C178" s="4"/>
      <c r="D178" s="4"/>
    </row>
    <row r="179" spans="1:4">
      <c r="A179" s="3"/>
      <c r="B179" s="6"/>
      <c r="C179" s="4"/>
      <c r="D179" s="4"/>
    </row>
    <row r="180" spans="1:4">
      <c r="A180" s="3"/>
      <c r="B180" s="6"/>
      <c r="C180" s="4"/>
      <c r="D180" s="4"/>
    </row>
    <row r="181" spans="1:4">
      <c r="A181" s="3"/>
      <c r="B181" s="6"/>
      <c r="C181" s="4"/>
      <c r="D181" s="4"/>
    </row>
    <row r="182" spans="1:4">
      <c r="A182" s="3"/>
      <c r="B182" s="6"/>
      <c r="C182" s="4"/>
      <c r="D182" s="4"/>
    </row>
    <row r="183" spans="1:4">
      <c r="A183" s="3"/>
      <c r="B183" s="6"/>
      <c r="C183" s="4"/>
      <c r="D183" s="4"/>
    </row>
    <row r="184" spans="1:4">
      <c r="A184" s="3"/>
      <c r="B184" s="6"/>
      <c r="C184" s="4"/>
      <c r="D184" s="4"/>
    </row>
    <row r="185" spans="1:4">
      <c r="A185" s="3"/>
      <c r="B185" s="6"/>
      <c r="C185" s="4"/>
      <c r="D185" s="4"/>
    </row>
    <row r="186" spans="1:4">
      <c r="A186" s="3"/>
      <c r="B186" s="6"/>
      <c r="C186" s="4"/>
      <c r="D186" s="4"/>
    </row>
    <row r="187" spans="1:4">
      <c r="A187" s="3"/>
      <c r="B187" s="6"/>
      <c r="C187" s="4"/>
      <c r="D187" s="4"/>
    </row>
    <row r="188" spans="1:4">
      <c r="A188" s="3"/>
      <c r="B188" s="6"/>
      <c r="C188" s="4"/>
      <c r="D188" s="4"/>
    </row>
    <row r="189" spans="1:4">
      <c r="A189" s="3"/>
      <c r="B189" s="6"/>
      <c r="C189" s="4"/>
      <c r="D189" s="4"/>
    </row>
    <row r="190" spans="1:4">
      <c r="A190" s="3"/>
      <c r="B190" s="6"/>
      <c r="C190" s="4"/>
      <c r="D190" s="4"/>
    </row>
    <row r="191" spans="1:4">
      <c r="A191" s="3"/>
      <c r="B191" s="6"/>
      <c r="C191" s="4"/>
      <c r="D191" s="4"/>
    </row>
    <row r="192" spans="1:4">
      <c r="A192" s="3"/>
      <c r="B192" s="6"/>
      <c r="C192" s="4"/>
      <c r="D192" s="4"/>
    </row>
    <row r="193" spans="1:4">
      <c r="A193" s="3"/>
      <c r="B193" s="6"/>
      <c r="C193" s="4"/>
      <c r="D193" s="4"/>
    </row>
    <row r="194" spans="1:4">
      <c r="A194" s="3"/>
      <c r="B194" s="6"/>
      <c r="C194" s="4"/>
      <c r="D194" s="4"/>
    </row>
    <row r="195" spans="1:4">
      <c r="A195" s="3"/>
      <c r="B195" s="6"/>
      <c r="C195" s="4"/>
      <c r="D195" s="4"/>
    </row>
    <row r="196" spans="1:4">
      <c r="A196" s="3"/>
      <c r="B196" s="6"/>
      <c r="C196" s="4"/>
      <c r="D196" s="4"/>
    </row>
    <row r="197" spans="1:4">
      <c r="A197" s="3"/>
      <c r="B197" s="6"/>
      <c r="C197" s="4"/>
      <c r="D197" s="4"/>
    </row>
    <row r="198" spans="1:4">
      <c r="A198" s="3"/>
      <c r="B198" s="6"/>
      <c r="C198" s="4"/>
      <c r="D198" s="4"/>
    </row>
    <row r="199" spans="1:4">
      <c r="A199" s="3"/>
      <c r="B199" s="6"/>
      <c r="C199" s="4"/>
      <c r="D199" s="4"/>
    </row>
    <row r="200" spans="1:4">
      <c r="A200" s="3"/>
      <c r="B200" s="6"/>
      <c r="C200" s="4"/>
      <c r="D200" s="4"/>
    </row>
    <row r="201" spans="1:4">
      <c r="A201" s="3"/>
      <c r="B201" s="6"/>
      <c r="C201" s="4"/>
      <c r="D201" s="4"/>
    </row>
    <row r="202" spans="1:4">
      <c r="A202" s="3"/>
      <c r="B202" s="6"/>
      <c r="C202" s="4"/>
      <c r="D202" s="4"/>
    </row>
    <row r="203" spans="1:4">
      <c r="A203" s="3"/>
      <c r="B203" s="6"/>
      <c r="C203" s="4"/>
      <c r="D203" s="4"/>
    </row>
    <row r="204" spans="1:4">
      <c r="A204" s="3"/>
      <c r="B204" s="6"/>
      <c r="C204" s="4"/>
      <c r="D204" s="4"/>
    </row>
    <row r="205" spans="1:4">
      <c r="A205" s="3"/>
      <c r="B205" s="6"/>
      <c r="C205" s="4"/>
      <c r="D205" s="4"/>
    </row>
    <row r="206" spans="1:4">
      <c r="A206" s="3"/>
      <c r="B206" s="6"/>
      <c r="C206" s="4"/>
      <c r="D206" s="4"/>
    </row>
    <row r="207" spans="1:4">
      <c r="A207" s="3"/>
      <c r="B207" s="6"/>
      <c r="C207" s="4"/>
      <c r="D207" s="4"/>
    </row>
    <row r="208" spans="1:4">
      <c r="A208" s="3"/>
      <c r="B208" s="6"/>
      <c r="C208" s="4"/>
      <c r="D208" s="4"/>
    </row>
    <row r="209" spans="1:4">
      <c r="A209" s="3"/>
      <c r="B209" s="6"/>
      <c r="C209" s="4"/>
      <c r="D209" s="4"/>
    </row>
    <row r="210" spans="1:4">
      <c r="A210" s="3"/>
      <c r="B210" s="6"/>
      <c r="C210" s="4"/>
      <c r="D210" s="4"/>
    </row>
    <row r="211" spans="1:4">
      <c r="A211" s="3"/>
      <c r="B211" s="6"/>
      <c r="C211" s="4"/>
      <c r="D211" s="4"/>
    </row>
    <row r="212" spans="1:4">
      <c r="A212" s="3"/>
      <c r="B212" s="6"/>
      <c r="C212" s="4"/>
      <c r="D212" s="4"/>
    </row>
    <row r="213" spans="1:4">
      <c r="A213" s="3"/>
      <c r="B213" s="6"/>
      <c r="C213" s="4"/>
      <c r="D213" s="4"/>
    </row>
    <row r="214" spans="1:4">
      <c r="A214" s="3"/>
      <c r="B214" s="6"/>
      <c r="C214" s="4"/>
      <c r="D214" s="4"/>
    </row>
    <row r="215" spans="1:4">
      <c r="A215" s="3"/>
      <c r="B215" s="6"/>
      <c r="C215" s="4"/>
      <c r="D215" s="4"/>
    </row>
    <row r="216" spans="1:4">
      <c r="A216" s="3"/>
      <c r="B216" s="6"/>
      <c r="C216" s="4"/>
      <c r="D216" s="4"/>
    </row>
    <row r="217" spans="1:4">
      <c r="A217" s="3"/>
      <c r="B217" s="6"/>
      <c r="C217" s="4"/>
      <c r="D217" s="4"/>
    </row>
    <row r="218" spans="1:4">
      <c r="A218" s="3"/>
      <c r="B218" s="6"/>
      <c r="C218" s="4"/>
      <c r="D218" s="4"/>
    </row>
    <row r="219" spans="1:4">
      <c r="A219" s="3"/>
      <c r="B219" s="6"/>
      <c r="C219" s="4"/>
      <c r="D219" s="4"/>
    </row>
    <row r="220" spans="1:4">
      <c r="A220" s="3"/>
      <c r="B220" s="6"/>
      <c r="C220" s="4"/>
      <c r="D220" s="4"/>
    </row>
    <row r="221" spans="1:4">
      <c r="A221" s="3"/>
      <c r="B221" s="6"/>
      <c r="C221" s="4"/>
      <c r="D221" s="4"/>
    </row>
    <row r="222" spans="1:4">
      <c r="A222" s="3"/>
      <c r="B222" s="6"/>
      <c r="C222" s="4"/>
      <c r="D222" s="4"/>
    </row>
    <row r="223" spans="1:4">
      <c r="A223" s="3"/>
      <c r="B223" s="6"/>
      <c r="C223" s="4"/>
      <c r="D223" s="4"/>
    </row>
    <row r="224" spans="1:4">
      <c r="A224" s="3"/>
      <c r="B224" s="6"/>
      <c r="C224" s="4"/>
      <c r="D224" s="4"/>
    </row>
    <row r="225" spans="1:4">
      <c r="A225" s="3"/>
      <c r="B225" s="6"/>
      <c r="C225" s="4"/>
      <c r="D225" s="4"/>
    </row>
    <row r="226" spans="1:4">
      <c r="A226" s="3"/>
      <c r="B226" s="6"/>
      <c r="C226" s="4"/>
      <c r="D226" s="4"/>
    </row>
    <row r="227" spans="1:4">
      <c r="A227" s="3"/>
      <c r="B227" s="6"/>
      <c r="C227" s="4"/>
      <c r="D227" s="4"/>
    </row>
    <row r="228" spans="1:4">
      <c r="A228" s="3"/>
      <c r="B228" s="6"/>
      <c r="C228" s="4"/>
      <c r="D228" s="4"/>
    </row>
    <row r="229" spans="1:4">
      <c r="A229" s="3"/>
      <c r="B229" s="6"/>
      <c r="C229" s="4"/>
      <c r="D229" s="4"/>
    </row>
    <row r="230" spans="1:4">
      <c r="A230" s="3"/>
      <c r="B230" s="6"/>
      <c r="C230" s="4"/>
      <c r="D230" s="4"/>
    </row>
    <row r="231" spans="1:4">
      <c r="A231" s="3"/>
      <c r="B231" s="6"/>
      <c r="C231" s="4"/>
      <c r="D231" s="4"/>
    </row>
    <row r="232" spans="1:4">
      <c r="A232" s="3"/>
      <c r="B232" s="6"/>
      <c r="C232" s="4"/>
      <c r="D232" s="4"/>
    </row>
    <row r="233" spans="1:4">
      <c r="A233" s="3"/>
      <c r="B233" s="6"/>
      <c r="C233" s="4"/>
      <c r="D233" s="4"/>
    </row>
    <row r="234" spans="1:4">
      <c r="A234" s="3"/>
      <c r="B234" s="6"/>
      <c r="C234" s="4"/>
      <c r="D234" s="4"/>
    </row>
    <row r="235" spans="1:4">
      <c r="A235" s="3"/>
      <c r="B235" s="6"/>
      <c r="C235" s="4"/>
      <c r="D235" s="4"/>
    </row>
    <row r="236" spans="1:4">
      <c r="A236" s="3"/>
      <c r="B236" s="6"/>
      <c r="C236" s="4"/>
      <c r="D236" s="4"/>
    </row>
    <row r="237" spans="1:4">
      <c r="A237" s="3"/>
      <c r="B237" s="6"/>
      <c r="C237" s="4"/>
      <c r="D237" s="4"/>
    </row>
    <row r="238" spans="1:4">
      <c r="A238" s="3"/>
      <c r="B238" s="6"/>
      <c r="C238" s="4"/>
      <c r="D238" s="4"/>
    </row>
    <row r="239" spans="1:4">
      <c r="A239" s="3"/>
      <c r="B239" s="6"/>
      <c r="C239" s="4"/>
      <c r="D239" s="4"/>
    </row>
    <row r="240" spans="1:4">
      <c r="A240" s="3"/>
      <c r="B240" s="6"/>
      <c r="C240" s="4"/>
      <c r="D240" s="4"/>
    </row>
    <row r="241" spans="1:4">
      <c r="A241" s="3"/>
      <c r="B241" s="6"/>
      <c r="C241" s="4"/>
      <c r="D241" s="4"/>
    </row>
    <row r="242" spans="1:4">
      <c r="A242" s="3"/>
      <c r="B242" s="6"/>
      <c r="C242" s="4"/>
      <c r="D242" s="4"/>
    </row>
    <row r="243" spans="1:4">
      <c r="A243" s="3"/>
      <c r="B243" s="6"/>
      <c r="C243" s="4"/>
      <c r="D243" s="4"/>
    </row>
    <row r="244" spans="1:4">
      <c r="A244" s="3"/>
      <c r="B244" s="6"/>
      <c r="C244" s="4"/>
      <c r="D244" s="4"/>
    </row>
    <row r="245" spans="1:4">
      <c r="A245" s="3"/>
      <c r="B245" s="6"/>
      <c r="C245" s="4"/>
      <c r="D245" s="4"/>
    </row>
    <row r="246" spans="1:4">
      <c r="A246" s="3"/>
      <c r="B246" s="6"/>
      <c r="C246" s="4"/>
      <c r="D246" s="4"/>
    </row>
    <row r="247" spans="1:4">
      <c r="A247" s="3"/>
      <c r="B247" s="6"/>
      <c r="C247" s="4"/>
      <c r="D247" s="4"/>
    </row>
    <row r="248" spans="1:4">
      <c r="A248" s="3"/>
      <c r="B248" s="6"/>
      <c r="C248" s="4"/>
      <c r="D248" s="4"/>
    </row>
    <row r="249" spans="1:4">
      <c r="A249" s="3"/>
      <c r="B249" s="6"/>
      <c r="C249" s="4"/>
      <c r="D249" s="4"/>
    </row>
    <row r="250" spans="1:4">
      <c r="A250" s="3"/>
      <c r="B250" s="6"/>
      <c r="C250" s="4"/>
      <c r="D250" s="4"/>
    </row>
    <row r="251" spans="1:4">
      <c r="A251" s="3"/>
      <c r="B251" s="6"/>
      <c r="C251" s="4"/>
      <c r="D251" s="4"/>
    </row>
    <row r="252" spans="1:4">
      <c r="A252" s="3"/>
      <c r="B252" s="6"/>
      <c r="C252" s="4"/>
      <c r="D252" s="4"/>
    </row>
    <row r="253" spans="1:4">
      <c r="A253" s="3"/>
      <c r="B253" s="6"/>
      <c r="C253" s="4"/>
      <c r="D253" s="4"/>
    </row>
    <row r="254" spans="1:4">
      <c r="A254" s="3"/>
      <c r="B254" s="6"/>
      <c r="C254" s="4"/>
      <c r="D254" s="4"/>
    </row>
    <row r="255" spans="1:4">
      <c r="A255" s="3"/>
      <c r="B255" s="6"/>
      <c r="C255" s="4"/>
      <c r="D255" s="4"/>
    </row>
    <row r="256" spans="1:4">
      <c r="A256" s="3"/>
      <c r="B256" s="6"/>
      <c r="C256" s="4"/>
      <c r="D256" s="4"/>
    </row>
    <row r="257" spans="1:4">
      <c r="A257" s="3"/>
      <c r="B257" s="6"/>
      <c r="C257" s="4"/>
      <c r="D257" s="4"/>
    </row>
    <row r="258" spans="1:4">
      <c r="A258" s="3"/>
      <c r="B258" s="6"/>
      <c r="C258" s="4"/>
      <c r="D258" s="4"/>
    </row>
    <row r="259" spans="1:4">
      <c r="A259" s="3"/>
      <c r="B259" s="6"/>
      <c r="C259" s="4"/>
      <c r="D259" s="4"/>
    </row>
    <row r="260" spans="1:4">
      <c r="A260" s="3"/>
      <c r="B260" s="6"/>
      <c r="C260" s="4"/>
      <c r="D260" s="4"/>
    </row>
    <row r="261" spans="1:4">
      <c r="A261" s="3"/>
      <c r="B261" s="6"/>
      <c r="C261" s="4"/>
      <c r="D261" s="4"/>
    </row>
    <row r="262" spans="1:4">
      <c r="A262" s="3"/>
      <c r="B262" s="6"/>
      <c r="C262" s="4"/>
      <c r="D262" s="4"/>
    </row>
    <row r="263" spans="1:4">
      <c r="A263" s="3"/>
      <c r="B263" s="6"/>
      <c r="C263" s="4"/>
      <c r="D263" s="4"/>
    </row>
    <row r="264" spans="1:4">
      <c r="A264" s="3"/>
      <c r="B264" s="6"/>
      <c r="C264" s="4"/>
      <c r="D264" s="4"/>
    </row>
    <row r="265" spans="1:4">
      <c r="A265" s="3"/>
      <c r="B265" s="6"/>
      <c r="C265" s="4"/>
      <c r="D265" s="4"/>
    </row>
    <row r="266" spans="1:4">
      <c r="A266" s="3"/>
      <c r="B266" s="6"/>
      <c r="C266" s="4"/>
      <c r="D266" s="4"/>
    </row>
    <row r="267" spans="1:4">
      <c r="A267" s="3"/>
      <c r="B267" s="6"/>
      <c r="C267" s="4"/>
      <c r="D267" s="4"/>
    </row>
    <row r="268" spans="1:4">
      <c r="A268" s="3"/>
      <c r="B268" s="6"/>
      <c r="C268" s="4"/>
      <c r="D268" s="4"/>
    </row>
    <row r="269" spans="1:4">
      <c r="A269" s="3"/>
      <c r="B269" s="6"/>
      <c r="C269" s="4"/>
      <c r="D269" s="4"/>
    </row>
    <row r="270" spans="1:4">
      <c r="A270" s="3"/>
      <c r="B270" s="6"/>
      <c r="C270" s="4"/>
      <c r="D270" s="4"/>
    </row>
    <row r="271" spans="1:4">
      <c r="A271" s="3"/>
      <c r="B271" s="6"/>
      <c r="C271" s="4"/>
      <c r="D271" s="4"/>
    </row>
    <row r="272" spans="1:4">
      <c r="A272" s="3"/>
      <c r="B272" s="6"/>
      <c r="C272" s="4"/>
      <c r="D272" s="4"/>
    </row>
    <row r="273" spans="1:4">
      <c r="A273" s="3"/>
      <c r="B273" s="6"/>
      <c r="C273" s="4"/>
      <c r="D273" s="4"/>
    </row>
    <row r="274" spans="1:4">
      <c r="A274" s="3"/>
      <c r="B274" s="6"/>
      <c r="C274" s="4"/>
      <c r="D274" s="4"/>
    </row>
    <row r="275" spans="1:4">
      <c r="A275" s="3"/>
      <c r="B275" s="6"/>
      <c r="C275" s="4"/>
      <c r="D275" s="4"/>
    </row>
    <row r="276" spans="1:4">
      <c r="A276" s="3"/>
      <c r="B276" s="6"/>
      <c r="C276" s="4"/>
      <c r="D276" s="4"/>
    </row>
    <row r="277" spans="1:4">
      <c r="A277" s="3"/>
      <c r="B277" s="6"/>
      <c r="C277" s="4"/>
      <c r="D277" s="4"/>
    </row>
    <row r="278" spans="1:4">
      <c r="A278" s="3"/>
      <c r="B278" s="6"/>
      <c r="C278" s="4"/>
      <c r="D278" s="4"/>
    </row>
    <row r="279" spans="1:4">
      <c r="A279" s="3"/>
      <c r="B279" s="6"/>
      <c r="C279" s="4"/>
      <c r="D279" s="4"/>
    </row>
    <row r="280" spans="1:4">
      <c r="A280" s="3"/>
      <c r="B280" s="6"/>
      <c r="C280" s="4"/>
      <c r="D280" s="4"/>
    </row>
    <row r="281" spans="1:4">
      <c r="A281" s="3"/>
      <c r="B281" s="6"/>
      <c r="C281" s="4"/>
      <c r="D281" s="4"/>
    </row>
    <row r="282" spans="1:4">
      <c r="A282" s="3"/>
      <c r="B282" s="6"/>
      <c r="C282" s="4"/>
      <c r="D282" s="4"/>
    </row>
    <row r="283" spans="1:4">
      <c r="A283" s="3"/>
      <c r="B283" s="6"/>
      <c r="C283" s="4"/>
      <c r="D283" s="4"/>
    </row>
    <row r="284" spans="1:4">
      <c r="A284" s="3"/>
      <c r="B284" s="6"/>
      <c r="C284" s="4"/>
      <c r="D284" s="4"/>
    </row>
    <row r="285" spans="1:4">
      <c r="A285" s="3"/>
      <c r="B285" s="6"/>
      <c r="C285" s="4"/>
      <c r="D285" s="4"/>
    </row>
    <row r="286" spans="1:4">
      <c r="A286" s="3"/>
      <c r="B286" s="6"/>
      <c r="C286" s="4"/>
      <c r="D286" s="4"/>
    </row>
    <row r="287" spans="1:4">
      <c r="A287" s="3"/>
      <c r="B287" s="6"/>
      <c r="C287" s="4"/>
      <c r="D287" s="4"/>
    </row>
    <row r="288" spans="1:4">
      <c r="A288" s="3"/>
      <c r="B288" s="6"/>
      <c r="C288" s="4"/>
      <c r="D288" s="4"/>
    </row>
    <row r="289" spans="1:4">
      <c r="A289" s="3"/>
      <c r="B289" s="6"/>
      <c r="C289" s="4"/>
      <c r="D289" s="4"/>
    </row>
    <row r="290" spans="1:4">
      <c r="A290" s="3"/>
      <c r="B290" s="6"/>
      <c r="C290" s="4"/>
      <c r="D290" s="4"/>
    </row>
    <row r="291" spans="1:4">
      <c r="A291" s="3"/>
      <c r="B291" s="6"/>
      <c r="C291" s="4"/>
      <c r="D291" s="4"/>
    </row>
    <row r="292" spans="1:4">
      <c r="A292" s="3"/>
      <c r="B292" s="6"/>
      <c r="C292" s="4"/>
      <c r="D292" s="4"/>
    </row>
    <row r="293" spans="1:4">
      <c r="A293" s="3"/>
      <c r="B293" s="6"/>
      <c r="C293" s="4"/>
      <c r="D293" s="4"/>
    </row>
    <row r="294" spans="1:4">
      <c r="A294" s="3"/>
      <c r="B294" s="6"/>
      <c r="C294" s="4"/>
      <c r="D294" s="4"/>
    </row>
    <row r="295" spans="1:4">
      <c r="A295" s="3"/>
      <c r="B295" s="6"/>
      <c r="C295" s="4"/>
      <c r="D295" s="4"/>
    </row>
    <row r="296" spans="1:4">
      <c r="A296" s="3"/>
      <c r="B296" s="6"/>
      <c r="C296" s="4"/>
      <c r="D296" s="4"/>
    </row>
    <row r="297" spans="1:4">
      <c r="A297" s="3"/>
      <c r="B297" s="6"/>
      <c r="C297" s="4"/>
      <c r="D297" s="4"/>
    </row>
    <row r="298" spans="1:4">
      <c r="A298" s="3"/>
      <c r="B298" s="6"/>
      <c r="C298" s="4"/>
      <c r="D298" s="4"/>
    </row>
    <row r="299" spans="1:4">
      <c r="A299" s="3"/>
      <c r="B299" s="6"/>
      <c r="C299" s="4"/>
      <c r="D299" s="4"/>
    </row>
    <row r="300" spans="1:4">
      <c r="A300" s="3"/>
      <c r="B300" s="6"/>
      <c r="C300" s="4"/>
      <c r="D300" s="4"/>
    </row>
    <row r="301" spans="1:4">
      <c r="A301" s="3"/>
      <c r="B301" s="6"/>
      <c r="C301" s="4"/>
      <c r="D301" s="4"/>
    </row>
    <row r="302" spans="1:4">
      <c r="A302" s="3"/>
      <c r="B302" s="6"/>
      <c r="C302" s="4"/>
      <c r="D302" s="4"/>
    </row>
    <row r="303" spans="1:4">
      <c r="A303" s="3"/>
      <c r="B303" s="6"/>
      <c r="C303" s="4"/>
      <c r="D303" s="4"/>
    </row>
    <row r="304" spans="1:4">
      <c r="A304" s="3"/>
      <c r="B304" s="6"/>
      <c r="C304" s="4"/>
      <c r="D304" s="4"/>
    </row>
    <row r="305" spans="1:4">
      <c r="A305" s="3"/>
      <c r="B305" s="6"/>
      <c r="C305" s="4"/>
      <c r="D305" s="4"/>
    </row>
    <row r="306" spans="1:4">
      <c r="A306" s="3"/>
      <c r="B306" s="6"/>
      <c r="C306" s="4"/>
      <c r="D306" s="4"/>
    </row>
    <row r="307" spans="1:4">
      <c r="A307" s="3"/>
      <c r="B307" s="6"/>
      <c r="C307" s="4"/>
      <c r="D307" s="4"/>
    </row>
    <row r="308" spans="1:4">
      <c r="A308" s="3"/>
      <c r="B308" s="6"/>
      <c r="C308" s="4"/>
      <c r="D308" s="4"/>
    </row>
    <row r="309" spans="1:4">
      <c r="A309" s="3"/>
      <c r="B309" s="6"/>
      <c r="C309" s="4"/>
      <c r="D309" s="4"/>
    </row>
    <row r="310" spans="1:4">
      <c r="A310" s="3"/>
      <c r="B310" s="6"/>
      <c r="C310" s="4"/>
      <c r="D310" s="4"/>
    </row>
    <row r="311" spans="1:4">
      <c r="A311" s="3"/>
      <c r="B311" s="6"/>
      <c r="C311" s="4"/>
      <c r="D311" s="4"/>
    </row>
    <row r="312" spans="1:4">
      <c r="A312" s="3"/>
      <c r="B312" s="6"/>
      <c r="C312" s="4"/>
      <c r="D312" s="4"/>
    </row>
    <row r="313" spans="1:4">
      <c r="A313" s="3"/>
      <c r="B313" s="6"/>
      <c r="C313" s="4"/>
      <c r="D313" s="4"/>
    </row>
    <row r="314" spans="1:4">
      <c r="A314" s="3"/>
      <c r="B314" s="6"/>
      <c r="C314" s="4"/>
      <c r="D314" s="4"/>
    </row>
    <row r="315" spans="1:4">
      <c r="A315" s="3"/>
      <c r="B315" s="6"/>
      <c r="C315" s="4"/>
      <c r="D315" s="4"/>
    </row>
    <row r="316" spans="1:4">
      <c r="A316" s="3"/>
      <c r="B316" s="6"/>
      <c r="C316" s="4"/>
      <c r="D316" s="4"/>
    </row>
    <row r="317" spans="1:4">
      <c r="A317" s="3"/>
      <c r="B317" s="6"/>
      <c r="C317" s="4"/>
      <c r="D317" s="4"/>
    </row>
    <row r="318" spans="1:4">
      <c r="A318" s="3"/>
      <c r="B318" s="6"/>
      <c r="C318" s="4"/>
      <c r="D318" s="4"/>
    </row>
    <row r="319" spans="1:4">
      <c r="A319" s="3"/>
      <c r="B319" s="6"/>
      <c r="C319" s="4"/>
      <c r="D319" s="4"/>
    </row>
    <row r="320" spans="1:4">
      <c r="A320" s="3"/>
      <c r="B320" s="6"/>
      <c r="C320" s="4"/>
      <c r="D320" s="4"/>
    </row>
    <row r="321" spans="1:4">
      <c r="A321" s="3"/>
      <c r="B321" s="6"/>
      <c r="C321" s="4"/>
      <c r="D321" s="4"/>
    </row>
    <row r="322" spans="1:4">
      <c r="A322" s="3"/>
      <c r="B322" s="6"/>
      <c r="C322" s="4"/>
      <c r="D322" s="4"/>
    </row>
    <row r="323" spans="1:4">
      <c r="A323" s="3"/>
      <c r="B323" s="6"/>
      <c r="C323" s="4"/>
      <c r="D323" s="4"/>
    </row>
    <row r="324" spans="1:4">
      <c r="A324" s="3"/>
      <c r="B324" s="6"/>
      <c r="C324" s="4"/>
      <c r="D324" s="4"/>
    </row>
    <row r="325" spans="1:4">
      <c r="A325" s="3"/>
      <c r="B325" s="6"/>
      <c r="C325" s="4"/>
      <c r="D325" s="4"/>
    </row>
    <row r="326" spans="1:4">
      <c r="A326" s="3"/>
      <c r="B326" s="6"/>
      <c r="C326" s="4"/>
      <c r="D326" s="4"/>
    </row>
    <row r="327" spans="1:4">
      <c r="A327" s="3"/>
      <c r="B327" s="6"/>
      <c r="C327" s="4"/>
      <c r="D327" s="4"/>
    </row>
    <row r="328" spans="1:4">
      <c r="A328" s="3"/>
      <c r="B328" s="6"/>
      <c r="C328" s="4"/>
      <c r="D328" s="4"/>
    </row>
    <row r="329" spans="1:4">
      <c r="A329" s="3"/>
      <c r="B329" s="6"/>
      <c r="C329" s="4"/>
      <c r="D329" s="4"/>
    </row>
    <row r="330" spans="1:4">
      <c r="A330" s="3"/>
      <c r="B330" s="6"/>
      <c r="C330" s="4"/>
      <c r="D330" s="4"/>
    </row>
    <row r="331" spans="1:4">
      <c r="A331" s="3"/>
      <c r="B331" s="6"/>
      <c r="C331" s="4"/>
      <c r="D331" s="4"/>
    </row>
    <row r="332" spans="1:4">
      <c r="A332" s="3"/>
      <c r="B332" s="6"/>
      <c r="C332" s="4"/>
      <c r="D332" s="4"/>
    </row>
    <row r="333" spans="1:4">
      <c r="A333" s="3"/>
      <c r="B333" s="6"/>
      <c r="C333" s="4"/>
      <c r="D333" s="4"/>
    </row>
    <row r="334" spans="1:4">
      <c r="A334" s="3"/>
      <c r="B334" s="6"/>
      <c r="C334" s="4"/>
      <c r="D334" s="4"/>
    </row>
    <row r="335" spans="1:4">
      <c r="A335" s="3"/>
      <c r="B335" s="6"/>
      <c r="C335" s="4"/>
      <c r="D335" s="4"/>
    </row>
    <row r="336" spans="1:4">
      <c r="A336" s="3"/>
      <c r="B336" s="6"/>
      <c r="C336" s="4"/>
      <c r="D336" s="4"/>
    </row>
    <row r="337" spans="1:4">
      <c r="A337" s="3"/>
      <c r="B337" s="6"/>
      <c r="C337" s="4"/>
      <c r="D337" s="4"/>
    </row>
    <row r="338" spans="1:4">
      <c r="A338" s="3"/>
      <c r="B338" s="6"/>
      <c r="C338" s="4"/>
      <c r="D338" s="4"/>
    </row>
    <row r="339" spans="1:4">
      <c r="A339" s="3"/>
      <c r="B339" s="6"/>
      <c r="C339" s="4"/>
      <c r="D339" s="4"/>
    </row>
    <row r="340" spans="1:4">
      <c r="A340" s="3"/>
      <c r="B340" s="6"/>
      <c r="C340" s="4"/>
      <c r="D340" s="4"/>
    </row>
    <row r="341" spans="1:4">
      <c r="A341" s="3"/>
      <c r="B341" s="6"/>
      <c r="C341" s="4"/>
      <c r="D341" s="4"/>
    </row>
    <row r="342" spans="1:4">
      <c r="A342" s="3"/>
      <c r="B342" s="6"/>
      <c r="C342" s="4"/>
      <c r="D342" s="4"/>
    </row>
    <row r="343" spans="1:4">
      <c r="A343" s="3"/>
      <c r="B343" s="6"/>
      <c r="C343" s="4"/>
      <c r="D343" s="4"/>
    </row>
    <row r="344" spans="1:4">
      <c r="A344" s="3"/>
      <c r="B344" s="6"/>
      <c r="C344" s="4"/>
      <c r="D344" s="4"/>
    </row>
    <row r="345" spans="1:4">
      <c r="A345" s="3"/>
      <c r="B345" s="6"/>
      <c r="C345" s="4"/>
      <c r="D345" s="4"/>
    </row>
    <row r="346" spans="1:4">
      <c r="A346" s="3"/>
      <c r="B346" s="6"/>
      <c r="C346" s="4"/>
      <c r="D346" s="4"/>
    </row>
    <row r="347" spans="1:4">
      <c r="A347" s="3"/>
      <c r="B347" s="6"/>
      <c r="C347" s="4"/>
      <c r="D347" s="4"/>
    </row>
    <row r="348" spans="1:4">
      <c r="A348" s="3"/>
      <c r="B348" s="6"/>
      <c r="C348" s="4"/>
      <c r="D348" s="4"/>
    </row>
    <row r="349" spans="1:4">
      <c r="A349" s="3"/>
      <c r="B349" s="6"/>
      <c r="C349" s="4"/>
      <c r="D349" s="4"/>
    </row>
    <row r="350" spans="1:4">
      <c r="A350" s="3"/>
      <c r="B350" s="6"/>
      <c r="C350" s="4"/>
      <c r="D350" s="4"/>
    </row>
    <row r="351" spans="1:4">
      <c r="A351" s="3"/>
      <c r="B351" s="6"/>
      <c r="C351" s="4"/>
      <c r="D351" s="4"/>
    </row>
    <row r="352" spans="1:4">
      <c r="A352" s="3"/>
      <c r="B352" s="6"/>
      <c r="C352" s="4"/>
      <c r="D352" s="4"/>
    </row>
    <row r="353" spans="1:4">
      <c r="A353" s="3"/>
      <c r="B353" s="6"/>
      <c r="C353" s="4"/>
      <c r="D353" s="4"/>
    </row>
    <row r="354" spans="1:4">
      <c r="A354" s="3"/>
      <c r="B354" s="6"/>
      <c r="C354" s="4"/>
      <c r="D354" s="4"/>
    </row>
    <row r="355" spans="1:4">
      <c r="A355" s="3"/>
      <c r="B355" s="6"/>
      <c r="C355" s="4"/>
      <c r="D355" s="4"/>
    </row>
    <row r="356" spans="1:4">
      <c r="A356" s="3"/>
      <c r="B356" s="6"/>
      <c r="C356" s="4"/>
      <c r="D356" s="4"/>
    </row>
    <row r="357" spans="1:4">
      <c r="A357" s="3"/>
      <c r="B357" s="6"/>
      <c r="C357" s="4"/>
      <c r="D357" s="4"/>
    </row>
    <row r="358" spans="1:4">
      <c r="A358" s="3"/>
      <c r="B358" s="6"/>
      <c r="C358" s="4"/>
      <c r="D358" s="4"/>
    </row>
    <row r="359" spans="1:4">
      <c r="A359" s="3"/>
      <c r="B359" s="6"/>
      <c r="C359" s="4"/>
      <c r="D359" s="4"/>
    </row>
    <row r="360" spans="1:4">
      <c r="A360" s="3"/>
      <c r="B360" s="6"/>
      <c r="C360" s="4"/>
      <c r="D360" s="4"/>
    </row>
    <row r="361" spans="1:4">
      <c r="A361" s="3"/>
      <c r="B361" s="6"/>
      <c r="C361" s="4"/>
      <c r="D361" s="4"/>
    </row>
    <row r="362" spans="1:4">
      <c r="A362" s="3"/>
      <c r="B362" s="6"/>
      <c r="C362" s="4"/>
      <c r="D362" s="4"/>
    </row>
    <row r="363" spans="1:4">
      <c r="A363" s="3"/>
      <c r="B363" s="6"/>
      <c r="C363" s="4"/>
      <c r="D363" s="4"/>
    </row>
    <row r="364" spans="1:4">
      <c r="A364" s="3"/>
      <c r="B364" s="6"/>
      <c r="C364" s="4"/>
      <c r="D364" s="4"/>
    </row>
    <row r="365" spans="1:4">
      <c r="A365" s="3"/>
      <c r="B365" s="6"/>
      <c r="C365" s="4"/>
      <c r="D365" s="4"/>
    </row>
    <row r="366" spans="1:4">
      <c r="A366" s="3"/>
      <c r="B366" s="6"/>
      <c r="C366" s="4"/>
      <c r="D366" s="4"/>
    </row>
    <row r="367" spans="1:4">
      <c r="A367" s="3"/>
      <c r="B367" s="6"/>
      <c r="C367" s="4"/>
      <c r="D367" s="4"/>
    </row>
    <row r="368" spans="1:4">
      <c r="A368" s="3"/>
      <c r="B368" s="6"/>
      <c r="C368" s="4"/>
      <c r="D368" s="4"/>
    </row>
    <row r="369" spans="1:4">
      <c r="A369" s="3"/>
      <c r="B369" s="6"/>
      <c r="C369" s="4"/>
      <c r="D369" s="4"/>
    </row>
    <row r="370" spans="1:4">
      <c r="A370" s="3"/>
      <c r="B370" s="6"/>
      <c r="C370" s="4"/>
      <c r="D370" s="4"/>
    </row>
    <row r="371" spans="1:4">
      <c r="A371" s="3"/>
      <c r="B371" s="6"/>
      <c r="C371" s="4"/>
      <c r="D371" s="4"/>
    </row>
    <row r="372" spans="1:4">
      <c r="A372" s="3"/>
      <c r="B372" s="6"/>
      <c r="C372" s="4"/>
      <c r="D372" s="4"/>
    </row>
    <row r="373" spans="1:4">
      <c r="A373" s="3"/>
      <c r="B373" s="6"/>
      <c r="C373" s="4"/>
      <c r="D373" s="4"/>
    </row>
    <row r="374" spans="1:4">
      <c r="A374" s="3"/>
      <c r="B374" s="6"/>
      <c r="C374" s="4"/>
      <c r="D374" s="4"/>
    </row>
    <row r="375" spans="1:4">
      <c r="A375" s="3"/>
      <c r="B375" s="6"/>
      <c r="C375" s="4"/>
      <c r="D375" s="4"/>
    </row>
    <row r="376" spans="1:4">
      <c r="A376" s="3"/>
      <c r="B376" s="6"/>
      <c r="C376" s="4"/>
      <c r="D376" s="4"/>
    </row>
    <row r="377" spans="1:4">
      <c r="A377" s="3"/>
      <c r="B377" s="6"/>
      <c r="C377" s="4"/>
      <c r="D377" s="4"/>
    </row>
    <row r="378" spans="1:4">
      <c r="A378" s="3"/>
      <c r="B378" s="6"/>
      <c r="C378" s="4"/>
      <c r="D378" s="4"/>
    </row>
    <row r="379" spans="1:4">
      <c r="A379" s="3"/>
      <c r="B379" s="6"/>
      <c r="C379" s="4"/>
      <c r="D379" s="4"/>
    </row>
    <row r="380" spans="1:4">
      <c r="A380" s="3"/>
      <c r="B380" s="6"/>
      <c r="C380" s="4"/>
      <c r="D380" s="4"/>
    </row>
    <row r="381" spans="1:4">
      <c r="A381" s="3"/>
      <c r="B381" s="6"/>
      <c r="C381" s="4"/>
      <c r="D381" s="4"/>
    </row>
    <row r="382" spans="1:4">
      <c r="A382" s="3"/>
      <c r="B382" s="6"/>
      <c r="C382" s="4"/>
      <c r="D382" s="4"/>
    </row>
    <row r="383" spans="1:4">
      <c r="A383" s="3"/>
      <c r="B383" s="6"/>
      <c r="C383" s="4"/>
      <c r="D383" s="4"/>
    </row>
    <row r="384" spans="1:4">
      <c r="A384" s="3"/>
      <c r="B384" s="6"/>
      <c r="C384" s="4"/>
      <c r="D384" s="4"/>
    </row>
    <row r="385" spans="1:4">
      <c r="A385" s="3"/>
      <c r="B385" s="6"/>
      <c r="C385" s="4"/>
      <c r="D385" s="4"/>
    </row>
    <row r="386" spans="1:4">
      <c r="A386" s="3"/>
      <c r="B386" s="6"/>
      <c r="C386" s="4"/>
      <c r="D386" s="4"/>
    </row>
    <row r="387" spans="1:4">
      <c r="A387" s="3"/>
      <c r="B387" s="4"/>
      <c r="C387" s="4"/>
      <c r="D387" s="4"/>
    </row>
    <row r="388" spans="1:4">
      <c r="A388" s="3"/>
      <c r="B388" s="4"/>
      <c r="C388" s="4"/>
      <c r="D388" s="4"/>
    </row>
    <row r="389" spans="1:4">
      <c r="A389" s="3"/>
      <c r="B389" s="4"/>
      <c r="C389" s="4"/>
      <c r="D389" s="4"/>
    </row>
    <row r="390" spans="1:4">
      <c r="A390" s="3"/>
      <c r="B390" s="4"/>
      <c r="C390" s="4"/>
      <c r="D390" s="4"/>
    </row>
    <row r="391" spans="1:4">
      <c r="A391" s="3"/>
      <c r="B391" s="4"/>
      <c r="C391" s="4"/>
      <c r="D391" s="4"/>
    </row>
    <row r="392" spans="1:4">
      <c r="A392" s="3"/>
      <c r="B392" s="4"/>
      <c r="C392" s="4"/>
      <c r="D392" s="4"/>
    </row>
    <row r="393" spans="1:4">
      <c r="A393" s="3"/>
      <c r="B393" s="4"/>
      <c r="C393" s="4"/>
      <c r="D393" s="4"/>
    </row>
    <row r="394" spans="1:4">
      <c r="A394" s="3"/>
      <c r="B394" s="4"/>
      <c r="C394" s="4"/>
      <c r="D394" s="4"/>
    </row>
    <row r="395" spans="1:4">
      <c r="A395" s="3"/>
      <c r="B395" s="4"/>
      <c r="C395" s="4"/>
      <c r="D395" s="4"/>
    </row>
    <row r="396" spans="1:4">
      <c r="A396" s="3"/>
      <c r="B396" s="4"/>
      <c r="C396" s="4"/>
      <c r="D396" s="4"/>
    </row>
    <row r="397" spans="1:4">
      <c r="A397" s="3"/>
      <c r="B397" s="4"/>
      <c r="C397" s="4"/>
      <c r="D397" s="4"/>
    </row>
    <row r="398" spans="1:4">
      <c r="A398" s="3"/>
      <c r="B398" s="4"/>
      <c r="C398" s="4"/>
      <c r="D398" s="4"/>
    </row>
    <row r="399" spans="1:4">
      <c r="A399" s="3"/>
      <c r="B399" s="4"/>
      <c r="C399" s="4"/>
      <c r="D399" s="4"/>
    </row>
    <row r="400" spans="1:4">
      <c r="A400" s="3"/>
      <c r="B400" s="4"/>
      <c r="C400" s="4"/>
      <c r="D400" s="4"/>
    </row>
    <row r="401" spans="1:4">
      <c r="A401" s="3"/>
      <c r="B401" s="4"/>
      <c r="C401" s="4"/>
      <c r="D401" s="4"/>
    </row>
    <row r="402" spans="1:4">
      <c r="A402" s="3"/>
      <c r="B402" s="4"/>
      <c r="C402" s="4"/>
      <c r="D402" s="4"/>
    </row>
    <row r="403" spans="1:4">
      <c r="A403" s="3"/>
      <c r="B403" s="4"/>
      <c r="C403" s="4"/>
      <c r="D403" s="4"/>
    </row>
    <row r="404" spans="1:4">
      <c r="A404" s="3"/>
      <c r="B404" s="4"/>
      <c r="C404" s="4"/>
      <c r="D404" s="4"/>
    </row>
    <row r="405" spans="1:4">
      <c r="A405" s="3"/>
      <c r="B405" s="4"/>
      <c r="C405" s="4"/>
      <c r="D405" s="4"/>
    </row>
    <row r="406" spans="1:4">
      <c r="A406" s="3"/>
      <c r="B406" s="4"/>
      <c r="C406" s="4"/>
      <c r="D406" s="4"/>
    </row>
    <row r="407" spans="1:4">
      <c r="A407" s="3"/>
      <c r="B407" s="4"/>
      <c r="C407" s="4"/>
      <c r="D407" s="4"/>
    </row>
    <row r="408" spans="1:4">
      <c r="A408" s="3"/>
      <c r="B408" s="4"/>
      <c r="C408" s="4"/>
      <c r="D408" s="4"/>
    </row>
    <row r="409" spans="1:4">
      <c r="A409" s="3"/>
      <c r="B409" s="4"/>
      <c r="C409" s="4"/>
      <c r="D409" s="4"/>
    </row>
    <row r="410" spans="1:4">
      <c r="A410" s="3"/>
      <c r="B410" s="4"/>
      <c r="C410" s="4"/>
      <c r="D410" s="4"/>
    </row>
    <row r="411" spans="1:4">
      <c r="A411" s="3"/>
      <c r="B411" s="4"/>
      <c r="C411" s="4"/>
      <c r="D411" s="4"/>
    </row>
    <row r="412" spans="1:4">
      <c r="A412" s="3"/>
      <c r="B412" s="4"/>
      <c r="C412" s="4"/>
      <c r="D412" s="4"/>
    </row>
    <row r="413" spans="1:4">
      <c r="A413" s="3"/>
      <c r="B413" s="4"/>
      <c r="C413" s="4"/>
      <c r="D413" s="4"/>
    </row>
    <row r="414" spans="1:4">
      <c r="A414" s="3"/>
      <c r="B414" s="4"/>
      <c r="C414" s="4"/>
      <c r="D414" s="4"/>
    </row>
    <row r="415" spans="1:4">
      <c r="A415" s="3"/>
      <c r="B415" s="4"/>
      <c r="C415" s="4"/>
      <c r="D415" s="4"/>
    </row>
    <row r="416" spans="1:4">
      <c r="A416" s="3"/>
      <c r="B416" s="4"/>
      <c r="C416" s="4"/>
      <c r="D416" s="4"/>
    </row>
    <row r="417" spans="1:4">
      <c r="A417" s="3"/>
      <c r="B417" s="4"/>
      <c r="C417" s="4"/>
      <c r="D417" s="4"/>
    </row>
    <row r="418" spans="1:4">
      <c r="A418" s="3"/>
      <c r="B418" s="4"/>
      <c r="C418" s="4"/>
      <c r="D418" s="4"/>
    </row>
    <row r="419" spans="1:4">
      <c r="A419" s="3"/>
      <c r="B419" s="4"/>
      <c r="C419" s="4"/>
      <c r="D419" s="4"/>
    </row>
    <row r="420" spans="1:4">
      <c r="A420" s="3"/>
      <c r="B420" s="4"/>
      <c r="C420" s="4"/>
      <c r="D420" s="4"/>
    </row>
    <row r="421" spans="1:4">
      <c r="A421" s="3"/>
      <c r="B421" s="4"/>
      <c r="C421" s="4"/>
      <c r="D421" s="4"/>
    </row>
    <row r="422" spans="1:4">
      <c r="A422" s="3"/>
      <c r="B422" s="4"/>
      <c r="C422" s="4"/>
      <c r="D422" s="4"/>
    </row>
    <row r="423" spans="1:4">
      <c r="A423" s="3"/>
      <c r="B423" s="4"/>
      <c r="C423" s="4"/>
      <c r="D423" s="4"/>
    </row>
    <row r="424" spans="1:4">
      <c r="A424" s="3"/>
      <c r="B424" s="4"/>
      <c r="C424" s="4"/>
      <c r="D424" s="4"/>
    </row>
    <row r="425" spans="1:4">
      <c r="A425" s="3"/>
      <c r="B425" s="4"/>
      <c r="C425" s="4"/>
      <c r="D425" s="4"/>
    </row>
    <row r="426" spans="1:4">
      <c r="A426" s="3"/>
      <c r="B426" s="4"/>
      <c r="C426" s="4"/>
      <c r="D426" s="4"/>
    </row>
    <row r="427" spans="1:4">
      <c r="A427" s="3"/>
      <c r="B427" s="4"/>
      <c r="C427" s="4"/>
      <c r="D427" s="4"/>
    </row>
    <row r="428" spans="1:4">
      <c r="A428" s="3"/>
      <c r="B428" s="4"/>
      <c r="C428" s="4"/>
      <c r="D428" s="4"/>
    </row>
    <row r="429" spans="1:4">
      <c r="A429" s="3"/>
      <c r="B429" s="4"/>
      <c r="C429" s="4"/>
      <c r="D429" s="4"/>
    </row>
    <row r="430" spans="1:4">
      <c r="A430" s="3"/>
      <c r="B430" s="4"/>
      <c r="C430" s="4"/>
      <c r="D430" s="4"/>
    </row>
    <row r="431" spans="1:4">
      <c r="A431" s="3"/>
      <c r="B431" s="4"/>
      <c r="C431" s="4"/>
      <c r="D431" s="4"/>
    </row>
    <row r="432" spans="1:4">
      <c r="A432" s="3"/>
      <c r="B432" s="4"/>
      <c r="C432" s="4"/>
      <c r="D432" s="4"/>
    </row>
    <row r="433" spans="1:4">
      <c r="A433" s="3"/>
      <c r="B433" s="4"/>
      <c r="C433" s="4"/>
      <c r="D433" s="4"/>
    </row>
    <row r="434" spans="1:4">
      <c r="A434" s="3"/>
      <c r="B434" s="4"/>
      <c r="C434" s="4"/>
      <c r="D434" s="4"/>
    </row>
    <row r="435" spans="1:4">
      <c r="A435" s="3"/>
      <c r="B435" s="4"/>
      <c r="C435" s="4"/>
      <c r="D435" s="4"/>
    </row>
    <row r="436" spans="1:4">
      <c r="A436" s="3"/>
      <c r="B436" s="4"/>
      <c r="C436" s="4"/>
      <c r="D436" s="4"/>
    </row>
    <row r="437" spans="1:4">
      <c r="A437" s="3"/>
      <c r="B437" s="4"/>
      <c r="C437" s="4"/>
      <c r="D437" s="4"/>
    </row>
    <row r="438" spans="1:4">
      <c r="A438" s="3"/>
      <c r="B438" s="4"/>
      <c r="C438" s="4"/>
      <c r="D438" s="4"/>
    </row>
    <row r="439" spans="1:4">
      <c r="A439" s="3"/>
      <c r="B439" s="4"/>
      <c r="C439" s="4"/>
      <c r="D439" s="4"/>
    </row>
    <row r="440" spans="1:4">
      <c r="A440" s="3"/>
      <c r="B440" s="4"/>
      <c r="C440" s="4"/>
      <c r="D440" s="4"/>
    </row>
    <row r="441" spans="1:4">
      <c r="A441" s="3"/>
      <c r="B441" s="4"/>
      <c r="C441" s="4"/>
      <c r="D441" s="4"/>
    </row>
    <row r="442" spans="1:4">
      <c r="A442" s="3"/>
      <c r="B442" s="4"/>
      <c r="C442" s="4"/>
      <c r="D442" s="4"/>
    </row>
    <row r="443" spans="1:4">
      <c r="A443" s="3"/>
      <c r="B443" s="4"/>
      <c r="C443" s="4"/>
      <c r="D443" s="4"/>
    </row>
    <row r="444" spans="1:4">
      <c r="A444" s="3"/>
      <c r="B444" s="4"/>
      <c r="C444" s="4"/>
      <c r="D444" s="4"/>
    </row>
    <row r="445" spans="1:4">
      <c r="A445" s="3"/>
      <c r="B445" s="4"/>
      <c r="C445" s="4"/>
      <c r="D445" s="4"/>
    </row>
    <row r="446" spans="1:4">
      <c r="A446" s="3"/>
      <c r="B446" s="4"/>
      <c r="C446" s="4"/>
      <c r="D446" s="4"/>
    </row>
    <row r="447" spans="1:4">
      <c r="A447" s="3"/>
      <c r="B447" s="4"/>
      <c r="C447" s="4"/>
      <c r="D447" s="4"/>
    </row>
    <row r="448" spans="1:4">
      <c r="A448" s="3"/>
      <c r="B448" s="4"/>
      <c r="C448" s="4"/>
      <c r="D448" s="4"/>
    </row>
    <row r="449" spans="1:4">
      <c r="A449" s="3"/>
      <c r="B449" s="4"/>
      <c r="C449" s="4"/>
      <c r="D449" s="4"/>
    </row>
    <row r="450" spans="1:4">
      <c r="A450" s="3"/>
      <c r="B450" s="4"/>
      <c r="C450" s="4"/>
      <c r="D450" s="4"/>
    </row>
    <row r="451" spans="1:4">
      <c r="A451" s="3"/>
      <c r="B451" s="4"/>
      <c r="C451" s="4"/>
      <c r="D451" s="4"/>
    </row>
    <row r="452" spans="1:4">
      <c r="A452" s="3"/>
      <c r="B452" s="4"/>
      <c r="C452" s="4"/>
      <c r="D452" s="4"/>
    </row>
    <row r="453" spans="1:4">
      <c r="A453" s="3"/>
      <c r="B453" s="4"/>
      <c r="C453" s="4"/>
      <c r="D453" s="4"/>
    </row>
    <row r="454" spans="1:4">
      <c r="A454" s="3"/>
      <c r="B454" s="4"/>
      <c r="C454" s="4"/>
      <c r="D454" s="4"/>
    </row>
    <row r="455" spans="1:4">
      <c r="A455" s="3"/>
      <c r="B455" s="4"/>
      <c r="C455" s="4"/>
      <c r="D455" s="4"/>
    </row>
    <row r="456" spans="1:4">
      <c r="A456" s="3"/>
      <c r="B456" s="4"/>
      <c r="C456" s="4"/>
      <c r="D456" s="4"/>
    </row>
    <row r="457" spans="1:4">
      <c r="A457" s="3"/>
      <c r="B457" s="4"/>
      <c r="C457" s="4"/>
      <c r="D457" s="4"/>
    </row>
    <row r="458" spans="1:4">
      <c r="A458" s="3"/>
      <c r="B458" s="4"/>
      <c r="C458" s="4"/>
      <c r="D458" s="4"/>
    </row>
    <row r="459" spans="1:4">
      <c r="A459" s="3"/>
      <c r="B459" s="4"/>
      <c r="C459" s="4"/>
      <c r="D459" s="4"/>
    </row>
    <row r="460" spans="1:4">
      <c r="A460" s="3"/>
      <c r="B460" s="4"/>
      <c r="C460" s="4"/>
      <c r="D460" s="4"/>
    </row>
    <row r="461" spans="1:4">
      <c r="A461" s="3"/>
      <c r="B461" s="4"/>
      <c r="C461" s="4"/>
      <c r="D461" s="4"/>
    </row>
    <row r="462" spans="1:4">
      <c r="A462" s="3"/>
      <c r="B462" s="4"/>
      <c r="C462" s="4"/>
      <c r="D462" s="4"/>
    </row>
    <row r="463" spans="1:4">
      <c r="A463" s="3"/>
      <c r="B463" s="4"/>
      <c r="C463" s="4"/>
      <c r="D463" s="4"/>
    </row>
    <row r="464" spans="1:4">
      <c r="A464" s="3"/>
      <c r="B464" s="4"/>
      <c r="C464" s="4"/>
      <c r="D464" s="4"/>
    </row>
    <row r="465" spans="1:4">
      <c r="A465" s="3"/>
      <c r="B465" s="4"/>
      <c r="C465" s="4"/>
      <c r="D465" s="4"/>
    </row>
    <row r="466" spans="1:4">
      <c r="A466" s="3"/>
      <c r="B466" s="4"/>
      <c r="C466" s="4"/>
      <c r="D466" s="4"/>
    </row>
    <row r="467" spans="1:4">
      <c r="A467" s="3"/>
      <c r="B467" s="4"/>
      <c r="C467" s="4"/>
      <c r="D467" s="4"/>
    </row>
    <row r="468" spans="1:4">
      <c r="A468" s="3"/>
      <c r="B468" s="4"/>
      <c r="C468" s="4"/>
      <c r="D468" s="4"/>
    </row>
    <row r="469" spans="1:4">
      <c r="A469" s="3"/>
      <c r="B469" s="4"/>
      <c r="C469" s="4"/>
      <c r="D469" s="4"/>
    </row>
    <row r="470" spans="1:4">
      <c r="A470" s="3"/>
      <c r="B470" s="4"/>
      <c r="C470" s="4"/>
      <c r="D470" s="4"/>
    </row>
    <row r="471" spans="1:4">
      <c r="A471" s="3"/>
      <c r="B471" s="4"/>
      <c r="C471" s="4"/>
      <c r="D471" s="4"/>
    </row>
    <row r="472" spans="1:4">
      <c r="A472" s="3"/>
      <c r="B472" s="4"/>
      <c r="C472" s="4"/>
      <c r="D472" s="4"/>
    </row>
    <row r="473" spans="1:4">
      <c r="A473" s="3"/>
      <c r="B473" s="4"/>
      <c r="C473" s="4"/>
      <c r="D473" s="4"/>
    </row>
    <row r="474" spans="1:4">
      <c r="A474" s="3"/>
      <c r="B474" s="4"/>
      <c r="C474" s="4"/>
      <c r="D474" s="4"/>
    </row>
    <row r="475" spans="1:4">
      <c r="A475" s="3"/>
      <c r="B475" s="4"/>
      <c r="C475" s="4"/>
      <c r="D475" s="4"/>
    </row>
    <row r="476" spans="1:4">
      <c r="A476" s="3"/>
      <c r="B476" s="4"/>
      <c r="C476" s="4"/>
      <c r="D476" s="4"/>
    </row>
    <row r="477" spans="1:4">
      <c r="A477" s="3"/>
      <c r="B477" s="4"/>
      <c r="C477" s="4"/>
      <c r="D477" s="4"/>
    </row>
    <row r="478" spans="1:4">
      <c r="A478" s="3"/>
      <c r="B478" s="4"/>
      <c r="C478" s="4"/>
      <c r="D478" s="4"/>
    </row>
    <row r="479" spans="1:4">
      <c r="A479" s="3"/>
      <c r="B479" s="4"/>
      <c r="C479" s="4"/>
      <c r="D479" s="4"/>
    </row>
    <row r="480" spans="1:4">
      <c r="A480" s="3"/>
      <c r="B480" s="4"/>
      <c r="C480" s="4"/>
      <c r="D480" s="4"/>
    </row>
    <row r="481" spans="1:4">
      <c r="A481" s="3"/>
      <c r="B481" s="4"/>
      <c r="C481" s="4"/>
      <c r="D481" s="4"/>
    </row>
    <row r="482" spans="1:4">
      <c r="A482" s="3"/>
      <c r="B482" s="4"/>
      <c r="C482" s="4"/>
      <c r="D482" s="4"/>
    </row>
    <row r="483" spans="1:4">
      <c r="A483" s="3"/>
      <c r="B483" s="4"/>
      <c r="C483" s="4"/>
      <c r="D483" s="4"/>
    </row>
    <row r="484" spans="1:4">
      <c r="A484" s="3"/>
      <c r="B484" s="4"/>
      <c r="C484" s="4"/>
      <c r="D484" s="4"/>
    </row>
    <row r="485" spans="1:4">
      <c r="A485" s="3"/>
      <c r="B485" s="4"/>
      <c r="C485" s="4"/>
      <c r="D485" s="4"/>
    </row>
    <row r="486" spans="1:4">
      <c r="A486" s="3"/>
      <c r="B486" s="4"/>
      <c r="C486" s="4"/>
      <c r="D486" s="4"/>
    </row>
    <row r="487" spans="1:4">
      <c r="A487" s="3"/>
      <c r="B487" s="4"/>
      <c r="C487" s="4"/>
      <c r="D487" s="4"/>
    </row>
    <row r="488" spans="1:4">
      <c r="A488" s="3"/>
      <c r="B488" s="4"/>
      <c r="C488" s="4"/>
      <c r="D488" s="4"/>
    </row>
    <row r="489" spans="1:4">
      <c r="A489" s="3"/>
      <c r="B489" s="4"/>
      <c r="C489" s="4"/>
      <c r="D489" s="4"/>
    </row>
    <row r="490" spans="1:4">
      <c r="A490" s="3"/>
      <c r="B490" s="4"/>
      <c r="C490" s="4"/>
      <c r="D490" s="4"/>
    </row>
    <row r="491" spans="1:4">
      <c r="A491" s="3"/>
      <c r="B491" s="4"/>
      <c r="C491" s="4"/>
      <c r="D491" s="4"/>
    </row>
    <row r="492" spans="1:4">
      <c r="A492" s="3"/>
      <c r="B492" s="4"/>
      <c r="C492" s="4"/>
      <c r="D492" s="4"/>
    </row>
    <row r="493" spans="1:4">
      <c r="A493" s="3"/>
      <c r="B493" s="4"/>
      <c r="C493" s="4"/>
      <c r="D493" s="4"/>
    </row>
    <row r="494" spans="1:4">
      <c r="A494" s="3"/>
      <c r="B494" s="4"/>
      <c r="C494" s="4"/>
      <c r="D494" s="4"/>
    </row>
    <row r="495" spans="1:4">
      <c r="A495" s="3"/>
      <c r="B495" s="4"/>
      <c r="C495" s="4"/>
      <c r="D495" s="4"/>
    </row>
    <row r="496" spans="1:4">
      <c r="A496" s="3"/>
      <c r="B496" s="4"/>
      <c r="C496" s="4"/>
      <c r="D496" s="4"/>
    </row>
    <row r="497" spans="1:4">
      <c r="A497" s="3"/>
      <c r="B497" s="4"/>
      <c r="C497" s="4"/>
      <c r="D497" s="4"/>
    </row>
    <row r="498" spans="1:4">
      <c r="A498" s="3"/>
      <c r="B498" s="4"/>
      <c r="C498" s="4"/>
      <c r="D498" s="4"/>
    </row>
    <row r="499" spans="1:4">
      <c r="A499" s="3"/>
      <c r="B499" s="4"/>
      <c r="C499" s="4"/>
      <c r="D499" s="4"/>
    </row>
    <row r="500" spans="1:4">
      <c r="A500" s="3"/>
      <c r="B500" s="4"/>
      <c r="C500" s="4"/>
      <c r="D500" s="4"/>
    </row>
    <row r="501" spans="1:4">
      <c r="A501" s="3"/>
      <c r="B501" s="4"/>
      <c r="C501" s="4"/>
      <c r="D501" s="4"/>
    </row>
    <row r="502" spans="1:4">
      <c r="A502" s="3"/>
      <c r="B502" s="4"/>
      <c r="C502" s="4"/>
      <c r="D502" s="4"/>
    </row>
    <row r="503" spans="1:4">
      <c r="A503" s="3"/>
      <c r="B503" s="4"/>
      <c r="C503" s="4"/>
      <c r="D503" s="4"/>
    </row>
    <row r="504" spans="1:4">
      <c r="A504" s="3"/>
      <c r="B504" s="4"/>
      <c r="C504" s="4"/>
      <c r="D504" s="4"/>
    </row>
    <row r="505" spans="1:4">
      <c r="A505" s="3"/>
      <c r="B505" s="4"/>
      <c r="C505" s="4"/>
      <c r="D505" s="4"/>
    </row>
    <row r="506" spans="1:4">
      <c r="A506" s="3"/>
      <c r="B506" s="4"/>
      <c r="C506" s="4"/>
      <c r="D506" s="4"/>
    </row>
    <row r="507" spans="1:4">
      <c r="A507" s="3"/>
      <c r="B507" s="4"/>
      <c r="C507" s="4"/>
      <c r="D507" s="4"/>
    </row>
    <row r="508" spans="1:4">
      <c r="A508" s="3"/>
      <c r="B508" s="4"/>
      <c r="C508" s="4"/>
      <c r="D508" s="4"/>
    </row>
    <row r="509" spans="1:4">
      <c r="A509" s="3"/>
      <c r="B509" s="4"/>
      <c r="C509" s="4"/>
      <c r="D509" s="4"/>
    </row>
    <row r="510" spans="1:4">
      <c r="A510" s="3"/>
      <c r="B510" s="4"/>
      <c r="C510" s="4"/>
      <c r="D510" s="4"/>
    </row>
    <row r="511" spans="1:4">
      <c r="A511" s="3"/>
      <c r="B511" s="4"/>
      <c r="C511" s="4"/>
      <c r="D511" s="4"/>
    </row>
    <row r="512" spans="1:4">
      <c r="A512" s="3"/>
      <c r="B512" s="4"/>
      <c r="C512" s="4"/>
      <c r="D512" s="4"/>
    </row>
    <row r="513" spans="1:4">
      <c r="A513" s="3"/>
      <c r="B513" s="4"/>
      <c r="C513" s="4"/>
      <c r="D513" s="4"/>
    </row>
    <row r="514" spans="1:4">
      <c r="A514" s="3"/>
      <c r="B514" s="4"/>
      <c r="C514" s="4"/>
      <c r="D514" s="4"/>
    </row>
    <row r="515" spans="1:4">
      <c r="A515" s="3"/>
      <c r="B515" s="4"/>
      <c r="C515" s="4"/>
      <c r="D515" s="4"/>
    </row>
    <row r="516" spans="1:4">
      <c r="A516" s="3"/>
      <c r="B516" s="4"/>
      <c r="C516" s="4"/>
      <c r="D516" s="4"/>
    </row>
    <row r="517" spans="1:4">
      <c r="A517" s="3"/>
      <c r="B517" s="4"/>
      <c r="C517" s="4"/>
      <c r="D517" s="4"/>
    </row>
    <row r="518" spans="1:4">
      <c r="A518" s="3"/>
      <c r="B518" s="4"/>
      <c r="C518" s="4"/>
      <c r="D518" s="4"/>
    </row>
    <row r="519" spans="1:4">
      <c r="A519" s="3"/>
      <c r="B519" s="4"/>
      <c r="C519" s="4"/>
      <c r="D519" s="4"/>
    </row>
    <row r="520" spans="1:4">
      <c r="A520" s="3"/>
      <c r="B520" s="4"/>
      <c r="C520" s="4"/>
      <c r="D520" s="4"/>
    </row>
    <row r="521" spans="1:4">
      <c r="A521" s="3"/>
      <c r="B521" s="4"/>
      <c r="C521" s="4"/>
      <c r="D521" s="4"/>
    </row>
    <row r="522" spans="1:4">
      <c r="A522" s="3"/>
      <c r="B522" s="4"/>
      <c r="C522" s="4"/>
      <c r="D522" s="4"/>
    </row>
    <row r="523" spans="1:4">
      <c r="A523" s="3"/>
      <c r="B523" s="4"/>
      <c r="C523" s="4"/>
      <c r="D523" s="4"/>
    </row>
    <row r="524" spans="1:4">
      <c r="A524" s="3"/>
      <c r="B524" s="4"/>
      <c r="C524" s="4"/>
      <c r="D524" s="4"/>
    </row>
    <row r="525" spans="1:4">
      <c r="A525" s="3"/>
      <c r="B525" s="4"/>
      <c r="C525" s="4"/>
      <c r="D525" s="4"/>
    </row>
    <row r="526" spans="1:4">
      <c r="A526" s="3"/>
      <c r="B526" s="4"/>
      <c r="C526" s="4"/>
      <c r="D526" s="4"/>
    </row>
    <row r="527" spans="1:4">
      <c r="A527" s="3"/>
      <c r="B527" s="4"/>
      <c r="C527" s="4"/>
      <c r="D527" s="4"/>
    </row>
    <row r="528" spans="1:4">
      <c r="A528" s="3"/>
      <c r="B528" s="4"/>
      <c r="C528" s="4"/>
      <c r="D528" s="4"/>
    </row>
    <row r="529" spans="1:4">
      <c r="A529" s="3"/>
      <c r="B529" s="4"/>
      <c r="C529" s="4"/>
      <c r="D529" s="4"/>
    </row>
    <row r="530" spans="1:4">
      <c r="A530" s="3"/>
      <c r="B530" s="4"/>
      <c r="C530" s="4"/>
      <c r="D530" s="4"/>
    </row>
    <row r="531" spans="1:4">
      <c r="A531" s="3"/>
      <c r="B531" s="4"/>
      <c r="C531" s="4"/>
      <c r="D531" s="4"/>
    </row>
    <row r="532" spans="1:4">
      <c r="A532" s="3"/>
      <c r="B532" s="4"/>
      <c r="C532" s="4"/>
      <c r="D532" s="4"/>
    </row>
    <row r="533" spans="1:4">
      <c r="A533" s="3"/>
      <c r="B533" s="4"/>
      <c r="C533" s="4"/>
      <c r="D533" s="4"/>
    </row>
    <row r="534" spans="1:4">
      <c r="A534" s="3"/>
      <c r="B534" s="4"/>
      <c r="C534" s="4"/>
      <c r="D534" s="4"/>
    </row>
    <row r="535" spans="1:4">
      <c r="A535" s="3"/>
      <c r="B535" s="4"/>
      <c r="C535" s="4"/>
      <c r="D535" s="4"/>
    </row>
    <row r="536" spans="1:4">
      <c r="A536" s="3"/>
      <c r="B536" s="4"/>
      <c r="C536" s="4"/>
      <c r="D536" s="4"/>
    </row>
    <row r="537" spans="1:4">
      <c r="A537" s="3"/>
      <c r="B537" s="4"/>
      <c r="C537" s="4"/>
      <c r="D537" s="4"/>
    </row>
    <row r="538" spans="1:4">
      <c r="A538" s="3"/>
      <c r="B538" s="4"/>
      <c r="C538" s="4"/>
      <c r="D538" s="4"/>
    </row>
    <row r="539" spans="1:4">
      <c r="A539" s="3"/>
      <c r="B539" s="4"/>
      <c r="C539" s="4"/>
      <c r="D539" s="4"/>
    </row>
    <row r="540" spans="1:4">
      <c r="A540" s="3"/>
      <c r="B540" s="4"/>
      <c r="C540" s="4"/>
      <c r="D540" s="4"/>
    </row>
    <row r="541" spans="1:4">
      <c r="A541" s="3"/>
      <c r="B541" s="4"/>
      <c r="C541" s="4"/>
      <c r="D541" s="4"/>
    </row>
    <row r="542" spans="1:4">
      <c r="A542" s="3"/>
      <c r="B542" s="4"/>
      <c r="C542" s="4"/>
      <c r="D542" s="4"/>
    </row>
    <row r="543" spans="1:4">
      <c r="A543" s="3"/>
      <c r="B543" s="4"/>
      <c r="C543" s="4"/>
      <c r="D543" s="4"/>
    </row>
    <row r="544" spans="1:4">
      <c r="A544" s="3"/>
      <c r="B544" s="4"/>
      <c r="C544" s="4"/>
      <c r="D544" s="4"/>
    </row>
    <row r="545" spans="1:4">
      <c r="A545" s="3"/>
      <c r="B545" s="4"/>
      <c r="C545" s="4"/>
      <c r="D545" s="4"/>
    </row>
    <row r="546" spans="1:4">
      <c r="A546" s="3"/>
      <c r="B546" s="4"/>
      <c r="C546" s="4"/>
      <c r="D546" s="4"/>
    </row>
    <row r="547" spans="1:4">
      <c r="A547" s="3"/>
      <c r="B547" s="4"/>
      <c r="C547" s="4"/>
      <c r="D547" s="4"/>
    </row>
    <row r="548" spans="1:4">
      <c r="A548" s="3"/>
      <c r="B548" s="4"/>
      <c r="C548" s="4"/>
      <c r="D548" s="4"/>
    </row>
    <row r="549" spans="1:4">
      <c r="A549" s="3"/>
      <c r="B549" s="4"/>
      <c r="C549" s="4"/>
      <c r="D549" s="4"/>
    </row>
    <row r="550" spans="1:4">
      <c r="A550" s="3"/>
      <c r="B550" s="4"/>
      <c r="C550" s="4"/>
      <c r="D550" s="4"/>
    </row>
    <row r="551" spans="1:4">
      <c r="A551" s="3"/>
      <c r="B551" s="4"/>
      <c r="C551" s="4"/>
      <c r="D551" s="4"/>
    </row>
    <row r="552" spans="1:4">
      <c r="A552" s="3"/>
      <c r="B552" s="4"/>
      <c r="C552" s="4"/>
      <c r="D552" s="4"/>
    </row>
    <row r="553" spans="1:4">
      <c r="A553" s="3"/>
      <c r="B553" s="4"/>
      <c r="C553" s="4"/>
      <c r="D553" s="4"/>
    </row>
    <row r="554" spans="1:4">
      <c r="A554" s="3"/>
      <c r="B554" s="4"/>
      <c r="C554" s="4"/>
      <c r="D554" s="4"/>
    </row>
    <row r="555" spans="1:4">
      <c r="A555" s="3"/>
      <c r="B555" s="4"/>
      <c r="C555" s="4"/>
      <c r="D555" s="4"/>
    </row>
    <row r="556" spans="1:4">
      <c r="A556" s="3"/>
      <c r="B556" s="4"/>
      <c r="C556" s="4"/>
      <c r="D556" s="4"/>
    </row>
    <row r="557" spans="1:4">
      <c r="A557" s="3"/>
      <c r="B557" s="4"/>
      <c r="C557" s="4"/>
      <c r="D557" s="4"/>
    </row>
    <row r="558" spans="1:4">
      <c r="A558" s="3"/>
      <c r="B558" s="4"/>
      <c r="C558" s="4"/>
      <c r="D558" s="4"/>
    </row>
    <row r="559" spans="1:4">
      <c r="A559" s="3"/>
      <c r="B559" s="4"/>
      <c r="C559" s="4"/>
      <c r="D559" s="4"/>
    </row>
    <row r="560" spans="1:4">
      <c r="A560" s="3"/>
      <c r="B560" s="4"/>
      <c r="C560" s="4"/>
      <c r="D560" s="4"/>
    </row>
    <row r="561" spans="1:4">
      <c r="A561" s="3"/>
      <c r="B561" s="4"/>
      <c r="C561" s="4"/>
      <c r="D561" s="4"/>
    </row>
    <row r="562" spans="1:4">
      <c r="A562" s="3"/>
      <c r="B562" s="4"/>
      <c r="C562" s="4"/>
      <c r="D562" s="4"/>
    </row>
    <row r="563" spans="1:4">
      <c r="A563" s="3"/>
      <c r="B563" s="4"/>
      <c r="C563" s="4"/>
      <c r="D563" s="4"/>
    </row>
    <row r="564" spans="1:4">
      <c r="A564" s="3"/>
      <c r="B564" s="4"/>
      <c r="C564" s="4"/>
      <c r="D564" s="4"/>
    </row>
    <row r="565" spans="1:4">
      <c r="A565" s="3"/>
      <c r="B565" s="4"/>
      <c r="C565" s="4"/>
      <c r="D565" s="4"/>
    </row>
    <row r="566" spans="1:4">
      <c r="A566" s="3"/>
      <c r="B566" s="4"/>
      <c r="C566" s="4"/>
      <c r="D566" s="4"/>
    </row>
    <row r="567" spans="1:4">
      <c r="A567" s="3"/>
      <c r="B567" s="4"/>
      <c r="C567" s="4"/>
      <c r="D567" s="4"/>
    </row>
    <row r="568" spans="1:4">
      <c r="A568" s="3"/>
      <c r="B568" s="4"/>
      <c r="C568" s="4"/>
      <c r="D568" s="4"/>
    </row>
    <row r="569" spans="1:4">
      <c r="A569" s="3"/>
      <c r="B569" s="4"/>
      <c r="C569" s="4"/>
      <c r="D569" s="4"/>
    </row>
    <row r="570" spans="1:4">
      <c r="A570" s="3"/>
      <c r="B570" s="4"/>
      <c r="C570" s="4"/>
      <c r="D570" s="4"/>
    </row>
    <row r="571" spans="1:4">
      <c r="A571" s="3"/>
      <c r="B571" s="4"/>
      <c r="C571" s="4"/>
      <c r="D571" s="4"/>
    </row>
    <row r="572" spans="1:4">
      <c r="A572" s="3"/>
      <c r="B572" s="4"/>
      <c r="C572" s="4"/>
      <c r="D572" s="4"/>
    </row>
    <row r="573" spans="1:4">
      <c r="A573" s="3"/>
      <c r="B573" s="4"/>
      <c r="C573" s="4"/>
      <c r="D573" s="4"/>
    </row>
    <row r="574" spans="1:4">
      <c r="A574" s="3"/>
      <c r="B574" s="4"/>
      <c r="C574" s="4"/>
      <c r="D574" s="4"/>
    </row>
    <row r="575" spans="1:4">
      <c r="A575" s="3"/>
      <c r="B575" s="4"/>
      <c r="C575" s="4"/>
      <c r="D575" s="4"/>
    </row>
    <row r="576" spans="1:4">
      <c r="A576" s="3"/>
      <c r="B576" s="4"/>
      <c r="C576" s="4"/>
      <c r="D576" s="4"/>
    </row>
    <row r="577" spans="1:4">
      <c r="A577" s="3"/>
      <c r="B577" s="4"/>
      <c r="C577" s="4"/>
      <c r="D577" s="4"/>
    </row>
    <row r="578" spans="1:4">
      <c r="A578" s="3"/>
      <c r="B578" s="4"/>
      <c r="C578" s="4"/>
      <c r="D578" s="4"/>
    </row>
    <row r="579" spans="1:4">
      <c r="A579" s="3"/>
      <c r="B579" s="4"/>
      <c r="C579" s="4"/>
      <c r="D579" s="4"/>
    </row>
    <row r="580" spans="1:4">
      <c r="A580" s="3"/>
      <c r="B580" s="4"/>
      <c r="C580" s="4"/>
      <c r="D580" s="4"/>
    </row>
    <row r="581" spans="1:4">
      <c r="A581" s="3"/>
      <c r="B581" s="4"/>
      <c r="C581" s="4"/>
      <c r="D581" s="4"/>
    </row>
    <row r="582" spans="1:4">
      <c r="A582" s="3"/>
      <c r="B582" s="4"/>
      <c r="C582" s="4"/>
      <c r="D582" s="4"/>
    </row>
    <row r="583" spans="1:4">
      <c r="A583" s="3"/>
      <c r="B583" s="4"/>
      <c r="C583" s="4"/>
      <c r="D583" s="4"/>
    </row>
    <row r="584" spans="1:4">
      <c r="A584" s="3"/>
      <c r="B584" s="4"/>
      <c r="C584" s="4"/>
      <c r="D584" s="4"/>
    </row>
    <row r="585" spans="1:4">
      <c r="A585" s="3"/>
      <c r="B585" s="4"/>
      <c r="C585" s="4"/>
      <c r="D585" s="4"/>
    </row>
    <row r="586" spans="1:4">
      <c r="A586" s="3"/>
      <c r="B586" s="4"/>
      <c r="C586" s="4"/>
      <c r="D586" s="4"/>
    </row>
    <row r="587" spans="1:4">
      <c r="A587" s="3"/>
      <c r="B587" s="4"/>
      <c r="C587" s="4"/>
      <c r="D587" s="4"/>
    </row>
    <row r="588" spans="1:4">
      <c r="A588" s="3"/>
      <c r="B588" s="4"/>
      <c r="C588" s="4"/>
      <c r="D588" s="4"/>
    </row>
    <row r="589" spans="1:4">
      <c r="A589" s="3"/>
      <c r="B589" s="4"/>
      <c r="C589" s="4"/>
      <c r="D589" s="4"/>
    </row>
    <row r="590" spans="1:4">
      <c r="A590" s="3"/>
      <c r="B590" s="4"/>
      <c r="C590" s="4"/>
      <c r="D590" s="4"/>
    </row>
    <row r="591" spans="1:4">
      <c r="A591" s="3"/>
      <c r="B591" s="4"/>
      <c r="C591" s="4"/>
      <c r="D591" s="4"/>
    </row>
    <row r="592" spans="1:4">
      <c r="A592" s="3"/>
      <c r="B592" s="4"/>
      <c r="C592" s="4"/>
      <c r="D592" s="4"/>
    </row>
    <row r="593" spans="1:4">
      <c r="A593" s="3"/>
      <c r="B593" s="4"/>
      <c r="C593" s="4"/>
      <c r="D593" s="4"/>
    </row>
    <row r="594" spans="1:4">
      <c r="A594" s="3"/>
      <c r="B594" s="4"/>
      <c r="C594" s="4"/>
      <c r="D594" s="4"/>
    </row>
    <row r="595" spans="1:4">
      <c r="A595" s="3"/>
      <c r="B595" s="4"/>
      <c r="C595" s="4"/>
      <c r="D595" s="4"/>
    </row>
    <row r="596" spans="1:4">
      <c r="A596" s="3"/>
      <c r="B596" s="4"/>
      <c r="C596" s="4"/>
      <c r="D596" s="4"/>
    </row>
    <row r="597" spans="1:4">
      <c r="A597" s="3"/>
      <c r="B597" s="4"/>
      <c r="C597" s="4"/>
      <c r="D597" s="4"/>
    </row>
    <row r="598" spans="1:4">
      <c r="A598" s="3"/>
      <c r="B598" s="4"/>
      <c r="C598" s="4"/>
      <c r="D598" s="4"/>
    </row>
    <row r="599" spans="1:4">
      <c r="A599" s="3"/>
      <c r="B599" s="4"/>
      <c r="C599" s="4"/>
      <c r="D599" s="4"/>
    </row>
    <row r="600" spans="1:4">
      <c r="A600" s="3"/>
      <c r="B600" s="4"/>
      <c r="C600" s="4"/>
      <c r="D600" s="4"/>
    </row>
    <row r="601" spans="1:4">
      <c r="A601" s="3"/>
      <c r="B601" s="4"/>
      <c r="C601" s="4"/>
      <c r="D601" s="4"/>
    </row>
    <row r="602" spans="1:4">
      <c r="A602" s="3"/>
      <c r="B602" s="4"/>
      <c r="C602" s="4"/>
      <c r="D602" s="4"/>
    </row>
    <row r="603" spans="1:4">
      <c r="A603" s="3"/>
      <c r="B603" s="4"/>
      <c r="C603" s="4"/>
      <c r="D603" s="4"/>
    </row>
    <row r="604" spans="1:4">
      <c r="A604" s="3"/>
      <c r="B604" s="4"/>
      <c r="C604" s="4"/>
      <c r="D604" s="4"/>
    </row>
    <row r="605" spans="1:4">
      <c r="A605" s="3"/>
      <c r="B605" s="4"/>
      <c r="C605" s="4"/>
      <c r="D605" s="4"/>
    </row>
    <row r="606" spans="1:4">
      <c r="A606" s="3"/>
      <c r="B606" s="4"/>
      <c r="C606" s="4"/>
      <c r="D606" s="4"/>
    </row>
    <row r="607" spans="1:4">
      <c r="A607" s="3"/>
      <c r="B607" s="4"/>
      <c r="C607" s="4"/>
      <c r="D607" s="4"/>
    </row>
    <row r="608" spans="1:4">
      <c r="A608" s="3"/>
      <c r="B608" s="4"/>
      <c r="C608" s="4"/>
      <c r="D608" s="4"/>
    </row>
    <row r="609" spans="1:4">
      <c r="A609" s="3"/>
      <c r="B609" s="4"/>
      <c r="C609" s="4"/>
      <c r="D609" s="4"/>
    </row>
    <row r="610" spans="1:4">
      <c r="A610" s="3"/>
      <c r="B610" s="4"/>
      <c r="C610" s="4"/>
      <c r="D610" s="4"/>
    </row>
    <row r="611" spans="1:4">
      <c r="A611" s="3"/>
      <c r="B611" s="4"/>
      <c r="C611" s="4"/>
      <c r="D611" s="4"/>
    </row>
    <row r="612" spans="1:4">
      <c r="A612" s="3"/>
      <c r="B612" s="4"/>
      <c r="C612" s="4"/>
      <c r="D612" s="4"/>
    </row>
    <row r="613" spans="1:4">
      <c r="A613" s="3"/>
      <c r="B613" s="4"/>
      <c r="C613" s="4"/>
      <c r="D613" s="4"/>
    </row>
    <row r="614" spans="1:4">
      <c r="A614" s="3"/>
      <c r="B614" s="4"/>
      <c r="C614" s="4"/>
      <c r="D614" s="4"/>
    </row>
    <row r="615" spans="1:4">
      <c r="A615" s="3"/>
      <c r="B615" s="4"/>
      <c r="C615" s="4"/>
      <c r="D615" s="4"/>
    </row>
    <row r="616" spans="1:4">
      <c r="A616" s="3"/>
      <c r="B616" s="4"/>
      <c r="C616" s="4"/>
      <c r="D616" s="4"/>
    </row>
    <row r="617" spans="1:4">
      <c r="A617" s="3"/>
      <c r="B617" s="4"/>
      <c r="C617" s="4"/>
      <c r="D617" s="4"/>
    </row>
    <row r="618" spans="1:4">
      <c r="A618" s="3"/>
      <c r="B618" s="4"/>
      <c r="C618" s="4"/>
      <c r="D618" s="4"/>
    </row>
    <row r="619" spans="1:4">
      <c r="A619" s="3"/>
      <c r="B619" s="4"/>
      <c r="C619" s="4"/>
      <c r="D619" s="4"/>
    </row>
    <row r="620" spans="1:4">
      <c r="A620" s="3"/>
      <c r="B620" s="4"/>
      <c r="C620" s="4"/>
      <c r="D620" s="4"/>
    </row>
    <row r="621" spans="1:4">
      <c r="A621" s="3"/>
      <c r="B621" s="4"/>
      <c r="C621" s="4"/>
      <c r="D621" s="4"/>
    </row>
    <row r="622" spans="1:4">
      <c r="A622" s="3"/>
      <c r="B622" s="4"/>
      <c r="C622" s="4"/>
      <c r="D622" s="4"/>
    </row>
    <row r="623" spans="1:4">
      <c r="A623" s="3"/>
      <c r="B623" s="4"/>
      <c r="C623" s="4"/>
      <c r="D623" s="4"/>
    </row>
    <row r="624" spans="1:4">
      <c r="A624" s="3"/>
      <c r="B624" s="4"/>
      <c r="C624" s="4"/>
      <c r="D624" s="4"/>
    </row>
    <row r="625" spans="1:4">
      <c r="A625" s="3"/>
      <c r="B625" s="4"/>
      <c r="C625" s="4"/>
      <c r="D625" s="4"/>
    </row>
    <row r="626" spans="1:4">
      <c r="A626" s="3"/>
      <c r="B626" s="4"/>
      <c r="C626" s="4"/>
      <c r="D626" s="4"/>
    </row>
    <row r="627" spans="1:4">
      <c r="A627" s="3"/>
      <c r="B627" s="4"/>
      <c r="C627" s="4"/>
      <c r="D627" s="4"/>
    </row>
    <row r="628" spans="1:4">
      <c r="A628" s="3"/>
      <c r="B628" s="4"/>
      <c r="C628" s="4"/>
      <c r="D628" s="4"/>
    </row>
    <row r="629" spans="1:4">
      <c r="A629" s="3"/>
      <c r="B629" s="4"/>
      <c r="C629" s="4"/>
      <c r="D629" s="4"/>
    </row>
    <row r="630" spans="1:4">
      <c r="A630" s="3"/>
      <c r="B630" s="4"/>
      <c r="C630" s="4"/>
      <c r="D630" s="4"/>
    </row>
    <row r="631" spans="1:4">
      <c r="A631" s="3"/>
      <c r="B631" s="4"/>
      <c r="C631" s="4"/>
      <c r="D631" s="4"/>
    </row>
    <row r="632" spans="1:4">
      <c r="A632" s="3"/>
      <c r="B632" s="4"/>
      <c r="C632" s="4"/>
      <c r="D632" s="4"/>
    </row>
    <row r="633" spans="1:4">
      <c r="A633" s="3"/>
      <c r="B633" s="4"/>
      <c r="C633" s="4"/>
      <c r="D633" s="4"/>
    </row>
    <row r="634" spans="1:4">
      <c r="A634" s="3"/>
      <c r="B634" s="4"/>
      <c r="C634" s="4"/>
      <c r="D634" s="4"/>
    </row>
    <row r="635" spans="1:4">
      <c r="A635" s="3"/>
      <c r="B635" s="4"/>
      <c r="C635" s="4"/>
      <c r="D635" s="4"/>
    </row>
    <row r="636" spans="1:4">
      <c r="A636" s="3"/>
      <c r="B636" s="4"/>
      <c r="C636" s="4"/>
      <c r="D636" s="4"/>
    </row>
    <row r="637" spans="1:4">
      <c r="A637" s="3"/>
      <c r="B637" s="4"/>
      <c r="C637" s="4"/>
      <c r="D637" s="4"/>
    </row>
    <row r="638" spans="1:4">
      <c r="A638" s="3"/>
      <c r="B638" s="4"/>
      <c r="C638" s="4"/>
      <c r="D638" s="4"/>
    </row>
    <row r="639" spans="1:4">
      <c r="A639" s="3"/>
      <c r="B639" s="4"/>
      <c r="C639" s="4"/>
      <c r="D639" s="4"/>
    </row>
    <row r="640" spans="1:4">
      <c r="A640" s="3"/>
      <c r="B640" s="4"/>
      <c r="C640" s="4"/>
      <c r="D640" s="4"/>
    </row>
    <row r="641" spans="1:4">
      <c r="A641" s="3"/>
      <c r="B641" s="4"/>
      <c r="C641" s="4"/>
      <c r="D641" s="4"/>
    </row>
    <row r="642" spans="1:4">
      <c r="A642" s="3"/>
      <c r="B642" s="4"/>
      <c r="C642" s="4"/>
      <c r="D642" s="4"/>
    </row>
    <row r="643" spans="1:4">
      <c r="A643" s="3"/>
      <c r="B643" s="4"/>
      <c r="C643" s="4"/>
      <c r="D643" s="4"/>
    </row>
    <row r="644" spans="1:4">
      <c r="A644" s="3"/>
      <c r="B644" s="4"/>
      <c r="C644" s="4"/>
      <c r="D644" s="4"/>
    </row>
    <row r="645" spans="1:4">
      <c r="A645" s="3"/>
      <c r="B645" s="4"/>
      <c r="C645" s="4"/>
      <c r="D645" s="4"/>
    </row>
    <row r="646" spans="1:4">
      <c r="A646" s="3"/>
      <c r="B646" s="4"/>
      <c r="C646" s="4"/>
      <c r="D646" s="4"/>
    </row>
    <row r="647" spans="1:4">
      <c r="A647" s="3"/>
      <c r="B647" s="4"/>
      <c r="C647" s="4"/>
      <c r="D647" s="4"/>
    </row>
    <row r="648" spans="1:4">
      <c r="A648" s="3"/>
      <c r="B648" s="4"/>
      <c r="C648" s="4"/>
      <c r="D648" s="4"/>
    </row>
    <row r="649" spans="1:4">
      <c r="A649" s="3"/>
      <c r="B649" s="4"/>
      <c r="C649" s="4"/>
      <c r="D649" s="4"/>
    </row>
    <row r="650" spans="1:4">
      <c r="A650" s="3"/>
      <c r="B650" s="4"/>
      <c r="C650" s="4"/>
      <c r="D650" s="4"/>
    </row>
    <row r="651" spans="1:4">
      <c r="A651" s="3"/>
      <c r="B651" s="4"/>
      <c r="C651" s="4"/>
      <c r="D651" s="4"/>
    </row>
    <row r="652" spans="1:4">
      <c r="A652" s="3"/>
      <c r="B652" s="4"/>
      <c r="C652" s="4"/>
      <c r="D652" s="4"/>
    </row>
    <row r="653" spans="1:4">
      <c r="A653" s="3"/>
      <c r="B653" s="4"/>
      <c r="C653" s="4"/>
      <c r="D653" s="4"/>
    </row>
    <row r="654" spans="1:4">
      <c r="A654" s="3"/>
      <c r="B654" s="4"/>
      <c r="C654" s="4"/>
      <c r="D654" s="4"/>
    </row>
    <row r="655" spans="1:4">
      <c r="A655" s="3"/>
      <c r="B655" s="4"/>
      <c r="C655" s="4"/>
      <c r="D655" s="4"/>
    </row>
    <row r="656" spans="1:4">
      <c r="A656" s="3"/>
      <c r="B656" s="4"/>
      <c r="C656" s="4"/>
      <c r="D656" s="4"/>
    </row>
    <row r="657" spans="1:4">
      <c r="A657" s="3"/>
      <c r="B657" s="4"/>
      <c r="C657" s="4"/>
      <c r="D657" s="4"/>
    </row>
    <row r="658" spans="1:4">
      <c r="A658" s="3"/>
      <c r="B658" s="4"/>
      <c r="C658" s="4"/>
      <c r="D658" s="4"/>
    </row>
    <row r="659" spans="1:4">
      <c r="A659" s="3"/>
      <c r="B659" s="4"/>
      <c r="C659" s="4"/>
      <c r="D659" s="4"/>
    </row>
    <row r="660" spans="1:4">
      <c r="A660" s="3"/>
      <c r="B660" s="4"/>
      <c r="C660" s="4"/>
      <c r="D660" s="4"/>
    </row>
    <row r="661" spans="1:4">
      <c r="A661" s="3"/>
      <c r="B661" s="4"/>
      <c r="C661" s="4"/>
      <c r="D661" s="4"/>
    </row>
    <row r="662" spans="1:4">
      <c r="A662" s="3"/>
      <c r="B662" s="4"/>
      <c r="C662" s="4"/>
      <c r="D662" s="4"/>
    </row>
    <row r="663" spans="1:4">
      <c r="A663" s="3"/>
      <c r="B663" s="4"/>
      <c r="C663" s="4"/>
      <c r="D663" s="4"/>
    </row>
    <row r="664" spans="1:4">
      <c r="A664" s="3"/>
      <c r="B664" s="4"/>
      <c r="C664" s="4"/>
      <c r="D664" s="4"/>
    </row>
    <row r="665" spans="1:4">
      <c r="A665" s="3"/>
      <c r="B665" s="4"/>
      <c r="C665" s="4"/>
      <c r="D665" s="4"/>
    </row>
    <row r="666" spans="1:4">
      <c r="A666" s="3"/>
      <c r="B666" s="4"/>
      <c r="C666" s="4"/>
      <c r="D666" s="4"/>
    </row>
    <row r="667" spans="1:4">
      <c r="A667" s="3"/>
      <c r="B667" s="4"/>
      <c r="C667" s="4"/>
      <c r="D667" s="4"/>
    </row>
    <row r="668" spans="1:4">
      <c r="A668" s="3"/>
      <c r="B668" s="4"/>
      <c r="C668" s="4"/>
      <c r="D668" s="4"/>
    </row>
    <row r="669" spans="1:4">
      <c r="A669" s="3"/>
      <c r="B669" s="4"/>
      <c r="C669" s="4"/>
      <c r="D669" s="4"/>
    </row>
    <row r="670" spans="1:4">
      <c r="A670" s="3"/>
      <c r="B670" s="4"/>
      <c r="C670" s="4"/>
      <c r="D670" s="4"/>
    </row>
    <row r="671" spans="1:4">
      <c r="A671" s="3"/>
      <c r="B671" s="4"/>
      <c r="C671" s="4"/>
      <c r="D671" s="4"/>
    </row>
    <row r="672" spans="1:4">
      <c r="A672" s="3"/>
      <c r="B672" s="4"/>
      <c r="C672" s="4"/>
      <c r="D672" s="4"/>
    </row>
    <row r="673" spans="1:4">
      <c r="A673" s="3"/>
      <c r="B673" s="4"/>
      <c r="C673" s="4"/>
      <c r="D673" s="4"/>
    </row>
    <row r="674" spans="1:4">
      <c r="A674" s="3"/>
      <c r="B674" s="4"/>
      <c r="C674" s="4"/>
      <c r="D674" s="4"/>
    </row>
    <row r="675" spans="1:4">
      <c r="A675" s="3"/>
      <c r="B675" s="4"/>
      <c r="C675" s="4"/>
      <c r="D675" s="4"/>
    </row>
    <row r="676" spans="1:4">
      <c r="A676" s="3"/>
      <c r="B676" s="4"/>
      <c r="C676" s="4"/>
      <c r="D676" s="4"/>
    </row>
    <row r="677" spans="1:4">
      <c r="A677" s="3"/>
      <c r="B677" s="4"/>
      <c r="C677" s="4"/>
      <c r="D677" s="4"/>
    </row>
    <row r="678" spans="1:4">
      <c r="A678" s="3"/>
      <c r="B678" s="4"/>
      <c r="C678" s="4"/>
      <c r="D678" s="4"/>
    </row>
    <row r="679" spans="1:4">
      <c r="A679" s="3"/>
      <c r="B679" s="4"/>
      <c r="C679" s="4"/>
      <c r="D679" s="4"/>
    </row>
    <row r="680" spans="1:4">
      <c r="A680" s="3"/>
      <c r="B680" s="4"/>
      <c r="C680" s="4"/>
      <c r="D680" s="4"/>
    </row>
    <row r="681" spans="1:4">
      <c r="A681" s="3"/>
      <c r="B681" s="4"/>
      <c r="C681" s="4"/>
      <c r="D681" s="4"/>
    </row>
    <row r="682" spans="1:4">
      <c r="A682" s="3"/>
      <c r="B682" s="4"/>
      <c r="C682" s="4"/>
      <c r="D682" s="4"/>
    </row>
    <row r="683" spans="1:4">
      <c r="A683" s="3"/>
      <c r="B683" s="4"/>
      <c r="C683" s="4"/>
      <c r="D683" s="4"/>
    </row>
    <row r="684" spans="1:4">
      <c r="A684" s="3"/>
      <c r="B684" s="4"/>
      <c r="C684" s="4"/>
      <c r="D684" s="4"/>
    </row>
    <row r="685" spans="1:4">
      <c r="A685" s="3"/>
      <c r="B685" s="4"/>
      <c r="C685" s="4"/>
      <c r="D685" s="4"/>
    </row>
    <row r="686" spans="1:4">
      <c r="A686" s="3"/>
      <c r="B686" s="4"/>
      <c r="C686" s="4"/>
      <c r="D686" s="4"/>
    </row>
    <row r="687" spans="1:4">
      <c r="A687" s="3"/>
      <c r="B687" s="4"/>
      <c r="C687" s="4"/>
      <c r="D687" s="4"/>
    </row>
    <row r="688" spans="1:4">
      <c r="A688" s="3"/>
      <c r="B688" s="4"/>
      <c r="C688" s="4"/>
      <c r="D688" s="4"/>
    </row>
    <row r="689" spans="1:4">
      <c r="A689" s="3"/>
      <c r="B689" s="4"/>
      <c r="C689" s="4"/>
      <c r="D689" s="4"/>
    </row>
    <row r="690" spans="1:4">
      <c r="A690" s="3"/>
      <c r="B690" s="4"/>
      <c r="C690" s="4"/>
      <c r="D690" s="4"/>
    </row>
    <row r="691" spans="1:4">
      <c r="A691" s="3"/>
      <c r="B691" s="4"/>
      <c r="C691" s="4"/>
      <c r="D691" s="4"/>
    </row>
    <row r="692" spans="1:4">
      <c r="A692" s="3"/>
      <c r="B692" s="4"/>
      <c r="C692" s="4"/>
      <c r="D692" s="4"/>
    </row>
    <row r="693" spans="1:4">
      <c r="A693" s="3"/>
      <c r="B693" s="4"/>
      <c r="C693" s="4"/>
      <c r="D693" s="4"/>
    </row>
    <row r="694" spans="1:4">
      <c r="A694" s="3"/>
      <c r="B694" s="4"/>
      <c r="C694" s="4"/>
      <c r="D694" s="4"/>
    </row>
    <row r="695" spans="1:4">
      <c r="A695" s="3"/>
      <c r="B695" s="4"/>
      <c r="C695" s="4"/>
      <c r="D695" s="4"/>
    </row>
    <row r="696" spans="1:4">
      <c r="A696" s="3"/>
      <c r="B696" s="4"/>
      <c r="C696" s="4"/>
      <c r="D696" s="4"/>
    </row>
    <row r="697" spans="1:4">
      <c r="A697" s="3"/>
      <c r="B697" s="4"/>
      <c r="C697" s="4"/>
      <c r="D697" s="4"/>
    </row>
    <row r="698" spans="1:4">
      <c r="A698" s="3"/>
      <c r="B698" s="4"/>
      <c r="C698" s="4"/>
      <c r="D698" s="4"/>
    </row>
    <row r="699" spans="1:4">
      <c r="A699" s="3"/>
      <c r="B699" s="4"/>
      <c r="C699" s="4"/>
      <c r="D699" s="4"/>
    </row>
    <row r="700" spans="1:4">
      <c r="A700" s="3"/>
      <c r="B700" s="4"/>
      <c r="C700" s="4"/>
      <c r="D700" s="4"/>
    </row>
    <row r="701" spans="1:4">
      <c r="A701" s="3"/>
      <c r="B701" s="4"/>
      <c r="C701" s="4"/>
      <c r="D701" s="4"/>
    </row>
    <row r="702" spans="1:4">
      <c r="A702" s="3"/>
      <c r="B702" s="4"/>
      <c r="C702" s="4"/>
      <c r="D702" s="4"/>
    </row>
    <row r="703" spans="1:4">
      <c r="A703" s="3"/>
      <c r="B703" s="4"/>
      <c r="C703" s="4"/>
      <c r="D703" s="4"/>
    </row>
    <row r="704" spans="1:4">
      <c r="A704" s="3"/>
      <c r="B704" s="4"/>
      <c r="C704" s="4"/>
      <c r="D704" s="4"/>
    </row>
    <row r="705" spans="1:4">
      <c r="A705" s="3"/>
      <c r="B705" s="4"/>
      <c r="C705" s="4"/>
      <c r="D705" s="4"/>
    </row>
    <row r="706" spans="1:4">
      <c r="A706" s="3"/>
      <c r="B706" s="4"/>
      <c r="C706" s="4"/>
      <c r="D706" s="4"/>
    </row>
    <row r="707" spans="1:4">
      <c r="A707" s="3"/>
      <c r="B707" s="4"/>
      <c r="C707" s="4"/>
      <c r="D707" s="4"/>
    </row>
    <row r="708" spans="1:4">
      <c r="A708" s="3"/>
      <c r="B708" s="4"/>
      <c r="C708" s="4"/>
      <c r="D708" s="4"/>
    </row>
    <row r="709" spans="1:4">
      <c r="A709" s="3"/>
      <c r="B709" s="4"/>
      <c r="C709" s="4"/>
      <c r="D709" s="4"/>
    </row>
    <row r="710" spans="1:4">
      <c r="A710" s="3"/>
      <c r="B710" s="4"/>
      <c r="C710" s="4"/>
      <c r="D710" s="4"/>
    </row>
    <row r="711" spans="1:4">
      <c r="A711" s="3"/>
      <c r="B711" s="4"/>
      <c r="C711" s="4"/>
      <c r="D711" s="4"/>
    </row>
    <row r="712" spans="1:4">
      <c r="A712" s="3"/>
      <c r="B712" s="4"/>
      <c r="C712" s="4"/>
      <c r="D712" s="4"/>
    </row>
    <row r="713" spans="1:4">
      <c r="A713" s="3"/>
      <c r="B713" s="4"/>
      <c r="C713" s="4"/>
      <c r="D713" s="4"/>
    </row>
    <row r="714" spans="1:4">
      <c r="A714" s="3"/>
      <c r="B714" s="4"/>
      <c r="C714" s="4"/>
      <c r="D714" s="4"/>
    </row>
    <row r="715" spans="1:4">
      <c r="A715" s="3"/>
      <c r="B715" s="4"/>
      <c r="C715" s="4"/>
      <c r="D715" s="4"/>
    </row>
    <row r="716" spans="1:4">
      <c r="A716" s="3"/>
      <c r="B716" s="4"/>
      <c r="C716" s="4"/>
      <c r="D716" s="4"/>
    </row>
    <row r="717" spans="1:4">
      <c r="A717" s="3"/>
      <c r="B717" s="4"/>
      <c r="C717" s="4"/>
      <c r="D717" s="4"/>
    </row>
    <row r="718" spans="1:4">
      <c r="A718" s="3"/>
      <c r="B718" s="4"/>
      <c r="C718" s="4"/>
      <c r="D718" s="4"/>
    </row>
    <row r="719" spans="1:4">
      <c r="A719" s="3"/>
      <c r="B719" s="4"/>
      <c r="C719" s="4"/>
      <c r="D719" s="4"/>
    </row>
    <row r="720" spans="1:4">
      <c r="A720" s="3"/>
      <c r="B720" s="4"/>
      <c r="C720" s="4"/>
      <c r="D720" s="4"/>
    </row>
    <row r="721" spans="1:4">
      <c r="A721" s="3"/>
      <c r="B721" s="4"/>
      <c r="C721" s="4"/>
      <c r="D721" s="4"/>
    </row>
    <row r="722" spans="1:4">
      <c r="A722" s="3"/>
      <c r="B722" s="4"/>
      <c r="C722" s="4"/>
      <c r="D722" s="4"/>
    </row>
    <row r="723" spans="1:4">
      <c r="A723" s="3"/>
      <c r="B723" s="4"/>
      <c r="C723" s="4"/>
      <c r="D723" s="4"/>
    </row>
    <row r="724" spans="1:4">
      <c r="A724" s="3"/>
      <c r="B724" s="4"/>
      <c r="C724" s="4"/>
      <c r="D724" s="4"/>
    </row>
    <row r="725" spans="1:4">
      <c r="A725" s="3"/>
      <c r="B725" s="4"/>
      <c r="C725" s="4"/>
      <c r="D725" s="4"/>
    </row>
    <row r="726" spans="1:4">
      <c r="A726" s="3"/>
      <c r="B726" s="4"/>
      <c r="C726" s="4"/>
      <c r="D726" s="4"/>
    </row>
    <row r="727" spans="1:4">
      <c r="A727" s="3"/>
      <c r="B727" s="4"/>
      <c r="C727" s="4"/>
      <c r="D727" s="4"/>
    </row>
    <row r="728" spans="1:4">
      <c r="A728" s="3"/>
      <c r="B728" s="4"/>
      <c r="C728" s="4"/>
      <c r="D728" s="4"/>
    </row>
    <row r="729" spans="1:4">
      <c r="A729" s="3"/>
      <c r="B729" s="4"/>
      <c r="C729" s="4"/>
      <c r="D729" s="4"/>
    </row>
    <row r="730" spans="1:4">
      <c r="A730" s="3"/>
      <c r="B730" s="4"/>
      <c r="C730" s="4"/>
      <c r="D730" s="4"/>
    </row>
    <row r="731" spans="1:4">
      <c r="A731" s="3"/>
      <c r="B731" s="4"/>
      <c r="C731" s="4"/>
      <c r="D731" s="4"/>
    </row>
    <row r="732" spans="1:4">
      <c r="A732" s="3"/>
      <c r="B732" s="4"/>
      <c r="C732" s="4"/>
      <c r="D732" s="4"/>
    </row>
    <row r="733" spans="1:4">
      <c r="A733" s="3"/>
      <c r="B733" s="4"/>
      <c r="C733" s="4"/>
      <c r="D733" s="4"/>
    </row>
    <row r="734" spans="1:4">
      <c r="A734" s="3"/>
      <c r="B734" s="4"/>
      <c r="C734" s="4"/>
      <c r="D734" s="4"/>
    </row>
    <row r="735" spans="1:4">
      <c r="A735" s="3"/>
      <c r="B735" s="4"/>
      <c r="C735" s="4"/>
      <c r="D735" s="4"/>
    </row>
    <row r="736" spans="1:4">
      <c r="A736" s="3"/>
      <c r="B736" s="4"/>
      <c r="C736" s="4"/>
      <c r="D736" s="4"/>
    </row>
    <row r="737" spans="1:4">
      <c r="A737" s="3"/>
      <c r="B737" s="4"/>
      <c r="C737" s="4"/>
      <c r="D737" s="4"/>
    </row>
    <row r="738" spans="1:4">
      <c r="A738" s="3"/>
      <c r="B738" s="4"/>
      <c r="C738" s="4"/>
      <c r="D738" s="4"/>
    </row>
    <row r="739" spans="1:4">
      <c r="A739" s="3"/>
      <c r="B739" s="4"/>
      <c r="C739" s="4"/>
      <c r="D739" s="4"/>
    </row>
    <row r="740" spans="1:4">
      <c r="A740" s="3"/>
      <c r="B740" s="4"/>
      <c r="C740" s="4"/>
      <c r="D740" s="4"/>
    </row>
    <row r="741" spans="1:4">
      <c r="A741" s="3"/>
      <c r="B741" s="4"/>
      <c r="C741" s="4"/>
      <c r="D741" s="4"/>
    </row>
    <row r="742" spans="1:4">
      <c r="A742" s="3"/>
      <c r="B742" s="4"/>
      <c r="C742" s="4"/>
      <c r="D742" s="4"/>
    </row>
    <row r="743" spans="1:4">
      <c r="A743" s="3"/>
      <c r="B743" s="4"/>
      <c r="C743" s="4"/>
      <c r="D743" s="4"/>
    </row>
    <row r="744" spans="1:4">
      <c r="A744" s="3"/>
      <c r="B744" s="4"/>
      <c r="C744" s="4"/>
      <c r="D744" s="4"/>
    </row>
    <row r="745" spans="1:4">
      <c r="A745" s="3"/>
      <c r="B745" s="4"/>
      <c r="C745" s="4"/>
      <c r="D745" s="4"/>
    </row>
    <row r="746" spans="1:4">
      <c r="A746" s="3"/>
      <c r="B746" s="4"/>
      <c r="C746" s="4"/>
      <c r="D746" s="4"/>
    </row>
    <row r="747" spans="1:4">
      <c r="A747" s="3"/>
      <c r="B747" s="4"/>
      <c r="C747" s="4"/>
      <c r="D747" s="4"/>
    </row>
    <row r="748" spans="1:4">
      <c r="A748" s="3"/>
      <c r="B748" s="4"/>
      <c r="C748" s="4"/>
      <c r="D748" s="4"/>
    </row>
    <row r="749" spans="1:4">
      <c r="A749" s="3"/>
      <c r="B749" s="4"/>
      <c r="C749" s="4"/>
      <c r="D749" s="4"/>
    </row>
    <row r="750" spans="1:4">
      <c r="A750" s="3"/>
      <c r="B750" s="4"/>
      <c r="C750" s="4"/>
      <c r="D750" s="4"/>
    </row>
    <row r="751" spans="1:4">
      <c r="A751" s="3"/>
      <c r="B751" s="4"/>
      <c r="C751" s="4"/>
      <c r="D751" s="4"/>
    </row>
    <row r="752" spans="1:4">
      <c r="A752" s="3"/>
      <c r="B752" s="4"/>
      <c r="C752" s="4"/>
      <c r="D752" s="4"/>
    </row>
    <row r="753" spans="1:4">
      <c r="A753" s="3"/>
      <c r="B753" s="4"/>
      <c r="C753" s="4"/>
      <c r="D753" s="4"/>
    </row>
    <row r="754" spans="1:4">
      <c r="A754" s="3"/>
      <c r="B754" s="4"/>
      <c r="C754" s="4"/>
      <c r="D754" s="4"/>
    </row>
    <row r="755" spans="1:4">
      <c r="A755" s="3"/>
      <c r="B755" s="4"/>
      <c r="C755" s="4"/>
      <c r="D755" s="4"/>
    </row>
    <row r="756" spans="1:4">
      <c r="A756" s="3"/>
      <c r="B756" s="4"/>
      <c r="C756" s="4"/>
      <c r="D756" s="4"/>
    </row>
    <row r="757" spans="1:4">
      <c r="A757" s="3"/>
      <c r="B757" s="4"/>
      <c r="C757" s="4"/>
      <c r="D757" s="4"/>
    </row>
    <row r="758" spans="1:4">
      <c r="A758" s="3"/>
      <c r="B758" s="4"/>
      <c r="C758" s="4"/>
      <c r="D758" s="4"/>
    </row>
    <row r="759" spans="1:4">
      <c r="A759" s="3"/>
      <c r="B759" s="4"/>
      <c r="C759" s="4"/>
      <c r="D759" s="4"/>
    </row>
    <row r="760" spans="1:4">
      <c r="A760" s="3"/>
      <c r="B760" s="4"/>
      <c r="C760" s="4"/>
      <c r="D760" s="4"/>
    </row>
    <row r="761" spans="1:4">
      <c r="A761" s="3"/>
      <c r="B761" s="4"/>
      <c r="C761" s="4"/>
      <c r="D761" s="4"/>
    </row>
    <row r="762" spans="1:4">
      <c r="A762" s="3"/>
      <c r="B762" s="4"/>
      <c r="C762" s="4"/>
      <c r="D762" s="4"/>
    </row>
    <row r="763" spans="1:4">
      <c r="A763" s="3"/>
      <c r="B763" s="4"/>
      <c r="C763" s="4"/>
      <c r="D763" s="4"/>
    </row>
    <row r="764" spans="1:4">
      <c r="A764" s="3"/>
      <c r="B764" s="4"/>
      <c r="C764" s="4"/>
      <c r="D764" s="4"/>
    </row>
    <row r="765" spans="1:4">
      <c r="A765" s="3"/>
      <c r="B765" s="4"/>
      <c r="C765" s="4"/>
      <c r="D765" s="4"/>
    </row>
    <row r="766" spans="1:4">
      <c r="A766" s="3"/>
      <c r="B766" s="4"/>
      <c r="C766" s="4"/>
      <c r="D766" s="4"/>
    </row>
    <row r="767" spans="1:4">
      <c r="A767" s="3"/>
      <c r="B767" s="4"/>
      <c r="C767" s="4"/>
      <c r="D767" s="4"/>
    </row>
    <row r="768" spans="1:4">
      <c r="A768" s="3"/>
      <c r="B768" s="4"/>
      <c r="C768" s="4"/>
      <c r="D768" s="4"/>
    </row>
    <row r="769" spans="1:4">
      <c r="A769" s="3"/>
      <c r="B769" s="4"/>
      <c r="C769" s="4"/>
      <c r="D769" s="4"/>
    </row>
    <row r="770" spans="1:4">
      <c r="A770" s="3"/>
      <c r="B770" s="4"/>
      <c r="C770" s="4"/>
      <c r="D770" s="4"/>
    </row>
    <row r="771" spans="1:4">
      <c r="A771" s="3"/>
      <c r="B771" s="4"/>
      <c r="C771" s="4"/>
      <c r="D771" s="4"/>
    </row>
    <row r="772" spans="1:4">
      <c r="A772" s="3"/>
      <c r="B772" s="4"/>
      <c r="C772" s="4"/>
      <c r="D772" s="4"/>
    </row>
    <row r="773" spans="1:4">
      <c r="A773" s="3"/>
      <c r="B773" s="4"/>
      <c r="C773" s="4"/>
      <c r="D773" s="4"/>
    </row>
    <row r="774" spans="1:4">
      <c r="A774" s="3"/>
      <c r="B774" s="4"/>
      <c r="C774" s="4"/>
      <c r="D774" s="4"/>
    </row>
    <row r="775" spans="1:4">
      <c r="A775" s="3"/>
      <c r="B775" s="4"/>
      <c r="C775" s="4"/>
      <c r="D775" s="4"/>
    </row>
    <row r="776" spans="1:4">
      <c r="A776" s="3"/>
      <c r="B776" s="4"/>
      <c r="C776" s="4"/>
      <c r="D776" s="4"/>
    </row>
    <row r="777" spans="1:4">
      <c r="A777" s="3"/>
      <c r="B777" s="4"/>
      <c r="C777" s="4"/>
      <c r="D777" s="4"/>
    </row>
    <row r="778" spans="1:4">
      <c r="A778" s="3"/>
      <c r="B778" s="4"/>
      <c r="C778" s="4"/>
      <c r="D778" s="4"/>
    </row>
    <row r="779" spans="1:4">
      <c r="A779" s="3"/>
      <c r="B779" s="4"/>
      <c r="C779" s="4"/>
      <c r="D779" s="4"/>
    </row>
    <row r="780" spans="1:4">
      <c r="A780" s="3"/>
      <c r="B780" s="4"/>
      <c r="C780" s="4"/>
      <c r="D780" s="4"/>
    </row>
    <row r="781" spans="1:4">
      <c r="A781" s="3"/>
      <c r="B781" s="4"/>
      <c r="C781" s="4"/>
      <c r="D781" s="4"/>
    </row>
    <row r="782" spans="1:4">
      <c r="A782" s="3"/>
      <c r="B782" s="4"/>
      <c r="C782" s="4"/>
      <c r="D782" s="4"/>
    </row>
    <row r="783" spans="1:4">
      <c r="A783" s="3"/>
      <c r="B783" s="4"/>
      <c r="C783" s="4"/>
      <c r="D783" s="4"/>
    </row>
    <row r="784" spans="1:4">
      <c r="A784" s="3"/>
      <c r="B784" s="4"/>
      <c r="C784" s="4"/>
      <c r="D784" s="4"/>
    </row>
    <row r="785" spans="1:4">
      <c r="A785" s="3"/>
      <c r="B785" s="4"/>
      <c r="C785" s="4"/>
      <c r="D785" s="4"/>
    </row>
    <row r="786" spans="1:4">
      <c r="A786" s="3"/>
      <c r="B786" s="4"/>
      <c r="C786" s="4"/>
      <c r="D786" s="4"/>
    </row>
    <row r="787" spans="1:4">
      <c r="A787" s="3"/>
      <c r="B787" s="4"/>
      <c r="C787" s="4"/>
      <c r="D787" s="4"/>
    </row>
  </sheetData>
  <autoFilter ref="A1:D91" xr:uid="{00000000-0009-0000-0000-00000E000000}"/>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0000"/>
  </sheetPr>
  <dimension ref="A1:AF91"/>
  <sheetViews>
    <sheetView view="pageBreakPreview" zoomScale="90" zoomScaleNormal="100" zoomScaleSheetLayoutView="90" workbookViewId="0">
      <pane ySplit="8" topLeftCell="A9" activePane="bottomLeft" state="frozen"/>
      <selection activeCell="H51" sqref="H51"/>
      <selection pane="bottomLeft" activeCell="R53" sqref="R53"/>
    </sheetView>
  </sheetViews>
  <sheetFormatPr defaultColWidth="9.140625" defaultRowHeight="12.75"/>
  <cols>
    <col min="1" max="1" width="4.7109375" style="90" customWidth="1"/>
    <col min="2" max="2" width="24.7109375" style="91" customWidth="1"/>
    <col min="3" max="3" width="10.85546875" style="93" bestFit="1" customWidth="1"/>
    <col min="4" max="15" width="9" style="93" customWidth="1"/>
    <col min="16" max="16" width="0.7109375" style="91" customWidth="1"/>
    <col min="17" max="17" width="4.140625" style="91" customWidth="1"/>
    <col min="18" max="18" width="22.85546875" style="91" customWidth="1"/>
    <col min="19" max="29" width="9.7109375" style="91" bestFit="1" customWidth="1"/>
    <col min="30" max="30" width="9.7109375" style="91" customWidth="1"/>
    <col min="31" max="31" width="9.7109375" style="91" bestFit="1" customWidth="1"/>
    <col min="32" max="16384" width="9.140625" style="91"/>
  </cols>
  <sheetData>
    <row r="1" spans="1:32">
      <c r="A1" s="350"/>
      <c r="B1" s="91" t="s">
        <v>634</v>
      </c>
      <c r="S1" s="77" t="s">
        <v>547</v>
      </c>
      <c r="T1" s="77">
        <v>744</v>
      </c>
      <c r="U1" s="77">
        <v>672</v>
      </c>
      <c r="V1" s="77">
        <v>744</v>
      </c>
      <c r="W1" s="77">
        <v>720</v>
      </c>
      <c r="X1" s="77">
        <v>744</v>
      </c>
      <c r="Y1" s="77">
        <v>720</v>
      </c>
      <c r="Z1" s="77">
        <v>744</v>
      </c>
      <c r="AA1" s="77">
        <v>744</v>
      </c>
      <c r="AB1" s="77">
        <v>720</v>
      </c>
      <c r="AC1" s="77">
        <v>744</v>
      </c>
      <c r="AD1" s="77">
        <v>720</v>
      </c>
      <c r="AE1" s="77">
        <v>744</v>
      </c>
    </row>
    <row r="2" spans="1:32">
      <c r="S2" s="77"/>
      <c r="T2" s="77">
        <v>1</v>
      </c>
      <c r="U2" s="77">
        <v>2</v>
      </c>
      <c r="V2" s="77">
        <v>3</v>
      </c>
      <c r="W2" s="77">
        <v>4</v>
      </c>
      <c r="X2" s="77">
        <v>5</v>
      </c>
      <c r="Y2" s="77">
        <v>6</v>
      </c>
      <c r="Z2" s="77">
        <v>7</v>
      </c>
      <c r="AA2" s="77">
        <v>8</v>
      </c>
      <c r="AB2" s="77">
        <v>9</v>
      </c>
      <c r="AC2" s="77">
        <v>10</v>
      </c>
      <c r="AD2" s="77">
        <v>11</v>
      </c>
      <c r="AE2" s="77">
        <v>12</v>
      </c>
    </row>
    <row r="3" spans="1:32">
      <c r="S3" s="77"/>
      <c r="T3" s="77">
        <v>2023</v>
      </c>
      <c r="U3" s="77">
        <v>2023</v>
      </c>
      <c r="V3" s="77">
        <v>2023</v>
      </c>
      <c r="W3" s="77">
        <v>2023</v>
      </c>
      <c r="X3" s="77">
        <v>2023</v>
      </c>
      <c r="Y3" s="77">
        <v>2023</v>
      </c>
      <c r="Z3" s="77">
        <v>2023</v>
      </c>
      <c r="AA3" s="77">
        <v>2023</v>
      </c>
      <c r="AB3" s="77">
        <v>2023</v>
      </c>
      <c r="AC3" s="77">
        <v>2023</v>
      </c>
      <c r="AD3" s="77">
        <v>2023</v>
      </c>
      <c r="AE3" s="77">
        <v>2023</v>
      </c>
    </row>
    <row r="4" spans="1:32" ht="18">
      <c r="B4" s="444" t="s">
        <v>47</v>
      </c>
      <c r="C4" s="444"/>
      <c r="D4" s="444"/>
      <c r="E4" s="444"/>
      <c r="F4" s="444"/>
      <c r="G4" s="444"/>
      <c r="H4" s="444"/>
      <c r="I4" s="444"/>
      <c r="J4" s="444"/>
      <c r="K4" s="444"/>
      <c r="L4" s="444"/>
      <c r="M4" s="444"/>
      <c r="N4" s="444"/>
      <c r="O4" s="444"/>
      <c r="Q4" s="90"/>
      <c r="R4" s="444" t="s">
        <v>47</v>
      </c>
      <c r="S4" s="444"/>
      <c r="T4" s="444"/>
      <c r="U4" s="444"/>
      <c r="V4" s="444"/>
      <c r="W4" s="444"/>
      <c r="X4" s="444"/>
      <c r="Y4" s="444"/>
      <c r="Z4" s="444"/>
      <c r="AA4" s="444"/>
      <c r="AB4" s="444"/>
      <c r="AC4" s="444"/>
      <c r="AD4" s="444"/>
      <c r="AE4" s="444"/>
    </row>
    <row r="5" spans="1:32" ht="18">
      <c r="B5" s="444" t="s">
        <v>195</v>
      </c>
      <c r="C5" s="444"/>
      <c r="D5" s="444"/>
      <c r="E5" s="444"/>
      <c r="F5" s="444"/>
      <c r="G5" s="444"/>
      <c r="H5" s="444"/>
      <c r="I5" s="444"/>
      <c r="J5" s="444"/>
      <c r="K5" s="444"/>
      <c r="L5" s="444"/>
      <c r="M5" s="444"/>
      <c r="N5" s="444"/>
      <c r="O5" s="444"/>
      <c r="Q5" s="90"/>
      <c r="R5" s="444" t="s">
        <v>195</v>
      </c>
      <c r="S5" s="444"/>
      <c r="T5" s="444"/>
      <c r="U5" s="444"/>
      <c r="V5" s="444"/>
      <c r="W5" s="444"/>
      <c r="X5" s="444"/>
      <c r="Y5" s="444"/>
      <c r="Z5" s="444"/>
      <c r="AA5" s="444"/>
      <c r="AB5" s="444"/>
      <c r="AC5" s="444"/>
      <c r="AD5" s="444"/>
      <c r="AE5" s="444"/>
    </row>
    <row r="6" spans="1:32" ht="18">
      <c r="A6" s="92"/>
      <c r="B6" s="445" t="s">
        <v>196</v>
      </c>
      <c r="C6" s="444"/>
      <c r="D6" s="444"/>
      <c r="E6" s="444"/>
      <c r="F6" s="444"/>
      <c r="G6" s="444"/>
      <c r="H6" s="444"/>
      <c r="I6" s="444"/>
      <c r="J6" s="444"/>
      <c r="K6" s="444"/>
      <c r="L6" s="444"/>
      <c r="M6" s="444"/>
      <c r="N6" s="444"/>
      <c r="O6" s="444"/>
      <c r="Q6" s="92"/>
      <c r="R6" s="445" t="s">
        <v>210</v>
      </c>
      <c r="S6" s="444"/>
      <c r="T6" s="444"/>
      <c r="U6" s="444"/>
      <c r="V6" s="444"/>
      <c r="W6" s="444"/>
      <c r="X6" s="444"/>
      <c r="Y6" s="444"/>
      <c r="Z6" s="444"/>
      <c r="AA6" s="444"/>
      <c r="AB6" s="444"/>
      <c r="AC6" s="444"/>
      <c r="AD6" s="444"/>
      <c r="AE6" s="444"/>
    </row>
    <row r="7" spans="1:32">
      <c r="A7" s="92"/>
      <c r="D7" s="94"/>
      <c r="E7" s="94"/>
      <c r="F7" s="94"/>
      <c r="G7" s="94"/>
      <c r="H7" s="94"/>
      <c r="I7" s="94"/>
      <c r="J7" s="94"/>
      <c r="K7" s="94"/>
      <c r="L7" s="94"/>
      <c r="M7" s="94"/>
      <c r="N7" s="94"/>
      <c r="O7" s="94"/>
      <c r="Q7" s="92"/>
      <c r="S7" s="93"/>
      <c r="T7" s="94"/>
      <c r="U7" s="94"/>
      <c r="V7" s="94"/>
      <c r="W7" s="94"/>
      <c r="X7" s="94"/>
      <c r="Y7" s="94"/>
      <c r="Z7" s="94"/>
      <c r="AA7" s="94"/>
      <c r="AB7" s="94"/>
      <c r="AC7" s="94"/>
      <c r="AD7" s="94"/>
      <c r="AE7" s="94"/>
    </row>
    <row r="8" spans="1:32">
      <c r="A8" s="92">
        <v>1</v>
      </c>
      <c r="C8" s="95" t="s">
        <v>67</v>
      </c>
      <c r="D8" s="96">
        <v>44927</v>
      </c>
      <c r="E8" s="96">
        <v>44958</v>
      </c>
      <c r="F8" s="96">
        <v>44986</v>
      </c>
      <c r="G8" s="96">
        <v>45017</v>
      </c>
      <c r="H8" s="96">
        <v>45047</v>
      </c>
      <c r="I8" s="96">
        <v>45078</v>
      </c>
      <c r="J8" s="96">
        <v>45108</v>
      </c>
      <c r="K8" s="96">
        <v>45139</v>
      </c>
      <c r="L8" s="96">
        <v>45170</v>
      </c>
      <c r="M8" s="96">
        <v>45200</v>
      </c>
      <c r="N8" s="96">
        <v>45231</v>
      </c>
      <c r="O8" s="96">
        <v>45261</v>
      </c>
      <c r="Q8" s="92">
        <v>1</v>
      </c>
      <c r="S8" s="95" t="s">
        <v>67</v>
      </c>
      <c r="T8" s="96">
        <v>44927</v>
      </c>
      <c r="U8" s="96">
        <v>44958</v>
      </c>
      <c r="V8" s="96">
        <v>44986</v>
      </c>
      <c r="W8" s="96">
        <v>45017</v>
      </c>
      <c r="X8" s="96">
        <v>45047</v>
      </c>
      <c r="Y8" s="96">
        <v>45078</v>
      </c>
      <c r="Z8" s="96">
        <v>45108</v>
      </c>
      <c r="AA8" s="96">
        <v>45139</v>
      </c>
      <c r="AB8" s="96">
        <v>45170</v>
      </c>
      <c r="AC8" s="96">
        <v>45200</v>
      </c>
      <c r="AD8" s="96">
        <v>45231</v>
      </c>
      <c r="AE8" s="96">
        <v>45261</v>
      </c>
      <c r="AF8" s="77" t="s">
        <v>50</v>
      </c>
    </row>
    <row r="9" spans="1:32">
      <c r="A9" s="92">
        <f>A8+1</f>
        <v>2</v>
      </c>
      <c r="B9" s="97" t="s">
        <v>200</v>
      </c>
      <c r="C9" s="95"/>
      <c r="D9" s="95"/>
      <c r="E9" s="95"/>
      <c r="F9" s="95"/>
      <c r="G9" s="95"/>
      <c r="H9" s="95"/>
      <c r="I9" s="95"/>
      <c r="J9" s="95"/>
      <c r="K9" s="95"/>
      <c r="L9" s="95"/>
      <c r="M9" s="95"/>
      <c r="N9" s="95"/>
      <c r="O9" s="95"/>
      <c r="Q9" s="92">
        <f>Q8+1</f>
        <v>2</v>
      </c>
      <c r="R9" s="97" t="s">
        <v>200</v>
      </c>
      <c r="S9" s="95"/>
      <c r="T9" s="95"/>
      <c r="U9" s="95"/>
      <c r="V9" s="95"/>
      <c r="W9" s="95"/>
      <c r="X9" s="95"/>
      <c r="Y9" s="95"/>
      <c r="Z9" s="95"/>
      <c r="AA9" s="95"/>
      <c r="AB9" s="95"/>
      <c r="AC9" s="95"/>
      <c r="AD9" s="95"/>
      <c r="AE9" s="95"/>
    </row>
    <row r="10" spans="1:32">
      <c r="A10" s="92">
        <f t="shared" ref="A10:A69" si="0">A9+1</f>
        <v>3</v>
      </c>
      <c r="B10" s="97" t="s">
        <v>202</v>
      </c>
      <c r="Q10" s="92">
        <f t="shared" ref="Q10:Q69" si="1">Q9+1</f>
        <v>3</v>
      </c>
      <c r="R10" s="97" t="s">
        <v>202</v>
      </c>
      <c r="S10" s="93"/>
      <c r="T10" s="93"/>
      <c r="U10" s="93"/>
      <c r="V10" s="93"/>
      <c r="W10" s="93"/>
      <c r="X10" s="93"/>
      <c r="Y10" s="93"/>
      <c r="Z10" s="93"/>
      <c r="AA10" s="93"/>
      <c r="AB10" s="93"/>
      <c r="AC10" s="93"/>
      <c r="AD10" s="93"/>
      <c r="AE10" s="93"/>
    </row>
    <row r="11" spans="1:32">
      <c r="A11" s="92">
        <f t="shared" si="0"/>
        <v>4</v>
      </c>
      <c r="B11" s="91" t="s">
        <v>6</v>
      </c>
      <c r="C11" s="137">
        <f>SUM(D11:O11)</f>
        <v>1068.8588946</v>
      </c>
      <c r="D11" s="137">
        <f t="shared" ref="D11:D12" si="2">(T11*T$1)/1000</f>
        <v>67.354500000000002</v>
      </c>
      <c r="E11" s="137">
        <f t="shared" ref="E11:E12" si="3">(U11*U$1)/1000</f>
        <v>53.786240000000006</v>
      </c>
      <c r="F11" s="137">
        <f t="shared" ref="F11:F12" si="4">(V11*V$1)/1000</f>
        <v>63.768132799999989</v>
      </c>
      <c r="G11" s="137">
        <f t="shared" ref="G11:G12" si="5">(W11*W$1)/1000</f>
        <v>117.3682</v>
      </c>
      <c r="H11" s="137">
        <f t="shared" ref="H11:H12" si="6">(X11*X$1)/1000</f>
        <v>161.692328</v>
      </c>
      <c r="I11" s="137">
        <f t="shared" ref="I11:I12" si="7">(Y11*Y$1)/1000</f>
        <v>159.515953</v>
      </c>
      <c r="J11" s="137">
        <f t="shared" ref="J11:J12" si="8">(Z11*Z$1)/1000</f>
        <v>122.04803100000001</v>
      </c>
      <c r="K11" s="137">
        <f t="shared" ref="K11:K12" si="9">(AA11*AA$1)/1000</f>
        <v>60.889160000000004</v>
      </c>
      <c r="L11" s="137">
        <f t="shared" ref="L11:L12" si="10">(AB11*AB$1)/1000</f>
        <v>59.5886523</v>
      </c>
      <c r="M11" s="137">
        <f t="shared" ref="M11:M12" si="11">(AC11*AC$1)/1000</f>
        <v>57.877350000000007</v>
      </c>
      <c r="N11" s="137">
        <f t="shared" ref="N11:N12" si="12">(AD11*AD$1)/1000</f>
        <v>62.060437499999999</v>
      </c>
      <c r="O11" s="137">
        <f t="shared" ref="O11:O12" si="13">(AE11*AE$1)/1000</f>
        <v>82.909909999999996</v>
      </c>
      <c r="Q11" s="92">
        <f t="shared" si="1"/>
        <v>4</v>
      </c>
      <c r="R11" s="91" t="s">
        <v>6</v>
      </c>
      <c r="S11" s="119">
        <f>SUMPRODUCT($T$1:$AE$1,T11:AE11)/SUM($T$1:$AE$1)</f>
        <v>122.01585554794521</v>
      </c>
      <c r="T11" s="119">
        <f>SUMIFS('Conf  Aurora Portfolio Output'!$G$15:$G$2000,'Conf  Aurora Portfolio Output'!$B$15:$B$2000,$AF11,'Conf  Aurora Portfolio Output'!$E$15:$E$2000,T$3,'Conf  Aurora Portfolio Output'!$F$15:$F$2000,T$2)/T$1</f>
        <v>90.530241935483872</v>
      </c>
      <c r="U11" s="119">
        <f>SUMIFS('Conf  Aurora Portfolio Output'!$G$15:$G$2000,'Conf  Aurora Portfolio Output'!$B$15:$B$2000,$AF11,'Conf  Aurora Portfolio Output'!$E$15:$E$2000,U$3,'Conf  Aurora Portfolio Output'!$F$15:$F$2000,U$2)/U$1</f>
        <v>80.039047619047622</v>
      </c>
      <c r="V11" s="119">
        <f>SUMIFS('Conf  Aurora Portfolio Output'!$G$15:$G$2000,'Conf  Aurora Portfolio Output'!$B$15:$B$2000,$AF11,'Conf  Aurora Portfolio Output'!$E$15:$E$2000,V$3,'Conf  Aurora Portfolio Output'!$F$15:$F$2000,V$2)/V$1</f>
        <v>85.709855913978487</v>
      </c>
      <c r="W11" s="119">
        <f>SUMIFS('Conf  Aurora Portfolio Output'!$G$15:$G$2000,'Conf  Aurora Portfolio Output'!$B$15:$B$2000,$AF11,'Conf  Aurora Portfolio Output'!$E$15:$E$2000,W$3,'Conf  Aurora Portfolio Output'!$F$15:$F$2000,W$2)/W$1</f>
        <v>163.01138888888889</v>
      </c>
      <c r="X11" s="119">
        <f>SUMIFS('Conf  Aurora Portfolio Output'!$G$15:$G$2000,'Conf  Aurora Portfolio Output'!$B$15:$B$2000,$AF11,'Conf  Aurora Portfolio Output'!$E$15:$E$2000,X$3,'Conf  Aurora Portfolio Output'!$F$15:$F$2000,X$2)/X$1</f>
        <v>217.32839784946239</v>
      </c>
      <c r="Y11" s="119">
        <f>SUMIFS('Conf  Aurora Portfolio Output'!$G$15:$G$2000,'Conf  Aurora Portfolio Output'!$B$15:$B$2000,$AF11,'Conf  Aurora Portfolio Output'!$E$15:$E$2000,Y$3,'Conf  Aurora Portfolio Output'!$F$15:$F$2000,Y$2)/Y$1</f>
        <v>221.54993472222225</v>
      </c>
      <c r="Z11" s="119">
        <f>SUMIFS('Conf  Aurora Portfolio Output'!$G$15:$G$2000,'Conf  Aurora Portfolio Output'!$B$15:$B$2000,$AF11,'Conf  Aurora Portfolio Output'!$E$15:$E$2000,Z$3,'Conf  Aurora Portfolio Output'!$F$15:$F$2000,Z$2)/Z$1</f>
        <v>164.04305241935484</v>
      </c>
      <c r="AA11" s="119">
        <f>SUMIFS('Conf  Aurora Portfolio Output'!$G$15:$G$2000,'Conf  Aurora Portfolio Output'!$B$15:$B$2000,$AF11,'Conf  Aurora Portfolio Output'!$E$15:$E$2000,AA$3,'Conf  Aurora Portfolio Output'!$F$15:$F$2000,AA$2)/AA$1</f>
        <v>81.840268817204304</v>
      </c>
      <c r="AB11" s="119">
        <f>SUMIFS('Conf  Aurora Portfolio Output'!$G$15:$G$2000,'Conf  Aurora Portfolio Output'!$B$15:$B$2000,$AF11,'Conf  Aurora Portfolio Output'!$E$15:$E$2000,AB$3,'Conf  Aurora Portfolio Output'!$F$15:$F$2000,AB$2)/AB$1</f>
        <v>82.762017083333333</v>
      </c>
      <c r="AC11" s="119">
        <f>SUMIFS('Conf  Aurora Portfolio Output'!$G$15:$G$2000,'Conf  Aurora Portfolio Output'!$B$15:$B$2000,$AF11,'Conf  Aurora Portfolio Output'!$E$15:$E$2000,AC$3,'Conf  Aurora Portfolio Output'!$F$15:$F$2000,AC$2)/AC$1</f>
        <v>77.792137096774198</v>
      </c>
      <c r="AD11" s="119">
        <f>SUMIFS('Conf  Aurora Portfolio Output'!$G$15:$G$2000,'Conf  Aurora Portfolio Output'!$B$15:$B$2000,$AF11,'Conf  Aurora Portfolio Output'!$E$15:$E$2000,AD$3,'Conf  Aurora Portfolio Output'!$F$15:$F$2000,AD$2)/AD$1</f>
        <v>86.195052083333337</v>
      </c>
      <c r="AE11" s="119">
        <f>SUMIFS('Conf  Aurora Portfolio Output'!$G$15:$G$2000,'Conf  Aurora Portfolio Output'!$B$15:$B$2000,$AF11,'Conf  Aurora Portfolio Output'!$E$15:$E$2000,AE$3,'Conf  Aurora Portfolio Output'!$F$15:$F$2000,AE$2)/AE$1</f>
        <v>111.43805107526882</v>
      </c>
      <c r="AF11" s="77" t="s">
        <v>6</v>
      </c>
    </row>
    <row r="12" spans="1:32">
      <c r="A12" s="92">
        <f t="shared" si="0"/>
        <v>5</v>
      </c>
      <c r="B12" s="99" t="s">
        <v>28</v>
      </c>
      <c r="C12" s="137">
        <f>SUM(D12:O12)</f>
        <v>1683.5916122000001</v>
      </c>
      <c r="D12" s="137">
        <f t="shared" si="2"/>
        <v>93.289822700000002</v>
      </c>
      <c r="E12" s="137">
        <f t="shared" si="3"/>
        <v>71.424925699999989</v>
      </c>
      <c r="F12" s="137">
        <f t="shared" si="4"/>
        <v>86.277904200000009</v>
      </c>
      <c r="G12" s="137">
        <f t="shared" si="5"/>
        <v>173.67813530000001</v>
      </c>
      <c r="H12" s="137">
        <f t="shared" si="6"/>
        <v>312.56129920000001</v>
      </c>
      <c r="I12" s="137">
        <f t="shared" si="7"/>
        <v>306.16505000000001</v>
      </c>
      <c r="J12" s="137">
        <f t="shared" si="8"/>
        <v>182.9540988</v>
      </c>
      <c r="K12" s="137">
        <f t="shared" si="9"/>
        <v>82.720470700000007</v>
      </c>
      <c r="L12" s="137">
        <f t="shared" si="10"/>
        <v>85.901626899999997</v>
      </c>
      <c r="M12" s="137">
        <f t="shared" si="11"/>
        <v>81.937244000000007</v>
      </c>
      <c r="N12" s="137">
        <f t="shared" si="12"/>
        <v>86.790503599999994</v>
      </c>
      <c r="O12" s="137">
        <f t="shared" si="13"/>
        <v>119.8905311</v>
      </c>
      <c r="Q12" s="92">
        <f t="shared" si="1"/>
        <v>5</v>
      </c>
      <c r="R12" s="99" t="s">
        <v>28</v>
      </c>
      <c r="S12" s="119">
        <f>SUMPRODUCT($T$1:$AE$1,T12:AE12)/SUM($T$1:$AE$1)</f>
        <v>192.19082331050225</v>
      </c>
      <c r="T12" s="119">
        <f>SUMIFS('Conf  Aurora Portfolio Output'!$G$15:$G$2000,'Conf  Aurora Portfolio Output'!$B$15:$B$2000,$AF12,'Conf  Aurora Portfolio Output'!$E$15:$E$2000,T$3,'Conf  Aurora Portfolio Output'!$F$15:$F$2000,T$2)/T$1</f>
        <v>125.38954663978495</v>
      </c>
      <c r="U12" s="119">
        <f>SUMIFS('Conf  Aurora Portfolio Output'!$G$15:$G$2000,'Conf  Aurora Portfolio Output'!$B$15:$B$2000,$AF12,'Conf  Aurora Portfolio Output'!$E$15:$E$2000,U$3,'Conf  Aurora Portfolio Output'!$F$15:$F$2000,U$2)/U$1</f>
        <v>106.28709181547617</v>
      </c>
      <c r="V12" s="119">
        <f>SUMIFS('Conf  Aurora Portfolio Output'!$G$15:$G$2000,'Conf  Aurora Portfolio Output'!$B$15:$B$2000,$AF12,'Conf  Aurora Portfolio Output'!$E$15:$E$2000,V$3,'Conf  Aurora Portfolio Output'!$F$15:$F$2000,V$2)/V$1</f>
        <v>115.96492500000001</v>
      </c>
      <c r="W12" s="119">
        <f>SUMIFS('Conf  Aurora Portfolio Output'!$G$15:$G$2000,'Conf  Aurora Portfolio Output'!$B$15:$B$2000,$AF12,'Conf  Aurora Portfolio Output'!$E$15:$E$2000,W$3,'Conf  Aurora Portfolio Output'!$F$15:$F$2000,W$2)/W$1</f>
        <v>241.21963236111111</v>
      </c>
      <c r="X12" s="119">
        <f>SUMIFS('Conf  Aurora Portfolio Output'!$G$15:$G$2000,'Conf  Aurora Portfolio Output'!$B$15:$B$2000,$AF12,'Conf  Aurora Portfolio Output'!$E$15:$E$2000,X$3,'Conf  Aurora Portfolio Output'!$F$15:$F$2000,X$2)/X$1</f>
        <v>420.10927311827959</v>
      </c>
      <c r="Y12" s="119">
        <f>SUMIFS('Conf  Aurora Portfolio Output'!$G$15:$G$2000,'Conf  Aurora Portfolio Output'!$B$15:$B$2000,$AF12,'Conf  Aurora Portfolio Output'!$E$15:$E$2000,Y$3,'Conf  Aurora Portfolio Output'!$F$15:$F$2000,Y$2)/Y$1</f>
        <v>425.22923611111111</v>
      </c>
      <c r="Z12" s="119">
        <f>SUMIFS('Conf  Aurora Portfolio Output'!$G$15:$G$2000,'Conf  Aurora Portfolio Output'!$B$15:$B$2000,$AF12,'Conf  Aurora Portfolio Output'!$E$15:$E$2000,Z$3,'Conf  Aurora Portfolio Output'!$F$15:$F$2000,Z$2)/Z$1</f>
        <v>245.90604677419356</v>
      </c>
      <c r="AA12" s="119">
        <f>SUMIFS('Conf  Aurora Portfolio Output'!$G$15:$G$2000,'Conf  Aurora Portfolio Output'!$B$15:$B$2000,$AF12,'Conf  Aurora Portfolio Output'!$E$15:$E$2000,AA$3,'Conf  Aurora Portfolio Output'!$F$15:$F$2000,AA$2)/AA$1</f>
        <v>111.18342836021506</v>
      </c>
      <c r="AB12" s="119">
        <f>SUMIFS('Conf  Aurora Portfolio Output'!$G$15:$G$2000,'Conf  Aurora Portfolio Output'!$B$15:$B$2000,$AF12,'Conf  Aurora Portfolio Output'!$E$15:$E$2000,AB$3,'Conf  Aurora Portfolio Output'!$F$15:$F$2000,AB$2)/AB$1</f>
        <v>119.3078151388889</v>
      </c>
      <c r="AC12" s="119">
        <f>SUMIFS('Conf  Aurora Portfolio Output'!$G$15:$G$2000,'Conf  Aurora Portfolio Output'!$B$15:$B$2000,$AF12,'Conf  Aurora Portfolio Output'!$E$15:$E$2000,AC$3,'Conf  Aurora Portfolio Output'!$F$15:$F$2000,AC$2)/AC$1</f>
        <v>110.13070430107528</v>
      </c>
      <c r="AD12" s="119">
        <f>SUMIFS('Conf  Aurora Portfolio Output'!$G$15:$G$2000,'Conf  Aurora Portfolio Output'!$B$15:$B$2000,$AF12,'Conf  Aurora Portfolio Output'!$E$15:$E$2000,AD$3,'Conf  Aurora Portfolio Output'!$F$15:$F$2000,AD$2)/AD$1</f>
        <v>120.54236611111111</v>
      </c>
      <c r="AE12" s="119">
        <f>SUMIFS('Conf  Aurora Portfolio Output'!$G$15:$G$2000,'Conf  Aurora Portfolio Output'!$B$15:$B$2000,$AF12,'Conf  Aurora Portfolio Output'!$E$15:$E$2000,AE$3,'Conf  Aurora Portfolio Output'!$F$15:$F$2000,AE$2)/AE$1</f>
        <v>161.1431869623656</v>
      </c>
      <c r="AF12" s="77" t="s">
        <v>28</v>
      </c>
    </row>
    <row r="13" spans="1:32" s="101" customFormat="1">
      <c r="A13" s="92">
        <f t="shared" si="0"/>
        <v>6</v>
      </c>
      <c r="B13" s="100" t="s">
        <v>197</v>
      </c>
      <c r="C13" s="253">
        <f>SUM(C10:C12)</f>
        <v>2752.4505067999999</v>
      </c>
      <c r="D13" s="253">
        <f t="shared" ref="D13:O13" si="14">SUM(D10:D12)</f>
        <v>160.6443227</v>
      </c>
      <c r="E13" s="253">
        <f t="shared" si="14"/>
        <v>125.2111657</v>
      </c>
      <c r="F13" s="253">
        <f t="shared" si="14"/>
        <v>150.04603700000001</v>
      </c>
      <c r="G13" s="253">
        <f t="shared" si="14"/>
        <v>291.04633530000001</v>
      </c>
      <c r="H13" s="253">
        <f t="shared" si="14"/>
        <v>474.25362719999998</v>
      </c>
      <c r="I13" s="253">
        <f t="shared" si="14"/>
        <v>465.68100300000003</v>
      </c>
      <c r="J13" s="253">
        <f t="shared" si="14"/>
        <v>305.00212980000003</v>
      </c>
      <c r="K13" s="253">
        <f t="shared" si="14"/>
        <v>143.60963070000003</v>
      </c>
      <c r="L13" s="253">
        <f t="shared" si="14"/>
        <v>145.4902792</v>
      </c>
      <c r="M13" s="253">
        <f t="shared" si="14"/>
        <v>139.814594</v>
      </c>
      <c r="N13" s="253">
        <f t="shared" si="14"/>
        <v>148.8509411</v>
      </c>
      <c r="O13" s="253">
        <f t="shared" si="14"/>
        <v>202.8004411</v>
      </c>
      <c r="Q13" s="92">
        <f t="shared" si="1"/>
        <v>6</v>
      </c>
      <c r="R13" s="100" t="s">
        <v>197</v>
      </c>
      <c r="S13" s="252">
        <f>SUM(S10:S12)</f>
        <v>314.20667885844745</v>
      </c>
      <c r="T13" s="252">
        <f t="shared" ref="T13" si="15">SUM(T10:T12)</f>
        <v>215.91978857526883</v>
      </c>
      <c r="U13" s="252">
        <f t="shared" ref="U13" si="16">SUM(U10:U12)</f>
        <v>186.32613943452378</v>
      </c>
      <c r="V13" s="252">
        <f t="shared" ref="V13" si="17">SUM(V10:V12)</f>
        <v>201.67478091397851</v>
      </c>
      <c r="W13" s="252">
        <f t="shared" ref="W13" si="18">SUM(W10:W12)</f>
        <v>404.23102125000003</v>
      </c>
      <c r="X13" s="252">
        <f t="shared" ref="X13" si="19">SUM(X10:X12)</f>
        <v>637.43767096774195</v>
      </c>
      <c r="Y13" s="252">
        <f t="shared" ref="Y13" si="20">SUM(Y10:Y12)</f>
        <v>646.77917083333341</v>
      </c>
      <c r="Z13" s="252">
        <f t="shared" ref="Z13" si="21">SUM(Z10:Z12)</f>
        <v>409.94909919354836</v>
      </c>
      <c r="AA13" s="252">
        <f t="shared" ref="AA13" si="22">SUM(AA10:AA12)</f>
        <v>193.02369717741936</v>
      </c>
      <c r="AB13" s="252">
        <f t="shared" ref="AB13" si="23">SUM(AB10:AB12)</f>
        <v>202.06983222222223</v>
      </c>
      <c r="AC13" s="252">
        <f t="shared" ref="AC13" si="24">SUM(AC10:AC12)</f>
        <v>187.92284139784948</v>
      </c>
      <c r="AD13" s="252">
        <f t="shared" ref="AD13" si="25">SUM(AD10:AD12)</f>
        <v>206.73741819444444</v>
      </c>
      <c r="AE13" s="252">
        <f t="shared" ref="AE13" si="26">SUM(AE10:AE12)</f>
        <v>272.58123803763442</v>
      </c>
    </row>
    <row r="14" spans="1:32">
      <c r="A14" s="92">
        <f t="shared" si="0"/>
        <v>7</v>
      </c>
      <c r="C14" s="125"/>
      <c r="D14" s="125"/>
      <c r="E14" s="125"/>
      <c r="F14" s="125"/>
      <c r="G14" s="125"/>
      <c r="H14" s="125"/>
      <c r="I14" s="125"/>
      <c r="J14" s="125"/>
      <c r="K14" s="125"/>
      <c r="L14" s="125"/>
      <c r="M14" s="125"/>
      <c r="N14" s="125"/>
      <c r="O14" s="125"/>
      <c r="Q14" s="92">
        <f t="shared" si="1"/>
        <v>7</v>
      </c>
      <c r="S14" s="135"/>
      <c r="T14" s="135"/>
      <c r="U14" s="135"/>
      <c r="V14" s="135"/>
      <c r="W14" s="135"/>
      <c r="X14" s="135"/>
      <c r="Y14" s="135"/>
      <c r="Z14" s="135"/>
      <c r="AA14" s="135"/>
      <c r="AB14" s="135"/>
      <c r="AC14" s="135"/>
      <c r="AD14" s="135"/>
      <c r="AE14" s="135"/>
    </row>
    <row r="15" spans="1:32">
      <c r="A15" s="92">
        <f t="shared" si="0"/>
        <v>8</v>
      </c>
      <c r="B15" s="114" t="s">
        <v>194</v>
      </c>
      <c r="C15" s="129"/>
      <c r="D15" s="129"/>
      <c r="E15" s="129"/>
      <c r="F15" s="129"/>
      <c r="G15" s="129"/>
      <c r="H15" s="129"/>
      <c r="I15" s="129"/>
      <c r="J15" s="129"/>
      <c r="K15" s="129"/>
      <c r="L15" s="129"/>
      <c r="M15" s="129"/>
      <c r="N15" s="129"/>
      <c r="O15" s="129"/>
      <c r="Q15" s="92">
        <f t="shared" si="1"/>
        <v>8</v>
      </c>
      <c r="R15" s="114" t="s">
        <v>194</v>
      </c>
      <c r="S15" s="136"/>
      <c r="T15" s="136"/>
      <c r="U15" s="136"/>
      <c r="V15" s="136"/>
      <c r="W15" s="136"/>
      <c r="X15" s="136"/>
      <c r="Y15" s="136"/>
      <c r="Z15" s="136"/>
      <c r="AA15" s="136"/>
      <c r="AB15" s="136"/>
      <c r="AC15" s="136"/>
      <c r="AD15" s="136"/>
      <c r="AE15" s="136"/>
    </row>
    <row r="16" spans="1:32">
      <c r="A16" s="92">
        <f t="shared" si="0"/>
        <v>9</v>
      </c>
      <c r="B16" s="91" t="s">
        <v>16</v>
      </c>
      <c r="C16" s="137">
        <f t="shared" ref="C16:C21" si="27">SUM(D16:O16)</f>
        <v>205.01615759999999</v>
      </c>
      <c r="D16" s="137">
        <f>(T16*T$1)/1000</f>
        <v>18.055701199999998</v>
      </c>
      <c r="E16" s="137">
        <f t="shared" ref="E16:O16" si="28">(U16*U$1)/1000</f>
        <v>18.7068613</v>
      </c>
      <c r="F16" s="137">
        <f t="shared" si="28"/>
        <v>23.391277300000002</v>
      </c>
      <c r="G16" s="137">
        <f t="shared" si="28"/>
        <v>23.658701199999999</v>
      </c>
      <c r="H16" s="137">
        <f t="shared" si="28"/>
        <v>23.970585899999996</v>
      </c>
      <c r="I16" s="137">
        <f t="shared" si="28"/>
        <v>22.951708999999997</v>
      </c>
      <c r="J16" s="137">
        <f t="shared" si="28"/>
        <v>20.173175799999999</v>
      </c>
      <c r="K16" s="137">
        <f t="shared" si="28"/>
        <v>9.0922060000000009</v>
      </c>
      <c r="L16" s="137">
        <f t="shared" si="28"/>
        <v>6.7304380000000004</v>
      </c>
      <c r="M16" s="137">
        <f t="shared" si="28"/>
        <v>10.1748125</v>
      </c>
      <c r="N16" s="137">
        <f t="shared" si="28"/>
        <v>11.687623</v>
      </c>
      <c r="O16" s="137">
        <f t="shared" si="28"/>
        <v>16.4230664</v>
      </c>
      <c r="Q16" s="92">
        <f t="shared" si="1"/>
        <v>9</v>
      </c>
      <c r="R16" s="91" t="s">
        <v>16</v>
      </c>
      <c r="S16" s="119">
        <f t="shared" ref="S16:S21" si="29">SUMPRODUCT($T$1:$AE$1,T16:AE16)/SUM($T$1:$AE$1)</f>
        <v>23.403670958904112</v>
      </c>
      <c r="T16" s="119">
        <f>SUMIFS('Conf  Aurora Portfolio Output'!$G$15:$G$2000,'Conf  Aurora Portfolio Output'!$B$15:$B$2000,$AF16,'Conf  Aurora Portfolio Output'!$E$15:$E$2000,T$3,'Conf  Aurora Portfolio Output'!$F$15:$F$2000,T$2)/T$1</f>
        <v>24.268415591397847</v>
      </c>
      <c r="U16" s="119">
        <f>SUMIFS('Conf  Aurora Portfolio Output'!$G$15:$G$2000,'Conf  Aurora Portfolio Output'!$B$15:$B$2000,$AF16,'Conf  Aurora Portfolio Output'!$E$15:$E$2000,U$3,'Conf  Aurora Portfolio Output'!$F$15:$F$2000,U$2)/U$1</f>
        <v>27.837591220238096</v>
      </c>
      <c r="V16" s="119">
        <f>SUMIFS('Conf  Aurora Portfolio Output'!$G$15:$G$2000,'Conf  Aurora Portfolio Output'!$B$15:$B$2000,$AF16,'Conf  Aurora Portfolio Output'!$E$15:$E$2000,V$3,'Conf  Aurora Portfolio Output'!$F$15:$F$2000,V$2)/V$1</f>
        <v>31.439888844086024</v>
      </c>
      <c r="W16" s="119">
        <f>SUMIFS('Conf  Aurora Portfolio Output'!$G$15:$G$2000,'Conf  Aurora Portfolio Output'!$B$15:$B$2000,$AF16,'Conf  Aurora Portfolio Output'!$E$15:$E$2000,W$3,'Conf  Aurora Portfolio Output'!$F$15:$F$2000,W$2)/W$1</f>
        <v>32.85930722222222</v>
      </c>
      <c r="X16" s="119">
        <f>SUMIFS('Conf  Aurora Portfolio Output'!$G$15:$G$2000,'Conf  Aurora Portfolio Output'!$B$15:$B$2000,$AF16,'Conf  Aurora Portfolio Output'!$E$15:$E$2000,X$3,'Conf  Aurora Portfolio Output'!$F$15:$F$2000,X$2)/X$1</f>
        <v>32.218529435483866</v>
      </c>
      <c r="Y16" s="119">
        <f>SUMIFS('Conf  Aurora Portfolio Output'!$G$15:$G$2000,'Conf  Aurora Portfolio Output'!$B$15:$B$2000,$AF16,'Conf  Aurora Portfolio Output'!$E$15:$E$2000,Y$3,'Conf  Aurora Portfolio Output'!$F$15:$F$2000,Y$2)/Y$1</f>
        <v>31.877373611111111</v>
      </c>
      <c r="Z16" s="119">
        <f>SUMIFS('Conf  Aurora Portfolio Output'!$G$15:$G$2000,'Conf  Aurora Portfolio Output'!$B$15:$B$2000,$AF16,'Conf  Aurora Portfolio Output'!$E$15:$E$2000,Z$3,'Conf  Aurora Portfolio Output'!$F$15:$F$2000,Z$2)/Z$1</f>
        <v>27.114483602150539</v>
      </c>
      <c r="AA16" s="119">
        <f>SUMIFS('Conf  Aurora Portfolio Output'!$G$15:$G$2000,'Conf  Aurora Portfolio Output'!$B$15:$B$2000,$AF16,'Conf  Aurora Portfolio Output'!$E$15:$E$2000,AA$3,'Conf  Aurora Portfolio Output'!$F$15:$F$2000,AA$2)/AA$1</f>
        <v>12.220706989247311</v>
      </c>
      <c r="AB16" s="119">
        <f>SUMIFS('Conf  Aurora Portfolio Output'!$G$15:$G$2000,'Conf  Aurora Portfolio Output'!$B$15:$B$2000,$AF16,'Conf  Aurora Portfolio Output'!$E$15:$E$2000,AB$3,'Conf  Aurora Portfolio Output'!$F$15:$F$2000,AB$2)/AB$1</f>
        <v>9.3478305555555554</v>
      </c>
      <c r="AC16" s="119">
        <f>SUMIFS('Conf  Aurora Portfolio Output'!$G$15:$G$2000,'Conf  Aurora Portfolio Output'!$B$15:$B$2000,$AF16,'Conf  Aurora Portfolio Output'!$E$15:$E$2000,AC$3,'Conf  Aurora Portfolio Output'!$F$15:$F$2000,AC$2)/AC$1</f>
        <v>13.675823252688172</v>
      </c>
      <c r="AD16" s="119">
        <f>SUMIFS('Conf  Aurora Portfolio Output'!$G$15:$G$2000,'Conf  Aurora Portfolio Output'!$B$15:$B$2000,$AF16,'Conf  Aurora Portfolio Output'!$E$15:$E$2000,AD$3,'Conf  Aurora Portfolio Output'!$F$15:$F$2000,AD$2)/AD$1</f>
        <v>16.232809722222221</v>
      </c>
      <c r="AE16" s="119">
        <f>SUMIFS('Conf  Aurora Portfolio Output'!$G$15:$G$2000,'Conf  Aurora Portfolio Output'!$B$15:$B$2000,$AF16,'Conf  Aurora Portfolio Output'!$E$15:$E$2000,AE$3,'Conf  Aurora Portfolio Output'!$F$15:$F$2000,AE$2)/AE$1</f>
        <v>22.074013978494623</v>
      </c>
      <c r="AF16" s="77" t="s">
        <v>16</v>
      </c>
    </row>
    <row r="17" spans="1:32">
      <c r="A17" s="92">
        <f t="shared" si="0"/>
        <v>10</v>
      </c>
      <c r="B17" s="91" t="s">
        <v>19</v>
      </c>
      <c r="C17" s="137">
        <f t="shared" si="27"/>
        <v>508.84816949999993</v>
      </c>
      <c r="D17" s="137">
        <f t="shared" ref="D17:D21" si="30">(T17*T$1)/1000</f>
        <v>42.781593800000003</v>
      </c>
      <c r="E17" s="137">
        <f t="shared" ref="E17:E21" si="31">(U17*U$1)/1000</f>
        <v>43.514203099999996</v>
      </c>
      <c r="F17" s="137">
        <f t="shared" ref="F17:F21" si="32">(V17*V$1)/1000</f>
        <v>55.6837266</v>
      </c>
      <c r="G17" s="137">
        <f t="shared" ref="G17:G21" si="33">(W17*W$1)/1000</f>
        <v>58.63608</v>
      </c>
      <c r="H17" s="137">
        <f t="shared" ref="H17:H21" si="34">(X17*X$1)/1000</f>
        <v>60.534183599999992</v>
      </c>
      <c r="I17" s="137">
        <f t="shared" ref="I17:I21" si="35">(Y17*Y$1)/1000</f>
        <v>58.521399999999993</v>
      </c>
      <c r="J17" s="137">
        <f t="shared" ref="J17:J21" si="36">(Z17*Z$1)/1000</f>
        <v>57.491312499999999</v>
      </c>
      <c r="K17" s="137">
        <f t="shared" ref="K17:K21" si="37">(AA17*AA$1)/1000</f>
        <v>22.725441400000001</v>
      </c>
      <c r="L17" s="137">
        <f t="shared" ref="L17:L21" si="38">(AB17*AB$1)/1000</f>
        <v>16.176888699999999</v>
      </c>
      <c r="M17" s="137">
        <f t="shared" ref="M17:M21" si="39">(AC17*AC$1)/1000</f>
        <v>24.884957000000004</v>
      </c>
      <c r="N17" s="137">
        <f t="shared" ref="N17:N21" si="40">(AD17*AD$1)/1000</f>
        <v>28.297886699999999</v>
      </c>
      <c r="O17" s="137">
        <f t="shared" ref="O17:O21" si="41">(AE17*AE$1)/1000</f>
        <v>39.600496099999994</v>
      </c>
      <c r="Q17" s="92">
        <f t="shared" si="1"/>
        <v>10</v>
      </c>
      <c r="R17" s="91" t="s">
        <v>19</v>
      </c>
      <c r="S17" s="119">
        <f t="shared" si="29"/>
        <v>58.087690582191776</v>
      </c>
      <c r="T17" s="119">
        <f>SUMIFS('Conf  Aurora Portfolio Output'!$G$15:$G$2000,'Conf  Aurora Portfolio Output'!$B$15:$B$2000,$AF17,'Conf  Aurora Portfolio Output'!$E$15:$E$2000,T$3,'Conf  Aurora Portfolio Output'!$F$15:$F$2000,T$2)/T$1</f>
        <v>57.50214220430108</v>
      </c>
      <c r="U17" s="119">
        <f>SUMIFS('Conf  Aurora Portfolio Output'!$G$15:$G$2000,'Conf  Aurora Portfolio Output'!$B$15:$B$2000,$AF17,'Conf  Aurora Portfolio Output'!$E$15:$E$2000,U$3,'Conf  Aurora Portfolio Output'!$F$15:$F$2000,U$2)/U$1</f>
        <v>64.753278422619047</v>
      </c>
      <c r="V17" s="119">
        <f>SUMIFS('Conf  Aurora Portfolio Output'!$G$15:$G$2000,'Conf  Aurora Portfolio Output'!$B$15:$B$2000,$AF17,'Conf  Aurora Portfolio Output'!$E$15:$E$2000,V$3,'Conf  Aurora Portfolio Output'!$F$15:$F$2000,V$2)/V$1</f>
        <v>74.843718548387102</v>
      </c>
      <c r="W17" s="119">
        <f>SUMIFS('Conf  Aurora Portfolio Output'!$G$15:$G$2000,'Conf  Aurora Portfolio Output'!$B$15:$B$2000,$AF17,'Conf  Aurora Portfolio Output'!$E$15:$E$2000,W$3,'Conf  Aurora Portfolio Output'!$F$15:$F$2000,W$2)/W$1</f>
        <v>81.439000000000007</v>
      </c>
      <c r="X17" s="119">
        <f>SUMIFS('Conf  Aurora Portfolio Output'!$G$15:$G$2000,'Conf  Aurora Portfolio Output'!$B$15:$B$2000,$AF17,'Conf  Aurora Portfolio Output'!$E$15:$E$2000,X$3,'Conf  Aurora Portfolio Output'!$F$15:$F$2000,X$2)/X$1</f>
        <v>81.36314999999999</v>
      </c>
      <c r="Y17" s="119">
        <f>SUMIFS('Conf  Aurora Portfolio Output'!$G$15:$G$2000,'Conf  Aurora Portfolio Output'!$B$15:$B$2000,$AF17,'Conf  Aurora Portfolio Output'!$E$15:$E$2000,Y$3,'Conf  Aurora Portfolio Output'!$F$15:$F$2000,Y$2)/Y$1</f>
        <v>81.279722222222219</v>
      </c>
      <c r="Z17" s="119">
        <f>SUMIFS('Conf  Aurora Portfolio Output'!$G$15:$G$2000,'Conf  Aurora Portfolio Output'!$B$15:$B$2000,$AF17,'Conf  Aurora Portfolio Output'!$E$15:$E$2000,Z$3,'Conf  Aurora Portfolio Output'!$F$15:$F$2000,Z$2)/Z$1</f>
        <v>77.273269489247312</v>
      </c>
      <c r="AA17" s="119">
        <f>SUMIFS('Conf  Aurora Portfolio Output'!$G$15:$G$2000,'Conf  Aurora Portfolio Output'!$B$15:$B$2000,$AF17,'Conf  Aurora Portfolio Output'!$E$15:$E$2000,AA$3,'Conf  Aurora Portfolio Output'!$F$15:$F$2000,AA$2)/AA$1</f>
        <v>30.544948118279571</v>
      </c>
      <c r="AB17" s="119">
        <f>SUMIFS('Conf  Aurora Portfolio Output'!$G$15:$G$2000,'Conf  Aurora Portfolio Output'!$B$15:$B$2000,$AF17,'Conf  Aurora Portfolio Output'!$E$15:$E$2000,AB$3,'Conf  Aurora Portfolio Output'!$F$15:$F$2000,AB$2)/AB$1</f>
        <v>22.467900972222221</v>
      </c>
      <c r="AC17" s="119">
        <f>SUMIFS('Conf  Aurora Portfolio Output'!$G$15:$G$2000,'Conf  Aurora Portfolio Output'!$B$15:$B$2000,$AF17,'Conf  Aurora Portfolio Output'!$E$15:$E$2000,AC$3,'Conf  Aurora Portfolio Output'!$F$15:$F$2000,AC$2)/AC$1</f>
        <v>33.447522849462366</v>
      </c>
      <c r="AD17" s="119">
        <f>SUMIFS('Conf  Aurora Portfolio Output'!$G$15:$G$2000,'Conf  Aurora Portfolio Output'!$B$15:$B$2000,$AF17,'Conf  Aurora Portfolio Output'!$E$15:$E$2000,AD$3,'Conf  Aurora Portfolio Output'!$F$15:$F$2000,AD$2)/AD$1</f>
        <v>39.302620416666663</v>
      </c>
      <c r="AE17" s="119">
        <f>SUMIFS('Conf  Aurora Portfolio Output'!$G$15:$G$2000,'Conf  Aurora Portfolio Output'!$B$15:$B$2000,$AF17,'Conf  Aurora Portfolio Output'!$E$15:$E$2000,AE$3,'Conf  Aurora Portfolio Output'!$F$15:$F$2000,AE$2)/AE$1</f>
        <v>53.226473252688166</v>
      </c>
      <c r="AF17" s="77" t="s">
        <v>19</v>
      </c>
    </row>
    <row r="18" spans="1:32">
      <c r="A18" s="92">
        <f t="shared" si="0"/>
        <v>11</v>
      </c>
      <c r="B18" s="91" t="s">
        <v>22</v>
      </c>
      <c r="C18" s="137">
        <f t="shared" si="27"/>
        <v>101.50892194000001</v>
      </c>
      <c r="D18" s="137">
        <f t="shared" si="30"/>
        <v>9.9720220000000008</v>
      </c>
      <c r="E18" s="137">
        <f t="shared" si="31"/>
        <v>9.339144000000001</v>
      </c>
      <c r="F18" s="137">
        <f t="shared" si="32"/>
        <v>10.438219999999999</v>
      </c>
      <c r="G18" s="137">
        <f t="shared" si="33"/>
        <v>10.2199414</v>
      </c>
      <c r="H18" s="137">
        <f t="shared" si="34"/>
        <v>10.572704100000001</v>
      </c>
      <c r="I18" s="137">
        <f t="shared" si="35"/>
        <v>9.7979629999999993</v>
      </c>
      <c r="J18" s="137">
        <f t="shared" si="36"/>
        <v>6.5614746100000003</v>
      </c>
      <c r="K18" s="137">
        <f t="shared" si="37"/>
        <v>2.6512741700000002</v>
      </c>
      <c r="L18" s="137">
        <f t="shared" si="38"/>
        <v>5.7592016599999996</v>
      </c>
      <c r="M18" s="137">
        <f t="shared" si="39"/>
        <v>7.6152129999999998</v>
      </c>
      <c r="N18" s="137">
        <f t="shared" si="40"/>
        <v>9.0098020000000005</v>
      </c>
      <c r="O18" s="137">
        <f t="shared" si="41"/>
        <v>9.5719619999999992</v>
      </c>
      <c r="Q18" s="92">
        <f t="shared" si="1"/>
        <v>11</v>
      </c>
      <c r="R18" s="91" t="s">
        <v>22</v>
      </c>
      <c r="S18" s="119">
        <f t="shared" si="29"/>
        <v>11.587776477168951</v>
      </c>
      <c r="T18" s="119">
        <f>SUMIFS('Conf  Aurora Portfolio Output'!$G$15:$G$2000,'Conf  Aurora Portfolio Output'!$B$15:$B$2000,$AF18,'Conf  Aurora Portfolio Output'!$E$15:$E$2000,T$3,'Conf  Aurora Portfolio Output'!$F$15:$F$2000,T$2)/T$1</f>
        <v>13.403255376344088</v>
      </c>
      <c r="U18" s="119">
        <f>SUMIFS('Conf  Aurora Portfolio Output'!$G$15:$G$2000,'Conf  Aurora Portfolio Output'!$B$15:$B$2000,$AF18,'Conf  Aurora Portfolio Output'!$E$15:$E$2000,U$3,'Conf  Aurora Portfolio Output'!$F$15:$F$2000,U$2)/U$1</f>
        <v>13.897535714285715</v>
      </c>
      <c r="V18" s="119">
        <f>SUMIFS('Conf  Aurora Portfolio Output'!$G$15:$G$2000,'Conf  Aurora Portfolio Output'!$B$15:$B$2000,$AF18,'Conf  Aurora Portfolio Output'!$E$15:$E$2000,V$3,'Conf  Aurora Portfolio Output'!$F$15:$F$2000,V$2)/V$1</f>
        <v>14.029865591397849</v>
      </c>
      <c r="W18" s="119">
        <f>SUMIFS('Conf  Aurora Portfolio Output'!$G$15:$G$2000,'Conf  Aurora Portfolio Output'!$B$15:$B$2000,$AF18,'Conf  Aurora Portfolio Output'!$E$15:$E$2000,W$3,'Conf  Aurora Portfolio Output'!$F$15:$F$2000,W$2)/W$1</f>
        <v>14.194363055555556</v>
      </c>
      <c r="X18" s="119">
        <f>SUMIFS('Conf  Aurora Portfolio Output'!$G$15:$G$2000,'Conf  Aurora Portfolio Output'!$B$15:$B$2000,$AF18,'Conf  Aurora Portfolio Output'!$E$15:$E$2000,X$3,'Conf  Aurora Portfolio Output'!$F$15:$F$2000,X$2)/X$1</f>
        <v>14.210623790322582</v>
      </c>
      <c r="Y18" s="119">
        <f>SUMIFS('Conf  Aurora Portfolio Output'!$G$15:$G$2000,'Conf  Aurora Portfolio Output'!$B$15:$B$2000,$AF18,'Conf  Aurora Portfolio Output'!$E$15:$E$2000,Y$3,'Conf  Aurora Portfolio Output'!$F$15:$F$2000,Y$2)/Y$1</f>
        <v>13.608281944444444</v>
      </c>
      <c r="Z18" s="119">
        <f>SUMIFS('Conf  Aurora Portfolio Output'!$G$15:$G$2000,'Conf  Aurora Portfolio Output'!$B$15:$B$2000,$AF18,'Conf  Aurora Portfolio Output'!$E$15:$E$2000,Z$3,'Conf  Aurora Portfolio Output'!$F$15:$F$2000,Z$2)/Z$1</f>
        <v>8.8191863037634413</v>
      </c>
      <c r="AA18" s="119">
        <f>SUMIFS('Conf  Aurora Portfolio Output'!$G$15:$G$2000,'Conf  Aurora Portfolio Output'!$B$15:$B$2000,$AF18,'Conf  Aurora Portfolio Output'!$E$15:$E$2000,AA$3,'Conf  Aurora Portfolio Output'!$F$15:$F$2000,AA$2)/AA$1</f>
        <v>3.5635405510752691</v>
      </c>
      <c r="AB18" s="119">
        <f>SUMIFS('Conf  Aurora Portfolio Output'!$G$15:$G$2000,'Conf  Aurora Portfolio Output'!$B$15:$B$2000,$AF18,'Conf  Aurora Portfolio Output'!$E$15:$E$2000,AB$3,'Conf  Aurora Portfolio Output'!$F$15:$F$2000,AB$2)/AB$1</f>
        <v>7.9988911944444441</v>
      </c>
      <c r="AC18" s="119">
        <f>SUMIFS('Conf  Aurora Portfolio Output'!$G$15:$G$2000,'Conf  Aurora Portfolio Output'!$B$15:$B$2000,$AF18,'Conf  Aurora Portfolio Output'!$E$15:$E$2000,AC$3,'Conf  Aurora Portfolio Output'!$F$15:$F$2000,AC$2)/AC$1</f>
        <v>10.235501344086021</v>
      </c>
      <c r="AD18" s="119">
        <f>SUMIFS('Conf  Aurora Portfolio Output'!$G$15:$G$2000,'Conf  Aurora Portfolio Output'!$B$15:$B$2000,$AF18,'Conf  Aurora Portfolio Output'!$E$15:$E$2000,AD$3,'Conf  Aurora Portfolio Output'!$F$15:$F$2000,AD$2)/AD$1</f>
        <v>12.513613888888889</v>
      </c>
      <c r="AE18" s="119">
        <f>SUMIFS('Conf  Aurora Portfolio Output'!$G$15:$G$2000,'Conf  Aurora Portfolio Output'!$B$15:$B$2000,$AF18,'Conf  Aurora Portfolio Output'!$E$15:$E$2000,AE$3,'Conf  Aurora Portfolio Output'!$F$15:$F$2000,AE$2)/AE$1</f>
        <v>12.865540322580644</v>
      </c>
      <c r="AF18" s="77" t="s">
        <v>22</v>
      </c>
    </row>
    <row r="19" spans="1:32">
      <c r="A19" s="92">
        <f t="shared" si="0"/>
        <v>12</v>
      </c>
      <c r="B19" s="91" t="s">
        <v>26</v>
      </c>
      <c r="C19" s="137">
        <f t="shared" si="27"/>
        <v>138.26952449999999</v>
      </c>
      <c r="D19" s="137">
        <f t="shared" si="30"/>
        <v>12.0388486</v>
      </c>
      <c r="E19" s="137">
        <f t="shared" si="31"/>
        <v>14.395031300000001</v>
      </c>
      <c r="F19" s="137">
        <f t="shared" si="32"/>
        <v>18.5802227</v>
      </c>
      <c r="G19" s="137">
        <f t="shared" si="33"/>
        <v>17.445156299999997</v>
      </c>
      <c r="H19" s="137">
        <f t="shared" si="34"/>
        <v>17.291953099999997</v>
      </c>
      <c r="I19" s="137">
        <f t="shared" si="35"/>
        <v>14.553059999999999</v>
      </c>
      <c r="J19" s="137">
        <f t="shared" si="36"/>
        <v>6.4158935499999989</v>
      </c>
      <c r="K19" s="137">
        <f t="shared" si="37"/>
        <v>3.9238176299999998</v>
      </c>
      <c r="L19" s="137">
        <f t="shared" si="38"/>
        <v>5.4544326199999995</v>
      </c>
      <c r="M19" s="137">
        <f t="shared" si="39"/>
        <v>7.6766730000000001</v>
      </c>
      <c r="N19" s="137">
        <f t="shared" si="40"/>
        <v>9.7243809999999993</v>
      </c>
      <c r="O19" s="137">
        <f t="shared" si="41"/>
        <v>10.770054700000001</v>
      </c>
      <c r="Q19" s="92">
        <f t="shared" si="1"/>
        <v>12</v>
      </c>
      <c r="R19" s="91" t="s">
        <v>26</v>
      </c>
      <c r="S19" s="119">
        <f t="shared" si="29"/>
        <v>15.784192294520544</v>
      </c>
      <c r="T19" s="119">
        <f>SUMIFS('Conf  Aurora Portfolio Output'!$G$15:$G$2000,'Conf  Aurora Portfolio Output'!$B$15:$B$2000,$AF19,'Conf  Aurora Portfolio Output'!$E$15:$E$2000,T$3,'Conf  Aurora Portfolio Output'!$F$15:$F$2000,T$2)/T$1</f>
        <v>16.181248118279569</v>
      </c>
      <c r="U19" s="119">
        <f>SUMIFS('Conf  Aurora Portfolio Output'!$G$15:$G$2000,'Conf  Aurora Portfolio Output'!$B$15:$B$2000,$AF19,'Conf  Aurora Portfolio Output'!$E$15:$E$2000,U$3,'Conf  Aurora Portfolio Output'!$F$15:$F$2000,U$2)/U$1</f>
        <v>21.421177529761906</v>
      </c>
      <c r="V19" s="119">
        <f>SUMIFS('Conf  Aurora Portfolio Output'!$G$15:$G$2000,'Conf  Aurora Portfolio Output'!$B$15:$B$2000,$AF19,'Conf  Aurora Portfolio Output'!$E$15:$E$2000,V$3,'Conf  Aurora Portfolio Output'!$F$15:$F$2000,V$2)/V$1</f>
        <v>24.97341760752688</v>
      </c>
      <c r="W19" s="119">
        <f>SUMIFS('Conf  Aurora Portfolio Output'!$G$15:$G$2000,'Conf  Aurora Portfolio Output'!$B$15:$B$2000,$AF19,'Conf  Aurora Portfolio Output'!$E$15:$E$2000,W$3,'Conf  Aurora Portfolio Output'!$F$15:$F$2000,W$2)/W$1</f>
        <v>24.229383749999997</v>
      </c>
      <c r="X19" s="119">
        <f>SUMIFS('Conf  Aurora Portfolio Output'!$G$15:$G$2000,'Conf  Aurora Portfolio Output'!$B$15:$B$2000,$AF19,'Conf  Aurora Portfolio Output'!$E$15:$E$2000,X$3,'Conf  Aurora Portfolio Output'!$F$15:$F$2000,X$2)/X$1</f>
        <v>23.241872446236556</v>
      </c>
      <c r="Y19" s="119">
        <f>SUMIFS('Conf  Aurora Portfolio Output'!$G$15:$G$2000,'Conf  Aurora Portfolio Output'!$B$15:$B$2000,$AF19,'Conf  Aurora Portfolio Output'!$E$15:$E$2000,Y$3,'Conf  Aurora Portfolio Output'!$F$15:$F$2000,Y$2)/Y$1</f>
        <v>20.212583333333331</v>
      </c>
      <c r="Z19" s="119">
        <f>SUMIFS('Conf  Aurora Portfolio Output'!$G$15:$G$2000,'Conf  Aurora Portfolio Output'!$B$15:$B$2000,$AF19,'Conf  Aurora Portfolio Output'!$E$15:$E$2000,Z$3,'Conf  Aurora Portfolio Output'!$F$15:$F$2000,Z$2)/Z$1</f>
        <v>8.6235128360215043</v>
      </c>
      <c r="AA19" s="119">
        <f>SUMIFS('Conf  Aurora Portfolio Output'!$G$15:$G$2000,'Conf  Aurora Portfolio Output'!$B$15:$B$2000,$AF19,'Conf  Aurora Portfolio Output'!$E$15:$E$2000,AA$3,'Conf  Aurora Portfolio Output'!$F$15:$F$2000,AA$2)/AA$1</f>
        <v>5.2739484274193549</v>
      </c>
      <c r="AB19" s="119">
        <f>SUMIFS('Conf  Aurora Portfolio Output'!$G$15:$G$2000,'Conf  Aurora Portfolio Output'!$B$15:$B$2000,$AF19,'Conf  Aurora Portfolio Output'!$E$15:$E$2000,AB$3,'Conf  Aurora Portfolio Output'!$F$15:$F$2000,AB$2)/AB$1</f>
        <v>7.575600861111111</v>
      </c>
      <c r="AC19" s="119">
        <f>SUMIFS('Conf  Aurora Portfolio Output'!$G$15:$G$2000,'Conf  Aurora Portfolio Output'!$B$15:$B$2000,$AF19,'Conf  Aurora Portfolio Output'!$E$15:$E$2000,AC$3,'Conf  Aurora Portfolio Output'!$F$15:$F$2000,AC$2)/AC$1</f>
        <v>10.318108870967741</v>
      </c>
      <c r="AD19" s="119">
        <f>SUMIFS('Conf  Aurora Portfolio Output'!$G$15:$G$2000,'Conf  Aurora Portfolio Output'!$B$15:$B$2000,$AF19,'Conf  Aurora Portfolio Output'!$E$15:$E$2000,AD$3,'Conf  Aurora Portfolio Output'!$F$15:$F$2000,AD$2)/AD$1</f>
        <v>13.506084722222221</v>
      </c>
      <c r="AE19" s="119">
        <f>SUMIFS('Conf  Aurora Portfolio Output'!$G$15:$G$2000,'Conf  Aurora Portfolio Output'!$B$15:$B$2000,$AF19,'Conf  Aurora Portfolio Output'!$E$15:$E$2000,AE$3,'Conf  Aurora Portfolio Output'!$F$15:$F$2000,AE$2)/AE$1</f>
        <v>14.47587997311828</v>
      </c>
      <c r="AF19" s="78" t="s">
        <v>26</v>
      </c>
    </row>
    <row r="20" spans="1:32">
      <c r="A20" s="92">
        <f t="shared" si="0"/>
        <v>13</v>
      </c>
      <c r="B20" s="91" t="s">
        <v>30</v>
      </c>
      <c r="C20" s="137">
        <f t="shared" si="27"/>
        <v>83.825019819999994</v>
      </c>
      <c r="D20" s="137">
        <f t="shared" si="30"/>
        <v>7.279922</v>
      </c>
      <c r="E20" s="137">
        <f t="shared" si="31"/>
        <v>8.3426290000000005</v>
      </c>
      <c r="F20" s="137">
        <f t="shared" si="32"/>
        <v>10.245502</v>
      </c>
      <c r="G20" s="137">
        <f t="shared" si="33"/>
        <v>9.764698000000001</v>
      </c>
      <c r="H20" s="137">
        <f t="shared" si="34"/>
        <v>10.287671899999999</v>
      </c>
      <c r="I20" s="137">
        <f t="shared" si="35"/>
        <v>9.8168989999999994</v>
      </c>
      <c r="J20" s="137">
        <f t="shared" si="36"/>
        <v>4.4031284199999998</v>
      </c>
      <c r="K20" s="137">
        <f t="shared" si="37"/>
        <v>1.2770712900000001</v>
      </c>
      <c r="L20" s="137">
        <f t="shared" si="38"/>
        <v>3.5504497099999996</v>
      </c>
      <c r="M20" s="137">
        <f t="shared" si="39"/>
        <v>4.9770799999999999</v>
      </c>
      <c r="N20" s="137">
        <f t="shared" si="40"/>
        <v>6.5838124999999996</v>
      </c>
      <c r="O20" s="137">
        <f t="shared" si="41"/>
        <v>7.2961559999999999</v>
      </c>
      <c r="Q20" s="92">
        <f t="shared" si="1"/>
        <v>13</v>
      </c>
      <c r="R20" s="91" t="s">
        <v>30</v>
      </c>
      <c r="S20" s="119">
        <f t="shared" si="29"/>
        <v>9.5690661894977165</v>
      </c>
      <c r="T20" s="119">
        <f>SUMIFS('Conf  Aurora Portfolio Output'!$G$15:$G$2000,'Conf  Aurora Portfolio Output'!$B$15:$B$2000,$AF20,'Conf  Aurora Portfolio Output'!$E$15:$E$2000,T$3,'Conf  Aurora Portfolio Output'!$F$15:$F$2000,T$2)/T$1</f>
        <v>9.7848413978494619</v>
      </c>
      <c r="U20" s="119">
        <f>SUMIFS('Conf  Aurora Portfolio Output'!$G$15:$G$2000,'Conf  Aurora Portfolio Output'!$B$15:$B$2000,$AF20,'Conf  Aurora Portfolio Output'!$E$15:$E$2000,U$3,'Conf  Aurora Portfolio Output'!$F$15:$F$2000,U$2)/U$1</f>
        <v>12.414626488095239</v>
      </c>
      <c r="V20" s="119">
        <f>SUMIFS('Conf  Aurora Portfolio Output'!$G$15:$G$2000,'Conf  Aurora Portfolio Output'!$B$15:$B$2000,$AF20,'Conf  Aurora Portfolio Output'!$E$15:$E$2000,V$3,'Conf  Aurora Portfolio Output'!$F$15:$F$2000,V$2)/V$1</f>
        <v>13.770836021505376</v>
      </c>
      <c r="W20" s="119">
        <f>SUMIFS('Conf  Aurora Portfolio Output'!$G$15:$G$2000,'Conf  Aurora Portfolio Output'!$B$15:$B$2000,$AF20,'Conf  Aurora Portfolio Output'!$E$15:$E$2000,W$3,'Conf  Aurora Portfolio Output'!$F$15:$F$2000,W$2)/W$1</f>
        <v>13.562080555555555</v>
      </c>
      <c r="X20" s="119">
        <f>SUMIFS('Conf  Aurora Portfolio Output'!$G$15:$G$2000,'Conf  Aurora Portfolio Output'!$B$15:$B$2000,$AF20,'Conf  Aurora Portfolio Output'!$E$15:$E$2000,X$3,'Conf  Aurora Portfolio Output'!$F$15:$F$2000,X$2)/X$1</f>
        <v>13.827515994623655</v>
      </c>
      <c r="Y20" s="119">
        <f>SUMIFS('Conf  Aurora Portfolio Output'!$G$15:$G$2000,'Conf  Aurora Portfolio Output'!$B$15:$B$2000,$AF20,'Conf  Aurora Portfolio Output'!$E$15:$E$2000,Y$3,'Conf  Aurora Portfolio Output'!$F$15:$F$2000,Y$2)/Y$1</f>
        <v>13.634581944444443</v>
      </c>
      <c r="Z20" s="119">
        <f>SUMIFS('Conf  Aurora Portfolio Output'!$G$15:$G$2000,'Conf  Aurora Portfolio Output'!$B$15:$B$2000,$AF20,'Conf  Aurora Portfolio Output'!$E$15:$E$2000,Z$3,'Conf  Aurora Portfolio Output'!$F$15:$F$2000,Z$2)/Z$1</f>
        <v>5.9181833602150542</v>
      </c>
      <c r="AA20" s="119">
        <f>SUMIFS('Conf  Aurora Portfolio Output'!$G$15:$G$2000,'Conf  Aurora Portfolio Output'!$B$15:$B$2000,$AF20,'Conf  Aurora Portfolio Output'!$E$15:$E$2000,AA$3,'Conf  Aurora Portfolio Output'!$F$15:$F$2000,AA$2)/AA$1</f>
        <v>1.7164936693548389</v>
      </c>
      <c r="AB20" s="119">
        <f>SUMIFS('Conf  Aurora Portfolio Output'!$G$15:$G$2000,'Conf  Aurora Portfolio Output'!$B$15:$B$2000,$AF20,'Conf  Aurora Portfolio Output'!$E$15:$E$2000,AB$3,'Conf  Aurora Portfolio Output'!$F$15:$F$2000,AB$2)/AB$1</f>
        <v>4.9311801527777774</v>
      </c>
      <c r="AC20" s="119">
        <f>SUMIFS('Conf  Aurora Portfolio Output'!$G$15:$G$2000,'Conf  Aurora Portfolio Output'!$B$15:$B$2000,$AF20,'Conf  Aurora Portfolio Output'!$E$15:$E$2000,AC$3,'Conf  Aurora Portfolio Output'!$F$15:$F$2000,AC$2)/AC$1</f>
        <v>6.6896236559139783</v>
      </c>
      <c r="AD20" s="119">
        <f>SUMIFS('Conf  Aurora Portfolio Output'!$G$15:$G$2000,'Conf  Aurora Portfolio Output'!$B$15:$B$2000,$AF20,'Conf  Aurora Portfolio Output'!$E$15:$E$2000,AD$3,'Conf  Aurora Portfolio Output'!$F$15:$F$2000,AD$2)/AD$1</f>
        <v>9.1441840277777775</v>
      </c>
      <c r="AE20" s="119">
        <f>SUMIFS('Conf  Aurora Portfolio Output'!$G$15:$G$2000,'Conf  Aurora Portfolio Output'!$B$15:$B$2000,$AF20,'Conf  Aurora Portfolio Output'!$E$15:$E$2000,AE$3,'Conf  Aurora Portfolio Output'!$F$15:$F$2000,AE$2)/AE$1</f>
        <v>9.8066612903225803</v>
      </c>
      <c r="AF20" s="78" t="s">
        <v>30</v>
      </c>
    </row>
    <row r="21" spans="1:32">
      <c r="A21" s="92">
        <f t="shared" si="0"/>
        <v>14</v>
      </c>
      <c r="B21" s="99" t="s">
        <v>43</v>
      </c>
      <c r="C21" s="137">
        <f t="shared" si="27"/>
        <v>65.324976650000011</v>
      </c>
      <c r="D21" s="137">
        <f t="shared" si="30"/>
        <v>6.4627866200000001</v>
      </c>
      <c r="E21" s="137">
        <f t="shared" si="31"/>
        <v>5.836595</v>
      </c>
      <c r="F21" s="137">
        <f t="shared" si="32"/>
        <v>6.4399726600000005</v>
      </c>
      <c r="G21" s="137">
        <f t="shared" si="33"/>
        <v>5.9301380000000012</v>
      </c>
      <c r="H21" s="137">
        <f t="shared" si="34"/>
        <v>6.0346109999999999</v>
      </c>
      <c r="I21" s="137">
        <f t="shared" si="35"/>
        <v>6.1671710000000015</v>
      </c>
      <c r="J21" s="137">
        <f t="shared" si="36"/>
        <v>4.4946080000000004</v>
      </c>
      <c r="K21" s="137">
        <f t="shared" si="37"/>
        <v>1.1154128399999998</v>
      </c>
      <c r="L21" s="137">
        <f t="shared" si="38"/>
        <v>3.9504465300000002</v>
      </c>
      <c r="M21" s="137">
        <f t="shared" si="39"/>
        <v>5.7982589999999998</v>
      </c>
      <c r="N21" s="137">
        <f t="shared" si="40"/>
        <v>6.463235000000001</v>
      </c>
      <c r="O21" s="137">
        <f t="shared" si="41"/>
        <v>6.6317409999999999</v>
      </c>
      <c r="Q21" s="92">
        <f t="shared" si="1"/>
        <v>14</v>
      </c>
      <c r="R21" s="99" t="s">
        <v>43</v>
      </c>
      <c r="S21" s="119">
        <f t="shared" si="29"/>
        <v>7.4571891152968037</v>
      </c>
      <c r="T21" s="119">
        <f>SUMIFS('Conf  Aurora Portfolio Output'!$G$15:$G$2000,'Conf  Aurora Portfolio Output'!$B$15:$B$2000,$AF21,'Conf  Aurora Portfolio Output'!$E$15:$E$2000,T$3,'Conf  Aurora Portfolio Output'!$F$15:$F$2000,T$2)/T$1</f>
        <v>8.6865411559139787</v>
      </c>
      <c r="U21" s="119">
        <f>SUMIFS('Conf  Aurora Portfolio Output'!$G$15:$G$2000,'Conf  Aurora Portfolio Output'!$B$15:$B$2000,$AF21,'Conf  Aurora Portfolio Output'!$E$15:$E$2000,U$3,'Conf  Aurora Portfolio Output'!$F$15:$F$2000,U$2)/U$1</f>
        <v>8.6854092261904761</v>
      </c>
      <c r="V21" s="119">
        <f>SUMIFS('Conf  Aurora Portfolio Output'!$G$15:$G$2000,'Conf  Aurora Portfolio Output'!$B$15:$B$2000,$AF21,'Conf  Aurora Portfolio Output'!$E$15:$E$2000,V$3,'Conf  Aurora Portfolio Output'!$F$15:$F$2000,V$2)/V$1</f>
        <v>8.6558772311827958</v>
      </c>
      <c r="W21" s="119">
        <f>SUMIFS('Conf  Aurora Portfolio Output'!$G$15:$G$2000,'Conf  Aurora Portfolio Output'!$B$15:$B$2000,$AF21,'Conf  Aurora Portfolio Output'!$E$15:$E$2000,W$3,'Conf  Aurora Portfolio Output'!$F$15:$F$2000,W$2)/W$1</f>
        <v>8.2363027777777784</v>
      </c>
      <c r="X21" s="119">
        <f>SUMIFS('Conf  Aurora Portfolio Output'!$G$15:$G$2000,'Conf  Aurora Portfolio Output'!$B$15:$B$2000,$AF21,'Conf  Aurora Portfolio Output'!$E$15:$E$2000,X$3,'Conf  Aurora Portfolio Output'!$F$15:$F$2000,X$2)/X$1</f>
        <v>8.1110362903225806</v>
      </c>
      <c r="Y21" s="119">
        <f>SUMIFS('Conf  Aurora Portfolio Output'!$G$15:$G$2000,'Conf  Aurora Portfolio Output'!$B$15:$B$2000,$AF21,'Conf  Aurora Portfolio Output'!$E$15:$E$2000,Y$3,'Conf  Aurora Portfolio Output'!$F$15:$F$2000,Y$2)/Y$1</f>
        <v>8.565515277777779</v>
      </c>
      <c r="Z21" s="119">
        <f>SUMIFS('Conf  Aurora Portfolio Output'!$G$15:$G$2000,'Conf  Aurora Portfolio Output'!$B$15:$B$2000,$AF21,'Conf  Aurora Portfolio Output'!$E$15:$E$2000,Z$3,'Conf  Aurora Portfolio Output'!$F$15:$F$2000,Z$2)/Z$1</f>
        <v>6.0411397849462372</v>
      </c>
      <c r="AA21" s="119">
        <f>SUMIFS('Conf  Aurora Portfolio Output'!$G$15:$G$2000,'Conf  Aurora Portfolio Output'!$B$15:$B$2000,$AF21,'Conf  Aurora Portfolio Output'!$E$15:$E$2000,AA$3,'Conf  Aurora Portfolio Output'!$F$15:$F$2000,AA$2)/AA$1</f>
        <v>1.4992108064516128</v>
      </c>
      <c r="AB21" s="119">
        <f>SUMIFS('Conf  Aurora Portfolio Output'!$G$15:$G$2000,'Conf  Aurora Portfolio Output'!$B$15:$B$2000,$AF21,'Conf  Aurora Portfolio Output'!$E$15:$E$2000,AB$3,'Conf  Aurora Portfolio Output'!$F$15:$F$2000,AB$2)/AB$1</f>
        <v>5.4867312916666666</v>
      </c>
      <c r="AC21" s="119">
        <f>SUMIFS('Conf  Aurora Portfolio Output'!$G$15:$G$2000,'Conf  Aurora Portfolio Output'!$B$15:$B$2000,$AF21,'Conf  Aurora Portfolio Output'!$E$15:$E$2000,AC$3,'Conf  Aurora Portfolio Output'!$F$15:$F$2000,AC$2)/AC$1</f>
        <v>7.7933588709677419</v>
      </c>
      <c r="AD21" s="119">
        <f>SUMIFS('Conf  Aurora Portfolio Output'!$G$15:$G$2000,'Conf  Aurora Portfolio Output'!$B$15:$B$2000,$AF21,'Conf  Aurora Portfolio Output'!$E$15:$E$2000,AD$3,'Conf  Aurora Portfolio Output'!$F$15:$F$2000,AD$2)/AD$1</f>
        <v>8.9767152777777781</v>
      </c>
      <c r="AE21" s="119">
        <f>SUMIFS('Conf  Aurora Portfolio Output'!$G$15:$G$2000,'Conf  Aurora Portfolio Output'!$B$15:$B$2000,$AF21,'Conf  Aurora Portfolio Output'!$E$15:$E$2000,AE$3,'Conf  Aurora Portfolio Output'!$F$15:$F$2000,AE$2)/AE$1</f>
        <v>8.9136303763440861</v>
      </c>
      <c r="AF21" s="78" t="s">
        <v>43</v>
      </c>
    </row>
    <row r="22" spans="1:32" s="101" customFormat="1">
      <c r="A22" s="92">
        <f t="shared" si="0"/>
        <v>15</v>
      </c>
      <c r="B22" s="100" t="s">
        <v>198</v>
      </c>
      <c r="C22" s="253">
        <f>SUM(C15:C21)</f>
        <v>1102.7927700099999</v>
      </c>
      <c r="D22" s="253">
        <f t="shared" ref="D22:O22" si="42">SUM(D15:D21)</f>
        <v>96.590874219999989</v>
      </c>
      <c r="E22" s="253">
        <f t="shared" si="42"/>
        <v>100.1344637</v>
      </c>
      <c r="F22" s="253">
        <f t="shared" si="42"/>
        <v>124.77892125999999</v>
      </c>
      <c r="G22" s="253">
        <f t="shared" si="42"/>
        <v>125.65471489999999</v>
      </c>
      <c r="H22" s="253">
        <f t="shared" si="42"/>
        <v>128.6917096</v>
      </c>
      <c r="I22" s="253">
        <f t="shared" si="42"/>
        <v>121.80820199999999</v>
      </c>
      <c r="J22" s="253">
        <f t="shared" si="42"/>
        <v>99.539592880000001</v>
      </c>
      <c r="K22" s="253">
        <f t="shared" si="42"/>
        <v>40.785223330000001</v>
      </c>
      <c r="L22" s="253">
        <f t="shared" si="42"/>
        <v>41.621857220000003</v>
      </c>
      <c r="M22" s="253">
        <f t="shared" si="42"/>
        <v>61.126994500000002</v>
      </c>
      <c r="N22" s="253">
        <f t="shared" si="42"/>
        <v>71.766740200000001</v>
      </c>
      <c r="O22" s="253">
        <f t="shared" si="42"/>
        <v>90.293476200000001</v>
      </c>
      <c r="Q22" s="92">
        <f t="shared" si="1"/>
        <v>15</v>
      </c>
      <c r="R22" s="100" t="s">
        <v>198</v>
      </c>
      <c r="S22" s="252">
        <f>SUM(S15:S21)</f>
        <v>125.88958561757991</v>
      </c>
      <c r="T22" s="252">
        <f t="shared" ref="T22" si="43">SUM(T15:T21)</f>
        <v>129.82644384408601</v>
      </c>
      <c r="U22" s="252">
        <f t="shared" ref="U22" si="44">SUM(U15:U21)</f>
        <v>149.00961860119048</v>
      </c>
      <c r="V22" s="252">
        <f t="shared" ref="V22" si="45">SUM(V15:V21)</f>
        <v>167.71360384408601</v>
      </c>
      <c r="W22" s="252">
        <f t="shared" ref="W22" si="46">SUM(W15:W21)</f>
        <v>174.52043736111114</v>
      </c>
      <c r="X22" s="252">
        <f t="shared" ref="X22" si="47">SUM(X15:X21)</f>
        <v>172.97272795698925</v>
      </c>
      <c r="Y22" s="252">
        <f t="shared" ref="Y22" si="48">SUM(Y15:Y21)</f>
        <v>169.17805833333335</v>
      </c>
      <c r="Z22" s="252">
        <f t="shared" ref="Z22" si="49">SUM(Z15:Z21)</f>
        <v>133.7897753763441</v>
      </c>
      <c r="AA22" s="252">
        <f t="shared" ref="AA22" si="50">SUM(AA15:AA21)</f>
        <v>54.818848561827963</v>
      </c>
      <c r="AB22" s="252">
        <f t="shared" ref="AB22" si="51">SUM(AB15:AB21)</f>
        <v>57.80813502777778</v>
      </c>
      <c r="AC22" s="252">
        <f t="shared" ref="AC22" si="52">SUM(AC15:AC21)</f>
        <v>82.159938844086</v>
      </c>
      <c r="AD22" s="252">
        <f t="shared" ref="AD22" si="53">SUM(AD15:AD21)</f>
        <v>99.676028055555548</v>
      </c>
      <c r="AE22" s="252">
        <f t="shared" ref="AE22" si="54">SUM(AE15:AE21)</f>
        <v>121.36219919354838</v>
      </c>
    </row>
    <row r="23" spans="1:32">
      <c r="A23" s="92">
        <f t="shared" si="0"/>
        <v>16</v>
      </c>
      <c r="C23" s="125"/>
      <c r="D23" s="125"/>
      <c r="E23" s="125"/>
      <c r="F23" s="125"/>
      <c r="G23" s="125"/>
      <c r="H23" s="125"/>
      <c r="I23" s="125"/>
      <c r="J23" s="125"/>
      <c r="K23" s="125"/>
      <c r="L23" s="125"/>
      <c r="M23" s="125"/>
      <c r="N23" s="125"/>
      <c r="O23" s="125"/>
      <c r="Q23" s="92">
        <f t="shared" si="1"/>
        <v>16</v>
      </c>
      <c r="S23" s="135"/>
      <c r="T23" s="135"/>
      <c r="U23" s="135"/>
      <c r="V23" s="135"/>
      <c r="W23" s="135"/>
      <c r="X23" s="135"/>
      <c r="Y23" s="135"/>
      <c r="Z23" s="135"/>
      <c r="AA23" s="135"/>
      <c r="AB23" s="135"/>
      <c r="AC23" s="135"/>
      <c r="AD23" s="135"/>
      <c r="AE23" s="135"/>
    </row>
    <row r="24" spans="1:32">
      <c r="A24" s="92">
        <f t="shared" si="0"/>
        <v>17</v>
      </c>
      <c r="B24" s="115" t="s">
        <v>203</v>
      </c>
      <c r="C24" s="129"/>
      <c r="D24" s="129"/>
      <c r="E24" s="129"/>
      <c r="F24" s="129"/>
      <c r="G24" s="129"/>
      <c r="H24" s="129"/>
      <c r="I24" s="129"/>
      <c r="J24" s="129"/>
      <c r="K24" s="129"/>
      <c r="L24" s="129"/>
      <c r="M24" s="129"/>
      <c r="N24" s="129"/>
      <c r="O24" s="129"/>
      <c r="Q24" s="92">
        <f t="shared" si="1"/>
        <v>17</v>
      </c>
      <c r="R24" s="115" t="s">
        <v>203</v>
      </c>
      <c r="S24" s="136"/>
      <c r="T24" s="136"/>
      <c r="U24" s="136"/>
      <c r="V24" s="136"/>
      <c r="W24" s="136"/>
      <c r="X24" s="136"/>
      <c r="Y24" s="136"/>
      <c r="Z24" s="136"/>
      <c r="AA24" s="136"/>
      <c r="AB24" s="136"/>
      <c r="AC24" s="136"/>
      <c r="AD24" s="136"/>
      <c r="AE24" s="136"/>
    </row>
    <row r="25" spans="1:32">
      <c r="A25" s="92">
        <f t="shared" si="0"/>
        <v>18</v>
      </c>
      <c r="B25" s="102" t="s">
        <v>31</v>
      </c>
      <c r="C25" s="137">
        <f t="shared" ref="C25:C31" si="55">SUM(D25:O25)</f>
        <v>172.0756264</v>
      </c>
      <c r="D25" s="137">
        <f t="shared" ref="D25" si="56">(T25*T$1)/1000</f>
        <v>17.299228500000002</v>
      </c>
      <c r="E25" s="137">
        <f t="shared" ref="E25" si="57">(U25*U$1)/1000</f>
        <v>13.1419</v>
      </c>
      <c r="F25" s="137">
        <f t="shared" ref="F25" si="58">(V25*V$1)/1000</f>
        <v>13.492551799999999</v>
      </c>
      <c r="G25" s="137">
        <f t="shared" ref="G25" si="59">(W25*W$1)/1000</f>
        <v>15.213059999999999</v>
      </c>
      <c r="H25" s="137">
        <f t="shared" ref="H25" si="60">(X25*X$1)/1000</f>
        <v>18.384835899999999</v>
      </c>
      <c r="I25" s="137">
        <f t="shared" ref="I25" si="61">(Y25*Y$1)/1000</f>
        <v>17.437031299999997</v>
      </c>
      <c r="J25" s="137">
        <f t="shared" ref="J25" si="62">(Z25*Z$1)/1000</f>
        <v>16.509695300000001</v>
      </c>
      <c r="K25" s="137">
        <f t="shared" ref="K25" si="63">(AA25*AA$1)/1000</f>
        <v>12.343499000000001</v>
      </c>
      <c r="L25" s="137">
        <f t="shared" ref="L25" si="64">(AB25*AB$1)/1000</f>
        <v>9.9737639999999992</v>
      </c>
      <c r="M25" s="137">
        <f t="shared" ref="M25" si="65">(AC25*AC$1)/1000</f>
        <v>10.3626182</v>
      </c>
      <c r="N25" s="137">
        <f t="shared" ref="N25" si="66">(AD25*AD$1)/1000</f>
        <v>13.0573076</v>
      </c>
      <c r="O25" s="137">
        <f t="shared" ref="O25" si="67">(AE25*AE$1)/1000</f>
        <v>14.860134799999999</v>
      </c>
      <c r="Q25" s="92">
        <f t="shared" si="1"/>
        <v>18</v>
      </c>
      <c r="R25" s="102" t="s">
        <v>31</v>
      </c>
      <c r="S25" s="119">
        <f>SUMPRODUCT($T$1:$AE$1,T25:AE25)/SUM($T$1:$AE$1)</f>
        <v>19.643336347031966</v>
      </c>
      <c r="T25" s="119">
        <f>SUMIFS('Conf  Aurora Portfolio Output'!$G$15:$G$2000,'Conf  Aurora Portfolio Output'!$C$15:$C$2000,$AF25,'Conf  Aurora Portfolio Output'!$E$15:$E$2000,T$3,'Conf  Aurora Portfolio Output'!$F$15:$F$2000,T$2)/T$1</f>
        <v>23.251651209677419</v>
      </c>
      <c r="U25" s="119">
        <f>SUMIFS('Conf  Aurora Portfolio Output'!$G$15:$G$2000,'Conf  Aurora Portfolio Output'!$C$15:$C$2000,$AF25,'Conf  Aurora Portfolio Output'!$E$15:$E$2000,U$3,'Conf  Aurora Portfolio Output'!$F$15:$F$2000,U$2)/U$1</f>
        <v>19.556398809523809</v>
      </c>
      <c r="V25" s="119">
        <f>SUMIFS('Conf  Aurora Portfolio Output'!$G$15:$G$2000,'Conf  Aurora Portfolio Output'!$C$15:$C$2000,$AF25,'Conf  Aurora Portfolio Output'!$E$15:$E$2000,V$3,'Conf  Aurora Portfolio Output'!$F$15:$F$2000,V$2)/V$1</f>
        <v>18.135150268817203</v>
      </c>
      <c r="W25" s="119">
        <f>SUMIFS('Conf  Aurora Portfolio Output'!$G$15:$G$2000,'Conf  Aurora Portfolio Output'!$C$15:$C$2000,$AF25,'Conf  Aurora Portfolio Output'!$E$15:$E$2000,W$3,'Conf  Aurora Portfolio Output'!$F$15:$F$2000,W$2)/W$1</f>
        <v>21.129249999999999</v>
      </c>
      <c r="X25" s="119">
        <f>SUMIFS('Conf  Aurora Portfolio Output'!$G$15:$G$2000,'Conf  Aurora Portfolio Output'!$C$15:$C$2000,$AF25,'Conf  Aurora Portfolio Output'!$E$15:$E$2000,X$3,'Conf  Aurora Portfolio Output'!$F$15:$F$2000,X$2)/X$1</f>
        <v>24.710800940860214</v>
      </c>
      <c r="Y25" s="119">
        <f>SUMIFS('Conf  Aurora Portfolio Output'!$G$15:$G$2000,'Conf  Aurora Portfolio Output'!$C$15:$C$2000,$AF25,'Conf  Aurora Portfolio Output'!$E$15:$E$2000,Y$3,'Conf  Aurora Portfolio Output'!$F$15:$F$2000,Y$2)/Y$1</f>
        <v>24.218099027777775</v>
      </c>
      <c r="Z25" s="119">
        <f>SUMIFS('Conf  Aurora Portfolio Output'!$G$15:$G$2000,'Conf  Aurora Portfolio Output'!$C$15:$C$2000,$AF25,'Conf  Aurora Portfolio Output'!$E$15:$E$2000,Z$3,'Conf  Aurora Portfolio Output'!$F$15:$F$2000,Z$2)/Z$1</f>
        <v>22.19045067204301</v>
      </c>
      <c r="AA25" s="119">
        <f>SUMIFS('Conf  Aurora Portfolio Output'!$G$15:$G$2000,'Conf  Aurora Portfolio Output'!$C$15:$C$2000,$AF25,'Conf  Aurora Portfolio Output'!$E$15:$E$2000,AA$3,'Conf  Aurora Portfolio Output'!$F$15:$F$2000,AA$2)/AA$1</f>
        <v>16.590724462365593</v>
      </c>
      <c r="AB25" s="119">
        <f>SUMIFS('Conf  Aurora Portfolio Output'!$G$15:$G$2000,'Conf  Aurora Portfolio Output'!$C$15:$C$2000,$AF25,'Conf  Aurora Portfolio Output'!$E$15:$E$2000,AB$3,'Conf  Aurora Portfolio Output'!$F$15:$F$2000,AB$2)/AB$1</f>
        <v>13.852449999999999</v>
      </c>
      <c r="AC25" s="119">
        <f>SUMIFS('Conf  Aurora Portfolio Output'!$G$15:$G$2000,'Conf  Aurora Portfolio Output'!$C$15:$C$2000,$AF25,'Conf  Aurora Portfolio Output'!$E$15:$E$2000,AC$3,'Conf  Aurora Portfolio Output'!$F$15:$F$2000,AC$2)/AC$1</f>
        <v>13.928250268817205</v>
      </c>
      <c r="AD25" s="119">
        <f>SUMIFS('Conf  Aurora Portfolio Output'!$G$15:$G$2000,'Conf  Aurora Portfolio Output'!$C$15:$C$2000,$AF25,'Conf  Aurora Portfolio Output'!$E$15:$E$2000,AD$3,'Conf  Aurora Portfolio Output'!$F$15:$F$2000,AD$2)/AD$1</f>
        <v>18.135149444444444</v>
      </c>
      <c r="AE25" s="119">
        <f>SUMIFS('Conf  Aurora Portfolio Output'!$G$15:$G$2000,'Conf  Aurora Portfolio Output'!$C$15:$C$2000,$AF25,'Conf  Aurora Portfolio Output'!$E$15:$E$2000,AE$3,'Conf  Aurora Portfolio Output'!$F$15:$F$2000,AE$2)/AE$1</f>
        <v>19.973299462365592</v>
      </c>
      <c r="AF25" s="79" t="s">
        <v>258</v>
      </c>
    </row>
    <row r="26" spans="1:32">
      <c r="A26" s="92">
        <f t="shared" si="0"/>
        <v>19</v>
      </c>
      <c r="B26" s="103" t="s">
        <v>36</v>
      </c>
      <c r="C26" s="137">
        <f t="shared" si="55"/>
        <v>159.22896</v>
      </c>
      <c r="D26" s="137">
        <f t="shared" ref="D26:D31" si="68">(T26*T$1)/1000</f>
        <v>14.790719999999999</v>
      </c>
      <c r="E26" s="137">
        <f t="shared" ref="E26:E31" si="69">(U26*U$1)/1000</f>
        <v>11.746559999999999</v>
      </c>
      <c r="F26" s="137">
        <f t="shared" ref="F26:F31" si="70">(V26*V$1)/1000</f>
        <v>12.26112</v>
      </c>
      <c r="G26" s="137">
        <f t="shared" ref="G26:G31" si="71">(W26*W$1)/1000</f>
        <v>14.538599999999999</v>
      </c>
      <c r="H26" s="137">
        <f t="shared" ref="H26:H31" si="72">(X26*X$1)/1000</f>
        <v>17.971319999999999</v>
      </c>
      <c r="I26" s="137">
        <f t="shared" ref="I26:I31" si="73">(Y26*Y$1)/1000</f>
        <v>16.0596</v>
      </c>
      <c r="J26" s="137">
        <f t="shared" ref="J26:J31" si="74">(Z26*Z$1)/1000</f>
        <v>14.288520000000002</v>
      </c>
      <c r="K26" s="137">
        <f t="shared" ref="K26:K31" si="75">(AA26*AA$1)/1000</f>
        <v>12.763320000000002</v>
      </c>
      <c r="L26" s="137">
        <f t="shared" ref="L26:L31" si="76">(AB26*AB$1)/1000</f>
        <v>9.6407999999999987</v>
      </c>
      <c r="M26" s="137">
        <f t="shared" ref="M26:M31" si="77">(AC26*AC$1)/1000</f>
        <v>10.133280000000001</v>
      </c>
      <c r="N26" s="137">
        <f t="shared" ref="N26:N31" si="78">(AD26*AD$1)/1000</f>
        <v>11.9556</v>
      </c>
      <c r="O26" s="137">
        <f t="shared" ref="O26:O31" si="79">(AE26*AE$1)/1000</f>
        <v>13.079520000000002</v>
      </c>
      <c r="Q26" s="92">
        <f t="shared" si="1"/>
        <v>19</v>
      </c>
      <c r="R26" s="103" t="s">
        <v>36</v>
      </c>
      <c r="S26" s="119">
        <f t="shared" ref="S26:S31" si="80">SUMPRODUCT($T$1:$AE$1,T26:AE26)/SUM($T$1:$AE$1)</f>
        <v>18.176821917808223</v>
      </c>
      <c r="T26" s="119">
        <f>SUMIFS('Conf  Aurora Portfolio Output'!$G$15:$G$2000,'Conf  Aurora Portfolio Output'!$C$15:$C$2000,$AF26,'Conf  Aurora Portfolio Output'!$E$15:$E$2000,T$3,'Conf  Aurora Portfolio Output'!$F$15:$F$2000,T$2)/T$1</f>
        <v>19.88</v>
      </c>
      <c r="U26" s="119">
        <f>SUMIFS('Conf  Aurora Portfolio Output'!$G$15:$G$2000,'Conf  Aurora Portfolio Output'!$C$15:$C$2000,$AF26,'Conf  Aurora Portfolio Output'!$E$15:$E$2000,U$3,'Conf  Aurora Portfolio Output'!$F$15:$F$2000,U$2)/U$1</f>
        <v>17.48</v>
      </c>
      <c r="V26" s="119">
        <f>SUMIFS('Conf  Aurora Portfolio Output'!$G$15:$G$2000,'Conf  Aurora Portfolio Output'!$C$15:$C$2000,$AF26,'Conf  Aurora Portfolio Output'!$E$15:$E$2000,V$3,'Conf  Aurora Portfolio Output'!$F$15:$F$2000,V$2)/V$1</f>
        <v>16.48</v>
      </c>
      <c r="W26" s="119">
        <f>SUMIFS('Conf  Aurora Portfolio Output'!$G$15:$G$2000,'Conf  Aurora Portfolio Output'!$C$15:$C$2000,$AF26,'Conf  Aurora Portfolio Output'!$E$15:$E$2000,W$3,'Conf  Aurora Portfolio Output'!$F$15:$F$2000,W$2)/W$1</f>
        <v>20.192499999999999</v>
      </c>
      <c r="X26" s="119">
        <f>SUMIFS('Conf  Aurora Portfolio Output'!$G$15:$G$2000,'Conf  Aurora Portfolio Output'!$C$15:$C$2000,$AF26,'Conf  Aurora Portfolio Output'!$E$15:$E$2000,X$3,'Conf  Aurora Portfolio Output'!$F$15:$F$2000,X$2)/X$1</f>
        <v>24.155000000000001</v>
      </c>
      <c r="Y26" s="119">
        <f>SUMIFS('Conf  Aurora Portfolio Output'!$G$15:$G$2000,'Conf  Aurora Portfolio Output'!$C$15:$C$2000,$AF26,'Conf  Aurora Portfolio Output'!$E$15:$E$2000,Y$3,'Conf  Aurora Portfolio Output'!$F$15:$F$2000,Y$2)/Y$1</f>
        <v>22.305</v>
      </c>
      <c r="Z26" s="119">
        <f>SUMIFS('Conf  Aurora Portfolio Output'!$G$15:$G$2000,'Conf  Aurora Portfolio Output'!$C$15:$C$2000,$AF26,'Conf  Aurora Portfolio Output'!$E$15:$E$2000,Z$3,'Conf  Aurora Portfolio Output'!$F$15:$F$2000,Z$2)/Z$1</f>
        <v>19.205000000000002</v>
      </c>
      <c r="AA26" s="119">
        <f>SUMIFS('Conf  Aurora Portfolio Output'!$G$15:$G$2000,'Conf  Aurora Portfolio Output'!$C$15:$C$2000,$AF26,'Conf  Aurora Portfolio Output'!$E$15:$E$2000,AA$3,'Conf  Aurora Portfolio Output'!$F$15:$F$2000,AA$2)/AA$1</f>
        <v>17.155000000000001</v>
      </c>
      <c r="AB26" s="119">
        <f>SUMIFS('Conf  Aurora Portfolio Output'!$G$15:$G$2000,'Conf  Aurora Portfolio Output'!$C$15:$C$2000,$AF26,'Conf  Aurora Portfolio Output'!$E$15:$E$2000,AB$3,'Conf  Aurora Portfolio Output'!$F$15:$F$2000,AB$2)/AB$1</f>
        <v>13.389999999999999</v>
      </c>
      <c r="AC26" s="119">
        <f>SUMIFS('Conf  Aurora Portfolio Output'!$G$15:$G$2000,'Conf  Aurora Portfolio Output'!$C$15:$C$2000,$AF26,'Conf  Aurora Portfolio Output'!$E$15:$E$2000,AC$3,'Conf  Aurora Portfolio Output'!$F$15:$F$2000,AC$2)/AC$1</f>
        <v>13.620000000000001</v>
      </c>
      <c r="AD26" s="119">
        <f>SUMIFS('Conf  Aurora Portfolio Output'!$G$15:$G$2000,'Conf  Aurora Portfolio Output'!$C$15:$C$2000,$AF26,'Conf  Aurora Portfolio Output'!$E$15:$E$2000,AD$3,'Conf  Aurora Portfolio Output'!$F$15:$F$2000,AD$2)/AD$1</f>
        <v>16.605</v>
      </c>
      <c r="AE26" s="119">
        <f>SUMIFS('Conf  Aurora Portfolio Output'!$G$15:$G$2000,'Conf  Aurora Portfolio Output'!$C$15:$C$2000,$AF26,'Conf  Aurora Portfolio Output'!$E$15:$E$2000,AE$3,'Conf  Aurora Portfolio Output'!$F$15:$F$2000,AE$2)/AE$1</f>
        <v>17.580000000000002</v>
      </c>
      <c r="AF26" s="79" t="s">
        <v>262</v>
      </c>
    </row>
    <row r="27" spans="1:32">
      <c r="A27" s="92">
        <f t="shared" si="0"/>
        <v>20</v>
      </c>
      <c r="B27" s="102" t="s">
        <v>37</v>
      </c>
      <c r="C27" s="137">
        <f t="shared" si="55"/>
        <v>309.11700000000002</v>
      </c>
      <c r="D27" s="137">
        <f t="shared" si="68"/>
        <v>28.216200000000004</v>
      </c>
      <c r="E27" s="137">
        <f t="shared" si="69"/>
        <v>21.352799999999998</v>
      </c>
      <c r="F27" s="137">
        <f t="shared" si="70"/>
        <v>22.041</v>
      </c>
      <c r="G27" s="137">
        <f t="shared" si="71"/>
        <v>28.53</v>
      </c>
      <c r="H27" s="137">
        <f t="shared" si="72"/>
        <v>38.092800000000004</v>
      </c>
      <c r="I27" s="137">
        <f t="shared" si="73"/>
        <v>34.722000000000001</v>
      </c>
      <c r="J27" s="137">
        <f t="shared" si="74"/>
        <v>30.039000000000001</v>
      </c>
      <c r="K27" s="137">
        <f t="shared" si="75"/>
        <v>25.574999999999999</v>
      </c>
      <c r="L27" s="137">
        <f t="shared" si="76"/>
        <v>16.992000000000001</v>
      </c>
      <c r="M27" s="137">
        <f t="shared" si="77"/>
        <v>17.577000000000002</v>
      </c>
      <c r="N27" s="137">
        <f t="shared" si="78"/>
        <v>21.762</v>
      </c>
      <c r="O27" s="137">
        <f t="shared" si="79"/>
        <v>24.217200000000005</v>
      </c>
      <c r="Q27" s="92">
        <f t="shared" si="1"/>
        <v>20</v>
      </c>
      <c r="R27" s="102" t="s">
        <v>37</v>
      </c>
      <c r="S27" s="119">
        <f t="shared" si="80"/>
        <v>35.287328767123284</v>
      </c>
      <c r="T27" s="119">
        <f>SUMIFS('Conf  Aurora Portfolio Output'!$G$15:$G$2000,'Conf  Aurora Portfolio Output'!$C$15:$C$2000,$AF27,'Conf  Aurora Portfolio Output'!$E$15:$E$2000,T$3,'Conf  Aurora Portfolio Output'!$F$15:$F$2000,T$2)/T$1</f>
        <v>37.925000000000004</v>
      </c>
      <c r="U27" s="119">
        <f>SUMIFS('Conf  Aurora Portfolio Output'!$G$15:$G$2000,'Conf  Aurora Portfolio Output'!$C$15:$C$2000,$AF27,'Conf  Aurora Portfolio Output'!$E$15:$E$2000,U$3,'Conf  Aurora Portfolio Output'!$F$15:$F$2000,U$2)/U$1</f>
        <v>31.774999999999999</v>
      </c>
      <c r="V27" s="119">
        <f>SUMIFS('Conf  Aurora Portfolio Output'!$G$15:$G$2000,'Conf  Aurora Portfolio Output'!$C$15:$C$2000,$AF27,'Conf  Aurora Portfolio Output'!$E$15:$E$2000,V$3,'Conf  Aurora Portfolio Output'!$F$15:$F$2000,V$2)/V$1</f>
        <v>29.625</v>
      </c>
      <c r="W27" s="119">
        <f>SUMIFS('Conf  Aurora Portfolio Output'!$G$15:$G$2000,'Conf  Aurora Portfolio Output'!$C$15:$C$2000,$AF27,'Conf  Aurora Portfolio Output'!$E$15:$E$2000,W$3,'Conf  Aurora Portfolio Output'!$F$15:$F$2000,W$2)/W$1</f>
        <v>39.625</v>
      </c>
      <c r="X27" s="119">
        <f>SUMIFS('Conf  Aurora Portfolio Output'!$G$15:$G$2000,'Conf  Aurora Portfolio Output'!$C$15:$C$2000,$AF27,'Conf  Aurora Portfolio Output'!$E$15:$E$2000,X$3,'Conf  Aurora Portfolio Output'!$F$15:$F$2000,X$2)/X$1</f>
        <v>51.2</v>
      </c>
      <c r="Y27" s="119">
        <f>SUMIFS('Conf  Aurora Portfolio Output'!$G$15:$G$2000,'Conf  Aurora Portfolio Output'!$C$15:$C$2000,$AF27,'Conf  Aurora Portfolio Output'!$E$15:$E$2000,Y$3,'Conf  Aurora Portfolio Output'!$F$15:$F$2000,Y$2)/Y$1</f>
        <v>48.225000000000001</v>
      </c>
      <c r="Z27" s="119">
        <f>SUMIFS('Conf  Aurora Portfolio Output'!$G$15:$G$2000,'Conf  Aurora Portfolio Output'!$C$15:$C$2000,$AF27,'Conf  Aurora Portfolio Output'!$E$15:$E$2000,Z$3,'Conf  Aurora Portfolio Output'!$F$15:$F$2000,Z$2)/Z$1</f>
        <v>40.375</v>
      </c>
      <c r="AA27" s="119">
        <f>SUMIFS('Conf  Aurora Portfolio Output'!$G$15:$G$2000,'Conf  Aurora Portfolio Output'!$C$15:$C$2000,$AF27,'Conf  Aurora Portfolio Output'!$E$15:$E$2000,AA$3,'Conf  Aurora Portfolio Output'!$F$15:$F$2000,AA$2)/AA$1</f>
        <v>34.375</v>
      </c>
      <c r="AB27" s="119">
        <f>SUMIFS('Conf  Aurora Portfolio Output'!$G$15:$G$2000,'Conf  Aurora Portfolio Output'!$C$15:$C$2000,$AF27,'Conf  Aurora Portfolio Output'!$E$15:$E$2000,AB$3,'Conf  Aurora Portfolio Output'!$F$15:$F$2000,AB$2)/AB$1</f>
        <v>23.6</v>
      </c>
      <c r="AC27" s="119">
        <f>SUMIFS('Conf  Aurora Portfolio Output'!$G$15:$G$2000,'Conf  Aurora Portfolio Output'!$C$15:$C$2000,$AF27,'Conf  Aurora Portfolio Output'!$E$15:$E$2000,AC$3,'Conf  Aurora Portfolio Output'!$F$15:$F$2000,AC$2)/AC$1</f>
        <v>23.625</v>
      </c>
      <c r="AD27" s="119">
        <f>SUMIFS('Conf  Aurora Portfolio Output'!$G$15:$G$2000,'Conf  Aurora Portfolio Output'!$C$15:$C$2000,$AF27,'Conf  Aurora Portfolio Output'!$E$15:$E$2000,AD$3,'Conf  Aurora Portfolio Output'!$F$15:$F$2000,AD$2)/AD$1</f>
        <v>30.225000000000001</v>
      </c>
      <c r="AE27" s="119">
        <f>SUMIFS('Conf  Aurora Portfolio Output'!$G$15:$G$2000,'Conf  Aurora Portfolio Output'!$C$15:$C$2000,$AF27,'Conf  Aurora Portfolio Output'!$E$15:$E$2000,AE$3,'Conf  Aurora Portfolio Output'!$F$15:$F$2000,AE$2)/AE$1</f>
        <v>32.550000000000004</v>
      </c>
      <c r="AF27" s="79" t="s">
        <v>263</v>
      </c>
    </row>
    <row r="28" spans="1:32">
      <c r="A28" s="92">
        <f t="shared" si="0"/>
        <v>21</v>
      </c>
      <c r="B28" s="102" t="s">
        <v>45</v>
      </c>
      <c r="C28" s="137">
        <f t="shared" si="55"/>
        <v>165.50499489999999</v>
      </c>
      <c r="D28" s="137">
        <f t="shared" si="68"/>
        <v>16.379986299999999</v>
      </c>
      <c r="E28" s="137">
        <f t="shared" si="69"/>
        <v>12.0441953</v>
      </c>
      <c r="F28" s="137">
        <f t="shared" si="70"/>
        <v>12.122148400000002</v>
      </c>
      <c r="G28" s="137">
        <f t="shared" si="71"/>
        <v>15.326305700000001</v>
      </c>
      <c r="H28" s="137">
        <f t="shared" si="72"/>
        <v>18.597726600000001</v>
      </c>
      <c r="I28" s="137">
        <f t="shared" si="73"/>
        <v>18.015537100000003</v>
      </c>
      <c r="J28" s="137">
        <f t="shared" si="74"/>
        <v>17.056728500000002</v>
      </c>
      <c r="K28" s="137">
        <f t="shared" si="75"/>
        <v>13.214805699999999</v>
      </c>
      <c r="L28" s="137">
        <f t="shared" si="76"/>
        <v>8.6257360000000016</v>
      </c>
      <c r="M28" s="137">
        <f t="shared" si="77"/>
        <v>8.8286689999999997</v>
      </c>
      <c r="N28" s="137">
        <f t="shared" si="78"/>
        <v>11.6765352</v>
      </c>
      <c r="O28" s="137">
        <f t="shared" si="79"/>
        <v>13.6166211</v>
      </c>
      <c r="Q28" s="92">
        <f t="shared" si="1"/>
        <v>21</v>
      </c>
      <c r="R28" s="102" t="s">
        <v>45</v>
      </c>
      <c r="S28" s="119">
        <f t="shared" si="80"/>
        <v>18.893264257990868</v>
      </c>
      <c r="T28" s="119">
        <f>SUMIFS('Conf  Aurora Portfolio Output'!$G$15:$G$2000,'Conf  Aurora Portfolio Output'!$C$15:$C$2000,$AF28,'Conf  Aurora Portfolio Output'!$E$15:$E$2000,T$3,'Conf  Aurora Portfolio Output'!$F$15:$F$2000,T$2)/T$1</f>
        <v>22.016110618279569</v>
      </c>
      <c r="U28" s="119">
        <f>SUMIFS('Conf  Aurora Portfolio Output'!$G$15:$G$2000,'Conf  Aurora Portfolio Output'!$C$15:$C$2000,$AF28,'Conf  Aurora Portfolio Output'!$E$15:$E$2000,U$3,'Conf  Aurora Portfolio Output'!$F$15:$F$2000,U$2)/U$1</f>
        <v>17.922909672619046</v>
      </c>
      <c r="V28" s="119">
        <f>SUMIFS('Conf  Aurora Portfolio Output'!$G$15:$G$2000,'Conf  Aurora Portfolio Output'!$C$15:$C$2000,$AF28,'Conf  Aurora Portfolio Output'!$E$15:$E$2000,V$3,'Conf  Aurora Portfolio Output'!$F$15:$F$2000,V$2)/V$1</f>
        <v>16.293210215053765</v>
      </c>
      <c r="W28" s="119">
        <f>SUMIFS('Conf  Aurora Portfolio Output'!$G$15:$G$2000,'Conf  Aurora Portfolio Output'!$C$15:$C$2000,$AF28,'Conf  Aurora Portfolio Output'!$E$15:$E$2000,W$3,'Conf  Aurora Portfolio Output'!$F$15:$F$2000,W$2)/W$1</f>
        <v>21.286535694444446</v>
      </c>
      <c r="X28" s="119">
        <f>SUMIFS('Conf  Aurora Portfolio Output'!$G$15:$G$2000,'Conf  Aurora Portfolio Output'!$C$15:$C$2000,$AF28,'Conf  Aurora Portfolio Output'!$E$15:$E$2000,X$3,'Conf  Aurora Portfolio Output'!$F$15:$F$2000,X$2)/X$1</f>
        <v>24.99694435483871</v>
      </c>
      <c r="Y28" s="119">
        <f>SUMIFS('Conf  Aurora Portfolio Output'!$G$15:$G$2000,'Conf  Aurora Portfolio Output'!$C$15:$C$2000,$AF28,'Conf  Aurora Portfolio Output'!$E$15:$E$2000,Y$3,'Conf  Aurora Portfolio Output'!$F$15:$F$2000,Y$2)/Y$1</f>
        <v>25.021579305555559</v>
      </c>
      <c r="Z28" s="119">
        <f>SUMIFS('Conf  Aurora Portfolio Output'!$G$15:$G$2000,'Conf  Aurora Portfolio Output'!$C$15:$C$2000,$AF28,'Conf  Aurora Portfolio Output'!$E$15:$E$2000,Z$3,'Conf  Aurora Portfolio Output'!$F$15:$F$2000,Z$2)/Z$1</f>
        <v>22.925710349462367</v>
      </c>
      <c r="AA28" s="119">
        <f>SUMIFS('Conf  Aurora Portfolio Output'!$G$15:$G$2000,'Conf  Aurora Portfolio Output'!$C$15:$C$2000,$AF28,'Conf  Aurora Portfolio Output'!$E$15:$E$2000,AA$3,'Conf  Aurora Portfolio Output'!$F$15:$F$2000,AA$2)/AA$1</f>
        <v>17.761835618279569</v>
      </c>
      <c r="AB28" s="119">
        <f>SUMIFS('Conf  Aurora Portfolio Output'!$G$15:$G$2000,'Conf  Aurora Portfolio Output'!$C$15:$C$2000,$AF28,'Conf  Aurora Portfolio Output'!$E$15:$E$2000,AB$3,'Conf  Aurora Portfolio Output'!$F$15:$F$2000,AB$2)/AB$1</f>
        <v>11.98018888888889</v>
      </c>
      <c r="AC28" s="119">
        <f>SUMIFS('Conf  Aurora Portfolio Output'!$G$15:$G$2000,'Conf  Aurora Portfolio Output'!$C$15:$C$2000,$AF28,'Conf  Aurora Portfolio Output'!$E$15:$E$2000,AC$3,'Conf  Aurora Portfolio Output'!$F$15:$F$2000,AC$2)/AC$1</f>
        <v>11.866490591397849</v>
      </c>
      <c r="AD28" s="119">
        <f>SUMIFS('Conf  Aurora Portfolio Output'!$G$15:$G$2000,'Conf  Aurora Portfolio Output'!$C$15:$C$2000,$AF28,'Conf  Aurora Portfolio Output'!$E$15:$E$2000,AD$3,'Conf  Aurora Portfolio Output'!$F$15:$F$2000,AD$2)/AD$1</f>
        <v>16.217410000000001</v>
      </c>
      <c r="AE28" s="119">
        <f>SUMIFS('Conf  Aurora Portfolio Output'!$G$15:$G$2000,'Conf  Aurora Portfolio Output'!$C$15:$C$2000,$AF28,'Conf  Aurora Portfolio Output'!$E$15:$E$2000,AE$3,'Conf  Aurora Portfolio Output'!$F$15:$F$2000,AE$2)/AE$1</f>
        <v>18.301910080645161</v>
      </c>
      <c r="AF28" s="79" t="s">
        <v>45</v>
      </c>
    </row>
    <row r="29" spans="1:32">
      <c r="A29" s="92">
        <f t="shared" si="0"/>
        <v>22</v>
      </c>
      <c r="B29" s="102" t="s">
        <v>164</v>
      </c>
      <c r="C29" s="137">
        <f t="shared" si="55"/>
        <v>117.98703189</v>
      </c>
      <c r="D29" s="137">
        <f t="shared" si="68"/>
        <v>8.776781999999999</v>
      </c>
      <c r="E29" s="137">
        <f t="shared" si="69"/>
        <v>6.619351</v>
      </c>
      <c r="F29" s="137">
        <f t="shared" si="70"/>
        <v>7.9889975599999987</v>
      </c>
      <c r="G29" s="137">
        <f t="shared" si="71"/>
        <v>11.756725599999999</v>
      </c>
      <c r="H29" s="137">
        <f t="shared" si="72"/>
        <v>15.427739999999998</v>
      </c>
      <c r="I29" s="137">
        <f t="shared" si="73"/>
        <v>14.667365200000001</v>
      </c>
      <c r="J29" s="137">
        <f t="shared" si="74"/>
        <v>13.214172899999999</v>
      </c>
      <c r="K29" s="137">
        <f t="shared" si="75"/>
        <v>11.027244100000001</v>
      </c>
      <c r="L29" s="137">
        <f t="shared" si="76"/>
        <v>6.2709335899999994</v>
      </c>
      <c r="M29" s="137">
        <f t="shared" si="77"/>
        <v>6.39336328</v>
      </c>
      <c r="N29" s="137">
        <f t="shared" si="78"/>
        <v>8.1712799999999994</v>
      </c>
      <c r="O29" s="137">
        <f t="shared" si="79"/>
        <v>7.6730766599999995</v>
      </c>
      <c r="Q29" s="92">
        <f t="shared" si="1"/>
        <v>22</v>
      </c>
      <c r="R29" s="102" t="s">
        <v>164</v>
      </c>
      <c r="S29" s="119">
        <f t="shared" si="80"/>
        <v>13.468839256849314</v>
      </c>
      <c r="T29" s="119">
        <f>SUMIFS('Conf  Aurora Portfolio Output'!$G$15:$G$2000,'Conf  Aurora Portfolio Output'!$C$15:$C$2000,$AF29,'Conf  Aurora Portfolio Output'!$E$15:$E$2000,T$3,'Conf  Aurora Portfolio Output'!$F$15:$F$2000,T$2)/T$1</f>
        <v>11.796749999999999</v>
      </c>
      <c r="U29" s="119">
        <f>SUMIFS('Conf  Aurora Portfolio Output'!$G$15:$G$2000,'Conf  Aurora Portfolio Output'!$C$15:$C$2000,$AF29,'Conf  Aurora Portfolio Output'!$E$15:$E$2000,U$3,'Conf  Aurora Portfolio Output'!$F$15:$F$2000,U$2)/U$1</f>
        <v>9.8502247023809524</v>
      </c>
      <c r="V29" s="119">
        <f>SUMIFS('Conf  Aurora Portfolio Output'!$G$15:$G$2000,'Conf  Aurora Portfolio Output'!$C$15:$C$2000,$AF29,'Conf  Aurora Portfolio Output'!$E$15:$E$2000,V$3,'Conf  Aurora Portfolio Output'!$F$15:$F$2000,V$2)/V$1</f>
        <v>10.737899946236558</v>
      </c>
      <c r="W29" s="119">
        <f>SUMIFS('Conf  Aurora Portfolio Output'!$G$15:$G$2000,'Conf  Aurora Portfolio Output'!$C$15:$C$2000,$AF29,'Conf  Aurora Portfolio Output'!$E$15:$E$2000,W$3,'Conf  Aurora Portfolio Output'!$F$15:$F$2000,W$2)/W$1</f>
        <v>16.328785555555555</v>
      </c>
      <c r="X29" s="119">
        <f>SUMIFS('Conf  Aurora Portfolio Output'!$G$15:$G$2000,'Conf  Aurora Portfolio Output'!$C$15:$C$2000,$AF29,'Conf  Aurora Portfolio Output'!$E$15:$E$2000,X$3,'Conf  Aurora Portfolio Output'!$F$15:$F$2000,X$2)/X$1</f>
        <v>20.736209677419353</v>
      </c>
      <c r="Y29" s="119">
        <f>SUMIFS('Conf  Aurora Portfolio Output'!$G$15:$G$2000,'Conf  Aurora Portfolio Output'!$C$15:$C$2000,$AF29,'Conf  Aurora Portfolio Output'!$E$15:$E$2000,Y$3,'Conf  Aurora Portfolio Output'!$F$15:$F$2000,Y$2)/Y$1</f>
        <v>20.371340555555555</v>
      </c>
      <c r="Z29" s="119">
        <f>SUMIFS('Conf  Aurora Portfolio Output'!$G$15:$G$2000,'Conf  Aurora Portfolio Output'!$C$15:$C$2000,$AF29,'Conf  Aurora Portfolio Output'!$E$15:$E$2000,Z$3,'Conf  Aurora Portfolio Output'!$F$15:$F$2000,Z$2)/Z$1</f>
        <v>17.76098508064516</v>
      </c>
      <c r="AA29" s="119">
        <f>SUMIFS('Conf  Aurora Portfolio Output'!$G$15:$G$2000,'Conf  Aurora Portfolio Output'!$C$15:$C$2000,$AF29,'Conf  Aurora Portfolio Output'!$E$15:$E$2000,AA$3,'Conf  Aurora Portfolio Output'!$F$15:$F$2000,AA$2)/AA$1</f>
        <v>14.821564650537635</v>
      </c>
      <c r="AB29" s="119">
        <f>SUMIFS('Conf  Aurora Portfolio Output'!$G$15:$G$2000,'Conf  Aurora Portfolio Output'!$C$15:$C$2000,$AF29,'Conf  Aurora Portfolio Output'!$E$15:$E$2000,AB$3,'Conf  Aurora Portfolio Output'!$F$15:$F$2000,AB$2)/AB$1</f>
        <v>8.7096299861111106</v>
      </c>
      <c r="AC29" s="119">
        <f>SUMIFS('Conf  Aurora Portfolio Output'!$G$15:$G$2000,'Conf  Aurora Portfolio Output'!$C$15:$C$2000,$AF29,'Conf  Aurora Portfolio Output'!$E$15:$E$2000,AC$3,'Conf  Aurora Portfolio Output'!$F$15:$F$2000,AC$2)/AC$1</f>
        <v>8.5932302150537634</v>
      </c>
      <c r="AD29" s="119">
        <f>SUMIFS('Conf  Aurora Portfolio Output'!$G$15:$G$2000,'Conf  Aurora Portfolio Output'!$C$15:$C$2000,$AF29,'Conf  Aurora Portfolio Output'!$E$15:$E$2000,AD$3,'Conf  Aurora Portfolio Output'!$F$15:$F$2000,AD$2)/AD$1</f>
        <v>11.349</v>
      </c>
      <c r="AE29" s="119">
        <f>SUMIFS('Conf  Aurora Portfolio Output'!$G$15:$G$2000,'Conf  Aurora Portfolio Output'!$C$15:$C$2000,$AF29,'Conf  Aurora Portfolio Output'!$E$15:$E$2000,AE$3,'Conf  Aurora Portfolio Output'!$F$15:$F$2000,AE$2)/AE$1</f>
        <v>10.313275080645161</v>
      </c>
      <c r="AF29" s="80" t="s">
        <v>271</v>
      </c>
    </row>
    <row r="30" spans="1:32">
      <c r="A30" s="92">
        <f t="shared" si="0"/>
        <v>23</v>
      </c>
      <c r="B30" s="102" t="s">
        <v>165</v>
      </c>
      <c r="C30" s="137">
        <f t="shared" si="55"/>
        <v>387.03539999999998</v>
      </c>
      <c r="D30" s="137">
        <f t="shared" si="68"/>
        <v>35.823599999999999</v>
      </c>
      <c r="E30" s="137">
        <f t="shared" si="69"/>
        <v>27.017759999999999</v>
      </c>
      <c r="F30" s="137">
        <f t="shared" si="70"/>
        <v>27.453599999999998</v>
      </c>
      <c r="G30" s="137">
        <f t="shared" si="71"/>
        <v>34.477199999999996</v>
      </c>
      <c r="H30" s="137">
        <f t="shared" si="72"/>
        <v>45.242640000000002</v>
      </c>
      <c r="I30" s="137">
        <f t="shared" si="73"/>
        <v>43.012800000000006</v>
      </c>
      <c r="J30" s="137">
        <f t="shared" si="74"/>
        <v>38.751239999999996</v>
      </c>
      <c r="K30" s="137">
        <f t="shared" si="75"/>
        <v>32.337959999999995</v>
      </c>
      <c r="L30" s="137">
        <f t="shared" si="76"/>
        <v>21.549599999999998</v>
      </c>
      <c r="M30" s="137">
        <f t="shared" si="77"/>
        <v>21.970320000000001</v>
      </c>
      <c r="N30" s="137">
        <f t="shared" si="78"/>
        <v>28.08</v>
      </c>
      <c r="O30" s="137">
        <f t="shared" si="79"/>
        <v>31.318680000000001</v>
      </c>
      <c r="Q30" s="92">
        <f t="shared" si="1"/>
        <v>23</v>
      </c>
      <c r="R30" s="102" t="s">
        <v>165</v>
      </c>
      <c r="S30" s="119">
        <f t="shared" si="80"/>
        <v>44.182123287671232</v>
      </c>
      <c r="T30" s="119">
        <f>SUMIFS('Conf  Aurora Portfolio Output'!$G$15:$G$2000,'Conf  Aurora Portfolio Output'!$C$15:$C$2000,$AF30,'Conf  Aurora Portfolio Output'!$E$15:$E$2000,T$3,'Conf  Aurora Portfolio Output'!$F$15:$F$2000,T$2)/T$1</f>
        <v>48.15</v>
      </c>
      <c r="U30" s="119">
        <f>SUMIFS('Conf  Aurora Portfolio Output'!$G$15:$G$2000,'Conf  Aurora Portfolio Output'!$C$15:$C$2000,$AF30,'Conf  Aurora Portfolio Output'!$E$15:$E$2000,U$3,'Conf  Aurora Portfolio Output'!$F$15:$F$2000,U$2)/U$1</f>
        <v>40.204999999999998</v>
      </c>
      <c r="V30" s="119">
        <f>SUMIFS('Conf  Aurora Portfolio Output'!$G$15:$G$2000,'Conf  Aurora Portfolio Output'!$C$15:$C$2000,$AF30,'Conf  Aurora Portfolio Output'!$E$15:$E$2000,V$3,'Conf  Aurora Portfolio Output'!$F$15:$F$2000,V$2)/V$1</f>
        <v>36.9</v>
      </c>
      <c r="W30" s="119">
        <f>SUMIFS('Conf  Aurora Portfolio Output'!$G$15:$G$2000,'Conf  Aurora Portfolio Output'!$C$15:$C$2000,$AF30,'Conf  Aurora Portfolio Output'!$E$15:$E$2000,W$3,'Conf  Aurora Portfolio Output'!$F$15:$F$2000,W$2)/W$1</f>
        <v>47.884999999999998</v>
      </c>
      <c r="X30" s="119">
        <f>SUMIFS('Conf  Aurora Portfolio Output'!$G$15:$G$2000,'Conf  Aurora Portfolio Output'!$C$15:$C$2000,$AF30,'Conf  Aurora Portfolio Output'!$E$15:$E$2000,X$3,'Conf  Aurora Portfolio Output'!$F$15:$F$2000,X$2)/X$1</f>
        <v>60.81</v>
      </c>
      <c r="Y30" s="119">
        <f>SUMIFS('Conf  Aurora Portfolio Output'!$G$15:$G$2000,'Conf  Aurora Portfolio Output'!$C$15:$C$2000,$AF30,'Conf  Aurora Portfolio Output'!$E$15:$E$2000,Y$3,'Conf  Aurora Portfolio Output'!$F$15:$F$2000,Y$2)/Y$1</f>
        <v>59.74</v>
      </c>
      <c r="Z30" s="119">
        <f>SUMIFS('Conf  Aurora Portfolio Output'!$G$15:$G$2000,'Conf  Aurora Portfolio Output'!$C$15:$C$2000,$AF30,'Conf  Aurora Portfolio Output'!$E$15:$E$2000,Z$3,'Conf  Aurora Portfolio Output'!$F$15:$F$2000,Z$2)/Z$1</f>
        <v>52.084999999999994</v>
      </c>
      <c r="AA30" s="119">
        <f>SUMIFS('Conf  Aurora Portfolio Output'!$G$15:$G$2000,'Conf  Aurora Portfolio Output'!$C$15:$C$2000,$AF30,'Conf  Aurora Portfolio Output'!$E$15:$E$2000,AA$3,'Conf  Aurora Portfolio Output'!$F$15:$F$2000,AA$2)/AA$1</f>
        <v>43.464999999999996</v>
      </c>
      <c r="AB30" s="119">
        <f>SUMIFS('Conf  Aurora Portfolio Output'!$G$15:$G$2000,'Conf  Aurora Portfolio Output'!$C$15:$C$2000,$AF30,'Conf  Aurora Portfolio Output'!$E$15:$E$2000,AB$3,'Conf  Aurora Portfolio Output'!$F$15:$F$2000,AB$2)/AB$1</f>
        <v>29.93</v>
      </c>
      <c r="AC30" s="119">
        <f>SUMIFS('Conf  Aurora Portfolio Output'!$G$15:$G$2000,'Conf  Aurora Portfolio Output'!$C$15:$C$2000,$AF30,'Conf  Aurora Portfolio Output'!$E$15:$E$2000,AC$3,'Conf  Aurora Portfolio Output'!$F$15:$F$2000,AC$2)/AC$1</f>
        <v>29.53</v>
      </c>
      <c r="AD30" s="119">
        <f>SUMIFS('Conf  Aurora Portfolio Output'!$G$15:$G$2000,'Conf  Aurora Portfolio Output'!$C$15:$C$2000,$AF30,'Conf  Aurora Portfolio Output'!$E$15:$E$2000,AD$3,'Conf  Aurora Portfolio Output'!$F$15:$F$2000,AD$2)/AD$1</f>
        <v>39</v>
      </c>
      <c r="AE30" s="119">
        <f>SUMIFS('Conf  Aurora Portfolio Output'!$G$15:$G$2000,'Conf  Aurora Portfolio Output'!$C$15:$C$2000,$AF30,'Conf  Aurora Portfolio Output'!$E$15:$E$2000,AE$3,'Conf  Aurora Portfolio Output'!$F$15:$F$2000,AE$2)/AE$1</f>
        <v>42.094999999999999</v>
      </c>
      <c r="AF30" s="80" t="s">
        <v>232</v>
      </c>
    </row>
    <row r="31" spans="1:32">
      <c r="A31" s="92">
        <f t="shared" si="0"/>
        <v>24</v>
      </c>
      <c r="B31" s="104" t="s">
        <v>9</v>
      </c>
      <c r="C31" s="137">
        <f t="shared" si="55"/>
        <v>-65.406400000000005</v>
      </c>
      <c r="D31" s="137">
        <f t="shared" si="68"/>
        <v>-5.3663999999999996</v>
      </c>
      <c r="E31" s="137">
        <f t="shared" si="69"/>
        <v>-4.9536000000000007</v>
      </c>
      <c r="F31" s="137">
        <f t="shared" si="70"/>
        <v>-5.7023999999999999</v>
      </c>
      <c r="G31" s="137">
        <f t="shared" si="71"/>
        <v>-5.32</v>
      </c>
      <c r="H31" s="137">
        <f t="shared" si="72"/>
        <v>-5.7456000000000005</v>
      </c>
      <c r="I31" s="137">
        <f t="shared" si="73"/>
        <v>-5.5327999999999999</v>
      </c>
      <c r="J31" s="137">
        <f t="shared" si="74"/>
        <v>-5.5327999999999999</v>
      </c>
      <c r="K31" s="137">
        <f t="shared" si="75"/>
        <v>-5.7456000000000005</v>
      </c>
      <c r="L31" s="137">
        <f t="shared" si="76"/>
        <v>-5.4080000000000004</v>
      </c>
      <c r="M31" s="137">
        <f t="shared" si="77"/>
        <v>-5.4080000000000004</v>
      </c>
      <c r="N31" s="137">
        <f t="shared" si="78"/>
        <v>-5.4080000000000004</v>
      </c>
      <c r="O31" s="137">
        <f t="shared" si="79"/>
        <v>-5.2831999999999999</v>
      </c>
      <c r="Q31" s="92">
        <f t="shared" si="1"/>
        <v>24</v>
      </c>
      <c r="R31" s="99" t="s">
        <v>9</v>
      </c>
      <c r="S31" s="119">
        <f t="shared" si="80"/>
        <v>-7.4664840182648398</v>
      </c>
      <c r="T31" s="119">
        <f>SUMIFS('Conf  Aurora Portfolio Output'!$G$15:$G$2000,'Conf  Aurora Portfolio Output'!$C$15:$C$2000,$AF31,'Conf  Aurora Portfolio Output'!$E$15:$E$2000,T$3,'Conf  Aurora Portfolio Output'!$F$15:$F$2000,T$2)/T$1</f>
        <v>-7.2129032258064507</v>
      </c>
      <c r="U31" s="119">
        <f>SUMIFS('Conf  Aurora Portfolio Output'!$G$15:$G$2000,'Conf  Aurora Portfolio Output'!$C$15:$C$2000,$AF31,'Conf  Aurora Portfolio Output'!$E$15:$E$2000,U$3,'Conf  Aurora Portfolio Output'!$F$15:$F$2000,U$2)/U$1</f>
        <v>-7.3714285714285719</v>
      </c>
      <c r="V31" s="119">
        <f>SUMIFS('Conf  Aurora Portfolio Output'!$G$15:$G$2000,'Conf  Aurora Portfolio Output'!$C$15:$C$2000,$AF31,'Conf  Aurora Portfolio Output'!$E$15:$E$2000,V$3,'Conf  Aurora Portfolio Output'!$F$15:$F$2000,V$2)/V$1</f>
        <v>-7.6645161290322577</v>
      </c>
      <c r="W31" s="119">
        <f>SUMIFS('Conf  Aurora Portfolio Output'!$G$15:$G$2000,'Conf  Aurora Portfolio Output'!$C$15:$C$2000,$AF31,'Conf  Aurora Portfolio Output'!$E$15:$E$2000,W$3,'Conf  Aurora Portfolio Output'!$F$15:$F$2000,W$2)/W$1</f>
        <v>-7.3888888888888893</v>
      </c>
      <c r="X31" s="119">
        <f>SUMIFS('Conf  Aurora Portfolio Output'!$G$15:$G$2000,'Conf  Aurora Portfolio Output'!$C$15:$C$2000,$AF31,'Conf  Aurora Portfolio Output'!$E$15:$E$2000,X$3,'Conf  Aurora Portfolio Output'!$F$15:$F$2000,X$2)/X$1</f>
        <v>-7.7225806451612904</v>
      </c>
      <c r="Y31" s="119">
        <f>SUMIFS('Conf  Aurora Portfolio Output'!$G$15:$G$2000,'Conf  Aurora Portfolio Output'!$C$15:$C$2000,$AF31,'Conf  Aurora Portfolio Output'!$E$15:$E$2000,Y$3,'Conf  Aurora Portfolio Output'!$F$15:$F$2000,Y$2)/Y$1</f>
        <v>-7.6844444444444449</v>
      </c>
      <c r="Z31" s="119">
        <f>SUMIFS('Conf  Aurora Portfolio Output'!$G$15:$G$2000,'Conf  Aurora Portfolio Output'!$C$15:$C$2000,$AF31,'Conf  Aurora Portfolio Output'!$E$15:$E$2000,Z$3,'Conf  Aurora Portfolio Output'!$F$15:$F$2000,Z$2)/Z$1</f>
        <v>-7.4365591397849462</v>
      </c>
      <c r="AA31" s="119">
        <f>SUMIFS('Conf  Aurora Portfolio Output'!$G$15:$G$2000,'Conf  Aurora Portfolio Output'!$C$15:$C$2000,$AF31,'Conf  Aurora Portfolio Output'!$E$15:$E$2000,AA$3,'Conf  Aurora Portfolio Output'!$F$15:$F$2000,AA$2)/AA$1</f>
        <v>-7.7225806451612904</v>
      </c>
      <c r="AB31" s="119">
        <f>SUMIFS('Conf  Aurora Portfolio Output'!$G$15:$G$2000,'Conf  Aurora Portfolio Output'!$C$15:$C$2000,$AF31,'Conf  Aurora Portfolio Output'!$E$15:$E$2000,AB$3,'Conf  Aurora Portfolio Output'!$F$15:$F$2000,AB$2)/AB$1</f>
        <v>-7.5111111111111111</v>
      </c>
      <c r="AC31" s="119">
        <f>SUMIFS('Conf  Aurora Portfolio Output'!$G$15:$G$2000,'Conf  Aurora Portfolio Output'!$C$15:$C$2000,$AF31,'Conf  Aurora Portfolio Output'!$E$15:$E$2000,AC$3,'Conf  Aurora Portfolio Output'!$F$15:$F$2000,AC$2)/AC$1</f>
        <v>-7.268817204301075</v>
      </c>
      <c r="AD31" s="119">
        <f>SUMIFS('Conf  Aurora Portfolio Output'!$G$15:$G$2000,'Conf  Aurora Portfolio Output'!$C$15:$C$2000,$AF31,'Conf  Aurora Portfolio Output'!$E$15:$E$2000,AD$3,'Conf  Aurora Portfolio Output'!$F$15:$F$2000,AD$2)/AD$1</f>
        <v>-7.5111111111111111</v>
      </c>
      <c r="AE31" s="119">
        <f>SUMIFS('Conf  Aurora Portfolio Output'!$G$15:$G$2000,'Conf  Aurora Portfolio Output'!$C$15:$C$2000,$AF31,'Conf  Aurora Portfolio Output'!$E$15:$E$2000,AE$3,'Conf  Aurora Portfolio Output'!$F$15:$F$2000,AE$2)/AE$1</f>
        <v>-7.1010752688172039</v>
      </c>
      <c r="AF31" s="78" t="s">
        <v>226</v>
      </c>
    </row>
    <row r="32" spans="1:32" s="101" customFormat="1">
      <c r="A32" s="92">
        <f t="shared" si="0"/>
        <v>25</v>
      </c>
      <c r="B32" s="100" t="s">
        <v>199</v>
      </c>
      <c r="C32" s="253">
        <f>SUM(C24:C31)</f>
        <v>1245.5426131899999</v>
      </c>
      <c r="D32" s="253">
        <f t="shared" ref="D32:O32" si="81">SUM(D24:D31)</f>
        <v>115.9201168</v>
      </c>
      <c r="E32" s="253">
        <f t="shared" si="81"/>
        <v>86.968966299999991</v>
      </c>
      <c r="F32" s="253">
        <f t="shared" si="81"/>
        <v>89.657017760000002</v>
      </c>
      <c r="G32" s="253">
        <f t="shared" si="81"/>
        <v>114.52189129999999</v>
      </c>
      <c r="H32" s="253">
        <f t="shared" si="81"/>
        <v>147.9714625</v>
      </c>
      <c r="I32" s="253">
        <f t="shared" si="81"/>
        <v>138.38153360000001</v>
      </c>
      <c r="J32" s="253">
        <f t="shared" si="81"/>
        <v>124.32655669999998</v>
      </c>
      <c r="K32" s="253">
        <f t="shared" si="81"/>
        <v>101.51622880000001</v>
      </c>
      <c r="L32" s="253">
        <f t="shared" si="81"/>
        <v>67.644833590000005</v>
      </c>
      <c r="M32" s="253">
        <f t="shared" si="81"/>
        <v>69.85725047999999</v>
      </c>
      <c r="N32" s="253">
        <f t="shared" si="81"/>
        <v>89.294722799999988</v>
      </c>
      <c r="O32" s="253">
        <f t="shared" si="81"/>
        <v>99.482032560000022</v>
      </c>
      <c r="Q32" s="92">
        <f t="shared" si="1"/>
        <v>25</v>
      </c>
      <c r="R32" s="100" t="s">
        <v>199</v>
      </c>
      <c r="S32" s="252">
        <f>SUM(S24:S31)</f>
        <v>142.18522981621004</v>
      </c>
      <c r="T32" s="252">
        <f t="shared" ref="T32:AE32" si="82">SUM(T24:T31)</f>
        <v>155.80660860215053</v>
      </c>
      <c r="U32" s="252">
        <f t="shared" si="82"/>
        <v>129.41810461309524</v>
      </c>
      <c r="V32" s="252">
        <f t="shared" si="82"/>
        <v>120.50674430107526</v>
      </c>
      <c r="W32" s="252">
        <f t="shared" si="82"/>
        <v>159.05818236111111</v>
      </c>
      <c r="X32" s="252">
        <f t="shared" si="82"/>
        <v>198.88637432795699</v>
      </c>
      <c r="Y32" s="252">
        <f t="shared" si="82"/>
        <v>192.19657444444448</v>
      </c>
      <c r="Z32" s="252">
        <f t="shared" si="82"/>
        <v>167.10558696236558</v>
      </c>
      <c r="AA32" s="252">
        <f t="shared" si="82"/>
        <v>136.4465440860215</v>
      </c>
      <c r="AB32" s="252">
        <f t="shared" si="82"/>
        <v>93.951157763888901</v>
      </c>
      <c r="AC32" s="252">
        <f t="shared" si="82"/>
        <v>93.894153870967742</v>
      </c>
      <c r="AD32" s="252">
        <f t="shared" si="82"/>
        <v>124.02044833333333</v>
      </c>
      <c r="AE32" s="252">
        <f t="shared" si="82"/>
        <v>133.71240935483871</v>
      </c>
    </row>
    <row r="33" spans="1:32" s="101" customFormat="1">
      <c r="A33" s="92">
        <f t="shared" si="0"/>
        <v>26</v>
      </c>
      <c r="B33" s="105"/>
      <c r="C33" s="127"/>
      <c r="D33" s="127"/>
      <c r="E33" s="127"/>
      <c r="F33" s="127"/>
      <c r="G33" s="127"/>
      <c r="H33" s="127"/>
      <c r="I33" s="127"/>
      <c r="J33" s="127"/>
      <c r="K33" s="127"/>
      <c r="L33" s="127"/>
      <c r="M33" s="127"/>
      <c r="N33" s="127"/>
      <c r="O33" s="127"/>
      <c r="Q33" s="92">
        <f t="shared" si="1"/>
        <v>26</v>
      </c>
      <c r="R33" s="105"/>
      <c r="S33" s="120"/>
      <c r="T33" s="120"/>
      <c r="U33" s="120"/>
      <c r="V33" s="120"/>
      <c r="W33" s="120"/>
      <c r="X33" s="120"/>
      <c r="Y33" s="120"/>
      <c r="Z33" s="120"/>
      <c r="AA33" s="120"/>
      <c r="AB33" s="120"/>
      <c r="AC33" s="120"/>
      <c r="AD33" s="120"/>
      <c r="AE33" s="120"/>
    </row>
    <row r="34" spans="1:32" s="101" customFormat="1">
      <c r="A34" s="92">
        <f t="shared" si="0"/>
        <v>27</v>
      </c>
      <c r="B34" s="100" t="s">
        <v>201</v>
      </c>
      <c r="C34" s="128">
        <f>C32+C22+C13</f>
        <v>5100.7858899999992</v>
      </c>
      <c r="D34" s="128">
        <f t="shared" ref="D34:O34" si="83">D32+D22+D13</f>
        <v>373.15531371999998</v>
      </c>
      <c r="E34" s="128">
        <f t="shared" si="83"/>
        <v>312.31459569999998</v>
      </c>
      <c r="F34" s="128">
        <f t="shared" si="83"/>
        <v>364.48197601999999</v>
      </c>
      <c r="G34" s="128">
        <f t="shared" si="83"/>
        <v>531.22294149999993</v>
      </c>
      <c r="H34" s="128">
        <f t="shared" si="83"/>
        <v>750.91679929999998</v>
      </c>
      <c r="I34" s="128">
        <f t="shared" si="83"/>
        <v>725.8707386000001</v>
      </c>
      <c r="J34" s="128">
        <f t="shared" si="83"/>
        <v>528.86827937999999</v>
      </c>
      <c r="K34" s="128">
        <f t="shared" si="83"/>
        <v>285.91108283000005</v>
      </c>
      <c r="L34" s="128">
        <f t="shared" si="83"/>
        <v>254.75697001</v>
      </c>
      <c r="M34" s="128">
        <f t="shared" si="83"/>
        <v>270.79883898000003</v>
      </c>
      <c r="N34" s="128">
        <f t="shared" si="83"/>
        <v>309.9124041</v>
      </c>
      <c r="O34" s="128">
        <f t="shared" si="83"/>
        <v>392.57594986000004</v>
      </c>
      <c r="Q34" s="92">
        <f t="shared" si="1"/>
        <v>27</v>
      </c>
      <c r="R34" s="100" t="s">
        <v>201</v>
      </c>
      <c r="S34" s="121">
        <f>S32+S22+S13</f>
        <v>582.28149429223731</v>
      </c>
      <c r="T34" s="121">
        <f t="shared" ref="T34:AE34" si="84">T32+T22+T13</f>
        <v>501.5528410215054</v>
      </c>
      <c r="U34" s="121">
        <f t="shared" si="84"/>
        <v>464.7538626488095</v>
      </c>
      <c r="V34" s="121">
        <f t="shared" si="84"/>
        <v>489.89512905913978</v>
      </c>
      <c r="W34" s="121">
        <f t="shared" si="84"/>
        <v>737.80964097222227</v>
      </c>
      <c r="X34" s="121">
        <f t="shared" si="84"/>
        <v>1009.2967732526881</v>
      </c>
      <c r="Y34" s="121">
        <f t="shared" si="84"/>
        <v>1008.1538036111112</v>
      </c>
      <c r="Z34" s="121">
        <f t="shared" si="84"/>
        <v>710.84446153225804</v>
      </c>
      <c r="AA34" s="121">
        <f t="shared" si="84"/>
        <v>384.28908982526883</v>
      </c>
      <c r="AB34" s="121">
        <f t="shared" si="84"/>
        <v>353.82912501388887</v>
      </c>
      <c r="AC34" s="121">
        <f t="shared" si="84"/>
        <v>363.97693411290322</v>
      </c>
      <c r="AD34" s="121">
        <f t="shared" si="84"/>
        <v>430.43389458333331</v>
      </c>
      <c r="AE34" s="121">
        <f t="shared" si="84"/>
        <v>527.65584658602154</v>
      </c>
    </row>
    <row r="35" spans="1:32">
      <c r="A35" s="92">
        <f t="shared" si="0"/>
        <v>28</v>
      </c>
      <c r="C35" s="125"/>
      <c r="D35" s="125"/>
      <c r="E35" s="125"/>
      <c r="F35" s="125"/>
      <c r="G35" s="125"/>
      <c r="H35" s="125"/>
      <c r="I35" s="125"/>
      <c r="J35" s="125"/>
      <c r="K35" s="125"/>
      <c r="L35" s="125"/>
      <c r="M35" s="125"/>
      <c r="N35" s="125"/>
      <c r="O35" s="125"/>
      <c r="Q35" s="92">
        <f t="shared" si="1"/>
        <v>28</v>
      </c>
      <c r="S35" s="135"/>
      <c r="T35" s="135"/>
      <c r="U35" s="135"/>
      <c r="V35" s="135"/>
      <c r="W35" s="135"/>
      <c r="X35" s="135"/>
      <c r="Y35" s="135"/>
      <c r="Z35" s="135"/>
      <c r="AA35" s="135"/>
      <c r="AB35" s="135"/>
      <c r="AC35" s="135"/>
      <c r="AD35" s="135"/>
      <c r="AE35" s="135"/>
    </row>
    <row r="36" spans="1:32">
      <c r="A36" s="92">
        <f t="shared" si="0"/>
        <v>29</v>
      </c>
      <c r="B36" s="97" t="s">
        <v>583</v>
      </c>
      <c r="C36" s="137"/>
      <c r="D36" s="137"/>
      <c r="E36" s="137"/>
      <c r="F36" s="137"/>
      <c r="G36" s="137"/>
      <c r="H36" s="137"/>
      <c r="I36" s="137"/>
      <c r="J36" s="137"/>
      <c r="K36" s="137"/>
      <c r="L36" s="137"/>
      <c r="M36" s="137"/>
      <c r="N36" s="137"/>
      <c r="O36" s="137"/>
      <c r="Q36" s="92">
        <f t="shared" si="1"/>
        <v>29</v>
      </c>
      <c r="R36" s="97" t="s">
        <v>582</v>
      </c>
      <c r="S36" s="135"/>
      <c r="T36" s="135"/>
      <c r="U36" s="135"/>
      <c r="V36" s="135"/>
      <c r="W36" s="135"/>
      <c r="X36" s="135"/>
      <c r="Y36" s="135"/>
      <c r="Z36" s="135"/>
      <c r="AA36" s="135"/>
      <c r="AB36" s="135"/>
      <c r="AC36" s="135"/>
      <c r="AD36" s="135"/>
      <c r="AE36" s="135"/>
    </row>
    <row r="37" spans="1:32">
      <c r="A37" s="92">
        <f t="shared" si="0"/>
        <v>30</v>
      </c>
      <c r="B37" s="235" t="s">
        <v>684</v>
      </c>
      <c r="C37" s="137">
        <f t="shared" ref="C37:C45" si="85">SUM(D37:O37)</f>
        <v>0.53550277039999994</v>
      </c>
      <c r="D37" s="137">
        <f>(T37*T$1)/1000</f>
        <v>1.4593500000000002E-2</v>
      </c>
      <c r="E37" s="137">
        <f t="shared" ref="E37" si="86">(U37*U$1)/1000</f>
        <v>1.5934832600000001E-2</v>
      </c>
      <c r="F37" s="137">
        <f t="shared" ref="F37" si="87">(V37*V$1)/1000</f>
        <v>3.5262126899999996E-2</v>
      </c>
      <c r="G37" s="137">
        <f t="shared" ref="G37" si="88">(W37*W$1)/1000</f>
        <v>4.4686565399999996E-2</v>
      </c>
      <c r="H37" s="137">
        <f t="shared" ref="H37" si="89">(X37*X$1)/1000</f>
        <v>5.1977817500000002E-2</v>
      </c>
      <c r="I37" s="137">
        <f t="shared" ref="I37" si="90">(Y37*Y$1)/1000</f>
        <v>6.6287059999999995E-2</v>
      </c>
      <c r="J37" s="137">
        <f t="shared" ref="J37" si="91">(Z37*Z$1)/1000</f>
        <v>6.5553154000000002E-2</v>
      </c>
      <c r="K37" s="137">
        <f t="shared" ref="K37" si="92">(AA37*AA$1)/1000</f>
        <v>7.0167240000000006E-2</v>
      </c>
      <c r="L37" s="137">
        <f t="shared" ref="L37" si="93">(AB37*AB$1)/1000</f>
        <v>5.72678566E-2</v>
      </c>
      <c r="M37" s="137">
        <f t="shared" ref="M37" si="94">(AC37*AC$1)/1000</f>
        <v>5.3561527300000002E-2</v>
      </c>
      <c r="N37" s="137">
        <f t="shared" ref="N37" si="95">(AD37*AD$1)/1000</f>
        <v>3.9844062800000003E-2</v>
      </c>
      <c r="O37" s="137">
        <f t="shared" ref="O37" si="96">(AE37*AE$1)/1000</f>
        <v>2.03670273E-2</v>
      </c>
      <c r="Q37" s="92">
        <f t="shared" si="1"/>
        <v>30</v>
      </c>
      <c r="R37" s="235" t="s">
        <v>684</v>
      </c>
      <c r="S37" s="119">
        <f t="shared" ref="S37:S45" si="97">SUMPRODUCT($T$1:$AE$1,T37:AE37)/SUM($T$1:$AE$1)</f>
        <v>6.1130453242009136E-2</v>
      </c>
      <c r="T37" s="119">
        <f>SUMIFS('Conf  Aurora Portfolio Output'!$G$15:$G$2000,'Conf  Aurora Portfolio Output'!$B$15:$B$2000,$AF37,'Conf  Aurora Portfolio Output'!$E$15:$E$2000,T$3,'Conf  Aurora Portfolio Output'!$F$15:$F$2000,T$2)/T$1</f>
        <v>1.9614919354838712E-2</v>
      </c>
      <c r="U37" s="119">
        <f>SUMIFS('Conf  Aurora Portfolio Output'!$G$15:$G$2000,'Conf  Aurora Portfolio Output'!$B$15:$B$2000,$AF37,'Conf  Aurora Portfolio Output'!$E$15:$E$2000,U$3,'Conf  Aurora Portfolio Output'!$F$15:$F$2000,U$2)/U$1</f>
        <v>2.3712548511904762E-2</v>
      </c>
      <c r="V37" s="119">
        <f>SUMIFS('Conf  Aurora Portfolio Output'!$G$15:$G$2000,'Conf  Aurora Portfolio Output'!$B$15:$B$2000,$AF37,'Conf  Aurora Portfolio Output'!$E$15:$E$2000,V$3,'Conf  Aurora Portfolio Output'!$F$15:$F$2000,V$2)/V$1</f>
        <v>4.7395331854838706E-2</v>
      </c>
      <c r="W37" s="119">
        <f>SUMIFS('Conf  Aurora Portfolio Output'!$G$15:$G$2000,'Conf  Aurora Portfolio Output'!$B$15:$B$2000,$AF37,'Conf  Aurora Portfolio Output'!$E$15:$E$2000,W$3,'Conf  Aurora Portfolio Output'!$F$15:$F$2000,W$2)/W$1</f>
        <v>6.2064674166666667E-2</v>
      </c>
      <c r="X37" s="119">
        <f>SUMIFS('Conf  Aurora Portfolio Output'!$G$15:$G$2000,'Conf  Aurora Portfolio Output'!$B$15:$B$2000,$AF37,'Conf  Aurora Portfolio Output'!$E$15:$E$2000,X$3,'Conf  Aurora Portfolio Output'!$F$15:$F$2000,X$2)/X$1</f>
        <v>6.9862657930107527E-2</v>
      </c>
      <c r="Y37" s="119">
        <f>SUMIFS('Conf  Aurora Portfolio Output'!$G$15:$G$2000,'Conf  Aurora Portfolio Output'!$B$15:$B$2000,$AF37,'Conf  Aurora Portfolio Output'!$E$15:$E$2000,Y$3,'Conf  Aurora Portfolio Output'!$F$15:$F$2000,Y$2)/Y$1</f>
        <v>9.2065361111111105E-2</v>
      </c>
      <c r="Z37" s="119">
        <f>SUMIFS('Conf  Aurora Portfolio Output'!$G$15:$G$2000,'Conf  Aurora Portfolio Output'!$B$15:$B$2000,$AF37,'Conf  Aurora Portfolio Output'!$E$15:$E$2000,Z$3,'Conf  Aurora Portfolio Output'!$F$15:$F$2000,Z$2)/Z$1</f>
        <v>8.810907795698926E-2</v>
      </c>
      <c r="AA37" s="119">
        <f>SUMIFS('Conf  Aurora Portfolio Output'!$G$15:$G$2000,'Conf  Aurora Portfolio Output'!$B$15:$B$2000,$AF37,'Conf  Aurora Portfolio Output'!$E$15:$E$2000,AA$3,'Conf  Aurora Portfolio Output'!$F$15:$F$2000,AA$2)/AA$1</f>
        <v>9.4310806451612911E-2</v>
      </c>
      <c r="AB37" s="119">
        <f>SUMIFS('Conf  Aurora Portfolio Output'!$G$15:$G$2000,'Conf  Aurora Portfolio Output'!$B$15:$B$2000,$AF37,'Conf  Aurora Portfolio Output'!$E$15:$E$2000,AB$3,'Conf  Aurora Portfolio Output'!$F$15:$F$2000,AB$2)/AB$1</f>
        <v>7.9538689722222222E-2</v>
      </c>
      <c r="AC37" s="119">
        <f>SUMIFS('Conf  Aurora Portfolio Output'!$G$15:$G$2000,'Conf  Aurora Portfolio Output'!$B$15:$B$2000,$AF37,'Conf  Aurora Portfolio Output'!$E$15:$E$2000,AC$3,'Conf  Aurora Portfolio Output'!$F$15:$F$2000,AC$2)/AC$1</f>
        <v>7.1991300134408603E-2</v>
      </c>
      <c r="AD37" s="119">
        <f>SUMIFS('Conf  Aurora Portfolio Output'!$G$15:$G$2000,'Conf  Aurora Portfolio Output'!$B$15:$B$2000,$AF37,'Conf  Aurora Portfolio Output'!$E$15:$E$2000,AD$3,'Conf  Aurora Portfolio Output'!$F$15:$F$2000,AD$2)/AD$1</f>
        <v>5.5338976111111118E-2</v>
      </c>
      <c r="AE37" s="119">
        <f>SUMIFS('Conf  Aurora Portfolio Output'!$G$15:$G$2000,'Conf  Aurora Portfolio Output'!$B$15:$B$2000,$AF37,'Conf  Aurora Portfolio Output'!$E$15:$E$2000,AE$3,'Conf  Aurora Portfolio Output'!$F$15:$F$2000,AE$2)/AE$1</f>
        <v>2.7375036693548387E-2</v>
      </c>
      <c r="AF37" s="78" t="s">
        <v>398</v>
      </c>
    </row>
    <row r="38" spans="1:32">
      <c r="A38" s="92">
        <f t="shared" si="0"/>
        <v>31</v>
      </c>
      <c r="B38" s="98" t="s">
        <v>5</v>
      </c>
      <c r="C38" s="137">
        <f t="shared" si="85"/>
        <v>117.52516245599999</v>
      </c>
      <c r="D38" s="137">
        <f t="shared" ref="D38:D45" si="98">(T38*T$1)/1000</f>
        <v>13.14306526</v>
      </c>
      <c r="E38" s="137">
        <f t="shared" ref="E38:E45" si="99">(U38*U$1)/1000</f>
        <v>6.0870485419999998</v>
      </c>
      <c r="F38" s="137">
        <f t="shared" ref="F38:F45" si="100">(V38*V$1)/1000</f>
        <v>6.9408719630000002</v>
      </c>
      <c r="G38" s="137">
        <f t="shared" ref="G38:G45" si="101">(W38*W$1)/1000</f>
        <v>4.0895553209999997</v>
      </c>
      <c r="H38" s="137">
        <f t="shared" ref="H38:H45" si="102">(X38*X$1)/1000</f>
        <v>3.8268636740000006</v>
      </c>
      <c r="I38" s="137">
        <f t="shared" ref="I38:I45" si="103">(Y38*Y$1)/1000</f>
        <v>3.516966096</v>
      </c>
      <c r="J38" s="137">
        <f t="shared" ref="J38:J45" si="104">(Z38*Z$1)/1000</f>
        <v>10.908980569999999</v>
      </c>
      <c r="K38" s="137">
        <f t="shared" ref="K38:K45" si="105">(AA38*AA$1)/1000</f>
        <v>16.306208000000002</v>
      </c>
      <c r="L38" s="137">
        <f t="shared" ref="L38:L45" si="106">(AB38*AB$1)/1000</f>
        <v>14.977611260000002</v>
      </c>
      <c r="M38" s="137">
        <f t="shared" ref="M38:M45" si="107">(AC38*AC$1)/1000</f>
        <v>12.23714453</v>
      </c>
      <c r="N38" s="137">
        <f t="shared" ref="N38:N45" si="108">(AD38*AD$1)/1000</f>
        <v>11.139840870000002</v>
      </c>
      <c r="O38" s="137">
        <f t="shared" ref="O38:O45" si="109">(AE38*AE$1)/1000</f>
        <v>14.351006369999997</v>
      </c>
      <c r="Q38" s="92">
        <f t="shared" si="1"/>
        <v>31</v>
      </c>
      <c r="R38" s="98" t="s">
        <v>5</v>
      </c>
      <c r="S38" s="119">
        <f t="shared" si="97"/>
        <v>13.416114435616441</v>
      </c>
      <c r="T38" s="119">
        <f>SUMIFS('Conf  Aurora Portfolio Output'!$G$15:$G$2000,'Conf  Aurora Portfolio Output'!$B$15:$B$2000,$AF38,'Conf  Aurora Portfolio Output'!$E$15:$E$2000,T$3,'Conf  Aurora Portfolio Output'!$F$15:$F$2000,T$2)/T$1</f>
        <v>17.665410295698923</v>
      </c>
      <c r="U38" s="119">
        <f>SUMIFS('Conf  Aurora Portfolio Output'!$G$15:$G$2000,'Conf  Aurora Portfolio Output'!$B$15:$B$2000,$AF38,'Conf  Aurora Portfolio Output'!$E$15:$E$2000,U$3,'Conf  Aurora Portfolio Output'!$F$15:$F$2000,U$2)/U$1</f>
        <v>9.0581079494047607</v>
      </c>
      <c r="V38" s="119">
        <f>SUMIFS('Conf  Aurora Portfolio Output'!$G$15:$G$2000,'Conf  Aurora Portfolio Output'!$B$15:$B$2000,$AF38,'Conf  Aurora Portfolio Output'!$E$15:$E$2000,V$3,'Conf  Aurora Portfolio Output'!$F$15:$F$2000,V$2)/V$1</f>
        <v>9.3291289825268819</v>
      </c>
      <c r="W38" s="119">
        <f>SUMIFS('Conf  Aurora Portfolio Output'!$G$15:$G$2000,'Conf  Aurora Portfolio Output'!$B$15:$B$2000,$AF38,'Conf  Aurora Portfolio Output'!$E$15:$E$2000,W$3,'Conf  Aurora Portfolio Output'!$F$15:$F$2000,W$2)/W$1</f>
        <v>5.6799379458333332</v>
      </c>
      <c r="X38" s="119">
        <f>SUMIFS('Conf  Aurora Portfolio Output'!$G$15:$G$2000,'Conf  Aurora Portfolio Output'!$B$15:$B$2000,$AF38,'Conf  Aurora Portfolio Output'!$E$15:$E$2000,X$3,'Conf  Aurora Portfolio Output'!$F$15:$F$2000,X$2)/X$1</f>
        <v>5.1436339704301082</v>
      </c>
      <c r="Y38" s="119">
        <f>SUMIFS('Conf  Aurora Portfolio Output'!$G$15:$G$2000,'Conf  Aurora Portfolio Output'!$B$15:$B$2000,$AF38,'Conf  Aurora Portfolio Output'!$E$15:$E$2000,Y$3,'Conf  Aurora Portfolio Output'!$F$15:$F$2000,Y$2)/Y$1</f>
        <v>4.8846751333333334</v>
      </c>
      <c r="Z38" s="119">
        <f>SUMIFS('Conf  Aurora Portfolio Output'!$G$15:$G$2000,'Conf  Aurora Portfolio Output'!$B$15:$B$2000,$AF38,'Conf  Aurora Portfolio Output'!$E$15:$E$2000,Z$3,'Conf  Aurora Portfolio Output'!$F$15:$F$2000,Z$2)/Z$1</f>
        <v>14.662608293010752</v>
      </c>
      <c r="AA38" s="119">
        <f>SUMIFS('Conf  Aurora Portfolio Output'!$G$15:$G$2000,'Conf  Aurora Portfolio Output'!$B$15:$B$2000,$AF38,'Conf  Aurora Portfolio Output'!$E$15:$E$2000,AA$3,'Conf  Aurora Portfolio Output'!$F$15:$F$2000,AA$2)/AA$1</f>
        <v>21.916946236559141</v>
      </c>
      <c r="AB38" s="119">
        <f>SUMIFS('Conf  Aurora Portfolio Output'!$G$15:$G$2000,'Conf  Aurora Portfolio Output'!$B$15:$B$2000,$AF38,'Conf  Aurora Portfolio Output'!$E$15:$E$2000,AB$3,'Conf  Aurora Portfolio Output'!$F$15:$F$2000,AB$2)/AB$1</f>
        <v>20.802237861111113</v>
      </c>
      <c r="AC38" s="119">
        <f>SUMIFS('Conf  Aurora Portfolio Output'!$G$15:$G$2000,'Conf  Aurora Portfolio Output'!$B$15:$B$2000,$AF38,'Conf  Aurora Portfolio Output'!$E$15:$E$2000,AC$3,'Conf  Aurora Portfolio Output'!$F$15:$F$2000,AC$2)/AC$1</f>
        <v>16.447774905913978</v>
      </c>
      <c r="AD38" s="119">
        <f>SUMIFS('Conf  Aurora Portfolio Output'!$G$15:$G$2000,'Conf  Aurora Portfolio Output'!$B$15:$B$2000,$AF38,'Conf  Aurora Portfolio Output'!$E$15:$E$2000,AD$3,'Conf  Aurora Portfolio Output'!$F$15:$F$2000,AD$2)/AD$1</f>
        <v>15.472001208333335</v>
      </c>
      <c r="AE38" s="119">
        <f>SUMIFS('Conf  Aurora Portfolio Output'!$G$15:$G$2000,'Conf  Aurora Portfolio Output'!$B$15:$B$2000,$AF38,'Conf  Aurora Portfolio Output'!$E$15:$E$2000,AE$3,'Conf  Aurora Portfolio Output'!$F$15:$F$2000,AE$2)/AE$1</f>
        <v>19.28898705645161</v>
      </c>
      <c r="AF38" s="77" t="s">
        <v>5</v>
      </c>
    </row>
    <row r="39" spans="1:32">
      <c r="A39" s="92">
        <f t="shared" si="0"/>
        <v>32</v>
      </c>
      <c r="B39" s="91" t="s">
        <v>11</v>
      </c>
      <c r="C39" s="137">
        <f t="shared" si="85"/>
        <v>1546.321496</v>
      </c>
      <c r="D39" s="137">
        <f t="shared" si="98"/>
        <v>141.31282819999998</v>
      </c>
      <c r="E39" s="137">
        <f t="shared" si="99"/>
        <v>130.76262500000001</v>
      </c>
      <c r="F39" s="137">
        <f t="shared" si="100"/>
        <v>141.78196880000002</v>
      </c>
      <c r="G39" s="137">
        <f t="shared" si="101"/>
        <v>128.61421999999999</v>
      </c>
      <c r="H39" s="137">
        <f t="shared" si="102"/>
        <v>90.048914000000011</v>
      </c>
      <c r="I39" s="137">
        <f t="shared" si="103"/>
        <v>81.749320000000012</v>
      </c>
      <c r="J39" s="137">
        <f t="shared" si="104"/>
        <v>140.95777999999999</v>
      </c>
      <c r="K39" s="137">
        <f t="shared" si="105"/>
        <v>142.29234</v>
      </c>
      <c r="L39" s="137">
        <f t="shared" si="106"/>
        <v>135.81095999999999</v>
      </c>
      <c r="M39" s="137">
        <f t="shared" si="107"/>
        <v>133.07526000000001</v>
      </c>
      <c r="N39" s="137">
        <f t="shared" si="108"/>
        <v>133.49384000000001</v>
      </c>
      <c r="O39" s="137">
        <f t="shared" si="109"/>
        <v>146.42143999999999</v>
      </c>
      <c r="Q39" s="92">
        <f t="shared" si="1"/>
        <v>32</v>
      </c>
      <c r="R39" s="91" t="s">
        <v>11</v>
      </c>
      <c r="S39" s="119">
        <f t="shared" si="97"/>
        <v>176.52071872146118</v>
      </c>
      <c r="T39" s="119">
        <f>SUMIFS('Conf  Aurora Portfolio Output'!$G$15:$G$2000,'Conf  Aurora Portfolio Output'!$B$15:$B$2000,$AF39,'Conf  Aurora Portfolio Output'!$E$15:$E$2000,T$3,'Conf  Aurora Portfolio Output'!$F$15:$F$2000,T$2)/T$1</f>
        <v>189.93659704301075</v>
      </c>
      <c r="U39" s="119">
        <f>SUMIFS('Conf  Aurora Portfolio Output'!$G$15:$G$2000,'Conf  Aurora Portfolio Output'!$B$15:$B$2000,$AF39,'Conf  Aurora Portfolio Output'!$E$15:$E$2000,U$3,'Conf  Aurora Portfolio Output'!$F$15:$F$2000,U$2)/U$1</f>
        <v>194.58723958333334</v>
      </c>
      <c r="V39" s="119">
        <f>SUMIFS('Conf  Aurora Portfolio Output'!$G$15:$G$2000,'Conf  Aurora Portfolio Output'!$B$15:$B$2000,$AF39,'Conf  Aurora Portfolio Output'!$E$15:$E$2000,V$3,'Conf  Aurora Portfolio Output'!$F$15:$F$2000,V$2)/V$1</f>
        <v>190.5671623655914</v>
      </c>
      <c r="W39" s="119">
        <f>SUMIFS('Conf  Aurora Portfolio Output'!$G$15:$G$2000,'Conf  Aurora Portfolio Output'!$B$15:$B$2000,$AF39,'Conf  Aurora Portfolio Output'!$E$15:$E$2000,W$3,'Conf  Aurora Portfolio Output'!$F$15:$F$2000,W$2)/W$1</f>
        <v>178.6308611111111</v>
      </c>
      <c r="X39" s="119">
        <f>SUMIFS('Conf  Aurora Portfolio Output'!$G$15:$G$2000,'Conf  Aurora Portfolio Output'!$B$15:$B$2000,$AF39,'Conf  Aurora Portfolio Output'!$E$15:$E$2000,X$3,'Conf  Aurora Portfolio Output'!$F$15:$F$2000,X$2)/X$1</f>
        <v>121.03348655913979</v>
      </c>
      <c r="Y39" s="119">
        <f>SUMIFS('Conf  Aurora Portfolio Output'!$G$15:$G$2000,'Conf  Aurora Portfolio Output'!$B$15:$B$2000,$AF39,'Conf  Aurora Portfolio Output'!$E$15:$E$2000,Y$3,'Conf  Aurora Portfolio Output'!$F$15:$F$2000,Y$2)/Y$1</f>
        <v>113.54072222222223</v>
      </c>
      <c r="Z39" s="119">
        <f>SUMIFS('Conf  Aurora Portfolio Output'!$G$15:$G$2000,'Conf  Aurora Portfolio Output'!$B$15:$B$2000,$AF39,'Conf  Aurora Portfolio Output'!$E$15:$E$2000,Z$3,'Conf  Aurora Portfolio Output'!$F$15:$F$2000,Z$2)/Z$1</f>
        <v>189.45938172043012</v>
      </c>
      <c r="AA39" s="119">
        <f>SUMIFS('Conf  Aurora Portfolio Output'!$G$15:$G$2000,'Conf  Aurora Portfolio Output'!$B$15:$B$2000,$AF39,'Conf  Aurora Portfolio Output'!$E$15:$E$2000,AA$3,'Conf  Aurora Portfolio Output'!$F$15:$F$2000,AA$2)/AA$1</f>
        <v>191.25314516129032</v>
      </c>
      <c r="AB39" s="119">
        <f>SUMIFS('Conf  Aurora Portfolio Output'!$G$15:$G$2000,'Conf  Aurora Portfolio Output'!$B$15:$B$2000,$AF39,'Conf  Aurora Portfolio Output'!$E$15:$E$2000,AB$3,'Conf  Aurora Portfolio Output'!$F$15:$F$2000,AB$2)/AB$1</f>
        <v>188.62633333333332</v>
      </c>
      <c r="AC39" s="119">
        <f>SUMIFS('Conf  Aurora Portfolio Output'!$G$15:$G$2000,'Conf  Aurora Portfolio Output'!$B$15:$B$2000,$AF39,'Conf  Aurora Portfolio Output'!$E$15:$E$2000,AC$3,'Conf  Aurora Portfolio Output'!$F$15:$F$2000,AC$2)/AC$1</f>
        <v>178.86459677419356</v>
      </c>
      <c r="AD39" s="119">
        <f>SUMIFS('Conf  Aurora Portfolio Output'!$G$15:$G$2000,'Conf  Aurora Portfolio Output'!$B$15:$B$2000,$AF39,'Conf  Aurora Portfolio Output'!$E$15:$E$2000,AD$3,'Conf  Aurora Portfolio Output'!$F$15:$F$2000,AD$2)/AD$1</f>
        <v>185.40811111111111</v>
      </c>
      <c r="AE39" s="119">
        <f>SUMIFS('Conf  Aurora Portfolio Output'!$G$15:$G$2000,'Conf  Aurora Portfolio Output'!$B$15:$B$2000,$AF39,'Conf  Aurora Portfolio Output'!$E$15:$E$2000,AE$3,'Conf  Aurora Portfolio Output'!$F$15:$F$2000,AE$2)/AE$1</f>
        <v>196.80301075268818</v>
      </c>
      <c r="AF39" s="77" t="s">
        <v>11</v>
      </c>
    </row>
    <row r="40" spans="1:32">
      <c r="A40" s="92">
        <f t="shared" si="0"/>
        <v>33</v>
      </c>
      <c r="B40" s="91" t="s">
        <v>12</v>
      </c>
      <c r="C40" s="137">
        <f t="shared" si="85"/>
        <v>2117.5254652999997</v>
      </c>
      <c r="D40" s="137">
        <f t="shared" si="98"/>
        <v>213.47071400000002</v>
      </c>
      <c r="E40" s="137">
        <f t="shared" si="99"/>
        <v>179.50713099999999</v>
      </c>
      <c r="F40" s="137">
        <f t="shared" si="100"/>
        <v>201.98092199999999</v>
      </c>
      <c r="G40" s="137">
        <f t="shared" si="101"/>
        <v>157.2088</v>
      </c>
      <c r="H40" s="137">
        <f t="shared" si="102"/>
        <v>52.866605499999999</v>
      </c>
      <c r="I40" s="137">
        <f t="shared" si="103"/>
        <v>109.312563</v>
      </c>
      <c r="J40" s="137">
        <f t="shared" si="104"/>
        <v>202.74572920000003</v>
      </c>
      <c r="K40" s="137">
        <f t="shared" si="105"/>
        <v>205.80185360000002</v>
      </c>
      <c r="L40" s="137">
        <f t="shared" si="106"/>
        <v>190.46321900000001</v>
      </c>
      <c r="M40" s="137">
        <f t="shared" si="107"/>
        <v>178.87601599999999</v>
      </c>
      <c r="N40" s="137">
        <f t="shared" si="108"/>
        <v>201.83860000000001</v>
      </c>
      <c r="O40" s="137">
        <f t="shared" si="109"/>
        <v>223.45331199999998</v>
      </c>
      <c r="Q40" s="92">
        <f t="shared" si="1"/>
        <v>33</v>
      </c>
      <c r="R40" s="91" t="s">
        <v>12</v>
      </c>
      <c r="S40" s="119">
        <f t="shared" si="97"/>
        <v>241.72665128995436</v>
      </c>
      <c r="T40" s="119">
        <f>SUMIFS('Conf  Aurora Portfolio Output'!$G$15:$G$2000,'Conf  Aurora Portfolio Output'!$B$15:$B$2000,$AF40,'Conf  Aurora Portfolio Output'!$E$15:$E$2000,T$3,'Conf  Aurora Portfolio Output'!$F$15:$F$2000,T$2)/T$1</f>
        <v>286.92300268817206</v>
      </c>
      <c r="U40" s="119">
        <f>SUMIFS('Conf  Aurora Portfolio Output'!$G$15:$G$2000,'Conf  Aurora Portfolio Output'!$B$15:$B$2000,$AF40,'Conf  Aurora Portfolio Output'!$E$15:$E$2000,U$3,'Conf  Aurora Portfolio Output'!$F$15:$F$2000,U$2)/U$1</f>
        <v>267.12370684523808</v>
      </c>
      <c r="V40" s="119">
        <f>SUMIFS('Conf  Aurora Portfolio Output'!$G$15:$G$2000,'Conf  Aurora Portfolio Output'!$B$15:$B$2000,$AF40,'Conf  Aurora Portfolio Output'!$E$15:$E$2000,V$3,'Conf  Aurora Portfolio Output'!$F$15:$F$2000,V$2)/V$1</f>
        <v>271.47973387096772</v>
      </c>
      <c r="W40" s="119">
        <f>SUMIFS('Conf  Aurora Portfolio Output'!$G$15:$G$2000,'Conf  Aurora Portfolio Output'!$B$15:$B$2000,$AF40,'Conf  Aurora Portfolio Output'!$E$15:$E$2000,W$3,'Conf  Aurora Portfolio Output'!$F$15:$F$2000,W$2)/W$1</f>
        <v>218.34555555555553</v>
      </c>
      <c r="X40" s="119">
        <f>SUMIFS('Conf  Aurora Portfolio Output'!$G$15:$G$2000,'Conf  Aurora Portfolio Output'!$B$15:$B$2000,$AF40,'Conf  Aurora Portfolio Output'!$E$15:$E$2000,X$3,'Conf  Aurora Portfolio Output'!$F$15:$F$2000,X$2)/X$1</f>
        <v>71.057265456989242</v>
      </c>
      <c r="Y40" s="119">
        <f>SUMIFS('Conf  Aurora Portfolio Output'!$G$15:$G$2000,'Conf  Aurora Portfolio Output'!$B$15:$B$2000,$AF40,'Conf  Aurora Portfolio Output'!$E$15:$E$2000,Y$3,'Conf  Aurora Portfolio Output'!$F$15:$F$2000,Y$2)/Y$1</f>
        <v>151.82300416666666</v>
      </c>
      <c r="Z40" s="119">
        <f>SUMIFS('Conf  Aurora Portfolio Output'!$G$15:$G$2000,'Conf  Aurora Portfolio Output'!$B$15:$B$2000,$AF40,'Conf  Aurora Portfolio Output'!$E$15:$E$2000,Z$3,'Conf  Aurora Portfolio Output'!$F$15:$F$2000,Z$2)/Z$1</f>
        <v>272.50770053763443</v>
      </c>
      <c r="AA40" s="119">
        <f>SUMIFS('Conf  Aurora Portfolio Output'!$G$15:$G$2000,'Conf  Aurora Portfolio Output'!$B$15:$B$2000,$AF40,'Conf  Aurora Portfolio Output'!$E$15:$E$2000,AA$3,'Conf  Aurora Portfolio Output'!$F$15:$F$2000,AA$2)/AA$1</f>
        <v>276.6153946236559</v>
      </c>
      <c r="AB40" s="119">
        <f>SUMIFS('Conf  Aurora Portfolio Output'!$G$15:$G$2000,'Conf  Aurora Portfolio Output'!$B$15:$B$2000,$AF40,'Conf  Aurora Portfolio Output'!$E$15:$E$2000,AB$3,'Conf  Aurora Portfolio Output'!$F$15:$F$2000,AB$2)/AB$1</f>
        <v>264.53224861111113</v>
      </c>
      <c r="AC40" s="119">
        <f>SUMIFS('Conf  Aurora Portfolio Output'!$G$15:$G$2000,'Conf  Aurora Portfolio Output'!$B$15:$B$2000,$AF40,'Conf  Aurora Portfolio Output'!$E$15:$E$2000,AC$3,'Conf  Aurora Portfolio Output'!$F$15:$F$2000,AC$2)/AC$1</f>
        <v>240.42475268817205</v>
      </c>
      <c r="AD40" s="119">
        <f>SUMIFS('Conf  Aurora Portfolio Output'!$G$15:$G$2000,'Conf  Aurora Portfolio Output'!$B$15:$B$2000,$AF40,'Conf  Aurora Portfolio Output'!$E$15:$E$2000,AD$3,'Conf  Aurora Portfolio Output'!$F$15:$F$2000,AD$2)/AD$1</f>
        <v>280.33138888888891</v>
      </c>
      <c r="AE40" s="119">
        <f>SUMIFS('Conf  Aurora Portfolio Output'!$G$15:$G$2000,'Conf  Aurora Portfolio Output'!$B$15:$B$2000,$AF40,'Conf  Aurora Portfolio Output'!$E$15:$E$2000,AE$3,'Conf  Aurora Portfolio Output'!$F$15:$F$2000,AE$2)/AE$1</f>
        <v>300.34047311827953</v>
      </c>
      <c r="AF40" s="77" t="s">
        <v>12</v>
      </c>
    </row>
    <row r="41" spans="1:32">
      <c r="A41" s="92">
        <f t="shared" si="0"/>
        <v>34</v>
      </c>
      <c r="B41" s="91" t="s">
        <v>13</v>
      </c>
      <c r="C41" s="137">
        <f t="shared" si="85"/>
        <v>279.59358192000002</v>
      </c>
      <c r="D41" s="137">
        <f t="shared" si="98"/>
        <v>28.2314668</v>
      </c>
      <c r="E41" s="137">
        <f t="shared" si="99"/>
        <v>20.261849999999999</v>
      </c>
      <c r="F41" s="137">
        <f t="shared" si="100"/>
        <v>30.717513700000005</v>
      </c>
      <c r="G41" s="137">
        <f t="shared" si="101"/>
        <v>15.656546899999999</v>
      </c>
      <c r="H41" s="137">
        <f t="shared" si="102"/>
        <v>3.31379175</v>
      </c>
      <c r="I41" s="137">
        <f t="shared" si="103"/>
        <v>7.4336635699999993</v>
      </c>
      <c r="J41" s="137">
        <f t="shared" si="104"/>
        <v>27.072343799999995</v>
      </c>
      <c r="K41" s="137">
        <f t="shared" si="105"/>
        <v>30.093705099999998</v>
      </c>
      <c r="L41" s="137">
        <f t="shared" si="106"/>
        <v>29.473581999999997</v>
      </c>
      <c r="M41" s="137">
        <f t="shared" si="107"/>
        <v>28.970093799999997</v>
      </c>
      <c r="N41" s="137">
        <f t="shared" si="108"/>
        <v>30.866879999999998</v>
      </c>
      <c r="O41" s="137">
        <f t="shared" si="109"/>
        <v>27.5021445</v>
      </c>
      <c r="Q41" s="92">
        <f t="shared" si="1"/>
        <v>34</v>
      </c>
      <c r="R41" s="91" t="s">
        <v>13</v>
      </c>
      <c r="S41" s="119">
        <f t="shared" si="97"/>
        <v>31.917075561643838</v>
      </c>
      <c r="T41" s="119">
        <f>SUMIFS('Conf  Aurora Portfolio Output'!$G$15:$G$2000,'Conf  Aurora Portfolio Output'!$B$15:$B$2000,$AF41,'Conf  Aurora Portfolio Output'!$E$15:$E$2000,T$3,'Conf  Aurora Portfolio Output'!$F$15:$F$2000,T$2)/T$1</f>
        <v>37.945519892473115</v>
      </c>
      <c r="U41" s="119">
        <f>SUMIFS('Conf  Aurora Portfolio Output'!$G$15:$G$2000,'Conf  Aurora Portfolio Output'!$B$15:$B$2000,$AF41,'Conf  Aurora Portfolio Output'!$E$15:$E$2000,U$3,'Conf  Aurora Portfolio Output'!$F$15:$F$2000,U$2)/U$1</f>
        <v>30.151562499999997</v>
      </c>
      <c r="V41" s="119">
        <f>SUMIFS('Conf  Aurora Portfolio Output'!$G$15:$G$2000,'Conf  Aurora Portfolio Output'!$B$15:$B$2000,$AF41,'Conf  Aurora Portfolio Output'!$E$15:$E$2000,V$3,'Conf  Aurora Portfolio Output'!$F$15:$F$2000,V$2)/V$1</f>
        <v>41.286980779569895</v>
      </c>
      <c r="W41" s="119">
        <f>SUMIFS('Conf  Aurora Portfolio Output'!$G$15:$G$2000,'Conf  Aurora Portfolio Output'!$B$15:$B$2000,$AF41,'Conf  Aurora Portfolio Output'!$E$15:$E$2000,W$3,'Conf  Aurora Portfolio Output'!$F$15:$F$2000,W$2)/W$1</f>
        <v>21.745204027777778</v>
      </c>
      <c r="X41" s="119">
        <f>SUMIFS('Conf  Aurora Portfolio Output'!$G$15:$G$2000,'Conf  Aurora Portfolio Output'!$B$15:$B$2000,$AF41,'Conf  Aurora Portfolio Output'!$E$15:$E$2000,X$3,'Conf  Aurora Portfolio Output'!$F$15:$F$2000,X$2)/X$1</f>
        <v>4.4540211693548386</v>
      </c>
      <c r="Y41" s="119">
        <f>SUMIFS('Conf  Aurora Portfolio Output'!$G$15:$G$2000,'Conf  Aurora Portfolio Output'!$B$15:$B$2000,$AF41,'Conf  Aurora Portfolio Output'!$E$15:$E$2000,Y$3,'Conf  Aurora Portfolio Output'!$F$15:$F$2000,Y$2)/Y$1</f>
        <v>10.324532736111111</v>
      </c>
      <c r="Z41" s="119">
        <f>SUMIFS('Conf  Aurora Portfolio Output'!$G$15:$G$2000,'Conf  Aurora Portfolio Output'!$B$15:$B$2000,$AF41,'Conf  Aurora Portfolio Output'!$E$15:$E$2000,Z$3,'Conf  Aurora Portfolio Output'!$F$15:$F$2000,Z$2)/Z$1</f>
        <v>36.387558870967737</v>
      </c>
      <c r="AA41" s="119">
        <f>SUMIFS('Conf  Aurora Portfolio Output'!$G$15:$G$2000,'Conf  Aurora Portfolio Output'!$B$15:$B$2000,$AF41,'Conf  Aurora Portfolio Output'!$E$15:$E$2000,AA$3,'Conf  Aurora Portfolio Output'!$F$15:$F$2000,AA$2)/AA$1</f>
        <v>40.44852836021505</v>
      </c>
      <c r="AB41" s="119">
        <f>SUMIFS('Conf  Aurora Portfolio Output'!$G$15:$G$2000,'Conf  Aurora Portfolio Output'!$B$15:$B$2000,$AF41,'Conf  Aurora Portfolio Output'!$E$15:$E$2000,AB$3,'Conf  Aurora Portfolio Output'!$F$15:$F$2000,AB$2)/AB$1</f>
        <v>40.935530555555552</v>
      </c>
      <c r="AC41" s="119">
        <f>SUMIFS('Conf  Aurora Portfolio Output'!$G$15:$G$2000,'Conf  Aurora Portfolio Output'!$B$15:$B$2000,$AF41,'Conf  Aurora Portfolio Output'!$E$15:$E$2000,AC$3,'Conf  Aurora Portfolio Output'!$F$15:$F$2000,AC$2)/AC$1</f>
        <v>38.938298118279569</v>
      </c>
      <c r="AD41" s="119">
        <f>SUMIFS('Conf  Aurora Portfolio Output'!$G$15:$G$2000,'Conf  Aurora Portfolio Output'!$B$15:$B$2000,$AF41,'Conf  Aurora Portfolio Output'!$E$15:$E$2000,AD$3,'Conf  Aurora Portfolio Output'!$F$15:$F$2000,AD$2)/AD$1</f>
        <v>42.870666666666665</v>
      </c>
      <c r="AE41" s="119">
        <f>SUMIFS('Conf  Aurora Portfolio Output'!$G$15:$G$2000,'Conf  Aurora Portfolio Output'!$B$15:$B$2000,$AF41,'Conf  Aurora Portfolio Output'!$E$15:$E$2000,AE$3,'Conf  Aurora Portfolio Output'!$F$15:$F$2000,AE$2)/AE$1</f>
        <v>36.965247983870967</v>
      </c>
      <c r="AF41" s="77" t="s">
        <v>13</v>
      </c>
    </row>
    <row r="42" spans="1:32">
      <c r="A42" s="92">
        <f t="shared" si="0"/>
        <v>35</v>
      </c>
      <c r="B42" s="91" t="s">
        <v>14</v>
      </c>
      <c r="C42" s="137">
        <f t="shared" si="85"/>
        <v>18.110961340999999</v>
      </c>
      <c r="D42" s="137">
        <f t="shared" si="98"/>
        <v>1.1317388900000001</v>
      </c>
      <c r="E42" s="137">
        <f t="shared" si="99"/>
        <v>0.64701580000000003</v>
      </c>
      <c r="F42" s="137">
        <f t="shared" si="100"/>
        <v>0.23788140900000002</v>
      </c>
      <c r="G42" s="137">
        <f t="shared" si="101"/>
        <v>0.53343089999999993</v>
      </c>
      <c r="H42" s="137">
        <f t="shared" si="102"/>
        <v>0.18050155600000001</v>
      </c>
      <c r="I42" s="137">
        <f t="shared" si="103"/>
        <v>0.36763485699999998</v>
      </c>
      <c r="J42" s="137">
        <f t="shared" si="104"/>
        <v>2.9843310000000001</v>
      </c>
      <c r="K42" s="137">
        <f t="shared" si="105"/>
        <v>4.1356270000000004</v>
      </c>
      <c r="L42" s="137">
        <f t="shared" si="106"/>
        <v>2.8482341299999998</v>
      </c>
      <c r="M42" s="137">
        <f t="shared" si="107"/>
        <v>2.0818606000000002</v>
      </c>
      <c r="N42" s="137">
        <f t="shared" si="108"/>
        <v>0.96594274900000021</v>
      </c>
      <c r="O42" s="137">
        <f t="shared" si="109"/>
        <v>1.9967624500000001</v>
      </c>
      <c r="Q42" s="92">
        <f t="shared" si="1"/>
        <v>35</v>
      </c>
      <c r="R42" s="91" t="s">
        <v>14</v>
      </c>
      <c r="S42" s="119">
        <f t="shared" si="97"/>
        <v>2.0674613402968038</v>
      </c>
      <c r="T42" s="119">
        <f>SUMIFS('Conf  Aurora Portfolio Output'!$G$15:$G$2000,'Conf  Aurora Portfolio Output'!$B$15:$B$2000,$AF42,'Conf  Aurora Portfolio Output'!$E$15:$E$2000,T$3,'Conf  Aurora Portfolio Output'!$F$15:$F$2000,T$2)/T$1</f>
        <v>1.5211544220430109</v>
      </c>
      <c r="U42" s="119">
        <f>SUMIFS('Conf  Aurora Portfolio Output'!$G$15:$G$2000,'Conf  Aurora Portfolio Output'!$B$15:$B$2000,$AF42,'Conf  Aurora Portfolio Output'!$E$15:$E$2000,U$3,'Conf  Aurora Portfolio Output'!$F$15:$F$2000,U$2)/U$1</f>
        <v>0.96282113095238098</v>
      </c>
      <c r="V42" s="119">
        <f>SUMIFS('Conf  Aurora Portfolio Output'!$G$15:$G$2000,'Conf  Aurora Portfolio Output'!$B$15:$B$2000,$AF42,'Conf  Aurora Portfolio Output'!$E$15:$E$2000,V$3,'Conf  Aurora Portfolio Output'!$F$15:$F$2000,V$2)/V$1</f>
        <v>0.31973307661290323</v>
      </c>
      <c r="W42" s="119">
        <f>SUMIFS('Conf  Aurora Portfolio Output'!$G$15:$G$2000,'Conf  Aurora Portfolio Output'!$B$15:$B$2000,$AF42,'Conf  Aurora Portfolio Output'!$E$15:$E$2000,W$3,'Conf  Aurora Portfolio Output'!$F$15:$F$2000,W$2)/W$1</f>
        <v>0.7408762499999999</v>
      </c>
      <c r="X42" s="119">
        <f>SUMIFS('Conf  Aurora Portfolio Output'!$G$15:$G$2000,'Conf  Aurora Portfolio Output'!$B$15:$B$2000,$AF42,'Conf  Aurora Portfolio Output'!$E$15:$E$2000,X$3,'Conf  Aurora Portfolio Output'!$F$15:$F$2000,X$2)/X$1</f>
        <v>0.24260961827956989</v>
      </c>
      <c r="Y42" s="119">
        <f>SUMIFS('Conf  Aurora Portfolio Output'!$G$15:$G$2000,'Conf  Aurora Portfolio Output'!$B$15:$B$2000,$AF42,'Conf  Aurora Portfolio Output'!$E$15:$E$2000,Y$3,'Conf  Aurora Portfolio Output'!$F$15:$F$2000,Y$2)/Y$1</f>
        <v>0.51060396805555552</v>
      </c>
      <c r="Z42" s="119">
        <f>SUMIFS('Conf  Aurora Portfolio Output'!$G$15:$G$2000,'Conf  Aurora Portfolio Output'!$B$15:$B$2000,$AF42,'Conf  Aurora Portfolio Output'!$E$15:$E$2000,Z$3,'Conf  Aurora Portfolio Output'!$F$15:$F$2000,Z$2)/Z$1</f>
        <v>4.0111975806451614</v>
      </c>
      <c r="AA42" s="119">
        <f>SUMIFS('Conf  Aurora Portfolio Output'!$G$15:$G$2000,'Conf  Aurora Portfolio Output'!$B$15:$B$2000,$AF42,'Conf  Aurora Portfolio Output'!$E$15:$E$2000,AA$3,'Conf  Aurora Portfolio Output'!$F$15:$F$2000,AA$2)/AA$1</f>
        <v>5.5586384408602152</v>
      </c>
      <c r="AB42" s="119">
        <f>SUMIFS('Conf  Aurora Portfolio Output'!$G$15:$G$2000,'Conf  Aurora Portfolio Output'!$B$15:$B$2000,$AF42,'Conf  Aurora Portfolio Output'!$E$15:$E$2000,AB$3,'Conf  Aurora Portfolio Output'!$F$15:$F$2000,AB$2)/AB$1</f>
        <v>3.9558807361111108</v>
      </c>
      <c r="AC42" s="119">
        <f>SUMIFS('Conf  Aurora Portfolio Output'!$G$15:$G$2000,'Conf  Aurora Portfolio Output'!$B$15:$B$2000,$AF42,'Conf  Aurora Portfolio Output'!$E$15:$E$2000,AC$3,'Conf  Aurora Portfolio Output'!$F$15:$F$2000,AC$2)/AC$1</f>
        <v>2.7981997311827955</v>
      </c>
      <c r="AD42" s="119">
        <f>SUMIFS('Conf  Aurora Portfolio Output'!$G$15:$G$2000,'Conf  Aurora Portfolio Output'!$B$15:$B$2000,$AF42,'Conf  Aurora Portfolio Output'!$E$15:$E$2000,AD$3,'Conf  Aurora Portfolio Output'!$F$15:$F$2000,AD$2)/AD$1</f>
        <v>1.3415871513888891</v>
      </c>
      <c r="AE42" s="119">
        <f>SUMIFS('Conf  Aurora Portfolio Output'!$G$15:$G$2000,'Conf  Aurora Portfolio Output'!$B$15:$B$2000,$AF42,'Conf  Aurora Portfolio Output'!$E$15:$E$2000,AE$3,'Conf  Aurora Portfolio Output'!$F$15:$F$2000,AE$2)/AE$1</f>
        <v>2.683820497311828</v>
      </c>
      <c r="AF42" s="77" t="s">
        <v>14</v>
      </c>
    </row>
    <row r="43" spans="1:32">
      <c r="A43" s="92">
        <f t="shared" si="0"/>
        <v>36</v>
      </c>
      <c r="B43" s="91" t="s">
        <v>15</v>
      </c>
      <c r="C43" s="137">
        <f t="shared" si="85"/>
        <v>1761.0061948899997</v>
      </c>
      <c r="D43" s="137">
        <f t="shared" si="98"/>
        <v>183.96019099999998</v>
      </c>
      <c r="E43" s="137">
        <f t="shared" si="99"/>
        <v>143.00259058000003</v>
      </c>
      <c r="F43" s="137">
        <f t="shared" si="100"/>
        <v>156.29601600000001</v>
      </c>
      <c r="G43" s="137">
        <f t="shared" si="101"/>
        <v>135.780125</v>
      </c>
      <c r="H43" s="137">
        <f t="shared" si="102"/>
        <v>93.464820000000003</v>
      </c>
      <c r="I43" s="137">
        <f t="shared" si="103"/>
        <v>37.687882799999997</v>
      </c>
      <c r="J43" s="137">
        <f t="shared" si="104"/>
        <v>163.62740899999997</v>
      </c>
      <c r="K43" s="137">
        <f t="shared" si="105"/>
        <v>175.12625451</v>
      </c>
      <c r="L43" s="137">
        <f t="shared" si="106"/>
        <v>165.024</v>
      </c>
      <c r="M43" s="137">
        <f t="shared" si="107"/>
        <v>148.03848399999998</v>
      </c>
      <c r="N43" s="137">
        <f t="shared" si="108"/>
        <v>175.16685899999999</v>
      </c>
      <c r="O43" s="137">
        <f t="shared" si="109"/>
        <v>183.83156299999999</v>
      </c>
      <c r="Q43" s="92">
        <f t="shared" si="1"/>
        <v>36</v>
      </c>
      <c r="R43" s="91" t="s">
        <v>15</v>
      </c>
      <c r="S43" s="119">
        <f t="shared" si="97"/>
        <v>201.0281044394977</v>
      </c>
      <c r="T43" s="119">
        <f>SUMIFS('Conf  Aurora Portfolio Output'!$G$15:$G$2000,'Conf  Aurora Portfolio Output'!$B$15:$B$2000,$AF43,'Conf  Aurora Portfolio Output'!$E$15:$E$2000,T$3,'Conf  Aurora Portfolio Output'!$F$15:$F$2000,T$2)/T$1</f>
        <v>247.25832123655914</v>
      </c>
      <c r="U43" s="119">
        <f>SUMIFS('Conf  Aurora Portfolio Output'!$G$15:$G$2000,'Conf  Aurora Portfolio Output'!$B$15:$B$2000,$AF43,'Conf  Aurora Portfolio Output'!$E$15:$E$2000,U$3,'Conf  Aurora Portfolio Output'!$F$15:$F$2000,U$2)/U$1</f>
        <v>212.80147407738099</v>
      </c>
      <c r="V43" s="119">
        <f>SUMIFS('Conf  Aurora Portfolio Output'!$G$15:$G$2000,'Conf  Aurora Portfolio Output'!$B$15:$B$2000,$AF43,'Conf  Aurora Portfolio Output'!$E$15:$E$2000,V$3,'Conf  Aurora Portfolio Output'!$F$15:$F$2000,V$2)/V$1</f>
        <v>210.07529032258066</v>
      </c>
      <c r="W43" s="119">
        <f>SUMIFS('Conf  Aurora Portfolio Output'!$G$15:$G$2000,'Conf  Aurora Portfolio Output'!$B$15:$B$2000,$AF43,'Conf  Aurora Portfolio Output'!$E$15:$E$2000,W$3,'Conf  Aurora Portfolio Output'!$F$15:$F$2000,W$2)/W$1</f>
        <v>188.58350694444445</v>
      </c>
      <c r="X43" s="119">
        <f>SUMIFS('Conf  Aurora Portfolio Output'!$G$15:$G$2000,'Conf  Aurora Portfolio Output'!$B$15:$B$2000,$AF43,'Conf  Aurora Portfolio Output'!$E$15:$E$2000,X$3,'Conf  Aurora Portfolio Output'!$F$15:$F$2000,X$2)/X$1</f>
        <v>125.62475806451614</v>
      </c>
      <c r="Y43" s="119">
        <f>SUMIFS('Conf  Aurora Portfolio Output'!$G$15:$G$2000,'Conf  Aurora Portfolio Output'!$B$15:$B$2000,$AF43,'Conf  Aurora Portfolio Output'!$E$15:$E$2000,Y$3,'Conf  Aurora Portfolio Output'!$F$15:$F$2000,Y$2)/Y$1</f>
        <v>52.344281666666667</v>
      </c>
      <c r="Z43" s="119">
        <f>SUMIFS('Conf  Aurora Portfolio Output'!$G$15:$G$2000,'Conf  Aurora Portfolio Output'!$B$15:$B$2000,$AF43,'Conf  Aurora Portfolio Output'!$E$15:$E$2000,Z$3,'Conf  Aurora Portfolio Output'!$F$15:$F$2000,Z$2)/Z$1</f>
        <v>219.92931317204298</v>
      </c>
      <c r="AA43" s="119">
        <f>SUMIFS('Conf  Aurora Portfolio Output'!$G$15:$G$2000,'Conf  Aurora Portfolio Output'!$B$15:$B$2000,$AF43,'Conf  Aurora Portfolio Output'!$E$15:$E$2000,AA$3,'Conf  Aurora Portfolio Output'!$F$15:$F$2000,AA$2)/AA$1</f>
        <v>235.38475068548388</v>
      </c>
      <c r="AB43" s="119">
        <f>SUMIFS('Conf  Aurora Portfolio Output'!$G$15:$G$2000,'Conf  Aurora Portfolio Output'!$B$15:$B$2000,$AF43,'Conf  Aurora Portfolio Output'!$E$15:$E$2000,AB$3,'Conf  Aurora Portfolio Output'!$F$15:$F$2000,AB$2)/AB$1</f>
        <v>229.2</v>
      </c>
      <c r="AC43" s="119">
        <f>SUMIFS('Conf  Aurora Portfolio Output'!$G$15:$G$2000,'Conf  Aurora Portfolio Output'!$B$15:$B$2000,$AF43,'Conf  Aurora Portfolio Output'!$E$15:$E$2000,AC$3,'Conf  Aurora Portfolio Output'!$F$15:$F$2000,AC$2)/AC$1</f>
        <v>198.97645698924731</v>
      </c>
      <c r="AD43" s="119">
        <f>SUMIFS('Conf  Aurora Portfolio Output'!$G$15:$G$2000,'Conf  Aurora Portfolio Output'!$B$15:$B$2000,$AF43,'Conf  Aurora Portfolio Output'!$E$15:$E$2000,AD$3,'Conf  Aurora Portfolio Output'!$F$15:$F$2000,AD$2)/AD$1</f>
        <v>243.28730416666667</v>
      </c>
      <c r="AE43" s="119">
        <f>SUMIFS('Conf  Aurora Portfolio Output'!$G$15:$G$2000,'Conf  Aurora Portfolio Output'!$B$15:$B$2000,$AF43,'Conf  Aurora Portfolio Output'!$E$15:$E$2000,AE$3,'Conf  Aurora Portfolio Output'!$F$15:$F$2000,AE$2)/AE$1</f>
        <v>247.08543413978495</v>
      </c>
      <c r="AF43" s="77" t="s">
        <v>15</v>
      </c>
    </row>
    <row r="44" spans="1:32">
      <c r="A44" s="92">
        <f t="shared" si="0"/>
        <v>37</v>
      </c>
      <c r="B44" s="91" t="s">
        <v>27</v>
      </c>
      <c r="C44" s="137">
        <f t="shared" si="85"/>
        <v>0</v>
      </c>
      <c r="D44" s="137">
        <f t="shared" si="98"/>
        <v>0</v>
      </c>
      <c r="E44" s="137">
        <f t="shared" si="99"/>
        <v>0</v>
      </c>
      <c r="F44" s="137">
        <f t="shared" si="100"/>
        <v>0</v>
      </c>
      <c r="G44" s="137">
        <f t="shared" si="101"/>
        <v>0</v>
      </c>
      <c r="H44" s="137">
        <f t="shared" si="102"/>
        <v>0</v>
      </c>
      <c r="I44" s="137">
        <f t="shared" si="103"/>
        <v>0</v>
      </c>
      <c r="J44" s="137">
        <f t="shared" si="104"/>
        <v>0</v>
      </c>
      <c r="K44" s="137">
        <f t="shared" si="105"/>
        <v>0</v>
      </c>
      <c r="L44" s="137">
        <f t="shared" si="106"/>
        <v>0</v>
      </c>
      <c r="M44" s="137">
        <f t="shared" si="107"/>
        <v>0</v>
      </c>
      <c r="N44" s="137">
        <f t="shared" si="108"/>
        <v>0</v>
      </c>
      <c r="O44" s="137">
        <f t="shared" si="109"/>
        <v>0</v>
      </c>
      <c r="Q44" s="92">
        <f t="shared" si="1"/>
        <v>37</v>
      </c>
      <c r="R44" s="91" t="s">
        <v>27</v>
      </c>
      <c r="S44" s="119">
        <f t="shared" si="97"/>
        <v>0</v>
      </c>
      <c r="T44" s="119">
        <f>SUMIFS('Conf  Aurora Portfolio Output'!$G$15:$G$2000,'Conf  Aurora Portfolio Output'!$B$15:$B$2000,$AF44,'Conf  Aurora Portfolio Output'!$E$15:$E$2000,T$3,'Conf  Aurora Portfolio Output'!$F$15:$F$2000,T$2)/T$1</f>
        <v>0</v>
      </c>
      <c r="U44" s="119">
        <f>SUMIFS('Conf  Aurora Portfolio Output'!$G$15:$G$2000,'Conf  Aurora Portfolio Output'!$B$15:$B$2000,$AF44,'Conf  Aurora Portfolio Output'!$E$15:$E$2000,U$3,'Conf  Aurora Portfolio Output'!$F$15:$F$2000,U$2)/U$1</f>
        <v>0</v>
      </c>
      <c r="V44" s="119">
        <f>SUMIFS('Conf  Aurora Portfolio Output'!$G$15:$G$2000,'Conf  Aurora Portfolio Output'!$B$15:$B$2000,$AF44,'Conf  Aurora Portfolio Output'!$E$15:$E$2000,V$3,'Conf  Aurora Portfolio Output'!$F$15:$F$2000,V$2)/V$1</f>
        <v>0</v>
      </c>
      <c r="W44" s="119">
        <f>SUMIFS('Conf  Aurora Portfolio Output'!$G$15:$G$2000,'Conf  Aurora Portfolio Output'!$B$15:$B$2000,$AF44,'Conf  Aurora Portfolio Output'!$E$15:$E$2000,W$3,'Conf  Aurora Portfolio Output'!$F$15:$F$2000,W$2)/W$1</f>
        <v>0</v>
      </c>
      <c r="X44" s="119">
        <f>SUMIFS('Conf  Aurora Portfolio Output'!$G$15:$G$2000,'Conf  Aurora Portfolio Output'!$B$15:$B$2000,$AF44,'Conf  Aurora Portfolio Output'!$E$15:$E$2000,X$3,'Conf  Aurora Portfolio Output'!$F$15:$F$2000,X$2)/X$1</f>
        <v>0</v>
      </c>
      <c r="Y44" s="119">
        <f>SUMIFS('Conf  Aurora Portfolio Output'!$G$15:$G$2000,'Conf  Aurora Portfolio Output'!$B$15:$B$2000,$AF44,'Conf  Aurora Portfolio Output'!$E$15:$E$2000,Y$3,'Conf  Aurora Portfolio Output'!$F$15:$F$2000,Y$2)/Y$1</f>
        <v>0</v>
      </c>
      <c r="Z44" s="119">
        <f>SUMIFS('Conf  Aurora Portfolio Output'!$G$15:$G$2000,'Conf  Aurora Portfolio Output'!$B$15:$B$2000,$AF44,'Conf  Aurora Portfolio Output'!$E$15:$E$2000,Z$3,'Conf  Aurora Portfolio Output'!$F$15:$F$2000,Z$2)/Z$1</f>
        <v>0</v>
      </c>
      <c r="AA44" s="119">
        <f>SUMIFS('Conf  Aurora Portfolio Output'!$G$15:$G$2000,'Conf  Aurora Portfolio Output'!$B$15:$B$2000,$AF44,'Conf  Aurora Portfolio Output'!$E$15:$E$2000,AA$3,'Conf  Aurora Portfolio Output'!$F$15:$F$2000,AA$2)/AA$1</f>
        <v>0</v>
      </c>
      <c r="AB44" s="119">
        <f>SUMIFS('Conf  Aurora Portfolio Output'!$G$15:$G$2000,'Conf  Aurora Portfolio Output'!$B$15:$B$2000,$AF44,'Conf  Aurora Portfolio Output'!$E$15:$E$2000,AB$3,'Conf  Aurora Portfolio Output'!$F$15:$F$2000,AB$2)/AB$1</f>
        <v>0</v>
      </c>
      <c r="AC44" s="119">
        <f>SUMIFS('Conf  Aurora Portfolio Output'!$G$15:$G$2000,'Conf  Aurora Portfolio Output'!$B$15:$B$2000,$AF44,'Conf  Aurora Portfolio Output'!$E$15:$E$2000,AC$3,'Conf  Aurora Portfolio Output'!$F$15:$F$2000,AC$2)/AC$1</f>
        <v>0</v>
      </c>
      <c r="AD44" s="119">
        <f>SUMIFS('Conf  Aurora Portfolio Output'!$G$15:$G$2000,'Conf  Aurora Portfolio Output'!$B$15:$B$2000,$AF44,'Conf  Aurora Portfolio Output'!$E$15:$E$2000,AD$3,'Conf  Aurora Portfolio Output'!$F$15:$F$2000,AD$2)/AD$1</f>
        <v>0</v>
      </c>
      <c r="AE44" s="119">
        <f>SUMIFS('Conf  Aurora Portfolio Output'!$G$15:$G$2000,'Conf  Aurora Portfolio Output'!$B$15:$B$2000,$AF44,'Conf  Aurora Portfolio Output'!$E$15:$E$2000,AE$3,'Conf  Aurora Portfolio Output'!$F$15:$F$2000,AE$2)/AE$1</f>
        <v>0</v>
      </c>
      <c r="AF44" s="77" t="s">
        <v>27</v>
      </c>
    </row>
    <row r="45" spans="1:32" s="101" customFormat="1">
      <c r="A45" s="92">
        <f t="shared" si="0"/>
        <v>38</v>
      </c>
      <c r="B45" s="99" t="s">
        <v>34</v>
      </c>
      <c r="C45" s="137">
        <f t="shared" si="85"/>
        <v>566.53694710000002</v>
      </c>
      <c r="D45" s="137">
        <f t="shared" si="98"/>
        <v>60.683451199999993</v>
      </c>
      <c r="E45" s="137">
        <f t="shared" si="99"/>
        <v>19.964521099999999</v>
      </c>
      <c r="F45" s="137">
        <f t="shared" si="100"/>
        <v>28.7887129</v>
      </c>
      <c r="G45" s="137">
        <f t="shared" si="101"/>
        <v>13.418955799999999</v>
      </c>
      <c r="H45" s="137">
        <f t="shared" si="102"/>
        <v>8.9661871780000002</v>
      </c>
      <c r="I45" s="137">
        <f t="shared" si="103"/>
        <v>7.0938630659999991</v>
      </c>
      <c r="J45" s="137">
        <f t="shared" si="104"/>
        <v>36.233372155999994</v>
      </c>
      <c r="K45" s="137">
        <f t="shared" si="105"/>
        <v>92.701999999999998</v>
      </c>
      <c r="L45" s="137">
        <f t="shared" si="106"/>
        <v>87.395136600000001</v>
      </c>
      <c r="M45" s="137">
        <f t="shared" si="107"/>
        <v>68.783643599999991</v>
      </c>
      <c r="N45" s="137">
        <f t="shared" si="108"/>
        <v>58.633970699999999</v>
      </c>
      <c r="O45" s="137">
        <f t="shared" si="109"/>
        <v>83.873132799999993</v>
      </c>
      <c r="P45" s="91"/>
      <c r="Q45" s="92">
        <f t="shared" si="1"/>
        <v>38</v>
      </c>
      <c r="R45" s="99" t="s">
        <v>34</v>
      </c>
      <c r="S45" s="119">
        <f t="shared" si="97"/>
        <v>64.673167477168946</v>
      </c>
      <c r="T45" s="119">
        <f>SUMIFS('Conf  Aurora Portfolio Output'!$G$15:$G$2000,'Conf  Aurora Portfolio Output'!$B$15:$B$2000,$AF45,'Conf  Aurora Portfolio Output'!$E$15:$E$2000,T$3,'Conf  Aurora Portfolio Output'!$F$15:$F$2000,T$2)/T$1</f>
        <v>81.563778494623648</v>
      </c>
      <c r="U45" s="119">
        <f>SUMIFS('Conf  Aurora Portfolio Output'!$G$15:$G$2000,'Conf  Aurora Portfolio Output'!$B$15:$B$2000,$AF45,'Conf  Aurora Portfolio Output'!$E$15:$E$2000,U$3,'Conf  Aurora Portfolio Output'!$F$15:$F$2000,U$2)/U$1</f>
        <v>29.709108779761902</v>
      </c>
      <c r="V45" s="119">
        <f>SUMIFS('Conf  Aurora Portfolio Output'!$G$15:$G$2000,'Conf  Aurora Portfolio Output'!$B$15:$B$2000,$AF45,'Conf  Aurora Portfolio Output'!$E$15:$E$2000,V$3,'Conf  Aurora Portfolio Output'!$F$15:$F$2000,V$2)/V$1</f>
        <v>38.694506586021504</v>
      </c>
      <c r="W45" s="119">
        <f>SUMIFS('Conf  Aurora Portfolio Output'!$G$15:$G$2000,'Conf  Aurora Portfolio Output'!$B$15:$B$2000,$AF45,'Conf  Aurora Portfolio Output'!$E$15:$E$2000,W$3,'Conf  Aurora Portfolio Output'!$F$15:$F$2000,W$2)/W$1</f>
        <v>18.637438611111111</v>
      </c>
      <c r="X45" s="119">
        <f>SUMIFS('Conf  Aurora Portfolio Output'!$G$15:$G$2000,'Conf  Aurora Portfolio Output'!$B$15:$B$2000,$AF45,'Conf  Aurora Portfolio Output'!$E$15:$E$2000,X$3,'Conf  Aurora Portfolio Output'!$F$15:$F$2000,X$2)/X$1</f>
        <v>12.051326852150538</v>
      </c>
      <c r="Y45" s="119">
        <f>SUMIFS('Conf  Aurora Portfolio Output'!$G$15:$G$2000,'Conf  Aurora Portfolio Output'!$B$15:$B$2000,$AF45,'Conf  Aurora Portfolio Output'!$E$15:$E$2000,Y$3,'Conf  Aurora Portfolio Output'!$F$15:$F$2000,Y$2)/Y$1</f>
        <v>9.8525875916666656</v>
      </c>
      <c r="Z45" s="119">
        <f>SUMIFS('Conf  Aurora Portfolio Output'!$G$15:$G$2000,'Conf  Aurora Portfolio Output'!$B$15:$B$2000,$AF45,'Conf  Aurora Portfolio Output'!$E$15:$E$2000,Z$3,'Conf  Aurora Portfolio Output'!$F$15:$F$2000,Z$2)/Z$1</f>
        <v>48.700769026881716</v>
      </c>
      <c r="AA45" s="119">
        <f>SUMIFS('Conf  Aurora Portfolio Output'!$G$15:$G$2000,'Conf  Aurora Portfolio Output'!$B$15:$B$2000,$AF45,'Conf  Aurora Portfolio Output'!$E$15:$E$2000,AA$3,'Conf  Aurora Portfolio Output'!$F$15:$F$2000,AA$2)/AA$1</f>
        <v>124.59946236559139</v>
      </c>
      <c r="AB45" s="119">
        <f>SUMIFS('Conf  Aurora Portfolio Output'!$G$15:$G$2000,'Conf  Aurora Portfolio Output'!$B$15:$B$2000,$AF45,'Conf  Aurora Portfolio Output'!$E$15:$E$2000,AB$3,'Conf  Aurora Portfolio Output'!$F$15:$F$2000,AB$2)/AB$1</f>
        <v>121.38213416666666</v>
      </c>
      <c r="AC45" s="119">
        <f>SUMIFS('Conf  Aurora Portfolio Output'!$G$15:$G$2000,'Conf  Aurora Portfolio Output'!$B$15:$B$2000,$AF45,'Conf  Aurora Portfolio Output'!$E$15:$E$2000,AC$3,'Conf  Aurora Portfolio Output'!$F$15:$F$2000,AC$2)/AC$1</f>
        <v>92.451133870967737</v>
      </c>
      <c r="AD45" s="119">
        <f>SUMIFS('Conf  Aurora Portfolio Output'!$G$15:$G$2000,'Conf  Aurora Portfolio Output'!$B$15:$B$2000,$AF45,'Conf  Aurora Portfolio Output'!$E$15:$E$2000,AD$3,'Conf  Aurora Portfolio Output'!$F$15:$F$2000,AD$2)/AD$1</f>
        <v>81.436070416666666</v>
      </c>
      <c r="AE45" s="119">
        <f>SUMIFS('Conf  Aurora Portfolio Output'!$G$15:$G$2000,'Conf  Aurora Portfolio Output'!$B$15:$B$2000,$AF45,'Conf  Aurora Portfolio Output'!$E$15:$E$2000,AE$3,'Conf  Aurora Portfolio Output'!$F$15:$F$2000,AE$2)/AE$1</f>
        <v>112.73270537634407</v>
      </c>
      <c r="AF45" s="77" t="s">
        <v>34</v>
      </c>
    </row>
    <row r="46" spans="1:32" s="101" customFormat="1">
      <c r="A46" s="92">
        <f t="shared" si="0"/>
        <v>39</v>
      </c>
      <c r="B46" s="100" t="s">
        <v>491</v>
      </c>
      <c r="C46" s="253">
        <f>SUM(C36:C45)</f>
        <v>6407.1553117773992</v>
      </c>
      <c r="D46" s="253">
        <f t="shared" ref="D46:O46" si="110">SUM(D36:D45)</f>
        <v>641.94804885000008</v>
      </c>
      <c r="E46" s="253">
        <f t="shared" si="110"/>
        <v>500.24871685459999</v>
      </c>
      <c r="F46" s="253">
        <f t="shared" si="110"/>
        <v>566.77914889889996</v>
      </c>
      <c r="G46" s="253">
        <f t="shared" si="110"/>
        <v>455.34632048639997</v>
      </c>
      <c r="H46" s="253">
        <f t="shared" si="110"/>
        <v>252.71966147550003</v>
      </c>
      <c r="I46" s="253">
        <f t="shared" si="110"/>
        <v>247.22818044900001</v>
      </c>
      <c r="J46" s="253">
        <f t="shared" si="110"/>
        <v>584.59549887999992</v>
      </c>
      <c r="K46" s="253">
        <f t="shared" si="110"/>
        <v>666.52815544999999</v>
      </c>
      <c r="L46" s="253">
        <f t="shared" si="110"/>
        <v>626.0500108466</v>
      </c>
      <c r="M46" s="253">
        <f t="shared" si="110"/>
        <v>572.11606405729992</v>
      </c>
      <c r="N46" s="253">
        <f t="shared" si="110"/>
        <v>612.14577738179992</v>
      </c>
      <c r="O46" s="253">
        <f t="shared" si="110"/>
        <v>681.44972814729999</v>
      </c>
      <c r="Q46" s="92">
        <f t="shared" si="1"/>
        <v>39</v>
      </c>
      <c r="R46" s="100" t="s">
        <v>211</v>
      </c>
      <c r="S46" s="252">
        <f>SUM(S36:S45)</f>
        <v>731.41042371888125</v>
      </c>
      <c r="T46" s="252">
        <f t="shared" ref="T46:AE46" si="111">SUM(T36:T45)</f>
        <v>862.8333989919355</v>
      </c>
      <c r="U46" s="252">
        <f t="shared" si="111"/>
        <v>744.41773341458338</v>
      </c>
      <c r="V46" s="252">
        <f t="shared" si="111"/>
        <v>761.79993131572576</v>
      </c>
      <c r="W46" s="252">
        <f t="shared" si="111"/>
        <v>632.42544511999995</v>
      </c>
      <c r="X46" s="252">
        <f t="shared" si="111"/>
        <v>339.67696434879031</v>
      </c>
      <c r="Y46" s="252">
        <f t="shared" si="111"/>
        <v>343.37247284583333</v>
      </c>
      <c r="Z46" s="252">
        <f t="shared" si="111"/>
        <v>785.74663827956999</v>
      </c>
      <c r="AA46" s="252">
        <f t="shared" si="111"/>
        <v>895.87117668010762</v>
      </c>
      <c r="AB46" s="252">
        <f t="shared" si="111"/>
        <v>869.51390395361113</v>
      </c>
      <c r="AC46" s="252">
        <f t="shared" si="111"/>
        <v>768.97320437809151</v>
      </c>
      <c r="AD46" s="252">
        <f t="shared" si="111"/>
        <v>850.20246858583346</v>
      </c>
      <c r="AE46" s="252">
        <f t="shared" si="111"/>
        <v>915.92705396142469</v>
      </c>
    </row>
    <row r="47" spans="1:32">
      <c r="A47" s="92">
        <f t="shared" si="0"/>
        <v>40</v>
      </c>
      <c r="B47" s="107"/>
      <c r="C47" s="128"/>
      <c r="D47" s="128"/>
      <c r="E47" s="128"/>
      <c r="F47" s="128"/>
      <c r="G47" s="128"/>
      <c r="H47" s="128"/>
      <c r="I47" s="128"/>
      <c r="J47" s="128"/>
      <c r="K47" s="128"/>
      <c r="L47" s="128"/>
      <c r="M47" s="128"/>
      <c r="N47" s="128"/>
      <c r="O47" s="128"/>
      <c r="P47" s="101"/>
      <c r="Q47" s="92">
        <f t="shared" si="1"/>
        <v>40</v>
      </c>
      <c r="R47" s="107"/>
      <c r="S47" s="121"/>
      <c r="T47" s="121"/>
      <c r="U47" s="121"/>
      <c r="V47" s="121"/>
      <c r="W47" s="121"/>
      <c r="X47" s="121"/>
      <c r="Y47" s="121"/>
      <c r="Z47" s="121"/>
      <c r="AA47" s="121"/>
      <c r="AB47" s="121"/>
      <c r="AC47" s="121"/>
      <c r="AD47" s="121"/>
      <c r="AE47" s="121"/>
    </row>
    <row r="48" spans="1:32">
      <c r="A48" s="92">
        <f t="shared" si="0"/>
        <v>41</v>
      </c>
      <c r="B48" s="108" t="s">
        <v>208</v>
      </c>
      <c r="C48" s="130">
        <f>C46+C34</f>
        <v>11507.941201777398</v>
      </c>
      <c r="D48" s="130">
        <f t="shared" ref="D48:O48" si="112">D46+D34</f>
        <v>1015.1033625700001</v>
      </c>
      <c r="E48" s="130">
        <f t="shared" si="112"/>
        <v>812.56331255459997</v>
      </c>
      <c r="F48" s="130">
        <f t="shared" si="112"/>
        <v>931.2611249188999</v>
      </c>
      <c r="G48" s="130">
        <f t="shared" si="112"/>
        <v>986.56926198639985</v>
      </c>
      <c r="H48" s="130">
        <f t="shared" si="112"/>
        <v>1003.6364607755</v>
      </c>
      <c r="I48" s="130">
        <f t="shared" si="112"/>
        <v>973.09891904900007</v>
      </c>
      <c r="J48" s="130">
        <f t="shared" si="112"/>
        <v>1113.4637782599998</v>
      </c>
      <c r="K48" s="130">
        <f t="shared" si="112"/>
        <v>952.43923828000004</v>
      </c>
      <c r="L48" s="130">
        <f t="shared" si="112"/>
        <v>880.80698085660003</v>
      </c>
      <c r="M48" s="130">
        <f t="shared" si="112"/>
        <v>842.91490303729995</v>
      </c>
      <c r="N48" s="130">
        <f t="shared" si="112"/>
        <v>922.05818148179992</v>
      </c>
      <c r="O48" s="131">
        <f t="shared" si="112"/>
        <v>1074.0256780073</v>
      </c>
      <c r="Q48" s="92">
        <f t="shared" si="1"/>
        <v>41</v>
      </c>
      <c r="R48" s="108" t="s">
        <v>208</v>
      </c>
      <c r="S48" s="133">
        <f>S46+S34</f>
        <v>1313.6919180111186</v>
      </c>
      <c r="T48" s="133">
        <f t="shared" ref="T48:AE48" si="113">T46+T34</f>
        <v>1364.3862400134408</v>
      </c>
      <c r="U48" s="133">
        <f t="shared" si="113"/>
        <v>1209.1715960633928</v>
      </c>
      <c r="V48" s="133">
        <f t="shared" si="113"/>
        <v>1251.6950603748655</v>
      </c>
      <c r="W48" s="133">
        <f t="shared" si="113"/>
        <v>1370.2350860922222</v>
      </c>
      <c r="X48" s="133">
        <f t="shared" si="113"/>
        <v>1348.9737376014784</v>
      </c>
      <c r="Y48" s="133">
        <f t="shared" si="113"/>
        <v>1351.5262764569445</v>
      </c>
      <c r="Z48" s="133">
        <f t="shared" si="113"/>
        <v>1496.5910998118279</v>
      </c>
      <c r="AA48" s="133">
        <f t="shared" si="113"/>
        <v>1280.1602665053765</v>
      </c>
      <c r="AB48" s="133">
        <f t="shared" si="113"/>
        <v>1223.3430289675</v>
      </c>
      <c r="AC48" s="133">
        <f t="shared" si="113"/>
        <v>1132.9501384909947</v>
      </c>
      <c r="AD48" s="133">
        <f t="shared" si="113"/>
        <v>1280.6363631691668</v>
      </c>
      <c r="AE48" s="134">
        <f t="shared" si="113"/>
        <v>1443.5829005474461</v>
      </c>
    </row>
    <row r="49" spans="1:32">
      <c r="A49" s="92">
        <f t="shared" si="0"/>
        <v>42</v>
      </c>
      <c r="B49" s="109"/>
      <c r="C49" s="125"/>
      <c r="D49" s="125"/>
      <c r="E49" s="125"/>
      <c r="F49" s="125"/>
      <c r="G49" s="125"/>
      <c r="H49" s="125"/>
      <c r="I49" s="125"/>
      <c r="J49" s="125"/>
      <c r="K49" s="125"/>
      <c r="L49" s="125"/>
      <c r="M49" s="125"/>
      <c r="N49" s="125"/>
      <c r="O49" s="125"/>
      <c r="Q49" s="92">
        <f t="shared" si="1"/>
        <v>42</v>
      </c>
      <c r="R49" s="109"/>
      <c r="S49" s="135"/>
      <c r="T49" s="135"/>
      <c r="U49" s="135"/>
      <c r="V49" s="135"/>
      <c r="W49" s="135"/>
      <c r="X49" s="135"/>
      <c r="Y49" s="135"/>
      <c r="Z49" s="135"/>
      <c r="AA49" s="135"/>
      <c r="AB49" s="135"/>
      <c r="AC49" s="135"/>
      <c r="AD49" s="135"/>
      <c r="AE49" s="135"/>
    </row>
    <row r="50" spans="1:32">
      <c r="A50" s="92">
        <f t="shared" si="0"/>
        <v>43</v>
      </c>
      <c r="B50" s="106" t="s">
        <v>94</v>
      </c>
      <c r="C50" s="125"/>
      <c r="D50" s="125"/>
      <c r="E50" s="125"/>
      <c r="F50" s="125"/>
      <c r="G50" s="125"/>
      <c r="H50" s="125"/>
      <c r="I50" s="125"/>
      <c r="J50" s="125"/>
      <c r="K50" s="125"/>
      <c r="L50" s="125"/>
      <c r="M50" s="125"/>
      <c r="N50" s="125"/>
      <c r="O50" s="125"/>
      <c r="Q50" s="92">
        <f t="shared" si="1"/>
        <v>43</v>
      </c>
      <c r="R50" s="106" t="s">
        <v>94</v>
      </c>
      <c r="S50" s="135"/>
      <c r="T50" s="135"/>
      <c r="U50" s="135"/>
      <c r="V50" s="135"/>
      <c r="W50" s="135"/>
      <c r="X50" s="135"/>
      <c r="Y50" s="135"/>
      <c r="Z50" s="135"/>
      <c r="AA50" s="135"/>
      <c r="AB50" s="135"/>
      <c r="AC50" s="135"/>
      <c r="AD50" s="135"/>
      <c r="AE50" s="135"/>
    </row>
    <row r="51" spans="1:32">
      <c r="A51" s="92">
        <f t="shared" si="0"/>
        <v>44</v>
      </c>
      <c r="B51" s="111" t="s">
        <v>25</v>
      </c>
      <c r="C51" s="137">
        <f t="shared" ref="C51:C59" si="114">SUM(D51:O51)</f>
        <v>-45.552</v>
      </c>
      <c r="D51" s="137">
        <f t="shared" ref="D51" si="115">(T51*T$1)/1000</f>
        <v>-3.8688000000000002</v>
      </c>
      <c r="E51" s="137">
        <f t="shared" ref="E51" si="116">(U51*U$1)/1000</f>
        <v>-3.4944000000000002</v>
      </c>
      <c r="F51" s="137">
        <f t="shared" ref="F51" si="117">(V51*V$1)/1000</f>
        <v>-3.8688000000000002</v>
      </c>
      <c r="G51" s="137">
        <f t="shared" ref="G51" si="118">(W51*W$1)/1000</f>
        <v>-3.7440000000000002</v>
      </c>
      <c r="H51" s="137">
        <f t="shared" ref="H51" si="119">(X51*X$1)/1000</f>
        <v>-3.8688000000000002</v>
      </c>
      <c r="I51" s="137">
        <f t="shared" ref="I51" si="120">(Y51*Y$1)/1000</f>
        <v>-3.7440000000000002</v>
      </c>
      <c r="J51" s="137">
        <f t="shared" ref="J51" si="121">(Z51*Z$1)/1000</f>
        <v>-3.8688000000000002</v>
      </c>
      <c r="K51" s="137">
        <f t="shared" ref="K51" si="122">(AA51*AA$1)/1000</f>
        <v>-3.8688000000000002</v>
      </c>
      <c r="L51" s="137">
        <f t="shared" ref="L51" si="123">(AB51*AB$1)/1000</f>
        <v>-3.7440000000000002</v>
      </c>
      <c r="M51" s="137">
        <f t="shared" ref="M51" si="124">(AC51*AC$1)/1000</f>
        <v>-3.8688000000000002</v>
      </c>
      <c r="N51" s="137">
        <f t="shared" ref="N51" si="125">(AD51*AD$1)/1000</f>
        <v>-3.7440000000000002</v>
      </c>
      <c r="O51" s="137">
        <f t="shared" ref="O51" si="126">(AE51*AE$1)/1000</f>
        <v>-3.8688000000000002</v>
      </c>
      <c r="Q51" s="92">
        <f t="shared" si="1"/>
        <v>44</v>
      </c>
      <c r="R51" s="111" t="s">
        <v>25</v>
      </c>
      <c r="S51" s="119">
        <f t="shared" ref="S51" si="127">SUMPRODUCT($T$1:$AE$1,T51:AE51)/SUM($T$1:$AE$1)</f>
        <v>-5.2</v>
      </c>
      <c r="T51" s="119">
        <f>SUMIFS('Conf  Aurora Portfolio Output'!$G$15:$G$2000,'Conf  Aurora Portfolio Output'!$B$15:$B$2000,$AF51,'Conf  Aurora Portfolio Output'!$E$15:$E$2000,T$3,'Conf  Aurora Portfolio Output'!$F$15:$F$2000,T$2)/T$1</f>
        <v>-5.2</v>
      </c>
      <c r="U51" s="119">
        <f>SUMIFS('Conf  Aurora Portfolio Output'!$G$15:$G$2000,'Conf  Aurora Portfolio Output'!$B$15:$B$2000,$AF51,'Conf  Aurora Portfolio Output'!$E$15:$E$2000,U$3,'Conf  Aurora Portfolio Output'!$F$15:$F$2000,U$2)/U$1</f>
        <v>-5.2</v>
      </c>
      <c r="V51" s="119">
        <f>SUMIFS('Conf  Aurora Portfolio Output'!$G$15:$G$2000,'Conf  Aurora Portfolio Output'!$B$15:$B$2000,$AF51,'Conf  Aurora Portfolio Output'!$E$15:$E$2000,V$3,'Conf  Aurora Portfolio Output'!$F$15:$F$2000,V$2)/V$1</f>
        <v>-5.2</v>
      </c>
      <c r="W51" s="119">
        <f>SUMIFS('Conf  Aurora Portfolio Output'!$G$15:$G$2000,'Conf  Aurora Portfolio Output'!$B$15:$B$2000,$AF51,'Conf  Aurora Portfolio Output'!$E$15:$E$2000,W$3,'Conf  Aurora Portfolio Output'!$F$15:$F$2000,W$2)/W$1</f>
        <v>-5.2</v>
      </c>
      <c r="X51" s="119">
        <f>SUMIFS('Conf  Aurora Portfolio Output'!$G$15:$G$2000,'Conf  Aurora Portfolio Output'!$B$15:$B$2000,$AF51,'Conf  Aurora Portfolio Output'!$E$15:$E$2000,X$3,'Conf  Aurora Portfolio Output'!$F$15:$F$2000,X$2)/X$1</f>
        <v>-5.2</v>
      </c>
      <c r="Y51" s="119">
        <f>SUMIFS('Conf  Aurora Portfolio Output'!$G$15:$G$2000,'Conf  Aurora Portfolio Output'!$B$15:$B$2000,$AF51,'Conf  Aurora Portfolio Output'!$E$15:$E$2000,Y$3,'Conf  Aurora Portfolio Output'!$F$15:$F$2000,Y$2)/Y$1</f>
        <v>-5.2</v>
      </c>
      <c r="Z51" s="119">
        <f>SUMIFS('Conf  Aurora Portfolio Output'!$G$15:$G$2000,'Conf  Aurora Portfolio Output'!$B$15:$B$2000,$AF51,'Conf  Aurora Portfolio Output'!$E$15:$E$2000,Z$3,'Conf  Aurora Portfolio Output'!$F$15:$F$2000,Z$2)/Z$1</f>
        <v>-5.2</v>
      </c>
      <c r="AA51" s="119">
        <f>SUMIFS('Conf  Aurora Portfolio Output'!$G$15:$G$2000,'Conf  Aurora Portfolio Output'!$B$15:$B$2000,$AF51,'Conf  Aurora Portfolio Output'!$E$15:$E$2000,AA$3,'Conf  Aurora Portfolio Output'!$F$15:$F$2000,AA$2)/AA$1</f>
        <v>-5.2</v>
      </c>
      <c r="AB51" s="119">
        <f>SUMIFS('Conf  Aurora Portfolio Output'!$G$15:$G$2000,'Conf  Aurora Portfolio Output'!$B$15:$B$2000,$AF51,'Conf  Aurora Portfolio Output'!$E$15:$E$2000,AB$3,'Conf  Aurora Portfolio Output'!$F$15:$F$2000,AB$2)/AB$1</f>
        <v>-5.2</v>
      </c>
      <c r="AC51" s="119">
        <f>SUMIFS('Conf  Aurora Portfolio Output'!$G$15:$G$2000,'Conf  Aurora Portfolio Output'!$B$15:$B$2000,$AF51,'Conf  Aurora Portfolio Output'!$E$15:$E$2000,AC$3,'Conf  Aurora Portfolio Output'!$F$15:$F$2000,AC$2)/AC$1</f>
        <v>-5.2</v>
      </c>
      <c r="AD51" s="119">
        <f>SUMIFS('Conf  Aurora Portfolio Output'!$G$15:$G$2000,'Conf  Aurora Portfolio Output'!$B$15:$B$2000,$AF51,'Conf  Aurora Portfolio Output'!$E$15:$E$2000,AD$3,'Conf  Aurora Portfolio Output'!$F$15:$F$2000,AD$2)/AD$1</f>
        <v>-5.2</v>
      </c>
      <c r="AE51" s="119">
        <f>SUMIFS('Conf  Aurora Portfolio Output'!$G$15:$G$2000,'Conf  Aurora Portfolio Output'!$B$15:$B$2000,$AF51,'Conf  Aurora Portfolio Output'!$E$15:$E$2000,AE$3,'Conf  Aurora Portfolio Output'!$F$15:$F$2000,AE$2)/AE$1</f>
        <v>-5.2</v>
      </c>
      <c r="AF51" s="77" t="s">
        <v>25</v>
      </c>
    </row>
    <row r="52" spans="1:32">
      <c r="A52" s="92">
        <f t="shared" si="0"/>
        <v>45</v>
      </c>
      <c r="B52" s="111" t="s">
        <v>29</v>
      </c>
      <c r="C52" s="137">
        <f t="shared" si="114"/>
        <v>332.9224883</v>
      </c>
      <c r="D52" s="137">
        <f t="shared" ref="D52:D59" si="128">(T52*T$1)/1000</f>
        <v>36.371989999999997</v>
      </c>
      <c r="E52" s="137">
        <f t="shared" ref="E52:E59" si="129">(U52*U$1)/1000</f>
        <v>32.647950000000002</v>
      </c>
      <c r="F52" s="137">
        <f t="shared" ref="F52:F59" si="130">(V52*V$1)/1000</f>
        <v>32.977644500000004</v>
      </c>
      <c r="G52" s="137">
        <f t="shared" ref="G52:G59" si="131">(W52*W$1)/1000</f>
        <v>33.479925799999997</v>
      </c>
      <c r="H52" s="137">
        <f t="shared" ref="H52:H59" si="132">(X52*X$1)/1000</f>
        <v>23.220333999999998</v>
      </c>
      <c r="I52" s="137">
        <f t="shared" ref="I52:I59" si="133">(Y52*Y$1)/1000</f>
        <v>23.502222699999997</v>
      </c>
      <c r="J52" s="137">
        <f t="shared" ref="J52:J59" si="134">(Z52*Z$1)/1000</f>
        <v>17.834556599999999</v>
      </c>
      <c r="K52" s="137">
        <f t="shared" ref="K52:K59" si="135">(AA52*AA$1)/1000</f>
        <v>18.538802700000002</v>
      </c>
      <c r="L52" s="137">
        <f t="shared" ref="L52:L59" si="136">(AB52*AB$1)/1000</f>
        <v>20.841082</v>
      </c>
      <c r="M52" s="137">
        <f t="shared" ref="M52:M59" si="137">(AC52*AC$1)/1000</f>
        <v>29.422190000000004</v>
      </c>
      <c r="N52" s="137">
        <f t="shared" ref="N52:N59" si="138">(AD52*AD$1)/1000</f>
        <v>35.393749999999997</v>
      </c>
      <c r="O52" s="137">
        <f t="shared" ref="O52:O59" si="139">(AE52*AE$1)/1000</f>
        <v>28.692039999999999</v>
      </c>
      <c r="Q52" s="92">
        <f t="shared" si="1"/>
        <v>45</v>
      </c>
      <c r="R52" s="111" t="s">
        <v>29</v>
      </c>
      <c r="S52" s="119">
        <f t="shared" ref="S52:S58" si="140">SUMPRODUCT($T$1:$AE$1,T52:AE52)/SUM($T$1:$AE$1)</f>
        <v>38.004850262557071</v>
      </c>
      <c r="T52" s="119">
        <f>SUMIFS('Conf  Aurora Portfolio Output'!$G$15:$G$2000,'Conf  Aurora Portfolio Output'!$B$15:$B$2000,$AF52,'Conf  Aurora Portfolio Output'!$E$15:$E$2000,T$3,'Conf  Aurora Portfolio Output'!$F$15:$F$2000,T$2)/T$1</f>
        <v>48.887083333333329</v>
      </c>
      <c r="U52" s="119">
        <f>SUMIFS('Conf  Aurora Portfolio Output'!$G$15:$G$2000,'Conf  Aurora Portfolio Output'!$B$15:$B$2000,$AF52,'Conf  Aurora Portfolio Output'!$E$15:$E$2000,U$3,'Conf  Aurora Portfolio Output'!$F$15:$F$2000,U$2)/U$1</f>
        <v>48.583258928571432</v>
      </c>
      <c r="V52" s="119">
        <f>SUMIFS('Conf  Aurora Portfolio Output'!$G$15:$G$2000,'Conf  Aurora Portfolio Output'!$B$15:$B$2000,$AF52,'Conf  Aurora Portfolio Output'!$E$15:$E$2000,V$3,'Conf  Aurora Portfolio Output'!$F$15:$F$2000,V$2)/V$1</f>
        <v>44.324790994623662</v>
      </c>
      <c r="W52" s="119">
        <f>SUMIFS('Conf  Aurora Portfolio Output'!$G$15:$G$2000,'Conf  Aurora Portfolio Output'!$B$15:$B$2000,$AF52,'Conf  Aurora Portfolio Output'!$E$15:$E$2000,W$3,'Conf  Aurora Portfolio Output'!$F$15:$F$2000,W$2)/W$1</f>
        <v>46.499896944444444</v>
      </c>
      <c r="X52" s="119">
        <f>SUMIFS('Conf  Aurora Portfolio Output'!$G$15:$G$2000,'Conf  Aurora Portfolio Output'!$B$15:$B$2000,$AF52,'Conf  Aurora Portfolio Output'!$E$15:$E$2000,X$3,'Conf  Aurora Portfolio Output'!$F$15:$F$2000,X$2)/X$1</f>
        <v>31.210126344086021</v>
      </c>
      <c r="Y52" s="119">
        <f>SUMIFS('Conf  Aurora Portfolio Output'!$G$15:$G$2000,'Conf  Aurora Portfolio Output'!$B$15:$B$2000,$AF52,'Conf  Aurora Portfolio Output'!$E$15:$E$2000,Y$3,'Conf  Aurora Portfolio Output'!$F$15:$F$2000,Y$2)/Y$1</f>
        <v>32.64197597222222</v>
      </c>
      <c r="Z52" s="119">
        <f>SUMIFS('Conf  Aurora Portfolio Output'!$G$15:$G$2000,'Conf  Aurora Portfolio Output'!$B$15:$B$2000,$AF52,'Conf  Aurora Portfolio Output'!$E$15:$E$2000,Z$3,'Conf  Aurora Portfolio Output'!$F$15:$F$2000,Z$2)/Z$1</f>
        <v>23.971178225806451</v>
      </c>
      <c r="AA52" s="119">
        <f>SUMIFS('Conf  Aurora Portfolio Output'!$G$15:$G$2000,'Conf  Aurora Portfolio Output'!$B$15:$B$2000,$AF52,'Conf  Aurora Portfolio Output'!$E$15:$E$2000,AA$3,'Conf  Aurora Portfolio Output'!$F$15:$F$2000,AA$2)/AA$1</f>
        <v>24.917745564516128</v>
      </c>
      <c r="AB52" s="119">
        <f>SUMIFS('Conf  Aurora Portfolio Output'!$G$15:$G$2000,'Conf  Aurora Portfolio Output'!$B$15:$B$2000,$AF52,'Conf  Aurora Portfolio Output'!$E$15:$E$2000,AB$3,'Conf  Aurora Portfolio Output'!$F$15:$F$2000,AB$2)/AB$1</f>
        <v>28.94594722222222</v>
      </c>
      <c r="AC52" s="119">
        <f>SUMIFS('Conf  Aurora Portfolio Output'!$G$15:$G$2000,'Conf  Aurora Portfolio Output'!$B$15:$B$2000,$AF52,'Conf  Aurora Portfolio Output'!$E$15:$E$2000,AC$3,'Conf  Aurora Portfolio Output'!$F$15:$F$2000,AC$2)/AC$1</f>
        <v>39.54595430107527</v>
      </c>
      <c r="AD52" s="119">
        <f>SUMIFS('Conf  Aurora Portfolio Output'!$G$15:$G$2000,'Conf  Aurora Portfolio Output'!$B$15:$B$2000,$AF52,'Conf  Aurora Portfolio Output'!$E$15:$E$2000,AD$3,'Conf  Aurora Portfolio Output'!$F$15:$F$2000,AD$2)/AD$1</f>
        <v>49.157986111111114</v>
      </c>
      <c r="AE52" s="119">
        <f>SUMIFS('Conf  Aurora Portfolio Output'!$G$15:$G$2000,'Conf  Aurora Portfolio Output'!$B$15:$B$2000,$AF52,'Conf  Aurora Portfolio Output'!$E$15:$E$2000,AE$3,'Conf  Aurora Portfolio Output'!$F$15:$F$2000,AE$2)/AE$1</f>
        <v>38.564569892473116</v>
      </c>
      <c r="AF52" s="77" t="s">
        <v>29</v>
      </c>
    </row>
    <row r="53" spans="1:32">
      <c r="A53" s="92">
        <f t="shared" si="0"/>
        <v>46</v>
      </c>
      <c r="B53" s="116" t="s">
        <v>207</v>
      </c>
      <c r="C53" s="137">
        <f t="shared" si="114"/>
        <v>468.93449470000002</v>
      </c>
      <c r="D53" s="137">
        <f t="shared" si="128"/>
        <v>39.758835900000001</v>
      </c>
      <c r="E53" s="137">
        <f t="shared" si="129"/>
        <v>37.221559999999997</v>
      </c>
      <c r="F53" s="137">
        <f t="shared" si="130"/>
        <v>46.811464800000003</v>
      </c>
      <c r="G53" s="137">
        <f t="shared" si="131"/>
        <v>43.0418047</v>
      </c>
      <c r="H53" s="137">
        <f t="shared" si="132"/>
        <v>40.443332000000005</v>
      </c>
      <c r="I53" s="137">
        <f t="shared" si="133"/>
        <v>40.622457000000004</v>
      </c>
      <c r="J53" s="137">
        <f t="shared" si="134"/>
        <v>32.205892599999999</v>
      </c>
      <c r="K53" s="137">
        <f t="shared" si="135"/>
        <v>32.767484400000001</v>
      </c>
      <c r="L53" s="137">
        <f t="shared" si="136"/>
        <v>33.689863299999999</v>
      </c>
      <c r="M53" s="137">
        <f t="shared" si="137"/>
        <v>40.16901</v>
      </c>
      <c r="N53" s="137">
        <f t="shared" si="138"/>
        <v>41.532339999999998</v>
      </c>
      <c r="O53" s="137">
        <f t="shared" si="139"/>
        <v>40.670449999999995</v>
      </c>
      <c r="Q53" s="92">
        <f t="shared" si="1"/>
        <v>46</v>
      </c>
      <c r="R53" s="116" t="s">
        <v>207</v>
      </c>
      <c r="S53" s="119">
        <f t="shared" si="140"/>
        <v>53.531335011415521</v>
      </c>
      <c r="T53" s="119">
        <f>SUMIFS('Conf  Aurora Portfolio Output'!$G$15:$G$2000,'Conf  Aurora Portfolio Output'!$B$15:$B$2000,$AF53,'Conf  Aurora Portfolio Output'!$E$15:$E$2000,T$3,'Conf  Aurora Portfolio Output'!$F$15:$F$2000,T$2)/T$1</f>
        <v>53.439295564516129</v>
      </c>
      <c r="U53" s="119">
        <f>SUMIFS('Conf  Aurora Portfolio Output'!$G$15:$G$2000,'Conf  Aurora Portfolio Output'!$B$15:$B$2000,$AF53,'Conf  Aurora Portfolio Output'!$E$15:$E$2000,U$3,'Conf  Aurora Portfolio Output'!$F$15:$F$2000,U$2)/U$1</f>
        <v>55.389226190476187</v>
      </c>
      <c r="V53" s="119">
        <f>SUMIFS('Conf  Aurora Portfolio Output'!$G$15:$G$2000,'Conf  Aurora Portfolio Output'!$B$15:$B$2000,$AF53,'Conf  Aurora Portfolio Output'!$E$15:$E$2000,V$3,'Conf  Aurora Portfolio Output'!$F$15:$F$2000,V$2)/V$1</f>
        <v>62.918635483870972</v>
      </c>
      <c r="W53" s="119">
        <f>SUMIFS('Conf  Aurora Portfolio Output'!$G$15:$G$2000,'Conf  Aurora Portfolio Output'!$B$15:$B$2000,$AF53,'Conf  Aurora Portfolio Output'!$E$15:$E$2000,W$3,'Conf  Aurora Portfolio Output'!$F$15:$F$2000,W$2)/W$1</f>
        <v>59.780284305555554</v>
      </c>
      <c r="X53" s="119">
        <f>SUMIFS('Conf  Aurora Portfolio Output'!$G$15:$G$2000,'Conf  Aurora Portfolio Output'!$B$15:$B$2000,$AF53,'Conf  Aurora Portfolio Output'!$E$15:$E$2000,X$3,'Conf  Aurora Portfolio Output'!$F$15:$F$2000,X$2)/X$1</f>
        <v>54.359317204301078</v>
      </c>
      <c r="Y53" s="119">
        <f>SUMIFS('Conf  Aurora Portfolio Output'!$G$15:$G$2000,'Conf  Aurora Portfolio Output'!$B$15:$B$2000,$AF53,'Conf  Aurora Portfolio Output'!$E$15:$E$2000,Y$3,'Conf  Aurora Portfolio Output'!$F$15:$F$2000,Y$2)/Y$1</f>
        <v>56.420079166666667</v>
      </c>
      <c r="Z53" s="119">
        <f>SUMIFS('Conf  Aurora Portfolio Output'!$G$15:$G$2000,'Conf  Aurora Portfolio Output'!$B$15:$B$2000,$AF53,'Conf  Aurora Portfolio Output'!$E$15:$E$2000,Z$3,'Conf  Aurora Portfolio Output'!$F$15:$F$2000,Z$2)/Z$1</f>
        <v>43.287490053763442</v>
      </c>
      <c r="AA53" s="119">
        <f>SUMIFS('Conf  Aurora Portfolio Output'!$G$15:$G$2000,'Conf  Aurora Portfolio Output'!$B$15:$B$2000,$AF53,'Conf  Aurora Portfolio Output'!$E$15:$E$2000,AA$3,'Conf  Aurora Portfolio Output'!$F$15:$F$2000,AA$2)/AA$1</f>
        <v>44.042317741935484</v>
      </c>
      <c r="AB53" s="119">
        <f>SUMIFS('Conf  Aurora Portfolio Output'!$G$15:$G$2000,'Conf  Aurora Portfolio Output'!$B$15:$B$2000,$AF53,'Conf  Aurora Portfolio Output'!$E$15:$E$2000,AB$3,'Conf  Aurora Portfolio Output'!$F$15:$F$2000,AB$2)/AB$1</f>
        <v>46.791476805555554</v>
      </c>
      <c r="AC53" s="119">
        <f>SUMIFS('Conf  Aurora Portfolio Output'!$G$15:$G$2000,'Conf  Aurora Portfolio Output'!$B$15:$B$2000,$AF53,'Conf  Aurora Portfolio Output'!$E$15:$E$2000,AC$3,'Conf  Aurora Portfolio Output'!$F$15:$F$2000,AC$2)/AC$1</f>
        <v>53.990604838709679</v>
      </c>
      <c r="AD53" s="119">
        <f>SUMIFS('Conf  Aurora Portfolio Output'!$G$15:$G$2000,'Conf  Aurora Portfolio Output'!$B$15:$B$2000,$AF53,'Conf  Aurora Portfolio Output'!$E$15:$E$2000,AD$3,'Conf  Aurora Portfolio Output'!$F$15:$F$2000,AD$2)/AD$1</f>
        <v>57.683805555555551</v>
      </c>
      <c r="AE53" s="119">
        <f>SUMIFS('Conf  Aurora Portfolio Output'!$G$15:$G$2000,'Conf  Aurora Portfolio Output'!$B$15:$B$2000,$AF53,'Conf  Aurora Portfolio Output'!$E$15:$E$2000,AE$3,'Conf  Aurora Portfolio Output'!$F$15:$F$2000,AE$2)/AE$1</f>
        <v>54.664583333333333</v>
      </c>
      <c r="AF53" s="77" t="s">
        <v>33</v>
      </c>
    </row>
    <row r="54" spans="1:32">
      <c r="A54" s="92">
        <f t="shared" si="0"/>
        <v>47</v>
      </c>
      <c r="B54" s="116" t="s">
        <v>71</v>
      </c>
      <c r="C54" s="137">
        <f t="shared" si="114"/>
        <v>0</v>
      </c>
      <c r="D54" s="137">
        <f t="shared" si="128"/>
        <v>0</v>
      </c>
      <c r="E54" s="137">
        <f t="shared" si="129"/>
        <v>0</v>
      </c>
      <c r="F54" s="137">
        <f t="shared" si="130"/>
        <v>0</v>
      </c>
      <c r="G54" s="137">
        <f t="shared" si="131"/>
        <v>0</v>
      </c>
      <c r="H54" s="137">
        <f t="shared" si="132"/>
        <v>0</v>
      </c>
      <c r="I54" s="137">
        <f t="shared" si="133"/>
        <v>0</v>
      </c>
      <c r="J54" s="137">
        <f t="shared" si="134"/>
        <v>0</v>
      </c>
      <c r="K54" s="137">
        <f t="shared" si="135"/>
        <v>0</v>
      </c>
      <c r="L54" s="137">
        <f t="shared" si="136"/>
        <v>0</v>
      </c>
      <c r="M54" s="137">
        <f t="shared" si="137"/>
        <v>0</v>
      </c>
      <c r="N54" s="137">
        <f t="shared" si="138"/>
        <v>0</v>
      </c>
      <c r="O54" s="137">
        <f t="shared" si="139"/>
        <v>0</v>
      </c>
      <c r="Q54" s="92">
        <f t="shared" si="1"/>
        <v>47</v>
      </c>
      <c r="R54" s="116" t="s">
        <v>71</v>
      </c>
      <c r="S54" s="119">
        <f t="shared" si="140"/>
        <v>0</v>
      </c>
      <c r="T54" s="119">
        <f>SUMIFS('Conf  Aurora Portfolio Output'!$G$15:$G$2000,'Conf  Aurora Portfolio Output'!$B$15:$B$2000,$AF54,'Conf  Aurora Portfolio Output'!$E$15:$E$2000,T$3,'Conf  Aurora Portfolio Output'!$F$15:$F$2000,T$2)/T$1</f>
        <v>0</v>
      </c>
      <c r="U54" s="119">
        <f>SUMIFS('Conf  Aurora Portfolio Output'!$G$15:$G$2000,'Conf  Aurora Portfolio Output'!$B$15:$B$2000,$AF54,'Conf  Aurora Portfolio Output'!$E$15:$E$2000,U$3,'Conf  Aurora Portfolio Output'!$F$15:$F$2000,U$2)/U$1</f>
        <v>0</v>
      </c>
      <c r="V54" s="119">
        <f>SUMIFS('Conf  Aurora Portfolio Output'!$G$15:$G$2000,'Conf  Aurora Portfolio Output'!$B$15:$B$2000,$AF54,'Conf  Aurora Portfolio Output'!$E$15:$E$2000,V$3,'Conf  Aurora Portfolio Output'!$F$15:$F$2000,V$2)/V$1</f>
        <v>0</v>
      </c>
      <c r="W54" s="119">
        <f>SUMIFS('Conf  Aurora Portfolio Output'!$G$15:$G$2000,'Conf  Aurora Portfolio Output'!$B$15:$B$2000,$AF54,'Conf  Aurora Portfolio Output'!$E$15:$E$2000,W$3,'Conf  Aurora Portfolio Output'!$F$15:$F$2000,W$2)/W$1</f>
        <v>0</v>
      </c>
      <c r="X54" s="119">
        <f>SUMIFS('Conf  Aurora Portfolio Output'!$G$15:$G$2000,'Conf  Aurora Portfolio Output'!$B$15:$B$2000,$AF54,'Conf  Aurora Portfolio Output'!$E$15:$E$2000,X$3,'Conf  Aurora Portfolio Output'!$F$15:$F$2000,X$2)/X$1</f>
        <v>0</v>
      </c>
      <c r="Y54" s="119">
        <f>SUMIFS('Conf  Aurora Portfolio Output'!$G$15:$G$2000,'Conf  Aurora Portfolio Output'!$B$15:$B$2000,$AF54,'Conf  Aurora Portfolio Output'!$E$15:$E$2000,Y$3,'Conf  Aurora Portfolio Output'!$F$15:$F$2000,Y$2)/Y$1</f>
        <v>0</v>
      </c>
      <c r="Z54" s="119">
        <f>SUMIFS('Conf  Aurora Portfolio Output'!$G$15:$G$2000,'Conf  Aurora Portfolio Output'!$B$15:$B$2000,$AF54,'Conf  Aurora Portfolio Output'!$E$15:$E$2000,Z$3,'Conf  Aurora Portfolio Output'!$F$15:$F$2000,Z$2)/Z$1</f>
        <v>0</v>
      </c>
      <c r="AA54" s="119">
        <f>SUMIFS('Conf  Aurora Portfolio Output'!$G$15:$G$2000,'Conf  Aurora Portfolio Output'!$B$15:$B$2000,$AF54,'Conf  Aurora Portfolio Output'!$E$15:$E$2000,AA$3,'Conf  Aurora Portfolio Output'!$F$15:$F$2000,AA$2)/AA$1</f>
        <v>0</v>
      </c>
      <c r="AB54" s="119">
        <f>SUMIFS('Conf  Aurora Portfolio Output'!$G$15:$G$2000,'Conf  Aurora Portfolio Output'!$B$15:$B$2000,$AF54,'Conf  Aurora Portfolio Output'!$E$15:$E$2000,AB$3,'Conf  Aurora Portfolio Output'!$F$15:$F$2000,AB$2)/AB$1</f>
        <v>0</v>
      </c>
      <c r="AC54" s="119">
        <f>SUMIFS('Conf  Aurora Portfolio Output'!$G$15:$G$2000,'Conf  Aurora Portfolio Output'!$B$15:$B$2000,$AF54,'Conf  Aurora Portfolio Output'!$E$15:$E$2000,AC$3,'Conf  Aurora Portfolio Output'!$F$15:$F$2000,AC$2)/AC$1</f>
        <v>0</v>
      </c>
      <c r="AD54" s="119">
        <f>SUMIFS('Conf  Aurora Portfolio Output'!$G$15:$G$2000,'Conf  Aurora Portfolio Output'!$B$15:$B$2000,$AF54,'Conf  Aurora Portfolio Output'!$E$15:$E$2000,AD$3,'Conf  Aurora Portfolio Output'!$F$15:$F$2000,AD$2)/AD$1</f>
        <v>0</v>
      </c>
      <c r="AE54" s="119">
        <f>SUMIFS('Conf  Aurora Portfolio Output'!$G$15:$G$2000,'Conf  Aurora Portfolio Output'!$B$15:$B$2000,$AF54,'Conf  Aurora Portfolio Output'!$E$15:$E$2000,AE$3,'Conf  Aurora Portfolio Output'!$F$15:$F$2000,AE$2)/AE$1</f>
        <v>0</v>
      </c>
      <c r="AF54" s="77" t="s">
        <v>4</v>
      </c>
    </row>
    <row r="55" spans="1:32">
      <c r="A55" s="92">
        <f t="shared" si="0"/>
        <v>48</v>
      </c>
      <c r="B55" s="111" t="s">
        <v>10</v>
      </c>
      <c r="C55" s="137">
        <f t="shared" si="114"/>
        <v>29.260779686999996</v>
      </c>
      <c r="D55" s="137">
        <f t="shared" si="128"/>
        <v>2.1536906790000003</v>
      </c>
      <c r="E55" s="137">
        <f t="shared" si="129"/>
        <v>2.5300201049999997</v>
      </c>
      <c r="F55" s="137">
        <f t="shared" si="130"/>
        <v>3.4415138000000001</v>
      </c>
      <c r="G55" s="137">
        <f t="shared" si="131"/>
        <v>4.10275503</v>
      </c>
      <c r="H55" s="137">
        <f t="shared" si="132"/>
        <v>3.9833666159999992</v>
      </c>
      <c r="I55" s="137">
        <f t="shared" si="133"/>
        <v>3.4599346050000004</v>
      </c>
      <c r="J55" s="137">
        <f t="shared" si="134"/>
        <v>2.4596896200000002</v>
      </c>
      <c r="K55" s="137">
        <f t="shared" si="135"/>
        <v>1.28482428</v>
      </c>
      <c r="L55" s="137">
        <f t="shared" si="136"/>
        <v>0.93603637499999992</v>
      </c>
      <c r="M55" s="137">
        <f t="shared" si="137"/>
        <v>1.329604545</v>
      </c>
      <c r="N55" s="137">
        <f t="shared" si="138"/>
        <v>1.8632033099999998</v>
      </c>
      <c r="O55" s="137">
        <f t="shared" si="139"/>
        <v>1.7161407219999998</v>
      </c>
      <c r="Q55" s="92">
        <f t="shared" si="1"/>
        <v>48</v>
      </c>
      <c r="R55" s="111" t="s">
        <v>10</v>
      </c>
      <c r="S55" s="119">
        <f t="shared" si="140"/>
        <v>3.3402716537671231</v>
      </c>
      <c r="T55" s="119">
        <f>SUMIFS('Conf  Aurora Portfolio Output'!$G$15:$G$2000,'Conf  Aurora Portfolio Output'!$B$15:$B$2000,$AF55,'Conf  Aurora Portfolio Output'!$E$15:$E$2000,T$3,'Conf  Aurora Portfolio Output'!$F$15:$F$2000,T$2)/T$1</f>
        <v>2.8947455362903232</v>
      </c>
      <c r="U55" s="119">
        <f>SUMIFS('Conf  Aurora Portfolio Output'!$G$15:$G$2000,'Conf  Aurora Portfolio Output'!$B$15:$B$2000,$AF55,'Conf  Aurora Portfolio Output'!$E$15:$E$2000,U$3,'Conf  Aurora Portfolio Output'!$F$15:$F$2000,U$2)/U$1</f>
        <v>3.7649108705357137</v>
      </c>
      <c r="V55" s="119">
        <f>SUMIFS('Conf  Aurora Portfolio Output'!$G$15:$G$2000,'Conf  Aurora Portfolio Output'!$B$15:$B$2000,$AF55,'Conf  Aurora Portfolio Output'!$E$15:$E$2000,V$3,'Conf  Aurora Portfolio Output'!$F$15:$F$2000,V$2)/V$1</f>
        <v>4.6256905913978494</v>
      </c>
      <c r="W55" s="119">
        <f>SUMIFS('Conf  Aurora Portfolio Output'!$G$15:$G$2000,'Conf  Aurora Portfolio Output'!$B$15:$B$2000,$AF55,'Conf  Aurora Portfolio Output'!$E$15:$E$2000,W$3,'Conf  Aurora Portfolio Output'!$F$15:$F$2000,W$2)/W$1</f>
        <v>5.6982708750000004</v>
      </c>
      <c r="X55" s="119">
        <f>SUMIFS('Conf  Aurora Portfolio Output'!$G$15:$G$2000,'Conf  Aurora Portfolio Output'!$B$15:$B$2000,$AF55,'Conf  Aurora Portfolio Output'!$E$15:$E$2000,X$3,'Conf  Aurora Portfolio Output'!$F$15:$F$2000,X$2)/X$1</f>
        <v>5.3539873870967734</v>
      </c>
      <c r="Y55" s="119">
        <f>SUMIFS('Conf  Aurora Portfolio Output'!$G$15:$G$2000,'Conf  Aurora Portfolio Output'!$B$15:$B$2000,$AF55,'Conf  Aurora Portfolio Output'!$E$15:$E$2000,Y$3,'Conf  Aurora Portfolio Output'!$F$15:$F$2000,Y$2)/Y$1</f>
        <v>4.8054647291666672</v>
      </c>
      <c r="Z55" s="119">
        <f>SUMIFS('Conf  Aurora Portfolio Output'!$G$15:$G$2000,'Conf  Aurora Portfolio Output'!$B$15:$B$2000,$AF55,'Conf  Aurora Portfolio Output'!$E$15:$E$2000,Z$3,'Conf  Aurora Portfolio Output'!$F$15:$F$2000,Z$2)/Z$1</f>
        <v>3.3060344354838711</v>
      </c>
      <c r="AA55" s="119">
        <f>SUMIFS('Conf  Aurora Portfolio Output'!$G$15:$G$2000,'Conf  Aurora Portfolio Output'!$B$15:$B$2000,$AF55,'Conf  Aurora Portfolio Output'!$E$15:$E$2000,AA$3,'Conf  Aurora Portfolio Output'!$F$15:$F$2000,AA$2)/AA$1</f>
        <v>1.7269143548387098</v>
      </c>
      <c r="AB55" s="119">
        <f>SUMIFS('Conf  Aurora Portfolio Output'!$G$15:$G$2000,'Conf  Aurora Portfolio Output'!$B$15:$B$2000,$AF55,'Conf  Aurora Portfolio Output'!$E$15:$E$2000,AB$3,'Conf  Aurora Portfolio Output'!$F$15:$F$2000,AB$2)/AB$1</f>
        <v>1.3000505208333333</v>
      </c>
      <c r="AC55" s="119">
        <f>SUMIFS('Conf  Aurora Portfolio Output'!$G$15:$G$2000,'Conf  Aurora Portfolio Output'!$B$15:$B$2000,$AF55,'Conf  Aurora Portfolio Output'!$E$15:$E$2000,AC$3,'Conf  Aurora Portfolio Output'!$F$15:$F$2000,AC$2)/AC$1</f>
        <v>1.7871028830645159</v>
      </c>
      <c r="AD55" s="119">
        <f>SUMIFS('Conf  Aurora Portfolio Output'!$G$15:$G$2000,'Conf  Aurora Portfolio Output'!$B$15:$B$2000,$AF55,'Conf  Aurora Portfolio Output'!$E$15:$E$2000,AD$3,'Conf  Aurora Portfolio Output'!$F$15:$F$2000,AD$2)/AD$1</f>
        <v>2.5877823749999997</v>
      </c>
      <c r="AE55" s="119">
        <f>SUMIFS('Conf  Aurora Portfolio Output'!$G$15:$G$2000,'Conf  Aurora Portfolio Output'!$B$15:$B$2000,$AF55,'Conf  Aurora Portfolio Output'!$E$15:$E$2000,AE$3,'Conf  Aurora Portfolio Output'!$F$15:$F$2000,AE$2)/AE$1</f>
        <v>2.3066407553763439</v>
      </c>
      <c r="AF55" s="77" t="s">
        <v>10</v>
      </c>
    </row>
    <row r="56" spans="1:32">
      <c r="A56" s="92">
        <f t="shared" si="0"/>
        <v>49</v>
      </c>
      <c r="B56" s="111" t="s">
        <v>38</v>
      </c>
      <c r="C56" s="137">
        <f t="shared" si="114"/>
        <v>121.14143999999997</v>
      </c>
      <c r="D56" s="137">
        <f t="shared" si="128"/>
        <v>8.7047999999999988</v>
      </c>
      <c r="E56" s="137">
        <f t="shared" si="129"/>
        <v>8.2252800000000015</v>
      </c>
      <c r="F56" s="137">
        <f t="shared" si="130"/>
        <v>11.3832</v>
      </c>
      <c r="G56" s="137">
        <f t="shared" si="131"/>
        <v>11.016</v>
      </c>
      <c r="H56" s="137">
        <f t="shared" si="132"/>
        <v>9.5083199999999994</v>
      </c>
      <c r="I56" s="137">
        <f t="shared" si="133"/>
        <v>8.8127999999999993</v>
      </c>
      <c r="J56" s="137">
        <f t="shared" si="134"/>
        <v>11.249280000000001</v>
      </c>
      <c r="K56" s="137">
        <f t="shared" si="135"/>
        <v>10.17792</v>
      </c>
      <c r="L56" s="137">
        <f t="shared" si="136"/>
        <v>10.8864</v>
      </c>
      <c r="M56" s="137">
        <f t="shared" si="137"/>
        <v>11.65104</v>
      </c>
      <c r="N56" s="137">
        <f t="shared" si="138"/>
        <v>8.8127999999999993</v>
      </c>
      <c r="O56" s="137">
        <f t="shared" si="139"/>
        <v>10.7136</v>
      </c>
      <c r="Q56" s="92">
        <f t="shared" si="1"/>
        <v>49</v>
      </c>
      <c r="R56" s="111" t="s">
        <v>38</v>
      </c>
      <c r="S56" s="119">
        <f t="shared" si="140"/>
        <v>13.828931506849313</v>
      </c>
      <c r="T56" s="119">
        <f>SUMIFS('Conf  Aurora Portfolio Output'!$G$15:$G$2000,'Conf  Aurora Portfolio Output'!$B$15:$B$2000,$AF56,'Conf  Aurora Portfolio Output'!$E$15:$E$2000,T$3,'Conf  Aurora Portfolio Output'!$F$15:$F$2000,T$2)/T$1</f>
        <v>11.7</v>
      </c>
      <c r="U56" s="119">
        <f>SUMIFS('Conf  Aurora Portfolio Output'!$G$15:$G$2000,'Conf  Aurora Portfolio Output'!$B$15:$B$2000,$AF56,'Conf  Aurora Portfolio Output'!$E$15:$E$2000,U$3,'Conf  Aurora Portfolio Output'!$F$15:$F$2000,U$2)/U$1</f>
        <v>12.24</v>
      </c>
      <c r="V56" s="119">
        <f>SUMIFS('Conf  Aurora Portfolio Output'!$G$15:$G$2000,'Conf  Aurora Portfolio Output'!$B$15:$B$2000,$AF56,'Conf  Aurora Portfolio Output'!$E$15:$E$2000,V$3,'Conf  Aurora Portfolio Output'!$F$15:$F$2000,V$2)/V$1</f>
        <v>15.3</v>
      </c>
      <c r="W56" s="119">
        <f>SUMIFS('Conf  Aurora Portfolio Output'!$G$15:$G$2000,'Conf  Aurora Portfolio Output'!$B$15:$B$2000,$AF56,'Conf  Aurora Portfolio Output'!$E$15:$E$2000,W$3,'Conf  Aurora Portfolio Output'!$F$15:$F$2000,W$2)/W$1</f>
        <v>15.3</v>
      </c>
      <c r="X56" s="119">
        <f>SUMIFS('Conf  Aurora Portfolio Output'!$G$15:$G$2000,'Conf  Aurora Portfolio Output'!$B$15:$B$2000,$AF56,'Conf  Aurora Portfolio Output'!$E$15:$E$2000,X$3,'Conf  Aurora Portfolio Output'!$F$15:$F$2000,X$2)/X$1</f>
        <v>12.78</v>
      </c>
      <c r="Y56" s="119">
        <f>SUMIFS('Conf  Aurora Portfolio Output'!$G$15:$G$2000,'Conf  Aurora Portfolio Output'!$B$15:$B$2000,$AF56,'Conf  Aurora Portfolio Output'!$E$15:$E$2000,Y$3,'Conf  Aurora Portfolio Output'!$F$15:$F$2000,Y$2)/Y$1</f>
        <v>12.239999999999998</v>
      </c>
      <c r="Z56" s="119">
        <f>SUMIFS('Conf  Aurora Portfolio Output'!$G$15:$G$2000,'Conf  Aurora Portfolio Output'!$B$15:$B$2000,$AF56,'Conf  Aurora Portfolio Output'!$E$15:$E$2000,Z$3,'Conf  Aurora Portfolio Output'!$F$15:$F$2000,Z$2)/Z$1</f>
        <v>15.120000000000001</v>
      </c>
      <c r="AA56" s="119">
        <f>SUMIFS('Conf  Aurora Portfolio Output'!$G$15:$G$2000,'Conf  Aurora Portfolio Output'!$B$15:$B$2000,$AF56,'Conf  Aurora Portfolio Output'!$E$15:$E$2000,AA$3,'Conf  Aurora Portfolio Output'!$F$15:$F$2000,AA$2)/AA$1</f>
        <v>13.68</v>
      </c>
      <c r="AB56" s="119">
        <f>SUMIFS('Conf  Aurora Portfolio Output'!$G$15:$G$2000,'Conf  Aurora Portfolio Output'!$B$15:$B$2000,$AF56,'Conf  Aurora Portfolio Output'!$E$15:$E$2000,AB$3,'Conf  Aurora Portfolio Output'!$F$15:$F$2000,AB$2)/AB$1</f>
        <v>15.12</v>
      </c>
      <c r="AC56" s="119">
        <f>SUMIFS('Conf  Aurora Portfolio Output'!$G$15:$G$2000,'Conf  Aurora Portfolio Output'!$B$15:$B$2000,$AF56,'Conf  Aurora Portfolio Output'!$E$15:$E$2000,AC$3,'Conf  Aurora Portfolio Output'!$F$15:$F$2000,AC$2)/AC$1</f>
        <v>15.660000000000002</v>
      </c>
      <c r="AD56" s="119">
        <f>SUMIFS('Conf  Aurora Portfolio Output'!$G$15:$G$2000,'Conf  Aurora Portfolio Output'!$B$15:$B$2000,$AF56,'Conf  Aurora Portfolio Output'!$E$15:$E$2000,AD$3,'Conf  Aurora Portfolio Output'!$F$15:$F$2000,AD$2)/AD$1</f>
        <v>12.239999999999998</v>
      </c>
      <c r="AE56" s="119">
        <f>SUMIFS('Conf  Aurora Portfolio Output'!$G$15:$G$2000,'Conf  Aurora Portfolio Output'!$B$15:$B$2000,$AF56,'Conf  Aurora Portfolio Output'!$E$15:$E$2000,AE$3,'Conf  Aurora Portfolio Output'!$F$15:$F$2000,AE$2)/AE$1</f>
        <v>14.4</v>
      </c>
      <c r="AF56" s="77" t="s">
        <v>38</v>
      </c>
    </row>
    <row r="57" spans="1:32">
      <c r="A57" s="92">
        <f t="shared" si="0"/>
        <v>50</v>
      </c>
      <c r="B57" s="110" t="s">
        <v>39</v>
      </c>
      <c r="C57" s="137">
        <f t="shared" si="114"/>
        <v>34.809744000000009</v>
      </c>
      <c r="D57" s="137">
        <f t="shared" si="128"/>
        <v>2.8480320000000003</v>
      </c>
      <c r="E57" s="137">
        <f t="shared" si="129"/>
        <v>2.3775360000000001</v>
      </c>
      <c r="F57" s="137">
        <f t="shared" si="130"/>
        <v>2.5459679999999998</v>
      </c>
      <c r="G57" s="137">
        <f t="shared" si="131"/>
        <v>1.92096</v>
      </c>
      <c r="H57" s="137">
        <f t="shared" si="132"/>
        <v>3.3658560000000004</v>
      </c>
      <c r="I57" s="137">
        <f t="shared" si="133"/>
        <v>3.2990399999999998</v>
      </c>
      <c r="J57" s="137">
        <f t="shared" si="134"/>
        <v>3.624768</v>
      </c>
      <c r="K57" s="137">
        <f t="shared" si="135"/>
        <v>2.891184</v>
      </c>
      <c r="L57" s="137">
        <f t="shared" si="136"/>
        <v>2.83968</v>
      </c>
      <c r="M57" s="137">
        <f t="shared" si="137"/>
        <v>3.1932480000000001</v>
      </c>
      <c r="N57" s="137">
        <f t="shared" si="138"/>
        <v>2.83968</v>
      </c>
      <c r="O57" s="137">
        <f t="shared" si="139"/>
        <v>3.0637920000000003</v>
      </c>
      <c r="Q57" s="92">
        <f t="shared" si="1"/>
        <v>50</v>
      </c>
      <c r="R57" s="110" t="s">
        <v>39</v>
      </c>
      <c r="S57" s="119">
        <f t="shared" si="140"/>
        <v>3.9737150684931506</v>
      </c>
      <c r="T57" s="119">
        <f>SUMIFS('Conf  Aurora Portfolio Output'!$G$15:$G$2000,'Conf  Aurora Portfolio Output'!$B$15:$B$2000,$AF57,'Conf  Aurora Portfolio Output'!$E$15:$E$2000,T$3,'Conf  Aurora Portfolio Output'!$F$15:$F$2000,T$2)/T$1</f>
        <v>3.8280000000000003</v>
      </c>
      <c r="U57" s="119">
        <f>SUMIFS('Conf  Aurora Portfolio Output'!$G$15:$G$2000,'Conf  Aurora Portfolio Output'!$B$15:$B$2000,$AF57,'Conf  Aurora Portfolio Output'!$E$15:$E$2000,U$3,'Conf  Aurora Portfolio Output'!$F$15:$F$2000,U$2)/U$1</f>
        <v>3.5380000000000003</v>
      </c>
      <c r="V57" s="119">
        <f>SUMIFS('Conf  Aurora Portfolio Output'!$G$15:$G$2000,'Conf  Aurora Portfolio Output'!$B$15:$B$2000,$AF57,'Conf  Aurora Portfolio Output'!$E$15:$E$2000,V$3,'Conf  Aurora Portfolio Output'!$F$15:$F$2000,V$2)/V$1</f>
        <v>3.4219999999999997</v>
      </c>
      <c r="W57" s="119">
        <f>SUMIFS('Conf  Aurora Portfolio Output'!$G$15:$G$2000,'Conf  Aurora Portfolio Output'!$B$15:$B$2000,$AF57,'Conf  Aurora Portfolio Output'!$E$15:$E$2000,W$3,'Conf  Aurora Portfolio Output'!$F$15:$F$2000,W$2)/W$1</f>
        <v>2.6680000000000001</v>
      </c>
      <c r="X57" s="119">
        <f>SUMIFS('Conf  Aurora Portfolio Output'!$G$15:$G$2000,'Conf  Aurora Portfolio Output'!$B$15:$B$2000,$AF57,'Conf  Aurora Portfolio Output'!$E$15:$E$2000,X$3,'Conf  Aurora Portfolio Output'!$F$15:$F$2000,X$2)/X$1</f>
        <v>4.524</v>
      </c>
      <c r="Y57" s="119">
        <f>SUMIFS('Conf  Aurora Portfolio Output'!$G$15:$G$2000,'Conf  Aurora Portfolio Output'!$B$15:$B$2000,$AF57,'Conf  Aurora Portfolio Output'!$E$15:$E$2000,Y$3,'Conf  Aurora Portfolio Output'!$F$15:$F$2000,Y$2)/Y$1</f>
        <v>4.5819999999999999</v>
      </c>
      <c r="Z57" s="119">
        <f>SUMIFS('Conf  Aurora Portfolio Output'!$G$15:$G$2000,'Conf  Aurora Portfolio Output'!$B$15:$B$2000,$AF57,'Conf  Aurora Portfolio Output'!$E$15:$E$2000,Z$3,'Conf  Aurora Portfolio Output'!$F$15:$F$2000,Z$2)/Z$1</f>
        <v>4.8719999999999999</v>
      </c>
      <c r="AA57" s="119">
        <f>SUMIFS('Conf  Aurora Portfolio Output'!$G$15:$G$2000,'Conf  Aurora Portfolio Output'!$B$15:$B$2000,$AF57,'Conf  Aurora Portfolio Output'!$E$15:$E$2000,AA$3,'Conf  Aurora Portfolio Output'!$F$15:$F$2000,AA$2)/AA$1</f>
        <v>3.8860000000000001</v>
      </c>
      <c r="AB57" s="119">
        <f>SUMIFS('Conf  Aurora Portfolio Output'!$G$15:$G$2000,'Conf  Aurora Portfolio Output'!$B$15:$B$2000,$AF57,'Conf  Aurora Portfolio Output'!$E$15:$E$2000,AB$3,'Conf  Aurora Portfolio Output'!$F$15:$F$2000,AB$2)/AB$1</f>
        <v>3.944</v>
      </c>
      <c r="AC57" s="119">
        <f>SUMIFS('Conf  Aurora Portfolio Output'!$G$15:$G$2000,'Conf  Aurora Portfolio Output'!$B$15:$B$2000,$AF57,'Conf  Aurora Portfolio Output'!$E$15:$E$2000,AC$3,'Conf  Aurora Portfolio Output'!$F$15:$F$2000,AC$2)/AC$1</f>
        <v>4.2919999999999998</v>
      </c>
      <c r="AD57" s="119">
        <f>SUMIFS('Conf  Aurora Portfolio Output'!$G$15:$G$2000,'Conf  Aurora Portfolio Output'!$B$15:$B$2000,$AF57,'Conf  Aurora Portfolio Output'!$E$15:$E$2000,AD$3,'Conf  Aurora Portfolio Output'!$F$15:$F$2000,AD$2)/AD$1</f>
        <v>3.944</v>
      </c>
      <c r="AE57" s="119">
        <f>SUMIFS('Conf  Aurora Portfolio Output'!$G$15:$G$2000,'Conf  Aurora Portfolio Output'!$B$15:$B$2000,$AF57,'Conf  Aurora Portfolio Output'!$E$15:$E$2000,AE$3,'Conf  Aurora Portfolio Output'!$F$15:$F$2000,AE$2)/AE$1</f>
        <v>4.1180000000000003</v>
      </c>
      <c r="AF57" s="77" t="s">
        <v>39</v>
      </c>
    </row>
    <row r="58" spans="1:32">
      <c r="A58" s="92">
        <f t="shared" si="0"/>
        <v>51</v>
      </c>
      <c r="B58" s="110" t="s">
        <v>44</v>
      </c>
      <c r="C58" s="137">
        <f t="shared" si="114"/>
        <v>46.943472</v>
      </c>
      <c r="D58" s="137">
        <f t="shared" si="128"/>
        <v>5.2511520000000003</v>
      </c>
      <c r="E58" s="137">
        <f t="shared" si="129"/>
        <v>6.4888319999999995</v>
      </c>
      <c r="F58" s="137">
        <f t="shared" si="130"/>
        <v>6.3120959999999995</v>
      </c>
      <c r="G58" s="137">
        <f t="shared" si="131"/>
        <v>6.8558399999999997</v>
      </c>
      <c r="H58" s="137">
        <f t="shared" si="132"/>
        <v>6.4564319999999986</v>
      </c>
      <c r="I58" s="137">
        <f t="shared" si="133"/>
        <v>4.9953600000000007</v>
      </c>
      <c r="J58" s="137">
        <f t="shared" si="134"/>
        <v>0.10862400000000023</v>
      </c>
      <c r="K58" s="137">
        <f t="shared" si="135"/>
        <v>-0.99696000000000029</v>
      </c>
      <c r="L58" s="137">
        <f t="shared" si="136"/>
        <v>-0.29520000000000002</v>
      </c>
      <c r="M58" s="137">
        <f t="shared" si="137"/>
        <v>2.0727839999999995</v>
      </c>
      <c r="N58" s="137">
        <f t="shared" si="138"/>
        <v>4.4135999999999997</v>
      </c>
      <c r="O58" s="137">
        <f t="shared" si="139"/>
        <v>5.2809119999999998</v>
      </c>
      <c r="Q58" s="92">
        <f t="shared" si="1"/>
        <v>51</v>
      </c>
      <c r="R58" s="110" t="s">
        <v>44</v>
      </c>
      <c r="S58" s="119">
        <f t="shared" si="140"/>
        <v>5.3588438356164394</v>
      </c>
      <c r="T58" s="119">
        <f>SUMIFS('Conf  Aurora Portfolio Output'!$G$15:$G$2000,'Conf  Aurora Portfolio Output'!$B$15:$B$2000,$AF58,'Conf  Aurora Portfolio Output'!$E$15:$E$2000,T$3,'Conf  Aurora Portfolio Output'!$F$15:$F$2000,T$2)/T$1</f>
        <v>7.0579999999999998</v>
      </c>
      <c r="U58" s="119">
        <f>SUMIFS('Conf  Aurora Portfolio Output'!$G$15:$G$2000,'Conf  Aurora Portfolio Output'!$B$15:$B$2000,$AF58,'Conf  Aurora Portfolio Output'!$E$15:$E$2000,U$3,'Conf  Aurora Portfolio Output'!$F$15:$F$2000,U$2)/U$1</f>
        <v>9.6559999999999988</v>
      </c>
      <c r="V58" s="119">
        <f>SUMIFS('Conf  Aurora Portfolio Output'!$G$15:$G$2000,'Conf  Aurora Portfolio Output'!$B$15:$B$2000,$AF58,'Conf  Aurora Portfolio Output'!$E$15:$E$2000,V$3,'Conf  Aurora Portfolio Output'!$F$15:$F$2000,V$2)/V$1</f>
        <v>8.484</v>
      </c>
      <c r="W58" s="119">
        <f>SUMIFS('Conf  Aurora Portfolio Output'!$G$15:$G$2000,'Conf  Aurora Portfolio Output'!$B$15:$B$2000,$AF58,'Conf  Aurora Portfolio Output'!$E$15:$E$2000,W$3,'Conf  Aurora Portfolio Output'!$F$15:$F$2000,W$2)/W$1</f>
        <v>9.5220000000000002</v>
      </c>
      <c r="X58" s="119">
        <f>SUMIFS('Conf  Aurora Portfolio Output'!$G$15:$G$2000,'Conf  Aurora Portfolio Output'!$B$15:$B$2000,$AF58,'Conf  Aurora Portfolio Output'!$E$15:$E$2000,X$3,'Conf  Aurora Portfolio Output'!$F$15:$F$2000,X$2)/X$1</f>
        <v>8.677999999999999</v>
      </c>
      <c r="Y58" s="119">
        <f>SUMIFS('Conf  Aurora Portfolio Output'!$G$15:$G$2000,'Conf  Aurora Portfolio Output'!$B$15:$B$2000,$AF58,'Conf  Aurora Portfolio Output'!$E$15:$E$2000,Y$3,'Conf  Aurora Portfolio Output'!$F$15:$F$2000,Y$2)/Y$1</f>
        <v>6.9380000000000006</v>
      </c>
      <c r="Z58" s="119">
        <f>SUMIFS('Conf  Aurora Portfolio Output'!$G$15:$G$2000,'Conf  Aurora Portfolio Output'!$B$15:$B$2000,$AF58,'Conf  Aurora Portfolio Output'!$E$15:$E$2000,Z$3,'Conf  Aurora Portfolio Output'!$F$15:$F$2000,Z$2)/Z$1</f>
        <v>0.14600000000000032</v>
      </c>
      <c r="AA58" s="119">
        <f>SUMIFS('Conf  Aurora Portfolio Output'!$G$15:$G$2000,'Conf  Aurora Portfolio Output'!$B$15:$B$2000,$AF58,'Conf  Aurora Portfolio Output'!$E$15:$E$2000,AA$3,'Conf  Aurora Portfolio Output'!$F$15:$F$2000,AA$2)/AA$1</f>
        <v>-1.3400000000000003</v>
      </c>
      <c r="AB58" s="119">
        <f>SUMIFS('Conf  Aurora Portfolio Output'!$G$15:$G$2000,'Conf  Aurora Portfolio Output'!$B$15:$B$2000,$AF58,'Conf  Aurora Portfolio Output'!$E$15:$E$2000,AB$3,'Conf  Aurora Portfolio Output'!$F$15:$F$2000,AB$2)/AB$1</f>
        <v>-0.41000000000000009</v>
      </c>
      <c r="AC58" s="119">
        <f>SUMIFS('Conf  Aurora Portfolio Output'!$G$15:$G$2000,'Conf  Aurora Portfolio Output'!$B$15:$B$2000,$AF58,'Conf  Aurora Portfolio Output'!$E$15:$E$2000,AC$3,'Conf  Aurora Portfolio Output'!$F$15:$F$2000,AC$2)/AC$1</f>
        <v>2.7859999999999996</v>
      </c>
      <c r="AD58" s="119">
        <f>SUMIFS('Conf  Aurora Portfolio Output'!$G$15:$G$2000,'Conf  Aurora Portfolio Output'!$B$15:$B$2000,$AF58,'Conf  Aurora Portfolio Output'!$E$15:$E$2000,AD$3,'Conf  Aurora Portfolio Output'!$F$15:$F$2000,AD$2)/AD$1</f>
        <v>6.129999999999999</v>
      </c>
      <c r="AE58" s="119">
        <f>SUMIFS('Conf  Aurora Portfolio Output'!$G$15:$G$2000,'Conf  Aurora Portfolio Output'!$B$15:$B$2000,$AF58,'Conf  Aurora Portfolio Output'!$E$15:$E$2000,AE$3,'Conf  Aurora Portfolio Output'!$F$15:$F$2000,AE$2)/AE$1</f>
        <v>7.0980000000000008</v>
      </c>
      <c r="AF58" s="77" t="s">
        <v>44</v>
      </c>
    </row>
    <row r="59" spans="1:32">
      <c r="A59" s="92">
        <f t="shared" si="0"/>
        <v>52</v>
      </c>
      <c r="B59" s="113" t="s">
        <v>171</v>
      </c>
      <c r="C59" s="137">
        <f t="shared" si="114"/>
        <v>-411.72000000000008</v>
      </c>
      <c r="D59" s="137">
        <f t="shared" si="128"/>
        <v>-34.968000000000004</v>
      </c>
      <c r="E59" s="137">
        <f t="shared" si="129"/>
        <v>-31.584</v>
      </c>
      <c r="F59" s="137">
        <f t="shared" si="130"/>
        <v>-34.968000000000004</v>
      </c>
      <c r="G59" s="137">
        <f t="shared" si="131"/>
        <v>-33.840000000000003</v>
      </c>
      <c r="H59" s="137">
        <f t="shared" si="132"/>
        <v>-34.968000000000004</v>
      </c>
      <c r="I59" s="137">
        <f t="shared" si="133"/>
        <v>-33.840000000000003</v>
      </c>
      <c r="J59" s="137">
        <f t="shared" si="134"/>
        <v>-34.968000000000004</v>
      </c>
      <c r="K59" s="137">
        <f t="shared" si="135"/>
        <v>-34.968000000000004</v>
      </c>
      <c r="L59" s="137">
        <f t="shared" si="136"/>
        <v>-33.840000000000003</v>
      </c>
      <c r="M59" s="137">
        <f t="shared" si="137"/>
        <v>-34.968000000000004</v>
      </c>
      <c r="N59" s="137">
        <f t="shared" si="138"/>
        <v>-33.840000000000003</v>
      </c>
      <c r="O59" s="137">
        <f t="shared" si="139"/>
        <v>-34.968000000000004</v>
      </c>
      <c r="Q59" s="92">
        <f t="shared" si="1"/>
        <v>52</v>
      </c>
      <c r="R59" s="113" t="s">
        <v>171</v>
      </c>
      <c r="S59" s="119">
        <f t="shared" ref="S59" si="141">SUMPRODUCT($T$1:$AE$1,T59:AE59)/SUM($T$1:$AE$1)</f>
        <v>-47</v>
      </c>
      <c r="T59" s="119">
        <f>SUMIFS('Conf  Aurora Portfolio Output'!$G$15:$G$2000,'Conf  Aurora Portfolio Output'!$C$15:$C$2000,$AF59,'Conf  Aurora Portfolio Output'!$E$15:$E$2000,T$3,'Conf  Aurora Portfolio Output'!$F$15:$F$2000,T$2)/T$1</f>
        <v>-47</v>
      </c>
      <c r="U59" s="119">
        <f>SUMIFS('Conf  Aurora Portfolio Output'!$G$15:$G$2000,'Conf  Aurora Portfolio Output'!$C$15:$C$2000,$AF59,'Conf  Aurora Portfolio Output'!$E$15:$E$2000,U$3,'Conf  Aurora Portfolio Output'!$F$15:$F$2000,U$2)/U$1</f>
        <v>-47</v>
      </c>
      <c r="V59" s="119">
        <f>SUMIFS('Conf  Aurora Portfolio Output'!$G$15:$G$2000,'Conf  Aurora Portfolio Output'!$C$15:$C$2000,$AF59,'Conf  Aurora Portfolio Output'!$E$15:$E$2000,V$3,'Conf  Aurora Portfolio Output'!$F$15:$F$2000,V$2)/V$1</f>
        <v>-47</v>
      </c>
      <c r="W59" s="119">
        <f>SUMIFS('Conf  Aurora Portfolio Output'!$G$15:$G$2000,'Conf  Aurora Portfolio Output'!$C$15:$C$2000,$AF59,'Conf  Aurora Portfolio Output'!$E$15:$E$2000,W$3,'Conf  Aurora Portfolio Output'!$F$15:$F$2000,W$2)/W$1</f>
        <v>-47</v>
      </c>
      <c r="X59" s="119">
        <f>SUMIFS('Conf  Aurora Portfolio Output'!$G$15:$G$2000,'Conf  Aurora Portfolio Output'!$C$15:$C$2000,$AF59,'Conf  Aurora Portfolio Output'!$E$15:$E$2000,X$3,'Conf  Aurora Portfolio Output'!$F$15:$F$2000,X$2)/X$1</f>
        <v>-47</v>
      </c>
      <c r="Y59" s="119">
        <f>SUMIFS('Conf  Aurora Portfolio Output'!$G$15:$G$2000,'Conf  Aurora Portfolio Output'!$C$15:$C$2000,$AF59,'Conf  Aurora Portfolio Output'!$E$15:$E$2000,Y$3,'Conf  Aurora Portfolio Output'!$F$15:$F$2000,Y$2)/Y$1</f>
        <v>-47</v>
      </c>
      <c r="Z59" s="119">
        <f>SUMIFS('Conf  Aurora Portfolio Output'!$G$15:$G$2000,'Conf  Aurora Portfolio Output'!$C$15:$C$2000,$AF59,'Conf  Aurora Portfolio Output'!$E$15:$E$2000,Z$3,'Conf  Aurora Portfolio Output'!$F$15:$F$2000,Z$2)/Z$1</f>
        <v>-47</v>
      </c>
      <c r="AA59" s="119">
        <f>SUMIFS('Conf  Aurora Portfolio Output'!$G$15:$G$2000,'Conf  Aurora Portfolio Output'!$C$15:$C$2000,$AF59,'Conf  Aurora Portfolio Output'!$E$15:$E$2000,AA$3,'Conf  Aurora Portfolio Output'!$F$15:$F$2000,AA$2)/AA$1</f>
        <v>-47</v>
      </c>
      <c r="AB59" s="119">
        <f>SUMIFS('Conf  Aurora Portfolio Output'!$G$15:$G$2000,'Conf  Aurora Portfolio Output'!$C$15:$C$2000,$AF59,'Conf  Aurora Portfolio Output'!$E$15:$E$2000,AB$3,'Conf  Aurora Portfolio Output'!$F$15:$F$2000,AB$2)/AB$1</f>
        <v>-47</v>
      </c>
      <c r="AC59" s="119">
        <f>SUMIFS('Conf  Aurora Portfolio Output'!$G$15:$G$2000,'Conf  Aurora Portfolio Output'!$C$15:$C$2000,$AF59,'Conf  Aurora Portfolio Output'!$E$15:$E$2000,AC$3,'Conf  Aurora Portfolio Output'!$F$15:$F$2000,AC$2)/AC$1</f>
        <v>-47</v>
      </c>
      <c r="AD59" s="119">
        <f>SUMIFS('Conf  Aurora Portfolio Output'!$G$15:$G$2000,'Conf  Aurora Portfolio Output'!$C$15:$C$2000,$AF59,'Conf  Aurora Portfolio Output'!$E$15:$E$2000,AD$3,'Conf  Aurora Portfolio Output'!$F$15:$F$2000,AD$2)/AD$1</f>
        <v>-47</v>
      </c>
      <c r="AE59" s="119">
        <f>SUMIFS('Conf  Aurora Portfolio Output'!$G$15:$G$2000,'Conf  Aurora Portfolio Output'!$C$15:$C$2000,$AF59,'Conf  Aurora Portfolio Output'!$E$15:$E$2000,AE$3,'Conf  Aurora Portfolio Output'!$F$15:$F$2000,AE$2)/AE$1</f>
        <v>-47</v>
      </c>
      <c r="AF59" s="77" t="s">
        <v>233</v>
      </c>
    </row>
    <row r="60" spans="1:32">
      <c r="A60" s="92">
        <f t="shared" si="0"/>
        <v>53</v>
      </c>
      <c r="B60" s="100" t="s">
        <v>206</v>
      </c>
      <c r="C60" s="253">
        <f t="shared" ref="C60:O60" si="142">SUM(C50:C59)</f>
        <v>576.74041868699987</v>
      </c>
      <c r="D60" s="253">
        <f t="shared" si="142"/>
        <v>56.251700579000001</v>
      </c>
      <c r="E60" s="253">
        <f t="shared" si="142"/>
        <v>54.412778105000015</v>
      </c>
      <c r="F60" s="253">
        <f t="shared" si="142"/>
        <v>64.635087100000007</v>
      </c>
      <c r="G60" s="253">
        <f t="shared" si="142"/>
        <v>62.833285529999984</v>
      </c>
      <c r="H60" s="253">
        <f t="shared" si="142"/>
        <v>48.140840615999977</v>
      </c>
      <c r="I60" s="253">
        <f t="shared" si="142"/>
        <v>47.107814305000005</v>
      </c>
      <c r="J60" s="253">
        <f t="shared" si="142"/>
        <v>28.646010819999994</v>
      </c>
      <c r="K60" s="253">
        <f t="shared" si="142"/>
        <v>25.826455379999999</v>
      </c>
      <c r="L60" s="253">
        <f t="shared" si="142"/>
        <v>31.313861674999998</v>
      </c>
      <c r="M60" s="253">
        <f t="shared" si="142"/>
        <v>49.001076544999989</v>
      </c>
      <c r="N60" s="253">
        <f t="shared" si="142"/>
        <v>57.271373309999987</v>
      </c>
      <c r="O60" s="253">
        <f t="shared" si="142"/>
        <v>51.300134721999996</v>
      </c>
      <c r="Q60" s="92">
        <f t="shared" si="1"/>
        <v>53</v>
      </c>
      <c r="R60" s="100" t="s">
        <v>206</v>
      </c>
      <c r="S60" s="252">
        <f t="shared" ref="S60:AE60" si="143">SUM(S51:S59)</f>
        <v>65.837947338698612</v>
      </c>
      <c r="T60" s="252">
        <f t="shared" si="143"/>
        <v>75.607124434139791</v>
      </c>
      <c r="U60" s="252">
        <f t="shared" si="143"/>
        <v>80.971395989583328</v>
      </c>
      <c r="V60" s="252">
        <f t="shared" si="143"/>
        <v>86.875117069892497</v>
      </c>
      <c r="W60" s="252">
        <f t="shared" si="143"/>
        <v>87.26845212500001</v>
      </c>
      <c r="X60" s="252">
        <f t="shared" si="143"/>
        <v>64.705430935483875</v>
      </c>
      <c r="Y60" s="252">
        <f t="shared" si="143"/>
        <v>65.427519868055555</v>
      </c>
      <c r="Z60" s="252">
        <f t="shared" si="143"/>
        <v>38.502702715053772</v>
      </c>
      <c r="AA60" s="252">
        <f t="shared" si="143"/>
        <v>34.712977661290324</v>
      </c>
      <c r="AB60" s="252">
        <f t="shared" si="143"/>
        <v>43.491474548611123</v>
      </c>
      <c r="AC60" s="252">
        <f t="shared" si="143"/>
        <v>65.861662022849472</v>
      </c>
      <c r="AD60" s="252">
        <f t="shared" si="143"/>
        <v>79.543574041666659</v>
      </c>
      <c r="AE60" s="252">
        <f t="shared" si="143"/>
        <v>68.951793981182803</v>
      </c>
    </row>
    <row r="61" spans="1:32">
      <c r="A61" s="92">
        <f t="shared" si="0"/>
        <v>54</v>
      </c>
      <c r="B61" s="109"/>
      <c r="C61" s="126"/>
      <c r="D61" s="126"/>
      <c r="E61" s="126"/>
      <c r="F61" s="126"/>
      <c r="G61" s="126"/>
      <c r="H61" s="126"/>
      <c r="I61" s="126"/>
      <c r="J61" s="126"/>
      <c r="K61" s="126"/>
      <c r="L61" s="126"/>
      <c r="M61" s="126"/>
      <c r="N61" s="126"/>
      <c r="O61" s="126"/>
      <c r="Q61" s="92">
        <f t="shared" si="1"/>
        <v>54</v>
      </c>
      <c r="R61" s="109"/>
      <c r="S61" s="122"/>
      <c r="T61" s="122"/>
      <c r="U61" s="122"/>
      <c r="V61" s="122"/>
      <c r="W61" s="122"/>
      <c r="X61" s="122"/>
      <c r="Y61" s="122"/>
      <c r="Z61" s="122"/>
      <c r="AA61" s="122"/>
      <c r="AB61" s="122"/>
      <c r="AC61" s="122"/>
      <c r="AD61" s="122"/>
      <c r="AE61" s="122"/>
    </row>
    <row r="62" spans="1:32">
      <c r="A62" s="92">
        <f t="shared" si="0"/>
        <v>55</v>
      </c>
      <c r="B62" s="97" t="s">
        <v>204</v>
      </c>
      <c r="C62" s="126"/>
      <c r="D62" s="126"/>
      <c r="E62" s="126"/>
      <c r="F62" s="126"/>
      <c r="G62" s="126"/>
      <c r="H62" s="126"/>
      <c r="I62" s="126"/>
      <c r="J62" s="126"/>
      <c r="K62" s="126"/>
      <c r="L62" s="126"/>
      <c r="M62" s="126"/>
      <c r="N62" s="126"/>
      <c r="O62" s="126"/>
      <c r="Q62" s="92">
        <f t="shared" si="1"/>
        <v>55</v>
      </c>
      <c r="R62" s="97" t="s">
        <v>204</v>
      </c>
      <c r="S62" s="122"/>
      <c r="T62" s="122"/>
      <c r="U62" s="122"/>
      <c r="V62" s="122"/>
      <c r="W62" s="122"/>
      <c r="X62" s="122"/>
      <c r="Y62" s="122"/>
      <c r="Z62" s="122"/>
      <c r="AA62" s="122"/>
      <c r="AB62" s="122"/>
      <c r="AC62" s="122"/>
      <c r="AD62" s="122"/>
      <c r="AE62" s="122"/>
    </row>
    <row r="63" spans="1:32">
      <c r="A63" s="92">
        <f t="shared" si="0"/>
        <v>56</v>
      </c>
      <c r="B63" s="112" t="s">
        <v>20</v>
      </c>
      <c r="C63" s="137">
        <f t="shared" ref="C63:C64" si="144">SUM(D63:O63)</f>
        <v>78.028737128200007</v>
      </c>
      <c r="D63" s="137">
        <f t="shared" ref="D63:D64" si="145">(T63*T$1)/1000</f>
        <v>15.8670264</v>
      </c>
      <c r="E63" s="137">
        <f t="shared" ref="E63:E64" si="146">(U63*U$1)/1000</f>
        <v>23.731423800000002</v>
      </c>
      <c r="F63" s="137">
        <f t="shared" ref="F63:F64" si="147">(V63*V$1)/1000</f>
        <v>8.3867569999999994</v>
      </c>
      <c r="G63" s="137">
        <f t="shared" ref="G63:G64" si="148">(W63*W$1)/1000</f>
        <v>0.67834014899999995</v>
      </c>
      <c r="H63" s="137">
        <f t="shared" ref="H63:H64" si="149">(X63*X$1)/1000</f>
        <v>0.408521362</v>
      </c>
      <c r="I63" s="137">
        <f t="shared" ref="I63:I64" si="150">(Y63*Y$1)/1000</f>
        <v>4.6452485399999999</v>
      </c>
      <c r="J63" s="137">
        <f t="shared" ref="J63:J64" si="151">(Z63*Z$1)/1000</f>
        <v>6.7107139999999996E-2</v>
      </c>
      <c r="K63" s="137">
        <f t="shared" ref="K63:K64" si="152">(AA63*AA$1)/1000</f>
        <v>5.6051000000000002</v>
      </c>
      <c r="L63" s="137">
        <f t="shared" ref="L63:L64" si="153">(AB63*AB$1)/1000</f>
        <v>2.9030567199999999E-2</v>
      </c>
      <c r="M63" s="137">
        <f t="shared" ref="M63:M64" si="154">(AC63*AC$1)/1000</f>
        <v>15.738527299999999</v>
      </c>
      <c r="N63" s="137">
        <f t="shared" ref="N63:N64" si="155">(AD63*AD$1)/1000</f>
        <v>1.6631390000000001</v>
      </c>
      <c r="O63" s="137">
        <f t="shared" ref="O63:O64" si="156">(AE63*AE$1)/1000</f>
        <v>1.20851587</v>
      </c>
      <c r="Q63" s="92">
        <f t="shared" si="1"/>
        <v>56</v>
      </c>
      <c r="R63" s="112" t="s">
        <v>20</v>
      </c>
      <c r="S63" s="119">
        <f t="shared" ref="S63:S64" si="157">SUMPRODUCT($T$1:$AE$1,T63:AE63)/SUM($T$1:$AE$1)</f>
        <v>8.9073900831278525</v>
      </c>
      <c r="T63" s="119">
        <f>SUMIFS('Conf  Aurora Portfolio Output'!$G$15:$G$2000,'Conf  Aurora Portfolio Output'!$B$15:$B$2000,$AF63,'Conf  Aurora Portfolio Output'!$E$15:$E$2000,T$3,'Conf  Aurora Portfolio Output'!$F$15:$F$2000,T$2)/T$1</f>
        <v>21.326648387096775</v>
      </c>
      <c r="U63" s="119">
        <f>SUMIFS('Conf  Aurora Portfolio Output'!$G$15:$G$2000,'Conf  Aurora Portfolio Output'!$B$15:$B$2000,$AF63,'Conf  Aurora Portfolio Output'!$E$15:$E$2000,U$3,'Conf  Aurora Portfolio Output'!$F$15:$F$2000,U$2)/U$1</f>
        <v>35.314618750000001</v>
      </c>
      <c r="V63" s="119">
        <f>SUMIFS('Conf  Aurora Portfolio Output'!$G$15:$G$2000,'Conf  Aurora Portfolio Output'!$B$15:$B$2000,$AF63,'Conf  Aurora Portfolio Output'!$E$15:$E$2000,V$3,'Conf  Aurora Portfolio Output'!$F$15:$F$2000,V$2)/V$1</f>
        <v>11.272522849462366</v>
      </c>
      <c r="W63" s="119">
        <f>SUMIFS('Conf  Aurora Portfolio Output'!$G$15:$G$2000,'Conf  Aurora Portfolio Output'!$B$15:$B$2000,$AF63,'Conf  Aurora Portfolio Output'!$E$15:$E$2000,W$3,'Conf  Aurora Portfolio Output'!$F$15:$F$2000,W$2)/W$1</f>
        <v>0.94213909583333333</v>
      </c>
      <c r="X63" s="119">
        <f>SUMIFS('Conf  Aurora Portfolio Output'!$G$15:$G$2000,'Conf  Aurora Portfolio Output'!$B$15:$B$2000,$AF63,'Conf  Aurora Portfolio Output'!$E$15:$E$2000,X$3,'Conf  Aurora Portfolio Output'!$F$15:$F$2000,X$2)/X$1</f>
        <v>0.54908785215053768</v>
      </c>
      <c r="Y63" s="119">
        <f>SUMIFS('Conf  Aurora Portfolio Output'!$G$15:$G$2000,'Conf  Aurora Portfolio Output'!$B$15:$B$2000,$AF63,'Conf  Aurora Portfolio Output'!$E$15:$E$2000,Y$3,'Conf  Aurora Portfolio Output'!$F$15:$F$2000,Y$2)/Y$1</f>
        <v>6.4517340833333332</v>
      </c>
      <c r="Z63" s="119">
        <f>SUMIFS('Conf  Aurora Portfolio Output'!$G$15:$G$2000,'Conf  Aurora Portfolio Output'!$B$15:$B$2000,$AF63,'Conf  Aurora Portfolio Output'!$E$15:$E$2000,Z$3,'Conf  Aurora Portfolio Output'!$F$15:$F$2000,Z$2)/Z$1</f>
        <v>9.0197768817204302E-2</v>
      </c>
      <c r="AA63" s="119">
        <f>SUMIFS('Conf  Aurora Portfolio Output'!$G$15:$G$2000,'Conf  Aurora Portfolio Output'!$B$15:$B$2000,$AF63,'Conf  Aurora Portfolio Output'!$E$15:$E$2000,AA$3,'Conf  Aurora Portfolio Output'!$F$15:$F$2000,AA$2)/AA$1</f>
        <v>7.5337365591397853</v>
      </c>
      <c r="AB63" s="119">
        <f>SUMIFS('Conf  Aurora Portfolio Output'!$G$15:$G$2000,'Conf  Aurora Portfolio Output'!$B$15:$B$2000,$AF63,'Conf  Aurora Portfolio Output'!$E$15:$E$2000,AB$3,'Conf  Aurora Portfolio Output'!$F$15:$F$2000,AB$2)/AB$1</f>
        <v>4.0320232222222224E-2</v>
      </c>
      <c r="AC63" s="119">
        <f>SUMIFS('Conf  Aurora Portfolio Output'!$G$15:$G$2000,'Conf  Aurora Portfolio Output'!$B$15:$B$2000,$AF63,'Conf  Aurora Portfolio Output'!$E$15:$E$2000,AC$3,'Conf  Aurora Portfolio Output'!$F$15:$F$2000,AC$2)/AC$1</f>
        <v>21.153934543010752</v>
      </c>
      <c r="AD63" s="119">
        <f>SUMIFS('Conf  Aurora Portfolio Output'!$G$15:$G$2000,'Conf  Aurora Portfolio Output'!$B$15:$B$2000,$AF63,'Conf  Aurora Portfolio Output'!$E$15:$E$2000,AD$3,'Conf  Aurora Portfolio Output'!$F$15:$F$2000,AD$2)/AD$1</f>
        <v>2.3099152777777778</v>
      </c>
      <c r="AE63" s="119">
        <f>SUMIFS('Conf  Aurora Portfolio Output'!$G$15:$G$2000,'Conf  Aurora Portfolio Output'!$B$15:$B$2000,$AF63,'Conf  Aurora Portfolio Output'!$E$15:$E$2000,AE$3,'Conf  Aurora Portfolio Output'!$F$15:$F$2000,AE$2)/AE$1</f>
        <v>1.6243492876344086</v>
      </c>
      <c r="AF63" s="77" t="s">
        <v>508</v>
      </c>
    </row>
    <row r="64" spans="1:32">
      <c r="A64" s="92">
        <f t="shared" si="0"/>
        <v>57</v>
      </c>
      <c r="B64" s="113" t="s">
        <v>21</v>
      </c>
      <c r="C64" s="137">
        <f t="shared" si="144"/>
        <v>-3000.6549079999995</v>
      </c>
      <c r="D64" s="137">
        <f t="shared" si="145"/>
        <v>-199.39926600000001</v>
      </c>
      <c r="E64" s="137">
        <f t="shared" si="146"/>
        <v>-92.147220000000004</v>
      </c>
      <c r="F64" s="137">
        <f t="shared" si="147"/>
        <v>-207.87112500000001</v>
      </c>
      <c r="G64" s="137">
        <f t="shared" si="148"/>
        <v>-358.55740000000003</v>
      </c>
      <c r="H64" s="137">
        <f t="shared" si="149"/>
        <v>-359.36978099999999</v>
      </c>
      <c r="I64" s="137">
        <f t="shared" si="150"/>
        <v>-341.24053100000003</v>
      </c>
      <c r="J64" s="137">
        <f t="shared" si="151"/>
        <v>-368.493156</v>
      </c>
      <c r="K64" s="137">
        <f t="shared" si="152"/>
        <v>-210.509063</v>
      </c>
      <c r="L64" s="137">
        <f t="shared" si="153"/>
        <v>-248.629672</v>
      </c>
      <c r="M64" s="137">
        <f t="shared" si="154"/>
        <v>-194.39417200000003</v>
      </c>
      <c r="N64" s="137">
        <f t="shared" si="155"/>
        <v>-197.40892199999999</v>
      </c>
      <c r="O64" s="137">
        <f t="shared" si="156"/>
        <v>-222.63460000000001</v>
      </c>
      <c r="Q64" s="92">
        <f t="shared" si="1"/>
        <v>57</v>
      </c>
      <c r="R64" s="113" t="s">
        <v>21</v>
      </c>
      <c r="S64" s="119">
        <f t="shared" si="157"/>
        <v>-342.54051461187214</v>
      </c>
      <c r="T64" s="119">
        <f>SUMIFS('Conf  Aurora Portfolio Output'!$G$15:$G$2000,'Conf  Aurora Portfolio Output'!$B$15:$B$2000,$AF64,'Conf  Aurora Portfolio Output'!$E$15:$E$2000,T$3,'Conf  Aurora Portfolio Output'!$F$15:$F$2000,T$2)/T$1</f>
        <v>-268.00976612903224</v>
      </c>
      <c r="U64" s="119">
        <f>SUMIFS('Conf  Aurora Portfolio Output'!$G$15:$G$2000,'Conf  Aurora Portfolio Output'!$B$15:$B$2000,$AF64,'Conf  Aurora Portfolio Output'!$E$15:$E$2000,U$3,'Conf  Aurora Portfolio Output'!$F$15:$F$2000,U$2)/U$1</f>
        <v>-137.1238392857143</v>
      </c>
      <c r="V64" s="119">
        <f>SUMIFS('Conf  Aurora Portfolio Output'!$G$15:$G$2000,'Conf  Aurora Portfolio Output'!$B$15:$B$2000,$AF64,'Conf  Aurora Portfolio Output'!$E$15:$E$2000,V$3,'Conf  Aurora Portfolio Output'!$F$15:$F$2000,V$2)/V$1</f>
        <v>-279.39667338709677</v>
      </c>
      <c r="W64" s="119">
        <f>SUMIFS('Conf  Aurora Portfolio Output'!$G$15:$G$2000,'Conf  Aurora Portfolio Output'!$B$15:$B$2000,$AF64,'Conf  Aurora Portfolio Output'!$E$15:$E$2000,W$3,'Conf  Aurora Portfolio Output'!$F$15:$F$2000,W$2)/W$1</f>
        <v>-497.99638888888893</v>
      </c>
      <c r="X64" s="119">
        <f>SUMIFS('Conf  Aurora Portfolio Output'!$G$15:$G$2000,'Conf  Aurora Portfolio Output'!$B$15:$B$2000,$AF64,'Conf  Aurora Portfolio Output'!$E$15:$E$2000,X$3,'Conf  Aurora Portfolio Output'!$F$15:$F$2000,X$2)/X$1</f>
        <v>-483.0238991935484</v>
      </c>
      <c r="Y64" s="119">
        <f>SUMIFS('Conf  Aurora Portfolio Output'!$G$15:$G$2000,'Conf  Aurora Portfolio Output'!$B$15:$B$2000,$AF64,'Conf  Aurora Portfolio Output'!$E$15:$E$2000,Y$3,'Conf  Aurora Portfolio Output'!$F$15:$F$2000,Y$2)/Y$1</f>
        <v>-473.94518194444447</v>
      </c>
      <c r="Z64" s="119">
        <f>SUMIFS('Conf  Aurora Portfolio Output'!$G$15:$G$2000,'Conf  Aurora Portfolio Output'!$B$15:$B$2000,$AF64,'Conf  Aurora Portfolio Output'!$E$15:$E$2000,Z$3,'Conf  Aurora Portfolio Output'!$F$15:$F$2000,Z$2)/Z$1</f>
        <v>-495.28650000000005</v>
      </c>
      <c r="AA64" s="119">
        <f>SUMIFS('Conf  Aurora Portfolio Output'!$G$15:$G$2000,'Conf  Aurora Portfolio Output'!$B$15:$B$2000,$AF64,'Conf  Aurora Portfolio Output'!$E$15:$E$2000,AA$3,'Conf  Aurora Portfolio Output'!$F$15:$F$2000,AA$2)/AA$1</f>
        <v>-282.94228897849462</v>
      </c>
      <c r="AB64" s="119">
        <f>SUMIFS('Conf  Aurora Portfolio Output'!$G$15:$G$2000,'Conf  Aurora Portfolio Output'!$B$15:$B$2000,$AF64,'Conf  Aurora Portfolio Output'!$E$15:$E$2000,AB$3,'Conf  Aurora Portfolio Output'!$F$15:$F$2000,AB$2)/AB$1</f>
        <v>-345.3189888888889</v>
      </c>
      <c r="AC64" s="119">
        <f>SUMIFS('Conf  Aurora Portfolio Output'!$G$15:$G$2000,'Conf  Aurora Portfolio Output'!$B$15:$B$2000,$AF64,'Conf  Aurora Portfolio Output'!$E$15:$E$2000,AC$3,'Conf  Aurora Portfolio Output'!$F$15:$F$2000,AC$2)/AC$1</f>
        <v>-261.28248924731184</v>
      </c>
      <c r="AD64" s="119">
        <f>SUMIFS('Conf  Aurora Portfolio Output'!$G$15:$G$2000,'Conf  Aurora Portfolio Output'!$B$15:$B$2000,$AF64,'Conf  Aurora Portfolio Output'!$E$15:$E$2000,AD$3,'Conf  Aurora Portfolio Output'!$F$15:$F$2000,AD$2)/AD$1</f>
        <v>-274.17905833333333</v>
      </c>
      <c r="AE64" s="119">
        <f>SUMIFS('Conf  Aurora Portfolio Output'!$G$15:$G$2000,'Conf  Aurora Portfolio Output'!$B$15:$B$2000,$AF64,'Conf  Aurora Portfolio Output'!$E$15:$E$2000,AE$3,'Conf  Aurora Portfolio Output'!$F$15:$F$2000,AE$2)/AE$1</f>
        <v>-299.24005376344087</v>
      </c>
      <c r="AF64" s="77" t="s">
        <v>500</v>
      </c>
    </row>
    <row r="65" spans="1:32">
      <c r="A65" s="92">
        <f t="shared" si="0"/>
        <v>58</v>
      </c>
      <c r="B65" s="100" t="s">
        <v>205</v>
      </c>
      <c r="C65" s="253">
        <f>SUM(C62:C64)</f>
        <v>-2922.6261708717993</v>
      </c>
      <c r="D65" s="253">
        <f t="shared" ref="D65:O65" si="158">SUM(D62:D64)</f>
        <v>-183.53223960000003</v>
      </c>
      <c r="E65" s="253">
        <f t="shared" si="158"/>
        <v>-68.415796200000003</v>
      </c>
      <c r="F65" s="253">
        <f t="shared" si="158"/>
        <v>-199.48436800000002</v>
      </c>
      <c r="G65" s="253">
        <f t="shared" si="158"/>
        <v>-357.87905985100002</v>
      </c>
      <c r="H65" s="253">
        <f t="shared" si="158"/>
        <v>-358.961259638</v>
      </c>
      <c r="I65" s="253">
        <f t="shared" si="158"/>
        <v>-336.59528246000002</v>
      </c>
      <c r="J65" s="253">
        <f t="shared" si="158"/>
        <v>-368.42604885999998</v>
      </c>
      <c r="K65" s="253">
        <f t="shared" si="158"/>
        <v>-204.903963</v>
      </c>
      <c r="L65" s="253">
        <f t="shared" si="158"/>
        <v>-248.60064143279999</v>
      </c>
      <c r="M65" s="253">
        <f t="shared" si="158"/>
        <v>-178.65564470000004</v>
      </c>
      <c r="N65" s="253">
        <f t="shared" si="158"/>
        <v>-195.74578299999999</v>
      </c>
      <c r="O65" s="253">
        <f t="shared" si="158"/>
        <v>-221.42608412999999</v>
      </c>
      <c r="Q65" s="92">
        <f t="shared" si="1"/>
        <v>58</v>
      </c>
      <c r="R65" s="100" t="s">
        <v>205</v>
      </c>
      <c r="S65" s="252">
        <f>SUM(S62:S64)</f>
        <v>-333.6331245287443</v>
      </c>
      <c r="T65" s="252">
        <f t="shared" ref="T65:AE65" si="159">SUM(T62:T64)</f>
        <v>-246.68311774193546</v>
      </c>
      <c r="U65" s="252">
        <f t="shared" si="159"/>
        <v>-101.8092205357143</v>
      </c>
      <c r="V65" s="252">
        <f t="shared" si="159"/>
        <v>-268.12415053763442</v>
      </c>
      <c r="W65" s="252">
        <f t="shared" si="159"/>
        <v>-497.05424979305559</v>
      </c>
      <c r="X65" s="252">
        <f t="shared" si="159"/>
        <v>-482.47481134139787</v>
      </c>
      <c r="Y65" s="252">
        <f t="shared" si="159"/>
        <v>-467.49344786111112</v>
      </c>
      <c r="Z65" s="252">
        <f t="shared" si="159"/>
        <v>-495.19630223118287</v>
      </c>
      <c r="AA65" s="252">
        <f t="shared" si="159"/>
        <v>-275.40855241935481</v>
      </c>
      <c r="AB65" s="252">
        <f t="shared" si="159"/>
        <v>-345.2786686566667</v>
      </c>
      <c r="AC65" s="252">
        <f t="shared" si="159"/>
        <v>-240.12855470430108</v>
      </c>
      <c r="AD65" s="252">
        <f t="shared" si="159"/>
        <v>-271.86914305555553</v>
      </c>
      <c r="AE65" s="252">
        <f t="shared" si="159"/>
        <v>-297.61570447580647</v>
      </c>
    </row>
    <row r="66" spans="1:32" s="101" customFormat="1">
      <c r="A66" s="92">
        <f t="shared" si="0"/>
        <v>59</v>
      </c>
      <c r="B66" s="91"/>
      <c r="C66" s="125"/>
      <c r="D66" s="125"/>
      <c r="E66" s="125"/>
      <c r="F66" s="125"/>
      <c r="G66" s="125"/>
      <c r="H66" s="125"/>
      <c r="I66" s="125"/>
      <c r="J66" s="125"/>
      <c r="K66" s="125"/>
      <c r="L66" s="125"/>
      <c r="M66" s="125"/>
      <c r="N66" s="125"/>
      <c r="O66" s="125"/>
      <c r="P66" s="91"/>
      <c r="Q66" s="92">
        <f t="shared" si="1"/>
        <v>59</v>
      </c>
      <c r="R66" s="91"/>
      <c r="S66" s="135"/>
      <c r="T66" s="135"/>
      <c r="U66" s="135"/>
      <c r="V66" s="135"/>
      <c r="W66" s="135"/>
      <c r="X66" s="135"/>
      <c r="Y66" s="135"/>
      <c r="Z66" s="135"/>
      <c r="AA66" s="135"/>
      <c r="AB66" s="135"/>
      <c r="AC66" s="135"/>
      <c r="AD66" s="135"/>
      <c r="AE66" s="135"/>
    </row>
    <row r="67" spans="1:32">
      <c r="A67" s="92">
        <f t="shared" si="0"/>
        <v>60</v>
      </c>
      <c r="B67" s="118" t="s">
        <v>208</v>
      </c>
      <c r="C67" s="132">
        <f t="shared" ref="C67:O67" si="160">C65+C60+C48</f>
        <v>9162.0554495925971</v>
      </c>
      <c r="D67" s="132">
        <f t="shared" si="160"/>
        <v>887.82282354900008</v>
      </c>
      <c r="E67" s="132">
        <f t="shared" si="160"/>
        <v>798.56029445959996</v>
      </c>
      <c r="F67" s="132">
        <f t="shared" si="160"/>
        <v>796.41184401889996</v>
      </c>
      <c r="G67" s="132">
        <f t="shared" si="160"/>
        <v>691.52348766539978</v>
      </c>
      <c r="H67" s="132">
        <f t="shared" si="160"/>
        <v>692.81604175350003</v>
      </c>
      <c r="I67" s="132">
        <f t="shared" si="160"/>
        <v>683.61145089400009</v>
      </c>
      <c r="J67" s="132">
        <f t="shared" si="160"/>
        <v>773.68374021999989</v>
      </c>
      <c r="K67" s="132">
        <f t="shared" si="160"/>
        <v>773.36173066000003</v>
      </c>
      <c r="L67" s="132">
        <f t="shared" si="160"/>
        <v>663.52020109880004</v>
      </c>
      <c r="M67" s="132">
        <f t="shared" si="160"/>
        <v>713.26033488229996</v>
      </c>
      <c r="N67" s="132">
        <f t="shared" si="160"/>
        <v>783.5837717917999</v>
      </c>
      <c r="O67" s="132">
        <f t="shared" si="160"/>
        <v>903.89972859930003</v>
      </c>
      <c r="Q67" s="92">
        <f t="shared" si="1"/>
        <v>60</v>
      </c>
      <c r="R67" s="118" t="s">
        <v>208</v>
      </c>
      <c r="S67" s="123">
        <f t="shared" ref="S67:AE67" si="161">S65+S60+S48</f>
        <v>1045.8967408210729</v>
      </c>
      <c r="T67" s="123">
        <f t="shared" si="161"/>
        <v>1193.3102467056451</v>
      </c>
      <c r="U67" s="123">
        <f t="shared" si="161"/>
        <v>1188.3337715172618</v>
      </c>
      <c r="V67" s="123">
        <f t="shared" si="161"/>
        <v>1070.4460269071237</v>
      </c>
      <c r="W67" s="123">
        <f t="shared" si="161"/>
        <v>960.44928842416664</v>
      </c>
      <c r="X67" s="123">
        <f t="shared" si="161"/>
        <v>931.2043571955644</v>
      </c>
      <c r="Y67" s="123">
        <f t="shared" si="161"/>
        <v>949.46034846388898</v>
      </c>
      <c r="Z67" s="123">
        <f t="shared" si="161"/>
        <v>1039.8975002956988</v>
      </c>
      <c r="AA67" s="123">
        <f t="shared" si="161"/>
        <v>1039.4646917473119</v>
      </c>
      <c r="AB67" s="123">
        <f t="shared" si="161"/>
        <v>921.55583485944442</v>
      </c>
      <c r="AC67" s="123">
        <f t="shared" si="161"/>
        <v>958.68324580954311</v>
      </c>
      <c r="AD67" s="123">
        <f t="shared" si="161"/>
        <v>1088.310794155278</v>
      </c>
      <c r="AE67" s="123">
        <f t="shared" si="161"/>
        <v>1214.9189900528224</v>
      </c>
    </row>
    <row r="68" spans="1:32">
      <c r="A68" s="92">
        <f t="shared" si="0"/>
        <v>61</v>
      </c>
      <c r="B68" s="117" t="s">
        <v>209</v>
      </c>
      <c r="C68" s="137">
        <f t="shared" ref="C68" si="162">SUM(D68:O68)</f>
        <v>-3.8409627668000001</v>
      </c>
      <c r="D68" s="137">
        <f t="shared" ref="D68" si="163">(T68*T$1)/1000</f>
        <v>-0.38844516000000001</v>
      </c>
      <c r="E68" s="137">
        <f t="shared" ref="E68" si="164">(U68*U$1)/1000</f>
        <v>-0.33539218100000001</v>
      </c>
      <c r="F68" s="137">
        <f t="shared" ref="F68" si="165">(V68*V$1)/1000</f>
        <v>-0.24143602</v>
      </c>
      <c r="G68" s="137">
        <f t="shared" ref="G68" si="166">(W68*W$1)/1000</f>
        <v>-0.30076068099999997</v>
      </c>
      <c r="H68" s="137">
        <f t="shared" ref="H68" si="167">(X68*X$1)/1000</f>
        <v>-0.57146770000000002</v>
      </c>
      <c r="I68" s="137">
        <f t="shared" ref="I68" si="168">(Y68*Y$1)/1000</f>
        <v>-0.69044146699999998</v>
      </c>
      <c r="J68" s="137">
        <f t="shared" ref="J68" si="169">(Z68*Z$1)/1000</f>
        <v>-0.16005325300000001</v>
      </c>
      <c r="K68" s="137">
        <f t="shared" ref="K68" si="170">(AA68*AA$1)/1000</f>
        <v>-0.36505407700000003</v>
      </c>
      <c r="L68" s="137">
        <f t="shared" ref="L68" si="171">(AB68*AB$1)/1000</f>
        <v>-0.42540170000000005</v>
      </c>
      <c r="M68" s="137">
        <f t="shared" ref="M68" si="172">(AC68*AC$1)/1000</f>
        <v>-0.22714114399999999</v>
      </c>
      <c r="N68" s="137">
        <f t="shared" ref="N68" si="173">(AD68*AD$1)/1000</f>
        <v>-4.6257743800000001E-2</v>
      </c>
      <c r="O68" s="137">
        <f t="shared" ref="O68" si="174">(AE68*AE$1)/1000</f>
        <v>-8.9111639999999992E-2</v>
      </c>
      <c r="Q68" s="92">
        <f t="shared" si="1"/>
        <v>61</v>
      </c>
      <c r="R68" s="117" t="s">
        <v>209</v>
      </c>
      <c r="S68" s="119">
        <f t="shared" ref="S68" si="175">SUMPRODUCT($T$1:$AE$1,T68:AE68)/SUM($T$1:$AE$1)</f>
        <v>-0.4384660692694064</v>
      </c>
      <c r="T68" s="119">
        <f>-SUMIFS('Conf  Aurora Portfolio Output'!$G$15:$G$2000,'Conf  Aurora Portfolio Output'!$B$15:$B$2000,$AF68,'Conf  Aurora Portfolio Output'!$E$15:$E$2000,T$3,'Conf  Aurora Portfolio Output'!$F$15:$F$2000,T$2)/T$1</f>
        <v>-0.52210370967741937</v>
      </c>
      <c r="U68" s="119">
        <f>-SUMIFS('Conf  Aurora Portfolio Output'!$G$15:$G$2000,'Conf  Aurora Portfolio Output'!$B$15:$B$2000,$AF68,'Conf  Aurora Portfolio Output'!$E$15:$E$2000,U$3,'Conf  Aurora Portfolio Output'!$F$15:$F$2000,U$2)/U$1</f>
        <v>-0.4990955074404762</v>
      </c>
      <c r="V68" s="119">
        <f>-SUMIFS('Conf  Aurora Portfolio Output'!$G$15:$G$2000,'Conf  Aurora Portfolio Output'!$B$15:$B$2000,$AF68,'Conf  Aurora Portfolio Output'!$E$15:$E$2000,V$3,'Conf  Aurora Portfolio Output'!$F$15:$F$2000,V$2)/V$1</f>
        <v>-0.32451077956989249</v>
      </c>
      <c r="W68" s="119">
        <f>-SUMIFS('Conf  Aurora Portfolio Output'!$G$15:$G$2000,'Conf  Aurora Portfolio Output'!$B$15:$B$2000,$AF68,'Conf  Aurora Portfolio Output'!$E$15:$E$2000,W$3,'Conf  Aurora Portfolio Output'!$F$15:$F$2000,W$2)/W$1</f>
        <v>-0.41772316805555554</v>
      </c>
      <c r="X68" s="119">
        <f>-SUMIFS('Conf  Aurora Portfolio Output'!$G$15:$G$2000,'Conf  Aurora Portfolio Output'!$B$15:$B$2000,$AF68,'Conf  Aurora Portfolio Output'!$E$15:$E$2000,X$3,'Conf  Aurora Portfolio Output'!$F$15:$F$2000,X$2)/X$1</f>
        <v>-0.76810174731182801</v>
      </c>
      <c r="Y68" s="119">
        <f>-SUMIFS('Conf  Aurora Portfolio Output'!$G$15:$G$2000,'Conf  Aurora Portfolio Output'!$B$15:$B$2000,$AF68,'Conf  Aurora Portfolio Output'!$E$15:$E$2000,Y$3,'Conf  Aurora Portfolio Output'!$F$15:$F$2000,Y$2)/Y$1</f>
        <v>-0.95894648194444443</v>
      </c>
      <c r="Z68" s="119">
        <f>-SUMIFS('Conf  Aurora Portfolio Output'!$G$15:$G$2000,'Conf  Aurora Portfolio Output'!$B$15:$B$2000,$AF68,'Conf  Aurora Portfolio Output'!$E$15:$E$2000,Z$3,'Conf  Aurora Portfolio Output'!$F$15:$F$2000,Z$2)/Z$1</f>
        <v>-0.21512534005376346</v>
      </c>
      <c r="AA68" s="119">
        <f>-SUMIFS('Conf  Aurora Portfolio Output'!$G$15:$G$2000,'Conf  Aurora Portfolio Output'!$B$15:$B$2000,$AF68,'Conf  Aurora Portfolio Output'!$E$15:$E$2000,AA$3,'Conf  Aurora Portfolio Output'!$F$15:$F$2000,AA$2)/AA$1</f>
        <v>-0.49066408198924732</v>
      </c>
      <c r="AB68" s="119">
        <f>-SUMIFS('Conf  Aurora Portfolio Output'!$G$15:$G$2000,'Conf  Aurora Portfolio Output'!$B$15:$B$2000,$AF68,'Conf  Aurora Portfolio Output'!$E$15:$E$2000,AB$3,'Conf  Aurora Portfolio Output'!$F$15:$F$2000,AB$2)/AB$1</f>
        <v>-0.5908356944444445</v>
      </c>
      <c r="AC68" s="119">
        <f>-SUMIFS('Conf  Aurora Portfolio Output'!$G$15:$G$2000,'Conf  Aurora Portfolio Output'!$B$15:$B$2000,$AF68,'Conf  Aurora Portfolio Output'!$E$15:$E$2000,AC$3,'Conf  Aurora Portfolio Output'!$F$15:$F$2000,AC$2)/AC$1</f>
        <v>-0.30529723655913976</v>
      </c>
      <c r="AD68" s="119">
        <f>-SUMIFS('Conf  Aurora Portfolio Output'!$G$15:$G$2000,'Conf  Aurora Portfolio Output'!$B$15:$B$2000,$AF68,'Conf  Aurora Portfolio Output'!$E$15:$E$2000,AD$3,'Conf  Aurora Portfolio Output'!$F$15:$F$2000,AD$2)/AD$1</f>
        <v>-6.4246866388888893E-2</v>
      </c>
      <c r="AE68" s="119">
        <f>-SUMIFS('Conf  Aurora Portfolio Output'!$G$15:$G$2000,'Conf  Aurora Portfolio Output'!$B$15:$B$2000,$AF68,'Conf  Aurora Portfolio Output'!$E$15:$E$2000,AE$3,'Conf  Aurora Portfolio Output'!$F$15:$F$2000,AE$2)/AE$1</f>
        <v>-0.11977370967741935</v>
      </c>
      <c r="AF68" s="78" t="s">
        <v>24</v>
      </c>
    </row>
    <row r="69" spans="1:32">
      <c r="A69" s="92">
        <f t="shared" si="0"/>
        <v>62</v>
      </c>
      <c r="B69" s="100" t="s">
        <v>212</v>
      </c>
      <c r="C69" s="128">
        <f>SUM(C67:C68)</f>
        <v>9158.2144868257965</v>
      </c>
      <c r="D69" s="128">
        <f t="shared" ref="D69:O69" si="176">SUM(D67:D68)</f>
        <v>887.43437838900013</v>
      </c>
      <c r="E69" s="128">
        <f t="shared" si="176"/>
        <v>798.22490227859998</v>
      </c>
      <c r="F69" s="128">
        <f t="shared" si="176"/>
        <v>796.17040799889992</v>
      </c>
      <c r="G69" s="128">
        <f t="shared" si="176"/>
        <v>691.22272698439974</v>
      </c>
      <c r="H69" s="128">
        <f t="shared" si="176"/>
        <v>692.24457405350006</v>
      </c>
      <c r="I69" s="128">
        <f t="shared" si="176"/>
        <v>682.92100942700006</v>
      </c>
      <c r="J69" s="128">
        <f t="shared" si="176"/>
        <v>773.52368696699989</v>
      </c>
      <c r="K69" s="128">
        <f t="shared" si="176"/>
        <v>772.99667658300007</v>
      </c>
      <c r="L69" s="128">
        <f t="shared" si="176"/>
        <v>663.09479939880009</v>
      </c>
      <c r="M69" s="128">
        <f t="shared" si="176"/>
        <v>713.03319373829993</v>
      </c>
      <c r="N69" s="128">
        <f t="shared" si="176"/>
        <v>783.53751404799993</v>
      </c>
      <c r="O69" s="128">
        <f t="shared" si="176"/>
        <v>903.81061695929998</v>
      </c>
      <c r="Q69" s="92">
        <f t="shared" si="1"/>
        <v>62</v>
      </c>
      <c r="R69" s="100" t="s">
        <v>212</v>
      </c>
      <c r="S69" s="121">
        <f>S67+S68</f>
        <v>1045.4582747518034</v>
      </c>
      <c r="T69" s="121">
        <f t="shared" ref="T69:AE69" si="177">T67+T68</f>
        <v>1192.7881429959677</v>
      </c>
      <c r="U69" s="121">
        <f t="shared" si="177"/>
        <v>1187.8346760098214</v>
      </c>
      <c r="V69" s="121">
        <f t="shared" si="177"/>
        <v>1070.1215161275538</v>
      </c>
      <c r="W69" s="121">
        <f t="shared" si="177"/>
        <v>960.03156525611109</v>
      </c>
      <c r="X69" s="121">
        <f t="shared" si="177"/>
        <v>930.43625544825261</v>
      </c>
      <c r="Y69" s="121">
        <f t="shared" si="177"/>
        <v>948.50140198194458</v>
      </c>
      <c r="Z69" s="121">
        <f t="shared" si="177"/>
        <v>1039.6823749556449</v>
      </c>
      <c r="AA69" s="121">
        <f t="shared" si="177"/>
        <v>1038.9740276653226</v>
      </c>
      <c r="AB69" s="121">
        <f t="shared" si="177"/>
        <v>920.96499916499999</v>
      </c>
      <c r="AC69" s="121">
        <f t="shared" si="177"/>
        <v>958.377948572984</v>
      </c>
      <c r="AD69" s="121">
        <f t="shared" si="177"/>
        <v>1088.2465472888891</v>
      </c>
      <c r="AE69" s="121">
        <f t="shared" si="177"/>
        <v>1214.799216343145</v>
      </c>
    </row>
    <row r="70" spans="1:32">
      <c r="C70" s="132"/>
      <c r="D70" s="132"/>
      <c r="E70" s="132"/>
      <c r="F70" s="132"/>
      <c r="G70" s="132"/>
      <c r="H70" s="132"/>
      <c r="I70" s="132"/>
      <c r="J70" s="132"/>
      <c r="K70" s="132"/>
      <c r="L70" s="132"/>
      <c r="M70" s="132"/>
      <c r="N70" s="132"/>
      <c r="O70" s="132"/>
      <c r="S70" s="119"/>
      <c r="T70" s="119"/>
      <c r="U70" s="119"/>
      <c r="V70" s="119"/>
      <c r="W70" s="119"/>
      <c r="X70" s="119"/>
      <c r="Y70" s="119"/>
      <c r="Z70" s="119"/>
      <c r="AA70" s="119"/>
      <c r="AB70" s="119"/>
      <c r="AC70" s="119"/>
      <c r="AD70" s="119"/>
      <c r="AE70" s="119"/>
    </row>
    <row r="71" spans="1:32">
      <c r="C71" s="132"/>
      <c r="D71" s="132"/>
      <c r="E71" s="132"/>
      <c r="F71" s="132"/>
      <c r="G71" s="132"/>
      <c r="H71" s="132"/>
      <c r="I71" s="132"/>
      <c r="J71" s="132"/>
      <c r="K71" s="132"/>
      <c r="L71" s="132"/>
      <c r="M71" s="132"/>
      <c r="N71" s="132"/>
      <c r="O71" s="132"/>
    </row>
    <row r="72" spans="1:32">
      <c r="C72" s="125"/>
      <c r="D72" s="125"/>
      <c r="E72" s="125"/>
      <c r="F72" s="125"/>
      <c r="G72" s="125"/>
      <c r="H72" s="125"/>
      <c r="I72" s="125"/>
      <c r="J72" s="125"/>
      <c r="K72" s="125"/>
      <c r="L72" s="125"/>
      <c r="M72" s="125"/>
      <c r="N72" s="125"/>
      <c r="O72" s="125"/>
    </row>
    <row r="73" spans="1:32">
      <c r="C73" s="125"/>
      <c r="D73" s="125"/>
      <c r="E73" s="125"/>
      <c r="F73" s="125"/>
      <c r="G73" s="125"/>
      <c r="H73" s="125"/>
      <c r="I73" s="125"/>
      <c r="J73" s="125"/>
      <c r="K73" s="125"/>
      <c r="L73" s="125"/>
      <c r="M73" s="125"/>
      <c r="N73" s="125"/>
      <c r="O73" s="125"/>
    </row>
    <row r="74" spans="1:32">
      <c r="B74" s="91" t="s">
        <v>685</v>
      </c>
      <c r="C74" s="137">
        <f t="shared" ref="C74" si="178">SUM(D74:O74)</f>
        <v>10262.398537999999</v>
      </c>
      <c r="D74" s="137">
        <f t="shared" ref="D74" si="179">(T74*T$1)/1000</f>
        <v>899.18325000000004</v>
      </c>
      <c r="E74" s="137">
        <f t="shared" ref="E74" si="180">(U74*U$1)/1000</f>
        <v>725.59439999999995</v>
      </c>
      <c r="F74" s="137">
        <f t="shared" ref="F74" si="181">(V74*V$1)/1000</f>
        <v>841.6040999999999</v>
      </c>
      <c r="G74" s="137">
        <f t="shared" ref="G74" si="182">(W74*W$1)/1000</f>
        <v>872.04740000000004</v>
      </c>
      <c r="H74" s="137">
        <f t="shared" ref="H74" si="183">(X74*X$1)/1000</f>
        <v>855.66499999999996</v>
      </c>
      <c r="I74" s="137">
        <f t="shared" ref="I74" si="184">(Y74*Y$1)/1000</f>
        <v>834.7174</v>
      </c>
      <c r="J74" s="137">
        <f t="shared" ref="J74" si="185">(Z74*Z$1)/1000</f>
        <v>989.13724999999999</v>
      </c>
      <c r="K74" s="137">
        <f t="shared" ref="K74" si="186">(AA74*AA$1)/1000</f>
        <v>850.92299999999989</v>
      </c>
      <c r="L74" s="137">
        <f t="shared" ref="L74" si="187">(AB74*AB$1)/1000</f>
        <v>813.16210000000001</v>
      </c>
      <c r="M74" s="137">
        <f t="shared" ref="M74" si="188">(AC74*AC$1)/1000</f>
        <v>773.05759999999998</v>
      </c>
      <c r="N74" s="137">
        <f t="shared" ref="N74" si="189">(AD74*AD$1)/1000</f>
        <v>832.76343799999984</v>
      </c>
      <c r="O74" s="137">
        <f t="shared" ref="O74" si="190">(AE74*AE$1)/1000</f>
        <v>974.54359999999986</v>
      </c>
      <c r="S74" s="119">
        <f t="shared" ref="S74" si="191">SUMPRODUCT($T$1:$AE$1,T74:AE74)/SUM($T$1:$AE$1)</f>
        <v>1171.5066824200912</v>
      </c>
      <c r="T74" s="119">
        <f>SUMIFS('Conf  Aurora Portfolio Output'!$G$15:$G$2000,'Conf  Aurora Portfolio Output'!$B$15:$B$2000,$AF74,'Conf  Aurora Portfolio Output'!$E$15:$E$2000,T$3,'Conf  Aurora Portfolio Output'!$F$15:$F$2000,T$2)/T$1</f>
        <v>1208.5796370967741</v>
      </c>
      <c r="U74" s="119">
        <f>SUMIFS('Conf  Aurora Portfolio Output'!$G$15:$G$2000,'Conf  Aurora Portfolio Output'!$B$15:$B$2000,$AF74,'Conf  Aurora Portfolio Output'!$E$15:$E$2000,U$3,'Conf  Aurora Portfolio Output'!$F$15:$F$2000,U$2)/U$1</f>
        <v>1079.7535714285714</v>
      </c>
      <c r="V74" s="119">
        <f>SUMIFS('Conf  Aurora Portfolio Output'!$G$15:$G$2000,'Conf  Aurora Portfolio Output'!$B$15:$B$2000,$AF74,'Conf  Aurora Portfolio Output'!$E$15:$E$2000,V$3,'Conf  Aurora Portfolio Output'!$F$15:$F$2000,V$2)/V$1</f>
        <v>1131.1883064516128</v>
      </c>
      <c r="W74" s="119">
        <f>SUMIFS('Conf  Aurora Portfolio Output'!$G$15:$G$2000,'Conf  Aurora Portfolio Output'!$B$15:$B$2000,$AF74,'Conf  Aurora Portfolio Output'!$E$15:$E$2000,W$3,'Conf  Aurora Portfolio Output'!$F$15:$F$2000,W$2)/W$1</f>
        <v>1211.1769444444444</v>
      </c>
      <c r="X74" s="119">
        <f>SUMIFS('Conf  Aurora Portfolio Output'!$G$15:$G$2000,'Conf  Aurora Portfolio Output'!$B$15:$B$2000,$AF74,'Conf  Aurora Portfolio Output'!$E$15:$E$2000,X$3,'Conf  Aurora Portfolio Output'!$F$15:$F$2000,X$2)/X$1</f>
        <v>1150.0873655913979</v>
      </c>
      <c r="Y74" s="119">
        <f>SUMIFS('Conf  Aurora Portfolio Output'!$G$15:$G$2000,'Conf  Aurora Portfolio Output'!$B$15:$B$2000,$AF74,'Conf  Aurora Portfolio Output'!$E$15:$E$2000,Y$3,'Conf  Aurora Portfolio Output'!$F$15:$F$2000,Y$2)/Y$1</f>
        <v>1159.3297222222222</v>
      </c>
      <c r="Z74" s="119">
        <f>SUMIFS('Conf  Aurora Portfolio Output'!$G$15:$G$2000,'Conf  Aurora Portfolio Output'!$B$15:$B$2000,$AF74,'Conf  Aurora Portfolio Output'!$E$15:$E$2000,Z$3,'Conf  Aurora Portfolio Output'!$F$15:$F$2000,Z$2)/Z$1</f>
        <v>1329.4855510752689</v>
      </c>
      <c r="AA74" s="119">
        <f>SUMIFS('Conf  Aurora Portfolio Output'!$G$15:$G$2000,'Conf  Aurora Portfolio Output'!$B$15:$B$2000,$AF74,'Conf  Aurora Portfolio Output'!$E$15:$E$2000,AA$3,'Conf  Aurora Portfolio Output'!$F$15:$F$2000,AA$2)/AA$1</f>
        <v>1143.7137096774193</v>
      </c>
      <c r="AB74" s="119">
        <f>SUMIFS('Conf  Aurora Portfolio Output'!$G$15:$G$2000,'Conf  Aurora Portfolio Output'!$B$15:$B$2000,$AF74,'Conf  Aurora Portfolio Output'!$E$15:$E$2000,AB$3,'Conf  Aurora Portfolio Output'!$F$15:$F$2000,AB$2)/AB$1</f>
        <v>1129.3918055555555</v>
      </c>
      <c r="AC74" s="119">
        <f>SUMIFS('Conf  Aurora Portfolio Output'!$G$15:$G$2000,'Conf  Aurora Portfolio Output'!$B$15:$B$2000,$AF74,'Conf  Aurora Portfolio Output'!$E$15:$E$2000,AC$3,'Conf  Aurora Portfolio Output'!$F$15:$F$2000,AC$2)/AC$1</f>
        <v>1039.0559139784946</v>
      </c>
      <c r="AD74" s="119">
        <f>SUMIFS('Conf  Aurora Portfolio Output'!$G$15:$G$2000,'Conf  Aurora Portfolio Output'!$B$15:$B$2000,$AF74,'Conf  Aurora Portfolio Output'!$E$15:$E$2000,AD$3,'Conf  Aurora Portfolio Output'!$F$15:$F$2000,AD$2)/AD$1</f>
        <v>1156.615886111111</v>
      </c>
      <c r="AE74" s="119">
        <f>SUMIFS('Conf  Aurora Portfolio Output'!$G$15:$G$2000,'Conf  Aurora Portfolio Output'!$B$15:$B$2000,$AF74,'Conf  Aurora Portfolio Output'!$E$15:$E$2000,AE$3,'Conf  Aurora Portfolio Output'!$F$15:$F$2000,AE$2)/AE$1</f>
        <v>1309.8704301075268</v>
      </c>
      <c r="AF74" t="s">
        <v>35</v>
      </c>
    </row>
    <row r="75" spans="1:32">
      <c r="B75" s="91" t="s">
        <v>492</v>
      </c>
      <c r="C75" s="125">
        <f t="shared" ref="C75:O75" si="192">C13+C22+C46-C74</f>
        <v>5.0587399528012611E-5</v>
      </c>
      <c r="D75" s="125">
        <f t="shared" si="192"/>
        <v>-4.2299999449824099E-6</v>
      </c>
      <c r="E75" s="125">
        <f t="shared" si="192"/>
        <v>-5.3745400009574951E-5</v>
      </c>
      <c r="F75" s="125">
        <f t="shared" si="192"/>
        <v>7.1589000754102017E-6</v>
      </c>
      <c r="G75" s="125">
        <f t="shared" si="192"/>
        <v>-2.9313600066416257E-5</v>
      </c>
      <c r="H75" s="125">
        <f t="shared" si="192"/>
        <v>-1.724499952615588E-6</v>
      </c>
      <c r="I75" s="125">
        <f t="shared" si="192"/>
        <v>-1.4550999935636355E-5</v>
      </c>
      <c r="J75" s="125">
        <f t="shared" si="192"/>
        <v>-2.8440000050977687E-5</v>
      </c>
      <c r="K75" s="125">
        <f t="shared" si="192"/>
        <v>9.4800001306794002E-6</v>
      </c>
      <c r="L75" s="125">
        <f t="shared" si="192"/>
        <v>4.7266599949580268E-5</v>
      </c>
      <c r="M75" s="125">
        <f t="shared" si="192"/>
        <v>5.2557299909494759E-5</v>
      </c>
      <c r="N75" s="125">
        <f t="shared" si="192"/>
        <v>2.0681800037891662E-5</v>
      </c>
      <c r="O75" s="125">
        <f t="shared" si="192"/>
        <v>4.5447300067280594E-5</v>
      </c>
    </row>
    <row r="76" spans="1:32">
      <c r="C76" s="125"/>
      <c r="D76" s="125"/>
      <c r="E76" s="125"/>
      <c r="F76" s="125"/>
      <c r="G76" s="125"/>
      <c r="H76" s="125"/>
      <c r="I76" s="125"/>
      <c r="J76" s="125"/>
      <c r="K76" s="125"/>
      <c r="L76" s="125"/>
      <c r="M76" s="125"/>
      <c r="N76" s="125"/>
      <c r="O76" s="125"/>
    </row>
    <row r="77" spans="1:32">
      <c r="C77" s="137"/>
      <c r="D77" s="137"/>
      <c r="E77" s="137"/>
      <c r="F77" s="137"/>
      <c r="G77" s="137"/>
      <c r="H77" s="137"/>
      <c r="I77" s="137"/>
      <c r="J77" s="137"/>
      <c r="K77" s="137"/>
      <c r="L77" s="137"/>
      <c r="M77" s="137"/>
      <c r="N77" s="137"/>
      <c r="O77" s="137"/>
      <c r="S77" s="119"/>
      <c r="T77" s="119"/>
      <c r="U77" s="119"/>
      <c r="V77" s="119"/>
      <c r="W77" s="119"/>
      <c r="X77" s="119"/>
      <c r="Y77" s="119"/>
      <c r="Z77" s="119"/>
      <c r="AA77" s="119"/>
      <c r="AB77" s="119"/>
      <c r="AC77" s="119"/>
      <c r="AD77" s="119"/>
      <c r="AE77" s="119"/>
    </row>
    <row r="78" spans="1:32">
      <c r="C78" s="137"/>
      <c r="D78" s="137"/>
      <c r="E78" s="137"/>
      <c r="F78" s="137"/>
      <c r="G78" s="137"/>
      <c r="H78" s="137"/>
      <c r="I78" s="137"/>
      <c r="J78" s="137"/>
      <c r="K78" s="137"/>
      <c r="L78" s="137"/>
      <c r="M78" s="137"/>
      <c r="N78" s="137"/>
      <c r="O78" s="137"/>
      <c r="S78" s="119"/>
      <c r="T78" s="119"/>
      <c r="U78" s="119"/>
      <c r="V78" s="119"/>
      <c r="W78" s="119"/>
      <c r="X78" s="119"/>
      <c r="Y78" s="119"/>
      <c r="Z78" s="119"/>
      <c r="AA78" s="119"/>
      <c r="AB78" s="119"/>
      <c r="AC78" s="119"/>
      <c r="AD78" s="119"/>
      <c r="AE78" s="119"/>
    </row>
    <row r="79" spans="1:32">
      <c r="C79" s="125"/>
      <c r="D79" s="125"/>
      <c r="E79" s="125"/>
      <c r="F79" s="125"/>
      <c r="G79" s="125"/>
      <c r="H79" s="125"/>
      <c r="I79" s="125"/>
      <c r="J79" s="125"/>
      <c r="K79" s="125"/>
      <c r="L79" s="125"/>
      <c r="M79" s="125"/>
      <c r="N79" s="125"/>
      <c r="O79" s="125"/>
    </row>
    <row r="80" spans="1:32">
      <c r="C80" s="125"/>
      <c r="D80" s="125"/>
      <c r="E80" s="125"/>
      <c r="F80" s="125"/>
      <c r="G80" s="125"/>
      <c r="H80" s="125"/>
      <c r="I80" s="125"/>
      <c r="J80" s="125"/>
      <c r="K80" s="125"/>
      <c r="L80" s="125"/>
      <c r="M80" s="125"/>
      <c r="N80" s="125"/>
      <c r="O80" s="125"/>
      <c r="P80" s="125"/>
    </row>
    <row r="81" spans="3:15">
      <c r="C81" s="125"/>
      <c r="D81" s="125"/>
      <c r="E81" s="125"/>
      <c r="F81" s="125"/>
      <c r="G81" s="125"/>
      <c r="H81" s="125"/>
      <c r="I81" s="125"/>
      <c r="J81" s="125"/>
      <c r="K81" s="125"/>
      <c r="L81" s="125"/>
      <c r="M81" s="125"/>
      <c r="N81" s="125"/>
      <c r="O81" s="125"/>
    </row>
    <row r="82" spans="3:15">
      <c r="C82" s="125"/>
      <c r="D82" s="125"/>
      <c r="E82" s="125"/>
      <c r="F82" s="125"/>
      <c r="G82" s="125"/>
      <c r="H82" s="125"/>
      <c r="I82" s="125"/>
      <c r="J82" s="125"/>
      <c r="K82" s="125"/>
      <c r="L82" s="125"/>
      <c r="M82" s="125"/>
      <c r="N82" s="125"/>
      <c r="O82" s="125"/>
    </row>
    <row r="83" spans="3:15">
      <c r="C83" s="125"/>
      <c r="D83" s="125"/>
      <c r="E83" s="125"/>
      <c r="F83" s="125"/>
      <c r="G83" s="125"/>
      <c r="H83" s="125"/>
      <c r="I83" s="125"/>
      <c r="J83" s="125"/>
      <c r="K83" s="125"/>
      <c r="L83" s="125"/>
      <c r="M83" s="125"/>
      <c r="N83" s="125"/>
      <c r="O83" s="125"/>
    </row>
    <row r="84" spans="3:15">
      <c r="C84" s="125"/>
      <c r="D84" s="125"/>
      <c r="E84" s="125"/>
      <c r="F84" s="125"/>
      <c r="G84" s="125"/>
      <c r="H84" s="125"/>
      <c r="I84" s="125"/>
      <c r="J84" s="125"/>
      <c r="K84" s="125"/>
      <c r="L84" s="125"/>
      <c r="M84" s="125"/>
      <c r="N84" s="125"/>
      <c r="O84" s="125"/>
    </row>
    <row r="85" spans="3:15">
      <c r="C85" s="125"/>
      <c r="D85" s="125"/>
      <c r="E85" s="125"/>
      <c r="F85" s="125"/>
      <c r="G85" s="125"/>
      <c r="H85" s="125"/>
      <c r="I85" s="125"/>
      <c r="J85" s="125"/>
      <c r="K85" s="125"/>
      <c r="L85" s="125"/>
      <c r="M85" s="125"/>
      <c r="N85" s="125"/>
      <c r="O85" s="125"/>
    </row>
    <row r="86" spans="3:15">
      <c r="C86" s="125"/>
      <c r="D86" s="125"/>
      <c r="E86" s="125"/>
      <c r="F86" s="125"/>
      <c r="G86" s="125"/>
      <c r="H86" s="125"/>
      <c r="I86" s="125"/>
      <c r="J86" s="125"/>
      <c r="K86" s="125"/>
      <c r="L86" s="125"/>
      <c r="M86" s="125"/>
      <c r="N86" s="125"/>
      <c r="O86" s="125"/>
    </row>
    <row r="87" spans="3:15">
      <c r="C87" s="125"/>
      <c r="D87" s="125"/>
      <c r="E87" s="125"/>
      <c r="F87" s="125"/>
      <c r="G87" s="125"/>
      <c r="H87" s="125"/>
      <c r="I87" s="125"/>
      <c r="J87" s="125"/>
      <c r="K87" s="125"/>
      <c r="L87" s="125"/>
      <c r="M87" s="125"/>
      <c r="N87" s="125"/>
      <c r="O87" s="125"/>
    </row>
    <row r="88" spans="3:15">
      <c r="C88" s="125"/>
      <c r="D88" s="125"/>
      <c r="E88" s="125"/>
      <c r="F88" s="125"/>
      <c r="G88" s="125"/>
      <c r="H88" s="125"/>
      <c r="I88" s="125"/>
      <c r="J88" s="125"/>
      <c r="K88" s="125"/>
      <c r="L88" s="125"/>
      <c r="M88" s="125"/>
      <c r="N88" s="125"/>
      <c r="O88" s="125"/>
    </row>
    <row r="89" spans="3:15">
      <c r="C89" s="125"/>
      <c r="D89" s="125"/>
      <c r="E89" s="125"/>
      <c r="F89" s="125"/>
      <c r="G89" s="125"/>
      <c r="H89" s="125"/>
      <c r="I89" s="125"/>
      <c r="J89" s="125"/>
      <c r="K89" s="125"/>
      <c r="L89" s="125"/>
      <c r="M89" s="125"/>
      <c r="N89" s="125"/>
      <c r="O89" s="125"/>
    </row>
    <row r="90" spans="3:15">
      <c r="C90" s="125"/>
      <c r="D90" s="125"/>
      <c r="E90" s="125"/>
      <c r="F90" s="125"/>
      <c r="G90" s="125"/>
      <c r="H90" s="125"/>
      <c r="I90" s="125"/>
      <c r="J90" s="125"/>
      <c r="K90" s="125"/>
      <c r="L90" s="125"/>
      <c r="M90" s="125"/>
      <c r="N90" s="125"/>
      <c r="O90" s="125"/>
    </row>
    <row r="91" spans="3:15">
      <c r="C91" s="125"/>
      <c r="D91" s="125"/>
      <c r="E91" s="125"/>
      <c r="F91" s="125"/>
      <c r="G91" s="125"/>
      <c r="H91" s="125"/>
      <c r="I91" s="125"/>
      <c r="J91" s="125"/>
      <c r="K91" s="125"/>
      <c r="L91" s="125"/>
      <c r="M91" s="125"/>
      <c r="N91" s="125"/>
      <c r="O91" s="125"/>
    </row>
  </sheetData>
  <mergeCells count="6">
    <mergeCell ref="B4:O4"/>
    <mergeCell ref="B5:O5"/>
    <mergeCell ref="B6:O6"/>
    <mergeCell ref="R4:AE4"/>
    <mergeCell ref="R5:AE5"/>
    <mergeCell ref="R6:AE6"/>
  </mergeCells>
  <printOptions horizontalCentered="1"/>
  <pageMargins left="1" right="1" top="0.75" bottom="0.75" header="0.5" footer="0.75"/>
  <pageSetup scale="75" fitToWidth="2" orientation="landscape" r:id="rId1"/>
  <headerFooter scaleWithDoc="0" alignWithMargins="0">
    <oddHeader>&amp;C&amp;"Arial,Bold"&amp;12Confidential per WAC 480-07-160
&amp;RExh. CGK-2C</oddHeader>
    <oddFooter>&amp;R&amp;"Times New Roman,Regular"Page &amp;P of &amp;N</oddFooter>
  </headerFooter>
  <rowBreaks count="1" manualBreakCount="1">
    <brk id="48" max="16383" man="1"/>
  </rowBreaks>
  <colBreaks count="1" manualBreakCount="1">
    <brk id="15" min="3" max="7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V112"/>
  <sheetViews>
    <sheetView view="pageBreakPreview" zoomScale="90" zoomScaleNormal="90" zoomScaleSheetLayoutView="90" workbookViewId="0">
      <pane xSplit="5" ySplit="8" topLeftCell="F11" activePane="bottomRight" state="frozen"/>
      <selection activeCell="F53" sqref="F53"/>
      <selection pane="topRight" activeCell="F53" sqref="F53"/>
      <selection pane="bottomLeft" activeCell="F53" sqref="F53"/>
      <selection pane="bottomRight" activeCell="E86" sqref="E86"/>
    </sheetView>
  </sheetViews>
  <sheetFormatPr defaultColWidth="11.42578125" defaultRowHeight="12" customHeight="1"/>
  <cols>
    <col min="1" max="1" width="6.28515625" style="289" customWidth="1"/>
    <col min="2" max="2" width="52.28515625" style="284" bestFit="1" customWidth="1"/>
    <col min="3" max="3" width="15.28515625" style="290" customWidth="1"/>
    <col min="4" max="4" width="13" style="290" customWidth="1"/>
    <col min="5" max="5" width="14.28515625" style="292" customWidth="1"/>
    <col min="6" max="6" width="2.42578125" style="282" customWidth="1"/>
    <col min="7" max="7" width="9.7109375" style="283" bestFit="1" customWidth="1"/>
    <col min="8" max="8" width="8.28515625" style="283" customWidth="1"/>
    <col min="9" max="10" width="8.7109375" style="283" bestFit="1" customWidth="1"/>
    <col min="11" max="11" width="8.28515625" style="283" customWidth="1"/>
    <col min="12" max="12" width="9.28515625" style="283" bestFit="1" customWidth="1"/>
    <col min="13" max="15" width="7.7109375" style="283" bestFit="1" customWidth="1"/>
    <col min="16" max="18" width="9.28515625" style="283" bestFit="1" customWidth="1"/>
    <col min="19" max="19" width="2.7109375" style="282" customWidth="1"/>
    <col min="20" max="20" width="3.140625" style="82" customWidth="1"/>
    <col min="21" max="21" width="35.85546875" style="337" bestFit="1" customWidth="1"/>
    <col min="22" max="46" width="3.140625" style="284" customWidth="1"/>
    <col min="47" max="16384" width="11.42578125" style="284"/>
  </cols>
  <sheetData>
    <row r="1" spans="1:22" ht="18">
      <c r="A1" s="446" t="s">
        <v>47</v>
      </c>
      <c r="B1" s="446"/>
      <c r="C1" s="446"/>
      <c r="D1" s="446"/>
      <c r="E1" s="446"/>
      <c r="T1" s="284"/>
      <c r="U1" s="285"/>
    </row>
    <row r="2" spans="1:22" ht="18">
      <c r="A2" s="446" t="s">
        <v>599</v>
      </c>
      <c r="B2" s="446"/>
      <c r="C2" s="446"/>
      <c r="D2" s="446"/>
      <c r="E2" s="446"/>
      <c r="T2" s="284"/>
      <c r="U2" s="285"/>
    </row>
    <row r="3" spans="1:22" ht="18">
      <c r="A3" s="446" t="s">
        <v>1079</v>
      </c>
      <c r="B3" s="446"/>
      <c r="C3" s="446"/>
      <c r="D3" s="446"/>
      <c r="E3" s="446"/>
      <c r="F3" s="286"/>
      <c r="G3" s="282"/>
      <c r="H3" s="282"/>
      <c r="I3" s="282"/>
      <c r="J3" s="282"/>
      <c r="K3" s="282"/>
      <c r="L3" s="282"/>
      <c r="M3" s="282"/>
      <c r="N3" s="282"/>
      <c r="O3" s="282"/>
      <c r="P3" s="282"/>
      <c r="Q3" s="282"/>
      <c r="R3" s="282"/>
      <c r="T3" s="284"/>
      <c r="U3" s="285"/>
    </row>
    <row r="4" spans="1:22" ht="15.75">
      <c r="A4" s="447" t="s">
        <v>48</v>
      </c>
      <c r="B4" s="447"/>
      <c r="C4" s="447"/>
      <c r="D4" s="447"/>
      <c r="E4" s="447"/>
      <c r="T4" s="284"/>
      <c r="U4" s="285"/>
    </row>
    <row r="5" spans="1:22" ht="22.5" customHeight="1">
      <c r="A5" s="287"/>
      <c r="B5" s="449" t="s">
        <v>193</v>
      </c>
      <c r="C5" s="447"/>
      <c r="D5" s="447"/>
      <c r="E5" s="447"/>
      <c r="G5" s="448" t="s">
        <v>49</v>
      </c>
      <c r="H5" s="448"/>
      <c r="I5" s="448"/>
      <c r="J5" s="448"/>
      <c r="K5" s="448"/>
      <c r="L5" s="448"/>
      <c r="M5" s="448"/>
      <c r="N5" s="448"/>
      <c r="O5" s="448"/>
      <c r="P5" s="448"/>
      <c r="Q5" s="448"/>
      <c r="R5" s="448"/>
      <c r="S5" s="288"/>
      <c r="T5" s="284"/>
      <c r="U5" s="285" t="s">
        <v>50</v>
      </c>
    </row>
    <row r="6" spans="1:22" ht="12" customHeight="1">
      <c r="D6" s="291"/>
      <c r="G6" s="283">
        <v>1</v>
      </c>
      <c r="H6" s="283">
        <v>2</v>
      </c>
      <c r="I6" s="283">
        <v>3</v>
      </c>
      <c r="J6" s="283">
        <v>4</v>
      </c>
      <c r="K6" s="283">
        <v>5</v>
      </c>
      <c r="L6" s="283">
        <v>6</v>
      </c>
      <c r="M6" s="283">
        <v>7</v>
      </c>
      <c r="N6" s="283">
        <v>8</v>
      </c>
      <c r="O6" s="283">
        <v>9</v>
      </c>
      <c r="P6" s="283">
        <v>10</v>
      </c>
      <c r="Q6" s="283">
        <v>11</v>
      </c>
      <c r="R6" s="283">
        <v>12</v>
      </c>
      <c r="T6" s="284"/>
      <c r="U6" s="285"/>
    </row>
    <row r="7" spans="1:22" ht="12" customHeight="1">
      <c r="A7" s="287" t="s">
        <v>51</v>
      </c>
      <c r="C7" s="293" t="s">
        <v>1082</v>
      </c>
      <c r="D7" s="291"/>
      <c r="E7" s="293">
        <v>2023</v>
      </c>
      <c r="G7" s="82">
        <v>2023</v>
      </c>
      <c r="H7" s="82">
        <v>2023</v>
      </c>
      <c r="I7" s="82">
        <v>2023</v>
      </c>
      <c r="J7" s="82">
        <v>2023</v>
      </c>
      <c r="K7" s="82">
        <v>2023</v>
      </c>
      <c r="L7" s="82">
        <v>2023</v>
      </c>
      <c r="M7" s="82">
        <v>2023</v>
      </c>
      <c r="N7" s="82">
        <v>2023</v>
      </c>
      <c r="O7" s="82">
        <v>2023</v>
      </c>
      <c r="P7" s="82">
        <v>2023</v>
      </c>
      <c r="Q7" s="82">
        <v>2023</v>
      </c>
      <c r="R7" s="82">
        <v>2023</v>
      </c>
      <c r="T7" s="284"/>
      <c r="U7" s="285"/>
    </row>
    <row r="8" spans="1:22" ht="12" customHeight="1">
      <c r="A8" s="294" t="s">
        <v>52</v>
      </c>
      <c r="C8" s="406">
        <v>44440</v>
      </c>
      <c r="D8" s="295" t="s">
        <v>53</v>
      </c>
      <c r="E8" s="296" t="s">
        <v>54</v>
      </c>
      <c r="G8" s="297" t="s">
        <v>55</v>
      </c>
      <c r="H8" s="297" t="s">
        <v>56</v>
      </c>
      <c r="I8" s="297" t="s">
        <v>57</v>
      </c>
      <c r="J8" s="297" t="s">
        <v>58</v>
      </c>
      <c r="K8" s="297" t="s">
        <v>59</v>
      </c>
      <c r="L8" s="297" t="s">
        <v>60</v>
      </c>
      <c r="M8" s="297" t="s">
        <v>61</v>
      </c>
      <c r="N8" s="297" t="s">
        <v>62</v>
      </c>
      <c r="O8" s="297" t="s">
        <v>63</v>
      </c>
      <c r="P8" s="297" t="s">
        <v>64</v>
      </c>
      <c r="Q8" s="297" t="s">
        <v>65</v>
      </c>
      <c r="R8" s="297" t="s">
        <v>66</v>
      </c>
      <c r="S8" s="298"/>
      <c r="T8" s="284"/>
      <c r="U8" s="285"/>
    </row>
    <row r="9" spans="1:22" ht="12" customHeight="1">
      <c r="A9" s="287">
        <v>1</v>
      </c>
      <c r="B9" s="299" t="s">
        <v>68</v>
      </c>
      <c r="C9" s="300"/>
      <c r="D9" s="300"/>
      <c r="E9" s="301"/>
      <c r="G9" s="302"/>
      <c r="H9" s="302"/>
      <c r="I9" s="302"/>
      <c r="J9" s="302"/>
      <c r="K9" s="302"/>
      <c r="L9" s="302"/>
      <c r="M9" s="302"/>
      <c r="N9" s="302"/>
      <c r="O9" s="302"/>
      <c r="P9" s="302"/>
      <c r="Q9" s="302"/>
      <c r="R9" s="302"/>
      <c r="T9" s="284"/>
      <c r="U9" s="285"/>
    </row>
    <row r="10" spans="1:22" ht="12" customHeight="1">
      <c r="A10" s="287">
        <f t="shared" ref="A10:A77" si="0">A9+1</f>
        <v>2</v>
      </c>
      <c r="B10" s="303" t="s">
        <v>561</v>
      </c>
      <c r="C10" s="304">
        <v>38935</v>
      </c>
      <c r="D10" s="305">
        <f>E10-C10</f>
        <v>-35654.441791079997</v>
      </c>
      <c r="E10" s="305">
        <f>SUM(G10:R10)</f>
        <v>3280.5582089200002</v>
      </c>
      <c r="G10" s="301">
        <f>SUMIFS('Conf  Aurora Portfolio Output'!$H$15:$H$2000,'Conf  Aurora Portfolio Output'!$B$15:$B$2000,'CGK-3'!$U10,'Conf  Aurora Portfolio Output'!$E$15:$E$2000,'CGK-3'!G$7,'Conf  Aurora Portfolio Output'!$F$15:$F$2000,'CGK-3'!G$6)</f>
        <v>420.00485200000003</v>
      </c>
      <c r="H10" s="301">
        <f>SUMIFS('Conf  Aurora Portfolio Output'!$H$15:$H$2000,'Conf  Aurora Portfolio Output'!$B$15:$B$2000,'CGK-3'!$U10,'Conf  Aurora Portfolio Output'!$E$15:$E$2000,'CGK-3'!H$7,'Conf  Aurora Portfolio Output'!$F$15:$F$2000,'CGK-3'!H$6)</f>
        <v>910.88919999999996</v>
      </c>
      <c r="I10" s="301">
        <f>SUMIFS('Conf  Aurora Portfolio Output'!$H$15:$H$2000,'Conf  Aurora Portfolio Output'!$B$15:$B$2000,'CGK-3'!$U10,'Conf  Aurora Portfolio Output'!$E$15:$E$2000,'CGK-3'!I$7,'Conf  Aurora Portfolio Output'!$F$15:$F$2000,'CGK-3'!I$6)</f>
        <v>126.418633</v>
      </c>
      <c r="J10" s="301">
        <f>SUMIFS('Conf  Aurora Portfolio Output'!$H$15:$H$2000,'Conf  Aurora Portfolio Output'!$B$15:$B$2000,'CGK-3'!$U10,'Conf  Aurora Portfolio Output'!$E$15:$E$2000,'CGK-3'!J$7,'Conf  Aurora Portfolio Output'!$F$15:$F$2000,'CGK-3'!J$6)</f>
        <v>8.4244529999999997</v>
      </c>
      <c r="K10" s="301">
        <f>SUMIFS('Conf  Aurora Portfolio Output'!$H$15:$H$2000,'Conf  Aurora Portfolio Output'!$B$15:$B$2000,'CGK-3'!$U10,'Conf  Aurora Portfolio Output'!$E$15:$E$2000,'CGK-3'!K$7,'Conf  Aurora Portfolio Output'!$F$15:$F$2000,'CGK-3'!K$6)</f>
        <v>12.17144</v>
      </c>
      <c r="L10" s="301">
        <f>SUMIFS('Conf  Aurora Portfolio Output'!$H$15:$H$2000,'Conf  Aurora Portfolio Output'!$B$15:$B$2000,'CGK-3'!$U10,'Conf  Aurora Portfolio Output'!$E$15:$E$2000,'CGK-3'!L$7,'Conf  Aurora Portfolio Output'!$F$15:$F$2000,'CGK-3'!L$6)</f>
        <v>76.4181442</v>
      </c>
      <c r="M10" s="301">
        <f>SUMIFS('Conf  Aurora Portfolio Output'!$H$15:$H$2000,'Conf  Aurora Portfolio Output'!$B$15:$B$2000,'CGK-3'!$U10,'Conf  Aurora Portfolio Output'!$E$15:$E$2000,'CGK-3'!M$7,'Conf  Aurora Portfolio Output'!$F$15:$F$2000,'CGK-3'!M$6)</f>
        <v>2.7957475199999999</v>
      </c>
      <c r="N10" s="301">
        <f>SUMIFS('Conf  Aurora Portfolio Output'!$H$15:$H$2000,'Conf  Aurora Portfolio Output'!$B$15:$B$2000,'CGK-3'!$U10,'Conf  Aurora Portfolio Output'!$E$15:$E$2000,'CGK-3'!N$7,'Conf  Aurora Portfolio Output'!$F$15:$F$2000,'CGK-3'!N$6)</f>
        <v>1180.8398400000001</v>
      </c>
      <c r="O10" s="301">
        <f>SUMIFS('Conf  Aurora Portfolio Output'!$H$15:$H$2000,'Conf  Aurora Portfolio Output'!$B$15:$B$2000,'CGK-3'!$U10,'Conf  Aurora Portfolio Output'!$E$15:$E$2000,'CGK-3'!O$7,'Conf  Aurora Portfolio Output'!$F$15:$F$2000,'CGK-3'!O$6)</f>
        <v>7.735544</v>
      </c>
      <c r="P10" s="301">
        <f>SUMIFS('Conf  Aurora Portfolio Output'!$H$15:$H$2000,'Conf  Aurora Portfolio Output'!$B$15:$B$2000,'CGK-3'!$U10,'Conf  Aurora Portfolio Output'!$E$15:$E$2000,'CGK-3'!P$7,'Conf  Aurora Portfolio Output'!$F$15:$F$2000,'CGK-3'!P$6)</f>
        <v>457.28519999999997</v>
      </c>
      <c r="Q10" s="301">
        <f>SUMIFS('Conf  Aurora Portfolio Output'!$H$15:$H$2000,'Conf  Aurora Portfolio Output'!$B$15:$B$2000,'CGK-3'!$U10,'Conf  Aurora Portfolio Output'!$E$15:$E$2000,'CGK-3'!Q$7,'Conf  Aurora Portfolio Output'!$F$15:$F$2000,'CGK-3'!Q$6)</f>
        <v>46.400337200000003</v>
      </c>
      <c r="R10" s="301">
        <f>SUMIFS('Conf  Aurora Portfolio Output'!$H$15:$H$2000,'Conf  Aurora Portfolio Output'!$B$15:$B$2000,'CGK-3'!$U10,'Conf  Aurora Portfolio Output'!$E$15:$E$2000,'CGK-3'!R$7,'Conf  Aurora Portfolio Output'!$F$15:$F$2000,'CGK-3'!R$6)</f>
        <v>31.174817999999998</v>
      </c>
      <c r="T10" s="284"/>
      <c r="U10" s="285" t="s">
        <v>508</v>
      </c>
    </row>
    <row r="11" spans="1:22" ht="12" customHeight="1">
      <c r="A11" s="287">
        <f t="shared" si="0"/>
        <v>3</v>
      </c>
      <c r="B11" s="306" t="s">
        <v>163</v>
      </c>
      <c r="C11" s="304">
        <v>14923</v>
      </c>
      <c r="D11" s="305">
        <f>E11-C11</f>
        <v>545</v>
      </c>
      <c r="E11" s="305">
        <f t="shared" ref="E11:E18" si="1">SUM(G11:R11)</f>
        <v>15468</v>
      </c>
      <c r="G11" s="301">
        <f>SUMIFS('Conf  Aurora Portfolio Output'!$H$15:$H$2000,'Conf  Aurora Portfolio Output'!$B$15:$B$2000,'CGK-3'!$U11,'Conf  Aurora Portfolio Output'!$E$15:$E$2000,'CGK-3'!G$7,'Conf  Aurora Portfolio Output'!$F$15:$F$2000,'CGK-3'!G$6)</f>
        <v>1289</v>
      </c>
      <c r="H11" s="301">
        <f>SUMIFS('Conf  Aurora Portfolio Output'!$H$15:$H$2000,'Conf  Aurora Portfolio Output'!$B$15:$B$2000,'CGK-3'!$U11,'Conf  Aurora Portfolio Output'!$E$15:$E$2000,'CGK-3'!H$7,'Conf  Aurora Portfolio Output'!$F$15:$F$2000,'CGK-3'!H$6)</f>
        <v>1289</v>
      </c>
      <c r="I11" s="301">
        <f>SUMIFS('Conf  Aurora Portfolio Output'!$H$15:$H$2000,'Conf  Aurora Portfolio Output'!$B$15:$B$2000,'CGK-3'!$U11,'Conf  Aurora Portfolio Output'!$E$15:$E$2000,'CGK-3'!I$7,'Conf  Aurora Portfolio Output'!$F$15:$F$2000,'CGK-3'!I$6)</f>
        <v>1289</v>
      </c>
      <c r="J11" s="301">
        <f>SUMIFS('Conf  Aurora Portfolio Output'!$H$15:$H$2000,'Conf  Aurora Portfolio Output'!$B$15:$B$2000,'CGK-3'!$U11,'Conf  Aurora Portfolio Output'!$E$15:$E$2000,'CGK-3'!J$7,'Conf  Aurora Portfolio Output'!$F$15:$F$2000,'CGK-3'!J$6)</f>
        <v>1289</v>
      </c>
      <c r="K11" s="301">
        <f>SUMIFS('Conf  Aurora Portfolio Output'!$H$15:$H$2000,'Conf  Aurora Portfolio Output'!$B$15:$B$2000,'CGK-3'!$U11,'Conf  Aurora Portfolio Output'!$E$15:$E$2000,'CGK-3'!K$7,'Conf  Aurora Portfolio Output'!$F$15:$F$2000,'CGK-3'!K$6)</f>
        <v>1289</v>
      </c>
      <c r="L11" s="301">
        <f>SUMIFS('Conf  Aurora Portfolio Output'!$H$15:$H$2000,'Conf  Aurora Portfolio Output'!$B$15:$B$2000,'CGK-3'!$U11,'Conf  Aurora Portfolio Output'!$E$15:$E$2000,'CGK-3'!L$7,'Conf  Aurora Portfolio Output'!$F$15:$F$2000,'CGK-3'!L$6)</f>
        <v>1289</v>
      </c>
      <c r="M11" s="301">
        <f>SUMIFS('Conf  Aurora Portfolio Output'!$H$15:$H$2000,'Conf  Aurora Portfolio Output'!$B$15:$B$2000,'CGK-3'!$U11,'Conf  Aurora Portfolio Output'!$E$15:$E$2000,'CGK-3'!M$7,'Conf  Aurora Portfolio Output'!$F$15:$F$2000,'CGK-3'!M$6)</f>
        <v>1289</v>
      </c>
      <c r="N11" s="301">
        <f>SUMIFS('Conf  Aurora Portfolio Output'!$H$15:$H$2000,'Conf  Aurora Portfolio Output'!$B$15:$B$2000,'CGK-3'!$U11,'Conf  Aurora Portfolio Output'!$E$15:$E$2000,'CGK-3'!N$7,'Conf  Aurora Portfolio Output'!$F$15:$F$2000,'CGK-3'!N$6)</f>
        <v>1289</v>
      </c>
      <c r="O11" s="301">
        <f>SUMIFS('Conf  Aurora Portfolio Output'!$H$15:$H$2000,'Conf  Aurora Portfolio Output'!$B$15:$B$2000,'CGK-3'!$U11,'Conf  Aurora Portfolio Output'!$E$15:$E$2000,'CGK-3'!O$7,'Conf  Aurora Portfolio Output'!$F$15:$F$2000,'CGK-3'!O$6)</f>
        <v>1289</v>
      </c>
      <c r="P11" s="301">
        <f>SUMIFS('Conf  Aurora Portfolio Output'!$H$15:$H$2000,'Conf  Aurora Portfolio Output'!$B$15:$B$2000,'CGK-3'!$U11,'Conf  Aurora Portfolio Output'!$E$15:$E$2000,'CGK-3'!P$7,'Conf  Aurora Portfolio Output'!$F$15:$F$2000,'CGK-3'!P$6)</f>
        <v>1289</v>
      </c>
      <c r="Q11" s="301">
        <f>SUMIFS('Conf  Aurora Portfolio Output'!$H$15:$H$2000,'Conf  Aurora Portfolio Output'!$B$15:$B$2000,'CGK-3'!$U11,'Conf  Aurora Portfolio Output'!$E$15:$E$2000,'CGK-3'!Q$7,'Conf  Aurora Portfolio Output'!$F$15:$F$2000,'CGK-3'!Q$6)</f>
        <v>1289</v>
      </c>
      <c r="R11" s="301">
        <f>SUMIFS('Conf  Aurora Portfolio Output'!$H$15:$H$2000,'Conf  Aurora Portfolio Output'!$B$15:$B$2000,'CGK-3'!$U11,'Conf  Aurora Portfolio Output'!$E$15:$E$2000,'CGK-3'!R$7,'Conf  Aurora Portfolio Output'!$F$15:$F$2000,'CGK-3'!R$6)</f>
        <v>1289</v>
      </c>
      <c r="T11" s="284"/>
      <c r="U11" s="285" t="s">
        <v>163</v>
      </c>
    </row>
    <row r="12" spans="1:22" ht="12" customHeight="1">
      <c r="A12" s="287">
        <f t="shared" si="0"/>
        <v>4</v>
      </c>
      <c r="B12" s="306" t="s">
        <v>528</v>
      </c>
      <c r="C12" s="304">
        <v>4788</v>
      </c>
      <c r="D12" s="305">
        <f t="shared" ref="D12:D25" si="2">E12-C12</f>
        <v>-1008.590604</v>
      </c>
      <c r="E12" s="305">
        <f t="shared" si="1"/>
        <v>3779.409396</v>
      </c>
      <c r="G12" s="301">
        <f>SUMIFS('Conf  Aurora Portfolio Output'!$H$15:$H$2000,'Conf  Aurora Portfolio Output'!$B$15:$B$2000,'CGK-3'!$U12,'Conf  Aurora Portfolio Output'!$E$15:$E$2000,'CGK-3'!G$7,'Conf  Aurora Portfolio Output'!$F$15:$F$2000,'CGK-3'!G$6)</f>
        <v>352.89984099999998</v>
      </c>
      <c r="H12" s="301">
        <f>SUMIFS('Conf  Aurora Portfolio Output'!$H$15:$H$2000,'Conf  Aurora Portfolio Output'!$B$15:$B$2000,'CGK-3'!$U12,'Conf  Aurora Portfolio Output'!$E$15:$E$2000,'CGK-3'!H$7,'Conf  Aurora Portfolio Output'!$F$15:$F$2000,'CGK-3'!H$6)</f>
        <v>311.628174</v>
      </c>
      <c r="I12" s="301">
        <f>SUMIFS('Conf  Aurora Portfolio Output'!$H$15:$H$2000,'Conf  Aurora Portfolio Output'!$B$15:$B$2000,'CGK-3'!$U12,'Conf  Aurora Portfolio Output'!$E$15:$E$2000,'CGK-3'!I$7,'Conf  Aurora Portfolio Output'!$F$15:$F$2000,'CGK-3'!I$6)</f>
        <v>274.95611600000001</v>
      </c>
      <c r="J12" s="301">
        <f>SUMIFS('Conf  Aurora Portfolio Output'!$H$15:$H$2000,'Conf  Aurora Portfolio Output'!$B$15:$B$2000,'CGK-3'!$U12,'Conf  Aurora Portfolio Output'!$E$15:$E$2000,'CGK-3'!J$7,'Conf  Aurora Portfolio Output'!$F$15:$F$2000,'CGK-3'!J$6)</f>
        <v>277.64299999999997</v>
      </c>
      <c r="K12" s="301">
        <f>SUMIFS('Conf  Aurora Portfolio Output'!$H$15:$H$2000,'Conf  Aurora Portfolio Output'!$B$15:$B$2000,'CGK-3'!$U12,'Conf  Aurora Portfolio Output'!$E$15:$E$2000,'CGK-3'!K$7,'Conf  Aurora Portfolio Output'!$F$15:$F$2000,'CGK-3'!K$6)</f>
        <v>306.57060000000001</v>
      </c>
      <c r="L12" s="301">
        <f>SUMIFS('Conf  Aurora Portfolio Output'!$H$15:$H$2000,'Conf  Aurora Portfolio Output'!$B$15:$B$2000,'CGK-3'!$U12,'Conf  Aurora Portfolio Output'!$E$15:$E$2000,'CGK-3'!L$7,'Conf  Aurora Portfolio Output'!$F$15:$F$2000,'CGK-3'!L$6)</f>
        <v>300.57882699999999</v>
      </c>
      <c r="M12" s="301">
        <f>SUMIFS('Conf  Aurora Portfolio Output'!$H$15:$H$2000,'Conf  Aurora Portfolio Output'!$B$15:$B$2000,'CGK-3'!$U12,'Conf  Aurora Portfolio Output'!$E$15:$E$2000,'CGK-3'!M$7,'Conf  Aurora Portfolio Output'!$F$15:$F$2000,'CGK-3'!M$6)</f>
        <v>437.78714000000002</v>
      </c>
      <c r="N12" s="301">
        <f>SUMIFS('Conf  Aurora Portfolio Output'!$H$15:$H$2000,'Conf  Aurora Portfolio Output'!$B$15:$B$2000,'CGK-3'!$U12,'Conf  Aurora Portfolio Output'!$E$15:$E$2000,'CGK-3'!N$7,'Conf  Aurora Portfolio Output'!$F$15:$F$2000,'CGK-3'!N$6)</f>
        <v>395.95117199999999</v>
      </c>
      <c r="O12" s="301">
        <f>SUMIFS('Conf  Aurora Portfolio Output'!$H$15:$H$2000,'Conf  Aurora Portfolio Output'!$B$15:$B$2000,'CGK-3'!$U12,'Conf  Aurora Portfolio Output'!$E$15:$E$2000,'CGK-3'!O$7,'Conf  Aurora Portfolio Output'!$F$15:$F$2000,'CGK-3'!O$6)</f>
        <v>255.61071799999999</v>
      </c>
      <c r="P12" s="301">
        <f>SUMIFS('Conf  Aurora Portfolio Output'!$H$15:$H$2000,'Conf  Aurora Portfolio Output'!$B$15:$B$2000,'CGK-3'!$U12,'Conf  Aurora Portfolio Output'!$E$15:$E$2000,'CGK-3'!P$7,'Conf  Aurora Portfolio Output'!$F$15:$F$2000,'CGK-3'!P$6)</f>
        <v>256.98925800000001</v>
      </c>
      <c r="Q12" s="301">
        <f>SUMIFS('Conf  Aurora Portfolio Output'!$H$15:$H$2000,'Conf  Aurora Portfolio Output'!$B$15:$B$2000,'CGK-3'!$U12,'Conf  Aurora Portfolio Output'!$E$15:$E$2000,'CGK-3'!Q$7,'Conf  Aurora Portfolio Output'!$F$15:$F$2000,'CGK-3'!Q$6)</f>
        <v>277.0086</v>
      </c>
      <c r="R12" s="301">
        <f>SUMIFS('Conf  Aurora Portfolio Output'!$H$15:$H$2000,'Conf  Aurora Portfolio Output'!$B$15:$B$2000,'CGK-3'!$U12,'Conf  Aurora Portfolio Output'!$E$15:$E$2000,'CGK-3'!R$7,'Conf  Aurora Portfolio Output'!$F$15:$F$2000,'CGK-3'!R$6)</f>
        <v>331.78595000000001</v>
      </c>
      <c r="T12" s="284"/>
      <c r="U12" s="285" t="s">
        <v>46</v>
      </c>
    </row>
    <row r="13" spans="1:22" ht="12" customHeight="1">
      <c r="A13" s="287">
        <f t="shared" si="0"/>
        <v>5</v>
      </c>
      <c r="B13" s="306" t="s">
        <v>529</v>
      </c>
      <c r="C13" s="304">
        <v>10995</v>
      </c>
      <c r="D13" s="305">
        <f t="shared" si="2"/>
        <v>8683.7469459999993</v>
      </c>
      <c r="E13" s="305">
        <f t="shared" si="1"/>
        <v>19678.746945999999</v>
      </c>
      <c r="F13" s="307"/>
      <c r="G13" s="301">
        <f>SUMIFS('Conf  Aurora Portfolio Output'!$H$15:$H$2000,'Conf  Aurora Portfolio Output'!$B$15:$B$2000,'CGK-3'!$U13,'Conf  Aurora Portfolio Output'!$E$15:$E$2000,'CGK-3'!G$7,'Conf  Aurora Portfolio Output'!$F$15:$F$2000,'CGK-3'!G$6)</f>
        <v>1639.8409000000001</v>
      </c>
      <c r="H13" s="301">
        <f>SUMIFS('Conf  Aurora Portfolio Output'!$H$15:$H$2000,'Conf  Aurora Portfolio Output'!$B$15:$B$2000,'CGK-3'!$U13,'Conf  Aurora Portfolio Output'!$E$15:$E$2000,'CGK-3'!H$7,'Conf  Aurora Portfolio Output'!$F$15:$F$2000,'CGK-3'!H$6)</f>
        <v>1639.8667</v>
      </c>
      <c r="I13" s="301">
        <f>SUMIFS('Conf  Aurora Portfolio Output'!$H$15:$H$2000,'Conf  Aurora Portfolio Output'!$B$15:$B$2000,'CGK-3'!$U13,'Conf  Aurora Portfolio Output'!$E$15:$E$2000,'CGK-3'!I$7,'Conf  Aurora Portfolio Output'!$F$15:$F$2000,'CGK-3'!I$6)</f>
        <v>1639.853089</v>
      </c>
      <c r="J13" s="301">
        <f>SUMIFS('Conf  Aurora Portfolio Output'!$H$15:$H$2000,'Conf  Aurora Portfolio Output'!$B$15:$B$2000,'CGK-3'!$U13,'Conf  Aurora Portfolio Output'!$E$15:$E$2000,'CGK-3'!J$7,'Conf  Aurora Portfolio Output'!$F$15:$F$2000,'CGK-3'!J$6)</f>
        <v>1637.5208</v>
      </c>
      <c r="K13" s="301">
        <f>SUMIFS('Conf  Aurora Portfolio Output'!$H$15:$H$2000,'Conf  Aurora Portfolio Output'!$B$15:$B$2000,'CGK-3'!$U13,'Conf  Aurora Portfolio Output'!$E$15:$E$2000,'CGK-3'!K$7,'Conf  Aurora Portfolio Output'!$F$15:$F$2000,'CGK-3'!K$6)</f>
        <v>1639.8067999999998</v>
      </c>
      <c r="L13" s="301">
        <f>SUMIFS('Conf  Aurora Portfolio Output'!$H$15:$H$2000,'Conf  Aurora Portfolio Output'!$B$15:$B$2000,'CGK-3'!$U13,'Conf  Aurora Portfolio Output'!$E$15:$E$2000,'CGK-3'!L$7,'Conf  Aurora Portfolio Output'!$F$15:$F$2000,'CGK-3'!L$6)</f>
        <v>1640.0358430000001</v>
      </c>
      <c r="M13" s="301">
        <f>SUMIFS('Conf  Aurora Portfolio Output'!$H$15:$H$2000,'Conf  Aurora Portfolio Output'!$B$15:$B$2000,'CGK-3'!$U13,'Conf  Aurora Portfolio Output'!$E$15:$E$2000,'CGK-3'!M$7,'Conf  Aurora Portfolio Output'!$F$15:$F$2000,'CGK-3'!M$6)</f>
        <v>1640.0554</v>
      </c>
      <c r="N13" s="301">
        <f>SUMIFS('Conf  Aurora Portfolio Output'!$H$15:$H$2000,'Conf  Aurora Portfolio Output'!$B$15:$B$2000,'CGK-3'!$U13,'Conf  Aurora Portfolio Output'!$E$15:$E$2000,'CGK-3'!N$7,'Conf  Aurora Portfolio Output'!$F$15:$F$2000,'CGK-3'!N$6)</f>
        <v>1639.8208</v>
      </c>
      <c r="O13" s="301">
        <f>SUMIFS('Conf  Aurora Portfolio Output'!$H$15:$H$2000,'Conf  Aurora Portfolio Output'!$B$15:$B$2000,'CGK-3'!$U13,'Conf  Aurora Portfolio Output'!$E$15:$E$2000,'CGK-3'!O$7,'Conf  Aurora Portfolio Output'!$F$15:$F$2000,'CGK-3'!O$6)</f>
        <v>1639.9180000000001</v>
      </c>
      <c r="P13" s="301">
        <f>SUMIFS('Conf  Aurora Portfolio Output'!$H$15:$H$2000,'Conf  Aurora Portfolio Output'!$B$15:$B$2000,'CGK-3'!$U13,'Conf  Aurora Portfolio Output'!$E$15:$E$2000,'CGK-3'!P$7,'Conf  Aurora Portfolio Output'!$F$15:$F$2000,'CGK-3'!P$6)</f>
        <v>1642.1984480000001</v>
      </c>
      <c r="Q13" s="301">
        <f>SUMIFS('Conf  Aurora Portfolio Output'!$H$15:$H$2000,'Conf  Aurora Portfolio Output'!$B$15:$B$2000,'CGK-3'!$U13,'Conf  Aurora Portfolio Output'!$E$15:$E$2000,'CGK-3'!Q$7,'Conf  Aurora Portfolio Output'!$F$15:$F$2000,'CGK-3'!Q$6)</f>
        <v>1639.8537999999999</v>
      </c>
      <c r="R13" s="301">
        <f>SUMIFS('Conf  Aurora Portfolio Output'!$H$15:$H$2000,'Conf  Aurora Portfolio Output'!$B$15:$B$2000,'CGK-3'!$U13,'Conf  Aurora Portfolio Output'!$E$15:$E$2000,'CGK-3'!R$7,'Conf  Aurora Portfolio Output'!$F$15:$F$2000,'CGK-3'!R$6)</f>
        <v>1639.9763659999999</v>
      </c>
      <c r="T13" s="284"/>
      <c r="U13" s="285" t="s">
        <v>31</v>
      </c>
    </row>
    <row r="14" spans="1:22" ht="12" customHeight="1">
      <c r="A14" s="287">
        <f t="shared" si="0"/>
        <v>6</v>
      </c>
      <c r="B14" s="306" t="s">
        <v>585</v>
      </c>
      <c r="C14" s="304">
        <v>28769</v>
      </c>
      <c r="D14" s="305">
        <f>E14-C14</f>
        <v>486.99337299999752</v>
      </c>
      <c r="E14" s="305">
        <f t="shared" si="1"/>
        <v>29255.993372999998</v>
      </c>
      <c r="F14" s="308"/>
      <c r="G14" s="301">
        <f>SUMIFS('Conf  Aurora Portfolio Output'!$H$15:$H$2000,'Conf  Aurora Portfolio Output'!$B$15:$B$2000,'CGK-3'!$U14,'Conf  Aurora Portfolio Output'!$E$15:$E$2000,'CGK-3'!G$7,'Conf  Aurora Portfolio Output'!$F$15:$F$2000,'CGK-3'!G$6)+297.06889/12</f>
        <v>2495.8194308333332</v>
      </c>
      <c r="H14" s="301">
        <f>SUMIFS('Conf  Aurora Portfolio Output'!$H$15:$H$2000,'Conf  Aurora Portfolio Output'!$B$15:$B$2000,'CGK-3'!$U14,'Conf  Aurora Portfolio Output'!$E$15:$E$2000,'CGK-3'!H$7,'Conf  Aurora Portfolio Output'!$F$15:$F$2000,'CGK-3'!H$6)+297.06889/12</f>
        <v>2421.2922878333329</v>
      </c>
      <c r="I14" s="301">
        <f>SUMIFS('Conf  Aurora Portfolio Output'!$H$15:$H$2000,'Conf  Aurora Portfolio Output'!$B$15:$B$2000,'CGK-3'!$U14,'Conf  Aurora Portfolio Output'!$E$15:$E$2000,'CGK-3'!I$7,'Conf  Aurora Portfolio Output'!$F$15:$F$2000,'CGK-3'!I$6)+297.06889/12</f>
        <v>2465.2406358333333</v>
      </c>
      <c r="J14" s="301">
        <f>SUMIFS('Conf  Aurora Portfolio Output'!$H$15:$H$2000,'Conf  Aurora Portfolio Output'!$B$15:$B$2000,'CGK-3'!$U14,'Conf  Aurora Portfolio Output'!$E$15:$E$2000,'CGK-3'!J$7,'Conf  Aurora Portfolio Output'!$F$15:$F$2000,'CGK-3'!J$6)+297.06889/12</f>
        <v>2417.7053268333329</v>
      </c>
      <c r="K14" s="301">
        <f>SUMIFS('Conf  Aurora Portfolio Output'!$H$15:$H$2000,'Conf  Aurora Portfolio Output'!$B$15:$B$2000,'CGK-3'!$U14,'Conf  Aurora Portfolio Output'!$E$15:$E$2000,'CGK-3'!K$7,'Conf  Aurora Portfolio Output'!$F$15:$F$2000,'CGK-3'!K$6)+297.06889/12</f>
        <v>2319.6607708333331</v>
      </c>
      <c r="L14" s="301">
        <f>SUMIFS('Conf  Aurora Portfolio Output'!$H$15:$H$2000,'Conf  Aurora Portfolio Output'!$B$15:$B$2000,'CGK-3'!$U14,'Conf  Aurora Portfolio Output'!$E$15:$E$2000,'CGK-3'!L$7,'Conf  Aurora Portfolio Output'!$F$15:$F$2000,'CGK-3'!L$6)+297.06889/12</f>
        <v>2190.4256078333333</v>
      </c>
      <c r="M14" s="301">
        <f>SUMIFS('Conf  Aurora Portfolio Output'!$H$15:$H$2000,'Conf  Aurora Portfolio Output'!$B$15:$B$2000,'CGK-3'!$U14,'Conf  Aurora Portfolio Output'!$E$15:$E$2000,'CGK-3'!M$7,'Conf  Aurora Portfolio Output'!$F$15:$F$2000,'CGK-3'!M$6)+297.06889/12</f>
        <v>2460.1691638333332</v>
      </c>
      <c r="N14" s="301">
        <f>SUMIFS('Conf  Aurora Portfolio Output'!$H$15:$H$2000,'Conf  Aurora Portfolio Output'!$B$15:$B$2000,'CGK-3'!$U14,'Conf  Aurora Portfolio Output'!$E$15:$E$2000,'CGK-3'!N$7,'Conf  Aurora Portfolio Output'!$F$15:$F$2000,'CGK-3'!N$6)+297.06889/12</f>
        <v>2485.8856548333333</v>
      </c>
      <c r="O14" s="301">
        <f>SUMIFS('Conf  Aurora Portfolio Output'!$H$15:$H$2000,'Conf  Aurora Portfolio Output'!$B$15:$B$2000,'CGK-3'!$U14,'Conf  Aurora Portfolio Output'!$E$15:$E$2000,'CGK-3'!O$7,'Conf  Aurora Portfolio Output'!$F$15:$F$2000,'CGK-3'!O$6)+297.06889/12</f>
        <v>2485.4634138333331</v>
      </c>
      <c r="P14" s="301">
        <f>SUMIFS('Conf  Aurora Portfolio Output'!$H$15:$H$2000,'Conf  Aurora Portfolio Output'!$B$15:$B$2000,'CGK-3'!$U14,'Conf  Aurora Portfolio Output'!$E$15:$E$2000,'CGK-3'!P$7,'Conf  Aurora Portfolio Output'!$F$15:$F$2000,'CGK-3'!P$6)+297.06889/12</f>
        <v>2446.107944833333</v>
      </c>
      <c r="Q14" s="301">
        <f>SUMIFS('Conf  Aurora Portfolio Output'!$H$15:$H$2000,'Conf  Aurora Portfolio Output'!$B$15:$B$2000,'CGK-3'!$U14,'Conf  Aurora Portfolio Output'!$E$15:$E$2000,'CGK-3'!Q$7,'Conf  Aurora Portfolio Output'!$F$15:$F$2000,'CGK-3'!Q$6)+297.06889/12</f>
        <v>2524.0735178333334</v>
      </c>
      <c r="R14" s="301">
        <f>SUMIFS('Conf  Aurora Portfolio Output'!$H$15:$H$2000,'Conf  Aurora Portfolio Output'!$B$15:$B$2000,'CGK-3'!$U14,'Conf  Aurora Portfolio Output'!$E$15:$E$2000,'CGK-3'!R$7,'Conf  Aurora Portfolio Output'!$F$15:$F$2000,'CGK-3'!R$6)+297.06889/12</f>
        <v>2544.1496178333332</v>
      </c>
      <c r="T14" s="284"/>
      <c r="U14" s="285" t="s">
        <v>162</v>
      </c>
    </row>
    <row r="15" spans="1:22" ht="12" customHeight="1">
      <c r="A15" s="287">
        <f t="shared" si="0"/>
        <v>7</v>
      </c>
      <c r="B15" s="284" t="s">
        <v>10</v>
      </c>
      <c r="C15" s="304">
        <v>1224</v>
      </c>
      <c r="D15" s="305">
        <f t="shared" si="2"/>
        <v>140.88097634389987</v>
      </c>
      <c r="E15" s="387">
        <f>SUM(G15:R15)</f>
        <v>1364.8809763438999</v>
      </c>
      <c r="G15" s="301">
        <f>SUMIFS('Conf  Aurora Portfolio Output'!$H$15:$H$2000,'Conf  Aurora Portfolio Output'!$B$15:$B$2000,'CGK-3'!$U15,'Conf  Aurora Portfolio Output'!$E$15:$E$2000,'CGK-3'!G$7,'Conf  Aurora Portfolio Output'!$F$15:$F$2000,'CGK-3'!G$6)+(12.1722/12)</f>
        <v>130.57074964</v>
      </c>
      <c r="H15" s="301">
        <f>SUMIFS('Conf  Aurora Portfolio Output'!$H$15:$H$2000,'Conf  Aurora Portfolio Output'!$B$15:$B$2000,'CGK-3'!$U15,'Conf  Aurora Portfolio Output'!$E$15:$E$2000,'CGK-3'!H$7,'Conf  Aurora Portfolio Output'!$F$15:$F$2000,'CGK-3'!H$6)+(12.1722/12)</f>
        <v>155.11976767390001</v>
      </c>
      <c r="I15" s="301">
        <f>SUMIFS('Conf  Aurora Portfolio Output'!$H$15:$H$2000,'Conf  Aurora Portfolio Output'!$B$15:$B$2000,'CGK-3'!$U15,'Conf  Aurora Portfolio Output'!$E$15:$E$2000,'CGK-3'!I$7,'Conf  Aurora Portfolio Output'!$F$15:$F$2000,'CGK-3'!I$6)+(12.1722/12)</f>
        <v>125.89480122000001</v>
      </c>
      <c r="J15" s="301">
        <f>SUMIFS('Conf  Aurora Portfolio Output'!$H$15:$H$2000,'Conf  Aurora Portfolio Output'!$B$15:$B$2000,'CGK-3'!$U15,'Conf  Aurora Portfolio Output'!$E$15:$E$2000,'CGK-3'!J$7,'Conf  Aurora Portfolio Output'!$F$15:$F$2000,'CGK-3'!J$6)+(12.1722/12)</f>
        <v>152.16908335280002</v>
      </c>
      <c r="K15" s="301">
        <f>SUMIFS('Conf  Aurora Portfolio Output'!$H$15:$H$2000,'Conf  Aurora Portfolio Output'!$B$15:$B$2000,'CGK-3'!$U15,'Conf  Aurora Portfolio Output'!$E$15:$E$2000,'CGK-3'!K$7,'Conf  Aurora Portfolio Output'!$F$15:$F$2000,'CGK-3'!K$6)+(12.1722/12)</f>
        <v>148.06777607640001</v>
      </c>
      <c r="L15" s="301">
        <f>SUMIFS('Conf  Aurora Portfolio Output'!$H$15:$H$2000,'Conf  Aurora Portfolio Output'!$B$15:$B$2000,'CGK-3'!$U15,'Conf  Aurora Portfolio Output'!$E$15:$E$2000,'CGK-3'!L$7,'Conf  Aurora Portfolio Output'!$F$15:$F$2000,'CGK-3'!L$6)+(12.1722/12)</f>
        <v>130.90806285740001</v>
      </c>
      <c r="M15" s="301">
        <f>SUMIFS('Conf  Aurora Portfolio Output'!$H$15:$H$2000,'Conf  Aurora Portfolio Output'!$B$15:$B$2000,'CGK-3'!$U15,'Conf  Aurora Portfolio Output'!$E$15:$E$2000,'CGK-3'!M$7,'Conf  Aurora Portfolio Output'!$F$15:$F$2000,'CGK-3'!M$6)+(12.1722/12)</f>
        <v>128.12049482399999</v>
      </c>
      <c r="N15" s="301">
        <f>SUMIFS('Conf  Aurora Portfolio Output'!$H$15:$H$2000,'Conf  Aurora Portfolio Output'!$B$15:$B$2000,'CGK-3'!$U15,'Conf  Aurora Portfolio Output'!$E$15:$E$2000,'CGK-3'!N$7,'Conf  Aurora Portfolio Output'!$F$15:$F$2000,'CGK-3'!N$6)+(12.1722/12)</f>
        <v>67.580008246999995</v>
      </c>
      <c r="O15" s="301">
        <f>SUMIFS('Conf  Aurora Portfolio Output'!$H$15:$H$2000,'Conf  Aurora Portfolio Output'!$B$15:$B$2000,'CGK-3'!$U15,'Conf  Aurora Portfolio Output'!$E$15:$E$2000,'CGK-3'!O$7,'Conf  Aurora Portfolio Output'!$F$15:$F$2000,'CGK-3'!O$6)+(12.1722/12)</f>
        <v>49.754079257999997</v>
      </c>
      <c r="P15" s="301">
        <f>SUMIFS('Conf  Aurora Portfolio Output'!$H$15:$H$2000,'Conf  Aurora Portfolio Output'!$B$15:$B$2000,'CGK-3'!$U15,'Conf  Aurora Portfolio Output'!$E$15:$E$2000,'CGK-3'!P$7,'Conf  Aurora Portfolio Output'!$F$15:$F$2000,'CGK-3'!P$6)+(12.1722/12)</f>
        <v>69.307923889999998</v>
      </c>
      <c r="Q15" s="301">
        <f>SUMIFS('Conf  Aurora Portfolio Output'!$H$15:$H$2000,'Conf  Aurora Portfolio Output'!$B$15:$B$2000,'CGK-3'!$U15,'Conf  Aurora Portfolio Output'!$E$15:$E$2000,'CGK-3'!Q$7,'Conf  Aurora Portfolio Output'!$F$15:$F$2000,'CGK-3'!Q$6)+(12.1722/12)</f>
        <v>107.2649229968</v>
      </c>
      <c r="R15" s="301">
        <f>SUMIFS('Conf  Aurora Portfolio Output'!$H$15:$H$2000,'Conf  Aurora Portfolio Output'!$B$15:$B$2000,'CGK-3'!$U15,'Conf  Aurora Portfolio Output'!$E$15:$E$2000,'CGK-3'!R$7,'Conf  Aurora Portfolio Output'!$F$15:$F$2000,'CGK-3'!R$6)+(12.1722/12)</f>
        <v>100.1233063076</v>
      </c>
      <c r="T15" s="284"/>
      <c r="U15" s="285" t="s">
        <v>10</v>
      </c>
      <c r="V15" s="285" t="s">
        <v>507</v>
      </c>
    </row>
    <row r="16" spans="1:22" ht="12" customHeight="1">
      <c r="A16" s="287">
        <f t="shared" si="0"/>
        <v>8</v>
      </c>
      <c r="B16" s="284" t="s">
        <v>69</v>
      </c>
      <c r="C16" s="304">
        <v>1532</v>
      </c>
      <c r="D16" s="305">
        <f t="shared" si="2"/>
        <v>104.76545299999998</v>
      </c>
      <c r="E16" s="305">
        <f t="shared" si="1"/>
        <v>1636.765453</v>
      </c>
      <c r="F16" s="307"/>
      <c r="G16" s="301">
        <f>SUMIFS('Conf  Aurora Portfolio Output'!$H$15:$H$2000,'Conf  Aurora Portfolio Output'!$B$15:$B$2000,'CGK-3'!$U16,'Conf  Aurora Portfolio Output'!$E$15:$E$2000,'CGK-3'!G$7,'Conf  Aurora Portfolio Output'!$F$15:$F$2000,'CGK-3'!G$6)</f>
        <v>143.99465900000001</v>
      </c>
      <c r="H16" s="301">
        <f>SUMIFS('Conf  Aurora Portfolio Output'!$H$15:$H$2000,'Conf  Aurora Portfolio Output'!$B$15:$B$2000,'CGK-3'!$U16,'Conf  Aurora Portfolio Output'!$E$15:$E$2000,'CGK-3'!H$7,'Conf  Aurora Portfolio Output'!$F$15:$F$2000,'CGK-3'!H$6)</f>
        <v>120.364456</v>
      </c>
      <c r="I16" s="301">
        <f>SUMIFS('Conf  Aurora Portfolio Output'!$H$15:$H$2000,'Conf  Aurora Portfolio Output'!$B$15:$B$2000,'CGK-3'!$U16,'Conf  Aurora Portfolio Output'!$E$15:$E$2000,'CGK-3'!I$7,'Conf  Aurora Portfolio Output'!$F$15:$F$2000,'CGK-3'!I$6)</f>
        <v>100.358772</v>
      </c>
      <c r="J16" s="301">
        <f>SUMIFS('Conf  Aurora Portfolio Output'!$H$15:$H$2000,'Conf  Aurora Portfolio Output'!$B$15:$B$2000,'CGK-3'!$U16,'Conf  Aurora Portfolio Output'!$E$15:$E$2000,'CGK-3'!J$7,'Conf  Aurora Portfolio Output'!$F$15:$F$2000,'CGK-3'!J$6)</f>
        <v>75.51934</v>
      </c>
      <c r="K16" s="301">
        <f>SUMIFS('Conf  Aurora Portfolio Output'!$H$15:$H$2000,'Conf  Aurora Portfolio Output'!$B$15:$B$2000,'CGK-3'!$U16,'Conf  Aurora Portfolio Output'!$E$15:$E$2000,'CGK-3'!K$7,'Conf  Aurora Portfolio Output'!$F$15:$F$2000,'CGK-3'!K$6)</f>
        <v>132.67769999999999</v>
      </c>
      <c r="L16" s="301">
        <f>SUMIFS('Conf  Aurora Portfolio Output'!$H$15:$H$2000,'Conf  Aurora Portfolio Output'!$B$15:$B$2000,'CGK-3'!$U16,'Conf  Aurora Portfolio Output'!$E$15:$E$2000,'CGK-3'!L$7,'Conf  Aurora Portfolio Output'!$F$15:$F$2000,'CGK-3'!L$6)</f>
        <v>130.004166</v>
      </c>
      <c r="M16" s="301">
        <f>SUMIFS('Conf  Aurora Portfolio Output'!$H$15:$H$2000,'Conf  Aurora Portfolio Output'!$B$15:$B$2000,'CGK-3'!$U16,'Conf  Aurora Portfolio Output'!$E$15:$E$2000,'CGK-3'!M$7,'Conf  Aurora Portfolio Output'!$F$15:$F$2000,'CGK-3'!M$6)</f>
        <v>183.26593</v>
      </c>
      <c r="N16" s="301">
        <f>SUMIFS('Conf  Aurora Portfolio Output'!$H$15:$H$2000,'Conf  Aurora Portfolio Output'!$B$15:$B$2000,'CGK-3'!$U16,'Conf  Aurora Portfolio Output'!$E$15:$E$2000,'CGK-3'!N$7,'Conf  Aurora Portfolio Output'!$F$15:$F$2000,'CGK-3'!N$6)</f>
        <v>146.512146</v>
      </c>
      <c r="O16" s="301">
        <f>SUMIFS('Conf  Aurora Portfolio Output'!$H$15:$H$2000,'Conf  Aurora Portfolio Output'!$B$15:$B$2000,'CGK-3'!$U16,'Conf  Aurora Portfolio Output'!$E$15:$E$2000,'CGK-3'!O$7,'Conf  Aurora Portfolio Output'!$F$15:$F$2000,'CGK-3'!O$6)</f>
        <v>143.85818499999999</v>
      </c>
      <c r="P16" s="301">
        <f>SUMIFS('Conf  Aurora Portfolio Output'!$H$15:$H$2000,'Conf  Aurora Portfolio Output'!$B$15:$B$2000,'CGK-3'!$U16,'Conf  Aurora Portfolio Output'!$E$15:$E$2000,'CGK-3'!P$7,'Conf  Aurora Portfolio Output'!$F$15:$F$2000,'CGK-3'!P$6)</f>
        <v>161.44856300000001</v>
      </c>
      <c r="Q16" s="301">
        <f>SUMIFS('Conf  Aurora Portfolio Output'!$H$15:$H$2000,'Conf  Aurora Portfolio Output'!$B$15:$B$2000,'CGK-3'!$U16,'Conf  Aurora Portfolio Output'!$E$15:$E$2000,'CGK-3'!Q$7,'Conf  Aurora Portfolio Output'!$F$15:$F$2000,'CGK-3'!Q$6)</f>
        <v>143.85818499999999</v>
      </c>
      <c r="R16" s="301">
        <f>SUMIFS('Conf  Aurora Portfolio Output'!$H$15:$H$2000,'Conf  Aurora Portfolio Output'!$B$15:$B$2000,'CGK-3'!$U16,'Conf  Aurora Portfolio Output'!$E$15:$E$2000,'CGK-3'!R$7,'Conf  Aurora Portfolio Output'!$F$15:$F$2000,'CGK-3'!R$6)</f>
        <v>154.90335099999999</v>
      </c>
      <c r="T16" s="284"/>
      <c r="U16" s="285" t="s">
        <v>39</v>
      </c>
    </row>
    <row r="17" spans="1:21" ht="12" customHeight="1">
      <c r="A17" s="287">
        <f t="shared" si="0"/>
        <v>9</v>
      </c>
      <c r="B17" s="284" t="s">
        <v>70</v>
      </c>
      <c r="C17" s="304">
        <v>1850</v>
      </c>
      <c r="D17" s="305">
        <f t="shared" si="2"/>
        <v>1593.2100149999997</v>
      </c>
      <c r="E17" s="305">
        <f t="shared" si="1"/>
        <v>3443.2100149999997</v>
      </c>
      <c r="G17" s="301">
        <f>SUMIFS('Conf  Aurora Portfolio Output'!$H$15:$H$2000,'Conf  Aurora Portfolio Output'!$B$15:$B$2000,'CGK-3'!$U17,'Conf  Aurora Portfolio Output'!$E$15:$E$2000,'CGK-3'!G$7,'Conf  Aurora Portfolio Output'!$F$15:$F$2000,'CGK-3'!G$6)</f>
        <v>381.80697600000002</v>
      </c>
      <c r="H17" s="301">
        <f>SUMIFS('Conf  Aurora Portfolio Output'!$H$15:$H$2000,'Conf  Aurora Portfolio Output'!$B$15:$B$2000,'CGK-3'!$U17,'Conf  Aurora Portfolio Output'!$E$15:$E$2000,'CGK-3'!H$7,'Conf  Aurora Portfolio Output'!$F$15:$F$2000,'CGK-3'!H$6)</f>
        <v>439.41574100000003</v>
      </c>
      <c r="I17" s="301">
        <f>SUMIFS('Conf  Aurora Portfolio Output'!$H$15:$H$2000,'Conf  Aurora Portfolio Output'!$B$15:$B$2000,'CGK-3'!$U17,'Conf  Aurora Portfolio Output'!$E$15:$E$2000,'CGK-3'!I$7,'Conf  Aurora Portfolio Output'!$F$15:$F$2000,'CGK-3'!I$6)</f>
        <v>340.09359999999998</v>
      </c>
      <c r="J17" s="301">
        <f>SUMIFS('Conf  Aurora Portfolio Output'!$H$15:$H$2000,'Conf  Aurora Portfolio Output'!$B$15:$B$2000,'CGK-3'!$U17,'Conf  Aurora Portfolio Output'!$E$15:$E$2000,'CGK-3'!J$7,'Conf  Aurora Portfolio Output'!$F$15:$F$2000,'CGK-3'!J$6)</f>
        <v>361.57156400000002</v>
      </c>
      <c r="K17" s="301">
        <f>SUMIFS('Conf  Aurora Portfolio Output'!$H$15:$H$2000,'Conf  Aurora Portfolio Output'!$B$15:$B$2000,'CGK-3'!$U17,'Conf  Aurora Portfolio Output'!$E$15:$E$2000,'CGK-3'!K$7,'Conf  Aurora Portfolio Output'!$F$15:$F$2000,'CGK-3'!K$6)</f>
        <v>368.83390000000003</v>
      </c>
      <c r="L17" s="301">
        <f>SUMIFS('Conf  Aurora Portfolio Output'!$H$15:$H$2000,'Conf  Aurora Portfolio Output'!$B$15:$B$2000,'CGK-3'!$U17,'Conf  Aurora Portfolio Output'!$E$15:$E$2000,'CGK-3'!L$7,'Conf  Aurora Portfolio Output'!$F$15:$F$2000,'CGK-3'!L$6)</f>
        <v>333.75836199999998</v>
      </c>
      <c r="M17" s="301">
        <f>SUMIFS('Conf  Aurora Portfolio Output'!$H$15:$H$2000,'Conf  Aurora Portfolio Output'!$B$15:$B$2000,'CGK-3'!$U17,'Conf  Aurora Portfolio Output'!$E$15:$E$2000,'CGK-3'!M$7,'Conf  Aurora Portfolio Output'!$F$15:$F$2000,'CGK-3'!M$6)</f>
        <v>147.79624899999999</v>
      </c>
      <c r="N17" s="301">
        <f>SUMIFS('Conf  Aurora Portfolio Output'!$H$15:$H$2000,'Conf  Aurora Portfolio Output'!$B$15:$B$2000,'CGK-3'!$U17,'Conf  Aurora Portfolio Output'!$E$15:$E$2000,'CGK-3'!N$7,'Conf  Aurora Portfolio Output'!$F$15:$F$2000,'CGK-3'!N$6)</f>
        <v>61.581769999999999</v>
      </c>
      <c r="O17" s="301">
        <f>SUMIFS('Conf  Aurora Portfolio Output'!$H$15:$H$2000,'Conf  Aurora Portfolio Output'!$B$15:$B$2000,'CGK-3'!$U17,'Conf  Aurora Portfolio Output'!$E$15:$E$2000,'CGK-3'!O$7,'Conf  Aurora Portfolio Output'!$F$15:$F$2000,'CGK-3'!O$6)</f>
        <v>89.392899999999997</v>
      </c>
      <c r="P17" s="301">
        <f>SUMIFS('Conf  Aurora Portfolio Output'!$H$15:$H$2000,'Conf  Aurora Portfolio Output'!$B$15:$B$2000,'CGK-3'!$U17,'Conf  Aurora Portfolio Output'!$E$15:$E$2000,'CGK-3'!P$7,'Conf  Aurora Portfolio Output'!$F$15:$F$2000,'CGK-3'!P$6)</f>
        <v>209.37802099999999</v>
      </c>
      <c r="Q17" s="301">
        <f>SUMIFS('Conf  Aurora Portfolio Output'!$H$15:$H$2000,'Conf  Aurora Portfolio Output'!$B$15:$B$2000,'CGK-3'!$U17,'Conf  Aurora Portfolio Output'!$E$15:$E$2000,'CGK-3'!Q$7,'Conf  Aurora Portfolio Output'!$F$15:$F$2000,'CGK-3'!Q$6)</f>
        <v>327.773956</v>
      </c>
      <c r="R17" s="301">
        <f>SUMIFS('Conf  Aurora Portfolio Output'!$H$15:$H$2000,'Conf  Aurora Portfolio Output'!$B$15:$B$2000,'CGK-3'!$U17,'Conf  Aurora Portfolio Output'!$E$15:$E$2000,'CGK-3'!R$7,'Conf  Aurora Portfolio Output'!$F$15:$F$2000,'CGK-3'!R$6)</f>
        <v>381.80697600000002</v>
      </c>
      <c r="T17" s="284"/>
      <c r="U17" s="285" t="s">
        <v>44</v>
      </c>
    </row>
    <row r="18" spans="1:21" ht="12" customHeight="1">
      <c r="A18" s="287">
        <f t="shared" si="0"/>
        <v>10</v>
      </c>
      <c r="B18" s="284" t="s">
        <v>38</v>
      </c>
      <c r="C18" s="304">
        <v>5836</v>
      </c>
      <c r="D18" s="305">
        <f t="shared" si="2"/>
        <v>-111.48227899999983</v>
      </c>
      <c r="E18" s="305">
        <f t="shared" si="1"/>
        <v>5724.5177210000002</v>
      </c>
      <c r="G18" s="301">
        <f>SUMIFS('Conf  Aurora Portfolio Output'!$H$15:$H$2000,'Conf  Aurora Portfolio Output'!$B$15:$B$2000,'CGK-3'!$U18,'Conf  Aurora Portfolio Output'!$E$15:$E$2000,'CGK-3'!G$7,'Conf  Aurora Portfolio Output'!$F$15:$F$2000,'CGK-3'!G$6)</f>
        <v>444.55413800000002</v>
      </c>
      <c r="H18" s="301">
        <f>SUMIFS('Conf  Aurora Portfolio Output'!$H$15:$H$2000,'Conf  Aurora Portfolio Output'!$B$15:$B$2000,'CGK-3'!$U18,'Conf  Aurora Portfolio Output'!$E$15:$E$2000,'CGK-3'!H$7,'Conf  Aurora Portfolio Output'!$F$15:$F$2000,'CGK-3'!H$6)</f>
        <v>420.06506300000001</v>
      </c>
      <c r="I18" s="301">
        <f>SUMIFS('Conf  Aurora Portfolio Output'!$H$15:$H$2000,'Conf  Aurora Portfolio Output'!$B$15:$B$2000,'CGK-3'!$U18,'Conf  Aurora Portfolio Output'!$E$15:$E$2000,'CGK-3'!I$7,'Conf  Aurora Portfolio Output'!$F$15:$F$2000,'CGK-3'!I$6)</f>
        <v>452.140717</v>
      </c>
      <c r="J18" s="301">
        <f>SUMIFS('Conf  Aurora Portfolio Output'!$H$15:$H$2000,'Conf  Aurora Portfolio Output'!$B$15:$B$2000,'CGK-3'!$U18,'Conf  Aurora Portfolio Output'!$E$15:$E$2000,'CGK-3'!J$7,'Conf  Aurora Portfolio Output'!$F$15:$F$2000,'CGK-3'!J$6)</f>
        <v>437.55549999999999</v>
      </c>
      <c r="K18" s="301">
        <f>SUMIFS('Conf  Aurora Portfolio Output'!$H$15:$H$2000,'Conf  Aurora Portfolio Output'!$B$15:$B$2000,'CGK-3'!$U18,'Conf  Aurora Portfolio Output'!$E$15:$E$2000,'CGK-3'!K$7,'Conf  Aurora Portfolio Output'!$F$15:$F$2000,'CGK-3'!K$6)</f>
        <v>377.67047100000002</v>
      </c>
      <c r="L18" s="301">
        <f>SUMIFS('Conf  Aurora Portfolio Output'!$H$15:$H$2000,'Conf  Aurora Portfolio Output'!$B$15:$B$2000,'CGK-3'!$U18,'Conf  Aurora Portfolio Output'!$E$15:$E$2000,'CGK-3'!L$7,'Conf  Aurora Portfolio Output'!$F$15:$F$2000,'CGK-3'!L$6)</f>
        <v>350.0444</v>
      </c>
      <c r="M18" s="301">
        <f>SUMIFS('Conf  Aurora Portfolio Output'!$H$15:$H$2000,'Conf  Aurora Portfolio Output'!$B$15:$B$2000,'CGK-3'!$U18,'Conf  Aurora Portfolio Output'!$E$15:$E$2000,'CGK-3'!M$7,'Conf  Aurora Portfolio Output'!$F$15:$F$2000,'CGK-3'!M$6)</f>
        <v>574.50073199999997</v>
      </c>
      <c r="N18" s="301">
        <f>SUMIFS('Conf  Aurora Portfolio Output'!$H$15:$H$2000,'Conf  Aurora Portfolio Output'!$B$15:$B$2000,'CGK-3'!$U18,'Conf  Aurora Portfolio Output'!$E$15:$E$2000,'CGK-3'!N$7,'Conf  Aurora Portfolio Output'!$F$15:$F$2000,'CGK-3'!N$6)</f>
        <v>519.78639999999996</v>
      </c>
      <c r="O18" s="301">
        <f>SUMIFS('Conf  Aurora Portfolio Output'!$H$15:$H$2000,'Conf  Aurora Portfolio Output'!$B$15:$B$2000,'CGK-3'!$U18,'Conf  Aurora Portfolio Output'!$E$15:$E$2000,'CGK-3'!O$7,'Conf  Aurora Portfolio Output'!$F$15:$F$2000,'CGK-3'!O$6)</f>
        <v>555.96844499999997</v>
      </c>
      <c r="P18" s="301">
        <f>SUMIFS('Conf  Aurora Portfolio Output'!$H$15:$H$2000,'Conf  Aurora Portfolio Output'!$B$15:$B$2000,'CGK-3'!$U18,'Conf  Aurora Portfolio Output'!$E$15:$E$2000,'CGK-3'!P$7,'Conf  Aurora Portfolio Output'!$F$15:$F$2000,'CGK-3'!P$6)</f>
        <v>595.01859999999999</v>
      </c>
      <c r="Q18" s="301">
        <f>SUMIFS('Conf  Aurora Portfolio Output'!$H$15:$H$2000,'Conf  Aurora Portfolio Output'!$B$15:$B$2000,'CGK-3'!$U18,'Conf  Aurora Portfolio Output'!$E$15:$E$2000,'CGK-3'!Q$7,'Conf  Aurora Portfolio Output'!$F$15:$F$2000,'CGK-3'!Q$6)</f>
        <v>450.06970000000001</v>
      </c>
      <c r="R18" s="301">
        <f>SUMIFS('Conf  Aurora Portfolio Output'!$H$15:$H$2000,'Conf  Aurora Portfolio Output'!$B$15:$B$2000,'CGK-3'!$U18,'Conf  Aurora Portfolio Output'!$E$15:$E$2000,'CGK-3'!R$7,'Conf  Aurora Portfolio Output'!$F$15:$F$2000,'CGK-3'!R$6)</f>
        <v>547.14355499999999</v>
      </c>
      <c r="T18" s="284"/>
      <c r="U18" s="285" t="s">
        <v>38</v>
      </c>
    </row>
    <row r="19" spans="1:21" ht="12" customHeight="1">
      <c r="A19" s="287">
        <f t="shared" si="0"/>
        <v>11</v>
      </c>
      <c r="B19" s="309" t="s">
        <v>29</v>
      </c>
      <c r="C19" s="304">
        <v>22708</v>
      </c>
      <c r="D19" s="305">
        <f t="shared" si="2"/>
        <v>-608.605440000003</v>
      </c>
      <c r="E19" s="305">
        <f>SUM(G19:R19)</f>
        <v>22099.394559999997</v>
      </c>
      <c r="G19" s="301">
        <f>SUMIFS('Conf  Aurora Portfolio Output'!$H$15:$H$2000,'Conf  Aurora Portfolio Output'!$B$15:$B$2000,'CGK-3'!$U19,'Conf  Aurora Portfolio Output'!$E$15:$E$2000,'CGK-3'!G$7,'Conf  Aurora Portfolio Output'!$F$15:$F$2000,'CGK-3'!G$6)</f>
        <v>2414.3725599999998</v>
      </c>
      <c r="H19" s="301">
        <f>SUMIFS('Conf  Aurora Portfolio Output'!$H$15:$H$2000,'Conf  Aurora Portfolio Output'!$B$15:$B$2000,'CGK-3'!$U19,'Conf  Aurora Portfolio Output'!$E$15:$E$2000,'CGK-3'!H$7,'Conf  Aurora Portfolio Output'!$F$15:$F$2000,'CGK-3'!H$6)</f>
        <v>2167.1709999999998</v>
      </c>
      <c r="I19" s="301">
        <f>SUMIFS('Conf  Aurora Portfolio Output'!$H$15:$H$2000,'Conf  Aurora Portfolio Output'!$B$15:$B$2000,'CGK-3'!$U19,'Conf  Aurora Portfolio Output'!$E$15:$E$2000,'CGK-3'!I$7,'Conf  Aurora Portfolio Output'!$F$15:$F$2000,'CGK-3'!I$6)</f>
        <v>2189.056</v>
      </c>
      <c r="J19" s="301">
        <f>SUMIFS('Conf  Aurora Portfolio Output'!$H$15:$H$2000,'Conf  Aurora Portfolio Output'!$B$15:$B$2000,'CGK-3'!$U19,'Conf  Aurora Portfolio Output'!$E$15:$E$2000,'CGK-3'!J$7,'Conf  Aurora Portfolio Output'!$F$15:$F$2000,'CGK-3'!J$6)</f>
        <v>2222.3974600000001</v>
      </c>
      <c r="K19" s="301">
        <f>SUMIFS('Conf  Aurora Portfolio Output'!$H$15:$H$2000,'Conf  Aurora Portfolio Output'!$B$15:$B$2000,'CGK-3'!$U19,'Conf  Aurora Portfolio Output'!$E$15:$E$2000,'CGK-3'!K$7,'Conf  Aurora Portfolio Output'!$F$15:$F$2000,'CGK-3'!K$6)</f>
        <v>1541.3658399999999</v>
      </c>
      <c r="L19" s="301">
        <f>SUMIFS('Conf  Aurora Portfolio Output'!$H$15:$H$2000,'Conf  Aurora Portfolio Output'!$B$15:$B$2000,'CGK-3'!$U19,'Conf  Aurora Portfolio Output'!$E$15:$E$2000,'CGK-3'!L$7,'Conf  Aurora Portfolio Output'!$F$15:$F$2000,'CGK-3'!L$6)</f>
        <v>1560.0775100000001</v>
      </c>
      <c r="M19" s="301">
        <f>SUMIFS('Conf  Aurora Portfolio Output'!$H$15:$H$2000,'Conf  Aurora Portfolio Output'!$B$15:$B$2000,'CGK-3'!$U19,'Conf  Aurora Portfolio Output'!$E$15:$E$2000,'CGK-3'!M$7,'Conf  Aurora Portfolio Output'!$F$15:$F$2000,'CGK-3'!M$6)</f>
        <v>1183.85779</v>
      </c>
      <c r="N19" s="301">
        <f>SUMIFS('Conf  Aurora Portfolio Output'!$H$15:$H$2000,'Conf  Aurora Portfolio Output'!$B$15:$B$2000,'CGK-3'!$U19,'Conf  Aurora Portfolio Output'!$E$15:$E$2000,'CGK-3'!N$7,'Conf  Aurora Portfolio Output'!$F$15:$F$2000,'CGK-3'!N$6)</f>
        <v>1230.60571</v>
      </c>
      <c r="O19" s="301">
        <f>SUMIFS('Conf  Aurora Portfolio Output'!$H$15:$H$2000,'Conf  Aurora Portfolio Output'!$B$15:$B$2000,'CGK-3'!$U19,'Conf  Aurora Portfolio Output'!$E$15:$E$2000,'CGK-3'!O$7,'Conf  Aurora Portfolio Output'!$F$15:$F$2000,'CGK-3'!O$6)</f>
        <v>1383.431</v>
      </c>
      <c r="P19" s="301">
        <f>SUMIFS('Conf  Aurora Portfolio Output'!$H$15:$H$2000,'Conf  Aurora Portfolio Output'!$B$15:$B$2000,'CGK-3'!$U19,'Conf  Aurora Portfolio Output'!$E$15:$E$2000,'CGK-3'!P$7,'Conf  Aurora Portfolio Output'!$F$15:$F$2000,'CGK-3'!P$6)</f>
        <v>1953.04492</v>
      </c>
      <c r="Q19" s="301">
        <f>SUMIFS('Conf  Aurora Portfolio Output'!$H$15:$H$2000,'Conf  Aurora Portfolio Output'!$B$15:$B$2000,'CGK-3'!$U19,'Conf  Aurora Portfolio Output'!$E$15:$E$2000,'CGK-3'!Q$7,'Conf  Aurora Portfolio Output'!$F$15:$F$2000,'CGK-3'!Q$6)</f>
        <v>2349.4372600000002</v>
      </c>
      <c r="R19" s="301">
        <f>SUMIFS('Conf  Aurora Portfolio Output'!$H$15:$H$2000,'Conf  Aurora Portfolio Output'!$B$15:$B$2000,'CGK-3'!$U19,'Conf  Aurora Portfolio Output'!$E$15:$E$2000,'CGK-3'!R$7,'Conf  Aurora Portfolio Output'!$F$15:$F$2000,'CGK-3'!R$6)</f>
        <v>1904.5775100000001</v>
      </c>
      <c r="T19" s="284"/>
      <c r="U19" s="285" t="s">
        <v>29</v>
      </c>
    </row>
    <row r="20" spans="1:21" ht="12" customHeight="1">
      <c r="A20" s="287">
        <f t="shared" si="0"/>
        <v>12</v>
      </c>
      <c r="B20" s="306" t="s">
        <v>530</v>
      </c>
      <c r="C20" s="304">
        <v>0</v>
      </c>
      <c r="D20" s="304">
        <v>0</v>
      </c>
      <c r="E20" s="305">
        <f t="shared" ref="E20" si="3">SUM(G20:R20)</f>
        <v>0</v>
      </c>
      <c r="F20" s="307"/>
      <c r="G20" s="301">
        <f>SUMIFS('Conf  Aurora Portfolio Output'!$H$15:$H$2000,'Conf  Aurora Portfolio Output'!$B$15:$B$2000,'CGK-3'!$U20,'Conf  Aurora Portfolio Output'!$E$15:$E$2000,'CGK-3'!G$7,'Conf  Aurora Portfolio Output'!$F$15:$F$2000,'CGK-3'!G$6)</f>
        <v>0</v>
      </c>
      <c r="H20" s="301">
        <f>SUMIFS('Conf  Aurora Portfolio Output'!$H$15:$H$2000,'Conf  Aurora Portfolio Output'!$B$15:$B$2000,'CGK-3'!$U20,'Conf  Aurora Portfolio Output'!$E$15:$E$2000,'CGK-3'!H$7,'Conf  Aurora Portfolio Output'!$F$15:$F$2000,'CGK-3'!H$6)</f>
        <v>0</v>
      </c>
      <c r="I20" s="301">
        <f>SUMIFS('Conf  Aurora Portfolio Output'!$H$15:$H$2000,'Conf  Aurora Portfolio Output'!$B$15:$B$2000,'CGK-3'!$U20,'Conf  Aurora Portfolio Output'!$E$15:$E$2000,'CGK-3'!I$7,'Conf  Aurora Portfolio Output'!$F$15:$F$2000,'CGK-3'!I$6)</f>
        <v>0</v>
      </c>
      <c r="J20" s="301">
        <f>SUMIFS('Conf  Aurora Portfolio Output'!$H$15:$H$2000,'Conf  Aurora Portfolio Output'!$B$15:$B$2000,'CGK-3'!$U20,'Conf  Aurora Portfolio Output'!$E$15:$E$2000,'CGK-3'!J$7,'Conf  Aurora Portfolio Output'!$F$15:$F$2000,'CGK-3'!J$6)</f>
        <v>0</v>
      </c>
      <c r="K20" s="301">
        <f>SUMIFS('Conf  Aurora Portfolio Output'!$H$15:$H$2000,'Conf  Aurora Portfolio Output'!$B$15:$B$2000,'CGK-3'!$U20,'Conf  Aurora Portfolio Output'!$E$15:$E$2000,'CGK-3'!K$7,'Conf  Aurora Portfolio Output'!$F$15:$F$2000,'CGK-3'!K$6)</f>
        <v>0</v>
      </c>
      <c r="L20" s="301">
        <f>SUMIFS('Conf  Aurora Portfolio Output'!$H$15:$H$2000,'Conf  Aurora Portfolio Output'!$B$15:$B$2000,'CGK-3'!$U20,'Conf  Aurora Portfolio Output'!$E$15:$E$2000,'CGK-3'!L$7,'Conf  Aurora Portfolio Output'!$F$15:$F$2000,'CGK-3'!L$6)</f>
        <v>0</v>
      </c>
      <c r="M20" s="301">
        <f>SUMIFS('Conf  Aurora Portfolio Output'!$H$15:$H$2000,'Conf  Aurora Portfolio Output'!$B$15:$B$2000,'CGK-3'!$U20,'Conf  Aurora Portfolio Output'!$E$15:$E$2000,'CGK-3'!M$7,'Conf  Aurora Portfolio Output'!$F$15:$F$2000,'CGK-3'!M$6)</f>
        <v>0</v>
      </c>
      <c r="N20" s="301">
        <f>SUMIFS('Conf  Aurora Portfolio Output'!$H$15:$H$2000,'Conf  Aurora Portfolio Output'!$B$15:$B$2000,'CGK-3'!$U20,'Conf  Aurora Portfolio Output'!$E$15:$E$2000,'CGK-3'!N$7,'Conf  Aurora Portfolio Output'!$F$15:$F$2000,'CGK-3'!N$6)</f>
        <v>0</v>
      </c>
      <c r="O20" s="301">
        <f>SUMIFS('Conf  Aurora Portfolio Output'!$H$15:$H$2000,'Conf  Aurora Portfolio Output'!$B$15:$B$2000,'CGK-3'!$U20,'Conf  Aurora Portfolio Output'!$E$15:$E$2000,'CGK-3'!O$7,'Conf  Aurora Portfolio Output'!$F$15:$F$2000,'CGK-3'!O$6)</f>
        <v>0</v>
      </c>
      <c r="P20" s="301">
        <f>SUMIFS('Conf  Aurora Portfolio Output'!$H$15:$H$2000,'Conf  Aurora Portfolio Output'!$B$15:$B$2000,'CGK-3'!$U20,'Conf  Aurora Portfolio Output'!$E$15:$E$2000,'CGK-3'!P$7,'Conf  Aurora Portfolio Output'!$F$15:$F$2000,'CGK-3'!P$6)</f>
        <v>0</v>
      </c>
      <c r="Q20" s="301">
        <f>SUMIFS('Conf  Aurora Portfolio Output'!$H$15:$H$2000,'Conf  Aurora Portfolio Output'!$B$15:$B$2000,'CGK-3'!$U20,'Conf  Aurora Portfolio Output'!$E$15:$E$2000,'CGK-3'!Q$7,'Conf  Aurora Portfolio Output'!$F$15:$F$2000,'CGK-3'!Q$6)</f>
        <v>0</v>
      </c>
      <c r="R20" s="301">
        <f>SUMIFS('Conf  Aurora Portfolio Output'!$H$15:$H$2000,'Conf  Aurora Portfolio Output'!$B$15:$B$2000,'CGK-3'!$U20,'Conf  Aurora Portfolio Output'!$E$15:$E$2000,'CGK-3'!R$7,'Conf  Aurora Portfolio Output'!$F$15:$F$2000,'CGK-3'!R$6)</f>
        <v>0</v>
      </c>
      <c r="T20" s="284"/>
      <c r="U20" s="285" t="s">
        <v>4</v>
      </c>
    </row>
    <row r="21" spans="1:21" ht="12" customHeight="1">
      <c r="A21" s="287">
        <f t="shared" si="0"/>
        <v>13</v>
      </c>
      <c r="B21" s="306" t="s">
        <v>72</v>
      </c>
      <c r="C21" s="304">
        <v>9756</v>
      </c>
      <c r="D21" s="304">
        <f t="shared" ref="D21" si="4">E21-C21</f>
        <v>4358.9280600000002</v>
      </c>
      <c r="E21" s="305">
        <f>SUM(G21:R21)</f>
        <v>14114.92806</v>
      </c>
      <c r="F21" s="307"/>
      <c r="G21" s="301">
        <f>SUMIFS('Conf  Aurora Portfolio Output'!$H$15:$H$2000,'Conf  Aurora Portfolio Output'!$B$15:$B$2000,'CGK-3'!$U21,'Conf  Aurora Portfolio Output'!$E$15:$E$2000,'CGK-3'!G$7,'Conf  Aurora Portfolio Output'!$F$15:$F$2000,'CGK-3'!G$6)</f>
        <v>1196.741</v>
      </c>
      <c r="H21" s="301">
        <f>SUMIFS('Conf  Aurora Portfolio Output'!$H$15:$H$2000,'Conf  Aurora Portfolio Output'!$B$15:$B$2000,'CGK-3'!$U21,'Conf  Aurora Portfolio Output'!$E$15:$E$2000,'CGK-3'!H$7,'Conf  Aurora Portfolio Output'!$F$15:$F$2000,'CGK-3'!H$6)</f>
        <v>1120.3688999999999</v>
      </c>
      <c r="I21" s="301">
        <f>SUMIFS('Conf  Aurora Portfolio Output'!$H$15:$H$2000,'Conf  Aurora Portfolio Output'!$B$15:$B$2000,'CGK-3'!$U21,'Conf  Aurora Portfolio Output'!$E$15:$E$2000,'CGK-3'!I$7,'Conf  Aurora Portfolio Output'!$F$15:$F$2000,'CGK-3'!I$6)</f>
        <v>1409.0250000000001</v>
      </c>
      <c r="J21" s="301">
        <f>SUMIFS('Conf  Aurora Portfolio Output'!$H$15:$H$2000,'Conf  Aurora Portfolio Output'!$B$15:$B$2000,'CGK-3'!$U21,'Conf  Aurora Portfolio Output'!$E$15:$E$2000,'CGK-3'!J$7,'Conf  Aurora Portfolio Output'!$F$15:$F$2000,'CGK-3'!J$6)</f>
        <v>1295.5582300000001</v>
      </c>
      <c r="K21" s="301">
        <f>SUMIFS('Conf  Aurora Portfolio Output'!$H$15:$H$2000,'Conf  Aurora Portfolio Output'!$B$15:$B$2000,'CGK-3'!$U21,'Conf  Aurora Portfolio Output'!$E$15:$E$2000,'CGK-3'!K$7,'Conf  Aurora Portfolio Output'!$F$15:$F$2000,'CGK-3'!K$6)</f>
        <v>1217.3442399999999</v>
      </c>
      <c r="L21" s="301">
        <f>SUMIFS('Conf  Aurora Portfolio Output'!$H$15:$H$2000,'Conf  Aurora Portfolio Output'!$B$15:$B$2000,'CGK-3'!$U21,'Conf  Aurora Portfolio Output'!$E$15:$E$2000,'CGK-3'!L$7,'Conf  Aurora Portfolio Output'!$F$15:$F$2000,'CGK-3'!L$6)</f>
        <v>1222.7360000000001</v>
      </c>
      <c r="M21" s="301">
        <f>SUMIFS('Conf  Aurora Portfolio Output'!$H$15:$H$2000,'Conf  Aurora Portfolio Output'!$B$15:$B$2000,'CGK-3'!$U21,'Conf  Aurora Portfolio Output'!$E$15:$E$2000,'CGK-3'!M$7,'Conf  Aurora Portfolio Output'!$F$15:$F$2000,'CGK-3'!M$6)</f>
        <v>969.39739999999995</v>
      </c>
      <c r="N21" s="301">
        <f>SUMIFS('Conf  Aurora Portfolio Output'!$H$15:$H$2000,'Conf  Aurora Portfolio Output'!$B$15:$B$2000,'CGK-3'!$U21,'Conf  Aurora Portfolio Output'!$E$15:$E$2000,'CGK-3'!N$7,'Conf  Aurora Portfolio Output'!$F$15:$F$2000,'CGK-3'!N$6)</f>
        <v>986.30129999999997</v>
      </c>
      <c r="O21" s="301">
        <f>SUMIFS('Conf  Aurora Portfolio Output'!$H$15:$H$2000,'Conf  Aurora Portfolio Output'!$B$15:$B$2000,'CGK-3'!$U21,'Conf  Aurora Portfolio Output'!$E$15:$E$2000,'CGK-3'!O$7,'Conf  Aurora Portfolio Output'!$F$15:$F$2000,'CGK-3'!O$6)</f>
        <v>1014.06488</v>
      </c>
      <c r="P21" s="301">
        <f>SUMIFS('Conf  Aurora Portfolio Output'!$H$15:$H$2000,'Conf  Aurora Portfolio Output'!$B$15:$B$2000,'CGK-3'!$U21,'Conf  Aurora Portfolio Output'!$E$15:$E$2000,'CGK-3'!P$7,'Conf  Aurora Portfolio Output'!$F$15:$F$2000,'CGK-3'!P$6)</f>
        <v>1209.08716</v>
      </c>
      <c r="Q21" s="301">
        <f>SUMIFS('Conf  Aurora Portfolio Output'!$H$15:$H$2000,'Conf  Aurora Portfolio Output'!$B$15:$B$2000,'CGK-3'!$U21,'Conf  Aurora Portfolio Output'!$E$15:$E$2000,'CGK-3'!Q$7,'Conf  Aurora Portfolio Output'!$F$15:$F$2000,'CGK-3'!Q$6)</f>
        <v>1250.1234099999999</v>
      </c>
      <c r="R21" s="301">
        <f>SUMIFS('Conf  Aurora Portfolio Output'!$H$15:$H$2000,'Conf  Aurora Portfolio Output'!$B$15:$B$2000,'CGK-3'!$U21,'Conf  Aurora Portfolio Output'!$E$15:$E$2000,'CGK-3'!R$7,'Conf  Aurora Portfolio Output'!$F$15:$F$2000,'CGK-3'!R$6)</f>
        <v>1224.1805400000001</v>
      </c>
      <c r="T21" s="284"/>
      <c r="U21" s="285" t="s">
        <v>33</v>
      </c>
    </row>
    <row r="22" spans="1:21" ht="12" customHeight="1">
      <c r="A22" s="287">
        <f t="shared" si="0"/>
        <v>14</v>
      </c>
      <c r="B22" s="306" t="s">
        <v>1083</v>
      </c>
      <c r="C22" s="304">
        <v>17</v>
      </c>
      <c r="D22" s="304">
        <f>-C22</f>
        <v>-17</v>
      </c>
      <c r="E22" s="305">
        <f>SUM(G22:R22)</f>
        <v>0</v>
      </c>
      <c r="F22" s="307"/>
      <c r="G22" s="301">
        <v>0</v>
      </c>
      <c r="H22" s="301">
        <v>0</v>
      </c>
      <c r="I22" s="301">
        <v>0</v>
      </c>
      <c r="J22" s="301">
        <v>0</v>
      </c>
      <c r="K22" s="301">
        <v>0</v>
      </c>
      <c r="L22" s="301">
        <v>0</v>
      </c>
      <c r="M22" s="301">
        <v>0</v>
      </c>
      <c r="N22" s="301">
        <v>0</v>
      </c>
      <c r="O22" s="301">
        <v>0</v>
      </c>
      <c r="P22" s="301">
        <v>0</v>
      </c>
      <c r="Q22" s="301">
        <v>0</v>
      </c>
      <c r="R22" s="301">
        <v>0</v>
      </c>
      <c r="T22" s="284"/>
      <c r="U22" s="285"/>
    </row>
    <row r="23" spans="1:21" ht="12" customHeight="1">
      <c r="A23" s="287">
        <f t="shared" si="0"/>
        <v>15</v>
      </c>
      <c r="B23" s="306" t="s">
        <v>1084</v>
      </c>
      <c r="C23" s="304">
        <v>1894</v>
      </c>
      <c r="D23" s="304">
        <f t="shared" ref="D23:D24" si="5">-C23</f>
        <v>-1894</v>
      </c>
      <c r="E23" s="305">
        <f t="shared" ref="E23:E24" si="6">SUM(G23:R23)</f>
        <v>0</v>
      </c>
      <c r="F23" s="307"/>
      <c r="G23" s="301">
        <v>0</v>
      </c>
      <c r="H23" s="301">
        <v>0</v>
      </c>
      <c r="I23" s="301">
        <v>0</v>
      </c>
      <c r="J23" s="301">
        <v>0</v>
      </c>
      <c r="K23" s="301">
        <v>0</v>
      </c>
      <c r="L23" s="301">
        <v>0</v>
      </c>
      <c r="M23" s="301">
        <v>0</v>
      </c>
      <c r="N23" s="301">
        <v>0</v>
      </c>
      <c r="O23" s="301">
        <v>0</v>
      </c>
      <c r="P23" s="301">
        <v>0</v>
      </c>
      <c r="Q23" s="301">
        <v>0</v>
      </c>
      <c r="R23" s="301">
        <v>0</v>
      </c>
      <c r="T23" s="284"/>
      <c r="U23" s="285"/>
    </row>
    <row r="24" spans="1:21" ht="12" customHeight="1">
      <c r="A24" s="287">
        <f t="shared" si="0"/>
        <v>16</v>
      </c>
      <c r="B24" s="322" t="s">
        <v>1085</v>
      </c>
      <c r="C24" s="310">
        <v>-86</v>
      </c>
      <c r="D24" s="310">
        <f t="shared" si="5"/>
        <v>86</v>
      </c>
      <c r="E24" s="310">
        <f t="shared" si="6"/>
        <v>0</v>
      </c>
      <c r="G24" s="301">
        <v>0</v>
      </c>
      <c r="H24" s="301">
        <v>0</v>
      </c>
      <c r="I24" s="301">
        <v>0</v>
      </c>
      <c r="J24" s="301">
        <v>0</v>
      </c>
      <c r="K24" s="301">
        <v>0</v>
      </c>
      <c r="L24" s="301">
        <v>0</v>
      </c>
      <c r="M24" s="301">
        <v>0</v>
      </c>
      <c r="N24" s="301">
        <v>0</v>
      </c>
      <c r="O24" s="301">
        <v>0</v>
      </c>
      <c r="P24" s="301">
        <v>0</v>
      </c>
      <c r="Q24" s="301">
        <v>0</v>
      </c>
      <c r="R24" s="301">
        <v>0</v>
      </c>
      <c r="T24" s="284"/>
      <c r="U24" s="285"/>
    </row>
    <row r="25" spans="1:21" ht="12" customHeight="1">
      <c r="A25" s="287">
        <f t="shared" si="0"/>
        <v>17</v>
      </c>
      <c r="B25" s="311" t="s">
        <v>73</v>
      </c>
      <c r="C25" s="409">
        <f>SUM(C10:C24)</f>
        <v>143141</v>
      </c>
      <c r="D25" s="312">
        <f t="shared" si="2"/>
        <v>-23294.595290736092</v>
      </c>
      <c r="E25" s="313">
        <f>SUM(E10:E24)</f>
        <v>119846.40470926391</v>
      </c>
      <c r="G25" s="314">
        <f t="shared" ref="G25:R25" si="7">SUM(G10:G24)</f>
        <v>10909.605106473333</v>
      </c>
      <c r="H25" s="314">
        <f t="shared" si="7"/>
        <v>10995.181289507233</v>
      </c>
      <c r="I25" s="314">
        <f t="shared" si="7"/>
        <v>10412.037364053333</v>
      </c>
      <c r="J25" s="314">
        <f t="shared" si="7"/>
        <v>10175.064757186134</v>
      </c>
      <c r="K25" s="314">
        <f t="shared" si="7"/>
        <v>9353.1695379097346</v>
      </c>
      <c r="L25" s="314">
        <f t="shared" si="7"/>
        <v>9223.9869228907319</v>
      </c>
      <c r="M25" s="314">
        <f t="shared" si="7"/>
        <v>9016.746047177332</v>
      </c>
      <c r="N25" s="314">
        <f t="shared" si="7"/>
        <v>10003.864801080332</v>
      </c>
      <c r="O25" s="314">
        <f t="shared" si="7"/>
        <v>8914.1971650913329</v>
      </c>
      <c r="P25" s="314">
        <f t="shared" si="7"/>
        <v>10288.866038723332</v>
      </c>
      <c r="Q25" s="314">
        <f t="shared" si="7"/>
        <v>10404.863689030133</v>
      </c>
      <c r="R25" s="314">
        <f t="shared" si="7"/>
        <v>10148.82199014093</v>
      </c>
      <c r="T25" s="284"/>
      <c r="U25" s="285"/>
    </row>
    <row r="26" spans="1:21" ht="12" customHeight="1">
      <c r="A26" s="287">
        <f t="shared" si="0"/>
        <v>18</v>
      </c>
      <c r="C26" s="304"/>
      <c r="D26" s="312"/>
      <c r="E26" s="305"/>
      <c r="G26" s="302"/>
      <c r="H26" s="302"/>
      <c r="I26" s="302"/>
      <c r="J26" s="302"/>
      <c r="K26" s="302"/>
      <c r="L26" s="302"/>
      <c r="M26" s="302"/>
      <c r="N26" s="302"/>
      <c r="O26" s="302"/>
      <c r="P26" s="302"/>
      <c r="Q26" s="302"/>
      <c r="R26" s="302"/>
      <c r="T26" s="284"/>
      <c r="U26" s="285"/>
    </row>
    <row r="27" spans="1:21" ht="12" customHeight="1">
      <c r="A27" s="287">
        <f t="shared" si="0"/>
        <v>19</v>
      </c>
      <c r="B27" s="299" t="s">
        <v>74</v>
      </c>
      <c r="C27" s="304"/>
      <c r="D27" s="304"/>
      <c r="E27" s="305"/>
      <c r="G27" s="302"/>
      <c r="H27" s="302"/>
      <c r="I27" s="302"/>
      <c r="J27" s="302"/>
      <c r="K27" s="302"/>
      <c r="L27" s="302"/>
      <c r="M27" s="302"/>
      <c r="N27" s="302"/>
      <c r="O27" s="302"/>
      <c r="P27" s="302"/>
      <c r="Q27" s="302"/>
      <c r="R27" s="302"/>
      <c r="T27" s="284"/>
      <c r="U27" s="285"/>
    </row>
    <row r="28" spans="1:21" ht="12" customHeight="1">
      <c r="A28" s="287">
        <f t="shared" si="0"/>
        <v>20</v>
      </c>
      <c r="B28" s="306" t="s">
        <v>531</v>
      </c>
      <c r="C28" s="304">
        <v>631</v>
      </c>
      <c r="D28" s="305">
        <f t="shared" ref="D28:D29" si="8">E28-C28</f>
        <v>-28.671358000000055</v>
      </c>
      <c r="E28" s="305">
        <v>602.32864199999995</v>
      </c>
      <c r="G28" s="302">
        <f>$E28/12</f>
        <v>50.194053499999995</v>
      </c>
      <c r="H28" s="302">
        <f t="shared" ref="H28:R29" si="9">$E28/12</f>
        <v>50.194053499999995</v>
      </c>
      <c r="I28" s="302">
        <f t="shared" si="9"/>
        <v>50.194053499999995</v>
      </c>
      <c r="J28" s="302">
        <f t="shared" si="9"/>
        <v>50.194053499999995</v>
      </c>
      <c r="K28" s="302">
        <f t="shared" si="9"/>
        <v>50.194053499999995</v>
      </c>
      <c r="L28" s="302">
        <f t="shared" si="9"/>
        <v>50.194053499999995</v>
      </c>
      <c r="M28" s="302">
        <f t="shared" si="9"/>
        <v>50.194053499999995</v>
      </c>
      <c r="N28" s="302">
        <f t="shared" si="9"/>
        <v>50.194053499999995</v>
      </c>
      <c r="O28" s="302">
        <f t="shared" si="9"/>
        <v>50.194053499999995</v>
      </c>
      <c r="P28" s="302">
        <f t="shared" si="9"/>
        <v>50.194053499999995</v>
      </c>
      <c r="Q28" s="302">
        <f t="shared" si="9"/>
        <v>50.194053499999995</v>
      </c>
      <c r="R28" s="302">
        <f t="shared" si="9"/>
        <v>50.194053499999995</v>
      </c>
      <c r="T28" s="284"/>
      <c r="U28" s="285"/>
    </row>
    <row r="29" spans="1:21" ht="12" customHeight="1">
      <c r="A29" s="287">
        <f t="shared" si="0"/>
        <v>21</v>
      </c>
      <c r="B29" s="306" t="s">
        <v>532</v>
      </c>
      <c r="C29" s="304">
        <v>423</v>
      </c>
      <c r="D29" s="305">
        <f t="shared" si="8"/>
        <v>-423</v>
      </c>
      <c r="E29" s="305">
        <v>0</v>
      </c>
      <c r="G29" s="302">
        <f>$E29/12</f>
        <v>0</v>
      </c>
      <c r="H29" s="302">
        <f t="shared" si="9"/>
        <v>0</v>
      </c>
      <c r="I29" s="302">
        <f t="shared" si="9"/>
        <v>0</v>
      </c>
      <c r="J29" s="302">
        <f t="shared" si="9"/>
        <v>0</v>
      </c>
      <c r="K29" s="302">
        <f t="shared" si="9"/>
        <v>0</v>
      </c>
      <c r="L29" s="302">
        <f t="shared" si="9"/>
        <v>0</v>
      </c>
      <c r="M29" s="302">
        <f t="shared" si="9"/>
        <v>0</v>
      </c>
      <c r="N29" s="302">
        <f t="shared" si="9"/>
        <v>0</v>
      </c>
      <c r="O29" s="302">
        <f t="shared" si="9"/>
        <v>0</v>
      </c>
      <c r="P29" s="302">
        <f t="shared" si="9"/>
        <v>0</v>
      </c>
      <c r="Q29" s="302">
        <f t="shared" si="9"/>
        <v>0</v>
      </c>
      <c r="R29" s="302">
        <f t="shared" si="9"/>
        <v>0</v>
      </c>
      <c r="T29" s="284"/>
      <c r="U29" s="285"/>
    </row>
    <row r="30" spans="1:21" ht="12" customHeight="1">
      <c r="A30" s="287">
        <f t="shared" si="0"/>
        <v>22</v>
      </c>
      <c r="B30" s="315" t="s">
        <v>75</v>
      </c>
      <c r="C30" s="304">
        <v>53160</v>
      </c>
      <c r="D30" s="310">
        <f>E30-C30</f>
        <v>-53160</v>
      </c>
      <c r="E30" s="305">
        <v>0</v>
      </c>
      <c r="G30" s="302">
        <v>0</v>
      </c>
      <c r="H30" s="302">
        <v>0</v>
      </c>
      <c r="I30" s="302">
        <v>0</v>
      </c>
      <c r="J30" s="302">
        <v>0</v>
      </c>
      <c r="K30" s="302">
        <v>0</v>
      </c>
      <c r="L30" s="302">
        <v>0</v>
      </c>
      <c r="M30" s="302">
        <v>0</v>
      </c>
      <c r="N30" s="302">
        <v>0</v>
      </c>
      <c r="O30" s="302">
        <v>0</v>
      </c>
      <c r="P30" s="302">
        <v>0</v>
      </c>
      <c r="Q30" s="302">
        <v>0</v>
      </c>
      <c r="R30" s="302">
        <v>0</v>
      </c>
      <c r="T30" s="284"/>
      <c r="U30" s="285"/>
    </row>
    <row r="31" spans="1:21" ht="12" customHeight="1">
      <c r="A31" s="287">
        <f t="shared" si="0"/>
        <v>23</v>
      </c>
      <c r="B31" s="311" t="s">
        <v>76</v>
      </c>
      <c r="C31" s="316">
        <f>SUM(C28:C30)</f>
        <v>54214</v>
      </c>
      <c r="D31" s="312">
        <f>E31-C31</f>
        <v>-53611.671358</v>
      </c>
      <c r="E31" s="317">
        <f>SUM(E28:E30)</f>
        <v>602.32864199999995</v>
      </c>
      <c r="G31" s="318">
        <f t="shared" ref="G31:R31" si="10">SUM(G28:G30)</f>
        <v>50.194053499999995</v>
      </c>
      <c r="H31" s="318">
        <f t="shared" si="10"/>
        <v>50.194053499999995</v>
      </c>
      <c r="I31" s="318">
        <f t="shared" si="10"/>
        <v>50.194053499999995</v>
      </c>
      <c r="J31" s="318">
        <f t="shared" si="10"/>
        <v>50.194053499999995</v>
      </c>
      <c r="K31" s="318">
        <f t="shared" si="10"/>
        <v>50.194053499999995</v>
      </c>
      <c r="L31" s="318">
        <f t="shared" si="10"/>
        <v>50.194053499999995</v>
      </c>
      <c r="M31" s="318">
        <f t="shared" si="10"/>
        <v>50.194053499999995</v>
      </c>
      <c r="N31" s="318">
        <f t="shared" si="10"/>
        <v>50.194053499999995</v>
      </c>
      <c r="O31" s="318">
        <f t="shared" si="10"/>
        <v>50.194053499999995</v>
      </c>
      <c r="P31" s="318">
        <f t="shared" si="10"/>
        <v>50.194053499999995</v>
      </c>
      <c r="Q31" s="318">
        <f t="shared" si="10"/>
        <v>50.194053499999995</v>
      </c>
      <c r="R31" s="318">
        <f t="shared" si="10"/>
        <v>50.194053499999995</v>
      </c>
      <c r="T31" s="284"/>
      <c r="U31" s="285"/>
    </row>
    <row r="32" spans="1:21" ht="12" customHeight="1">
      <c r="A32" s="287">
        <f t="shared" si="0"/>
        <v>24</v>
      </c>
      <c r="C32" s="304"/>
      <c r="D32" s="304"/>
      <c r="E32" s="305"/>
      <c r="G32" s="302"/>
      <c r="H32" s="302"/>
      <c r="I32" s="302"/>
      <c r="J32" s="302"/>
      <c r="K32" s="302"/>
      <c r="L32" s="302"/>
      <c r="M32" s="302"/>
      <c r="N32" s="302"/>
      <c r="O32" s="302"/>
      <c r="P32" s="302"/>
      <c r="Q32" s="302"/>
      <c r="R32" s="302"/>
      <c r="T32" s="284"/>
      <c r="U32" s="285"/>
    </row>
    <row r="33" spans="1:21" ht="12" customHeight="1">
      <c r="A33" s="287">
        <f t="shared" si="0"/>
        <v>25</v>
      </c>
      <c r="B33" s="299" t="s">
        <v>77</v>
      </c>
      <c r="C33" s="304"/>
      <c r="D33" s="304"/>
      <c r="E33" s="305"/>
      <c r="G33" s="302"/>
      <c r="H33" s="302"/>
      <c r="I33" s="302"/>
      <c r="J33" s="302"/>
      <c r="K33" s="302"/>
      <c r="L33" s="302"/>
      <c r="M33" s="302"/>
      <c r="N33" s="302"/>
      <c r="O33" s="302"/>
      <c r="P33" s="302"/>
      <c r="Q33" s="302"/>
      <c r="R33" s="302"/>
      <c r="T33" s="284"/>
      <c r="U33" s="285"/>
    </row>
    <row r="34" spans="1:21" ht="12" customHeight="1">
      <c r="A34" s="287">
        <f t="shared" si="0"/>
        <v>26</v>
      </c>
      <c r="B34" s="377" t="s">
        <v>78</v>
      </c>
      <c r="C34" s="304">
        <v>6988</v>
      </c>
      <c r="D34" s="304">
        <f>E34-C34</f>
        <v>-338.80461400000058</v>
      </c>
      <c r="E34" s="305">
        <f t="shared" ref="E34" si="11">SUM(G34:R34)</f>
        <v>6649.1953859999994</v>
      </c>
      <c r="G34" s="301">
        <f>SUMIFS('Conf  Aurora Portfolio Output'!$H$15:$H$2000,'Conf  Aurora Portfolio Output'!$B$15:$B$2000,'CGK-3'!$U34,'Conf  Aurora Portfolio Output'!$E$15:$E$2000,'CGK-3'!G$7,'Conf  Aurora Portfolio Output'!$F$15:$F$2000,'CGK-3'!G$6)+16.41015/12</f>
        <v>662.98661249999998</v>
      </c>
      <c r="H34" s="301">
        <f>SUMIFS('Conf  Aurora Portfolio Output'!$H$15:$H$2000,'Conf  Aurora Portfolio Output'!$B$15:$B$2000,'CGK-3'!$U34,'Conf  Aurora Portfolio Output'!$E$15:$E$2000,'CGK-3'!H$7,'Conf  Aurora Portfolio Output'!$F$15:$F$2000,'CGK-3'!H$6)+16.41015/12</f>
        <v>493.88234449999999</v>
      </c>
      <c r="I34" s="301">
        <f>SUMIFS('Conf  Aurora Portfolio Output'!$H$15:$H$2000,'Conf  Aurora Portfolio Output'!$B$15:$B$2000,'CGK-3'!$U34,'Conf  Aurora Portfolio Output'!$E$15:$E$2000,'CGK-3'!I$7,'Conf  Aurora Portfolio Output'!$F$15:$F$2000,'CGK-3'!I$6)+16.41015/12</f>
        <v>723.88521249999997</v>
      </c>
      <c r="J34" s="301">
        <f>SUMIFS('Conf  Aurora Portfolio Output'!$H$15:$H$2000,'Conf  Aurora Portfolio Output'!$B$15:$B$2000,'CGK-3'!$U34,'Conf  Aurora Portfolio Output'!$E$15:$E$2000,'CGK-3'!J$7,'Conf  Aurora Portfolio Output'!$F$15:$F$2000,'CGK-3'!J$6)+16.41015/12</f>
        <v>383.07909049999995</v>
      </c>
      <c r="K34" s="301">
        <f>SUMIFS('Conf  Aurora Portfolio Output'!$H$15:$H$2000,'Conf  Aurora Portfolio Output'!$B$15:$B$2000,'CGK-3'!$U34,'Conf  Aurora Portfolio Output'!$E$15:$E$2000,'CGK-3'!K$7,'Conf  Aurora Portfolio Output'!$F$15:$F$2000,'CGK-3'!K$6)+16.41015/12</f>
        <v>83.902342500000003</v>
      </c>
      <c r="L34" s="301">
        <f>SUMIFS('Conf  Aurora Portfolio Output'!$H$15:$H$2000,'Conf  Aurora Portfolio Output'!$B$15:$B$2000,'CGK-3'!$U34,'Conf  Aurora Portfolio Output'!$E$15:$E$2000,'CGK-3'!L$7,'Conf  Aurora Portfolio Output'!$F$15:$F$2000,'CGK-3'!L$6)+16.41015/12</f>
        <v>190.09398350000001</v>
      </c>
      <c r="M34" s="301">
        <f>SUMIFS('Conf  Aurora Portfolio Output'!$H$15:$H$2000,'Conf  Aurora Portfolio Output'!$B$15:$B$2000,'CGK-3'!$U34,'Conf  Aurora Portfolio Output'!$E$15:$E$2000,'CGK-3'!M$7,'Conf  Aurora Portfolio Output'!$F$15:$F$2000,'CGK-3'!M$6)+16.41015/12</f>
        <v>641.92244449999998</v>
      </c>
      <c r="N34" s="301">
        <f>SUMIFS('Conf  Aurora Portfolio Output'!$H$15:$H$2000,'Conf  Aurora Portfolio Output'!$B$15:$B$2000,'CGK-3'!$U34,'Conf  Aurora Portfolio Output'!$E$15:$E$2000,'CGK-3'!N$7,'Conf  Aurora Portfolio Output'!$F$15:$F$2000,'CGK-3'!N$6)+16.41015/12</f>
        <v>711.47301249999998</v>
      </c>
      <c r="O34" s="301">
        <f>SUMIFS('Conf  Aurora Portfolio Output'!$H$15:$H$2000,'Conf  Aurora Portfolio Output'!$B$15:$B$2000,'CGK-3'!$U34,'Conf  Aurora Portfolio Output'!$E$15:$E$2000,'CGK-3'!O$7,'Conf  Aurora Portfolio Output'!$F$15:$F$2000,'CGK-3'!O$6)+16.41015/12</f>
        <v>696.11024950000001</v>
      </c>
      <c r="P34" s="301">
        <f>SUMIFS('Conf  Aurora Portfolio Output'!$H$15:$H$2000,'Conf  Aurora Portfolio Output'!$B$15:$B$2000,'CGK-3'!$U34,'Conf  Aurora Portfolio Output'!$E$15:$E$2000,'CGK-3'!P$7,'Conf  Aurora Portfolio Output'!$F$15:$F$2000,'CGK-3'!P$6)+16.41015/12</f>
        <v>687.29911249999998</v>
      </c>
      <c r="Q34" s="301">
        <f>SUMIFS('Conf  Aurora Portfolio Output'!$H$15:$H$2000,'Conf  Aurora Portfolio Output'!$B$15:$B$2000,'CGK-3'!$U34,'Conf  Aurora Portfolio Output'!$E$15:$E$2000,'CGK-3'!Q$7,'Conf  Aurora Portfolio Output'!$F$15:$F$2000,'CGK-3'!Q$6)+16.41015/12</f>
        <v>726.08641249999994</v>
      </c>
      <c r="R34" s="301">
        <f>SUMIFS('Conf  Aurora Portfolio Output'!$H$15:$H$2000,'Conf  Aurora Portfolio Output'!$B$15:$B$2000,'CGK-3'!$U34,'Conf  Aurora Portfolio Output'!$E$15:$E$2000,'CGK-3'!R$7,'Conf  Aurora Portfolio Output'!$F$15:$F$2000,'CGK-3'!R$6)+16.41015/12</f>
        <v>648.47456850000003</v>
      </c>
      <c r="T34" s="284"/>
      <c r="U34" s="285" t="s">
        <v>13</v>
      </c>
    </row>
    <row r="35" spans="1:21" ht="12" customHeight="1">
      <c r="A35" s="287">
        <f t="shared" si="0"/>
        <v>27</v>
      </c>
      <c r="B35" s="309" t="s">
        <v>407</v>
      </c>
      <c r="C35" s="304">
        <v>23414</v>
      </c>
      <c r="D35" s="304">
        <f>E35-C35</f>
        <v>3022.1052482333725</v>
      </c>
      <c r="E35" s="305">
        <f t="shared" ref="E35" si="12">SUM(G35:R35)</f>
        <v>26436.105248233373</v>
      </c>
      <c r="G35" s="301">
        <f>'Conf Colstrip Fuel Model'!U6/1000+209.7276/12</f>
        <v>2573.2695647635128</v>
      </c>
      <c r="H35" s="301">
        <f>'Conf Colstrip Fuel Model'!U7/1000+209.7276/12</f>
        <v>2384.8550592580727</v>
      </c>
      <c r="I35" s="301">
        <f>'Conf Colstrip Fuel Model'!U8/1000+209.7276/12</f>
        <v>2588.895055444018</v>
      </c>
      <c r="J35" s="301">
        <f>'Conf Colstrip Fuel Model'!U9/1000+209.7276/12</f>
        <v>2376.0742972115158</v>
      </c>
      <c r="K35" s="301">
        <f>'Conf Colstrip Fuel Model'!U10/1000+209.7276/12</f>
        <v>1693.4050542368479</v>
      </c>
      <c r="L35" s="301">
        <f>'Conf Colstrip Fuel Model'!U11/1000+209.7276/12</f>
        <v>1565.5412630474309</v>
      </c>
      <c r="M35" s="301">
        <f>'Conf Colstrip Fuel Model'!U12/1000+209.7276/12</f>
        <v>2593.9669129527765</v>
      </c>
      <c r="N35" s="301">
        <f>'Conf Colstrip Fuel Model'!U13/1000+209.7276/12</f>
        <v>2613.3713609454758</v>
      </c>
      <c r="O35" s="301">
        <f>'Conf Colstrip Fuel Model'!U14/1000+209.7276/12</f>
        <v>2164.2127757079529</v>
      </c>
      <c r="P35" s="301">
        <f>'Conf Colstrip Fuel Model'!U15/1000+209.7276/12</f>
        <v>1898.0905943254718</v>
      </c>
      <c r="Q35" s="301">
        <f>'Conf Colstrip Fuel Model'!U16/1000+209.7276/12</f>
        <v>1901.0106752944339</v>
      </c>
      <c r="R35" s="301">
        <f>'Conf Colstrip Fuel Model'!U17/1000+209.7276/12</f>
        <v>2083.4126350458596</v>
      </c>
      <c r="T35" s="284"/>
      <c r="U35" s="285"/>
    </row>
    <row r="36" spans="1:21" ht="12" customHeight="1">
      <c r="A36" s="287">
        <f t="shared" si="0"/>
        <v>28</v>
      </c>
      <c r="B36" s="319" t="s">
        <v>79</v>
      </c>
      <c r="C36" s="320">
        <f>SUM(C34:C35)</f>
        <v>30402</v>
      </c>
      <c r="D36" s="320">
        <f>E36-C36</f>
        <v>2683.3006342333683</v>
      </c>
      <c r="E36" s="314">
        <f>SUM(E34:E35)</f>
        <v>33085.300634233368</v>
      </c>
      <c r="G36" s="314">
        <f t="shared" ref="G36:R36" si="13">SUM(G34:G35)</f>
        <v>3236.2561772635127</v>
      </c>
      <c r="H36" s="314">
        <f t="shared" si="13"/>
        <v>2878.7374037580726</v>
      </c>
      <c r="I36" s="314">
        <f t="shared" si="13"/>
        <v>3312.7802679440179</v>
      </c>
      <c r="J36" s="314">
        <f t="shared" si="13"/>
        <v>2759.1533877115157</v>
      </c>
      <c r="K36" s="314">
        <f t="shared" si="13"/>
        <v>1777.307396736848</v>
      </c>
      <c r="L36" s="314">
        <f t="shared" si="13"/>
        <v>1755.6352465474308</v>
      </c>
      <c r="M36" s="314">
        <f t="shared" si="13"/>
        <v>3235.8893574527765</v>
      </c>
      <c r="N36" s="314">
        <f t="shared" si="13"/>
        <v>3324.8443734454759</v>
      </c>
      <c r="O36" s="314">
        <f t="shared" si="13"/>
        <v>2860.3230252079529</v>
      </c>
      <c r="P36" s="314">
        <f t="shared" si="13"/>
        <v>2585.3897068254719</v>
      </c>
      <c r="Q36" s="314">
        <f t="shared" si="13"/>
        <v>2627.0970877944337</v>
      </c>
      <c r="R36" s="314">
        <f t="shared" si="13"/>
        <v>2731.8872035458598</v>
      </c>
      <c r="T36" s="284"/>
      <c r="U36" s="285"/>
    </row>
    <row r="37" spans="1:21" ht="12" customHeight="1">
      <c r="A37" s="287">
        <f t="shared" si="0"/>
        <v>29</v>
      </c>
      <c r="C37" s="304"/>
      <c r="D37" s="304"/>
      <c r="E37" s="305"/>
      <c r="G37" s="302"/>
      <c r="H37" s="302"/>
      <c r="I37" s="302"/>
      <c r="J37" s="302"/>
      <c r="K37" s="302"/>
      <c r="L37" s="302"/>
      <c r="M37" s="302"/>
      <c r="N37" s="302"/>
      <c r="O37" s="302"/>
      <c r="P37" s="302"/>
      <c r="Q37" s="302"/>
      <c r="R37" s="302"/>
      <c r="T37" s="284"/>
      <c r="U37" s="285"/>
    </row>
    <row r="38" spans="1:21" ht="12" customHeight="1">
      <c r="A38" s="287">
        <f t="shared" si="0"/>
        <v>30</v>
      </c>
      <c r="B38" s="299" t="s">
        <v>80</v>
      </c>
      <c r="C38" s="304"/>
      <c r="D38" s="304"/>
      <c r="E38" s="305"/>
      <c r="G38" s="302"/>
      <c r="H38" s="302"/>
      <c r="I38" s="302"/>
      <c r="J38" s="302"/>
      <c r="K38" s="302"/>
      <c r="L38" s="302"/>
      <c r="M38" s="302"/>
      <c r="N38" s="302"/>
      <c r="O38" s="302"/>
      <c r="P38" s="302"/>
      <c r="Q38" s="302"/>
      <c r="R38" s="302"/>
      <c r="T38" s="284"/>
      <c r="U38" s="285"/>
    </row>
    <row r="39" spans="1:21" ht="12" customHeight="1">
      <c r="A39" s="287">
        <f t="shared" si="0"/>
        <v>31</v>
      </c>
      <c r="B39" s="306" t="s">
        <v>533</v>
      </c>
      <c r="C39" s="304">
        <v>26660.548999999999</v>
      </c>
      <c r="D39" s="304">
        <f>E39-C39</f>
        <v>14539.990161208574</v>
      </c>
      <c r="E39" s="305">
        <f>SUM(G39:R39)</f>
        <v>41200.539161208573</v>
      </c>
      <c r="G39" s="301">
        <f>'Conf Fuel Costs'!NK95 + 'Conf Gas Contracts MTM'!Y5</f>
        <v>5339.246179685053</v>
      </c>
      <c r="H39" s="301">
        <f>'Conf Fuel Costs'!NL95 + 'Conf Gas Contracts MTM'!Z5</f>
        <v>4369.0845763532179</v>
      </c>
      <c r="I39" s="301">
        <f>'Conf Fuel Costs'!NM95 + 'Conf Gas Contracts MTM'!AA5</f>
        <v>4320.9621067024873</v>
      </c>
      <c r="J39" s="301">
        <f>'Conf Fuel Costs'!NN95 + 'Conf Gas Contracts MTM'!AB5</f>
        <v>2573.077625572902</v>
      </c>
      <c r="K39" s="301">
        <f>'Conf Fuel Costs'!NO95 + 'Conf Gas Contracts MTM'!AC5</f>
        <v>820.77651783670387</v>
      </c>
      <c r="L39" s="301">
        <f>'Conf Fuel Costs'!NP95 + 'Conf Gas Contracts MTM'!AD5</f>
        <v>1724.0151223815024</v>
      </c>
      <c r="M39" s="301">
        <f>'Conf Fuel Costs'!NQ95 + 'Conf Gas Contracts MTM'!AE5</f>
        <v>3538.3779769096841</v>
      </c>
      <c r="N39" s="301">
        <f>'Conf Fuel Costs'!NR95 + 'Conf Gas Contracts MTM'!AF5</f>
        <v>3687.2459459089137</v>
      </c>
      <c r="O39" s="301">
        <f>'Conf Fuel Costs'!NS95 + 'Conf Gas Contracts MTM'!AG5</f>
        <v>3367.3366647915536</v>
      </c>
      <c r="P39" s="301">
        <f>'Conf Fuel Costs'!NT95 + 'Conf Gas Contracts MTM'!AH5</f>
        <v>2772.021949378528</v>
      </c>
      <c r="Q39" s="301">
        <f>'Conf Fuel Costs'!NU95 + 'Conf Gas Contracts MTM'!AI5</f>
        <v>3942.4922968252863</v>
      </c>
      <c r="R39" s="301">
        <f>'Conf Fuel Costs'!NV95 + 'Conf Gas Contracts MTM'!AJ5</f>
        <v>4745.9021988627446</v>
      </c>
      <c r="T39" s="284"/>
      <c r="U39" s="285" t="s">
        <v>12</v>
      </c>
    </row>
    <row r="40" spans="1:21" ht="12" customHeight="1">
      <c r="A40" s="287">
        <f t="shared" si="0"/>
        <v>32</v>
      </c>
      <c r="B40" s="306" t="s">
        <v>534</v>
      </c>
      <c r="C40" s="304">
        <v>33172.567000000003</v>
      </c>
      <c r="D40" s="304">
        <f t="shared" ref="D40:D43" si="14">E40-C40</f>
        <v>2396.1937940516582</v>
      </c>
      <c r="E40" s="305">
        <f>SUM(G40:R40)</f>
        <v>35568.760794051661</v>
      </c>
      <c r="G40" s="301">
        <f>'Conf Fuel Costs'!NK91 + 'Conf Gas Contracts MTM'!Y6</f>
        <v>4777.6178773001393</v>
      </c>
      <c r="H40" s="301">
        <f>'Conf Fuel Costs'!NL91 + 'Conf Gas Contracts MTM'!Z6</f>
        <v>3566.9759427516587</v>
      </c>
      <c r="I40" s="301">
        <f>'Conf Fuel Costs'!NM91 + 'Conf Gas Contracts MTM'!AA6</f>
        <v>3530.0671375043962</v>
      </c>
      <c r="J40" s="301">
        <f>'Conf Fuel Costs'!NN91 + 'Conf Gas Contracts MTM'!AB6</f>
        <v>2338.8187722148218</v>
      </c>
      <c r="K40" s="301">
        <f>'Conf Fuel Costs'!NO91 + 'Conf Gas Contracts MTM'!AC6</f>
        <v>1523.9813642664483</v>
      </c>
      <c r="L40" s="301">
        <f>'Conf Fuel Costs'!NP91 + 'Conf Gas Contracts MTM'!AD6</f>
        <v>639.64334759185283</v>
      </c>
      <c r="M40" s="301">
        <f>'Conf Fuel Costs'!NQ91 + 'Conf Gas Contracts MTM'!AE6</f>
        <v>2925.6926178311528</v>
      </c>
      <c r="N40" s="301">
        <f>'Conf Fuel Costs'!NR91 + 'Conf Gas Contracts MTM'!AF6</f>
        <v>3283.1249751233063</v>
      </c>
      <c r="O40" s="301">
        <f>'Conf Fuel Costs'!NS91 + 'Conf Gas Contracts MTM'!AG6</f>
        <v>3055.8996098731309</v>
      </c>
      <c r="P40" s="301">
        <f>'Conf Fuel Costs'!NT91 + 'Conf Gas Contracts MTM'!AH6</f>
        <v>2349.3653311144835</v>
      </c>
      <c r="Q40" s="301">
        <f>'Conf Fuel Costs'!NU91 + 'Conf Gas Contracts MTM'!AI6</f>
        <v>3558.4518707651032</v>
      </c>
      <c r="R40" s="301">
        <f>'Conf Fuel Costs'!NV91 + 'Conf Gas Contracts MTM'!AJ6</f>
        <v>4019.1219477151662</v>
      </c>
      <c r="T40" s="284"/>
      <c r="U40" s="285" t="s">
        <v>15</v>
      </c>
    </row>
    <row r="41" spans="1:21" ht="12" customHeight="1">
      <c r="A41" s="287">
        <f t="shared" si="0"/>
        <v>33</v>
      </c>
      <c r="B41" s="388" t="s">
        <v>555</v>
      </c>
      <c r="C41" s="304">
        <v>9569.857</v>
      </c>
      <c r="D41" s="304">
        <f t="shared" si="14"/>
        <v>54.623999999999796</v>
      </c>
      <c r="E41" s="305">
        <v>9624.4809999999998</v>
      </c>
      <c r="G41" s="302">
        <f t="shared" ref="G41:R41" si="15">$E41/12</f>
        <v>802.04008333333331</v>
      </c>
      <c r="H41" s="302">
        <f t="shared" si="15"/>
        <v>802.04008333333331</v>
      </c>
      <c r="I41" s="302">
        <f t="shared" si="15"/>
        <v>802.04008333333331</v>
      </c>
      <c r="J41" s="302">
        <f t="shared" si="15"/>
        <v>802.04008333333331</v>
      </c>
      <c r="K41" s="302">
        <f t="shared" si="15"/>
        <v>802.04008333333331</v>
      </c>
      <c r="L41" s="302">
        <f t="shared" si="15"/>
        <v>802.04008333333331</v>
      </c>
      <c r="M41" s="302">
        <f t="shared" si="15"/>
        <v>802.04008333333331</v>
      </c>
      <c r="N41" s="302">
        <f t="shared" si="15"/>
        <v>802.04008333333331</v>
      </c>
      <c r="O41" s="302">
        <f t="shared" si="15"/>
        <v>802.04008333333331</v>
      </c>
      <c r="P41" s="302">
        <f t="shared" si="15"/>
        <v>802.04008333333331</v>
      </c>
      <c r="Q41" s="302">
        <f t="shared" si="15"/>
        <v>802.04008333333331</v>
      </c>
      <c r="R41" s="302">
        <f t="shared" si="15"/>
        <v>802.04008333333331</v>
      </c>
      <c r="T41" s="284"/>
      <c r="U41" s="285"/>
    </row>
    <row r="42" spans="1:21" ht="12" customHeight="1">
      <c r="A42" s="287">
        <f t="shared" si="0"/>
        <v>34</v>
      </c>
      <c r="B42" s="303" t="s">
        <v>556</v>
      </c>
      <c r="C42" s="304">
        <v>146.339</v>
      </c>
      <c r="D42" s="304">
        <f t="shared" si="14"/>
        <v>117.34016623596699</v>
      </c>
      <c r="E42" s="387">
        <f>SUM(G42:R42)</f>
        <v>263.67916623596699</v>
      </c>
      <c r="G42" s="321">
        <f>'Conf Fuel Costs'!NK104</f>
        <v>27.361973039280002</v>
      </c>
      <c r="H42" s="321">
        <f>'Conf Fuel Costs'!NL104</f>
        <v>12.952779363654001</v>
      </c>
      <c r="I42" s="321">
        <f>'Conf Fuel Costs'!NM104</f>
        <v>13.639790923604997</v>
      </c>
      <c r="J42" s="321">
        <f>'Conf Fuel Costs'!NN104</f>
        <v>8.9401066471170001</v>
      </c>
      <c r="K42" s="321">
        <f>'Conf Fuel Costs'!NO104</f>
        <v>7.6390649913659994</v>
      </c>
      <c r="L42" s="321">
        <f>'Conf Fuel Costs'!NP104</f>
        <v>7.4950907587980007</v>
      </c>
      <c r="M42" s="321">
        <f>'Conf Fuel Costs'!NQ104</f>
        <v>27.612519231210005</v>
      </c>
      <c r="N42" s="321">
        <f>'Conf Fuel Costs'!NR104</f>
        <v>40.502169038220003</v>
      </c>
      <c r="O42" s="321">
        <f>'Conf Fuel Costs'!NS104</f>
        <v>34.867102923270004</v>
      </c>
      <c r="P42" s="321">
        <f>'Conf Fuel Costs'!NT104</f>
        <v>27.855857202480003</v>
      </c>
      <c r="Q42" s="321">
        <f>'Conf Fuel Costs'!NU104</f>
        <v>23.213768151387004</v>
      </c>
      <c r="R42" s="321">
        <f>'Conf Fuel Costs'!NV104</f>
        <v>31.598943965580002</v>
      </c>
      <c r="T42" s="284"/>
      <c r="U42" s="285"/>
    </row>
    <row r="43" spans="1:21" ht="12" customHeight="1">
      <c r="A43" s="287">
        <f t="shared" si="0"/>
        <v>35</v>
      </c>
      <c r="B43" s="309" t="s">
        <v>535</v>
      </c>
      <c r="C43" s="304">
        <v>6637.0129999999999</v>
      </c>
      <c r="D43" s="304">
        <f t="shared" si="14"/>
        <v>12202.662885301987</v>
      </c>
      <c r="E43" s="305">
        <f>SUM(G43:R43)</f>
        <v>18839.675885301986</v>
      </c>
      <c r="G43" s="301">
        <f>'Conf Fuel Costs'!NK90</f>
        <v>2564.2743148716827</v>
      </c>
      <c r="H43" s="301">
        <f>'Conf Fuel Costs'!NL90</f>
        <v>1004.7672767390219</v>
      </c>
      <c r="I43" s="301">
        <f>'Conf Fuel Costs'!NM90</f>
        <v>1091.8843499509776</v>
      </c>
      <c r="J43" s="301">
        <f>'Conf Fuel Costs'!NN90</f>
        <v>386.12261478713697</v>
      </c>
      <c r="K43" s="301">
        <f>'Conf Fuel Costs'!NO90</f>
        <v>250.26361465556363</v>
      </c>
      <c r="L43" s="301">
        <f>'Conf Fuel Costs'!NP90</f>
        <v>200.5665379583985</v>
      </c>
      <c r="M43" s="301">
        <f>'Conf Fuel Costs'!NQ90</f>
        <v>1126.4540516393911</v>
      </c>
      <c r="N43" s="301">
        <f>'Conf Fuel Costs'!NR90</f>
        <v>2897.3147845452741</v>
      </c>
      <c r="O43" s="301">
        <f>'Conf Fuel Costs'!NS90</f>
        <v>2709.5381463749259</v>
      </c>
      <c r="P43" s="301">
        <f>'Conf Fuel Costs'!NT90</f>
        <v>1605.5215992710559</v>
      </c>
      <c r="Q43" s="301">
        <f>'Conf Fuel Costs'!NU90</f>
        <v>1961.9948127631353</v>
      </c>
      <c r="R43" s="301">
        <f>'Conf Fuel Costs'!NV90</f>
        <v>3040.9737817454229</v>
      </c>
      <c r="T43" s="284"/>
      <c r="U43" s="285" t="s">
        <v>34</v>
      </c>
    </row>
    <row r="44" spans="1:21" ht="12" customHeight="1">
      <c r="A44" s="287">
        <f t="shared" si="0"/>
        <v>36</v>
      </c>
      <c r="B44" s="306" t="s">
        <v>536</v>
      </c>
      <c r="C44" s="304">
        <v>53.643999999999998</v>
      </c>
      <c r="D44" s="304">
        <f t="shared" ref="D44:D46" si="16">E44-C44</f>
        <v>-53.643999999999998</v>
      </c>
      <c r="E44" s="305">
        <f>SUM(G44:R44)</f>
        <v>0</v>
      </c>
      <c r="G44" s="301">
        <f>'Conf Fuel Costs'!NK94</f>
        <v>0</v>
      </c>
      <c r="H44" s="301">
        <f>'Conf Fuel Costs'!NL94</f>
        <v>0</v>
      </c>
      <c r="I44" s="301">
        <f>'Conf Fuel Costs'!NM94</f>
        <v>0</v>
      </c>
      <c r="J44" s="301">
        <f>'Conf Fuel Costs'!NN94</f>
        <v>0</v>
      </c>
      <c r="K44" s="301">
        <f>'Conf Fuel Costs'!NO94</f>
        <v>0</v>
      </c>
      <c r="L44" s="301">
        <f>'Conf Fuel Costs'!NP94</f>
        <v>0</v>
      </c>
      <c r="M44" s="301">
        <f>'Conf Fuel Costs'!NQ94</f>
        <v>0</v>
      </c>
      <c r="N44" s="301">
        <f>'Conf Fuel Costs'!NR94</f>
        <v>0</v>
      </c>
      <c r="O44" s="301">
        <f>'Conf Fuel Costs'!NS94</f>
        <v>0</v>
      </c>
      <c r="P44" s="301">
        <f>'Conf Fuel Costs'!NT94</f>
        <v>0</v>
      </c>
      <c r="Q44" s="301">
        <f>'Conf Fuel Costs'!NU94</f>
        <v>0</v>
      </c>
      <c r="R44" s="301">
        <f>'Conf Fuel Costs'!NV94</f>
        <v>0</v>
      </c>
      <c r="T44" s="284"/>
      <c r="U44" s="285" t="s">
        <v>27</v>
      </c>
    </row>
    <row r="45" spans="1:21" ht="12" customHeight="1">
      <c r="A45" s="287">
        <f t="shared" si="0"/>
        <v>37</v>
      </c>
      <c r="B45" s="306" t="s">
        <v>512</v>
      </c>
      <c r="C45" s="304">
        <v>1759.008</v>
      </c>
      <c r="D45" s="304">
        <f t="shared" si="16"/>
        <v>1273.6799461274602</v>
      </c>
      <c r="E45" s="305">
        <f>SUM(G45:R45)</f>
        <v>3032.6879461274602</v>
      </c>
      <c r="G45" s="301">
        <f>'Conf Fuel Costs'!NK92</f>
        <v>431.05222061155217</v>
      </c>
      <c r="H45" s="301">
        <f>'Conf Fuel Costs'!NL92</f>
        <v>245.41430801025044</v>
      </c>
      <c r="I45" s="301">
        <f>'Conf Fuel Costs'!NM92</f>
        <v>200.58560004712265</v>
      </c>
      <c r="J45" s="301">
        <f>'Conf Fuel Costs'!NN92</f>
        <v>88.441839808299036</v>
      </c>
      <c r="K45" s="301">
        <f>'Conf Fuel Costs'!NO92</f>
        <v>79.023378744231707</v>
      </c>
      <c r="L45" s="301">
        <f>'Conf Fuel Costs'!NP92</f>
        <v>74.407782313505336</v>
      </c>
      <c r="M45" s="301">
        <f>'Conf Fuel Costs'!NQ92</f>
        <v>254.50201594193314</v>
      </c>
      <c r="N45" s="301">
        <f>'Conf Fuel Costs'!NR92</f>
        <v>385.31708367633303</v>
      </c>
      <c r="O45" s="301">
        <f>'Conf Fuel Costs'!NS92</f>
        <v>352.58603419683232</v>
      </c>
      <c r="P45" s="301">
        <f>'Conf Fuel Costs'!NT92</f>
        <v>230.4271718382949</v>
      </c>
      <c r="Q45" s="301">
        <f>'Conf Fuel Costs'!NU92</f>
        <v>288.42737679172166</v>
      </c>
      <c r="R45" s="301">
        <f>'Conf Fuel Costs'!NV92</f>
        <v>402.50313414738423</v>
      </c>
      <c r="T45" s="284"/>
      <c r="U45" s="285" t="s">
        <v>5</v>
      </c>
    </row>
    <row r="46" spans="1:21" ht="12" customHeight="1">
      <c r="A46" s="287">
        <f t="shared" si="0"/>
        <v>38</v>
      </c>
      <c r="B46" s="322" t="s">
        <v>537</v>
      </c>
      <c r="C46" s="310">
        <v>108.321</v>
      </c>
      <c r="D46" s="310">
        <f t="shared" si="16"/>
        <v>441.07754410569135</v>
      </c>
      <c r="E46" s="305">
        <f>SUM(G46:R46)</f>
        <v>549.39854410569137</v>
      </c>
      <c r="G46" s="301">
        <f>'Conf Fuel Costs'!NK93</f>
        <v>44.058607100952997</v>
      </c>
      <c r="H46" s="301">
        <f>'Conf Fuel Costs'!NL93</f>
        <v>35.460112920593595</v>
      </c>
      <c r="I46" s="301">
        <f>'Conf Fuel Costs'!NM93</f>
        <v>8.4321386866389627</v>
      </c>
      <c r="J46" s="301">
        <f>'Conf Fuel Costs'!NN93</f>
        <v>13.987407997832848</v>
      </c>
      <c r="K46" s="301">
        <f>'Conf Fuel Costs'!NO93</f>
        <v>4.7683919831769748</v>
      </c>
      <c r="L46" s="301">
        <f>'Conf Fuel Costs'!NP93</f>
        <v>9.6217369304189102</v>
      </c>
      <c r="M46" s="301">
        <f>'Conf Fuel Costs'!NQ93</f>
        <v>87.673139743731539</v>
      </c>
      <c r="N46" s="301">
        <f>'Conf Fuel Costs'!NR93</f>
        <v>121.71076263017196</v>
      </c>
      <c r="O46" s="301">
        <f>'Conf Fuel Costs'!NS93</f>
        <v>82.152077303508065</v>
      </c>
      <c r="P46" s="301">
        <f>'Conf Fuel Costs'!NT93</f>
        <v>43.476173277920033</v>
      </c>
      <c r="Q46" s="301">
        <f>'Conf Fuel Costs'!NU93</f>
        <v>29.94084977325716</v>
      </c>
      <c r="R46" s="301">
        <f>'Conf Fuel Costs'!NV93</f>
        <v>68.117145757488402</v>
      </c>
      <c r="T46" s="284"/>
      <c r="U46" s="285" t="s">
        <v>14</v>
      </c>
    </row>
    <row r="47" spans="1:21" ht="12" customHeight="1">
      <c r="A47" s="287">
        <f t="shared" si="0"/>
        <v>39</v>
      </c>
      <c r="B47" s="311" t="s">
        <v>81</v>
      </c>
      <c r="C47" s="312">
        <f>SUM(C39:C46)</f>
        <v>78107.29800000001</v>
      </c>
      <c r="D47" s="312">
        <f>E47-C47</f>
        <v>30971.92449703133</v>
      </c>
      <c r="E47" s="317">
        <f>SUM(E39:E46)</f>
        <v>109079.22249703134</v>
      </c>
      <c r="G47" s="318">
        <f t="shared" ref="G47:R47" si="17">SUM(G39:G46)</f>
        <v>13985.651255941993</v>
      </c>
      <c r="H47" s="318">
        <f t="shared" si="17"/>
        <v>10036.695079471729</v>
      </c>
      <c r="I47" s="318">
        <f t="shared" si="17"/>
        <v>9967.6112071485641</v>
      </c>
      <c r="J47" s="318">
        <f t="shared" si="17"/>
        <v>6211.4284503614426</v>
      </c>
      <c r="K47" s="318">
        <f t="shared" si="17"/>
        <v>3488.4924158108238</v>
      </c>
      <c r="L47" s="318">
        <f t="shared" si="17"/>
        <v>3457.7897012678095</v>
      </c>
      <c r="M47" s="318">
        <f t="shared" si="17"/>
        <v>8762.3524046304356</v>
      </c>
      <c r="N47" s="318">
        <f t="shared" si="17"/>
        <v>11217.25580425555</v>
      </c>
      <c r="O47" s="318">
        <f t="shared" si="17"/>
        <v>10404.419718796555</v>
      </c>
      <c r="P47" s="318">
        <f t="shared" si="17"/>
        <v>7830.7081654160966</v>
      </c>
      <c r="Q47" s="318">
        <f t="shared" si="17"/>
        <v>10606.561058403224</v>
      </c>
      <c r="R47" s="318">
        <f t="shared" si="17"/>
        <v>13110.25723552712</v>
      </c>
      <c r="T47" s="284"/>
      <c r="U47" s="285"/>
    </row>
    <row r="48" spans="1:21" ht="12" customHeight="1">
      <c r="A48" s="287">
        <f t="shared" si="0"/>
        <v>40</v>
      </c>
      <c r="C48" s="304"/>
      <c r="D48" s="304"/>
      <c r="E48" s="305"/>
      <c r="G48" s="302"/>
      <c r="H48" s="302"/>
      <c r="I48" s="302"/>
      <c r="J48" s="302"/>
      <c r="K48" s="302"/>
      <c r="L48" s="302"/>
      <c r="M48" s="302"/>
      <c r="N48" s="302"/>
      <c r="O48" s="302"/>
      <c r="P48" s="302"/>
      <c r="Q48" s="302"/>
      <c r="R48" s="302"/>
      <c r="T48" s="284"/>
      <c r="U48" s="285"/>
    </row>
    <row r="49" spans="1:21" ht="12" customHeight="1">
      <c r="A49" s="287">
        <f t="shared" si="0"/>
        <v>41</v>
      </c>
      <c r="B49" s="299" t="s">
        <v>82</v>
      </c>
      <c r="C49" s="304"/>
      <c r="D49" s="304" t="s">
        <v>83</v>
      </c>
      <c r="E49" s="305"/>
      <c r="G49" s="302"/>
      <c r="H49" s="302"/>
      <c r="I49" s="302"/>
      <c r="J49" s="302"/>
      <c r="K49" s="302"/>
      <c r="L49" s="302"/>
      <c r="M49" s="302"/>
      <c r="N49" s="302"/>
      <c r="O49" s="302"/>
      <c r="P49" s="302"/>
      <c r="Q49" s="302"/>
      <c r="R49" s="302"/>
      <c r="T49" s="284"/>
      <c r="U49" s="285"/>
    </row>
    <row r="50" spans="1:21" ht="12" customHeight="1">
      <c r="A50" s="287">
        <f t="shared" si="0"/>
        <v>42</v>
      </c>
      <c r="B50" s="303" t="s">
        <v>213</v>
      </c>
      <c r="C50" s="304">
        <v>859.59982200225204</v>
      </c>
      <c r="D50" s="304">
        <f t="shared" ref="D50:D57" si="18">E50-C50</f>
        <v>-859.59982200225204</v>
      </c>
      <c r="E50" s="305">
        <v>0</v>
      </c>
      <c r="G50" s="302">
        <f t="shared" ref="G50:R57" si="19">$E50/12</f>
        <v>0</v>
      </c>
      <c r="H50" s="302">
        <f t="shared" si="19"/>
        <v>0</v>
      </c>
      <c r="I50" s="302">
        <f t="shared" si="19"/>
        <v>0</v>
      </c>
      <c r="J50" s="302">
        <f t="shared" si="19"/>
        <v>0</v>
      </c>
      <c r="K50" s="302">
        <f t="shared" si="19"/>
        <v>0</v>
      </c>
      <c r="L50" s="302">
        <f t="shared" si="19"/>
        <v>0</v>
      </c>
      <c r="M50" s="302">
        <f t="shared" si="19"/>
        <v>0</v>
      </c>
      <c r="N50" s="302">
        <f t="shared" si="19"/>
        <v>0</v>
      </c>
      <c r="O50" s="302">
        <f t="shared" si="19"/>
        <v>0</v>
      </c>
      <c r="P50" s="302">
        <f t="shared" si="19"/>
        <v>0</v>
      </c>
      <c r="Q50" s="302">
        <f t="shared" si="19"/>
        <v>0</v>
      </c>
      <c r="R50" s="302">
        <f t="shared" si="19"/>
        <v>0</v>
      </c>
      <c r="T50" s="284"/>
      <c r="U50" s="285"/>
    </row>
    <row r="51" spans="1:21" ht="12" customHeight="1">
      <c r="A51" s="287">
        <f t="shared" si="0"/>
        <v>43</v>
      </c>
      <c r="B51" s="303" t="s">
        <v>516</v>
      </c>
      <c r="C51" s="304">
        <v>12609.6</v>
      </c>
      <c r="D51" s="304">
        <f t="shared" si="18"/>
        <v>777.02399999999943</v>
      </c>
      <c r="E51" s="305">
        <v>13386.624</v>
      </c>
      <c r="G51" s="302">
        <f t="shared" si="19"/>
        <v>1115.5519999999999</v>
      </c>
      <c r="H51" s="302">
        <f t="shared" si="19"/>
        <v>1115.5519999999999</v>
      </c>
      <c r="I51" s="302">
        <f t="shared" si="19"/>
        <v>1115.5519999999999</v>
      </c>
      <c r="J51" s="302">
        <f t="shared" si="19"/>
        <v>1115.5519999999999</v>
      </c>
      <c r="K51" s="302">
        <f t="shared" si="19"/>
        <v>1115.5519999999999</v>
      </c>
      <c r="L51" s="302">
        <f t="shared" si="19"/>
        <v>1115.5519999999999</v>
      </c>
      <c r="M51" s="302">
        <f t="shared" si="19"/>
        <v>1115.5519999999999</v>
      </c>
      <c r="N51" s="302">
        <f t="shared" si="19"/>
        <v>1115.5519999999999</v>
      </c>
      <c r="O51" s="302">
        <f t="shared" si="19"/>
        <v>1115.5519999999999</v>
      </c>
      <c r="P51" s="302">
        <f t="shared" si="19"/>
        <v>1115.5519999999999</v>
      </c>
      <c r="Q51" s="302">
        <f t="shared" si="19"/>
        <v>1115.5519999999999</v>
      </c>
      <c r="R51" s="302">
        <f t="shared" si="19"/>
        <v>1115.5519999999999</v>
      </c>
      <c r="T51" s="284"/>
      <c r="U51" s="285"/>
    </row>
    <row r="52" spans="1:21" ht="12" customHeight="1">
      <c r="A52" s="287">
        <f t="shared" si="0"/>
        <v>44</v>
      </c>
      <c r="B52" s="303" t="s">
        <v>557</v>
      </c>
      <c r="C52" s="304">
        <v>1507.5909999999999</v>
      </c>
      <c r="D52" s="304">
        <f t="shared" si="18"/>
        <v>0.125</v>
      </c>
      <c r="E52" s="305">
        <v>1507.7159999999999</v>
      </c>
      <c r="G52" s="302">
        <f t="shared" si="19"/>
        <v>125.64299999999999</v>
      </c>
      <c r="H52" s="302">
        <f t="shared" si="19"/>
        <v>125.64299999999999</v>
      </c>
      <c r="I52" s="302">
        <f t="shared" si="19"/>
        <v>125.64299999999999</v>
      </c>
      <c r="J52" s="302">
        <f t="shared" si="19"/>
        <v>125.64299999999999</v>
      </c>
      <c r="K52" s="302">
        <f t="shared" si="19"/>
        <v>125.64299999999999</v>
      </c>
      <c r="L52" s="302">
        <f t="shared" si="19"/>
        <v>125.64299999999999</v>
      </c>
      <c r="M52" s="302">
        <f t="shared" si="19"/>
        <v>125.64299999999999</v>
      </c>
      <c r="N52" s="302">
        <f t="shared" si="19"/>
        <v>125.64299999999999</v>
      </c>
      <c r="O52" s="302">
        <f t="shared" si="19"/>
        <v>125.64299999999999</v>
      </c>
      <c r="P52" s="302">
        <f t="shared" si="19"/>
        <v>125.64299999999999</v>
      </c>
      <c r="Q52" s="302">
        <f t="shared" si="19"/>
        <v>125.64299999999999</v>
      </c>
      <c r="R52" s="302">
        <f t="shared" si="19"/>
        <v>125.64299999999999</v>
      </c>
      <c r="T52" s="284"/>
      <c r="U52" s="285"/>
    </row>
    <row r="53" spans="1:21" ht="12" customHeight="1">
      <c r="A53" s="287">
        <f t="shared" si="0"/>
        <v>45</v>
      </c>
      <c r="B53" s="306" t="s">
        <v>517</v>
      </c>
      <c r="C53" s="304">
        <v>1385.1388999999999</v>
      </c>
      <c r="D53" s="304">
        <f t="shared" si="18"/>
        <v>210.37668800000006</v>
      </c>
      <c r="E53" s="387">
        <v>1595.515588</v>
      </c>
      <c r="G53" s="302">
        <f t="shared" si="19"/>
        <v>132.95963233333333</v>
      </c>
      <c r="H53" s="302">
        <f t="shared" si="19"/>
        <v>132.95963233333333</v>
      </c>
      <c r="I53" s="302">
        <f t="shared" si="19"/>
        <v>132.95963233333333</v>
      </c>
      <c r="J53" s="302">
        <f t="shared" si="19"/>
        <v>132.95963233333333</v>
      </c>
      <c r="K53" s="302">
        <f t="shared" si="19"/>
        <v>132.95963233333333</v>
      </c>
      <c r="L53" s="302">
        <f t="shared" si="19"/>
        <v>132.95963233333333</v>
      </c>
      <c r="M53" s="302">
        <f t="shared" si="19"/>
        <v>132.95963233333333</v>
      </c>
      <c r="N53" s="302">
        <f t="shared" si="19"/>
        <v>132.95963233333333</v>
      </c>
      <c r="O53" s="302">
        <f t="shared" si="19"/>
        <v>132.95963233333333</v>
      </c>
      <c r="P53" s="302">
        <f t="shared" si="19"/>
        <v>132.95963233333333</v>
      </c>
      <c r="Q53" s="302">
        <f t="shared" si="19"/>
        <v>132.95963233333333</v>
      </c>
      <c r="R53" s="302">
        <f t="shared" si="19"/>
        <v>132.95963233333333</v>
      </c>
      <c r="T53" s="284"/>
      <c r="U53" s="285"/>
    </row>
    <row r="54" spans="1:21" ht="12" customHeight="1">
      <c r="A54" s="287">
        <f t="shared" si="0"/>
        <v>46</v>
      </c>
      <c r="B54" s="284" t="s">
        <v>84</v>
      </c>
      <c r="C54" s="304">
        <v>47.537999999999997</v>
      </c>
      <c r="D54" s="304">
        <f t="shared" si="18"/>
        <v>6.0000000000002274E-3</v>
      </c>
      <c r="E54" s="305">
        <v>47.543999999999997</v>
      </c>
      <c r="G54" s="302">
        <f t="shared" si="19"/>
        <v>3.9619999999999997</v>
      </c>
      <c r="H54" s="302">
        <f t="shared" si="19"/>
        <v>3.9619999999999997</v>
      </c>
      <c r="I54" s="302">
        <f t="shared" si="19"/>
        <v>3.9619999999999997</v>
      </c>
      <c r="J54" s="302">
        <f t="shared" si="19"/>
        <v>3.9619999999999997</v>
      </c>
      <c r="K54" s="302">
        <f t="shared" si="19"/>
        <v>3.9619999999999997</v>
      </c>
      <c r="L54" s="302">
        <f t="shared" si="19"/>
        <v>3.9619999999999997</v>
      </c>
      <c r="M54" s="302">
        <f t="shared" si="19"/>
        <v>3.9619999999999997</v>
      </c>
      <c r="N54" s="302">
        <f t="shared" si="19"/>
        <v>3.9619999999999997</v>
      </c>
      <c r="O54" s="302">
        <f t="shared" si="19"/>
        <v>3.9619999999999997</v>
      </c>
      <c r="P54" s="302">
        <f t="shared" si="19"/>
        <v>3.9619999999999997</v>
      </c>
      <c r="Q54" s="302">
        <f t="shared" si="19"/>
        <v>3.9619999999999997</v>
      </c>
      <c r="R54" s="302">
        <f t="shared" si="19"/>
        <v>3.9619999999999997</v>
      </c>
      <c r="T54" s="284"/>
      <c r="U54" s="285"/>
    </row>
    <row r="55" spans="1:21" ht="12" customHeight="1">
      <c r="A55" s="287">
        <f t="shared" si="0"/>
        <v>47</v>
      </c>
      <c r="B55" s="306" t="s">
        <v>518</v>
      </c>
      <c r="C55" s="304">
        <v>139.05185</v>
      </c>
      <c r="D55" s="304">
        <f t="shared" si="18"/>
        <v>-5.5398500000000013</v>
      </c>
      <c r="E55" s="305">
        <v>133.512</v>
      </c>
      <c r="G55" s="302">
        <f t="shared" si="19"/>
        <v>11.125999999999999</v>
      </c>
      <c r="H55" s="302">
        <f t="shared" si="19"/>
        <v>11.125999999999999</v>
      </c>
      <c r="I55" s="302">
        <f t="shared" si="19"/>
        <v>11.125999999999999</v>
      </c>
      <c r="J55" s="302">
        <f t="shared" si="19"/>
        <v>11.125999999999999</v>
      </c>
      <c r="K55" s="302">
        <f t="shared" si="19"/>
        <v>11.125999999999999</v>
      </c>
      <c r="L55" s="302">
        <f t="shared" si="19"/>
        <v>11.125999999999999</v>
      </c>
      <c r="M55" s="302">
        <f t="shared" si="19"/>
        <v>11.125999999999999</v>
      </c>
      <c r="N55" s="302">
        <f t="shared" si="19"/>
        <v>11.125999999999999</v>
      </c>
      <c r="O55" s="302">
        <f t="shared" si="19"/>
        <v>11.125999999999999</v>
      </c>
      <c r="P55" s="302">
        <f t="shared" si="19"/>
        <v>11.125999999999999</v>
      </c>
      <c r="Q55" s="302">
        <f t="shared" si="19"/>
        <v>11.125999999999999</v>
      </c>
      <c r="R55" s="302">
        <f t="shared" si="19"/>
        <v>11.125999999999999</v>
      </c>
      <c r="T55" s="284"/>
      <c r="U55" s="285"/>
    </row>
    <row r="56" spans="1:21" ht="12" customHeight="1">
      <c r="A56" s="287">
        <f t="shared" si="0"/>
        <v>48</v>
      </c>
      <c r="B56" s="284" t="s">
        <v>85</v>
      </c>
      <c r="C56" s="304">
        <v>543.49138799774698</v>
      </c>
      <c r="D56" s="304">
        <f t="shared" si="18"/>
        <v>-0.49138799774698327</v>
      </c>
      <c r="E56" s="305">
        <v>543</v>
      </c>
      <c r="G56" s="302">
        <f t="shared" si="19"/>
        <v>45.25</v>
      </c>
      <c r="H56" s="302">
        <f t="shared" si="19"/>
        <v>45.25</v>
      </c>
      <c r="I56" s="302">
        <f t="shared" si="19"/>
        <v>45.25</v>
      </c>
      <c r="J56" s="302">
        <f t="shared" si="19"/>
        <v>45.25</v>
      </c>
      <c r="K56" s="302">
        <f t="shared" si="19"/>
        <v>45.25</v>
      </c>
      <c r="L56" s="302">
        <f t="shared" si="19"/>
        <v>45.25</v>
      </c>
      <c r="M56" s="302">
        <f t="shared" si="19"/>
        <v>45.25</v>
      </c>
      <c r="N56" s="302">
        <f t="shared" si="19"/>
        <v>45.25</v>
      </c>
      <c r="O56" s="302">
        <f t="shared" si="19"/>
        <v>45.25</v>
      </c>
      <c r="P56" s="302">
        <f t="shared" si="19"/>
        <v>45.25</v>
      </c>
      <c r="Q56" s="302">
        <f t="shared" si="19"/>
        <v>45.25</v>
      </c>
      <c r="R56" s="302">
        <f t="shared" si="19"/>
        <v>45.25</v>
      </c>
      <c r="T56" s="284"/>
      <c r="U56" s="285"/>
    </row>
    <row r="57" spans="1:21" ht="12" customHeight="1">
      <c r="A57" s="287">
        <f t="shared" si="0"/>
        <v>49</v>
      </c>
      <c r="B57" s="315" t="s">
        <v>559</v>
      </c>
      <c r="C57" s="410">
        <v>642.98904000000005</v>
      </c>
      <c r="D57" s="310">
        <f t="shared" si="18"/>
        <v>-5.0400000000081491E-3</v>
      </c>
      <c r="E57" s="310">
        <v>642.98400000000004</v>
      </c>
      <c r="G57" s="302">
        <f t="shared" si="19"/>
        <v>53.582000000000001</v>
      </c>
      <c r="H57" s="302">
        <f t="shared" si="19"/>
        <v>53.582000000000001</v>
      </c>
      <c r="I57" s="302">
        <f t="shared" si="19"/>
        <v>53.582000000000001</v>
      </c>
      <c r="J57" s="302">
        <f t="shared" si="19"/>
        <v>53.582000000000001</v>
      </c>
      <c r="K57" s="302">
        <f t="shared" si="19"/>
        <v>53.582000000000001</v>
      </c>
      <c r="L57" s="302">
        <f t="shared" si="19"/>
        <v>53.582000000000001</v>
      </c>
      <c r="M57" s="302">
        <f t="shared" si="19"/>
        <v>53.582000000000001</v>
      </c>
      <c r="N57" s="302">
        <f t="shared" si="19"/>
        <v>53.582000000000001</v>
      </c>
      <c r="O57" s="302">
        <f t="shared" si="19"/>
        <v>53.582000000000001</v>
      </c>
      <c r="P57" s="302">
        <f t="shared" si="19"/>
        <v>53.582000000000001</v>
      </c>
      <c r="Q57" s="302">
        <f t="shared" si="19"/>
        <v>53.582000000000001</v>
      </c>
      <c r="R57" s="302">
        <f t="shared" si="19"/>
        <v>53.582000000000001</v>
      </c>
      <c r="T57" s="284"/>
      <c r="U57" s="285"/>
    </row>
    <row r="58" spans="1:21" ht="12" customHeight="1">
      <c r="A58" s="287">
        <f t="shared" si="0"/>
        <v>50</v>
      </c>
      <c r="B58" s="311" t="s">
        <v>86</v>
      </c>
      <c r="C58" s="312">
        <f>SUM(C50:C57)</f>
        <v>17735</v>
      </c>
      <c r="D58" s="312">
        <f>E58-C58</f>
        <v>121.89558799999941</v>
      </c>
      <c r="E58" s="313">
        <f>SUM(E50:E57)</f>
        <v>17856.895587999999</v>
      </c>
      <c r="G58" s="314">
        <f t="shared" ref="G58:R58" si="20">SUM(G50:G57)</f>
        <v>1488.0746323333333</v>
      </c>
      <c r="H58" s="314">
        <f t="shared" si="20"/>
        <v>1488.0746323333333</v>
      </c>
      <c r="I58" s="314">
        <f t="shared" si="20"/>
        <v>1488.0746323333333</v>
      </c>
      <c r="J58" s="314">
        <f t="shared" si="20"/>
        <v>1488.0746323333333</v>
      </c>
      <c r="K58" s="314">
        <f t="shared" si="20"/>
        <v>1488.0746323333333</v>
      </c>
      <c r="L58" s="314">
        <f t="shared" si="20"/>
        <v>1488.0746323333333</v>
      </c>
      <c r="M58" s="314">
        <f t="shared" si="20"/>
        <v>1488.0746323333333</v>
      </c>
      <c r="N58" s="314">
        <f t="shared" si="20"/>
        <v>1488.0746323333333</v>
      </c>
      <c r="O58" s="314">
        <f t="shared" si="20"/>
        <v>1488.0746323333333</v>
      </c>
      <c r="P58" s="314">
        <f t="shared" si="20"/>
        <v>1488.0746323333333</v>
      </c>
      <c r="Q58" s="314">
        <f t="shared" si="20"/>
        <v>1488.0746323333333</v>
      </c>
      <c r="R58" s="314">
        <f t="shared" si="20"/>
        <v>1488.0746323333333</v>
      </c>
      <c r="T58" s="284"/>
      <c r="U58" s="285"/>
    </row>
    <row r="59" spans="1:21" ht="12" customHeight="1">
      <c r="A59" s="287">
        <f t="shared" si="0"/>
        <v>51</v>
      </c>
      <c r="B59" s="311"/>
      <c r="C59" s="312"/>
      <c r="D59" s="312"/>
      <c r="E59" s="313"/>
      <c r="G59" s="313"/>
      <c r="H59" s="313"/>
      <c r="I59" s="313"/>
      <c r="J59" s="313"/>
      <c r="K59" s="313"/>
      <c r="L59" s="313"/>
      <c r="M59" s="313"/>
      <c r="N59" s="313"/>
      <c r="O59" s="313"/>
      <c r="P59" s="313"/>
      <c r="Q59" s="313"/>
      <c r="R59" s="313"/>
      <c r="T59" s="284"/>
      <c r="U59" s="285"/>
    </row>
    <row r="60" spans="1:21" ht="12" customHeight="1">
      <c r="A60" s="287">
        <f t="shared" si="0"/>
        <v>52</v>
      </c>
      <c r="B60" s="324" t="s">
        <v>87</v>
      </c>
      <c r="C60" s="325">
        <f>C25+C31+C36+C47+C58</f>
        <v>323599.29800000001</v>
      </c>
      <c r="D60" s="325">
        <f>E60-C60</f>
        <v>-43129.145929471415</v>
      </c>
      <c r="E60" s="326">
        <f>E25+E31+E36+E47+E58</f>
        <v>280470.15207052859</v>
      </c>
      <c r="F60" s="327"/>
      <c r="G60" s="328">
        <f t="shared" ref="G60:R60" si="21">G25+G31+G36+G47+G58</f>
        <v>29669.781225512172</v>
      </c>
      <c r="H60" s="328">
        <f t="shared" si="21"/>
        <v>25448.882458570366</v>
      </c>
      <c r="I60" s="328">
        <f t="shared" si="21"/>
        <v>25230.697524979249</v>
      </c>
      <c r="J60" s="328">
        <f t="shared" si="21"/>
        <v>20683.915281092424</v>
      </c>
      <c r="K60" s="328">
        <f t="shared" si="21"/>
        <v>16157.238036290739</v>
      </c>
      <c r="L60" s="328">
        <f t="shared" si="21"/>
        <v>15975.680556539304</v>
      </c>
      <c r="M60" s="328">
        <f t="shared" si="21"/>
        <v>22553.256495093879</v>
      </c>
      <c r="N60" s="328">
        <f t="shared" si="21"/>
        <v>26084.23366461469</v>
      </c>
      <c r="O60" s="328">
        <f t="shared" si="21"/>
        <v>23717.208594929172</v>
      </c>
      <c r="P60" s="328">
        <f t="shared" si="21"/>
        <v>22243.232596798232</v>
      </c>
      <c r="Q60" s="328">
        <f t="shared" si="21"/>
        <v>25176.790521061124</v>
      </c>
      <c r="R60" s="328">
        <f t="shared" si="21"/>
        <v>27529.235115047242</v>
      </c>
      <c r="T60" s="284"/>
      <c r="U60" s="285"/>
    </row>
    <row r="61" spans="1:21" ht="12" customHeight="1">
      <c r="A61" s="287">
        <f t="shared" si="0"/>
        <v>53</v>
      </c>
      <c r="B61" s="311"/>
      <c r="C61" s="304"/>
      <c r="D61" s="304"/>
      <c r="E61" s="305"/>
      <c r="G61" s="302"/>
      <c r="H61" s="302"/>
      <c r="I61" s="302"/>
      <c r="J61" s="302"/>
      <c r="K61" s="302"/>
      <c r="L61" s="302"/>
      <c r="M61" s="302"/>
      <c r="N61" s="302"/>
      <c r="O61" s="302"/>
      <c r="P61" s="302"/>
      <c r="Q61" s="302"/>
      <c r="R61" s="302"/>
      <c r="T61" s="284"/>
      <c r="U61" s="285"/>
    </row>
    <row r="62" spans="1:21" ht="12" customHeight="1">
      <c r="A62" s="287">
        <f t="shared" si="0"/>
        <v>54</v>
      </c>
      <c r="B62" s="299" t="s">
        <v>88</v>
      </c>
      <c r="C62" s="304"/>
      <c r="D62" s="304"/>
      <c r="E62" s="305"/>
      <c r="G62" s="405"/>
      <c r="H62" s="405"/>
      <c r="I62" s="405"/>
      <c r="J62" s="405"/>
      <c r="K62" s="405"/>
      <c r="L62" s="405"/>
      <c r="M62" s="405"/>
      <c r="N62" s="405"/>
      <c r="O62" s="405"/>
      <c r="P62" s="405"/>
      <c r="Q62" s="405"/>
      <c r="R62" s="405"/>
      <c r="T62" s="284"/>
      <c r="U62" s="285"/>
    </row>
    <row r="63" spans="1:21" ht="12" customHeight="1">
      <c r="A63" s="287">
        <f t="shared" si="0"/>
        <v>55</v>
      </c>
      <c r="B63" s="303" t="s">
        <v>499</v>
      </c>
      <c r="C63" s="304">
        <v>56724</v>
      </c>
      <c r="D63" s="304">
        <f t="shared" ref="D63:D70" si="22">E63-C63</f>
        <v>67826.587380000012</v>
      </c>
      <c r="E63" s="305">
        <f>SUM(G63:R63)</f>
        <v>124550.58738000001</v>
      </c>
      <c r="G63" s="301">
        <f>-SUMIFS('Conf  Aurora Portfolio Output'!$H$15:$H$2000,'Conf  Aurora Portfolio Output'!$B$15:$B$2000,'CGK-3'!$U63,'Conf  Aurora Portfolio Output'!$E$15:$E$2000,'CGK-3'!G$7,'Conf  Aurora Portfolio Output'!$F$15:$F$2000,'CGK-3'!G$6)</f>
        <v>10674.238300000001</v>
      </c>
      <c r="H63" s="301">
        <f>-SUMIFS('Conf  Aurora Portfolio Output'!$H$15:$H$2000,'Conf  Aurora Portfolio Output'!$B$15:$B$2000,'CGK-3'!$U63,'Conf  Aurora Portfolio Output'!$E$15:$E$2000,'CGK-3'!H$7,'Conf  Aurora Portfolio Output'!$F$15:$F$2000,'CGK-3'!H$6)</f>
        <v>4714.0854499999996</v>
      </c>
      <c r="I63" s="301">
        <f>-SUMIFS('Conf  Aurora Portfolio Output'!$H$15:$H$2000,'Conf  Aurora Portfolio Output'!$B$15:$B$2000,'CGK-3'!$U63,'Conf  Aurora Portfolio Output'!$E$15:$E$2000,'CGK-3'!I$7,'Conf  Aurora Portfolio Output'!$F$15:$F$2000,'CGK-3'!I$6)</f>
        <v>8324.5439999999999</v>
      </c>
      <c r="J63" s="301">
        <f>-SUMIFS('Conf  Aurora Portfolio Output'!$H$15:$H$2000,'Conf  Aurora Portfolio Output'!$B$15:$B$2000,'CGK-3'!$U63,'Conf  Aurora Portfolio Output'!$E$15:$E$2000,'CGK-3'!J$7,'Conf  Aurora Portfolio Output'!$F$15:$F$2000,'CGK-3'!J$6)</f>
        <v>9783.6110000000008</v>
      </c>
      <c r="K63" s="301">
        <f>-SUMIFS('Conf  Aurora Portfolio Output'!$H$15:$H$2000,'Conf  Aurora Portfolio Output'!$B$15:$B$2000,'CGK-3'!$U63,'Conf  Aurora Portfolio Output'!$E$15:$E$2000,'CGK-3'!K$7,'Conf  Aurora Portfolio Output'!$F$15:$F$2000,'CGK-3'!K$6)</f>
        <v>8138.4584999999997</v>
      </c>
      <c r="L63" s="301">
        <f>-SUMIFS('Conf  Aurora Portfolio Output'!$H$15:$H$2000,'Conf  Aurora Portfolio Output'!$B$15:$B$2000,'CGK-3'!$U63,'Conf  Aurora Portfolio Output'!$E$15:$E$2000,'CGK-3'!L$7,'Conf  Aurora Portfolio Output'!$F$15:$F$2000,'CGK-3'!L$6)</f>
        <v>7539.3364300000003</v>
      </c>
      <c r="M63" s="301">
        <f>-SUMIFS('Conf  Aurora Portfolio Output'!$H$15:$H$2000,'Conf  Aurora Portfolio Output'!$B$15:$B$2000,'CGK-3'!$U63,'Conf  Aurora Portfolio Output'!$E$15:$E$2000,'CGK-3'!M$7,'Conf  Aurora Portfolio Output'!$F$15:$F$2000,'CGK-3'!M$6)</f>
        <v>20180.53</v>
      </c>
      <c r="N63" s="301">
        <f>-SUMIFS('Conf  Aurora Portfolio Output'!$H$15:$H$2000,'Conf  Aurora Portfolio Output'!$B$15:$B$2000,'CGK-3'!$U63,'Conf  Aurora Portfolio Output'!$E$15:$E$2000,'CGK-3'!N$7,'Conf  Aurora Portfolio Output'!$F$15:$F$2000,'CGK-3'!N$6)</f>
        <v>13532.575199999999</v>
      </c>
      <c r="O63" s="301">
        <f>-SUMIFS('Conf  Aurora Portfolio Output'!$H$15:$H$2000,'Conf  Aurora Portfolio Output'!$B$15:$B$2000,'CGK-3'!$U63,'Conf  Aurora Portfolio Output'!$E$15:$E$2000,'CGK-3'!O$7,'Conf  Aurora Portfolio Output'!$F$15:$F$2000,'CGK-3'!O$6)</f>
        <v>14077.218800000001</v>
      </c>
      <c r="P63" s="301">
        <f>-SUMIFS('Conf  Aurora Portfolio Output'!$H$15:$H$2000,'Conf  Aurora Portfolio Output'!$B$15:$B$2000,'CGK-3'!$U63,'Conf  Aurora Portfolio Output'!$E$15:$E$2000,'CGK-3'!P$7,'Conf  Aurora Portfolio Output'!$F$15:$F$2000,'CGK-3'!P$6)</f>
        <v>7613.4369999999999</v>
      </c>
      <c r="Q63" s="301">
        <f>-SUMIFS('Conf  Aurora Portfolio Output'!$H$15:$H$2000,'Conf  Aurora Portfolio Output'!$B$15:$B$2000,'CGK-3'!$U63,'Conf  Aurora Portfolio Output'!$E$15:$E$2000,'CGK-3'!Q$7,'Conf  Aurora Portfolio Output'!$F$15:$F$2000,'CGK-3'!Q$6)</f>
        <v>8377.9979999999996</v>
      </c>
      <c r="R63" s="301">
        <f>-SUMIFS('Conf  Aurora Portfolio Output'!$H$15:$H$2000,'Conf  Aurora Portfolio Output'!$B$15:$B$2000,'CGK-3'!$U63,'Conf  Aurora Portfolio Output'!$E$15:$E$2000,'CGK-3'!R$7,'Conf  Aurora Portfolio Output'!$F$15:$F$2000,'CGK-3'!R$6)</f>
        <v>11594.554700000001</v>
      </c>
      <c r="T63" s="284"/>
      <c r="U63" s="285" t="s">
        <v>500</v>
      </c>
    </row>
    <row r="64" spans="1:21" ht="12" customHeight="1">
      <c r="A64" s="287">
        <f t="shared" si="0"/>
        <v>56</v>
      </c>
      <c r="B64" s="378" t="s">
        <v>519</v>
      </c>
      <c r="C64" s="329">
        <v>1897</v>
      </c>
      <c r="D64" s="304">
        <f t="shared" si="22"/>
        <v>-284.88454050000018</v>
      </c>
      <c r="E64" s="304">
        <f>SUM(G64:R64)</f>
        <v>1612.1154594999998</v>
      </c>
      <c r="F64" s="307"/>
      <c r="G64" s="301">
        <f>-SUMIFS('Conf  Aurora Portfolio Output'!$H$15:$H$2000,'Conf  Aurora Portfolio Output'!$B$15:$B$2000,'CGK-3'!$U64,'Conf  Aurora Portfolio Output'!$E$15:$E$2000,'CGK-3'!G$7,'Conf  Aurora Portfolio Output'!$F$15:$F$2000,'CGK-3'!G$6)</f>
        <v>157.03735399999999</v>
      </c>
      <c r="H64" s="301">
        <f>-SUMIFS('Conf  Aurora Portfolio Output'!$H$15:$H$2000,'Conf  Aurora Portfolio Output'!$B$15:$B$2000,'CGK-3'!$U64,'Conf  Aurora Portfolio Output'!$E$15:$E$2000,'CGK-3'!H$7,'Conf  Aurora Portfolio Output'!$F$15:$F$2000,'CGK-3'!H$6)</f>
        <v>123.799751</v>
      </c>
      <c r="I64" s="301">
        <f>-SUMIFS('Conf  Aurora Portfolio Output'!$H$15:$H$2000,'Conf  Aurora Portfolio Output'!$B$15:$B$2000,'CGK-3'!$U64,'Conf  Aurora Portfolio Output'!$E$15:$E$2000,'CGK-3'!I$7,'Conf  Aurora Portfolio Output'!$F$15:$F$2000,'CGK-3'!I$6)</f>
        <v>114.718887</v>
      </c>
      <c r="J64" s="301">
        <f>-SUMIFS('Conf  Aurora Portfolio Output'!$H$15:$H$2000,'Conf  Aurora Portfolio Output'!$B$15:$B$2000,'CGK-3'!$U64,'Conf  Aurora Portfolio Output'!$E$15:$E$2000,'CGK-3'!J$7,'Conf  Aurora Portfolio Output'!$F$15:$F$2000,'CGK-3'!J$6)</f>
        <v>75.115009999999998</v>
      </c>
      <c r="K64" s="301">
        <f>-SUMIFS('Conf  Aurora Portfolio Output'!$H$15:$H$2000,'Conf  Aurora Portfolio Output'!$B$15:$B$2000,'CGK-3'!$U64,'Conf  Aurora Portfolio Output'!$E$15:$E$2000,'CGK-3'!K$7,'Conf  Aurora Portfolio Output'!$F$15:$F$2000,'CGK-3'!K$6)</f>
        <v>66.970709999999997</v>
      </c>
      <c r="L64" s="301">
        <f>-SUMIFS('Conf  Aurora Portfolio Output'!$H$15:$H$2000,'Conf  Aurora Portfolio Output'!$B$15:$B$2000,'CGK-3'!$U64,'Conf  Aurora Portfolio Output'!$E$15:$E$2000,'CGK-3'!L$7,'Conf  Aurora Portfolio Output'!$F$15:$F$2000,'CGK-3'!L$6)</f>
        <v>62.721313500000001</v>
      </c>
      <c r="M64" s="301">
        <f>-SUMIFS('Conf  Aurora Portfolio Output'!$H$15:$H$2000,'Conf  Aurora Portfolio Output'!$B$15:$B$2000,'CGK-3'!$U64,'Conf  Aurora Portfolio Output'!$E$15:$E$2000,'CGK-3'!M$7,'Conf  Aurora Portfolio Output'!$F$15:$F$2000,'CGK-3'!M$6)</f>
        <v>199.70929000000001</v>
      </c>
      <c r="N64" s="301">
        <f>-SUMIFS('Conf  Aurora Portfolio Output'!$H$15:$H$2000,'Conf  Aurora Portfolio Output'!$B$15:$B$2000,'CGK-3'!$U64,'Conf  Aurora Portfolio Output'!$E$15:$E$2000,'CGK-3'!N$7,'Conf  Aurora Portfolio Output'!$F$15:$F$2000,'CGK-3'!N$6)</f>
        <v>239.06098900000001</v>
      </c>
      <c r="O64" s="301">
        <f>-SUMIFS('Conf  Aurora Portfolio Output'!$H$15:$H$2000,'Conf  Aurora Portfolio Output'!$B$15:$B$2000,'CGK-3'!$U64,'Conf  Aurora Portfolio Output'!$E$15:$E$2000,'CGK-3'!O$7,'Conf  Aurora Portfolio Output'!$F$15:$F$2000,'CGK-3'!O$6)</f>
        <v>186.63685599999999</v>
      </c>
      <c r="P64" s="301">
        <f>-SUMIFS('Conf  Aurora Portfolio Output'!$H$15:$H$2000,'Conf  Aurora Portfolio Output'!$B$15:$B$2000,'CGK-3'!$U64,'Conf  Aurora Portfolio Output'!$E$15:$E$2000,'CGK-3'!P$7,'Conf  Aurora Portfolio Output'!$F$15:$F$2000,'CGK-3'!P$6)</f>
        <v>114.794487</v>
      </c>
      <c r="Q64" s="301">
        <f>-SUMIFS('Conf  Aurora Portfolio Output'!$H$15:$H$2000,'Conf  Aurora Portfolio Output'!$B$15:$B$2000,'CGK-3'!$U64,'Conf  Aurora Portfolio Output'!$E$15:$E$2000,'CGK-3'!Q$7,'Conf  Aurora Portfolio Output'!$F$15:$F$2000,'CGK-3'!Q$6)</f>
        <v>121.083359</v>
      </c>
      <c r="R64" s="301">
        <f>-SUMIFS('Conf  Aurora Portfolio Output'!$H$15:$H$2000,'Conf  Aurora Portfolio Output'!$B$15:$B$2000,'CGK-3'!$U64,'Conf  Aurora Portfolio Output'!$E$15:$E$2000,'CGK-3'!R$7,'Conf  Aurora Portfolio Output'!$F$15:$F$2000,'CGK-3'!R$6)</f>
        <v>150.46745300000001</v>
      </c>
      <c r="T64" s="284"/>
      <c r="U64" s="285" t="s">
        <v>25</v>
      </c>
    </row>
    <row r="65" spans="1:21" ht="12" customHeight="1">
      <c r="A65" s="287">
        <f t="shared" si="0"/>
        <v>57</v>
      </c>
      <c r="B65" s="306" t="s">
        <v>520</v>
      </c>
      <c r="C65" s="329">
        <v>131</v>
      </c>
      <c r="D65" s="304">
        <f t="shared" si="22"/>
        <v>15.599199999999996</v>
      </c>
      <c r="E65" s="304">
        <v>146.5992</v>
      </c>
      <c r="G65" s="302">
        <f t="shared" ref="G65:R71" si="23">$E65/12</f>
        <v>12.2166</v>
      </c>
      <c r="H65" s="302">
        <f t="shared" si="23"/>
        <v>12.2166</v>
      </c>
      <c r="I65" s="302">
        <f t="shared" si="23"/>
        <v>12.2166</v>
      </c>
      <c r="J65" s="302">
        <f t="shared" si="23"/>
        <v>12.2166</v>
      </c>
      <c r="K65" s="302">
        <f t="shared" si="23"/>
        <v>12.2166</v>
      </c>
      <c r="L65" s="302">
        <f t="shared" si="23"/>
        <v>12.2166</v>
      </c>
      <c r="M65" s="302">
        <f t="shared" si="23"/>
        <v>12.2166</v>
      </c>
      <c r="N65" s="302">
        <f t="shared" si="23"/>
        <v>12.2166</v>
      </c>
      <c r="O65" s="302">
        <f t="shared" si="23"/>
        <v>12.2166</v>
      </c>
      <c r="P65" s="302">
        <f t="shared" si="23"/>
        <v>12.2166</v>
      </c>
      <c r="Q65" s="302">
        <f t="shared" si="23"/>
        <v>12.2166</v>
      </c>
      <c r="R65" s="302">
        <f t="shared" si="23"/>
        <v>12.2166</v>
      </c>
      <c r="T65" s="284"/>
      <c r="U65" s="285"/>
    </row>
    <row r="66" spans="1:21" ht="12" customHeight="1">
      <c r="A66" s="287">
        <f t="shared" si="0"/>
        <v>58</v>
      </c>
      <c r="B66" s="306" t="s">
        <v>498</v>
      </c>
      <c r="C66" s="329">
        <v>0</v>
      </c>
      <c r="D66" s="304">
        <f>E66-C66</f>
        <v>0</v>
      </c>
      <c r="E66" s="304">
        <v>0</v>
      </c>
      <c r="G66" s="323">
        <v>0</v>
      </c>
      <c r="H66" s="323">
        <v>0</v>
      </c>
      <c r="I66" s="323">
        <v>0</v>
      </c>
      <c r="J66" s="323">
        <v>0</v>
      </c>
      <c r="K66" s="323">
        <v>0</v>
      </c>
      <c r="L66" s="323">
        <v>0</v>
      </c>
      <c r="M66" s="323">
        <v>0</v>
      </c>
      <c r="N66" s="323">
        <v>0</v>
      </c>
      <c r="O66" s="323">
        <v>0</v>
      </c>
      <c r="P66" s="323">
        <v>0</v>
      </c>
      <c r="Q66" s="323">
        <v>0</v>
      </c>
      <c r="R66" s="323">
        <v>0</v>
      </c>
      <c r="T66" s="284"/>
      <c r="U66" s="285"/>
    </row>
    <row r="67" spans="1:21" ht="12" customHeight="1">
      <c r="A67" s="287">
        <f t="shared" si="0"/>
        <v>59</v>
      </c>
      <c r="B67" s="306" t="s">
        <v>402</v>
      </c>
      <c r="C67" s="329">
        <v>0</v>
      </c>
      <c r="D67" s="304">
        <f>E67-C67</f>
        <v>0</v>
      </c>
      <c r="E67" s="304">
        <v>0</v>
      </c>
      <c r="G67" s="323">
        <v>0</v>
      </c>
      <c r="H67" s="323">
        <v>0</v>
      </c>
      <c r="I67" s="323">
        <v>0</v>
      </c>
      <c r="J67" s="323">
        <v>0</v>
      </c>
      <c r="K67" s="323">
        <v>0</v>
      </c>
      <c r="L67" s="323">
        <v>0</v>
      </c>
      <c r="M67" s="323">
        <v>0</v>
      </c>
      <c r="N67" s="323">
        <v>0</v>
      </c>
      <c r="O67" s="323">
        <v>0</v>
      </c>
      <c r="P67" s="323">
        <v>0</v>
      </c>
      <c r="Q67" s="323">
        <v>0</v>
      </c>
      <c r="R67" s="323">
        <v>0</v>
      </c>
      <c r="T67" s="284"/>
      <c r="U67" s="285"/>
    </row>
    <row r="68" spans="1:21" ht="12" customHeight="1">
      <c r="A68" s="287">
        <f t="shared" si="0"/>
        <v>60</v>
      </c>
      <c r="B68" s="306" t="s">
        <v>528</v>
      </c>
      <c r="C68" s="408">
        <v>0</v>
      </c>
      <c r="D68" s="304">
        <v>0</v>
      </c>
      <c r="E68" s="304">
        <v>0</v>
      </c>
      <c r="G68" s="323">
        <v>0</v>
      </c>
      <c r="H68" s="323">
        <v>0</v>
      </c>
      <c r="I68" s="323">
        <v>0</v>
      </c>
      <c r="J68" s="323">
        <v>0</v>
      </c>
      <c r="K68" s="323">
        <v>0</v>
      </c>
      <c r="L68" s="323">
        <v>0</v>
      </c>
      <c r="M68" s="323">
        <v>0</v>
      </c>
      <c r="N68" s="323">
        <v>0</v>
      </c>
      <c r="O68" s="323">
        <v>0</v>
      </c>
      <c r="P68" s="323">
        <v>0</v>
      </c>
      <c r="Q68" s="323">
        <v>0</v>
      </c>
      <c r="R68" s="323">
        <v>0</v>
      </c>
      <c r="T68" s="284"/>
      <c r="U68" s="285" t="s">
        <v>233</v>
      </c>
    </row>
    <row r="69" spans="1:21" ht="12" customHeight="1">
      <c r="A69" s="287">
        <f t="shared" si="0"/>
        <v>61</v>
      </c>
      <c r="B69" s="378" t="s">
        <v>521</v>
      </c>
      <c r="C69" s="329">
        <v>319</v>
      </c>
      <c r="D69" s="304">
        <f t="shared" si="22"/>
        <v>-7.0000000000050022E-3</v>
      </c>
      <c r="E69" s="304">
        <v>318.99299999999999</v>
      </c>
      <c r="G69" s="302">
        <f t="shared" si="23"/>
        <v>26.582750000000001</v>
      </c>
      <c r="H69" s="302">
        <f t="shared" si="23"/>
        <v>26.582750000000001</v>
      </c>
      <c r="I69" s="302">
        <f t="shared" si="23"/>
        <v>26.582750000000001</v>
      </c>
      <c r="J69" s="302">
        <f t="shared" si="23"/>
        <v>26.582750000000001</v>
      </c>
      <c r="K69" s="302">
        <f t="shared" si="23"/>
        <v>26.582750000000001</v>
      </c>
      <c r="L69" s="302">
        <f t="shared" si="23"/>
        <v>26.582750000000001</v>
      </c>
      <c r="M69" s="302">
        <f t="shared" si="23"/>
        <v>26.582750000000001</v>
      </c>
      <c r="N69" s="302">
        <f t="shared" si="23"/>
        <v>26.582750000000001</v>
      </c>
      <c r="O69" s="302">
        <f t="shared" si="23"/>
        <v>26.582750000000001</v>
      </c>
      <c r="P69" s="302">
        <f t="shared" si="23"/>
        <v>26.582750000000001</v>
      </c>
      <c r="Q69" s="302">
        <f t="shared" si="23"/>
        <v>26.582750000000001</v>
      </c>
      <c r="R69" s="302">
        <f t="shared" si="23"/>
        <v>26.582750000000001</v>
      </c>
      <c r="T69" s="284"/>
      <c r="U69" s="285"/>
    </row>
    <row r="70" spans="1:21" ht="12" customHeight="1">
      <c r="A70" s="287">
        <f t="shared" si="0"/>
        <v>62</v>
      </c>
      <c r="B70" s="306" t="s">
        <v>629</v>
      </c>
      <c r="C70" s="329">
        <v>0</v>
      </c>
      <c r="D70" s="304">
        <f t="shared" si="22"/>
        <v>5800</v>
      </c>
      <c r="E70" s="304">
        <v>5800</v>
      </c>
      <c r="G70" s="302">
        <f>$E70/12</f>
        <v>483.33333333333331</v>
      </c>
      <c r="H70" s="302">
        <f t="shared" si="23"/>
        <v>483.33333333333331</v>
      </c>
      <c r="I70" s="302">
        <f t="shared" si="23"/>
        <v>483.33333333333331</v>
      </c>
      <c r="J70" s="302">
        <f t="shared" si="23"/>
        <v>483.33333333333331</v>
      </c>
      <c r="K70" s="302">
        <f t="shared" si="23"/>
        <v>483.33333333333331</v>
      </c>
      <c r="L70" s="302">
        <f t="shared" si="23"/>
        <v>483.33333333333331</v>
      </c>
      <c r="M70" s="302">
        <f t="shared" si="23"/>
        <v>483.33333333333331</v>
      </c>
      <c r="N70" s="302">
        <f t="shared" si="23"/>
        <v>483.33333333333331</v>
      </c>
      <c r="O70" s="302">
        <f t="shared" si="23"/>
        <v>483.33333333333331</v>
      </c>
      <c r="P70" s="302">
        <f t="shared" si="23"/>
        <v>483.33333333333331</v>
      </c>
      <c r="Q70" s="302">
        <f t="shared" si="23"/>
        <v>483.33333333333331</v>
      </c>
      <c r="R70" s="302">
        <f t="shared" si="23"/>
        <v>483.33333333333331</v>
      </c>
      <c r="T70" s="284"/>
      <c r="U70" s="285"/>
    </row>
    <row r="71" spans="1:21" ht="12" customHeight="1">
      <c r="A71" s="287">
        <f t="shared" si="0"/>
        <v>63</v>
      </c>
      <c r="B71" s="306" t="s">
        <v>493</v>
      </c>
      <c r="C71" s="329">
        <v>0</v>
      </c>
      <c r="D71" s="304">
        <f t="shared" ref="D71:D72" si="24">E71-C71</f>
        <v>2685.0129763913401</v>
      </c>
      <c r="E71" s="304">
        <v>2685.0129763913401</v>
      </c>
      <c r="G71" s="302">
        <f t="shared" si="23"/>
        <v>223.751081365945</v>
      </c>
      <c r="H71" s="302">
        <f t="shared" si="23"/>
        <v>223.751081365945</v>
      </c>
      <c r="I71" s="302">
        <f t="shared" si="23"/>
        <v>223.751081365945</v>
      </c>
      <c r="J71" s="302">
        <f t="shared" si="23"/>
        <v>223.751081365945</v>
      </c>
      <c r="K71" s="302">
        <f t="shared" si="23"/>
        <v>223.751081365945</v>
      </c>
      <c r="L71" s="302">
        <f t="shared" si="23"/>
        <v>223.751081365945</v>
      </c>
      <c r="M71" s="302">
        <f t="shared" si="23"/>
        <v>223.751081365945</v>
      </c>
      <c r="N71" s="302">
        <f t="shared" si="23"/>
        <v>223.751081365945</v>
      </c>
      <c r="O71" s="302">
        <f t="shared" si="23"/>
        <v>223.751081365945</v>
      </c>
      <c r="P71" s="302">
        <f t="shared" si="23"/>
        <v>223.751081365945</v>
      </c>
      <c r="Q71" s="302">
        <f t="shared" si="23"/>
        <v>223.751081365945</v>
      </c>
      <c r="R71" s="302">
        <f t="shared" si="23"/>
        <v>223.751081365945</v>
      </c>
      <c r="T71" s="284"/>
      <c r="U71" s="285"/>
    </row>
    <row r="72" spans="1:21" ht="12" customHeight="1">
      <c r="A72" s="287">
        <f t="shared" si="0"/>
        <v>64</v>
      </c>
      <c r="B72" s="306" t="s">
        <v>1091</v>
      </c>
      <c r="C72" s="310">
        <v>16137</v>
      </c>
      <c r="D72" s="310">
        <f t="shared" si="24"/>
        <v>-16137</v>
      </c>
      <c r="E72" s="310">
        <f>SUM(G72:R72)</f>
        <v>0</v>
      </c>
      <c r="F72" s="307"/>
      <c r="G72" s="302">
        <v>0</v>
      </c>
      <c r="H72" s="302">
        <v>0</v>
      </c>
      <c r="I72" s="302">
        <v>0</v>
      </c>
      <c r="J72" s="302">
        <v>0</v>
      </c>
      <c r="K72" s="302">
        <v>0</v>
      </c>
      <c r="L72" s="302">
        <v>0</v>
      </c>
      <c r="M72" s="302">
        <v>0</v>
      </c>
      <c r="N72" s="302">
        <v>0</v>
      </c>
      <c r="O72" s="302">
        <v>0</v>
      </c>
      <c r="P72" s="302">
        <v>0</v>
      </c>
      <c r="Q72" s="302">
        <v>0</v>
      </c>
      <c r="R72" s="302">
        <v>0</v>
      </c>
      <c r="T72" s="284"/>
      <c r="U72" s="285" t="s">
        <v>8</v>
      </c>
    </row>
    <row r="73" spans="1:21" ht="12" customHeight="1">
      <c r="A73" s="287">
        <f t="shared" si="0"/>
        <v>65</v>
      </c>
      <c r="B73" s="311" t="s">
        <v>89</v>
      </c>
      <c r="C73" s="312">
        <f>SUM(C63:C72)</f>
        <v>75208</v>
      </c>
      <c r="D73" s="312">
        <f>SUM(D63:D72)</f>
        <v>59905.308015891351</v>
      </c>
      <c r="E73" s="312">
        <f>SUM(E63:E72)</f>
        <v>135113.30801589132</v>
      </c>
      <c r="G73" s="314">
        <f t="shared" ref="G73:R73" si="25">SUM(G63:G72)</f>
        <v>11577.159418699279</v>
      </c>
      <c r="H73" s="314">
        <f t="shared" si="25"/>
        <v>5583.7689656992761</v>
      </c>
      <c r="I73" s="314">
        <f t="shared" si="25"/>
        <v>9185.1466516992787</v>
      </c>
      <c r="J73" s="314">
        <f t="shared" si="25"/>
        <v>10604.609774699278</v>
      </c>
      <c r="K73" s="314">
        <f t="shared" si="25"/>
        <v>8951.3129746992781</v>
      </c>
      <c r="L73" s="314">
        <f t="shared" si="25"/>
        <v>8347.9415081992775</v>
      </c>
      <c r="M73" s="314">
        <f t="shared" si="25"/>
        <v>21126.123054699277</v>
      </c>
      <c r="N73" s="314">
        <f t="shared" si="25"/>
        <v>14517.519953699277</v>
      </c>
      <c r="O73" s="314">
        <f t="shared" si="25"/>
        <v>15009.739420699278</v>
      </c>
      <c r="P73" s="314">
        <f t="shared" si="25"/>
        <v>8474.115251699277</v>
      </c>
      <c r="Q73" s="314">
        <f t="shared" si="25"/>
        <v>9244.9651236992777</v>
      </c>
      <c r="R73" s="314">
        <f t="shared" si="25"/>
        <v>12490.905917699278</v>
      </c>
      <c r="T73" s="284"/>
      <c r="U73" s="285"/>
    </row>
    <row r="74" spans="1:21" ht="12" customHeight="1">
      <c r="A74" s="287">
        <f t="shared" si="0"/>
        <v>66</v>
      </c>
      <c r="C74" s="304"/>
      <c r="D74" s="304"/>
      <c r="E74" s="304"/>
      <c r="G74" s="302"/>
      <c r="H74" s="302"/>
      <c r="I74" s="302"/>
      <c r="J74" s="302"/>
      <c r="K74" s="302"/>
      <c r="L74" s="302"/>
      <c r="M74" s="302"/>
      <c r="N74" s="302"/>
      <c r="O74" s="302"/>
      <c r="P74" s="302"/>
      <c r="Q74" s="302"/>
      <c r="R74" s="302"/>
      <c r="T74" s="284"/>
      <c r="U74" s="285"/>
    </row>
    <row r="75" spans="1:21" ht="12" customHeight="1">
      <c r="A75" s="287">
        <f t="shared" si="0"/>
        <v>67</v>
      </c>
      <c r="B75" s="299" t="s">
        <v>90</v>
      </c>
      <c r="C75" s="304"/>
      <c r="D75" s="304" t="s">
        <v>83</v>
      </c>
      <c r="E75" s="305"/>
      <c r="G75" s="302"/>
      <c r="H75" s="302"/>
      <c r="I75" s="302"/>
      <c r="J75" s="302"/>
      <c r="K75" s="302"/>
      <c r="L75" s="302"/>
      <c r="M75" s="302"/>
      <c r="N75" s="302"/>
      <c r="O75" s="302"/>
      <c r="P75" s="302"/>
      <c r="Q75" s="302"/>
      <c r="R75" s="302"/>
      <c r="T75" s="284"/>
      <c r="U75" s="285"/>
    </row>
    <row r="76" spans="1:21" ht="12" customHeight="1">
      <c r="A76" s="287">
        <f t="shared" si="0"/>
        <v>68</v>
      </c>
      <c r="B76" s="306" t="s">
        <v>1086</v>
      </c>
      <c r="C76" s="304">
        <v>5268</v>
      </c>
      <c r="D76" s="304">
        <f>E76-C76</f>
        <v>-5268</v>
      </c>
      <c r="E76" s="305">
        <v>0</v>
      </c>
      <c r="F76" s="330"/>
      <c r="G76" s="302">
        <f>$E76/12</f>
        <v>0</v>
      </c>
      <c r="H76" s="302">
        <f t="shared" ref="H76:R77" si="26">$E76/12</f>
        <v>0</v>
      </c>
      <c r="I76" s="302">
        <f t="shared" si="26"/>
        <v>0</v>
      </c>
      <c r="J76" s="302">
        <f t="shared" si="26"/>
        <v>0</v>
      </c>
      <c r="K76" s="302">
        <f t="shared" si="26"/>
        <v>0</v>
      </c>
      <c r="L76" s="302">
        <f t="shared" si="26"/>
        <v>0</v>
      </c>
      <c r="M76" s="302">
        <f t="shared" si="26"/>
        <v>0</v>
      </c>
      <c r="N76" s="302">
        <f t="shared" si="26"/>
        <v>0</v>
      </c>
      <c r="O76" s="302">
        <f t="shared" si="26"/>
        <v>0</v>
      </c>
      <c r="P76" s="302">
        <f t="shared" si="26"/>
        <v>0</v>
      </c>
      <c r="Q76" s="302">
        <f t="shared" si="26"/>
        <v>0</v>
      </c>
      <c r="R76" s="302">
        <f t="shared" si="26"/>
        <v>0</v>
      </c>
      <c r="T76" s="284"/>
      <c r="U76" s="285"/>
    </row>
    <row r="77" spans="1:21" ht="12" customHeight="1">
      <c r="A77" s="287">
        <f t="shared" si="0"/>
        <v>69</v>
      </c>
      <c r="B77" s="303" t="s">
        <v>525</v>
      </c>
      <c r="C77" s="407">
        <v>424</v>
      </c>
      <c r="D77" s="304">
        <f t="shared" ref="D77" si="27">E77-C77</f>
        <v>-10.56853000000001</v>
      </c>
      <c r="E77" s="304">
        <v>413.43146999999999</v>
      </c>
      <c r="F77" s="330"/>
      <c r="G77" s="302">
        <f>$E77/12</f>
        <v>34.452622499999997</v>
      </c>
      <c r="H77" s="302">
        <f t="shared" si="26"/>
        <v>34.452622499999997</v>
      </c>
      <c r="I77" s="302">
        <f t="shared" si="26"/>
        <v>34.452622499999997</v>
      </c>
      <c r="J77" s="302">
        <f t="shared" si="26"/>
        <v>34.452622499999997</v>
      </c>
      <c r="K77" s="302">
        <f t="shared" si="26"/>
        <v>34.452622499999997</v>
      </c>
      <c r="L77" s="302">
        <f t="shared" si="26"/>
        <v>34.452622499999997</v>
      </c>
      <c r="M77" s="302">
        <f t="shared" si="26"/>
        <v>34.452622499999997</v>
      </c>
      <c r="N77" s="302">
        <f t="shared" si="26"/>
        <v>34.452622499999997</v>
      </c>
      <c r="O77" s="302">
        <f t="shared" si="26"/>
        <v>34.452622499999997</v>
      </c>
      <c r="P77" s="302">
        <f t="shared" si="26"/>
        <v>34.452622499999997</v>
      </c>
      <c r="Q77" s="302">
        <f t="shared" si="26"/>
        <v>34.452622499999997</v>
      </c>
      <c r="R77" s="302">
        <f t="shared" si="26"/>
        <v>34.452622499999997</v>
      </c>
      <c r="T77" s="284"/>
      <c r="U77" s="285"/>
    </row>
    <row r="78" spans="1:21" ht="12" customHeight="1">
      <c r="A78" s="287">
        <f t="shared" ref="A78:A83" si="28">A77+1</f>
        <v>70</v>
      </c>
      <c r="B78" s="315" t="s">
        <v>526</v>
      </c>
      <c r="C78" s="304">
        <f>58419.5-C77</f>
        <v>57995.5</v>
      </c>
      <c r="D78" s="310">
        <f>E78-C78</f>
        <v>-52100.8067460495</v>
      </c>
      <c r="E78" s="305">
        <f>SUM(G78:R78)</f>
        <v>5894.6932539505015</v>
      </c>
      <c r="F78" s="330"/>
      <c r="G78" s="302">
        <f>'Conf Fuel Costs'!NK85 - 'Conf Gas Contracts MTM'!Y7</f>
        <v>482.55378470604887</v>
      </c>
      <c r="H78" s="302">
        <f>'Conf Fuel Costs'!NL85 - 'Conf Gas Contracts MTM'!Z7</f>
        <v>536.02716438571952</v>
      </c>
      <c r="I78" s="302">
        <f>'Conf Fuel Costs'!NM85 - 'Conf Gas Contracts MTM'!AA7</f>
        <v>637.55917453264453</v>
      </c>
      <c r="J78" s="302">
        <f>'Conf Fuel Costs'!NN85 - 'Conf Gas Contracts MTM'!AB7</f>
        <v>328.12294493598006</v>
      </c>
      <c r="K78" s="302">
        <f>'Conf Fuel Costs'!NO85 - 'Conf Gas Contracts MTM'!AC7</f>
        <v>494.60619538481103</v>
      </c>
      <c r="L78" s="302">
        <f>'Conf Fuel Costs'!NP85 - 'Conf Gas Contracts MTM'!AD7</f>
        <v>495.37536111626633</v>
      </c>
      <c r="M78" s="302">
        <f>'Conf Fuel Costs'!NQ85 - 'Conf Gas Contracts MTM'!AE7</f>
        <v>462.89523331675088</v>
      </c>
      <c r="N78" s="302">
        <f>'Conf Fuel Costs'!NR85 - 'Conf Gas Contracts MTM'!AF7</f>
        <v>453.53060068120561</v>
      </c>
      <c r="O78" s="302">
        <f>'Conf Fuel Costs'!NS85 - 'Conf Gas Contracts MTM'!AG7</f>
        <v>477.82634655895748</v>
      </c>
      <c r="P78" s="302">
        <f>'Conf Fuel Costs'!NT85 - 'Conf Gas Contracts MTM'!AH7</f>
        <v>480.03619861255214</v>
      </c>
      <c r="Q78" s="302">
        <f>'Conf Fuel Costs'!NU85 - 'Conf Gas Contracts MTM'!AI7</f>
        <v>562.61802875259445</v>
      </c>
      <c r="R78" s="302">
        <f>'Conf Fuel Costs'!NV85 - 'Conf Gas Contracts MTM'!AJ7</f>
        <v>483.54222096697077</v>
      </c>
      <c r="T78" s="284"/>
      <c r="U78" s="285"/>
    </row>
    <row r="79" spans="1:21" ht="12" customHeight="1">
      <c r="A79" s="287">
        <f t="shared" si="28"/>
        <v>71</v>
      </c>
      <c r="B79" s="311" t="s">
        <v>91</v>
      </c>
      <c r="C79" s="316">
        <f>SUM(C76:C78)</f>
        <v>63687.5</v>
      </c>
      <c r="D79" s="312">
        <f>E79-C79</f>
        <v>-57379.375276049497</v>
      </c>
      <c r="E79" s="317">
        <f>SUM(E76:E78)</f>
        <v>6308.124723950501</v>
      </c>
      <c r="F79" s="330"/>
      <c r="G79" s="314">
        <f t="shared" ref="G79:R79" si="29">SUM(G76:G78)</f>
        <v>517.00640720604883</v>
      </c>
      <c r="H79" s="314">
        <f t="shared" si="29"/>
        <v>570.47978688571948</v>
      </c>
      <c r="I79" s="314">
        <f t="shared" si="29"/>
        <v>672.01179703264449</v>
      </c>
      <c r="J79" s="314">
        <f t="shared" si="29"/>
        <v>362.57556743598008</v>
      </c>
      <c r="K79" s="314">
        <f t="shared" si="29"/>
        <v>529.05881788481099</v>
      </c>
      <c r="L79" s="314">
        <f t="shared" si="29"/>
        <v>529.82798361626635</v>
      </c>
      <c r="M79" s="314">
        <f t="shared" si="29"/>
        <v>497.34785581675089</v>
      </c>
      <c r="N79" s="314">
        <f t="shared" si="29"/>
        <v>487.98322318120563</v>
      </c>
      <c r="O79" s="314">
        <f t="shared" si="29"/>
        <v>512.2789690589575</v>
      </c>
      <c r="P79" s="314">
        <f t="shared" si="29"/>
        <v>514.48882111255216</v>
      </c>
      <c r="Q79" s="314">
        <f t="shared" si="29"/>
        <v>597.07065125259442</v>
      </c>
      <c r="R79" s="314">
        <f t="shared" si="29"/>
        <v>517.99484346697079</v>
      </c>
      <c r="T79" s="284"/>
      <c r="U79" s="285"/>
    </row>
    <row r="80" spans="1:21" ht="12" customHeight="1">
      <c r="A80" s="287">
        <f t="shared" si="28"/>
        <v>72</v>
      </c>
      <c r="C80" s="304"/>
      <c r="D80" s="304"/>
      <c r="E80" s="305"/>
      <c r="G80" s="302"/>
      <c r="H80" s="302"/>
      <c r="I80" s="302"/>
      <c r="J80" s="302"/>
      <c r="K80" s="302"/>
      <c r="L80" s="302"/>
      <c r="M80" s="302"/>
      <c r="N80" s="302"/>
      <c r="O80" s="302"/>
      <c r="P80" s="302"/>
      <c r="Q80" s="302"/>
      <c r="R80" s="302"/>
      <c r="T80" s="284"/>
      <c r="U80" s="285"/>
    </row>
    <row r="81" spans="1:21" ht="12" customHeight="1">
      <c r="A81" s="287">
        <f t="shared" si="28"/>
        <v>73</v>
      </c>
      <c r="B81" s="324" t="s">
        <v>92</v>
      </c>
      <c r="C81" s="331">
        <f>C73+C79</f>
        <v>138895.5</v>
      </c>
      <c r="D81" s="331">
        <f>E81-C81</f>
        <v>2525.93273984181</v>
      </c>
      <c r="E81" s="332">
        <f>E73+E79</f>
        <v>141421.43273984181</v>
      </c>
      <c r="G81" s="333">
        <f t="shared" ref="G81:R81" si="30">G73+G79</f>
        <v>12094.165825905327</v>
      </c>
      <c r="H81" s="333">
        <f t="shared" si="30"/>
        <v>6154.2487525849956</v>
      </c>
      <c r="I81" s="333">
        <f t="shared" si="30"/>
        <v>9857.1584487319233</v>
      </c>
      <c r="J81" s="333">
        <f t="shared" si="30"/>
        <v>10967.185342135259</v>
      </c>
      <c r="K81" s="333">
        <f t="shared" si="30"/>
        <v>9480.3717925840883</v>
      </c>
      <c r="L81" s="333">
        <f t="shared" si="30"/>
        <v>8877.769491815543</v>
      </c>
      <c r="M81" s="333">
        <f t="shared" si="30"/>
        <v>21623.470910516029</v>
      </c>
      <c r="N81" s="333">
        <f t="shared" si="30"/>
        <v>15005.503176880482</v>
      </c>
      <c r="O81" s="333">
        <f t="shared" si="30"/>
        <v>15522.018389758236</v>
      </c>
      <c r="P81" s="333">
        <f t="shared" si="30"/>
        <v>8988.6040728118296</v>
      </c>
      <c r="Q81" s="333">
        <f t="shared" si="30"/>
        <v>9842.0357749518716</v>
      </c>
      <c r="R81" s="333">
        <f t="shared" si="30"/>
        <v>13008.900761166249</v>
      </c>
      <c r="T81" s="284"/>
      <c r="U81" s="285"/>
    </row>
    <row r="82" spans="1:21" ht="12" customHeight="1">
      <c r="A82" s="287">
        <f t="shared" si="28"/>
        <v>74</v>
      </c>
      <c r="C82" s="304"/>
      <c r="D82" s="304"/>
      <c r="E82" s="305"/>
      <c r="G82" s="305"/>
      <c r="H82" s="305"/>
      <c r="I82" s="305"/>
      <c r="J82" s="305"/>
      <c r="K82" s="305"/>
      <c r="L82" s="305"/>
      <c r="M82" s="305"/>
      <c r="N82" s="305"/>
      <c r="O82" s="305"/>
      <c r="P82" s="305"/>
      <c r="Q82" s="305"/>
      <c r="R82" s="305"/>
      <c r="T82" s="284"/>
      <c r="U82" s="285"/>
    </row>
    <row r="83" spans="1:21" ht="12" customHeight="1">
      <c r="A83" s="287">
        <f t="shared" si="28"/>
        <v>75</v>
      </c>
      <c r="B83" s="324" t="s">
        <v>93</v>
      </c>
      <c r="C83" s="325">
        <f>C60-C81</f>
        <v>184703.79800000001</v>
      </c>
      <c r="D83" s="325">
        <f>E83-C83</f>
        <v>-45655.078669313225</v>
      </c>
      <c r="E83" s="326">
        <f>E60-E81</f>
        <v>139048.71933068678</v>
      </c>
      <c r="G83" s="328">
        <f t="shared" ref="G83:R83" si="31">G60-G81</f>
        <v>17575.615399606846</v>
      </c>
      <c r="H83" s="328">
        <f t="shared" si="31"/>
        <v>19294.633705985369</v>
      </c>
      <c r="I83" s="328">
        <f t="shared" si="31"/>
        <v>15373.539076247325</v>
      </c>
      <c r="J83" s="328">
        <f t="shared" si="31"/>
        <v>9716.7299389571654</v>
      </c>
      <c r="K83" s="328">
        <f t="shared" si="31"/>
        <v>6676.8662437066505</v>
      </c>
      <c r="L83" s="328">
        <f t="shared" si="31"/>
        <v>7097.9110647237612</v>
      </c>
      <c r="M83" s="328">
        <f t="shared" si="31"/>
        <v>929.78558457785039</v>
      </c>
      <c r="N83" s="328">
        <f t="shared" si="31"/>
        <v>11078.730487734209</v>
      </c>
      <c r="O83" s="328">
        <f t="shared" si="31"/>
        <v>8195.1902051709367</v>
      </c>
      <c r="P83" s="328">
        <f t="shared" si="31"/>
        <v>13254.628523986403</v>
      </c>
      <c r="Q83" s="328">
        <f t="shared" si="31"/>
        <v>15334.754746109253</v>
      </c>
      <c r="R83" s="328">
        <f t="shared" si="31"/>
        <v>14520.334353880993</v>
      </c>
      <c r="T83" s="284"/>
      <c r="U83" s="285"/>
    </row>
    <row r="84" spans="1:21" ht="12" customHeight="1">
      <c r="A84" s="287"/>
      <c r="B84" s="334"/>
      <c r="C84" s="312"/>
      <c r="D84" s="312"/>
      <c r="E84" s="335" t="str">
        <f>IF(ROUND(E83, 0) &lt;&gt; ROUND(SUM(G83:R83), 0), "ERR:  " &amp; TEXT(ROUND(E83, 0) - ROUND(SUM(G83:R83), 0), "#,##0") &amp; " recon diff", "")</f>
        <v/>
      </c>
      <c r="G84" s="302"/>
      <c r="H84" s="302"/>
      <c r="I84" s="302"/>
      <c r="J84" s="302"/>
      <c r="K84" s="302"/>
      <c r="L84" s="302"/>
      <c r="M84" s="302"/>
      <c r="N84" s="302"/>
      <c r="O84" s="302"/>
      <c r="P84" s="302"/>
      <c r="Q84" s="302"/>
      <c r="R84" s="302"/>
      <c r="T84" s="284"/>
      <c r="U84" s="285"/>
    </row>
    <row r="85" spans="1:21" ht="12" customHeight="1">
      <c r="A85" s="287"/>
      <c r="B85" s="336"/>
      <c r="C85" s="312"/>
      <c r="D85" s="312"/>
      <c r="E85" s="313"/>
      <c r="G85" s="302"/>
      <c r="H85" s="302"/>
      <c r="I85" s="302"/>
      <c r="J85" s="302"/>
      <c r="K85" s="302"/>
      <c r="L85" s="302"/>
      <c r="M85" s="302"/>
      <c r="N85" s="302"/>
      <c r="O85" s="302"/>
      <c r="P85" s="302"/>
      <c r="Q85" s="302"/>
      <c r="R85" s="302"/>
      <c r="T85" s="284"/>
      <c r="U85" s="285"/>
    </row>
    <row r="86" spans="1:21" ht="12" customHeight="1">
      <c r="A86" s="287"/>
      <c r="B86" s="334"/>
      <c r="C86" s="312"/>
      <c r="D86" s="312"/>
      <c r="E86" s="313"/>
      <c r="G86" s="302"/>
      <c r="H86" s="302"/>
      <c r="I86" s="302"/>
      <c r="J86" s="302"/>
      <c r="K86" s="302"/>
      <c r="L86" s="302"/>
      <c r="M86" s="302"/>
      <c r="N86" s="302"/>
      <c r="O86" s="302"/>
      <c r="P86" s="302"/>
      <c r="Q86" s="302"/>
      <c r="R86" s="302"/>
      <c r="T86" s="284"/>
      <c r="U86" s="285"/>
    </row>
    <row r="87" spans="1:21" ht="12" customHeight="1">
      <c r="A87" s="287"/>
      <c r="B87" s="334"/>
      <c r="C87" s="312"/>
      <c r="D87" s="312"/>
      <c r="E87" s="313"/>
      <c r="G87" s="302"/>
      <c r="H87" s="302"/>
      <c r="I87" s="302"/>
      <c r="J87" s="302"/>
      <c r="K87" s="302"/>
      <c r="L87" s="302"/>
      <c r="M87" s="302"/>
      <c r="N87" s="302"/>
      <c r="O87" s="302"/>
      <c r="P87" s="302"/>
      <c r="Q87" s="302"/>
      <c r="R87" s="302"/>
      <c r="T87" s="284"/>
      <c r="U87" s="285"/>
    </row>
    <row r="88" spans="1:21" ht="12" customHeight="1">
      <c r="A88" s="287"/>
      <c r="B88" s="334"/>
      <c r="C88" s="312"/>
      <c r="D88" s="312"/>
      <c r="E88" s="313"/>
      <c r="G88" s="302"/>
      <c r="H88" s="302"/>
      <c r="I88" s="302"/>
      <c r="J88" s="302"/>
      <c r="K88" s="302"/>
      <c r="L88" s="302"/>
      <c r="M88" s="302"/>
      <c r="N88" s="302"/>
      <c r="O88" s="302"/>
      <c r="P88" s="302"/>
      <c r="Q88" s="302"/>
      <c r="R88" s="302"/>
      <c r="T88" s="284"/>
      <c r="U88" s="285"/>
    </row>
    <row r="89" spans="1:21" ht="12" customHeight="1">
      <c r="B89" s="334"/>
      <c r="C89" s="312"/>
      <c r="D89" s="312"/>
      <c r="G89" s="302"/>
      <c r="H89" s="302"/>
      <c r="I89" s="302"/>
      <c r="J89" s="302"/>
      <c r="K89" s="302"/>
      <c r="L89" s="302"/>
      <c r="M89" s="302"/>
      <c r="N89" s="302"/>
      <c r="O89" s="302"/>
      <c r="P89" s="302"/>
      <c r="Q89" s="302"/>
      <c r="R89" s="302"/>
    </row>
    <row r="90" spans="1:21" ht="12" customHeight="1">
      <c r="E90" s="313"/>
      <c r="G90" s="338"/>
      <c r="H90" s="338"/>
      <c r="I90" s="338"/>
      <c r="J90" s="338"/>
      <c r="K90" s="338"/>
      <c r="L90" s="338"/>
      <c r="M90" s="338"/>
      <c r="N90" s="338"/>
      <c r="O90" s="338"/>
      <c r="P90" s="338"/>
      <c r="Q90" s="338"/>
      <c r="R90" s="338"/>
      <c r="S90" s="339"/>
    </row>
    <row r="91" spans="1:21" ht="12" customHeight="1">
      <c r="B91" s="306"/>
      <c r="E91" s="305"/>
      <c r="G91" s="301"/>
      <c r="H91" s="301"/>
      <c r="I91" s="301"/>
      <c r="J91" s="301"/>
      <c r="K91" s="301"/>
      <c r="L91" s="301"/>
      <c r="M91" s="301"/>
      <c r="N91" s="301"/>
      <c r="O91" s="301"/>
      <c r="P91" s="301"/>
      <c r="Q91" s="301"/>
      <c r="R91" s="301"/>
      <c r="U91" s="78"/>
    </row>
    <row r="92" spans="1:21" ht="12" customHeight="1">
      <c r="B92" s="306"/>
      <c r="E92" s="305"/>
      <c r="G92" s="301"/>
      <c r="H92" s="301"/>
      <c r="I92" s="301"/>
      <c r="J92" s="301"/>
      <c r="K92" s="301"/>
      <c r="L92" s="301"/>
      <c r="M92" s="301"/>
      <c r="N92" s="301"/>
      <c r="O92" s="301"/>
      <c r="P92" s="301"/>
      <c r="Q92" s="301"/>
      <c r="R92" s="301"/>
      <c r="U92" s="78"/>
    </row>
    <row r="93" spans="1:21" ht="12" customHeight="1">
      <c r="B93" s="306"/>
      <c r="G93" s="292"/>
      <c r="H93" s="292"/>
      <c r="I93" s="292"/>
      <c r="J93" s="292"/>
      <c r="K93" s="292"/>
      <c r="L93" s="292"/>
      <c r="M93" s="292"/>
      <c r="N93" s="292"/>
      <c r="O93" s="292"/>
      <c r="P93" s="292"/>
      <c r="Q93" s="292"/>
      <c r="R93" s="292"/>
    </row>
    <row r="94" spans="1:21" ht="12" customHeight="1">
      <c r="B94" s="306"/>
      <c r="G94" s="302"/>
      <c r="H94" s="302"/>
      <c r="I94" s="302"/>
      <c r="J94" s="302"/>
      <c r="K94" s="302"/>
      <c r="L94" s="302"/>
      <c r="M94" s="302"/>
      <c r="N94" s="302"/>
      <c r="O94" s="302"/>
      <c r="P94" s="302"/>
      <c r="Q94" s="302"/>
      <c r="R94" s="302"/>
    </row>
    <row r="95" spans="1:21" ht="12" customHeight="1">
      <c r="G95" s="302"/>
      <c r="H95" s="302"/>
      <c r="I95" s="302"/>
      <c r="J95" s="302"/>
      <c r="K95" s="302"/>
      <c r="L95" s="302"/>
      <c r="M95" s="302"/>
      <c r="N95" s="302"/>
      <c r="O95" s="302"/>
      <c r="P95" s="302"/>
      <c r="Q95" s="302"/>
      <c r="R95" s="302"/>
    </row>
    <row r="96" spans="1:21" ht="12" customHeight="1">
      <c r="G96" s="302"/>
      <c r="H96" s="302"/>
      <c r="I96" s="302"/>
      <c r="J96" s="302"/>
      <c r="K96" s="302"/>
      <c r="L96" s="302"/>
      <c r="M96" s="302"/>
      <c r="N96" s="302"/>
      <c r="O96" s="302"/>
      <c r="P96" s="302"/>
      <c r="Q96" s="302"/>
      <c r="R96" s="302"/>
    </row>
    <row r="97" spans="2:22" ht="12" customHeight="1">
      <c r="B97" s="306"/>
      <c r="E97" s="305"/>
      <c r="G97" s="301"/>
      <c r="H97" s="301"/>
      <c r="I97" s="301"/>
      <c r="J97" s="301"/>
      <c r="K97" s="301"/>
      <c r="L97" s="301"/>
      <c r="M97" s="301"/>
      <c r="N97" s="301"/>
      <c r="O97" s="301"/>
      <c r="P97" s="301"/>
      <c r="Q97" s="301"/>
      <c r="R97" s="301"/>
      <c r="U97" s="78"/>
    </row>
    <row r="98" spans="2:22" ht="12" customHeight="1">
      <c r="B98" s="306"/>
      <c r="E98" s="305"/>
      <c r="G98" s="301"/>
      <c r="H98" s="301"/>
      <c r="I98" s="301"/>
      <c r="J98" s="301"/>
      <c r="K98" s="301"/>
      <c r="L98" s="301"/>
      <c r="M98" s="301"/>
      <c r="N98" s="301"/>
      <c r="O98" s="301"/>
      <c r="P98" s="301"/>
      <c r="Q98" s="301"/>
      <c r="R98" s="301"/>
      <c r="U98" s="78"/>
    </row>
    <row r="99" spans="2:22" ht="12" customHeight="1">
      <c r="B99" s="306"/>
      <c r="G99" s="292"/>
      <c r="H99" s="292"/>
      <c r="I99" s="292"/>
      <c r="J99" s="292"/>
      <c r="K99" s="292"/>
      <c r="L99" s="292"/>
      <c r="M99" s="292"/>
      <c r="N99" s="292"/>
      <c r="O99" s="292"/>
      <c r="P99" s="292"/>
      <c r="Q99" s="292"/>
      <c r="R99" s="292"/>
    </row>
    <row r="100" spans="2:22" ht="12" customHeight="1">
      <c r="B100" s="306"/>
      <c r="G100" s="302"/>
      <c r="H100" s="302"/>
      <c r="I100" s="302"/>
      <c r="J100" s="302"/>
      <c r="K100" s="302"/>
      <c r="L100" s="302"/>
      <c r="M100" s="302"/>
      <c r="N100" s="302"/>
      <c r="O100" s="302"/>
      <c r="P100" s="302"/>
      <c r="Q100" s="302"/>
      <c r="R100" s="302"/>
    </row>
    <row r="101" spans="2:22" ht="12" customHeight="1">
      <c r="B101" s="306"/>
      <c r="G101" s="302"/>
      <c r="H101" s="302"/>
      <c r="I101" s="302"/>
      <c r="J101" s="302"/>
      <c r="K101" s="302"/>
      <c r="L101" s="302"/>
      <c r="M101" s="302"/>
      <c r="N101" s="302"/>
      <c r="O101" s="302"/>
      <c r="P101" s="302"/>
      <c r="Q101" s="302"/>
      <c r="R101" s="302"/>
    </row>
    <row r="102" spans="2:22" ht="12" customHeight="1">
      <c r="G102" s="301"/>
      <c r="H102" s="301"/>
      <c r="I102" s="301"/>
      <c r="J102" s="301"/>
      <c r="K102" s="301"/>
      <c r="L102" s="301"/>
      <c r="M102" s="301"/>
      <c r="N102" s="301"/>
      <c r="O102" s="301"/>
      <c r="P102" s="301"/>
      <c r="Q102" s="301"/>
      <c r="R102" s="301"/>
      <c r="U102" s="78"/>
      <c r="V102" s="77"/>
    </row>
    <row r="103" spans="2:22" ht="12" customHeight="1">
      <c r="G103" s="301"/>
      <c r="H103" s="301"/>
      <c r="I103" s="301"/>
      <c r="J103" s="301"/>
      <c r="K103" s="301"/>
      <c r="L103" s="301"/>
      <c r="M103" s="301"/>
      <c r="N103" s="301"/>
      <c r="O103" s="301"/>
      <c r="P103" s="301"/>
      <c r="Q103" s="301"/>
      <c r="R103" s="301"/>
      <c r="U103" s="78"/>
      <c r="V103" s="77"/>
    </row>
    <row r="104" spans="2:22" ht="12" customHeight="1">
      <c r="G104" s="301"/>
      <c r="H104" s="301"/>
      <c r="I104" s="301"/>
      <c r="J104" s="301"/>
      <c r="K104" s="301"/>
      <c r="L104" s="301"/>
      <c r="M104" s="301"/>
      <c r="N104" s="301"/>
      <c r="O104" s="301"/>
      <c r="P104" s="301"/>
      <c r="Q104" s="301"/>
      <c r="R104" s="301"/>
      <c r="U104" s="77"/>
      <c r="V104" s="101"/>
    </row>
    <row r="105" spans="2:22" ht="12" customHeight="1">
      <c r="G105" s="301"/>
      <c r="H105" s="301"/>
      <c r="I105" s="301"/>
      <c r="J105" s="301"/>
      <c r="K105" s="301"/>
      <c r="L105" s="301"/>
      <c r="M105" s="301"/>
      <c r="N105" s="301"/>
      <c r="O105" s="301"/>
      <c r="P105" s="301"/>
      <c r="Q105" s="301"/>
      <c r="R105" s="301"/>
      <c r="U105" s="77"/>
      <c r="V105" s="91"/>
    </row>
    <row r="106" spans="2:22" ht="12" customHeight="1">
      <c r="G106" s="301"/>
      <c r="H106" s="301"/>
      <c r="I106" s="301"/>
      <c r="J106" s="301"/>
      <c r="K106" s="301"/>
      <c r="L106" s="301"/>
      <c r="M106" s="301"/>
      <c r="N106" s="301"/>
      <c r="O106" s="301"/>
      <c r="P106" s="301"/>
      <c r="Q106" s="301"/>
      <c r="R106" s="301"/>
      <c r="U106" s="77"/>
      <c r="V106" s="91"/>
    </row>
    <row r="107" spans="2:22" ht="12" customHeight="1">
      <c r="G107" s="301"/>
      <c r="H107" s="301"/>
      <c r="I107" s="301"/>
      <c r="J107" s="301"/>
      <c r="K107" s="301"/>
      <c r="L107" s="301"/>
      <c r="M107" s="301"/>
      <c r="N107" s="301"/>
      <c r="O107" s="301"/>
      <c r="P107" s="301"/>
      <c r="Q107" s="301"/>
      <c r="R107" s="301"/>
      <c r="U107" s="78"/>
      <c r="V107" s="77"/>
    </row>
    <row r="108" spans="2:22" ht="12" customHeight="1">
      <c r="G108" s="301"/>
      <c r="H108" s="301"/>
      <c r="I108" s="301"/>
      <c r="J108" s="301"/>
      <c r="K108" s="301"/>
      <c r="L108" s="301"/>
      <c r="M108" s="301"/>
      <c r="N108" s="301"/>
      <c r="O108" s="301"/>
      <c r="P108" s="301"/>
      <c r="Q108" s="301"/>
      <c r="R108" s="301"/>
      <c r="U108" s="78"/>
      <c r="V108" s="77"/>
    </row>
    <row r="109" spans="2:22" ht="12" customHeight="1">
      <c r="G109" s="301"/>
      <c r="H109" s="301"/>
      <c r="I109" s="301"/>
      <c r="J109" s="301"/>
      <c r="K109" s="301"/>
      <c r="L109" s="301"/>
      <c r="M109" s="301"/>
      <c r="N109" s="301"/>
      <c r="O109" s="301"/>
      <c r="P109" s="301"/>
      <c r="Q109" s="301"/>
      <c r="R109" s="301"/>
      <c r="U109" s="78"/>
      <c r="V109" s="77"/>
    </row>
    <row r="110" spans="2:22" ht="12" customHeight="1">
      <c r="V110" s="78"/>
    </row>
    <row r="111" spans="2:22" ht="12" customHeight="1">
      <c r="V111" s="78"/>
    </row>
    <row r="112" spans="2:22" ht="12" customHeight="1">
      <c r="V112" s="78"/>
    </row>
  </sheetData>
  <mergeCells count="6">
    <mergeCell ref="A1:E1"/>
    <mergeCell ref="A2:E2"/>
    <mergeCell ref="A3:E3"/>
    <mergeCell ref="A4:E4"/>
    <mergeCell ref="G5:R5"/>
    <mergeCell ref="B5:E5"/>
  </mergeCells>
  <pageMargins left="0.75" right="0.75" top="0.75" bottom="0.5" header="0.5" footer="0.5"/>
  <pageSetup scale="80" orientation="portrait" r:id="rId1"/>
  <headerFooter scaleWithDoc="0" alignWithMargins="0">
    <oddHeader>&amp;R&amp;"times,Regular"&amp;12Exh. CGK-3</oddHeader>
    <oddFooter>&amp;R&amp;12Page &amp;P of &amp;N</oddFooter>
  </headerFooter>
  <rowBreaks count="1" manualBreakCount="1">
    <brk id="60" max="16383" man="1"/>
  </rowBreaks>
  <ignoredErrors>
    <ignoredError sqref="B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R77"/>
  <sheetViews>
    <sheetView view="pageBreakPreview" zoomScale="130" zoomScaleNormal="100" zoomScaleSheetLayoutView="130" workbookViewId="0">
      <selection activeCell="C8" sqref="C8"/>
    </sheetView>
  </sheetViews>
  <sheetFormatPr defaultColWidth="9.140625" defaultRowHeight="12.75"/>
  <cols>
    <col min="1" max="1" width="5.7109375" style="361" customWidth="1"/>
    <col min="2" max="2" width="56.140625" style="359" customWidth="1"/>
    <col min="3" max="3" width="32.42578125" style="359" bestFit="1" customWidth="1"/>
    <col min="4" max="4" width="54.28515625" style="256" customWidth="1"/>
    <col min="5" max="16384" width="9.140625" style="256"/>
  </cols>
  <sheetData>
    <row r="1" spans="1:18" s="254" customFormat="1" ht="13.5" thickBot="1">
      <c r="A1" s="450" t="s">
        <v>181</v>
      </c>
      <c r="B1" s="452" t="s">
        <v>47</v>
      </c>
      <c r="C1" s="453"/>
      <c r="R1" s="255"/>
    </row>
    <row r="2" spans="1:18" ht="13.5" thickBot="1">
      <c r="A2" s="451"/>
      <c r="B2" s="354" t="s">
        <v>564</v>
      </c>
      <c r="C2" s="362" t="s">
        <v>462</v>
      </c>
    </row>
    <row r="3" spans="1:18">
      <c r="A3" s="360">
        <v>1</v>
      </c>
      <c r="B3" s="355" t="s">
        <v>191</v>
      </c>
      <c r="C3" s="363"/>
    </row>
    <row r="4" spans="1:18" ht="38.25">
      <c r="A4" s="360">
        <f>A3+1</f>
        <v>2</v>
      </c>
      <c r="B4" s="260" t="s">
        <v>501</v>
      </c>
      <c r="C4" s="364" t="s">
        <v>465</v>
      </c>
    </row>
    <row r="5" spans="1:18" ht="25.5">
      <c r="A5" s="360">
        <f t="shared" ref="A5:A72" si="0">A4+1</f>
        <v>3</v>
      </c>
      <c r="B5" s="260" t="s">
        <v>502</v>
      </c>
      <c r="C5" s="363" t="s">
        <v>576</v>
      </c>
    </row>
    <row r="6" spans="1:18" ht="25.5">
      <c r="A6" s="360">
        <f t="shared" si="0"/>
        <v>4</v>
      </c>
      <c r="B6" s="260" t="s">
        <v>600</v>
      </c>
      <c r="C6" s="363" t="s">
        <v>576</v>
      </c>
    </row>
    <row r="7" spans="1:18" s="257" customFormat="1" ht="25.5">
      <c r="A7" s="360">
        <f t="shared" si="0"/>
        <v>5</v>
      </c>
      <c r="B7" s="260" t="s">
        <v>601</v>
      </c>
      <c r="C7" s="363" t="s">
        <v>1097</v>
      </c>
    </row>
    <row r="8" spans="1:18" ht="51">
      <c r="A8" s="360">
        <f t="shared" si="0"/>
        <v>6</v>
      </c>
      <c r="B8" s="260" t="s">
        <v>602</v>
      </c>
      <c r="C8" s="363" t="s">
        <v>658</v>
      </c>
    </row>
    <row r="9" spans="1:18" ht="38.25">
      <c r="A9" s="360">
        <f t="shared" si="0"/>
        <v>7</v>
      </c>
      <c r="B9" s="260" t="s">
        <v>1073</v>
      </c>
      <c r="C9" s="364" t="s">
        <v>659</v>
      </c>
    </row>
    <row r="10" spans="1:18" ht="38.25">
      <c r="A10" s="360">
        <f t="shared" si="0"/>
        <v>8</v>
      </c>
      <c r="B10" s="260" t="s">
        <v>503</v>
      </c>
      <c r="C10" s="364" t="s">
        <v>645</v>
      </c>
      <c r="D10" s="258"/>
    </row>
    <row r="11" spans="1:18" ht="38.25">
      <c r="A11" s="360">
        <f t="shared" si="0"/>
        <v>9</v>
      </c>
      <c r="B11" s="260" t="s">
        <v>504</v>
      </c>
      <c r="C11" s="365" t="s">
        <v>646</v>
      </c>
      <c r="D11" s="258"/>
    </row>
    <row r="12" spans="1:18" ht="38.25">
      <c r="A12" s="360">
        <f t="shared" si="0"/>
        <v>10</v>
      </c>
      <c r="B12" s="260" t="s">
        <v>505</v>
      </c>
      <c r="C12" s="365" t="s">
        <v>644</v>
      </c>
      <c r="D12" s="258"/>
    </row>
    <row r="13" spans="1:18" ht="51">
      <c r="A13" s="360">
        <f t="shared" si="0"/>
        <v>11</v>
      </c>
      <c r="B13" s="260" t="s">
        <v>603</v>
      </c>
      <c r="C13" s="364" t="s">
        <v>657</v>
      </c>
      <c r="D13" s="259"/>
    </row>
    <row r="14" spans="1:18" ht="38.25">
      <c r="A14" s="360">
        <f t="shared" si="0"/>
        <v>12</v>
      </c>
      <c r="B14" s="260" t="s">
        <v>550</v>
      </c>
      <c r="C14" s="363" t="s">
        <v>569</v>
      </c>
      <c r="D14" s="259"/>
    </row>
    <row r="15" spans="1:18" ht="38.25">
      <c r="A15" s="360">
        <f t="shared" si="0"/>
        <v>13</v>
      </c>
      <c r="B15" s="260" t="s">
        <v>506</v>
      </c>
      <c r="C15" s="364" t="s">
        <v>655</v>
      </c>
      <c r="D15" s="259"/>
    </row>
    <row r="16" spans="1:18">
      <c r="A16" s="360">
        <f t="shared" si="0"/>
        <v>14</v>
      </c>
      <c r="B16" s="260" t="s">
        <v>1087</v>
      </c>
      <c r="C16" s="363"/>
      <c r="D16" s="259"/>
    </row>
    <row r="17" spans="1:4">
      <c r="A17" s="360">
        <f t="shared" si="0"/>
        <v>15</v>
      </c>
      <c r="B17" s="260" t="s">
        <v>1088</v>
      </c>
      <c r="C17" s="363"/>
      <c r="D17" s="259"/>
    </row>
    <row r="18" spans="1:4">
      <c r="A18" s="360">
        <f t="shared" si="0"/>
        <v>16</v>
      </c>
      <c r="B18" s="260" t="s">
        <v>1089</v>
      </c>
      <c r="C18" s="363"/>
      <c r="D18" s="259"/>
    </row>
    <row r="19" spans="1:4">
      <c r="A19" s="360">
        <f t="shared" si="0"/>
        <v>17</v>
      </c>
      <c r="B19" s="260" t="s">
        <v>1090</v>
      </c>
      <c r="C19" s="363" t="s">
        <v>574</v>
      </c>
    </row>
    <row r="20" spans="1:4">
      <c r="A20" s="360">
        <f t="shared" si="0"/>
        <v>18</v>
      </c>
      <c r="B20" s="260" t="s">
        <v>191</v>
      </c>
      <c r="C20" s="363"/>
    </row>
    <row r="21" spans="1:4">
      <c r="A21" s="360">
        <f t="shared" si="0"/>
        <v>19</v>
      </c>
      <c r="B21" s="260" t="s">
        <v>191</v>
      </c>
      <c r="C21" s="363"/>
    </row>
    <row r="22" spans="1:4" ht="60" customHeight="1">
      <c r="A22" s="360">
        <f t="shared" si="0"/>
        <v>20</v>
      </c>
      <c r="B22" s="260" t="s">
        <v>1074</v>
      </c>
      <c r="C22" s="364" t="s">
        <v>546</v>
      </c>
    </row>
    <row r="23" spans="1:4" ht="38.25">
      <c r="A23" s="360">
        <f t="shared" si="0"/>
        <v>21</v>
      </c>
      <c r="B23" s="260" t="s">
        <v>604</v>
      </c>
      <c r="C23" s="363" t="s">
        <v>570</v>
      </c>
    </row>
    <row r="24" spans="1:4" ht="88.5" customHeight="1">
      <c r="A24" s="360">
        <f t="shared" si="0"/>
        <v>22</v>
      </c>
      <c r="B24" s="260" t="s">
        <v>605</v>
      </c>
      <c r="C24" s="363" t="s">
        <v>571</v>
      </c>
    </row>
    <row r="25" spans="1:4">
      <c r="A25" s="360">
        <f t="shared" si="0"/>
        <v>23</v>
      </c>
      <c r="B25" s="260" t="s">
        <v>76</v>
      </c>
      <c r="C25" s="363" t="s">
        <v>572</v>
      </c>
    </row>
    <row r="26" spans="1:4">
      <c r="A26" s="360">
        <f t="shared" si="0"/>
        <v>24</v>
      </c>
      <c r="B26" s="260" t="s">
        <v>191</v>
      </c>
      <c r="C26" s="363"/>
    </row>
    <row r="27" spans="1:4">
      <c r="A27" s="360">
        <f t="shared" si="0"/>
        <v>25</v>
      </c>
      <c r="B27" s="260" t="s">
        <v>191</v>
      </c>
      <c r="C27" s="363"/>
    </row>
    <row r="28" spans="1:4" ht="51">
      <c r="A28" s="360">
        <f t="shared" si="0"/>
        <v>26</v>
      </c>
      <c r="B28" s="260" t="s">
        <v>509</v>
      </c>
      <c r="C28" s="364" t="s">
        <v>660</v>
      </c>
    </row>
    <row r="29" spans="1:4" ht="63.75">
      <c r="A29" s="360">
        <f t="shared" si="0"/>
        <v>27</v>
      </c>
      <c r="B29" s="260" t="s">
        <v>510</v>
      </c>
      <c r="C29" s="364" t="s">
        <v>661</v>
      </c>
    </row>
    <row r="30" spans="1:4">
      <c r="A30" s="360">
        <f t="shared" si="0"/>
        <v>28</v>
      </c>
      <c r="B30" s="260" t="s">
        <v>182</v>
      </c>
      <c r="C30" s="363" t="s">
        <v>573</v>
      </c>
    </row>
    <row r="31" spans="1:4">
      <c r="A31" s="360">
        <f t="shared" si="0"/>
        <v>29</v>
      </c>
      <c r="B31" s="260" t="s">
        <v>191</v>
      </c>
      <c r="C31" s="363"/>
    </row>
    <row r="32" spans="1:4">
      <c r="A32" s="360">
        <f t="shared" si="0"/>
        <v>30</v>
      </c>
      <c r="B32" s="260" t="s">
        <v>191</v>
      </c>
      <c r="C32" s="363"/>
    </row>
    <row r="33" spans="1:4" ht="63.75">
      <c r="A33" s="360">
        <f t="shared" si="0"/>
        <v>31</v>
      </c>
      <c r="B33" s="260" t="s">
        <v>538</v>
      </c>
      <c r="C33" s="364" t="s">
        <v>566</v>
      </c>
    </row>
    <row r="34" spans="1:4" ht="63.75">
      <c r="A34" s="360">
        <f t="shared" si="0"/>
        <v>32</v>
      </c>
      <c r="B34" s="260" t="s">
        <v>539</v>
      </c>
      <c r="C34" s="364" t="s">
        <v>566</v>
      </c>
    </row>
    <row r="35" spans="1:4" ht="63.75">
      <c r="A35" s="360">
        <f t="shared" si="0"/>
        <v>33</v>
      </c>
      <c r="B35" s="402" t="s">
        <v>1075</v>
      </c>
      <c r="C35" s="363" t="s">
        <v>554</v>
      </c>
      <c r="D35" s="257"/>
    </row>
    <row r="36" spans="1:4" ht="51">
      <c r="A36" s="360">
        <f t="shared" si="0"/>
        <v>34</v>
      </c>
      <c r="B36" s="265" t="s">
        <v>1076</v>
      </c>
      <c r="C36" s="364" t="s">
        <v>566</v>
      </c>
      <c r="D36" s="257"/>
    </row>
    <row r="37" spans="1:4" ht="51" customHeight="1">
      <c r="A37" s="360">
        <f t="shared" si="0"/>
        <v>35</v>
      </c>
      <c r="B37" s="260" t="s">
        <v>540</v>
      </c>
      <c r="C37" s="364" t="s">
        <v>566</v>
      </c>
    </row>
    <row r="38" spans="1:4" ht="52.5" customHeight="1">
      <c r="A38" s="360">
        <f t="shared" si="0"/>
        <v>36</v>
      </c>
      <c r="B38" s="260" t="s">
        <v>541</v>
      </c>
      <c r="C38" s="364" t="s">
        <v>566</v>
      </c>
    </row>
    <row r="39" spans="1:4" ht="52.5" customHeight="1">
      <c r="A39" s="360">
        <f t="shared" si="0"/>
        <v>37</v>
      </c>
      <c r="B39" s="260" t="s">
        <v>511</v>
      </c>
      <c r="C39" s="364" t="s">
        <v>566</v>
      </c>
    </row>
    <row r="40" spans="1:4" ht="52.5" customHeight="1">
      <c r="A40" s="360">
        <f t="shared" si="0"/>
        <v>38</v>
      </c>
      <c r="B40" s="260" t="s">
        <v>542</v>
      </c>
      <c r="C40" s="364" t="s">
        <v>566</v>
      </c>
    </row>
    <row r="41" spans="1:4">
      <c r="A41" s="360">
        <f t="shared" si="0"/>
        <v>39</v>
      </c>
      <c r="B41" s="260" t="s">
        <v>81</v>
      </c>
      <c r="C41" s="363" t="s">
        <v>575</v>
      </c>
    </row>
    <row r="42" spans="1:4">
      <c r="A42" s="360">
        <f t="shared" si="0"/>
        <v>40</v>
      </c>
      <c r="B42" s="260" t="s">
        <v>191</v>
      </c>
      <c r="C42" s="363"/>
    </row>
    <row r="43" spans="1:4">
      <c r="A43" s="360">
        <f t="shared" si="0"/>
        <v>41</v>
      </c>
      <c r="B43" s="260" t="s">
        <v>191</v>
      </c>
      <c r="C43" s="363"/>
    </row>
    <row r="44" spans="1:4" ht="38.25">
      <c r="A44" s="360">
        <f t="shared" si="0"/>
        <v>42</v>
      </c>
      <c r="B44" s="260" t="s">
        <v>513</v>
      </c>
      <c r="C44" s="363" t="s">
        <v>606</v>
      </c>
    </row>
    <row r="45" spans="1:4" ht="51">
      <c r="A45" s="360">
        <f t="shared" si="0"/>
        <v>43</v>
      </c>
      <c r="B45" s="260" t="s">
        <v>514</v>
      </c>
      <c r="C45" s="363" t="s">
        <v>687</v>
      </c>
    </row>
    <row r="46" spans="1:4" ht="27" customHeight="1">
      <c r="A46" s="360">
        <f t="shared" si="0"/>
        <v>44</v>
      </c>
      <c r="B46" s="260" t="s">
        <v>558</v>
      </c>
      <c r="C46" s="363" t="s">
        <v>687</v>
      </c>
    </row>
    <row r="47" spans="1:4" ht="38.25">
      <c r="A47" s="360">
        <f t="shared" si="0"/>
        <v>45</v>
      </c>
      <c r="B47" s="260" t="s">
        <v>515</v>
      </c>
      <c r="C47" s="363" t="s">
        <v>687</v>
      </c>
    </row>
    <row r="48" spans="1:4" ht="38.25">
      <c r="A48" s="360">
        <f t="shared" si="0"/>
        <v>46</v>
      </c>
      <c r="B48" s="260" t="s">
        <v>607</v>
      </c>
      <c r="C48" s="363" t="s">
        <v>687</v>
      </c>
    </row>
    <row r="49" spans="1:4" ht="38.25">
      <c r="A49" s="360">
        <f t="shared" si="0"/>
        <v>47</v>
      </c>
      <c r="B49" s="260" t="s">
        <v>608</v>
      </c>
      <c r="C49" s="363" t="s">
        <v>687</v>
      </c>
    </row>
    <row r="50" spans="1:4" ht="63.75">
      <c r="A50" s="360">
        <f t="shared" si="0"/>
        <v>48</v>
      </c>
      <c r="B50" s="265" t="s">
        <v>611</v>
      </c>
      <c r="C50" s="363" t="s">
        <v>687</v>
      </c>
    </row>
    <row r="51" spans="1:4" ht="39.75" customHeight="1">
      <c r="A51" s="360">
        <f t="shared" si="0"/>
        <v>49</v>
      </c>
      <c r="B51" s="260" t="s">
        <v>610</v>
      </c>
      <c r="C51" s="363" t="s">
        <v>687</v>
      </c>
    </row>
    <row r="52" spans="1:4">
      <c r="A52" s="360">
        <f t="shared" si="0"/>
        <v>50</v>
      </c>
      <c r="B52" s="260" t="s">
        <v>183</v>
      </c>
      <c r="C52" s="363" t="s">
        <v>577</v>
      </c>
    </row>
    <row r="53" spans="1:4">
      <c r="A53" s="360">
        <f t="shared" si="0"/>
        <v>51</v>
      </c>
      <c r="B53" s="260" t="s">
        <v>191</v>
      </c>
      <c r="C53" s="363"/>
      <c r="D53" s="257"/>
    </row>
    <row r="54" spans="1:4">
      <c r="A54" s="360">
        <f t="shared" si="0"/>
        <v>52</v>
      </c>
      <c r="B54" s="260" t="s">
        <v>412</v>
      </c>
      <c r="C54" s="363"/>
    </row>
    <row r="55" spans="1:4">
      <c r="A55" s="360">
        <f t="shared" si="0"/>
        <v>53</v>
      </c>
      <c r="B55" s="260" t="s">
        <v>191</v>
      </c>
      <c r="C55" s="363"/>
    </row>
    <row r="56" spans="1:4">
      <c r="A56" s="360">
        <f t="shared" si="0"/>
        <v>54</v>
      </c>
      <c r="B56" s="260" t="s">
        <v>191</v>
      </c>
      <c r="C56" s="363"/>
    </row>
    <row r="57" spans="1:4" ht="38.25">
      <c r="A57" s="360">
        <f t="shared" si="0"/>
        <v>55</v>
      </c>
      <c r="B57" s="260" t="s">
        <v>609</v>
      </c>
      <c r="C57" s="363" t="s">
        <v>576</v>
      </c>
    </row>
    <row r="58" spans="1:4" ht="50.25" customHeight="1">
      <c r="A58" s="360">
        <f t="shared" si="0"/>
        <v>56</v>
      </c>
      <c r="B58" s="260" t="s">
        <v>560</v>
      </c>
      <c r="C58" s="363" t="s">
        <v>576</v>
      </c>
      <c r="D58" s="258"/>
    </row>
    <row r="59" spans="1:4" ht="25.5">
      <c r="A59" s="360">
        <f t="shared" si="0"/>
        <v>57</v>
      </c>
      <c r="B59" s="260" t="s">
        <v>1077</v>
      </c>
      <c r="C59" s="363" t="s">
        <v>1078</v>
      </c>
    </row>
    <row r="60" spans="1:4">
      <c r="A60" s="360">
        <f t="shared" si="0"/>
        <v>58</v>
      </c>
      <c r="B60" s="260" t="s">
        <v>522</v>
      </c>
      <c r="C60" s="363" t="s">
        <v>568</v>
      </c>
    </row>
    <row r="61" spans="1:4" ht="25.5">
      <c r="A61" s="360">
        <f t="shared" si="0"/>
        <v>59</v>
      </c>
      <c r="B61" s="260" t="s">
        <v>523</v>
      </c>
      <c r="C61" s="363" t="s">
        <v>568</v>
      </c>
    </row>
    <row r="62" spans="1:4" ht="38.25">
      <c r="A62" s="360">
        <f t="shared" si="0"/>
        <v>60</v>
      </c>
      <c r="B62" s="260" t="s">
        <v>584</v>
      </c>
      <c r="C62" s="363" t="s">
        <v>568</v>
      </c>
    </row>
    <row r="63" spans="1:4" ht="51">
      <c r="A63" s="360">
        <f t="shared" si="0"/>
        <v>61</v>
      </c>
      <c r="B63" s="260" t="s">
        <v>1080</v>
      </c>
      <c r="C63" s="363" t="s">
        <v>1078</v>
      </c>
    </row>
    <row r="64" spans="1:4" ht="25.5">
      <c r="A64" s="360">
        <f t="shared" si="0"/>
        <v>62</v>
      </c>
      <c r="B64" s="265" t="s">
        <v>630</v>
      </c>
      <c r="C64" s="364"/>
    </row>
    <row r="65" spans="1:4" ht="51">
      <c r="A65" s="360">
        <f t="shared" si="0"/>
        <v>63</v>
      </c>
      <c r="B65" s="260" t="s">
        <v>562</v>
      </c>
      <c r="C65" s="364" t="s">
        <v>545</v>
      </c>
    </row>
    <row r="66" spans="1:4">
      <c r="A66" s="360">
        <f t="shared" si="0"/>
        <v>64</v>
      </c>
      <c r="B66" s="260" t="s">
        <v>1092</v>
      </c>
      <c r="C66" s="363"/>
    </row>
    <row r="67" spans="1:4">
      <c r="A67" s="360">
        <f t="shared" si="0"/>
        <v>65</v>
      </c>
      <c r="B67" s="260" t="s">
        <v>1093</v>
      </c>
      <c r="C67" s="363" t="s">
        <v>578</v>
      </c>
    </row>
    <row r="68" spans="1:4">
      <c r="A68" s="360">
        <f t="shared" si="0"/>
        <v>66</v>
      </c>
      <c r="B68" s="260" t="s">
        <v>191</v>
      </c>
      <c r="C68" s="363"/>
    </row>
    <row r="69" spans="1:4">
      <c r="A69" s="360">
        <f t="shared" si="0"/>
        <v>67</v>
      </c>
      <c r="B69" s="260" t="s">
        <v>191</v>
      </c>
      <c r="C69" s="363"/>
    </row>
    <row r="70" spans="1:4" ht="38.25">
      <c r="A70" s="360">
        <f t="shared" si="0"/>
        <v>68</v>
      </c>
      <c r="B70" s="260" t="s">
        <v>527</v>
      </c>
      <c r="C70" s="363" t="s">
        <v>579</v>
      </c>
    </row>
    <row r="71" spans="1:4" ht="25.5">
      <c r="A71" s="360">
        <f t="shared" si="0"/>
        <v>69</v>
      </c>
      <c r="B71" s="356" t="s">
        <v>524</v>
      </c>
      <c r="C71" s="364" t="s">
        <v>497</v>
      </c>
    </row>
    <row r="72" spans="1:4" ht="102">
      <c r="A72" s="360">
        <f t="shared" si="0"/>
        <v>70</v>
      </c>
      <c r="B72" s="260" t="s">
        <v>612</v>
      </c>
      <c r="C72" s="364" t="s">
        <v>565</v>
      </c>
      <c r="D72" s="258"/>
    </row>
    <row r="73" spans="1:4">
      <c r="A73" s="360">
        <f t="shared" ref="A73:A77" si="1">A72+1</f>
        <v>71</v>
      </c>
      <c r="B73" s="260" t="s">
        <v>184</v>
      </c>
      <c r="C73" s="363" t="s">
        <v>580</v>
      </c>
    </row>
    <row r="74" spans="1:4">
      <c r="A74" s="360">
        <f t="shared" si="1"/>
        <v>72</v>
      </c>
      <c r="B74" s="357" t="s">
        <v>191</v>
      </c>
      <c r="C74" s="363"/>
    </row>
    <row r="75" spans="1:4">
      <c r="A75" s="360">
        <f t="shared" si="1"/>
        <v>73</v>
      </c>
      <c r="B75" s="357" t="s">
        <v>214</v>
      </c>
      <c r="C75" s="363"/>
    </row>
    <row r="76" spans="1:4">
      <c r="A76" s="360">
        <f t="shared" si="1"/>
        <v>74</v>
      </c>
      <c r="B76" s="357" t="s">
        <v>191</v>
      </c>
      <c r="C76" s="363"/>
    </row>
    <row r="77" spans="1:4" ht="13.5" thickBot="1">
      <c r="A77" s="360">
        <f t="shared" si="1"/>
        <v>75</v>
      </c>
      <c r="B77" s="358" t="s">
        <v>185</v>
      </c>
      <c r="C77" s="366"/>
    </row>
  </sheetData>
  <mergeCells count="2">
    <mergeCell ref="A1:A2"/>
    <mergeCell ref="B1:C1"/>
  </mergeCells>
  <pageMargins left="0.7" right="0.7" top="0.75" bottom="0.75" header="0.3" footer="0.28999999999999998"/>
  <pageSetup scale="75" orientation="portrait" r:id="rId1"/>
  <headerFooter>
    <oddHeader>&amp;RExh. CGK-4</oddHeader>
    <oddFooter>&amp;R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S56"/>
  <sheetViews>
    <sheetView view="pageBreakPreview" zoomScale="82" zoomScaleNormal="80" zoomScaleSheetLayoutView="82" workbookViewId="0">
      <selection activeCell="C5" sqref="C5"/>
    </sheetView>
  </sheetViews>
  <sheetFormatPr defaultColWidth="11.42578125" defaultRowHeight="12.75"/>
  <cols>
    <col min="1" max="1" width="46.28515625" style="13" customWidth="1"/>
    <col min="2" max="2" width="2" style="13" hidden="1" customWidth="1"/>
    <col min="3" max="3" width="18" style="13" customWidth="1"/>
    <col min="4" max="15" width="13.7109375" style="14" customWidth="1"/>
    <col min="16" max="16" width="3.140625" style="14" customWidth="1"/>
    <col min="17" max="17" width="9.28515625" style="13" customWidth="1"/>
    <col min="18" max="18" width="9.28515625" style="67" customWidth="1"/>
    <col min="19" max="19" width="9.28515625" style="13" customWidth="1"/>
    <col min="20" max="16384" width="11.42578125" style="13"/>
  </cols>
  <sheetData>
    <row r="1" spans="1:19" ht="18">
      <c r="A1" s="12" t="s">
        <v>47</v>
      </c>
    </row>
    <row r="2" spans="1:19" ht="18">
      <c r="A2" s="12" t="s">
        <v>95</v>
      </c>
    </row>
    <row r="3" spans="1:19" ht="18">
      <c r="A3" s="85" t="s">
        <v>635</v>
      </c>
      <c r="I3" s="15"/>
    </row>
    <row r="4" spans="1:19" ht="18">
      <c r="A4" s="12"/>
      <c r="B4" s="16"/>
      <c r="I4" s="15"/>
    </row>
    <row r="5" spans="1:19">
      <c r="C5" s="22"/>
    </row>
    <row r="6" spans="1:19">
      <c r="C6" s="17"/>
      <c r="D6" s="18">
        <f>'CGK-2C'!T1</f>
        <v>744</v>
      </c>
      <c r="E6" s="18">
        <f>'CGK-2C'!U1</f>
        <v>672</v>
      </c>
      <c r="F6" s="18">
        <f>'CGK-2C'!V1</f>
        <v>744</v>
      </c>
      <c r="G6" s="18">
        <f>'CGK-2C'!W1</f>
        <v>720</v>
      </c>
      <c r="H6" s="18">
        <f>'CGK-2C'!X1</f>
        <v>744</v>
      </c>
      <c r="I6" s="18">
        <f>'CGK-2C'!Y1</f>
        <v>720</v>
      </c>
      <c r="J6" s="18">
        <f>'CGK-2C'!Z1</f>
        <v>744</v>
      </c>
      <c r="K6" s="18">
        <f>'CGK-2C'!AA1</f>
        <v>744</v>
      </c>
      <c r="L6" s="18">
        <f>'CGK-2C'!AB1</f>
        <v>720</v>
      </c>
      <c r="M6" s="18">
        <f>'CGK-2C'!AC1</f>
        <v>744</v>
      </c>
      <c r="N6" s="18">
        <f>'CGK-2C'!AD1</f>
        <v>720</v>
      </c>
      <c r="O6" s="18">
        <f>'CGK-2C'!AE1</f>
        <v>744</v>
      </c>
      <c r="P6" s="18"/>
    </row>
    <row r="7" spans="1:19" s="71" customFormat="1" ht="24" customHeight="1">
      <c r="C7" s="72" t="s">
        <v>40</v>
      </c>
      <c r="D7" s="138">
        <v>44927</v>
      </c>
      <c r="E7" s="138">
        <v>44958</v>
      </c>
      <c r="F7" s="138">
        <v>44986</v>
      </c>
      <c r="G7" s="138">
        <v>45017</v>
      </c>
      <c r="H7" s="138">
        <v>45047</v>
      </c>
      <c r="I7" s="138">
        <v>45078</v>
      </c>
      <c r="J7" s="138">
        <v>45108</v>
      </c>
      <c r="K7" s="138">
        <v>45139</v>
      </c>
      <c r="L7" s="138">
        <v>45170</v>
      </c>
      <c r="M7" s="138">
        <v>45200</v>
      </c>
      <c r="N7" s="138">
        <v>45231</v>
      </c>
      <c r="O7" s="138">
        <v>45261</v>
      </c>
      <c r="P7" s="75"/>
      <c r="Q7" s="73" t="s">
        <v>166</v>
      </c>
      <c r="R7" s="74" t="s">
        <v>167</v>
      </c>
      <c r="S7" s="71" t="s">
        <v>168</v>
      </c>
    </row>
    <row r="8" spans="1:19">
      <c r="C8" s="19"/>
    </row>
    <row r="9" spans="1:19">
      <c r="A9" s="13" t="s">
        <v>96</v>
      </c>
      <c r="B9" s="20" t="s">
        <v>97</v>
      </c>
      <c r="C9" s="266">
        <f>SUM(D9:O9)</f>
        <v>124550587.38000001</v>
      </c>
      <c r="D9" s="21">
        <f>'CGK-3'!G63*1000</f>
        <v>10674238.300000001</v>
      </c>
      <c r="E9" s="21">
        <f>'CGK-3'!H63*1000</f>
        <v>4714085.4499999993</v>
      </c>
      <c r="F9" s="21">
        <f>'CGK-3'!I63*1000</f>
        <v>8324544</v>
      </c>
      <c r="G9" s="21">
        <f>'CGK-3'!J63*1000</f>
        <v>9783611</v>
      </c>
      <c r="H9" s="21">
        <f>'CGK-3'!K63*1000</f>
        <v>8138458.5</v>
      </c>
      <c r="I9" s="21">
        <f>'CGK-3'!L63*1000</f>
        <v>7539336.4300000006</v>
      </c>
      <c r="J9" s="21">
        <f>'CGK-3'!M63*1000</f>
        <v>20180530</v>
      </c>
      <c r="K9" s="21">
        <f>'CGK-3'!N63*1000</f>
        <v>13532575.199999999</v>
      </c>
      <c r="L9" s="21">
        <f>'CGK-3'!O63*1000</f>
        <v>14077218.800000001</v>
      </c>
      <c r="M9" s="21">
        <f>'CGK-3'!P63*1000</f>
        <v>7613437</v>
      </c>
      <c r="N9" s="21">
        <f>'CGK-3'!Q63*1000</f>
        <v>8377998</v>
      </c>
      <c r="O9" s="21">
        <f>'CGK-3'!R63*1000</f>
        <v>11594554.700000001</v>
      </c>
      <c r="P9" s="21"/>
      <c r="Q9" s="22"/>
    </row>
    <row r="10" spans="1:19">
      <c r="A10" s="13" t="s">
        <v>98</v>
      </c>
      <c r="C10" s="267">
        <f>SUM(D10:O10)</f>
        <v>-3000654.9079999998</v>
      </c>
      <c r="D10" s="23">
        <f>'CGK-2C'!D64*1000</f>
        <v>-199399.266</v>
      </c>
      <c r="E10" s="23">
        <f>'CGK-2C'!E64*1000</f>
        <v>-92147.22</v>
      </c>
      <c r="F10" s="23">
        <f>'CGK-2C'!F64*1000</f>
        <v>-207871.125</v>
      </c>
      <c r="G10" s="23">
        <f>'CGK-2C'!G64*1000</f>
        <v>-358557.4</v>
      </c>
      <c r="H10" s="23">
        <f>'CGK-2C'!H64*1000</f>
        <v>-359369.78100000002</v>
      </c>
      <c r="I10" s="23">
        <f>'CGK-2C'!I64*1000</f>
        <v>-341240.53100000002</v>
      </c>
      <c r="J10" s="23">
        <f>'CGK-2C'!J64*1000</f>
        <v>-368493.15600000002</v>
      </c>
      <c r="K10" s="23">
        <f>'CGK-2C'!K64*1000</f>
        <v>-210509.06299999999</v>
      </c>
      <c r="L10" s="23">
        <f>'CGK-2C'!L64*1000</f>
        <v>-248629.67199999999</v>
      </c>
      <c r="M10" s="23">
        <f>'CGK-2C'!M64*1000</f>
        <v>-194394.17200000002</v>
      </c>
      <c r="N10" s="23">
        <f>'CGK-2C'!N64*1000</f>
        <v>-197408.92199999999</v>
      </c>
      <c r="O10" s="23">
        <f>'CGK-2C'!O64*1000</f>
        <v>-222634.6</v>
      </c>
      <c r="P10" s="23"/>
    </row>
    <row r="11" spans="1:19" hidden="1">
      <c r="A11" s="13" t="s">
        <v>99</v>
      </c>
      <c r="C11" s="268">
        <f>C9/C10</f>
        <v>-41.507801196311384</v>
      </c>
      <c r="D11" s="24">
        <f>D9/D10</f>
        <v>-53.531983914123337</v>
      </c>
      <c r="E11" s="24">
        <f t="shared" ref="E11:O11" si="0">E9/E10</f>
        <v>-51.158195005774445</v>
      </c>
      <c r="F11" s="24">
        <f t="shared" si="0"/>
        <v>-40.046658717029601</v>
      </c>
      <c r="G11" s="24">
        <f t="shared" si="0"/>
        <v>-27.286038441822701</v>
      </c>
      <c r="H11" s="24">
        <f t="shared" si="0"/>
        <v>-22.646474273250035</v>
      </c>
      <c r="I11" s="24">
        <f t="shared" si="0"/>
        <v>-22.093906629162994</v>
      </c>
      <c r="J11" s="24">
        <f t="shared" si="0"/>
        <v>-54.765006273277976</v>
      </c>
      <c r="K11" s="24">
        <f t="shared" si="0"/>
        <v>-64.285000403996861</v>
      </c>
      <c r="L11" s="24">
        <f t="shared" si="0"/>
        <v>-56.619222825504117</v>
      </c>
      <c r="M11" s="24">
        <f t="shared" si="0"/>
        <v>-39.16494471861018</v>
      </c>
      <c r="N11" s="24">
        <f t="shared" si="0"/>
        <v>-42.439814346385013</v>
      </c>
      <c r="O11" s="24">
        <f t="shared" si="0"/>
        <v>-52.078853421705347</v>
      </c>
      <c r="P11" s="24"/>
    </row>
    <row r="12" spans="1:19">
      <c r="A12" s="13" t="s">
        <v>100</v>
      </c>
      <c r="C12" s="269">
        <f>C9/C10</f>
        <v>-41.507801196311384</v>
      </c>
      <c r="D12" s="25">
        <f>D9/D10</f>
        <v>-53.531983914123337</v>
      </c>
      <c r="E12" s="25">
        <f t="shared" ref="E12:O12" si="1">E9/E10</f>
        <v>-51.158195005774445</v>
      </c>
      <c r="F12" s="25">
        <f t="shared" si="1"/>
        <v>-40.046658717029601</v>
      </c>
      <c r="G12" s="25">
        <f t="shared" si="1"/>
        <v>-27.286038441822701</v>
      </c>
      <c r="H12" s="25">
        <f t="shared" si="1"/>
        <v>-22.646474273250035</v>
      </c>
      <c r="I12" s="25">
        <f t="shared" si="1"/>
        <v>-22.093906629162994</v>
      </c>
      <c r="J12" s="25">
        <f t="shared" si="1"/>
        <v>-54.765006273277976</v>
      </c>
      <c r="K12" s="25">
        <f t="shared" si="1"/>
        <v>-64.285000403996861</v>
      </c>
      <c r="L12" s="25">
        <f t="shared" si="1"/>
        <v>-56.619222825504117</v>
      </c>
      <c r="M12" s="25">
        <f t="shared" si="1"/>
        <v>-39.16494471861018</v>
      </c>
      <c r="N12" s="25">
        <f t="shared" si="1"/>
        <v>-42.439814346385013</v>
      </c>
      <c r="O12" s="25">
        <f t="shared" si="1"/>
        <v>-52.078853421705347</v>
      </c>
      <c r="P12" s="25"/>
    </row>
    <row r="13" spans="1:19">
      <c r="A13" s="13" t="s">
        <v>101</v>
      </c>
      <c r="B13" s="20" t="s">
        <v>97</v>
      </c>
      <c r="C13" s="266">
        <f>SUM(D13:O13)</f>
        <v>3280558.2089200001</v>
      </c>
      <c r="D13" s="21">
        <f>'CGK-3'!G10*1000</f>
        <v>420004.85200000001</v>
      </c>
      <c r="E13" s="21">
        <f>'CGK-3'!H10*1000</f>
        <v>910889.2</v>
      </c>
      <c r="F13" s="21">
        <f>'CGK-3'!I10*1000</f>
        <v>126418.633</v>
      </c>
      <c r="G13" s="21">
        <f>'CGK-3'!J10*1000</f>
        <v>8424.4529999999995</v>
      </c>
      <c r="H13" s="21">
        <f>'CGK-3'!K10*1000</f>
        <v>12171.44</v>
      </c>
      <c r="I13" s="21">
        <f>'CGK-3'!L10*1000</f>
        <v>76418.144199999995</v>
      </c>
      <c r="J13" s="21">
        <f>'CGK-3'!M10*1000</f>
        <v>2795.7475199999999</v>
      </c>
      <c r="K13" s="21">
        <f>'CGK-3'!N10*1000</f>
        <v>1180839.8400000001</v>
      </c>
      <c r="L13" s="21">
        <f>'CGK-3'!O10*1000</f>
        <v>7735.5439999999999</v>
      </c>
      <c r="M13" s="21">
        <f>'CGK-3'!P10*1000</f>
        <v>457285.19999999995</v>
      </c>
      <c r="N13" s="21">
        <f>'CGK-3'!Q10*1000</f>
        <v>46400.337200000002</v>
      </c>
      <c r="O13" s="21">
        <f>'CGK-3'!R10*1000</f>
        <v>31174.817999999999</v>
      </c>
      <c r="P13" s="21"/>
    </row>
    <row r="14" spans="1:19" s="26" customFormat="1">
      <c r="A14" s="26" t="s">
        <v>102</v>
      </c>
      <c r="C14" s="270">
        <f>SUM(D14:O14)</f>
        <v>78028.737128199995</v>
      </c>
      <c r="D14" s="23">
        <f>'CGK-2C'!D63*1000</f>
        <v>15867.026400000001</v>
      </c>
      <c r="E14" s="23">
        <f>'CGK-2C'!E63*1000</f>
        <v>23731.4238</v>
      </c>
      <c r="F14" s="23">
        <f>'CGK-2C'!F63*1000</f>
        <v>8386.7569999999996</v>
      </c>
      <c r="G14" s="23">
        <f>'CGK-2C'!G63*1000</f>
        <v>678.340149</v>
      </c>
      <c r="H14" s="23">
        <f>'CGK-2C'!H63*1000</f>
        <v>408.52136200000001</v>
      </c>
      <c r="I14" s="23">
        <f>'CGK-2C'!I63*1000</f>
        <v>4645.2485399999996</v>
      </c>
      <c r="J14" s="23">
        <f>'CGK-2C'!J63*1000</f>
        <v>67.107140000000001</v>
      </c>
      <c r="K14" s="23">
        <f>'CGK-2C'!K63*1000</f>
        <v>5605.1</v>
      </c>
      <c r="L14" s="23">
        <f>'CGK-2C'!L63*1000</f>
        <v>29.0305672</v>
      </c>
      <c r="M14" s="23">
        <f>'CGK-2C'!M63*1000</f>
        <v>15738.5273</v>
      </c>
      <c r="N14" s="23">
        <f>'CGK-2C'!N63*1000</f>
        <v>1663.1390000000001</v>
      </c>
      <c r="O14" s="23">
        <f>'CGK-2C'!O63*1000</f>
        <v>1208.5158699999999</v>
      </c>
      <c r="P14" s="23"/>
      <c r="R14" s="68"/>
    </row>
    <row r="15" spans="1:19" hidden="1">
      <c r="A15" s="26" t="s">
        <v>103</v>
      </c>
      <c r="C15" s="268">
        <f>C13/C14</f>
        <v>42.042948914194191</v>
      </c>
      <c r="D15" s="24">
        <f>D13/D14</f>
        <v>26.470293891992263</v>
      </c>
      <c r="E15" s="24">
        <f t="shared" ref="E15:O15" si="2">E13/E14</f>
        <v>38.383251155794532</v>
      </c>
      <c r="F15" s="24">
        <f t="shared" si="2"/>
        <v>15.073601512479735</v>
      </c>
      <c r="G15" s="24">
        <f t="shared" si="2"/>
        <v>12.419216247806084</v>
      </c>
      <c r="H15" s="24">
        <f t="shared" si="2"/>
        <v>29.793888722029671</v>
      </c>
      <c r="I15" s="24">
        <f t="shared" si="2"/>
        <v>16.450819270910316</v>
      </c>
      <c r="J15" s="24">
        <f t="shared" si="2"/>
        <v>41.660954706160922</v>
      </c>
      <c r="K15" s="24">
        <f t="shared" si="2"/>
        <v>210.67239478332235</v>
      </c>
      <c r="L15" s="24">
        <f t="shared" si="2"/>
        <v>266.46203454130239</v>
      </c>
      <c r="M15" s="24">
        <f t="shared" si="2"/>
        <v>29.055145458241189</v>
      </c>
      <c r="N15" s="24">
        <f t="shared" si="2"/>
        <v>27.899253880764025</v>
      </c>
      <c r="O15" s="24">
        <f t="shared" si="2"/>
        <v>25.795952518190763</v>
      </c>
      <c r="P15" s="24"/>
    </row>
    <row r="16" spans="1:19">
      <c r="A16" s="26" t="s">
        <v>104</v>
      </c>
      <c r="C16" s="269">
        <f>C13/C14</f>
        <v>42.042948914194191</v>
      </c>
      <c r="D16" s="25">
        <f>IFERROR(D13/D14,0)</f>
        <v>26.470293891992263</v>
      </c>
      <c r="E16" s="25">
        <f t="shared" ref="E16:O16" si="3">IFERROR(E13/E14,0)</f>
        <v>38.383251155794532</v>
      </c>
      <c r="F16" s="25">
        <f t="shared" si="3"/>
        <v>15.073601512479735</v>
      </c>
      <c r="G16" s="25">
        <f t="shared" si="3"/>
        <v>12.419216247806084</v>
      </c>
      <c r="H16" s="25">
        <f t="shared" si="3"/>
        <v>29.793888722029671</v>
      </c>
      <c r="I16" s="25">
        <f t="shared" si="3"/>
        <v>16.450819270910316</v>
      </c>
      <c r="J16" s="25">
        <f t="shared" si="3"/>
        <v>41.660954706160922</v>
      </c>
      <c r="K16" s="25">
        <f t="shared" si="3"/>
        <v>210.67239478332235</v>
      </c>
      <c r="L16" s="25">
        <f t="shared" si="3"/>
        <v>266.46203454130239</v>
      </c>
      <c r="M16" s="25">
        <f t="shared" si="3"/>
        <v>29.055145458241189</v>
      </c>
      <c r="N16" s="25">
        <f t="shared" si="3"/>
        <v>27.899253880764025</v>
      </c>
      <c r="O16" s="25">
        <f t="shared" si="3"/>
        <v>25.795952518190763</v>
      </c>
      <c r="P16" s="25"/>
    </row>
    <row r="17" spans="1:19">
      <c r="A17" s="13" t="s">
        <v>105</v>
      </c>
      <c r="C17" s="270">
        <f>C14+C10</f>
        <v>-2922626.1708717998</v>
      </c>
      <c r="D17" s="27">
        <f>D14+D10</f>
        <v>-183532.2396</v>
      </c>
      <c r="E17" s="27">
        <f t="shared" ref="E17:O17" si="4">E14+E10</f>
        <v>-68415.796199999997</v>
      </c>
      <c r="F17" s="27">
        <f t="shared" si="4"/>
        <v>-199484.36799999999</v>
      </c>
      <c r="G17" s="27">
        <f t="shared" si="4"/>
        <v>-357879.05985100003</v>
      </c>
      <c r="H17" s="27">
        <f t="shared" si="4"/>
        <v>-358961.25963799999</v>
      </c>
      <c r="I17" s="27">
        <f t="shared" si="4"/>
        <v>-336595.28246000002</v>
      </c>
      <c r="J17" s="27">
        <f t="shared" si="4"/>
        <v>-368426.04886000004</v>
      </c>
      <c r="K17" s="27">
        <f t="shared" si="4"/>
        <v>-204903.96299999999</v>
      </c>
      <c r="L17" s="27">
        <f t="shared" si="4"/>
        <v>-248600.64143279998</v>
      </c>
      <c r="M17" s="27">
        <f t="shared" si="4"/>
        <v>-178655.64470000003</v>
      </c>
      <c r="N17" s="27">
        <f t="shared" si="4"/>
        <v>-195745.783</v>
      </c>
      <c r="O17" s="27">
        <f t="shared" si="4"/>
        <v>-221426.08413</v>
      </c>
      <c r="P17" s="27"/>
    </row>
    <row r="18" spans="1:19">
      <c r="A18" s="13" t="s">
        <v>106</v>
      </c>
      <c r="C18" s="271">
        <f>C17/8760</f>
        <v>-333.63312452874425</v>
      </c>
      <c r="D18" s="23">
        <f>D17/D6</f>
        <v>-246.68311774193549</v>
      </c>
      <c r="E18" s="23">
        <f t="shared" ref="E18:O18" si="5">E17/E6</f>
        <v>-101.80922053571427</v>
      </c>
      <c r="F18" s="23">
        <f t="shared" si="5"/>
        <v>-268.12415053763436</v>
      </c>
      <c r="G18" s="23">
        <f t="shared" si="5"/>
        <v>-497.05424979305559</v>
      </c>
      <c r="H18" s="23">
        <f t="shared" si="5"/>
        <v>-482.47481134139781</v>
      </c>
      <c r="I18" s="23">
        <f t="shared" si="5"/>
        <v>-467.49344786111112</v>
      </c>
      <c r="J18" s="23">
        <f t="shared" si="5"/>
        <v>-495.19630223118287</v>
      </c>
      <c r="K18" s="23">
        <f t="shared" si="5"/>
        <v>-275.40855241935481</v>
      </c>
      <c r="L18" s="23">
        <f t="shared" si="5"/>
        <v>-345.27866865666664</v>
      </c>
      <c r="M18" s="23">
        <f t="shared" si="5"/>
        <v>-240.12855470430111</v>
      </c>
      <c r="N18" s="23">
        <f t="shared" si="5"/>
        <v>-271.86914305555553</v>
      </c>
      <c r="O18" s="23">
        <f t="shared" si="5"/>
        <v>-297.61570447580647</v>
      </c>
      <c r="P18" s="23"/>
    </row>
    <row r="19" spans="1:19">
      <c r="A19" s="13" t="s">
        <v>107</v>
      </c>
      <c r="C19" s="272">
        <f>(-C9+C13)/(-C10+C14)</f>
        <v>-39.390221000128186</v>
      </c>
      <c r="D19" s="24">
        <f>(-D9+D13)/(-D10+D14)</f>
        <v>-47.635109675907628</v>
      </c>
      <c r="E19" s="24">
        <f t="shared" ref="E19:O19" si="6">(-E9+E13)/(-E10+E14)</f>
        <v>-32.820510538284353</v>
      </c>
      <c r="F19" s="24">
        <f t="shared" si="6"/>
        <v>-37.909024592222721</v>
      </c>
      <c r="G19" s="24">
        <f t="shared" si="6"/>
        <v>-27.211063528772364</v>
      </c>
      <c r="H19" s="24">
        <f t="shared" si="6"/>
        <v>-22.586929246843603</v>
      </c>
      <c r="I19" s="24">
        <f t="shared" si="6"/>
        <v>-21.576250679415256</v>
      </c>
      <c r="J19" s="24">
        <f t="shared" si="6"/>
        <v>-54.74744911611743</v>
      </c>
      <c r="K19" s="24">
        <f t="shared" si="6"/>
        <v>-57.153752389657122</v>
      </c>
      <c r="L19" s="24">
        <f t="shared" si="6"/>
        <v>-56.5815035256919</v>
      </c>
      <c r="M19" s="24">
        <f t="shared" si="6"/>
        <v>-34.055393681415481</v>
      </c>
      <c r="N19" s="24">
        <f t="shared" si="6"/>
        <v>-41.852169616107005</v>
      </c>
      <c r="O19" s="24">
        <f t="shared" si="6"/>
        <v>-51.658411906290631</v>
      </c>
      <c r="P19" s="24"/>
    </row>
    <row r="20" spans="1:19">
      <c r="C20" s="268"/>
      <c r="D20" s="28"/>
      <c r="E20" s="28"/>
      <c r="F20" s="28"/>
      <c r="G20" s="28"/>
      <c r="H20" s="28"/>
      <c r="I20" s="28"/>
      <c r="J20" s="28"/>
      <c r="K20" s="28"/>
      <c r="L20" s="28"/>
      <c r="M20" s="28"/>
      <c r="N20" s="28"/>
      <c r="O20" s="28"/>
      <c r="P20" s="28"/>
    </row>
    <row r="21" spans="1:19" s="26" customFormat="1">
      <c r="A21" s="26" t="s">
        <v>108</v>
      </c>
      <c r="C21" s="270">
        <f>SUM(D21:O21)</f>
        <v>1546321.496</v>
      </c>
      <c r="D21" s="23">
        <f>'CGK-2C'!D39*1000</f>
        <v>141312.82819999999</v>
      </c>
      <c r="E21" s="23">
        <f>'CGK-2C'!E39*1000</f>
        <v>130762.62500000001</v>
      </c>
      <c r="F21" s="23">
        <f>'CGK-2C'!F39*1000</f>
        <v>141781.9688</v>
      </c>
      <c r="G21" s="23">
        <f>'CGK-2C'!G39*1000</f>
        <v>128614.21999999999</v>
      </c>
      <c r="H21" s="23">
        <f>'CGK-2C'!H39*1000</f>
        <v>90048.914000000004</v>
      </c>
      <c r="I21" s="23">
        <f>'CGK-2C'!I39*1000</f>
        <v>81749.320000000007</v>
      </c>
      <c r="J21" s="23">
        <f>'CGK-2C'!J39*1000</f>
        <v>140957.78</v>
      </c>
      <c r="K21" s="23">
        <f>'CGK-2C'!K39*1000</f>
        <v>142292.34</v>
      </c>
      <c r="L21" s="23">
        <f>'CGK-2C'!L39*1000</f>
        <v>135810.96</v>
      </c>
      <c r="M21" s="23">
        <f>'CGK-2C'!M39*1000</f>
        <v>133075.26</v>
      </c>
      <c r="N21" s="23">
        <f>'CGK-2C'!N39*1000</f>
        <v>133493.84</v>
      </c>
      <c r="O21" s="23">
        <f>'CGK-2C'!O39*1000</f>
        <v>146421.44</v>
      </c>
      <c r="P21" s="23"/>
      <c r="Q21" s="26">
        <f>C21/8784</f>
        <v>176.03842167577415</v>
      </c>
      <c r="R21" s="69">
        <f>Q21/S21</f>
        <v>0.79296586340438802</v>
      </c>
      <c r="S21" s="26">
        <v>222</v>
      </c>
    </row>
    <row r="22" spans="1:19">
      <c r="A22" s="26" t="s">
        <v>109</v>
      </c>
      <c r="C22" s="273">
        <f>C23/C21</f>
        <v>17.096124781695053</v>
      </c>
      <c r="D22" s="29">
        <f>D23/D21</f>
        <v>18.209737909438523</v>
      </c>
      <c r="E22" s="29">
        <f t="shared" ref="E22:O22" si="7">E23/E21</f>
        <v>18.238048213379567</v>
      </c>
      <c r="F22" s="29">
        <f t="shared" si="7"/>
        <v>18.259691816636828</v>
      </c>
      <c r="G22" s="29">
        <f t="shared" si="7"/>
        <v>18.474429166631154</v>
      </c>
      <c r="H22" s="29">
        <f t="shared" si="7"/>
        <v>18.805391192578377</v>
      </c>
      <c r="I22" s="29">
        <f t="shared" si="7"/>
        <v>19.150511136330319</v>
      </c>
      <c r="J22" s="29">
        <f t="shared" si="7"/>
        <v>18.402438751183343</v>
      </c>
      <c r="K22" s="29">
        <f t="shared" si="7"/>
        <v>18.366212551887724</v>
      </c>
      <c r="L22" s="29">
        <f t="shared" si="7"/>
        <v>15.935479549720828</v>
      </c>
      <c r="M22" s="29">
        <f t="shared" si="7"/>
        <v>14.263286762133484</v>
      </c>
      <c r="N22" s="29">
        <f t="shared" si="7"/>
        <v>14.240437426134674</v>
      </c>
      <c r="O22" s="29">
        <f t="shared" si="7"/>
        <v>14.228876830099878</v>
      </c>
      <c r="P22" s="76"/>
    </row>
    <row r="23" spans="1:19">
      <c r="A23" s="13" t="s">
        <v>110</v>
      </c>
      <c r="C23" s="274">
        <f>SUM(D23:O23)</f>
        <v>26436105.248233367</v>
      </c>
      <c r="D23" s="30">
        <f>'CGK-3'!G35*1000</f>
        <v>2573269.5647635129</v>
      </c>
      <c r="E23" s="30">
        <f>'CGK-3'!H35*1000</f>
        <v>2384855.0592580726</v>
      </c>
      <c r="F23" s="30">
        <f>'CGK-3'!I35*1000</f>
        <v>2588895.055444018</v>
      </c>
      <c r="G23" s="30">
        <f>'CGK-3'!J35*1000</f>
        <v>2376074.2972115157</v>
      </c>
      <c r="H23" s="30">
        <f>'CGK-3'!K35*1000</f>
        <v>1693405.0542368479</v>
      </c>
      <c r="I23" s="30">
        <f>'CGK-3'!L35*1000</f>
        <v>1565541.2630474309</v>
      </c>
      <c r="J23" s="30">
        <f>'CGK-3'!M35*1000</f>
        <v>2593966.9129527765</v>
      </c>
      <c r="K23" s="30">
        <f>'CGK-3'!N35*1000</f>
        <v>2613371.3609454758</v>
      </c>
      <c r="L23" s="30">
        <f>'CGK-3'!O35*1000</f>
        <v>2164212.7757079531</v>
      </c>
      <c r="M23" s="30">
        <f>'CGK-3'!P35*1000</f>
        <v>1898090.5943254717</v>
      </c>
      <c r="N23" s="30">
        <f>'CGK-3'!Q35*1000</f>
        <v>1901010.675294434</v>
      </c>
      <c r="O23" s="30">
        <f>'CGK-3'!R35*1000</f>
        <v>2083412.6350458595</v>
      </c>
      <c r="P23" s="38"/>
    </row>
    <row r="24" spans="1:19">
      <c r="C24" s="268"/>
    </row>
    <row r="25" spans="1:19" s="26" customFormat="1">
      <c r="A25" s="26" t="s">
        <v>111</v>
      </c>
      <c r="C25" s="270">
        <f>SUM(D25:O25)</f>
        <v>279593.58192000003</v>
      </c>
      <c r="D25" s="23">
        <f>'CGK-2C'!D41*1000</f>
        <v>28231.466799999998</v>
      </c>
      <c r="E25" s="23">
        <f>'CGK-2C'!E41*1000</f>
        <v>20261.849999999999</v>
      </c>
      <c r="F25" s="23">
        <f>'CGK-2C'!F41*1000</f>
        <v>30717.513700000003</v>
      </c>
      <c r="G25" s="23">
        <f>'CGK-2C'!G41*1000</f>
        <v>15656.546899999999</v>
      </c>
      <c r="H25" s="23">
        <f>'CGK-2C'!H41*1000</f>
        <v>3313.7917499999999</v>
      </c>
      <c r="I25" s="23">
        <f>'CGK-2C'!I41*1000</f>
        <v>7433.6635699999997</v>
      </c>
      <c r="J25" s="23">
        <f>'CGK-2C'!J41*1000</f>
        <v>27072.343799999995</v>
      </c>
      <c r="K25" s="23">
        <f>'CGK-2C'!K41*1000</f>
        <v>30093.705099999999</v>
      </c>
      <c r="L25" s="23">
        <f>'CGK-2C'!L41*1000</f>
        <v>29473.581999999999</v>
      </c>
      <c r="M25" s="23">
        <f>'CGK-2C'!M41*1000</f>
        <v>28970.093799999999</v>
      </c>
      <c r="N25" s="23">
        <f>'CGK-2C'!N41*1000</f>
        <v>30866.879999999997</v>
      </c>
      <c r="O25" s="23">
        <f>'CGK-2C'!O41*1000</f>
        <v>27502.144499999999</v>
      </c>
      <c r="P25" s="23"/>
      <c r="Q25" s="26">
        <f>C25/8784</f>
        <v>31.829870437158473</v>
      </c>
      <c r="R25" s="69">
        <f>Q25/S25</f>
        <v>0.67723128589698878</v>
      </c>
      <c r="S25" s="26">
        <v>47</v>
      </c>
    </row>
    <row r="26" spans="1:19">
      <c r="A26" s="26" t="s">
        <v>112</v>
      </c>
      <c r="C26" s="273">
        <f>C27/C25</f>
        <v>23.781645273611932</v>
      </c>
      <c r="D26" s="29">
        <f>D27/D25</f>
        <v>23.483959129604983</v>
      </c>
      <c r="E26" s="29">
        <f t="shared" ref="E26:O26" si="8">E27/E25</f>
        <v>24.374987698556648</v>
      </c>
      <c r="F26" s="29">
        <f t="shared" si="8"/>
        <v>23.565879047691283</v>
      </c>
      <c r="G26" s="29">
        <f t="shared" si="8"/>
        <v>24.467661544194012</v>
      </c>
      <c r="H26" s="29">
        <f t="shared" si="8"/>
        <v>25.319135549178672</v>
      </c>
      <c r="I26" s="29">
        <f t="shared" si="8"/>
        <v>25.572045561378562</v>
      </c>
      <c r="J26" s="29">
        <f t="shared" si="8"/>
        <v>23.711373098771009</v>
      </c>
      <c r="K26" s="29">
        <f t="shared" si="8"/>
        <v>23.641921462837754</v>
      </c>
      <c r="L26" s="29">
        <f t="shared" si="8"/>
        <v>23.618108226546745</v>
      </c>
      <c r="M26" s="29">
        <f t="shared" si="8"/>
        <v>23.724435179426308</v>
      </c>
      <c r="N26" s="29">
        <f t="shared" si="8"/>
        <v>23.523155320524783</v>
      </c>
      <c r="O26" s="29">
        <f t="shared" si="8"/>
        <v>23.579054662446417</v>
      </c>
      <c r="P26" s="76"/>
    </row>
    <row r="27" spans="1:19">
      <c r="A27" s="13" t="s">
        <v>113</v>
      </c>
      <c r="C27" s="274">
        <f>SUM(D27:O27)</f>
        <v>6649195.385999999</v>
      </c>
      <c r="D27" s="31">
        <f>'CGK-3'!G34*1000</f>
        <v>662986.61249999993</v>
      </c>
      <c r="E27" s="31">
        <f>'CGK-3'!H34*1000</f>
        <v>493882.34450000001</v>
      </c>
      <c r="F27" s="31">
        <f>'CGK-3'!I34*1000</f>
        <v>723885.21250000002</v>
      </c>
      <c r="G27" s="31">
        <f>'CGK-3'!J34*1000</f>
        <v>383079.09049999993</v>
      </c>
      <c r="H27" s="31">
        <f>'CGK-3'!K34*1000</f>
        <v>83902.342499999999</v>
      </c>
      <c r="I27" s="31">
        <f>'CGK-3'!L34*1000</f>
        <v>190093.9835</v>
      </c>
      <c r="J27" s="31">
        <f>'CGK-3'!M34*1000</f>
        <v>641922.44449999998</v>
      </c>
      <c r="K27" s="31">
        <f>'CGK-3'!N34*1000</f>
        <v>711473.01249999995</v>
      </c>
      <c r="L27" s="31">
        <f>'CGK-3'!O34*1000</f>
        <v>696110.24950000003</v>
      </c>
      <c r="M27" s="31">
        <f>'CGK-3'!P34*1000</f>
        <v>687299.11249999993</v>
      </c>
      <c r="N27" s="31">
        <f>'CGK-3'!Q34*1000</f>
        <v>726086.41249999998</v>
      </c>
      <c r="O27" s="31">
        <f>'CGK-3'!R34*1000</f>
        <v>648474.56850000005</v>
      </c>
      <c r="P27" s="32"/>
    </row>
    <row r="28" spans="1:19">
      <c r="C28" s="272"/>
      <c r="D28" s="32"/>
      <c r="E28" s="32"/>
      <c r="F28" s="32"/>
      <c r="G28" s="32"/>
      <c r="H28" s="32"/>
      <c r="I28" s="32"/>
      <c r="J28" s="32"/>
      <c r="K28" s="32"/>
      <c r="L28" s="32"/>
      <c r="M28" s="32"/>
      <c r="N28" s="32"/>
      <c r="O28" s="32"/>
      <c r="P28" s="32"/>
    </row>
    <row r="29" spans="1:19">
      <c r="A29" s="13" t="s">
        <v>114</v>
      </c>
      <c r="C29" s="270">
        <f>SUM(D29:O29)</f>
        <v>2117525.4653000003</v>
      </c>
      <c r="D29" s="23">
        <f>'CGK-2C'!D40*1000</f>
        <v>213470.71400000001</v>
      </c>
      <c r="E29" s="23">
        <f>'CGK-2C'!E40*1000</f>
        <v>179507.13099999999</v>
      </c>
      <c r="F29" s="23">
        <f>'CGK-2C'!F40*1000</f>
        <v>201980.92199999999</v>
      </c>
      <c r="G29" s="23">
        <f>'CGK-2C'!G40*1000</f>
        <v>157208.79999999999</v>
      </c>
      <c r="H29" s="23">
        <f>'CGK-2C'!H40*1000</f>
        <v>52866.605499999998</v>
      </c>
      <c r="I29" s="23">
        <f>'CGK-2C'!I40*1000</f>
        <v>109312.56299999999</v>
      </c>
      <c r="J29" s="23">
        <f>'CGK-2C'!J40*1000</f>
        <v>202745.72920000003</v>
      </c>
      <c r="K29" s="23">
        <f>'CGK-2C'!K40*1000</f>
        <v>205801.8536</v>
      </c>
      <c r="L29" s="23">
        <f>'CGK-2C'!L40*1000</f>
        <v>190463.21900000001</v>
      </c>
      <c r="M29" s="23">
        <f>'CGK-2C'!M40*1000</f>
        <v>178876.016</v>
      </c>
      <c r="N29" s="23">
        <f>'CGK-2C'!N40*1000</f>
        <v>201838.6</v>
      </c>
      <c r="O29" s="23">
        <f>'CGK-2C'!O40*1000</f>
        <v>223453.31199999998</v>
      </c>
      <c r="P29" s="23"/>
      <c r="Q29" s="26">
        <f>C29/8784</f>
        <v>241.06619595856105</v>
      </c>
      <c r="R29" s="69">
        <f>Q29/S29</f>
        <v>0.78651287425305405</v>
      </c>
      <c r="S29" s="13">
        <v>306.5</v>
      </c>
    </row>
    <row r="30" spans="1:19">
      <c r="A30" s="13" t="s">
        <v>115</v>
      </c>
      <c r="C30" s="273">
        <f>C31/C29</f>
        <v>19.45692735996046</v>
      </c>
      <c r="D30" s="29">
        <f>D31/D29</f>
        <v>25.011609694082221</v>
      </c>
      <c r="E30" s="29">
        <f t="shared" ref="E30:O30" si="9">E31/E29</f>
        <v>24.339337117215791</v>
      </c>
      <c r="F30" s="29">
        <f t="shared" si="9"/>
        <v>21.39292198449558</v>
      </c>
      <c r="G30" s="29">
        <f t="shared" si="9"/>
        <v>16.367262046227072</v>
      </c>
      <c r="H30" s="29">
        <f t="shared" si="9"/>
        <v>15.525424983767946</v>
      </c>
      <c r="I30" s="29">
        <f t="shared" si="9"/>
        <v>15.771427135795017</v>
      </c>
      <c r="J30" s="29">
        <f t="shared" si="9"/>
        <v>17.452293524857556</v>
      </c>
      <c r="K30" s="29">
        <f t="shared" si="9"/>
        <v>17.916485597236203</v>
      </c>
      <c r="L30" s="29">
        <f t="shared" si="9"/>
        <v>17.679721483608621</v>
      </c>
      <c r="M30" s="29">
        <f t="shared" si="9"/>
        <v>15.496890032359218</v>
      </c>
      <c r="N30" s="29">
        <f t="shared" si="9"/>
        <v>19.532895575104497</v>
      </c>
      <c r="O30" s="29">
        <f t="shared" si="9"/>
        <v>21.238898436478511</v>
      </c>
      <c r="P30" s="76"/>
    </row>
    <row r="31" spans="1:19">
      <c r="A31" s="13" t="s">
        <v>116</v>
      </c>
      <c r="C31" s="274">
        <f>SUM(D31:O31)</f>
        <v>41200539.161208577</v>
      </c>
      <c r="D31" s="21">
        <f>'CGK-3'!G39*1000</f>
        <v>5339246.1796850534</v>
      </c>
      <c r="E31" s="21">
        <f>'CGK-3'!H39*1000</f>
        <v>4369084.5763532175</v>
      </c>
      <c r="F31" s="21">
        <f>'CGK-3'!I39*1000</f>
        <v>4320962.106702487</v>
      </c>
      <c r="G31" s="21">
        <f>'CGK-3'!J39*1000</f>
        <v>2573077.6255729022</v>
      </c>
      <c r="H31" s="21">
        <f>'CGK-3'!K39*1000</f>
        <v>820776.51783670392</v>
      </c>
      <c r="I31" s="21">
        <f>'CGK-3'!L39*1000</f>
        <v>1724015.1223815023</v>
      </c>
      <c r="J31" s="21">
        <f>'CGK-3'!M39*1000</f>
        <v>3538377.976909684</v>
      </c>
      <c r="K31" s="21">
        <f>'CGK-3'!N39*1000</f>
        <v>3687245.9459089139</v>
      </c>
      <c r="L31" s="21">
        <f>'CGK-3'!O39*1000</f>
        <v>3367336.6647915537</v>
      </c>
      <c r="M31" s="21">
        <f>'CGK-3'!P39*1000</f>
        <v>2772021.9493785282</v>
      </c>
      <c r="N31" s="21">
        <f>'CGK-3'!Q39*1000</f>
        <v>3942492.2968252865</v>
      </c>
      <c r="O31" s="21">
        <f>'CGK-3'!R39*1000</f>
        <v>4745902.1988627445</v>
      </c>
      <c r="P31" s="21"/>
    </row>
    <row r="32" spans="1:19">
      <c r="C32" s="275"/>
      <c r="D32" s="21"/>
      <c r="E32" s="21"/>
      <c r="F32" s="21"/>
      <c r="G32" s="21"/>
      <c r="H32" s="21"/>
      <c r="I32" s="21"/>
      <c r="J32" s="21"/>
      <c r="K32" s="21"/>
      <c r="L32" s="21"/>
      <c r="M32" s="21"/>
      <c r="N32" s="21"/>
      <c r="O32" s="21"/>
      <c r="P32" s="21"/>
    </row>
    <row r="33" spans="1:19">
      <c r="A33" s="13" t="s">
        <v>117</v>
      </c>
      <c r="C33" s="270">
        <f>SUM(D33:O33)</f>
        <v>1761006.1948899999</v>
      </c>
      <c r="D33" s="23">
        <f>'CGK-2C'!D43*1000</f>
        <v>183960.19099999999</v>
      </c>
      <c r="E33" s="23">
        <f>'CGK-2C'!E43*1000</f>
        <v>143002.59058000002</v>
      </c>
      <c r="F33" s="23">
        <f>'CGK-2C'!F43*1000</f>
        <v>156296.016</v>
      </c>
      <c r="G33" s="23">
        <f>'CGK-2C'!G43*1000</f>
        <v>135780.125</v>
      </c>
      <c r="H33" s="23">
        <f>'CGK-2C'!H43*1000</f>
        <v>93464.82</v>
      </c>
      <c r="I33" s="23">
        <f>'CGK-2C'!I43*1000</f>
        <v>37687.882799999999</v>
      </c>
      <c r="J33" s="23">
        <f>'CGK-2C'!J43*1000</f>
        <v>163627.40899999999</v>
      </c>
      <c r="K33" s="23">
        <f>'CGK-2C'!K43*1000</f>
        <v>175126.25451</v>
      </c>
      <c r="L33" s="23">
        <f>'CGK-2C'!L43*1000</f>
        <v>165024</v>
      </c>
      <c r="M33" s="23">
        <f>'CGK-2C'!M43*1000</f>
        <v>148038.484</v>
      </c>
      <c r="N33" s="23">
        <f>'CGK-2C'!N43*1000</f>
        <v>175166.859</v>
      </c>
      <c r="O33" s="23">
        <f>'CGK-2C'!O43*1000</f>
        <v>183831.56299999999</v>
      </c>
      <c r="P33" s="23"/>
      <c r="Q33" s="26">
        <f>C33/8784</f>
        <v>200.47884732354279</v>
      </c>
      <c r="R33" s="69">
        <f>Q33/S33</f>
        <v>0.75938957319523781</v>
      </c>
      <c r="S33" s="13">
        <v>264</v>
      </c>
    </row>
    <row r="34" spans="1:19">
      <c r="A34" s="13" t="s">
        <v>118</v>
      </c>
      <c r="C34" s="273">
        <f>C35/C33</f>
        <v>20.197975962414734</v>
      </c>
      <c r="D34" s="29">
        <f>D35/D33</f>
        <v>25.970933446683254</v>
      </c>
      <c r="E34" s="29">
        <f t="shared" ref="E34:O34" si="10">E35/E33</f>
        <v>24.943435837661859</v>
      </c>
      <c r="F34" s="29">
        <f t="shared" si="10"/>
        <v>22.585778114167645</v>
      </c>
      <c r="G34" s="29">
        <f t="shared" si="10"/>
        <v>17.225045066167247</v>
      </c>
      <c r="H34" s="29">
        <f t="shared" si="10"/>
        <v>16.305400944081935</v>
      </c>
      <c r="I34" s="29">
        <f t="shared" si="10"/>
        <v>16.972122073990658</v>
      </c>
      <c r="J34" s="29">
        <f t="shared" si="10"/>
        <v>17.880211119343418</v>
      </c>
      <c r="K34" s="29">
        <f t="shared" si="10"/>
        <v>18.747188902711525</v>
      </c>
      <c r="L34" s="29">
        <f t="shared" si="10"/>
        <v>18.517910181992505</v>
      </c>
      <c r="M34" s="29">
        <f t="shared" si="10"/>
        <v>15.869963455681454</v>
      </c>
      <c r="N34" s="29">
        <f t="shared" si="10"/>
        <v>20.314641086103524</v>
      </c>
      <c r="O34" s="29">
        <f t="shared" si="10"/>
        <v>21.863067920034855</v>
      </c>
      <c r="P34" s="76"/>
    </row>
    <row r="35" spans="1:19">
      <c r="A35" s="13" t="s">
        <v>119</v>
      </c>
      <c r="C35" s="274">
        <f>SUM(D35:O35)</f>
        <v>35568760.794051655</v>
      </c>
      <c r="D35" s="21">
        <f>'CGK-3'!G40*1000</f>
        <v>4777617.8773001395</v>
      </c>
      <c r="E35" s="21">
        <f>'CGK-3'!H40*1000</f>
        <v>3566975.9427516586</v>
      </c>
      <c r="F35" s="21">
        <f>'CGK-3'!I40*1000</f>
        <v>3530067.137504396</v>
      </c>
      <c r="G35" s="21">
        <f>'CGK-3'!J40*1000</f>
        <v>2338818.772214822</v>
      </c>
      <c r="H35" s="21">
        <f>'CGK-3'!K40*1000</f>
        <v>1523981.3642664482</v>
      </c>
      <c r="I35" s="21">
        <f>'CGK-3'!L40*1000</f>
        <v>639643.34759185289</v>
      </c>
      <c r="J35" s="21">
        <f>'CGK-3'!M40*1000</f>
        <v>2925692.6178311529</v>
      </c>
      <c r="K35" s="21">
        <f>'CGK-3'!N40*1000</f>
        <v>3283124.9751233063</v>
      </c>
      <c r="L35" s="21">
        <f>'CGK-3'!O40*1000</f>
        <v>3055899.6098731309</v>
      </c>
      <c r="M35" s="21">
        <f>'CGK-3'!P40*1000</f>
        <v>2349365.3311144835</v>
      </c>
      <c r="N35" s="21">
        <f>'CGK-3'!Q40*1000</f>
        <v>3558451.870765103</v>
      </c>
      <c r="O35" s="21">
        <f>'CGK-3'!R40*1000</f>
        <v>4019121.947715166</v>
      </c>
      <c r="P35" s="21"/>
    </row>
    <row r="36" spans="1:19">
      <c r="C36" s="275"/>
      <c r="D36" s="21"/>
      <c r="E36" s="21"/>
      <c r="F36" s="21"/>
      <c r="G36" s="21"/>
      <c r="H36" s="21"/>
      <c r="I36" s="21"/>
      <c r="J36" s="21"/>
      <c r="K36" s="21"/>
      <c r="L36" s="21"/>
      <c r="M36" s="21"/>
      <c r="N36" s="21"/>
      <c r="O36" s="21"/>
      <c r="P36" s="21"/>
    </row>
    <row r="37" spans="1:19">
      <c r="A37" s="13" t="s">
        <v>120</v>
      </c>
      <c r="C37" s="270">
        <f>SUM(D37:O37)</f>
        <v>117525.16245600002</v>
      </c>
      <c r="D37" s="23">
        <f>'CGK-2C'!D38*1000</f>
        <v>13143.065259999999</v>
      </c>
      <c r="E37" s="23">
        <f>'CGK-2C'!E38*1000</f>
        <v>6087.0485419999995</v>
      </c>
      <c r="F37" s="23">
        <f>'CGK-2C'!F38*1000</f>
        <v>6940.8719630000005</v>
      </c>
      <c r="G37" s="23">
        <f>'CGK-2C'!G38*1000</f>
        <v>4089.5553209999998</v>
      </c>
      <c r="H37" s="23">
        <f>'CGK-2C'!H38*1000</f>
        <v>3826.8636740000006</v>
      </c>
      <c r="I37" s="23">
        <f>'CGK-2C'!I38*1000</f>
        <v>3516.9660960000001</v>
      </c>
      <c r="J37" s="23">
        <f>'CGK-2C'!J38*1000</f>
        <v>10908.98057</v>
      </c>
      <c r="K37" s="23">
        <f>'CGK-2C'!K38*1000</f>
        <v>16306.208000000002</v>
      </c>
      <c r="L37" s="23">
        <f>'CGK-2C'!L38*1000</f>
        <v>14977.611260000001</v>
      </c>
      <c r="M37" s="23">
        <f>'CGK-2C'!M38*1000</f>
        <v>12237.14453</v>
      </c>
      <c r="N37" s="23">
        <f>'CGK-2C'!N38*1000</f>
        <v>11139.840870000002</v>
      </c>
      <c r="O37" s="23">
        <f>'CGK-2C'!O38*1000</f>
        <v>14351.006369999997</v>
      </c>
      <c r="P37" s="23"/>
      <c r="Q37" s="26">
        <f>C37/8784</f>
        <v>13.379458385245904</v>
      </c>
      <c r="R37" s="69">
        <f>Q37/S37</f>
        <v>0.54388042216446764</v>
      </c>
      <c r="S37" s="13">
        <v>24.6</v>
      </c>
    </row>
    <row r="38" spans="1:19">
      <c r="A38" s="13" t="s">
        <v>121</v>
      </c>
      <c r="C38" s="273">
        <f>C39/C37</f>
        <v>25.804584165223865</v>
      </c>
      <c r="D38" s="29">
        <f>IF(D37&gt;0,D39/D37,"")</f>
        <v>32.796932228848434</v>
      </c>
      <c r="E38" s="29">
        <f t="shared" ref="E38:O38" si="11">IF(E37&gt;0,E39/E37,"")</f>
        <v>40.317455383658817</v>
      </c>
      <c r="F38" s="29">
        <f t="shared" si="11"/>
        <v>28.899193230532532</v>
      </c>
      <c r="G38" s="29">
        <f t="shared" si="11"/>
        <v>21.626272997004662</v>
      </c>
      <c r="H38" s="29">
        <f t="shared" si="11"/>
        <v>20.649645630473458</v>
      </c>
      <c r="I38" s="29">
        <f t="shared" si="11"/>
        <v>21.156809671305211</v>
      </c>
      <c r="J38" s="29">
        <f t="shared" si="11"/>
        <v>23.329587426511765</v>
      </c>
      <c r="K38" s="29">
        <f t="shared" si="11"/>
        <v>23.630085159979128</v>
      </c>
      <c r="L38" s="29">
        <f t="shared" si="11"/>
        <v>23.540872311091903</v>
      </c>
      <c r="M38" s="29">
        <f t="shared" si="11"/>
        <v>18.830142217687357</v>
      </c>
      <c r="N38" s="29">
        <f t="shared" si="11"/>
        <v>25.891516778167553</v>
      </c>
      <c r="O38" s="29">
        <f t="shared" si="11"/>
        <v>28.047031948142344</v>
      </c>
      <c r="P38" s="76"/>
    </row>
    <row r="39" spans="1:19">
      <c r="A39" s="13" t="s">
        <v>122</v>
      </c>
      <c r="C39" s="274">
        <f>SUM(D39:O39)</f>
        <v>3032687.9461274603</v>
      </c>
      <c r="D39" s="21">
        <f>'CGK-3'!G45*1000</f>
        <v>431052.22061155218</v>
      </c>
      <c r="E39" s="21">
        <f>'CGK-3'!H45*1000</f>
        <v>245414.30801025045</v>
      </c>
      <c r="F39" s="21">
        <f>'CGK-3'!I45*1000</f>
        <v>200585.60004712266</v>
      </c>
      <c r="G39" s="21">
        <f>'CGK-3'!J45*1000</f>
        <v>88441.839808299032</v>
      </c>
      <c r="H39" s="21">
        <f>'CGK-3'!K45*1000</f>
        <v>79023.378744231712</v>
      </c>
      <c r="I39" s="21">
        <f>'CGK-3'!L45*1000</f>
        <v>74407.782313505333</v>
      </c>
      <c r="J39" s="21">
        <f>'CGK-3'!M45*1000</f>
        <v>254502.01594193315</v>
      </c>
      <c r="K39" s="21">
        <f>'CGK-3'!N45*1000</f>
        <v>385317.08367633302</v>
      </c>
      <c r="L39" s="21">
        <f>'CGK-3'!O45*1000</f>
        <v>352586.03419683233</v>
      </c>
      <c r="M39" s="21">
        <f>'CGK-3'!P45*1000</f>
        <v>230427.17183829489</v>
      </c>
      <c r="N39" s="21">
        <f>'CGK-3'!Q45*1000</f>
        <v>288427.37679172168</v>
      </c>
      <c r="O39" s="21">
        <f>'CGK-3'!R45*1000</f>
        <v>402503.1341473842</v>
      </c>
      <c r="P39" s="21"/>
    </row>
    <row r="40" spans="1:19">
      <c r="C40" s="275"/>
      <c r="D40" s="21"/>
      <c r="E40" s="21"/>
      <c r="F40" s="21"/>
      <c r="G40" s="21"/>
      <c r="H40" s="21"/>
      <c r="I40" s="21"/>
      <c r="J40" s="21"/>
      <c r="K40" s="21"/>
      <c r="L40" s="21"/>
      <c r="M40" s="21"/>
      <c r="N40" s="21"/>
      <c r="O40" s="21"/>
      <c r="P40" s="21"/>
    </row>
    <row r="41" spans="1:19">
      <c r="A41" s="13" t="s">
        <v>123</v>
      </c>
      <c r="C41" s="270">
        <f>SUM(D41:O41)</f>
        <v>18110.961341000002</v>
      </c>
      <c r="D41" s="23">
        <f>'CGK-2C'!D42*1000</f>
        <v>1131.7388900000001</v>
      </c>
      <c r="E41" s="23">
        <f>'CGK-2C'!E42*1000</f>
        <v>647.01580000000001</v>
      </c>
      <c r="F41" s="23">
        <f>'CGK-2C'!F42*1000</f>
        <v>237.88140900000002</v>
      </c>
      <c r="G41" s="23">
        <f>'CGK-2C'!G42*1000</f>
        <v>533.43089999999995</v>
      </c>
      <c r="H41" s="23">
        <f>'CGK-2C'!H42*1000</f>
        <v>180.50155599999999</v>
      </c>
      <c r="I41" s="23">
        <f>'CGK-2C'!I42*1000</f>
        <v>367.63485699999995</v>
      </c>
      <c r="J41" s="23">
        <f>'CGK-2C'!J42*1000</f>
        <v>2984.3310000000001</v>
      </c>
      <c r="K41" s="23">
        <f>'CGK-2C'!K42*1000</f>
        <v>4135.6270000000004</v>
      </c>
      <c r="L41" s="23">
        <f>'CGK-2C'!L42*1000</f>
        <v>2848.2341299999998</v>
      </c>
      <c r="M41" s="23">
        <f>'CGK-2C'!M42*1000</f>
        <v>2081.8606</v>
      </c>
      <c r="N41" s="23">
        <f>'CGK-2C'!N42*1000</f>
        <v>965.94274900000016</v>
      </c>
      <c r="O41" s="23">
        <f>'CGK-2C'!O42*1000</f>
        <v>1996.7624500000002</v>
      </c>
      <c r="P41" s="23"/>
      <c r="Q41" s="26">
        <f>C41/8784</f>
        <v>2.061812538820583</v>
      </c>
      <c r="R41" s="69">
        <f>Q41/S41</f>
        <v>0.20213848419809638</v>
      </c>
      <c r="S41" s="13">
        <v>10.199999999999999</v>
      </c>
    </row>
    <row r="42" spans="1:19">
      <c r="A42" s="13" t="s">
        <v>124</v>
      </c>
      <c r="C42" s="273">
        <f>C43/C41</f>
        <v>30.335139795254861</v>
      </c>
      <c r="D42" s="29">
        <f t="shared" ref="D42:O42" si="12">IF(D41&gt;0,D43/D41,"")</f>
        <v>38.930010703222365</v>
      </c>
      <c r="E42" s="29">
        <f t="shared" si="12"/>
        <v>54.805636772075104</v>
      </c>
      <c r="F42" s="29">
        <f t="shared" si="12"/>
        <v>35.446816638953749</v>
      </c>
      <c r="G42" s="29">
        <f t="shared" si="12"/>
        <v>26.221593083251925</v>
      </c>
      <c r="H42" s="29">
        <f t="shared" si="12"/>
        <v>26.417456385677777</v>
      </c>
      <c r="I42" s="29">
        <f t="shared" si="12"/>
        <v>26.171993071970626</v>
      </c>
      <c r="J42" s="29">
        <f t="shared" si="12"/>
        <v>29.377820269846591</v>
      </c>
      <c r="K42" s="29">
        <f t="shared" si="12"/>
        <v>29.429821071912905</v>
      </c>
      <c r="L42" s="29">
        <f t="shared" si="12"/>
        <v>28.843161606067852</v>
      </c>
      <c r="M42" s="29">
        <f t="shared" si="12"/>
        <v>20.883325847042801</v>
      </c>
      <c r="N42" s="29">
        <f t="shared" si="12"/>
        <v>30.996505542645938</v>
      </c>
      <c r="O42" s="29">
        <f t="shared" si="12"/>
        <v>34.113795437954273</v>
      </c>
      <c r="P42" s="76"/>
    </row>
    <row r="43" spans="1:19">
      <c r="A43" s="13" t="s">
        <v>125</v>
      </c>
      <c r="C43" s="274">
        <f>SUM(D43:O43)</f>
        <v>549398.54410569149</v>
      </c>
      <c r="D43" s="21">
        <f>'CGK-3'!G46*1000</f>
        <v>44058.607100952999</v>
      </c>
      <c r="E43" s="21">
        <f>'CGK-3'!H46*1000</f>
        <v>35460.112920593594</v>
      </c>
      <c r="F43" s="21">
        <f>'CGK-3'!I46*1000</f>
        <v>8432.1386866389621</v>
      </c>
      <c r="G43" s="21">
        <f>'CGK-3'!J46*1000</f>
        <v>13987.407997832848</v>
      </c>
      <c r="H43" s="21">
        <f>'CGK-3'!K46*1000</f>
        <v>4768.3919831769745</v>
      </c>
      <c r="I43" s="21">
        <f>'CGK-3'!L46*1000</f>
        <v>9621.7369304189106</v>
      </c>
      <c r="J43" s="21">
        <f>'CGK-3'!M46*1000</f>
        <v>87673.139743731546</v>
      </c>
      <c r="K43" s="21">
        <f>'CGK-3'!N46*1000</f>
        <v>121710.76263017196</v>
      </c>
      <c r="L43" s="21">
        <f>'CGK-3'!O46*1000</f>
        <v>82152.077303508064</v>
      </c>
      <c r="M43" s="21">
        <f>'CGK-3'!P46*1000</f>
        <v>43476.173277920032</v>
      </c>
      <c r="N43" s="21">
        <f>'CGK-3'!Q46*1000</f>
        <v>29940.84977325716</v>
      </c>
      <c r="O43" s="21">
        <f>'CGK-3'!R46*1000</f>
        <v>68117.145757488397</v>
      </c>
      <c r="P43" s="21"/>
    </row>
    <row r="44" spans="1:19">
      <c r="C44" s="275"/>
      <c r="D44" s="21"/>
      <c r="E44" s="21"/>
      <c r="F44" s="21"/>
      <c r="G44" s="21"/>
      <c r="H44" s="21"/>
      <c r="I44" s="21"/>
      <c r="J44" s="21"/>
      <c r="K44" s="21"/>
      <c r="L44" s="21"/>
      <c r="M44" s="21"/>
      <c r="N44" s="21"/>
      <c r="O44" s="21"/>
      <c r="P44" s="21"/>
    </row>
    <row r="45" spans="1:19">
      <c r="A45" s="13" t="s">
        <v>126</v>
      </c>
      <c r="C45" s="270">
        <f>SUM(D45:O45)</f>
        <v>566536.94709999999</v>
      </c>
      <c r="D45" s="23">
        <f>'CGK-2C'!D45*1000</f>
        <v>60683.451199999996</v>
      </c>
      <c r="E45" s="23">
        <f>'CGK-2C'!E45*1000</f>
        <v>19964.521099999998</v>
      </c>
      <c r="F45" s="23">
        <f>'CGK-2C'!F45*1000</f>
        <v>28788.712899999999</v>
      </c>
      <c r="G45" s="23">
        <f>'CGK-2C'!G45*1000</f>
        <v>13418.9558</v>
      </c>
      <c r="H45" s="23">
        <f>'CGK-2C'!H45*1000</f>
        <v>8966.1871780000001</v>
      </c>
      <c r="I45" s="23">
        <f>'CGK-2C'!I45*1000</f>
        <v>7093.863065999999</v>
      </c>
      <c r="J45" s="23">
        <f>'CGK-2C'!J45*1000</f>
        <v>36233.372155999998</v>
      </c>
      <c r="K45" s="23">
        <f>'CGK-2C'!K45*1000</f>
        <v>92702</v>
      </c>
      <c r="L45" s="23">
        <f>'CGK-2C'!L45*1000</f>
        <v>87395.136599999998</v>
      </c>
      <c r="M45" s="23">
        <f>'CGK-2C'!M45*1000</f>
        <v>68783.643599999996</v>
      </c>
      <c r="N45" s="23">
        <f>'CGK-2C'!N45*1000</f>
        <v>58633.970699999998</v>
      </c>
      <c r="O45" s="23">
        <f>'CGK-2C'!O45*1000</f>
        <v>83873.132799999992</v>
      </c>
      <c r="P45" s="23"/>
      <c r="Q45" s="26">
        <f>C45/8784</f>
        <v>64.496464833788707</v>
      </c>
      <c r="R45" s="69">
        <f>Q45/S45</f>
        <v>0.4188082132064202</v>
      </c>
      <c r="S45" s="13">
        <v>154</v>
      </c>
    </row>
    <row r="46" spans="1:19">
      <c r="A46" s="13" t="s">
        <v>127</v>
      </c>
      <c r="C46" s="273">
        <f>C47/C45</f>
        <v>33.254099281148171</v>
      </c>
      <c r="D46" s="29">
        <f t="shared" ref="D46:O46" si="13">IF(D45&gt;0,D47/D45,"")</f>
        <v>42.256566892024146</v>
      </c>
      <c r="E46" s="29">
        <f t="shared" si="13"/>
        <v>50.327642306382295</v>
      </c>
      <c r="F46" s="29">
        <f t="shared" si="13"/>
        <v>37.927515333656252</v>
      </c>
      <c r="G46" s="29">
        <f t="shared" si="13"/>
        <v>28.774415874231956</v>
      </c>
      <c r="H46" s="29">
        <f t="shared" si="13"/>
        <v>27.911932874837383</v>
      </c>
      <c r="I46" s="29">
        <f t="shared" si="13"/>
        <v>28.273246338752845</v>
      </c>
      <c r="J46" s="29">
        <f t="shared" si="13"/>
        <v>31.088854959166643</v>
      </c>
      <c r="K46" s="29">
        <f t="shared" si="13"/>
        <v>31.254069864137495</v>
      </c>
      <c r="L46" s="29">
        <f t="shared" si="13"/>
        <v>31.003305810668255</v>
      </c>
      <c r="M46" s="29">
        <f t="shared" si="13"/>
        <v>23.341618955339204</v>
      </c>
      <c r="N46" s="29">
        <f t="shared" si="13"/>
        <v>33.46174221769251</v>
      </c>
      <c r="O46" s="29">
        <f t="shared" si="13"/>
        <v>36.256828381465006</v>
      </c>
      <c r="P46" s="76"/>
    </row>
    <row r="47" spans="1:19">
      <c r="A47" s="13" t="s">
        <v>128</v>
      </c>
      <c r="C47" s="274">
        <f>SUM(D47:O47)</f>
        <v>18839675.885301989</v>
      </c>
      <c r="D47" s="21">
        <f>'CGK-3'!G43*1000</f>
        <v>2564274.3148716828</v>
      </c>
      <c r="E47" s="21">
        <f>'CGK-3'!H43*1000</f>
        <v>1004767.2767390219</v>
      </c>
      <c r="F47" s="21">
        <f>'CGK-3'!I43*1000</f>
        <v>1091884.3499509776</v>
      </c>
      <c r="G47" s="21">
        <f>'CGK-3'!J43*1000</f>
        <v>386122.61478713696</v>
      </c>
      <c r="H47" s="21">
        <f>'CGK-3'!K43*1000</f>
        <v>250263.61465556364</v>
      </c>
      <c r="I47" s="21">
        <f>'CGK-3'!L43*1000</f>
        <v>200566.53795839849</v>
      </c>
      <c r="J47" s="21">
        <f>'CGK-3'!M43*1000</f>
        <v>1126454.0516393911</v>
      </c>
      <c r="K47" s="21">
        <f>'CGK-3'!N43*1000</f>
        <v>2897314.784545274</v>
      </c>
      <c r="L47" s="21">
        <f>'CGK-3'!O43*1000</f>
        <v>2709538.146374926</v>
      </c>
      <c r="M47" s="21">
        <f>'CGK-3'!P43*1000</f>
        <v>1605521.599271056</v>
      </c>
      <c r="N47" s="21">
        <f>'CGK-3'!Q43*1000</f>
        <v>1961994.8127631354</v>
      </c>
      <c r="O47" s="21">
        <f>'CGK-3'!R43*1000</f>
        <v>3040973.7817454231</v>
      </c>
      <c r="P47" s="21"/>
    </row>
    <row r="48" spans="1:19">
      <c r="C48" s="266"/>
      <c r="D48" s="21"/>
      <c r="E48" s="21"/>
      <c r="F48" s="21"/>
      <c r="G48" s="21"/>
      <c r="H48" s="21"/>
      <c r="I48" s="21"/>
      <c r="J48" s="21"/>
      <c r="K48" s="21"/>
      <c r="L48" s="21"/>
      <c r="M48" s="21"/>
      <c r="N48" s="21"/>
      <c r="O48" s="21"/>
      <c r="P48" s="21"/>
    </row>
    <row r="49" spans="1:19">
      <c r="A49" s="13" t="s">
        <v>129</v>
      </c>
      <c r="C49" s="270">
        <f>SUM(D49:O49)</f>
        <v>0</v>
      </c>
      <c r="D49" s="23">
        <f>'CGK-2C'!D44*1000</f>
        <v>0</v>
      </c>
      <c r="E49" s="23">
        <f>'CGK-2C'!E44*1000</f>
        <v>0</v>
      </c>
      <c r="F49" s="23">
        <f>'CGK-2C'!F44*1000</f>
        <v>0</v>
      </c>
      <c r="G49" s="23">
        <f>'CGK-2C'!G44*1000</f>
        <v>0</v>
      </c>
      <c r="H49" s="23">
        <f>'CGK-2C'!H44*1000</f>
        <v>0</v>
      </c>
      <c r="I49" s="23">
        <f>'CGK-2C'!I44*1000</f>
        <v>0</v>
      </c>
      <c r="J49" s="23">
        <f>'CGK-2C'!J44*1000</f>
        <v>0</v>
      </c>
      <c r="K49" s="23">
        <f>'CGK-2C'!K44*1000</f>
        <v>0</v>
      </c>
      <c r="L49" s="23">
        <f>'CGK-2C'!L44*1000</f>
        <v>0</v>
      </c>
      <c r="M49" s="23">
        <f>'CGK-2C'!M44*1000</f>
        <v>0</v>
      </c>
      <c r="N49" s="23">
        <f>'CGK-2C'!N44*1000</f>
        <v>0</v>
      </c>
      <c r="O49" s="23">
        <f>'CGK-2C'!O44*1000</f>
        <v>0</v>
      </c>
      <c r="P49" s="23"/>
      <c r="Q49" s="26">
        <f>C49/8784</f>
        <v>0</v>
      </c>
      <c r="R49" s="69">
        <f>Q49/S49</f>
        <v>0</v>
      </c>
      <c r="S49" s="13">
        <v>57.2</v>
      </c>
    </row>
    <row r="50" spans="1:19">
      <c r="A50" s="13" t="s">
        <v>130</v>
      </c>
      <c r="C50" s="273" t="e">
        <f>C51/C49</f>
        <v>#DIV/0!</v>
      </c>
      <c r="D50" s="29" t="str">
        <f t="shared" ref="D50:O50" si="14">IF(D49&gt;0,D51/D49,"")</f>
        <v/>
      </c>
      <c r="E50" s="29" t="str">
        <f t="shared" si="14"/>
        <v/>
      </c>
      <c r="F50" s="29" t="str">
        <f t="shared" si="14"/>
        <v/>
      </c>
      <c r="G50" s="29" t="str">
        <f t="shared" si="14"/>
        <v/>
      </c>
      <c r="H50" s="29" t="str">
        <f t="shared" si="14"/>
        <v/>
      </c>
      <c r="I50" s="29" t="str">
        <f t="shared" si="14"/>
        <v/>
      </c>
      <c r="J50" s="29" t="str">
        <f t="shared" si="14"/>
        <v/>
      </c>
      <c r="K50" s="29" t="str">
        <f t="shared" si="14"/>
        <v/>
      </c>
      <c r="L50" s="29" t="str">
        <f t="shared" si="14"/>
        <v/>
      </c>
      <c r="M50" s="29" t="str">
        <f t="shared" si="14"/>
        <v/>
      </c>
      <c r="N50" s="29" t="str">
        <f t="shared" si="14"/>
        <v/>
      </c>
      <c r="O50" s="29" t="str">
        <f t="shared" si="14"/>
        <v/>
      </c>
      <c r="P50" s="76"/>
    </row>
    <row r="51" spans="1:19">
      <c r="A51" s="13" t="s">
        <v>131</v>
      </c>
      <c r="C51" s="274">
        <f>SUM(D51:O51)</f>
        <v>0</v>
      </c>
      <c r="D51" s="21">
        <f>'CGK-3'!G44*1000</f>
        <v>0</v>
      </c>
      <c r="E51" s="21">
        <f>'CGK-3'!H44*1000</f>
        <v>0</v>
      </c>
      <c r="F51" s="21">
        <f>'CGK-3'!I44*1000</f>
        <v>0</v>
      </c>
      <c r="G51" s="21">
        <f>'CGK-3'!J44*1000</f>
        <v>0</v>
      </c>
      <c r="H51" s="21">
        <f>'CGK-3'!K44*1000</f>
        <v>0</v>
      </c>
      <c r="I51" s="21">
        <f>'CGK-3'!L44*1000</f>
        <v>0</v>
      </c>
      <c r="J51" s="21">
        <f>'CGK-3'!M44*1000</f>
        <v>0</v>
      </c>
      <c r="K51" s="21">
        <f>'CGK-3'!N44*1000</f>
        <v>0</v>
      </c>
      <c r="L51" s="21">
        <f>'CGK-3'!O44*1000</f>
        <v>0</v>
      </c>
      <c r="M51" s="21">
        <f>'CGK-3'!P44*1000</f>
        <v>0</v>
      </c>
      <c r="N51" s="21">
        <f>'CGK-3'!Q44*1000</f>
        <v>0</v>
      </c>
      <c r="O51" s="21">
        <f>'CGK-3'!R44*1000</f>
        <v>0</v>
      </c>
      <c r="P51" s="21"/>
    </row>
    <row r="52" spans="1:19">
      <c r="C52" s="275"/>
      <c r="D52" s="21"/>
      <c r="E52" s="21"/>
      <c r="F52" s="21"/>
      <c r="G52" s="21"/>
      <c r="H52" s="21"/>
      <c r="I52" s="21"/>
      <c r="J52" s="21"/>
      <c r="K52" s="21"/>
      <c r="L52" s="21"/>
      <c r="M52" s="21"/>
      <c r="N52" s="21"/>
      <c r="O52" s="21"/>
      <c r="P52" s="21"/>
    </row>
    <row r="53" spans="1:19">
      <c r="A53" s="13" t="s">
        <v>132</v>
      </c>
      <c r="C53" s="276">
        <f>SUM(D53:O53)</f>
        <v>132276362.96502876</v>
      </c>
      <c r="D53" s="31">
        <f t="shared" ref="D53:J53" si="15">D23+D27+D31+D35+D39+D43+D47+D51</f>
        <v>16392505.376832891</v>
      </c>
      <c r="E53" s="31">
        <f t="shared" si="15"/>
        <v>12100439.620532814</v>
      </c>
      <c r="F53" s="31">
        <f t="shared" si="15"/>
        <v>12464711.60083564</v>
      </c>
      <c r="G53" s="31">
        <f t="shared" si="15"/>
        <v>8159601.6480925083</v>
      </c>
      <c r="H53" s="31">
        <f t="shared" si="15"/>
        <v>4456120.6642229725</v>
      </c>
      <c r="I53" s="31">
        <f t="shared" si="15"/>
        <v>4403889.7737231087</v>
      </c>
      <c r="J53" s="31">
        <f t="shared" si="15"/>
        <v>11168589.15951867</v>
      </c>
      <c r="K53" s="31">
        <f>K23+K27+K31+K35+K39+K43+K47+K51</f>
        <v>13699557.925329475</v>
      </c>
      <c r="L53" s="31">
        <f>L23+L27+L31+L35+L39+L43+L47+L51</f>
        <v>12427835.557747904</v>
      </c>
      <c r="M53" s="31">
        <f>M23+M27+M31+M35+M39+M43+M47+M51</f>
        <v>9586201.9317057543</v>
      </c>
      <c r="N53" s="31">
        <f>N23+N27+N31+N35+N39+N43+N47+N51</f>
        <v>12408404.294712938</v>
      </c>
      <c r="O53" s="31">
        <f>O23+O27+O31+O35+O39+O43+O47+O51</f>
        <v>15008505.411774065</v>
      </c>
      <c r="P53" s="32"/>
    </row>
    <row r="54" spans="1:19">
      <c r="C54" s="277"/>
      <c r="D54" s="21"/>
      <c r="E54" s="21"/>
      <c r="F54" s="21"/>
      <c r="G54" s="21"/>
      <c r="H54" s="21"/>
      <c r="I54" s="21"/>
    </row>
    <row r="55" spans="1:19" s="36" customFormat="1">
      <c r="A55" s="33" t="s">
        <v>133</v>
      </c>
      <c r="B55" s="34"/>
      <c r="C55" s="278">
        <f>C53+C13-C9</f>
        <v>11006333.793948755</v>
      </c>
      <c r="D55" s="35"/>
      <c r="E55" s="35"/>
      <c r="F55" s="35"/>
      <c r="G55" s="35"/>
      <c r="H55" s="35"/>
      <c r="I55" s="35"/>
      <c r="J55" s="35"/>
      <c r="K55" s="35"/>
      <c r="L55" s="35"/>
      <c r="M55" s="35"/>
      <c r="N55" s="35"/>
      <c r="O55" s="35"/>
      <c r="P55" s="35"/>
      <c r="R55" s="70"/>
    </row>
    <row r="56" spans="1:19" s="36" customFormat="1">
      <c r="A56" s="37"/>
      <c r="C56" s="221"/>
      <c r="D56" s="38"/>
      <c r="E56" s="38"/>
      <c r="F56" s="38"/>
      <c r="G56" s="38"/>
      <c r="H56" s="38"/>
      <c r="I56" s="38"/>
      <c r="J56" s="35"/>
      <c r="K56" s="35"/>
      <c r="L56" s="35"/>
      <c r="M56" s="35"/>
      <c r="N56" s="35"/>
      <c r="O56" s="35"/>
      <c r="P56" s="35"/>
      <c r="R56" s="70"/>
    </row>
  </sheetData>
  <pageMargins left="0.75" right="0.75" top="1" bottom="1" header="0.5" footer="0.5"/>
  <pageSetup scale="53" orientation="landscape" r:id="rId1"/>
  <headerFooter scaleWithDoc="0" alignWithMargins="0">
    <oddHeader>&amp;RExh. CGK-5</oddHeader>
    <oddFooter>&amp;R&amp;"Geneva,Regular"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P56"/>
  <sheetViews>
    <sheetView topLeftCell="A22" zoomScaleNormal="100" workbookViewId="0">
      <selection activeCell="C49" sqref="C48:C49"/>
    </sheetView>
  </sheetViews>
  <sheetFormatPr defaultColWidth="9.28515625" defaultRowHeight="12.75"/>
  <cols>
    <col min="1" max="1" width="40.5703125" style="14" customWidth="1"/>
    <col min="2" max="2" width="13.425781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15.75">
      <c r="A5" s="39"/>
    </row>
    <row r="6" spans="1:15">
      <c r="A6" s="41" t="s">
        <v>411</v>
      </c>
    </row>
    <row r="7" spans="1:15">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12.75"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A30" s="41"/>
    </row>
    <row r="31" spans="1:15" customFormat="1" ht="13.5" thickBot="1">
      <c r="A31" s="379" t="s">
        <v>631</v>
      </c>
      <c r="B31" s="380">
        <f>SUM(C31:N31)</f>
        <v>70679892.791732132</v>
      </c>
      <c r="C31" s="380">
        <f t="shared" ref="C31:N31" si="2">C28*$D$53</f>
        <v>10086320.507502327</v>
      </c>
      <c r="D31" s="380">
        <f t="shared" si="2"/>
        <v>11026564.102302814</v>
      </c>
      <c r="E31" s="380">
        <f t="shared" si="2"/>
        <v>8537155.2479724977</v>
      </c>
      <c r="F31" s="380">
        <f t="shared" si="2"/>
        <v>4819403.9011925291</v>
      </c>
      <c r="G31" s="380">
        <f t="shared" si="2"/>
        <v>2689392.1141253388</v>
      </c>
      <c r="H31" s="380">
        <f t="shared" si="2"/>
        <v>2750683.0386199541</v>
      </c>
      <c r="I31" s="380">
        <f t="shared" si="2"/>
        <v>-1428076.2374676764</v>
      </c>
      <c r="J31" s="380">
        <f t="shared" si="2"/>
        <v>5211566.7832609992</v>
      </c>
      <c r="K31" s="380">
        <f t="shared" si="2"/>
        <v>3516063.1830690331</v>
      </c>
      <c r="L31" s="380">
        <f t="shared" si="2"/>
        <v>6994958.7066206932</v>
      </c>
      <c r="M31" s="380">
        <f t="shared" si="2"/>
        <v>8521151.4744000044</v>
      </c>
      <c r="N31" s="380">
        <f t="shared" si="2"/>
        <v>7954709.9701336054</v>
      </c>
      <c r="O31" s="13"/>
    </row>
    <row r="32" spans="1:15" s="13" customFormat="1" ht="13.5" thickTop="1"/>
    <row r="33" spans="1:16" s="13" customFormat="1"/>
    <row r="34" spans="1:16" s="13" customFormat="1">
      <c r="A34" s="379" t="s">
        <v>1112</v>
      </c>
      <c r="B34" s="414" t="s">
        <v>40</v>
      </c>
      <c r="C34" s="415" t="str">
        <f>C8</f>
        <v>Jan</v>
      </c>
      <c r="D34" s="415" t="str">
        <f t="shared" ref="D34:N34" si="3">D8</f>
        <v>Feb</v>
      </c>
      <c r="E34" s="415" t="str">
        <f t="shared" si="3"/>
        <v>Mar</v>
      </c>
      <c r="F34" s="415" t="str">
        <f t="shared" si="3"/>
        <v>Apr</v>
      </c>
      <c r="G34" s="415" t="str">
        <f t="shared" si="3"/>
        <v>May</v>
      </c>
      <c r="H34" s="415" t="str">
        <f t="shared" si="3"/>
        <v>Jun</v>
      </c>
      <c r="I34" s="415" t="str">
        <f t="shared" si="3"/>
        <v>Jul</v>
      </c>
      <c r="J34" s="415" t="str">
        <f t="shared" si="3"/>
        <v>Aug</v>
      </c>
      <c r="K34" s="415" t="str">
        <f t="shared" si="3"/>
        <v>Sep</v>
      </c>
      <c r="L34" s="415" t="str">
        <f t="shared" si="3"/>
        <v>Oct</v>
      </c>
      <c r="M34" s="415" t="str">
        <f t="shared" si="3"/>
        <v>Nov</v>
      </c>
      <c r="N34" s="415" t="str">
        <f t="shared" si="3"/>
        <v>Dec</v>
      </c>
    </row>
    <row r="35" spans="1:16" s="13" customFormat="1"/>
    <row r="36" spans="1:16" s="13" customFormat="1">
      <c r="A36" s="13" t="s">
        <v>139</v>
      </c>
      <c r="B36" s="416">
        <f>SUM(C36:N36)</f>
        <v>139048719.33068681</v>
      </c>
      <c r="C36" s="22">
        <f>C24</f>
        <v>17575615.399606846</v>
      </c>
      <c r="D36" s="22">
        <f t="shared" ref="D36:N36" si="4">D24</f>
        <v>19294633.705985375</v>
      </c>
      <c r="E36" s="22">
        <f t="shared" si="4"/>
        <v>15373539.076247327</v>
      </c>
      <c r="F36" s="22">
        <f t="shared" si="4"/>
        <v>9716729.9389571697</v>
      </c>
      <c r="G36" s="22">
        <f t="shared" si="4"/>
        <v>6676866.243706651</v>
      </c>
      <c r="H36" s="22">
        <f t="shared" si="4"/>
        <v>7097911.0647237627</v>
      </c>
      <c r="I36" s="22">
        <f t="shared" si="4"/>
        <v>929785.584577851</v>
      </c>
      <c r="J36" s="22">
        <f t="shared" si="4"/>
        <v>11078730.487734208</v>
      </c>
      <c r="K36" s="22">
        <f t="shared" si="4"/>
        <v>8195190.2051709387</v>
      </c>
      <c r="L36" s="22">
        <f t="shared" si="4"/>
        <v>13254628.52398641</v>
      </c>
      <c r="M36" s="22">
        <f t="shared" si="4"/>
        <v>15334754.746109255</v>
      </c>
      <c r="N36" s="22">
        <f t="shared" si="4"/>
        <v>14520334.353880998</v>
      </c>
    </row>
    <row r="37" spans="1:16" s="13" customFormat="1">
      <c r="A37" s="13" t="s">
        <v>1113</v>
      </c>
      <c r="B37" s="425">
        <f>SUM(C37:N37)</f>
        <v>-31153832</v>
      </c>
      <c r="C37" s="421">
        <f>C26-C41-C42</f>
        <v>-2181675</v>
      </c>
      <c r="D37" s="421">
        <f t="shared" ref="D37:N37" si="5">D26-D41-D42</f>
        <v>-2466083</v>
      </c>
      <c r="E37" s="421">
        <f t="shared" si="5"/>
        <v>-2343293</v>
      </c>
      <c r="F37" s="421">
        <f t="shared" si="5"/>
        <v>-2358976</v>
      </c>
      <c r="G37" s="421">
        <f t="shared" si="5"/>
        <v>-2569054</v>
      </c>
      <c r="H37" s="421">
        <f t="shared" si="5"/>
        <v>-2896582</v>
      </c>
      <c r="I37" s="421">
        <f t="shared" si="5"/>
        <v>-3104348</v>
      </c>
      <c r="J37" s="421">
        <f t="shared" si="5"/>
        <v>-3122620</v>
      </c>
      <c r="K37" s="421">
        <f t="shared" si="5"/>
        <v>-2826055</v>
      </c>
      <c r="L37" s="421">
        <f t="shared" si="5"/>
        <v>-2577444</v>
      </c>
      <c r="M37" s="421">
        <f t="shared" si="5"/>
        <v>-2328927</v>
      </c>
      <c r="N37" s="421">
        <f t="shared" si="5"/>
        <v>-2378775</v>
      </c>
    </row>
    <row r="38" spans="1:16" s="13" customFormat="1">
      <c r="A38" s="13" t="s">
        <v>1114</v>
      </c>
      <c r="B38" s="416">
        <f t="shared" ref="B38:N38" si="6">SUM(B36:B37)</f>
        <v>107894887.33068681</v>
      </c>
      <c r="C38" s="416">
        <f t="shared" si="6"/>
        <v>15393940.399606846</v>
      </c>
      <c r="D38" s="416">
        <f t="shared" si="6"/>
        <v>16828550.705985375</v>
      </c>
      <c r="E38" s="416">
        <f t="shared" si="6"/>
        <v>13030246.076247327</v>
      </c>
      <c r="F38" s="416">
        <f t="shared" si="6"/>
        <v>7357753.9389571697</v>
      </c>
      <c r="G38" s="416">
        <f t="shared" si="6"/>
        <v>4107812.243706651</v>
      </c>
      <c r="H38" s="416">
        <f t="shared" si="6"/>
        <v>4201329.0647237627</v>
      </c>
      <c r="I38" s="416">
        <f t="shared" si="6"/>
        <v>-2174562.415422149</v>
      </c>
      <c r="J38" s="416">
        <f t="shared" si="6"/>
        <v>7956110.4877342079</v>
      </c>
      <c r="K38" s="416">
        <f t="shared" si="6"/>
        <v>5369135.2051709387</v>
      </c>
      <c r="L38" s="416">
        <f t="shared" si="6"/>
        <v>10677184.52398641</v>
      </c>
      <c r="M38" s="416">
        <f t="shared" si="6"/>
        <v>13005827.746109255</v>
      </c>
      <c r="N38" s="416">
        <f t="shared" si="6"/>
        <v>12141559.353880998</v>
      </c>
    </row>
    <row r="39" spans="1:16" s="13" customFormat="1">
      <c r="A39" s="418" t="s">
        <v>1115</v>
      </c>
      <c r="B39" s="419"/>
      <c r="C39" s="419">
        <f>D53</f>
        <v>0.65539999999999998</v>
      </c>
      <c r="D39" s="419">
        <f>C39</f>
        <v>0.65539999999999998</v>
      </c>
      <c r="E39" s="419">
        <f t="shared" ref="E39:N39" si="7">D39</f>
        <v>0.65539999999999998</v>
      </c>
      <c r="F39" s="419">
        <f t="shared" si="7"/>
        <v>0.65539999999999998</v>
      </c>
      <c r="G39" s="419">
        <f t="shared" si="7"/>
        <v>0.65539999999999998</v>
      </c>
      <c r="H39" s="419">
        <f t="shared" si="7"/>
        <v>0.65539999999999998</v>
      </c>
      <c r="I39" s="419">
        <f t="shared" si="7"/>
        <v>0.65539999999999998</v>
      </c>
      <c r="J39" s="419">
        <f t="shared" si="7"/>
        <v>0.65539999999999998</v>
      </c>
      <c r="K39" s="419">
        <f t="shared" si="7"/>
        <v>0.65539999999999998</v>
      </c>
      <c r="L39" s="419">
        <f t="shared" si="7"/>
        <v>0.65539999999999998</v>
      </c>
      <c r="M39" s="419">
        <f t="shared" si="7"/>
        <v>0.65539999999999998</v>
      </c>
      <c r="N39" s="419">
        <f t="shared" si="7"/>
        <v>0.65539999999999998</v>
      </c>
    </row>
    <row r="40" spans="1:16" s="13" customFormat="1">
      <c r="B40" s="416">
        <f>SUM(C40:N40)</f>
        <v>70822204.043862805</v>
      </c>
      <c r="C40" s="416">
        <f>C38*0.6564</f>
        <v>10104582.478301933</v>
      </c>
      <c r="D40" s="416">
        <f t="shared" ref="D40:N40" si="8">D38*0.6564</f>
        <v>11046260.683408801</v>
      </c>
      <c r="E40" s="416">
        <f t="shared" si="8"/>
        <v>8553053.524448745</v>
      </c>
      <c r="F40" s="416">
        <f t="shared" si="8"/>
        <v>4829629.6855314858</v>
      </c>
      <c r="G40" s="416">
        <f t="shared" si="8"/>
        <v>2696367.9567690454</v>
      </c>
      <c r="H40" s="416">
        <f t="shared" si="8"/>
        <v>2757752.3980846778</v>
      </c>
      <c r="I40" s="416">
        <f t="shared" si="8"/>
        <v>-1427382.7694830985</v>
      </c>
      <c r="J40" s="416">
        <f t="shared" si="8"/>
        <v>5222390.9241487337</v>
      </c>
      <c r="K40" s="416">
        <f t="shared" si="8"/>
        <v>3524300.3486742042</v>
      </c>
      <c r="L40" s="416">
        <f t="shared" si="8"/>
        <v>7008503.9215446794</v>
      </c>
      <c r="M40" s="416">
        <f t="shared" si="8"/>
        <v>8537025.3325461149</v>
      </c>
      <c r="N40" s="416">
        <f t="shared" si="8"/>
        <v>7969719.5598874865</v>
      </c>
    </row>
    <row r="41" spans="1:16" s="13" customFormat="1">
      <c r="A41" s="13" t="s">
        <v>1118</v>
      </c>
      <c r="B41" s="427">
        <f>SUM(C41:N41)</f>
        <v>60996</v>
      </c>
      <c r="C41" s="416">
        <v>5083</v>
      </c>
      <c r="D41" s="416">
        <v>5083</v>
      </c>
      <c r="E41" s="416">
        <v>5083</v>
      </c>
      <c r="F41" s="416">
        <v>5083</v>
      </c>
      <c r="G41" s="416">
        <v>5083</v>
      </c>
      <c r="H41" s="416">
        <v>5083</v>
      </c>
      <c r="I41" s="416">
        <v>5083</v>
      </c>
      <c r="J41" s="416">
        <v>5083</v>
      </c>
      <c r="K41" s="416">
        <v>5083</v>
      </c>
      <c r="L41" s="416">
        <v>5083</v>
      </c>
      <c r="M41" s="416">
        <v>5083</v>
      </c>
      <c r="N41" s="416">
        <v>5083</v>
      </c>
    </row>
    <row r="42" spans="1:16" s="13" customFormat="1">
      <c r="A42" s="13" t="s">
        <v>1116</v>
      </c>
      <c r="B42" s="426">
        <f>SUM(C42:N42)</f>
        <v>-113508</v>
      </c>
      <c r="C42" s="417">
        <f>-9459</f>
        <v>-9459</v>
      </c>
      <c r="D42" s="417">
        <f t="shared" ref="D42:N42" si="9">-9459</f>
        <v>-9459</v>
      </c>
      <c r="E42" s="417">
        <f t="shared" si="9"/>
        <v>-9459</v>
      </c>
      <c r="F42" s="417">
        <f t="shared" si="9"/>
        <v>-9459</v>
      </c>
      <c r="G42" s="417">
        <f t="shared" si="9"/>
        <v>-9459</v>
      </c>
      <c r="H42" s="417">
        <f t="shared" si="9"/>
        <v>-9459</v>
      </c>
      <c r="I42" s="417">
        <f t="shared" si="9"/>
        <v>-9459</v>
      </c>
      <c r="J42" s="417">
        <f t="shared" si="9"/>
        <v>-9459</v>
      </c>
      <c r="K42" s="417">
        <f t="shared" si="9"/>
        <v>-9459</v>
      </c>
      <c r="L42" s="417">
        <f t="shared" si="9"/>
        <v>-9459</v>
      </c>
      <c r="M42" s="417">
        <f t="shared" si="9"/>
        <v>-9459</v>
      </c>
      <c r="N42" s="417">
        <f t="shared" si="9"/>
        <v>-9459</v>
      </c>
    </row>
    <row r="43" spans="1:16" s="13" customFormat="1">
      <c r="B43" s="422"/>
      <c r="C43" s="423"/>
      <c r="D43" s="423"/>
      <c r="E43" s="423"/>
      <c r="F43" s="423"/>
      <c r="G43" s="423"/>
      <c r="H43" s="423"/>
      <c r="I43" s="423"/>
      <c r="J43" s="423"/>
      <c r="K43" s="423"/>
      <c r="L43" s="423"/>
      <c r="M43" s="423"/>
      <c r="N43" s="423"/>
      <c r="P43" s="13">
        <f>61000/12</f>
        <v>5083.333333333333</v>
      </c>
    </row>
    <row r="44" spans="1:16" s="13" customFormat="1">
      <c r="A44" s="379" t="s">
        <v>1117</v>
      </c>
      <c r="B44" s="424">
        <f>SUM(C44:N44)</f>
        <v>70708696.043862805</v>
      </c>
      <c r="C44" s="420">
        <f>C40+C42</f>
        <v>10095123.478301933</v>
      </c>
      <c r="D44" s="420">
        <f t="shared" ref="D44:N44" si="10">D40+D42</f>
        <v>11036801.683408801</v>
      </c>
      <c r="E44" s="420">
        <f t="shared" si="10"/>
        <v>8543594.524448745</v>
      </c>
      <c r="F44" s="420">
        <f t="shared" si="10"/>
        <v>4820170.6855314858</v>
      </c>
      <c r="G44" s="420">
        <f t="shared" si="10"/>
        <v>2686908.9567690454</v>
      </c>
      <c r="H44" s="420">
        <f t="shared" si="10"/>
        <v>2748293.3980846778</v>
      </c>
      <c r="I44" s="420">
        <f t="shared" si="10"/>
        <v>-1436841.7694830985</v>
      </c>
      <c r="J44" s="420">
        <f t="shared" si="10"/>
        <v>5212931.9241487337</v>
      </c>
      <c r="K44" s="420">
        <f t="shared" si="10"/>
        <v>3514841.3486742042</v>
      </c>
      <c r="L44" s="420">
        <f t="shared" si="10"/>
        <v>6999044.9215446794</v>
      </c>
      <c r="M44" s="420">
        <f t="shared" si="10"/>
        <v>8527566.3325461149</v>
      </c>
      <c r="N44" s="420">
        <f t="shared" si="10"/>
        <v>7960260.5598874865</v>
      </c>
    </row>
    <row r="45" spans="1:16" s="13" customFormat="1">
      <c r="A45" s="379"/>
      <c r="B45" s="420"/>
      <c r="C45" s="420"/>
      <c r="D45" s="420"/>
      <c r="E45" s="420"/>
      <c r="F45" s="420"/>
      <c r="G45" s="420"/>
      <c r="H45" s="420"/>
      <c r="I45" s="420"/>
      <c r="J45" s="420"/>
      <c r="K45" s="420"/>
      <c r="L45" s="420"/>
      <c r="M45" s="420"/>
      <c r="N45" s="420"/>
    </row>
    <row r="46" spans="1:16">
      <c r="A46" s="381" t="s">
        <v>632</v>
      </c>
      <c r="B46" s="385"/>
      <c r="C46" s="13"/>
      <c r="D46" s="13"/>
      <c r="E46" s="13"/>
      <c r="F46" s="13"/>
      <c r="G46" s="13"/>
      <c r="H46" s="13"/>
      <c r="I46" s="13"/>
      <c r="J46" s="13"/>
      <c r="K46" s="13"/>
      <c r="L46" s="13"/>
      <c r="M46" s="13"/>
      <c r="N46" s="13"/>
    </row>
    <row r="47" spans="1:16">
      <c r="A47" s="13"/>
      <c r="B47" s="22"/>
      <c r="C47" s="384"/>
      <c r="D47" s="13"/>
      <c r="E47" s="13"/>
      <c r="F47" s="13"/>
      <c r="G47" s="13"/>
      <c r="H47" s="13"/>
      <c r="I47" s="13"/>
      <c r="J47" s="13"/>
      <c r="K47" s="13"/>
      <c r="L47" s="13"/>
      <c r="M47" s="13"/>
      <c r="N47" s="13"/>
    </row>
    <row r="48" spans="1:16">
      <c r="A48" s="379" t="s">
        <v>588</v>
      </c>
      <c r="B48" s="26">
        <f>SUM(C48:N48)</f>
        <v>5636052.0482197208</v>
      </c>
      <c r="C48" s="412">
        <v>513538.06263199996</v>
      </c>
      <c r="D48" s="412">
        <v>486805.30125801993</v>
      </c>
      <c r="E48" s="412">
        <v>421955.43506852997</v>
      </c>
      <c r="F48" s="23">
        <v>351382.31425359997</v>
      </c>
      <c r="G48" s="23">
        <v>418077.36678893009</v>
      </c>
      <c r="H48" s="23">
        <v>492763.25779473997</v>
      </c>
      <c r="I48" s="23">
        <v>547812.59682645998</v>
      </c>
      <c r="J48" s="23">
        <v>508627.47208412999</v>
      </c>
      <c r="K48" s="23">
        <v>439076.65210899996</v>
      </c>
      <c r="L48" s="23">
        <v>468374.6190153099</v>
      </c>
      <c r="M48" s="23">
        <v>451407.46063500002</v>
      </c>
      <c r="N48" s="23">
        <v>536231.50975400012</v>
      </c>
    </row>
    <row r="49" spans="1:14" ht="13.5" thickBot="1">
      <c r="A49" s="13"/>
      <c r="B49" s="13"/>
      <c r="C49" s="13"/>
      <c r="D49" s="13"/>
      <c r="E49" s="13"/>
      <c r="F49" s="13"/>
      <c r="G49" s="13"/>
      <c r="H49" s="13"/>
      <c r="I49" s="13"/>
      <c r="J49" s="13"/>
      <c r="K49" s="13"/>
      <c r="L49" s="13"/>
      <c r="M49" s="13"/>
      <c r="N49" s="13"/>
    </row>
    <row r="50" spans="1:14" ht="13.5" thickBot="1">
      <c r="A50" s="379" t="s">
        <v>637</v>
      </c>
      <c r="B50" s="382">
        <f>B31/B48</f>
        <v>12.540674249816062</v>
      </c>
      <c r="C50" s="383" t="s">
        <v>140</v>
      </c>
      <c r="D50" s="385"/>
      <c r="E50" s="13"/>
      <c r="F50" s="13"/>
      <c r="G50" s="13"/>
      <c r="H50" s="13"/>
      <c r="I50" s="13"/>
      <c r="J50" s="13"/>
      <c r="K50" s="13"/>
      <c r="L50" s="13"/>
      <c r="M50" s="13"/>
      <c r="N50" s="13"/>
    </row>
    <row r="51" spans="1:14">
      <c r="A51" s="13"/>
      <c r="B51" s="13"/>
      <c r="C51" s="13"/>
      <c r="D51" s="386"/>
      <c r="E51" s="13"/>
      <c r="F51" s="13"/>
      <c r="G51" s="13"/>
      <c r="H51" s="13"/>
      <c r="I51" s="13"/>
      <c r="J51" s="13"/>
      <c r="K51" s="13"/>
      <c r="L51" s="13"/>
      <c r="M51" s="13"/>
      <c r="N51" s="13"/>
    </row>
    <row r="52" spans="1:14">
      <c r="A52" s="13"/>
      <c r="B52" s="13"/>
      <c r="C52" s="13"/>
      <c r="D52" s="13"/>
      <c r="E52" s="13"/>
      <c r="F52" s="13"/>
      <c r="G52" s="13">
        <v>-1</v>
      </c>
      <c r="H52" s="13"/>
      <c r="I52" s="13"/>
      <c r="J52" s="13"/>
      <c r="K52" s="13"/>
      <c r="L52" s="13"/>
      <c r="M52" s="13"/>
      <c r="N52" s="13"/>
    </row>
    <row r="53" spans="1:14">
      <c r="A53" s="383" t="s">
        <v>683</v>
      </c>
      <c r="B53" s="13"/>
      <c r="D53" s="411">
        <v>0.65539999999999998</v>
      </c>
      <c r="E53" s="13"/>
      <c r="F53" s="13"/>
      <c r="G53" s="13"/>
      <c r="H53" s="13"/>
      <c r="I53" s="13"/>
      <c r="J53" s="13"/>
      <c r="K53" s="13"/>
      <c r="L53" s="13"/>
      <c r="M53" s="13"/>
      <c r="N53" s="13"/>
    </row>
    <row r="54" spans="1:14">
      <c r="A54" s="383" t="s">
        <v>549</v>
      </c>
      <c r="B54" s="13"/>
      <c r="C54" s="13"/>
      <c r="D54" s="13"/>
      <c r="E54" s="13"/>
      <c r="F54" s="13"/>
      <c r="G54" s="13"/>
      <c r="H54" s="13"/>
      <c r="I54" s="13"/>
      <c r="J54" s="13"/>
      <c r="K54" s="13"/>
      <c r="L54" s="13"/>
      <c r="M54" s="13"/>
      <c r="N54" s="13"/>
    </row>
    <row r="55" spans="1:14">
      <c r="A55" s="383" t="s">
        <v>633</v>
      </c>
      <c r="B55" s="13"/>
      <c r="C55" s="13"/>
      <c r="D55" s="13"/>
      <c r="E55" s="13"/>
      <c r="F55" s="13"/>
      <c r="G55" s="13"/>
      <c r="H55" s="13"/>
      <c r="I55" s="13"/>
      <c r="J55" s="13"/>
      <c r="K55" s="13"/>
      <c r="L55" s="13"/>
      <c r="M55" s="13"/>
      <c r="N55" s="13"/>
    </row>
    <row r="56" spans="1:14">
      <c r="A56" s="14" t="s">
        <v>1094</v>
      </c>
      <c r="B56" s="13"/>
      <c r="C56" s="13"/>
      <c r="D56" s="13"/>
      <c r="E56" s="13"/>
      <c r="F56" s="13"/>
      <c r="G56" s="13"/>
      <c r="H56" s="13"/>
      <c r="I56" s="13"/>
      <c r="J56" s="13"/>
      <c r="K56" s="13"/>
      <c r="L56" s="13"/>
      <c r="M56" s="13"/>
      <c r="N56" s="13"/>
    </row>
  </sheetData>
  <phoneticPr fontId="32" type="noConversion"/>
  <pageMargins left="0.75" right="0.75" top="1" bottom="1" header="0.5" footer="0.5"/>
  <pageSetup scale="54" orientation="landscape" r:id="rId1"/>
  <headerFooter scaleWithDoc="0" alignWithMargins="0">
    <oddHeader xml:space="preserve">&amp;RExh. CGK-6
</oddHeader>
    <oddFooter>&amp;R&amp;11Page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74AE-928B-4EF0-A8C7-6F23BDD9C00F}">
  <sheetPr>
    <pageSetUpPr fitToPage="1"/>
  </sheetPr>
  <dimension ref="A1:O70"/>
  <sheetViews>
    <sheetView tabSelected="1" view="pageLayout" zoomScale="85" zoomScaleNormal="100" zoomScalePageLayoutView="85" workbookViewId="0"/>
  </sheetViews>
  <sheetFormatPr defaultColWidth="9.28515625" defaultRowHeight="12.75"/>
  <cols>
    <col min="1" max="1" width="40.5703125" style="14" customWidth="1"/>
    <col min="2" max="2" width="16.140625" style="14" bestFit="1" customWidth="1"/>
    <col min="3" max="14" width="13.28515625" style="14" customWidth="1"/>
    <col min="15" max="16384" width="9.28515625" style="14"/>
  </cols>
  <sheetData>
    <row r="1" spans="1:15" ht="18">
      <c r="A1" s="83" t="s">
        <v>134</v>
      </c>
    </row>
    <row r="2" spans="1:15" ht="18">
      <c r="A2" s="83" t="s">
        <v>479</v>
      </c>
    </row>
    <row r="3" spans="1:15" ht="18">
      <c r="A3" s="225" t="s">
        <v>636</v>
      </c>
    </row>
    <row r="4" spans="1:15" s="40" customFormat="1" ht="18">
      <c r="A4" s="84" t="s">
        <v>1105</v>
      </c>
      <c r="F4" s="14"/>
      <c r="G4" s="14"/>
      <c r="K4" s="14"/>
      <c r="L4" s="14"/>
      <c r="M4" s="14"/>
      <c r="N4" s="14"/>
      <c r="O4" s="14"/>
    </row>
    <row r="5" spans="1:15" ht="8.4499999999999993" customHeight="1">
      <c r="A5" s="39"/>
    </row>
    <row r="6" spans="1:15">
      <c r="A6" s="41" t="s">
        <v>411</v>
      </c>
    </row>
    <row r="7" spans="1:15" ht="6.95" customHeight="1">
      <c r="A7" s="41"/>
    </row>
    <row r="8" spans="1:15">
      <c r="B8" s="42" t="s">
        <v>40</v>
      </c>
      <c r="C8" s="43" t="str">
        <f>'CGK-3'!G8</f>
        <v>Jan</v>
      </c>
      <c r="D8" s="43" t="str">
        <f>'CGK-3'!H8</f>
        <v>Feb</v>
      </c>
      <c r="E8" s="43" t="str">
        <f>'CGK-3'!I8</f>
        <v>Mar</v>
      </c>
      <c r="F8" s="43" t="str">
        <f>'CGK-3'!J8</f>
        <v>Apr</v>
      </c>
      <c r="G8" s="43" t="str">
        <f>'CGK-3'!K8</f>
        <v>May</v>
      </c>
      <c r="H8" s="43" t="str">
        <f>'CGK-3'!L8</f>
        <v>Jun</v>
      </c>
      <c r="I8" s="43" t="str">
        <f>'CGK-3'!M8</f>
        <v>Jul</v>
      </c>
      <c r="J8" s="43" t="str">
        <f>'CGK-3'!N8</f>
        <v>Aug</v>
      </c>
      <c r="K8" s="43" t="str">
        <f>'CGK-3'!O8</f>
        <v>Sep</v>
      </c>
      <c r="L8" s="43" t="str">
        <f>'CGK-3'!P8</f>
        <v>Oct</v>
      </c>
      <c r="M8" s="43" t="str">
        <f>'CGK-3'!Q8</f>
        <v>Nov</v>
      </c>
      <c r="N8" s="43" t="str">
        <f>'CGK-3'!R8</f>
        <v>Dec</v>
      </c>
    </row>
    <row r="10" spans="1:15">
      <c r="A10" s="40" t="s">
        <v>135</v>
      </c>
      <c r="B10" s="47">
        <f>SUM(C10:N10)</f>
        <v>119846404.70926391</v>
      </c>
      <c r="C10" s="47">
        <f>'CGK-3'!G25*1000</f>
        <v>10909605.106473332</v>
      </c>
      <c r="D10" s="47">
        <f>'CGK-3'!H25*1000</f>
        <v>10995181.289507233</v>
      </c>
      <c r="E10" s="47">
        <f>'CGK-3'!I25*1000</f>
        <v>10412037.364053333</v>
      </c>
      <c r="F10" s="47">
        <f>'CGK-3'!J25*1000</f>
        <v>10175064.757186133</v>
      </c>
      <c r="G10" s="47">
        <f>'CGK-3'!K25*1000</f>
        <v>9353169.537909735</v>
      </c>
      <c r="H10" s="47">
        <f>'CGK-3'!L25*1000</f>
        <v>9223986.9228907321</v>
      </c>
      <c r="I10" s="47">
        <f>'CGK-3'!M25*1000</f>
        <v>9016746.0471773315</v>
      </c>
      <c r="J10" s="47">
        <f>'CGK-3'!N25*1000</f>
        <v>10003864.801080331</v>
      </c>
      <c r="K10" s="47">
        <f>'CGK-3'!O25*1000</f>
        <v>8914197.165091332</v>
      </c>
      <c r="L10" s="47">
        <f>'CGK-3'!P25*1000</f>
        <v>10288866.038723333</v>
      </c>
      <c r="M10" s="47">
        <f>'CGK-3'!Q25*1000</f>
        <v>10404863.689030133</v>
      </c>
      <c r="N10" s="47">
        <f>'CGK-3'!R25*1000</f>
        <v>10148821.99014093</v>
      </c>
    </row>
    <row r="11" spans="1:15" ht="8.4499999999999993" customHeight="1">
      <c r="A11" s="40"/>
      <c r="B11" s="47"/>
      <c r="C11" s="47"/>
      <c r="D11" s="47"/>
      <c r="E11" s="47"/>
      <c r="F11" s="47"/>
      <c r="G11" s="47"/>
      <c r="H11" s="47"/>
      <c r="I11" s="47"/>
      <c r="J11" s="47"/>
      <c r="K11" s="47"/>
      <c r="L11" s="47"/>
      <c r="M11" s="47"/>
      <c r="N11" s="47"/>
    </row>
    <row r="12" spans="1:15">
      <c r="A12" s="40" t="s">
        <v>136</v>
      </c>
      <c r="B12" s="47">
        <f>SUM(C12:N12)</f>
        <v>33085300.63423337</v>
      </c>
      <c r="C12" s="47">
        <f>'CGK-3'!G36*1000</f>
        <v>3236256.1772635127</v>
      </c>
      <c r="D12" s="47">
        <f>'CGK-3'!H36*1000</f>
        <v>2878737.4037580728</v>
      </c>
      <c r="E12" s="47">
        <f>'CGK-3'!I36*1000</f>
        <v>3312780.2679440179</v>
      </c>
      <c r="F12" s="47">
        <f>'CGK-3'!J36*1000</f>
        <v>2759153.3877115157</v>
      </c>
      <c r="G12" s="47">
        <f>'CGK-3'!K36*1000</f>
        <v>1777307.3967368479</v>
      </c>
      <c r="H12" s="47">
        <f>'CGK-3'!L36*1000</f>
        <v>1755635.2465474308</v>
      </c>
      <c r="I12" s="47">
        <f>'CGK-3'!M36*1000</f>
        <v>3235889.3574527763</v>
      </c>
      <c r="J12" s="47">
        <f>'CGK-3'!N36*1000</f>
        <v>3324844.3734454759</v>
      </c>
      <c r="K12" s="47">
        <f>'CGK-3'!O36*1000</f>
        <v>2860323.0252079531</v>
      </c>
      <c r="L12" s="47">
        <f>'CGK-3'!P36*1000</f>
        <v>2585389.7068254719</v>
      </c>
      <c r="M12" s="47">
        <f>'CGK-3'!Q36*1000</f>
        <v>2627097.0877944338</v>
      </c>
      <c r="N12" s="47">
        <f>'CGK-3'!R36*1000</f>
        <v>2731887.20354586</v>
      </c>
    </row>
    <row r="13" spans="1:15" ht="6.95" customHeight="1">
      <c r="A13" s="40"/>
      <c r="B13" s="47"/>
      <c r="C13" s="47"/>
      <c r="D13" s="47"/>
      <c r="E13" s="47"/>
      <c r="F13" s="47"/>
      <c r="G13" s="47"/>
      <c r="H13" s="47"/>
      <c r="I13" s="47"/>
      <c r="J13" s="47"/>
      <c r="K13" s="47"/>
      <c r="L13" s="47"/>
      <c r="M13" s="47"/>
      <c r="N13" s="47"/>
    </row>
    <row r="14" spans="1:15">
      <c r="A14" s="40" t="s">
        <v>137</v>
      </c>
      <c r="B14" s="47">
        <f>SUM(C14:N14)</f>
        <v>109079222.49703133</v>
      </c>
      <c r="C14" s="47">
        <f>'CGK-3'!G47*1000</f>
        <v>13985651.255941993</v>
      </c>
      <c r="D14" s="47">
        <f>'CGK-3'!H47*1000</f>
        <v>10036695.079471728</v>
      </c>
      <c r="E14" s="47">
        <f>'CGK-3'!I47*1000</f>
        <v>9967611.207148565</v>
      </c>
      <c r="F14" s="47">
        <f>'CGK-3'!J47*1000</f>
        <v>6211428.4503614428</v>
      </c>
      <c r="G14" s="47">
        <f>'CGK-3'!K47*1000</f>
        <v>3488492.4158108239</v>
      </c>
      <c r="H14" s="47">
        <f>'CGK-3'!L47*1000</f>
        <v>3457789.7012678096</v>
      </c>
      <c r="I14" s="47">
        <f>'CGK-3'!M47*1000</f>
        <v>8762352.4046304356</v>
      </c>
      <c r="J14" s="47">
        <f>'CGK-3'!N47*1000</f>
        <v>11217255.804255551</v>
      </c>
      <c r="K14" s="47">
        <f>'CGK-3'!O47*1000</f>
        <v>10404419.718796555</v>
      </c>
      <c r="L14" s="47">
        <f>'CGK-3'!P47*1000</f>
        <v>7830708.1654160963</v>
      </c>
      <c r="M14" s="47">
        <f>'CGK-3'!Q47*1000</f>
        <v>10606561.058403224</v>
      </c>
      <c r="N14" s="47">
        <f>'CGK-3'!R47*1000</f>
        <v>13110257.235527121</v>
      </c>
    </row>
    <row r="15" spans="1:15" ht="8.1" customHeight="1">
      <c r="A15" s="40"/>
      <c r="B15" s="47"/>
      <c r="C15" s="47"/>
      <c r="D15" s="47"/>
      <c r="E15" s="47"/>
      <c r="F15" s="47"/>
      <c r="G15" s="47"/>
      <c r="H15" s="47"/>
      <c r="I15" s="47"/>
      <c r="J15" s="47"/>
      <c r="K15" s="47"/>
      <c r="L15" s="47"/>
      <c r="M15" s="47"/>
      <c r="N15" s="47"/>
    </row>
    <row r="16" spans="1:15">
      <c r="A16" s="40" t="s">
        <v>429</v>
      </c>
      <c r="B16" s="47">
        <f>SUM(C16:N16)</f>
        <v>602328.64199999988</v>
      </c>
      <c r="C16" s="47">
        <f>'CGK-3'!G31*1000</f>
        <v>50194.053499999995</v>
      </c>
      <c r="D16" s="47">
        <f>'CGK-3'!H31*1000</f>
        <v>50194.053499999995</v>
      </c>
      <c r="E16" s="47">
        <f>'CGK-3'!I31*1000</f>
        <v>50194.053499999995</v>
      </c>
      <c r="F16" s="47">
        <f>'CGK-3'!J31*1000</f>
        <v>50194.053499999995</v>
      </c>
      <c r="G16" s="47">
        <f>'CGK-3'!K31*1000</f>
        <v>50194.053499999995</v>
      </c>
      <c r="H16" s="47">
        <f>'CGK-3'!L31*1000</f>
        <v>50194.053499999995</v>
      </c>
      <c r="I16" s="47">
        <f>'CGK-3'!M31*1000</f>
        <v>50194.053499999995</v>
      </c>
      <c r="J16" s="47">
        <f>'CGK-3'!N31*1000</f>
        <v>50194.053499999995</v>
      </c>
      <c r="K16" s="47">
        <f>'CGK-3'!O31*1000</f>
        <v>50194.053499999995</v>
      </c>
      <c r="L16" s="47">
        <f>'CGK-3'!P31*1000</f>
        <v>50194.053499999995</v>
      </c>
      <c r="M16" s="47">
        <f>'CGK-3'!Q31*1000</f>
        <v>50194.053499999995</v>
      </c>
      <c r="N16" s="47">
        <f>'CGK-3'!R31*1000</f>
        <v>50194.053499999995</v>
      </c>
    </row>
    <row r="17" spans="1:15" ht="8.4499999999999993" customHeight="1">
      <c r="A17" s="40"/>
      <c r="B17" s="47"/>
      <c r="C17" s="47"/>
      <c r="D17" s="47"/>
      <c r="E17" s="47"/>
      <c r="F17" s="47"/>
      <c r="G17" s="47"/>
      <c r="H17" s="47"/>
      <c r="I17" s="47"/>
      <c r="J17" s="47"/>
      <c r="K17" s="47"/>
      <c r="L17" s="47"/>
      <c r="M17" s="47"/>
      <c r="N17" s="47"/>
    </row>
    <row r="18" spans="1:15" ht="12.75" customHeight="1">
      <c r="A18" s="40" t="s">
        <v>430</v>
      </c>
      <c r="B18" s="47">
        <f>SUM(C18:N18)</f>
        <v>17856895.587999996</v>
      </c>
      <c r="C18" s="47">
        <f>'CGK-3'!G58*1000</f>
        <v>1488074.6323333334</v>
      </c>
      <c r="D18" s="47">
        <f>'CGK-3'!H58*1000</f>
        <v>1488074.6323333334</v>
      </c>
      <c r="E18" s="47">
        <f>'CGK-3'!I58*1000</f>
        <v>1488074.6323333334</v>
      </c>
      <c r="F18" s="47">
        <f>'CGK-3'!J58*1000</f>
        <v>1488074.6323333334</v>
      </c>
      <c r="G18" s="47">
        <f>'CGK-3'!K58*1000</f>
        <v>1488074.6323333334</v>
      </c>
      <c r="H18" s="47">
        <f>'CGK-3'!L58*1000</f>
        <v>1488074.6323333334</v>
      </c>
      <c r="I18" s="47">
        <f>'CGK-3'!M58*1000</f>
        <v>1488074.6323333334</v>
      </c>
      <c r="J18" s="47">
        <f>'CGK-3'!N58*1000</f>
        <v>1488074.6323333334</v>
      </c>
      <c r="K18" s="47">
        <f>'CGK-3'!O58*1000</f>
        <v>1488074.6323333334</v>
      </c>
      <c r="L18" s="47">
        <f>'CGK-3'!P58*1000</f>
        <v>1488074.6323333334</v>
      </c>
      <c r="M18" s="47">
        <f>'CGK-3'!Q58*1000</f>
        <v>1488074.6323333334</v>
      </c>
      <c r="N18" s="47">
        <f>'CGK-3'!R58*1000</f>
        <v>1488074.6323333334</v>
      </c>
    </row>
    <row r="19" spans="1:15" ht="8.1" customHeight="1">
      <c r="A19" s="40"/>
      <c r="B19" s="47"/>
      <c r="C19" s="47"/>
      <c r="D19" s="47"/>
      <c r="E19" s="47"/>
      <c r="F19" s="47"/>
      <c r="G19" s="47"/>
      <c r="H19" s="47"/>
      <c r="I19" s="47"/>
      <c r="J19" s="47"/>
      <c r="K19" s="47"/>
      <c r="L19" s="47"/>
      <c r="M19" s="47"/>
      <c r="N19" s="47"/>
    </row>
    <row r="20" spans="1:15" ht="12.75" customHeight="1">
      <c r="A20" s="40" t="s">
        <v>467</v>
      </c>
      <c r="B20" s="47">
        <f>SUM(C20:N20)</f>
        <v>-6308124.7239505025</v>
      </c>
      <c r="C20" s="47">
        <f>-'CGK-3'!G79*1000</f>
        <v>-517006.40720604884</v>
      </c>
      <c r="D20" s="47">
        <f>-'CGK-3'!H79*1000</f>
        <v>-570479.78688571951</v>
      </c>
      <c r="E20" s="47">
        <f>-'CGK-3'!I79*1000</f>
        <v>-672011.79703264451</v>
      </c>
      <c r="F20" s="47">
        <f>-'CGK-3'!J79*1000</f>
        <v>-362575.56743598008</v>
      </c>
      <c r="G20" s="47">
        <f>-'CGK-3'!K79*1000</f>
        <v>-529058.81788481097</v>
      </c>
      <c r="H20" s="47">
        <f>-'CGK-3'!L79*1000</f>
        <v>-529827.9836162664</v>
      </c>
      <c r="I20" s="47">
        <f>-'CGK-3'!M79*1000</f>
        <v>-497347.8558167509</v>
      </c>
      <c r="J20" s="47">
        <f>-'CGK-3'!N79*1000</f>
        <v>-487983.22318120563</v>
      </c>
      <c r="K20" s="47">
        <f>-'CGK-3'!O79*1000</f>
        <v>-512278.96905895747</v>
      </c>
      <c r="L20" s="47">
        <f>-'CGK-3'!P79*1000</f>
        <v>-514488.82111255213</v>
      </c>
      <c r="M20" s="47">
        <f>-'CGK-3'!Q79*1000</f>
        <v>-597070.65125259443</v>
      </c>
      <c r="N20" s="47">
        <f>-'CGK-3'!R79*1000</f>
        <v>-517994.84346697078</v>
      </c>
    </row>
    <row r="21" spans="1:15" ht="5.45" customHeight="1">
      <c r="B21" s="21"/>
      <c r="C21" s="21"/>
      <c r="D21" s="21"/>
      <c r="E21" s="21"/>
      <c r="F21" s="21"/>
      <c r="G21" s="21"/>
      <c r="H21" s="21"/>
      <c r="I21" s="21"/>
      <c r="J21" s="21"/>
      <c r="K21" s="21"/>
      <c r="L21" s="21"/>
      <c r="M21" s="21"/>
      <c r="N21" s="21"/>
    </row>
    <row r="22" spans="1:15">
      <c r="A22" s="44" t="s">
        <v>138</v>
      </c>
      <c r="B22" s="45">
        <f>SUM(C22:N22)</f>
        <v>-135113308.01589131</v>
      </c>
      <c r="C22" s="45">
        <f>-'CGK-3'!G73*1000</f>
        <v>-11577159.418699279</v>
      </c>
      <c r="D22" s="45">
        <f>-'CGK-3'!H73*1000</f>
        <v>-5583768.965699276</v>
      </c>
      <c r="E22" s="45">
        <f>-'CGK-3'!I73*1000</f>
        <v>-9185146.6516992785</v>
      </c>
      <c r="F22" s="45">
        <f>-'CGK-3'!J73*1000</f>
        <v>-10604609.774699278</v>
      </c>
      <c r="G22" s="45">
        <f>-'CGK-3'!K73*1000</f>
        <v>-8951312.9746992774</v>
      </c>
      <c r="H22" s="45">
        <f>-'CGK-3'!L73*1000</f>
        <v>-8347941.5081992773</v>
      </c>
      <c r="I22" s="45">
        <f>-'CGK-3'!M73*1000</f>
        <v>-21126123.054699276</v>
      </c>
      <c r="J22" s="45">
        <f>-'CGK-3'!N73*1000</f>
        <v>-14517519.953699278</v>
      </c>
      <c r="K22" s="45">
        <f>-'CGK-3'!O73*1000</f>
        <v>-15009739.420699278</v>
      </c>
      <c r="L22" s="45">
        <f>-'CGK-3'!P73*1000</f>
        <v>-8474115.2516992763</v>
      </c>
      <c r="M22" s="45">
        <f>-'CGK-3'!Q73*1000</f>
        <v>-9244965.1236992776</v>
      </c>
      <c r="N22" s="45">
        <f>-'CGK-3'!R73*1000</f>
        <v>-12490905.917699277</v>
      </c>
    </row>
    <row r="23" spans="1:15" ht="12.75" customHeight="1">
      <c r="B23" s="21"/>
      <c r="C23" s="21"/>
      <c r="D23" s="21"/>
      <c r="E23" s="21"/>
      <c r="F23" s="21"/>
      <c r="G23" s="21"/>
      <c r="H23" s="21"/>
      <c r="I23" s="21"/>
      <c r="J23" s="21"/>
      <c r="K23" s="21"/>
      <c r="L23" s="21"/>
      <c r="M23" s="21"/>
      <c r="N23" s="21"/>
    </row>
    <row r="24" spans="1:15">
      <c r="A24" s="46" t="s">
        <v>139</v>
      </c>
      <c r="B24" s="262">
        <f>SUM(C24:N24)</f>
        <v>139048719.33068681</v>
      </c>
      <c r="C24" s="262">
        <f>SUM(C10:C22)</f>
        <v>17575615.399606846</v>
      </c>
      <c r="D24" s="262">
        <f t="shared" ref="D24:N24" si="0">SUM(D10:D22)</f>
        <v>19294633.705985375</v>
      </c>
      <c r="E24" s="262">
        <f t="shared" si="0"/>
        <v>15373539.076247327</v>
      </c>
      <c r="F24" s="262">
        <f t="shared" si="0"/>
        <v>9716729.9389571697</v>
      </c>
      <c r="G24" s="262">
        <f t="shared" si="0"/>
        <v>6676866.243706651</v>
      </c>
      <c r="H24" s="262">
        <f t="shared" si="0"/>
        <v>7097911.0647237627</v>
      </c>
      <c r="I24" s="262">
        <f t="shared" si="0"/>
        <v>929785.584577851</v>
      </c>
      <c r="J24" s="262">
        <f t="shared" si="0"/>
        <v>11078730.487734208</v>
      </c>
      <c r="K24" s="262">
        <f t="shared" si="0"/>
        <v>8195190.2051709387</v>
      </c>
      <c r="L24" s="262">
        <f t="shared" si="0"/>
        <v>13254628.52398641</v>
      </c>
      <c r="M24" s="262">
        <f t="shared" si="0"/>
        <v>15334754.746109255</v>
      </c>
      <c r="N24" s="262">
        <f t="shared" si="0"/>
        <v>14520334.353880998</v>
      </c>
    </row>
    <row r="25" spans="1:15" ht="12.75" customHeight="1">
      <c r="B25" s="21"/>
      <c r="C25" s="21"/>
      <c r="D25" s="21"/>
      <c r="E25" s="21"/>
      <c r="F25" s="21"/>
      <c r="G25" s="21"/>
      <c r="H25" s="21"/>
      <c r="I25" s="21"/>
      <c r="J25" s="21"/>
      <c r="K25" s="21"/>
      <c r="L25" s="21"/>
      <c r="M25" s="21"/>
      <c r="N25" s="21"/>
    </row>
    <row r="26" spans="1:15">
      <c r="A26" s="40" t="s">
        <v>431</v>
      </c>
      <c r="B26" s="21">
        <f>SUM(C26:N26)</f>
        <v>-31206344</v>
      </c>
      <c r="C26" s="21">
        <v>-2186051</v>
      </c>
      <c r="D26" s="21">
        <v>-2470459</v>
      </c>
      <c r="E26" s="21">
        <v>-2347669</v>
      </c>
      <c r="F26" s="21">
        <v>-2363352</v>
      </c>
      <c r="G26" s="21">
        <v>-2573430</v>
      </c>
      <c r="H26" s="21">
        <v>-2900958</v>
      </c>
      <c r="I26" s="21">
        <v>-3108724</v>
      </c>
      <c r="J26" s="21">
        <v>-3126996</v>
      </c>
      <c r="K26" s="21">
        <v>-2830431</v>
      </c>
      <c r="L26" s="21">
        <v>-2581820</v>
      </c>
      <c r="M26" s="21">
        <v>-2333303</v>
      </c>
      <c r="N26" s="21">
        <v>-2383151</v>
      </c>
    </row>
    <row r="27" spans="1:15" ht="12.75" customHeight="1">
      <c r="A27" s="46"/>
      <c r="B27" s="47"/>
    </row>
    <row r="28" spans="1:15" ht="12.75" customHeight="1" thickBot="1">
      <c r="A28" s="46" t="s">
        <v>187</v>
      </c>
      <c r="B28" s="261">
        <f>B24+B26</f>
        <v>107842375.33068681</v>
      </c>
      <c r="C28" s="261">
        <f t="shared" ref="C28:N28" si="1">C24+C26</f>
        <v>15389564.399606846</v>
      </c>
      <c r="D28" s="261">
        <f t="shared" si="1"/>
        <v>16824174.705985375</v>
      </c>
      <c r="E28" s="261">
        <f t="shared" si="1"/>
        <v>13025870.076247327</v>
      </c>
      <c r="F28" s="261">
        <f t="shared" si="1"/>
        <v>7353377.9389571697</v>
      </c>
      <c r="G28" s="261">
        <f t="shared" si="1"/>
        <v>4103436.243706651</v>
      </c>
      <c r="H28" s="261">
        <f t="shared" si="1"/>
        <v>4196953.0647237627</v>
      </c>
      <c r="I28" s="261">
        <f t="shared" si="1"/>
        <v>-2178938.415422149</v>
      </c>
      <c r="J28" s="261">
        <f t="shared" si="1"/>
        <v>7951734.4877342079</v>
      </c>
      <c r="K28" s="261">
        <f t="shared" si="1"/>
        <v>5364759.2051709387</v>
      </c>
      <c r="L28" s="261">
        <f t="shared" si="1"/>
        <v>10672808.52398641</v>
      </c>
      <c r="M28" s="261">
        <f t="shared" si="1"/>
        <v>13001451.746109255</v>
      </c>
      <c r="N28" s="261">
        <f t="shared" si="1"/>
        <v>12137183.353880998</v>
      </c>
      <c r="O28" s="46"/>
    </row>
    <row r="29" spans="1:15" ht="13.5" thickTop="1">
      <c r="B29" s="24"/>
    </row>
    <row r="30" spans="1:15">
      <c r="B30" s="24"/>
    </row>
    <row r="31" spans="1:15">
      <c r="A31" s="46" t="s">
        <v>1119</v>
      </c>
      <c r="B31" s="42" t="s">
        <v>40</v>
      </c>
      <c r="C31" s="43" t="str">
        <f t="shared" ref="C31:N31" si="2">C8</f>
        <v>Jan</v>
      </c>
      <c r="D31" s="43" t="str">
        <f t="shared" si="2"/>
        <v>Feb</v>
      </c>
      <c r="E31" s="43" t="str">
        <f t="shared" si="2"/>
        <v>Mar</v>
      </c>
      <c r="F31" s="43" t="str">
        <f t="shared" si="2"/>
        <v>Apr</v>
      </c>
      <c r="G31" s="43" t="str">
        <f t="shared" si="2"/>
        <v>May</v>
      </c>
      <c r="H31" s="43" t="str">
        <f t="shared" si="2"/>
        <v>Jun</v>
      </c>
      <c r="I31" s="43" t="str">
        <f t="shared" si="2"/>
        <v>Jul</v>
      </c>
      <c r="J31" s="43" t="str">
        <f t="shared" si="2"/>
        <v>Aug</v>
      </c>
      <c r="K31" s="43" t="str">
        <f t="shared" si="2"/>
        <v>Sep</v>
      </c>
      <c r="L31" s="43" t="str">
        <f t="shared" si="2"/>
        <v>Oct</v>
      </c>
      <c r="M31" s="43" t="str">
        <f t="shared" si="2"/>
        <v>Nov</v>
      </c>
      <c r="N31" s="43" t="str">
        <f t="shared" si="2"/>
        <v>Dec</v>
      </c>
    </row>
    <row r="32" spans="1:15">
      <c r="A32" s="416" t="str">
        <f t="shared" ref="A32:N32" si="3">A22</f>
        <v>Account 447 - Sale for Resale</v>
      </c>
      <c r="B32" s="423">
        <f t="shared" si="3"/>
        <v>-135113308.01589131</v>
      </c>
      <c r="C32" s="423">
        <f t="shared" si="3"/>
        <v>-11577159.418699279</v>
      </c>
      <c r="D32" s="423">
        <f t="shared" si="3"/>
        <v>-5583768.965699276</v>
      </c>
      <c r="E32" s="423">
        <f t="shared" si="3"/>
        <v>-9185146.6516992785</v>
      </c>
      <c r="F32" s="423">
        <f t="shared" si="3"/>
        <v>-10604609.774699278</v>
      </c>
      <c r="G32" s="423">
        <f t="shared" si="3"/>
        <v>-8951312.9746992774</v>
      </c>
      <c r="H32" s="423">
        <f t="shared" si="3"/>
        <v>-8347941.5081992773</v>
      </c>
      <c r="I32" s="423">
        <f t="shared" si="3"/>
        <v>-21126123.054699276</v>
      </c>
      <c r="J32" s="423">
        <f t="shared" si="3"/>
        <v>-14517519.953699278</v>
      </c>
      <c r="K32" s="423">
        <f t="shared" si="3"/>
        <v>-15009739.420699278</v>
      </c>
      <c r="L32" s="423">
        <f t="shared" si="3"/>
        <v>-8474115.2516992763</v>
      </c>
      <c r="M32" s="423">
        <f t="shared" si="3"/>
        <v>-9244965.1236992776</v>
      </c>
      <c r="N32" s="423">
        <f t="shared" si="3"/>
        <v>-12490905.917699277</v>
      </c>
    </row>
    <row r="33" spans="1:14">
      <c r="A33" s="14" t="str">
        <f t="shared" ref="A33:N33" si="4">A20</f>
        <v>Account 456 - Other Revenue</v>
      </c>
      <c r="B33" s="423">
        <f t="shared" si="4"/>
        <v>-6308124.7239505025</v>
      </c>
      <c r="C33" s="423">
        <f t="shared" si="4"/>
        <v>-517006.40720604884</v>
      </c>
      <c r="D33" s="423">
        <f t="shared" si="4"/>
        <v>-570479.78688571951</v>
      </c>
      <c r="E33" s="423">
        <f t="shared" si="4"/>
        <v>-672011.79703264451</v>
      </c>
      <c r="F33" s="423">
        <f t="shared" si="4"/>
        <v>-362575.56743598008</v>
      </c>
      <c r="G33" s="423">
        <f t="shared" si="4"/>
        <v>-529058.81788481097</v>
      </c>
      <c r="H33" s="423">
        <f t="shared" si="4"/>
        <v>-529827.9836162664</v>
      </c>
      <c r="I33" s="423">
        <f t="shared" si="4"/>
        <v>-497347.8558167509</v>
      </c>
      <c r="J33" s="423">
        <f t="shared" si="4"/>
        <v>-487983.22318120563</v>
      </c>
      <c r="K33" s="423">
        <f t="shared" si="4"/>
        <v>-512278.96905895747</v>
      </c>
      <c r="L33" s="423">
        <f t="shared" si="4"/>
        <v>-514488.82111255213</v>
      </c>
      <c r="M33" s="423">
        <f t="shared" si="4"/>
        <v>-597070.65125259443</v>
      </c>
      <c r="N33" s="423">
        <f t="shared" si="4"/>
        <v>-517994.84346697078</v>
      </c>
    </row>
    <row r="34" spans="1:14">
      <c r="A34" s="429" t="s">
        <v>1121</v>
      </c>
      <c r="B34" s="417">
        <f>SUM(C34:N34)</f>
        <v>-31153166</v>
      </c>
      <c r="C34" s="417">
        <v>-2181295</v>
      </c>
      <c r="D34" s="417">
        <v>-2465851</v>
      </c>
      <c r="E34" s="417">
        <v>-2343171</v>
      </c>
      <c r="F34" s="417">
        <v>-2358817</v>
      </c>
      <c r="G34" s="417">
        <v>-2568766</v>
      </c>
      <c r="H34" s="417">
        <v>-2896202</v>
      </c>
      <c r="I34" s="417">
        <v>-3103968</v>
      </c>
      <c r="J34" s="417">
        <v>-3122240</v>
      </c>
      <c r="K34" s="417">
        <v>-2825675</v>
      </c>
      <c r="L34" s="417">
        <v>-2578688</v>
      </c>
      <c r="M34" s="417">
        <v>-2330098</v>
      </c>
      <c r="N34" s="417">
        <v>-2378395</v>
      </c>
    </row>
    <row r="35" spans="1:14">
      <c r="A35" s="14" t="s">
        <v>1122</v>
      </c>
      <c r="B35" s="416">
        <f>SUM(B32:B34)</f>
        <v>-172574598.73984182</v>
      </c>
      <c r="C35" s="416">
        <f>SUM(C32:C34)</f>
        <v>-14275460.825905329</v>
      </c>
      <c r="D35" s="416">
        <f t="shared" ref="D35:N35" si="5">SUM(D32:D34)</f>
        <v>-8620099.7525849957</v>
      </c>
      <c r="E35" s="416">
        <f t="shared" si="5"/>
        <v>-12200329.448731923</v>
      </c>
      <c r="F35" s="416">
        <f t="shared" si="5"/>
        <v>-13326002.342135258</v>
      </c>
      <c r="G35" s="416">
        <f t="shared" si="5"/>
        <v>-12049137.792584088</v>
      </c>
      <c r="H35" s="416">
        <f t="shared" si="5"/>
        <v>-11773971.491815545</v>
      </c>
      <c r="I35" s="416">
        <f t="shared" si="5"/>
        <v>-24727438.910516027</v>
      </c>
      <c r="J35" s="416">
        <f t="shared" si="5"/>
        <v>-18127743.176880483</v>
      </c>
      <c r="K35" s="416">
        <f t="shared" si="5"/>
        <v>-18347693.389758237</v>
      </c>
      <c r="L35" s="416">
        <f t="shared" si="5"/>
        <v>-11567292.072811829</v>
      </c>
      <c r="M35" s="416">
        <f t="shared" si="5"/>
        <v>-12172133.774951871</v>
      </c>
      <c r="N35" s="416">
        <f t="shared" si="5"/>
        <v>-15387295.761166248</v>
      </c>
    </row>
    <row r="36" spans="1:14">
      <c r="A36" s="432" t="s">
        <v>1120</v>
      </c>
      <c r="B36" s="416">
        <f>B35*0.6554</f>
        <v>-113105392.01409233</v>
      </c>
      <c r="C36" s="416">
        <f>C35*0.6554</f>
        <v>-9356137.0252983514</v>
      </c>
      <c r="D36" s="416">
        <f t="shared" ref="D36:N36" si="6">D35*0.6554</f>
        <v>-5649613.3778442061</v>
      </c>
      <c r="E36" s="416">
        <f t="shared" si="6"/>
        <v>-7996095.9206989026</v>
      </c>
      <c r="F36" s="416">
        <f t="shared" si="6"/>
        <v>-8733861.9350354485</v>
      </c>
      <c r="G36" s="416">
        <f t="shared" si="6"/>
        <v>-7897004.9092596108</v>
      </c>
      <c r="H36" s="416">
        <f t="shared" si="6"/>
        <v>-7716660.9157359079</v>
      </c>
      <c r="I36" s="416">
        <f t="shared" si="6"/>
        <v>-16206363.461952204</v>
      </c>
      <c r="J36" s="416">
        <f t="shared" si="6"/>
        <v>-11880922.878127469</v>
      </c>
      <c r="K36" s="416">
        <f t="shared" si="6"/>
        <v>-12025078.247647548</v>
      </c>
      <c r="L36" s="416">
        <f t="shared" si="6"/>
        <v>-7581203.2245208723</v>
      </c>
      <c r="M36" s="416">
        <f t="shared" si="6"/>
        <v>-7977616.4761034567</v>
      </c>
      <c r="N36" s="416">
        <f t="shared" si="6"/>
        <v>-10084833.641868358</v>
      </c>
    </row>
    <row r="37" spans="1:14">
      <c r="A37" s="429" t="s">
        <v>1123</v>
      </c>
      <c r="B37" s="417">
        <f>SUM(C37:N37)</f>
        <v>-114276</v>
      </c>
      <c r="C37" s="417">
        <v>-9523</v>
      </c>
      <c r="D37" s="417">
        <v>-9523</v>
      </c>
      <c r="E37" s="417">
        <v>-9523</v>
      </c>
      <c r="F37" s="417">
        <v>-9523</v>
      </c>
      <c r="G37" s="417">
        <v>-9523</v>
      </c>
      <c r="H37" s="417">
        <v>-9523</v>
      </c>
      <c r="I37" s="417">
        <v>-9523</v>
      </c>
      <c r="J37" s="417">
        <v>-9523</v>
      </c>
      <c r="K37" s="417">
        <v>-9523</v>
      </c>
      <c r="L37" s="417">
        <v>-9523</v>
      </c>
      <c r="M37" s="417">
        <v>-9523</v>
      </c>
      <c r="N37" s="417">
        <v>-9523</v>
      </c>
    </row>
    <row r="38" spans="1:14">
      <c r="A38" s="430" t="s">
        <v>1124</v>
      </c>
      <c r="B38" s="431">
        <f>SUM(B36:B37)</f>
        <v>-113219668.01409233</v>
      </c>
      <c r="C38" s="431">
        <f t="shared" ref="C38:N38" si="7">SUM(C36:C37)</f>
        <v>-9365660.0252983514</v>
      </c>
      <c r="D38" s="431">
        <f t="shared" si="7"/>
        <v>-5659136.3778442061</v>
      </c>
      <c r="E38" s="431">
        <f t="shared" si="7"/>
        <v>-8005618.9206989026</v>
      </c>
      <c r="F38" s="431">
        <f t="shared" si="7"/>
        <v>-8743384.9350354485</v>
      </c>
      <c r="G38" s="431">
        <f t="shared" si="7"/>
        <v>-7906527.9092596108</v>
      </c>
      <c r="H38" s="431">
        <f t="shared" si="7"/>
        <v>-7726183.9157359079</v>
      </c>
      <c r="I38" s="431">
        <f t="shared" si="7"/>
        <v>-16215886.461952204</v>
      </c>
      <c r="J38" s="431">
        <f t="shared" si="7"/>
        <v>-11890445.878127469</v>
      </c>
      <c r="K38" s="431">
        <f t="shared" si="7"/>
        <v>-12034601.247647548</v>
      </c>
      <c r="L38" s="431">
        <f t="shared" si="7"/>
        <v>-7590726.2245208723</v>
      </c>
      <c r="M38" s="431">
        <f t="shared" si="7"/>
        <v>-7987139.4761034567</v>
      </c>
      <c r="N38" s="431">
        <f t="shared" si="7"/>
        <v>-10094356.641868358</v>
      </c>
    </row>
    <row r="39" spans="1:14">
      <c r="A39" s="428"/>
      <c r="B39" s="416"/>
      <c r="C39" s="416"/>
      <c r="D39" s="416"/>
      <c r="E39" s="416"/>
      <c r="F39" s="416"/>
      <c r="G39" s="416"/>
      <c r="H39" s="416"/>
      <c r="I39" s="416"/>
      <c r="J39" s="416"/>
      <c r="K39" s="416"/>
      <c r="L39" s="416"/>
      <c r="M39" s="416"/>
      <c r="N39" s="416"/>
    </row>
    <row r="40" spans="1:14">
      <c r="A40" s="433" t="str">
        <f t="shared" ref="A40:N40" si="8">A12</f>
        <v>Account 501 - Thermal Fuel</v>
      </c>
      <c r="B40" s="435">
        <f t="shared" si="8"/>
        <v>33085300.63423337</v>
      </c>
      <c r="C40" s="435">
        <f t="shared" si="8"/>
        <v>3236256.1772635127</v>
      </c>
      <c r="D40" s="435">
        <f t="shared" si="8"/>
        <v>2878737.4037580728</v>
      </c>
      <c r="E40" s="435">
        <f t="shared" si="8"/>
        <v>3312780.2679440179</v>
      </c>
      <c r="F40" s="435">
        <f t="shared" si="8"/>
        <v>2759153.3877115157</v>
      </c>
      <c r="G40" s="435">
        <f t="shared" si="8"/>
        <v>1777307.3967368479</v>
      </c>
      <c r="H40" s="435">
        <f t="shared" si="8"/>
        <v>1755635.2465474308</v>
      </c>
      <c r="I40" s="435">
        <f t="shared" si="8"/>
        <v>3235889.3574527763</v>
      </c>
      <c r="J40" s="435">
        <f t="shared" si="8"/>
        <v>3324844.3734454759</v>
      </c>
      <c r="K40" s="435">
        <f t="shared" si="8"/>
        <v>2860323.0252079531</v>
      </c>
      <c r="L40" s="435">
        <f t="shared" si="8"/>
        <v>2585389.7068254719</v>
      </c>
      <c r="M40" s="435">
        <f t="shared" si="8"/>
        <v>2627097.0877944338</v>
      </c>
      <c r="N40" s="435">
        <f t="shared" si="8"/>
        <v>2731887.20354586</v>
      </c>
    </row>
    <row r="41" spans="1:14">
      <c r="A41" s="433" t="str">
        <f t="shared" ref="A41:N41" si="9">A14</f>
        <v>Account 547 - Natural Gas Fuel</v>
      </c>
      <c r="B41" s="435">
        <f t="shared" si="9"/>
        <v>109079222.49703133</v>
      </c>
      <c r="C41" s="435">
        <f t="shared" si="9"/>
        <v>13985651.255941993</v>
      </c>
      <c r="D41" s="435">
        <f t="shared" si="9"/>
        <v>10036695.079471728</v>
      </c>
      <c r="E41" s="435">
        <f t="shared" si="9"/>
        <v>9967611.207148565</v>
      </c>
      <c r="F41" s="435">
        <f t="shared" si="9"/>
        <v>6211428.4503614428</v>
      </c>
      <c r="G41" s="435">
        <f t="shared" si="9"/>
        <v>3488492.4158108239</v>
      </c>
      <c r="H41" s="435">
        <f t="shared" si="9"/>
        <v>3457789.7012678096</v>
      </c>
      <c r="I41" s="435">
        <f t="shared" si="9"/>
        <v>8762352.4046304356</v>
      </c>
      <c r="J41" s="435">
        <f t="shared" si="9"/>
        <v>11217255.804255551</v>
      </c>
      <c r="K41" s="435">
        <f t="shared" si="9"/>
        <v>10404419.718796555</v>
      </c>
      <c r="L41" s="435">
        <f t="shared" si="9"/>
        <v>7830708.1654160963</v>
      </c>
      <c r="M41" s="435">
        <f t="shared" si="9"/>
        <v>10606561.058403224</v>
      </c>
      <c r="N41" s="435">
        <f t="shared" si="9"/>
        <v>13110257.235527121</v>
      </c>
    </row>
    <row r="42" spans="1:14">
      <c r="A42" s="433" t="str">
        <f t="shared" ref="A42:N42" si="10">A10</f>
        <v>Account 555 - Purchased Power</v>
      </c>
      <c r="B42" s="435">
        <f t="shared" si="10"/>
        <v>119846404.70926391</v>
      </c>
      <c r="C42" s="435">
        <f t="shared" si="10"/>
        <v>10909605.106473332</v>
      </c>
      <c r="D42" s="435">
        <f t="shared" si="10"/>
        <v>10995181.289507233</v>
      </c>
      <c r="E42" s="435">
        <f t="shared" si="10"/>
        <v>10412037.364053333</v>
      </c>
      <c r="F42" s="435">
        <f t="shared" si="10"/>
        <v>10175064.757186133</v>
      </c>
      <c r="G42" s="435">
        <f t="shared" si="10"/>
        <v>9353169.537909735</v>
      </c>
      <c r="H42" s="435">
        <f t="shared" si="10"/>
        <v>9223986.9228907321</v>
      </c>
      <c r="I42" s="435">
        <f t="shared" si="10"/>
        <v>9016746.0471773315</v>
      </c>
      <c r="J42" s="435">
        <f t="shared" si="10"/>
        <v>10003864.801080331</v>
      </c>
      <c r="K42" s="435">
        <f t="shared" si="10"/>
        <v>8914197.165091332</v>
      </c>
      <c r="L42" s="435">
        <f t="shared" si="10"/>
        <v>10288866.038723333</v>
      </c>
      <c r="M42" s="435">
        <f t="shared" si="10"/>
        <v>10404863.689030133</v>
      </c>
      <c r="N42" s="435">
        <f t="shared" si="10"/>
        <v>10148821.99014093</v>
      </c>
    </row>
    <row r="43" spans="1:14">
      <c r="A43" s="433" t="str">
        <f t="shared" ref="A43:N43" si="11">A16</f>
        <v>Account 557 - Other Expenses</v>
      </c>
      <c r="B43" s="435">
        <f t="shared" si="11"/>
        <v>602328.64199999988</v>
      </c>
      <c r="C43" s="435">
        <f t="shared" si="11"/>
        <v>50194.053499999995</v>
      </c>
      <c r="D43" s="435">
        <f t="shared" si="11"/>
        <v>50194.053499999995</v>
      </c>
      <c r="E43" s="435">
        <f t="shared" si="11"/>
        <v>50194.053499999995</v>
      </c>
      <c r="F43" s="435">
        <f t="shared" si="11"/>
        <v>50194.053499999995</v>
      </c>
      <c r="G43" s="435">
        <f t="shared" si="11"/>
        <v>50194.053499999995</v>
      </c>
      <c r="H43" s="435">
        <f t="shared" si="11"/>
        <v>50194.053499999995</v>
      </c>
      <c r="I43" s="435">
        <f t="shared" si="11"/>
        <v>50194.053499999995</v>
      </c>
      <c r="J43" s="435">
        <f t="shared" si="11"/>
        <v>50194.053499999995</v>
      </c>
      <c r="K43" s="435">
        <f t="shared" si="11"/>
        <v>50194.053499999995</v>
      </c>
      <c r="L43" s="435">
        <f t="shared" si="11"/>
        <v>50194.053499999995</v>
      </c>
      <c r="M43" s="435">
        <f t="shared" si="11"/>
        <v>50194.053499999995</v>
      </c>
      <c r="N43" s="435">
        <f t="shared" si="11"/>
        <v>50194.053499999995</v>
      </c>
    </row>
    <row r="44" spans="1:14" s="13" customFormat="1">
      <c r="A44" s="434" t="str">
        <f t="shared" ref="A44:N44" si="12">A18</f>
        <v>Account 565 - Transmission Expense</v>
      </c>
      <c r="B44" s="437">
        <f t="shared" si="12"/>
        <v>17856895.587999996</v>
      </c>
      <c r="C44" s="437">
        <f t="shared" si="12"/>
        <v>1488074.6323333334</v>
      </c>
      <c r="D44" s="437">
        <f t="shared" si="12"/>
        <v>1488074.6323333334</v>
      </c>
      <c r="E44" s="437">
        <f t="shared" si="12"/>
        <v>1488074.6323333334</v>
      </c>
      <c r="F44" s="437">
        <f t="shared" si="12"/>
        <v>1488074.6323333334</v>
      </c>
      <c r="G44" s="437">
        <f t="shared" si="12"/>
        <v>1488074.6323333334</v>
      </c>
      <c r="H44" s="437">
        <f t="shared" si="12"/>
        <v>1488074.6323333334</v>
      </c>
      <c r="I44" s="437">
        <f t="shared" si="12"/>
        <v>1488074.6323333334</v>
      </c>
      <c r="J44" s="437">
        <f t="shared" si="12"/>
        <v>1488074.6323333334</v>
      </c>
      <c r="K44" s="437">
        <f t="shared" si="12"/>
        <v>1488074.6323333334</v>
      </c>
      <c r="L44" s="437">
        <f t="shared" si="12"/>
        <v>1488074.6323333334</v>
      </c>
      <c r="M44" s="437">
        <f t="shared" si="12"/>
        <v>1488074.6323333334</v>
      </c>
      <c r="N44" s="437">
        <f t="shared" si="12"/>
        <v>1488074.6323333334</v>
      </c>
    </row>
    <row r="45" spans="1:14" s="13" customFormat="1">
      <c r="A45" s="434" t="s">
        <v>1125</v>
      </c>
      <c r="B45" s="436">
        <f>SUM(B40:B44)</f>
        <v>280470152.07052857</v>
      </c>
      <c r="C45" s="436">
        <f t="shared" ref="C45:N45" si="13">SUM(C40:C44)</f>
        <v>29669781.225512169</v>
      </c>
      <c r="D45" s="436">
        <f t="shared" si="13"/>
        <v>25448882.458570369</v>
      </c>
      <c r="E45" s="436">
        <f t="shared" si="13"/>
        <v>25230697.524979249</v>
      </c>
      <c r="F45" s="436">
        <f t="shared" si="13"/>
        <v>20683915.281092428</v>
      </c>
      <c r="G45" s="436">
        <f t="shared" si="13"/>
        <v>16157238.036290741</v>
      </c>
      <c r="H45" s="436">
        <f t="shared" si="13"/>
        <v>15975680.556539306</v>
      </c>
      <c r="I45" s="436">
        <f t="shared" si="13"/>
        <v>22553256.495093878</v>
      </c>
      <c r="J45" s="436">
        <f t="shared" si="13"/>
        <v>26084233.664614692</v>
      </c>
      <c r="K45" s="436">
        <f t="shared" si="13"/>
        <v>23717208.594929174</v>
      </c>
      <c r="L45" s="436">
        <f t="shared" si="13"/>
        <v>22243232.596798234</v>
      </c>
      <c r="M45" s="436">
        <f t="shared" si="13"/>
        <v>25176790.521061126</v>
      </c>
      <c r="N45" s="436">
        <f t="shared" si="13"/>
        <v>27529235.115047246</v>
      </c>
    </row>
    <row r="46" spans="1:14">
      <c r="A46" s="432" t="s">
        <v>1120</v>
      </c>
      <c r="B46" s="416">
        <f>B45*0.6554</f>
        <v>183820137.6670244</v>
      </c>
      <c r="C46" s="416">
        <f>C45*0.6554</f>
        <v>19445574.615200676</v>
      </c>
      <c r="D46" s="416">
        <f t="shared" ref="D46" si="14">D45*0.6554</f>
        <v>16679197.563347019</v>
      </c>
      <c r="E46" s="416">
        <f t="shared" ref="E46" si="15">E45*0.6554</f>
        <v>16536199.157871399</v>
      </c>
      <c r="F46" s="416">
        <f t="shared" ref="F46" si="16">F45*0.6554</f>
        <v>13556238.075227976</v>
      </c>
      <c r="G46" s="416">
        <f t="shared" ref="G46" si="17">G45*0.6554</f>
        <v>10589453.80898495</v>
      </c>
      <c r="H46" s="416">
        <f t="shared" ref="H46" si="18">H45*0.6554</f>
        <v>10470461.036755862</v>
      </c>
      <c r="I46" s="416">
        <f t="shared" ref="I46" si="19">I45*0.6554</f>
        <v>14781404.306884527</v>
      </c>
      <c r="J46" s="416">
        <f t="shared" ref="J46" si="20">J45*0.6554</f>
        <v>17095606.74378847</v>
      </c>
      <c r="K46" s="416">
        <f t="shared" ref="K46" si="21">K45*0.6554</f>
        <v>15544258.51311658</v>
      </c>
      <c r="L46" s="416">
        <f t="shared" ref="L46" si="22">L45*0.6554</f>
        <v>14578214.643941563</v>
      </c>
      <c r="M46" s="416">
        <f t="shared" ref="M46" si="23">M45*0.6554</f>
        <v>16500868.507503461</v>
      </c>
      <c r="N46" s="416">
        <f t="shared" ref="N46" si="24">N45*0.6554</f>
        <v>18042660.694401965</v>
      </c>
    </row>
    <row r="47" spans="1:14">
      <c r="A47" s="433" t="s">
        <v>1127</v>
      </c>
      <c r="B47" s="417">
        <v>0</v>
      </c>
      <c r="C47" s="417">
        <v>0</v>
      </c>
      <c r="D47" s="417">
        <v>0</v>
      </c>
      <c r="E47" s="417">
        <v>0</v>
      </c>
      <c r="F47" s="417">
        <v>0</v>
      </c>
      <c r="G47" s="417">
        <v>0</v>
      </c>
      <c r="H47" s="417">
        <v>0</v>
      </c>
      <c r="I47" s="417">
        <v>0</v>
      </c>
      <c r="J47" s="417">
        <v>0</v>
      </c>
      <c r="K47" s="417">
        <v>0</v>
      </c>
      <c r="L47" s="417">
        <v>0</v>
      </c>
      <c r="M47" s="417">
        <v>0</v>
      </c>
      <c r="N47" s="417">
        <v>0</v>
      </c>
    </row>
    <row r="48" spans="1:14">
      <c r="A48" s="430" t="s">
        <v>1126</v>
      </c>
      <c r="B48" s="431">
        <f>B46+B47</f>
        <v>183820137.6670244</v>
      </c>
      <c r="C48" s="431">
        <f t="shared" ref="C48:N48" si="25">C46+C47</f>
        <v>19445574.615200676</v>
      </c>
      <c r="D48" s="431">
        <f t="shared" si="25"/>
        <v>16679197.563347019</v>
      </c>
      <c r="E48" s="431">
        <f t="shared" si="25"/>
        <v>16536199.157871399</v>
      </c>
      <c r="F48" s="431">
        <f t="shared" si="25"/>
        <v>13556238.075227976</v>
      </c>
      <c r="G48" s="431">
        <f t="shared" si="25"/>
        <v>10589453.80898495</v>
      </c>
      <c r="H48" s="431">
        <f t="shared" si="25"/>
        <v>10470461.036755862</v>
      </c>
      <c r="I48" s="431">
        <f t="shared" si="25"/>
        <v>14781404.306884527</v>
      </c>
      <c r="J48" s="431">
        <f t="shared" si="25"/>
        <v>17095606.74378847</v>
      </c>
      <c r="K48" s="431">
        <f t="shared" si="25"/>
        <v>15544258.51311658</v>
      </c>
      <c r="L48" s="431">
        <f t="shared" si="25"/>
        <v>14578214.643941563</v>
      </c>
      <c r="M48" s="431">
        <f t="shared" si="25"/>
        <v>16500868.507503461</v>
      </c>
      <c r="N48" s="431">
        <f t="shared" si="25"/>
        <v>18042660.694401965</v>
      </c>
    </row>
    <row r="49" spans="1:14">
      <c r="A49" s="430"/>
      <c r="B49" s="431"/>
      <c r="C49" s="431"/>
      <c r="D49" s="431"/>
      <c r="E49" s="431"/>
      <c r="F49" s="431"/>
      <c r="G49" s="431"/>
      <c r="H49" s="431"/>
      <c r="I49" s="431"/>
      <c r="J49" s="431"/>
      <c r="K49" s="431"/>
      <c r="L49" s="431"/>
      <c r="M49" s="431"/>
      <c r="N49" s="431"/>
    </row>
    <row r="50" spans="1:14" s="13" customFormat="1" ht="13.5" thickBot="1">
      <c r="A50" s="438" t="s">
        <v>1128</v>
      </c>
      <c r="B50" s="439">
        <f t="shared" ref="B50:N50" si="26">B38+B48</f>
        <v>70600469.652932078</v>
      </c>
      <c r="C50" s="439">
        <f t="shared" si="26"/>
        <v>10079914.589902325</v>
      </c>
      <c r="D50" s="439">
        <f t="shared" si="26"/>
        <v>11020061.185502812</v>
      </c>
      <c r="E50" s="439">
        <f t="shared" si="26"/>
        <v>8530580.2371724956</v>
      </c>
      <c r="F50" s="439">
        <f t="shared" si="26"/>
        <v>4812853.1401925273</v>
      </c>
      <c r="G50" s="439">
        <f t="shared" si="26"/>
        <v>2682925.8997253394</v>
      </c>
      <c r="H50" s="439">
        <f t="shared" si="26"/>
        <v>2744277.1210199539</v>
      </c>
      <c r="I50" s="439">
        <f t="shared" si="26"/>
        <v>-1434482.1550676767</v>
      </c>
      <c r="J50" s="439">
        <f t="shared" si="26"/>
        <v>5205160.8656610008</v>
      </c>
      <c r="K50" s="439">
        <f t="shared" si="26"/>
        <v>3509657.2654690314</v>
      </c>
      <c r="L50" s="439">
        <f t="shared" si="26"/>
        <v>6987488.4194206903</v>
      </c>
      <c r="M50" s="439">
        <f t="shared" si="26"/>
        <v>8513729.0314000044</v>
      </c>
      <c r="N50" s="439">
        <f t="shared" si="26"/>
        <v>7948304.0525336061</v>
      </c>
    </row>
    <row r="51" spans="1:14" s="13" customFormat="1" ht="13.5" thickTop="1">
      <c r="A51" s="458" t="s">
        <v>1129</v>
      </c>
      <c r="B51" s="459">
        <f>70601</f>
        <v>70601</v>
      </c>
      <c r="C51" s="420"/>
      <c r="D51" s="420"/>
      <c r="E51" s="420"/>
      <c r="F51" s="420"/>
      <c r="G51" s="420"/>
      <c r="H51" s="420"/>
      <c r="I51" s="420"/>
      <c r="J51" s="420"/>
      <c r="K51" s="420"/>
      <c r="L51" s="420"/>
      <c r="M51" s="420"/>
      <c r="N51" s="420"/>
    </row>
    <row r="52" spans="1:14" s="13" customFormat="1">
      <c r="A52" s="440"/>
      <c r="B52" s="420"/>
      <c r="C52" s="420"/>
      <c r="D52" s="420"/>
      <c r="E52" s="420"/>
      <c r="F52" s="420"/>
      <c r="G52" s="420"/>
      <c r="H52" s="420"/>
      <c r="I52" s="420"/>
      <c r="J52" s="420"/>
      <c r="K52" s="420"/>
      <c r="L52" s="420"/>
      <c r="M52" s="420"/>
      <c r="N52" s="420"/>
    </row>
    <row r="53" spans="1:14">
      <c r="A53" s="381" t="s">
        <v>632</v>
      </c>
      <c r="B53" s="385"/>
      <c r="C53" s="13"/>
      <c r="D53" s="13"/>
      <c r="E53" s="13"/>
      <c r="F53" s="13"/>
      <c r="G53" s="13"/>
      <c r="H53" s="13"/>
      <c r="I53" s="13"/>
      <c r="J53" s="13"/>
      <c r="K53" s="13"/>
      <c r="L53" s="13"/>
      <c r="M53" s="13"/>
      <c r="N53" s="13"/>
    </row>
    <row r="54" spans="1:14">
      <c r="A54" s="13"/>
      <c r="B54" s="22"/>
      <c r="C54" s="384"/>
      <c r="D54" s="13"/>
      <c r="E54" s="13"/>
      <c r="F54" s="13"/>
      <c r="G54" s="13"/>
      <c r="H54" s="13"/>
      <c r="I54" s="13"/>
      <c r="J54" s="13"/>
      <c r="K54" s="13"/>
      <c r="L54" s="13"/>
      <c r="M54" s="13"/>
      <c r="N54" s="13"/>
    </row>
    <row r="55" spans="1:14">
      <c r="A55" s="379" t="s">
        <v>588</v>
      </c>
      <c r="B55" s="26">
        <f>SUM(C55:N55)</f>
        <v>5636052.0482197199</v>
      </c>
      <c r="C55" s="456">
        <v>525840.58963200008</v>
      </c>
      <c r="D55" s="456">
        <v>468208.92225801991</v>
      </c>
      <c r="E55" s="456">
        <v>497280.28406852996</v>
      </c>
      <c r="F55" s="457">
        <v>424007.61125359993</v>
      </c>
      <c r="G55" s="457">
        <v>430810.42878893006</v>
      </c>
      <c r="H55" s="457">
        <v>426094.74579473998</v>
      </c>
      <c r="I55" s="457">
        <v>482342.86582646001</v>
      </c>
      <c r="J55" s="457">
        <v>496837.25608412997</v>
      </c>
      <c r="K55" s="457">
        <v>422137.20310900005</v>
      </c>
      <c r="L55" s="457">
        <v>448916.52601530991</v>
      </c>
      <c r="M55" s="457">
        <v>469060.99363500008</v>
      </c>
      <c r="N55" s="457">
        <v>544514.62175400008</v>
      </c>
    </row>
    <row r="56" spans="1:14" ht="13.5" thickBot="1">
      <c r="A56" s="13"/>
      <c r="B56" s="13"/>
      <c r="C56" s="13"/>
      <c r="D56" s="13"/>
      <c r="E56" s="13"/>
      <c r="F56" s="13"/>
      <c r="G56" s="13"/>
      <c r="H56" s="13"/>
      <c r="I56" s="13"/>
      <c r="J56" s="13"/>
      <c r="K56" s="13"/>
      <c r="L56" s="13"/>
      <c r="M56" s="13"/>
      <c r="N56" s="13"/>
    </row>
    <row r="57" spans="1:14" ht="13.5" thickBot="1">
      <c r="A57" s="379" t="s">
        <v>637</v>
      </c>
      <c r="B57" s="382">
        <f>B50/B55</f>
        <v>12.526582268741272</v>
      </c>
      <c r="C57" s="383" t="s">
        <v>140</v>
      </c>
      <c r="D57" s="385"/>
      <c r="E57" s="13"/>
      <c r="F57" s="13"/>
      <c r="G57" s="13"/>
      <c r="H57" s="13"/>
      <c r="I57" s="13"/>
      <c r="J57" s="13"/>
      <c r="K57" s="13"/>
      <c r="L57" s="13"/>
      <c r="M57" s="13"/>
      <c r="N57" s="13"/>
    </row>
    <row r="58" spans="1:14">
      <c r="A58" s="13"/>
      <c r="B58" s="13"/>
      <c r="C58" s="13"/>
      <c r="D58" s="386"/>
      <c r="E58" s="13"/>
      <c r="F58" s="13"/>
      <c r="G58" s="13"/>
      <c r="H58" s="13"/>
      <c r="I58" s="13"/>
      <c r="J58" s="13"/>
      <c r="K58" s="13"/>
      <c r="L58" s="13"/>
      <c r="M58" s="13"/>
      <c r="N58" s="13"/>
    </row>
    <row r="59" spans="1:14">
      <c r="A59" s="13"/>
      <c r="B59" s="13"/>
      <c r="C59" s="13"/>
      <c r="D59" s="13"/>
      <c r="E59" s="13"/>
      <c r="F59" s="13"/>
      <c r="G59" s="13"/>
      <c r="H59" s="13"/>
      <c r="I59" s="13"/>
      <c r="J59" s="13"/>
      <c r="K59" s="13"/>
      <c r="L59" s="13"/>
      <c r="M59" s="13"/>
      <c r="N59" s="13"/>
    </row>
    <row r="60" spans="1:14">
      <c r="A60" s="383" t="s">
        <v>683</v>
      </c>
      <c r="B60" s="13"/>
      <c r="D60" s="442">
        <v>0.65539999999999998</v>
      </c>
      <c r="E60" s="13"/>
      <c r="F60" s="13"/>
      <c r="G60" s="13"/>
      <c r="H60" s="13"/>
      <c r="I60" s="13"/>
      <c r="J60" s="13"/>
      <c r="K60" s="13"/>
      <c r="L60" s="13"/>
      <c r="M60" s="13"/>
      <c r="N60" s="13"/>
    </row>
    <row r="61" spans="1:14">
      <c r="A61" s="383" t="s">
        <v>549</v>
      </c>
      <c r="B61" s="13"/>
      <c r="C61" s="13"/>
      <c r="D61" s="13"/>
      <c r="E61" s="13"/>
      <c r="F61" s="13"/>
      <c r="G61" s="13"/>
      <c r="H61" s="13"/>
      <c r="I61" s="13"/>
      <c r="J61" s="13"/>
      <c r="K61" s="13"/>
      <c r="L61" s="13"/>
      <c r="M61" s="13"/>
      <c r="N61" s="13"/>
    </row>
    <row r="62" spans="1:14">
      <c r="A62" s="383" t="s">
        <v>633</v>
      </c>
      <c r="B62" s="13"/>
      <c r="C62" s="13"/>
      <c r="D62" s="13"/>
      <c r="E62" s="13"/>
      <c r="F62" s="13"/>
      <c r="G62" s="13"/>
      <c r="H62" s="13"/>
      <c r="I62" s="13"/>
      <c r="J62" s="13"/>
      <c r="K62" s="13"/>
      <c r="L62" s="13"/>
      <c r="M62" s="13"/>
      <c r="N62" s="13"/>
    </row>
    <row r="63" spans="1:14">
      <c r="A63" s="14" t="s">
        <v>1094</v>
      </c>
      <c r="B63" s="13"/>
      <c r="C63" s="13"/>
      <c r="D63" s="13"/>
      <c r="E63" s="13"/>
      <c r="F63" s="13"/>
      <c r="G63" s="13"/>
      <c r="H63" s="13"/>
      <c r="I63" s="13"/>
      <c r="J63" s="13"/>
      <c r="K63" s="13"/>
      <c r="L63" s="13"/>
      <c r="M63" s="13"/>
      <c r="N63" s="13"/>
    </row>
    <row r="66" spans="1:3">
      <c r="A66" s="14" t="s">
        <v>1130</v>
      </c>
    </row>
    <row r="67" spans="1:3">
      <c r="A67" s="14" t="s">
        <v>1131</v>
      </c>
      <c r="B67" s="441">
        <f>B34</f>
        <v>-31153166</v>
      </c>
      <c r="C67" s="14" t="s">
        <v>1135</v>
      </c>
    </row>
    <row r="68" spans="1:3">
      <c r="A68" s="14" t="s">
        <v>1132</v>
      </c>
      <c r="B68" s="441">
        <f>B37</f>
        <v>-114276</v>
      </c>
      <c r="C68" s="14" t="s">
        <v>1136</v>
      </c>
    </row>
    <row r="69" spans="1:3">
      <c r="A69" s="14" t="s">
        <v>1133</v>
      </c>
      <c r="B69" s="45">
        <v>61098</v>
      </c>
      <c r="C69" s="14" t="s">
        <v>1137</v>
      </c>
    </row>
    <row r="70" spans="1:3">
      <c r="A70" s="14" t="s">
        <v>1134</v>
      </c>
      <c r="B70" s="441">
        <f>SUM(B67:B69)</f>
        <v>-31206344</v>
      </c>
    </row>
  </sheetData>
  <pageMargins left="0.75" right="0.75" top="1" bottom="1" header="0.5" footer="0.5"/>
  <pageSetup scale="54" orientation="landscape" r:id="rId1"/>
  <headerFooter scaleWithDoc="0" alignWithMargins="0">
    <oddHeader xml:space="preserve">&amp;L&amp;18
&amp;R&amp;8Attachment C (Revised)
Approved as filed in motion to ammend full multiparty settlement stipulation dated August 31, 2022  
</oddHeader>
    <oddFooter>&amp;R&amp;11Page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B45"/>
  <sheetViews>
    <sheetView topLeftCell="A10" workbookViewId="0">
      <selection activeCell="B15" sqref="B15"/>
    </sheetView>
  </sheetViews>
  <sheetFormatPr defaultRowHeight="12.75"/>
  <cols>
    <col min="1" max="1" width="57.7109375" bestFit="1" customWidth="1"/>
    <col min="2" max="2" width="26.140625" customWidth="1"/>
  </cols>
  <sheetData>
    <row r="1" spans="1:2" s="264" customFormat="1" ht="20.25">
      <c r="A1" s="280" t="s">
        <v>454</v>
      </c>
      <c r="B1" s="263"/>
    </row>
    <row r="2" spans="1:2">
      <c r="A2" s="224"/>
      <c r="B2" s="224"/>
    </row>
    <row r="3" spans="1:2" ht="15">
      <c r="A3" s="222" t="s">
        <v>462</v>
      </c>
      <c r="B3" s="222" t="s">
        <v>461</v>
      </c>
    </row>
    <row r="4" spans="1:2" ht="28.5">
      <c r="A4" s="403" t="s">
        <v>638</v>
      </c>
      <c r="B4" s="223" t="s">
        <v>551</v>
      </c>
    </row>
    <row r="5" spans="1:2" ht="28.5">
      <c r="A5" s="403" t="s">
        <v>1078</v>
      </c>
      <c r="B5" s="223" t="s">
        <v>1081</v>
      </c>
    </row>
    <row r="6" spans="1:2" ht="14.25">
      <c r="A6" s="403" t="s">
        <v>687</v>
      </c>
      <c r="B6" s="223" t="s">
        <v>476</v>
      </c>
    </row>
    <row r="7" spans="1:2" ht="57">
      <c r="A7" s="403" t="s">
        <v>687</v>
      </c>
      <c r="B7" s="223" t="s">
        <v>688</v>
      </c>
    </row>
    <row r="8" spans="1:2" ht="28.5">
      <c r="A8" s="403" t="s">
        <v>468</v>
      </c>
      <c r="B8" s="223" t="s">
        <v>488</v>
      </c>
    </row>
    <row r="9" spans="1:2" ht="28.5">
      <c r="A9" s="403" t="s">
        <v>469</v>
      </c>
      <c r="B9" s="223" t="s">
        <v>488</v>
      </c>
    </row>
    <row r="10" spans="1:2" ht="14.25">
      <c r="A10" s="403" t="s">
        <v>654</v>
      </c>
      <c r="B10" s="223" t="s">
        <v>476</v>
      </c>
    </row>
    <row r="11" spans="1:2" ht="28.5">
      <c r="A11" s="403" t="s">
        <v>470</v>
      </c>
      <c r="B11" s="223" t="s">
        <v>488</v>
      </c>
    </row>
    <row r="12" spans="1:2" ht="14.25">
      <c r="A12" s="403" t="s">
        <v>545</v>
      </c>
      <c r="B12" s="223" t="s">
        <v>664</v>
      </c>
    </row>
    <row r="13" spans="1:2" ht="28.5">
      <c r="A13" s="403" t="s">
        <v>471</v>
      </c>
      <c r="B13" s="223" t="s">
        <v>487</v>
      </c>
    </row>
    <row r="14" spans="1:2" ht="28.5">
      <c r="A14" s="403" t="s">
        <v>472</v>
      </c>
      <c r="B14" s="223" t="s">
        <v>650</v>
      </c>
    </row>
    <row r="15" spans="1:2" ht="42.75">
      <c r="A15" s="403" t="s">
        <v>1102</v>
      </c>
      <c r="B15" s="223" t="s">
        <v>1103</v>
      </c>
    </row>
    <row r="16" spans="1:2" ht="28.5">
      <c r="A16" s="403" t="s">
        <v>466</v>
      </c>
      <c r="B16" s="223" t="s">
        <v>682</v>
      </c>
    </row>
    <row r="17" spans="1:2" ht="14.25">
      <c r="A17" s="403" t="s">
        <v>473</v>
      </c>
      <c r="B17" s="223" t="s">
        <v>476</v>
      </c>
    </row>
    <row r="18" spans="1:2" ht="28.5">
      <c r="A18" s="403" t="s">
        <v>648</v>
      </c>
      <c r="B18" s="223" t="s">
        <v>682</v>
      </c>
    </row>
    <row r="19" spans="1:2" ht="28.5">
      <c r="A19" s="403" t="s">
        <v>543</v>
      </c>
      <c r="B19" s="223" t="s">
        <v>544</v>
      </c>
    </row>
    <row r="20" spans="1:2" ht="42.75">
      <c r="A20" s="413" t="s">
        <v>1098</v>
      </c>
      <c r="B20" s="223" t="s">
        <v>1096</v>
      </c>
    </row>
    <row r="21" spans="1:2" ht="28.5">
      <c r="A21" s="403" t="s">
        <v>581</v>
      </c>
      <c r="B21" s="223" t="s">
        <v>489</v>
      </c>
    </row>
    <row r="22" spans="1:2" ht="14.25">
      <c r="A22" s="403" t="s">
        <v>641</v>
      </c>
      <c r="B22" s="223" t="s">
        <v>490</v>
      </c>
    </row>
    <row r="23" spans="1:2" ht="28.5">
      <c r="A23" s="403" t="s">
        <v>651</v>
      </c>
      <c r="B23" s="223" t="s">
        <v>652</v>
      </c>
    </row>
    <row r="24" spans="1:2" ht="14.25">
      <c r="A24" s="403" t="s">
        <v>642</v>
      </c>
      <c r="B24" s="223" t="s">
        <v>476</v>
      </c>
    </row>
    <row r="25" spans="1:2" ht="14.25">
      <c r="A25" s="403" t="s">
        <v>474</v>
      </c>
      <c r="B25" s="223" t="s">
        <v>476</v>
      </c>
    </row>
    <row r="26" spans="1:2" ht="14.25">
      <c r="A26" s="403" t="s">
        <v>587</v>
      </c>
      <c r="B26" s="223" t="s">
        <v>476</v>
      </c>
    </row>
    <row r="27" spans="1:2" ht="42.75">
      <c r="A27" s="403" t="s">
        <v>639</v>
      </c>
      <c r="B27" s="223" t="s">
        <v>640</v>
      </c>
    </row>
    <row r="28" spans="1:2" ht="28.5">
      <c r="A28" s="403" t="s">
        <v>475</v>
      </c>
      <c r="B28" s="223" t="s">
        <v>650</v>
      </c>
    </row>
    <row r="29" spans="1:2" ht="28.5">
      <c r="A29" s="403" t="s">
        <v>552</v>
      </c>
      <c r="B29" s="223" t="s">
        <v>553</v>
      </c>
    </row>
    <row r="30" spans="1:2" ht="42.75">
      <c r="A30" s="403" t="s">
        <v>647</v>
      </c>
      <c r="B30" s="223" t="s">
        <v>486</v>
      </c>
    </row>
    <row r="31" spans="1:2" ht="14.25">
      <c r="A31" s="403" t="s">
        <v>497</v>
      </c>
      <c r="B31" s="223" t="s">
        <v>490</v>
      </c>
    </row>
    <row r="32" spans="1:2" ht="42.75">
      <c r="A32" s="403" t="s">
        <v>662</v>
      </c>
      <c r="B32" s="223" t="s">
        <v>663</v>
      </c>
    </row>
    <row r="33" spans="1:2" ht="33" customHeight="1">
      <c r="A33" s="403" t="s">
        <v>681</v>
      </c>
      <c r="B33" s="223" t="s">
        <v>477</v>
      </c>
    </row>
    <row r="34" spans="1:2" ht="28.5">
      <c r="A34" s="403" t="s">
        <v>657</v>
      </c>
      <c r="B34" s="223" t="s">
        <v>463</v>
      </c>
    </row>
    <row r="35" spans="1:2" ht="42.75">
      <c r="A35" s="403" t="s">
        <v>686</v>
      </c>
      <c r="B35" s="223" t="s">
        <v>1072</v>
      </c>
    </row>
    <row r="36" spans="1:2" ht="14.25">
      <c r="A36" s="403" t="s">
        <v>1095</v>
      </c>
      <c r="B36" s="223" t="s">
        <v>476</v>
      </c>
    </row>
    <row r="37" spans="1:2" ht="42.75">
      <c r="A37" s="403" t="s">
        <v>655</v>
      </c>
      <c r="B37" s="223" t="s">
        <v>656</v>
      </c>
    </row>
    <row r="38" spans="1:2" ht="28.5">
      <c r="A38" s="404" t="s">
        <v>643</v>
      </c>
      <c r="B38" s="223" t="s">
        <v>478</v>
      </c>
    </row>
    <row r="39" spans="1:2" ht="28.5">
      <c r="A39" s="403" t="s">
        <v>464</v>
      </c>
      <c r="B39" s="223" t="s">
        <v>653</v>
      </c>
    </row>
    <row r="40" spans="1:2" ht="28.5">
      <c r="A40" s="403" t="s">
        <v>644</v>
      </c>
      <c r="B40" s="223" t="s">
        <v>478</v>
      </c>
    </row>
    <row r="41" spans="1:2" ht="14.25">
      <c r="A41" s="403" t="s">
        <v>649</v>
      </c>
      <c r="B41" s="223" t="s">
        <v>476</v>
      </c>
    </row>
    <row r="42" spans="1:2" ht="28.5">
      <c r="A42" s="403" t="s">
        <v>645</v>
      </c>
      <c r="B42" s="223" t="s">
        <v>478</v>
      </c>
    </row>
    <row r="43" spans="1:2" ht="42.75">
      <c r="A43" s="403" t="s">
        <v>665</v>
      </c>
      <c r="B43" s="223" t="s">
        <v>666</v>
      </c>
    </row>
    <row r="44" spans="1:2" ht="14.25">
      <c r="A44" s="403" t="s">
        <v>548</v>
      </c>
      <c r="B44" s="223" t="s">
        <v>476</v>
      </c>
    </row>
    <row r="45" spans="1:2" ht="28.5">
      <c r="A45" s="403" t="s">
        <v>646</v>
      </c>
      <c r="B45" s="223" t="s">
        <v>478</v>
      </c>
    </row>
  </sheetData>
  <sortState xmlns:xlrd2="http://schemas.microsoft.com/office/spreadsheetml/2017/richdata2" ref="A4:B45">
    <sortCondition ref="A4:A45"/>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B1:H13"/>
  <sheetViews>
    <sheetView workbookViewId="0">
      <selection activeCell="B2" sqref="B2:E13"/>
    </sheetView>
  </sheetViews>
  <sheetFormatPr defaultColWidth="9.140625" defaultRowHeight="15.75"/>
  <cols>
    <col min="1" max="1" width="9.140625" style="86"/>
    <col min="2" max="2" width="61.5703125" style="86" bestFit="1" customWidth="1"/>
    <col min="3" max="3" width="10.7109375" style="86" bestFit="1" customWidth="1"/>
    <col min="4" max="4" width="3.5703125" style="86" customWidth="1"/>
    <col min="5" max="5" width="14" style="86" bestFit="1" customWidth="1"/>
    <col min="6" max="6" width="9.140625" style="86"/>
    <col min="7" max="7" width="12.28515625" style="86" bestFit="1" customWidth="1"/>
    <col min="8" max="16384" width="9.140625" style="86"/>
  </cols>
  <sheetData>
    <row r="1" spans="2:8">
      <c r="B1" s="86" t="s">
        <v>494</v>
      </c>
    </row>
    <row r="2" spans="2:8" ht="33" thickBot="1">
      <c r="B2" s="236" t="s">
        <v>189</v>
      </c>
      <c r="C2" s="237" t="s">
        <v>495</v>
      </c>
      <c r="D2" s="237"/>
      <c r="E2" s="238" t="s">
        <v>496</v>
      </c>
      <c r="G2" s="87"/>
      <c r="H2" s="88"/>
    </row>
    <row r="3" spans="2:8" s="89" customFormat="1" ht="18" customHeight="1">
      <c r="B3" s="239"/>
      <c r="C3" s="240" t="s">
        <v>190</v>
      </c>
      <c r="D3" s="240"/>
      <c r="E3" s="241" t="s">
        <v>190</v>
      </c>
    </row>
    <row r="4" spans="2:8" ht="22.5" customHeight="1">
      <c r="B4" s="244" t="s">
        <v>1106</v>
      </c>
      <c r="C4" s="243">
        <v>171699</v>
      </c>
      <c r="D4" s="243"/>
      <c r="E4" s="246">
        <v>111692</v>
      </c>
    </row>
    <row r="5" spans="2:8" ht="22.5" customHeight="1">
      <c r="B5" s="244" t="s">
        <v>1099</v>
      </c>
      <c r="C5" s="243">
        <f>'CGK-3'!C83</f>
        <v>184703.79800000001</v>
      </c>
      <c r="D5" s="243"/>
      <c r="E5" s="246">
        <f>C5*'CGK-6'!D53</f>
        <v>121054.8692092</v>
      </c>
    </row>
    <row r="6" spans="2:8" ht="22.5" customHeight="1">
      <c r="B6" s="245" t="s">
        <v>1100</v>
      </c>
      <c r="C6" s="243">
        <f>'CGK-3'!E83</f>
        <v>139048.71933068678</v>
      </c>
      <c r="D6" s="243"/>
      <c r="E6" s="246">
        <f>C6*'CGK-6'!D53</f>
        <v>91132.530649332111</v>
      </c>
    </row>
    <row r="7" spans="2:8" ht="22.5" customHeight="1">
      <c r="B7" s="244" t="s">
        <v>1101</v>
      </c>
      <c r="C7" s="243">
        <f>C6-C5</f>
        <v>-45655.078669313225</v>
      </c>
      <c r="D7" s="243"/>
      <c r="E7" s="246">
        <f>E6-E5</f>
        <v>-29922.338559867887</v>
      </c>
    </row>
    <row r="8" spans="2:8" ht="22.5" customHeight="1">
      <c r="B8" s="242" t="s">
        <v>1107</v>
      </c>
      <c r="C8" s="243">
        <v>136699</v>
      </c>
      <c r="D8" s="243"/>
      <c r="E8" s="246">
        <f>C8*0.6564</f>
        <v>89729.223599999998</v>
      </c>
    </row>
    <row r="9" spans="2:8" ht="22.5" customHeight="1">
      <c r="B9" s="247" t="s">
        <v>1108</v>
      </c>
      <c r="C9" s="248">
        <f>C6-C8</f>
        <v>2349.7193306867848</v>
      </c>
      <c r="D9" s="248"/>
      <c r="E9" s="249">
        <f>E6-E8</f>
        <v>1403.3070493321138</v>
      </c>
    </row>
    <row r="10" spans="2:8" ht="25.5" customHeight="1">
      <c r="B10" s="454" t="s">
        <v>1109</v>
      </c>
      <c r="C10" s="454"/>
      <c r="D10" s="454"/>
      <c r="E10" s="454"/>
    </row>
    <row r="11" spans="2:8">
      <c r="B11" s="250" t="s">
        <v>1104</v>
      </c>
    </row>
    <row r="12" spans="2:8">
      <c r="B12" s="250" t="s">
        <v>1110</v>
      </c>
    </row>
    <row r="13" spans="2:8">
      <c r="B13" s="250" t="s">
        <v>1111</v>
      </c>
    </row>
  </sheetData>
  <mergeCells count="1">
    <mergeCell ref="B10:E10"/>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FA9100C5E01D9469F27E414CADA3549" ma:contentTypeVersion="28" ma:contentTypeDescription="" ma:contentTypeScope="" ma:versionID="7f145ac18a58221b0701b619d6b703f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2022-01-21T08:00:00+00:00</OpenedDate>
    <SignificantOrder xmlns="dc463f71-b30c-4ab2-9473-d307f9d35888">false</SignificantOrder>
    <Date1 xmlns="dc463f71-b30c-4ab2-9473-d307f9d35888">2022-12-14T08:00:00+00:00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220053</DocketNumber>
    <DelegatedOrder xmlns="dc463f71-b30c-4ab2-9473-d307f9d35888">false</DelegatedOrder>
  </documentManagement>
</p:properties>
</file>

<file path=customXml/itemProps1.xml><?xml version="1.0" encoding="utf-8"?>
<ds:datastoreItem xmlns:ds="http://schemas.openxmlformats.org/officeDocument/2006/customXml" ds:itemID="{598EC951-546D-42AE-A30B-D6AECC70040B}"/>
</file>

<file path=customXml/itemProps2.xml><?xml version="1.0" encoding="utf-8"?>
<ds:datastoreItem xmlns:ds="http://schemas.openxmlformats.org/officeDocument/2006/customXml" ds:itemID="{02587319-9BE7-4665-BBE5-6E7230FC18B5}"/>
</file>

<file path=customXml/itemProps3.xml><?xml version="1.0" encoding="utf-8"?>
<ds:datastoreItem xmlns:ds="http://schemas.openxmlformats.org/officeDocument/2006/customXml" ds:itemID="{0A0E2177-0997-4BD9-AA12-EED87A7EB2AD}"/>
</file>

<file path=customXml/itemProps4.xml><?xml version="1.0" encoding="utf-8"?>
<ds:datastoreItem xmlns:ds="http://schemas.openxmlformats.org/officeDocument/2006/customXml" ds:itemID="{E26DDF19-3A49-4CE6-AB86-681C156425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13</vt:i4>
      </vt:variant>
    </vt:vector>
  </HeadingPairs>
  <TitlesOfParts>
    <vt:vector size="29" baseType="lpstr">
      <vt:lpstr>TOC</vt:lpstr>
      <vt:lpstr>CGK-2C</vt:lpstr>
      <vt:lpstr>CGK-3</vt:lpstr>
      <vt:lpstr>CGK-4</vt:lpstr>
      <vt:lpstr>CGK-5</vt:lpstr>
      <vt:lpstr>CGK-6</vt:lpstr>
      <vt:lpstr>CGK-6 (Revised)</vt:lpstr>
      <vt:lpstr>Workpaper Index</vt:lpstr>
      <vt:lpstr>Proforma vs Authorized</vt:lpstr>
      <vt:lpstr>Conf  Aurora Portfolio Output</vt:lpstr>
      <vt:lpstr>Conf Aurora Fuel Output</vt:lpstr>
      <vt:lpstr>Conf Colstrip Fuel Model</vt:lpstr>
      <vt:lpstr>Conf Fuel Costs</vt:lpstr>
      <vt:lpstr>Conf Gas Contracts MTM</vt:lpstr>
      <vt:lpstr>Steps for Updating Aurora</vt:lpstr>
      <vt:lpstr>Summation Index</vt:lpstr>
      <vt:lpstr>A_1</vt:lpstr>
      <vt:lpstr>A_1.1</vt:lpstr>
      <vt:lpstr>K_1</vt:lpstr>
      <vt:lpstr>K_2</vt:lpstr>
      <vt:lpstr>'CGK-2C'!Print_Area</vt:lpstr>
      <vt:lpstr>'CGK-3'!Print_Area</vt:lpstr>
      <vt:lpstr>'CGK-4'!Print_Area</vt:lpstr>
      <vt:lpstr>'CGK-5'!Print_Area</vt:lpstr>
      <vt:lpstr>'CGK-6'!Print_Area</vt:lpstr>
      <vt:lpstr>'CGK-6 (Revised)'!Print_Area</vt:lpstr>
      <vt:lpstr>TOC!Print_Area</vt:lpstr>
      <vt:lpstr>'CGK-3'!Print_Titles</vt:lpstr>
      <vt:lpstr>'CGK-4'!Print_Titles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Brandon, Annette</dc:creator>
  <cp:lastModifiedBy>Garbarino, Marcus</cp:lastModifiedBy>
  <cp:lastPrinted>2022-12-14T18:34:33Z</cp:lastPrinted>
  <dcterms:created xsi:type="dcterms:W3CDTF">2019-03-29T17:12:05Z</dcterms:created>
  <dcterms:modified xsi:type="dcterms:W3CDTF">2022-12-14T18:36:16Z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0x0101006E56B4D1795A2E4DB2F0B01679ED314A006FA9100C5E01D9469F27E414CADA3549</vt:lpwstr>
  </property>
  <property fmtid="{D5CDD505-2E9C-101B-9397-08002B2CF9AE}" pid="3" name="_docset_NoMedatataSyncRequired">
    <vt:lpwstr>False</vt:lpwstr>
  </property>
  <property fmtid="{D5CDD505-2E9C-101B-9397-08002B2CF9AE}" pid="4" name="IsEFSEC">
    <vt:bool>false</vt:bool>
  </property>
</Properties>
</file>